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24226"/>
  <mc:AlternateContent xmlns:mc="http://schemas.openxmlformats.org/markup-compatibility/2006">
    <mc:Choice Requires="x15">
      <x15ac:absPath xmlns:x15ac="http://schemas.microsoft.com/office/spreadsheetml/2010/11/ac" url="\\net1.cec.eu.int\HOMES\121\carbodo\Desktop\A1 FR EU Univ\"/>
    </mc:Choice>
  </mc:AlternateContent>
  <bookViews>
    <workbookView xWindow="0" yWindow="60" windowWidth="15480" windowHeight="7125" tabRatio="878" activeTab="1"/>
  </bookViews>
  <sheets>
    <sheet name="Read Me" sheetId="30" r:id="rId1"/>
    <sheet name="Summary Financial Statement" sheetId="18" r:id="rId2"/>
    <sheet name="Beneficiaries" sheetId="2" r:id="rId3"/>
    <sheet name="Affiliated entities" sheetId="28" r:id="rId4"/>
    <sheet name="Listepartner" sheetId="26" state="hidden" r:id="rId5"/>
    <sheet name="ListeAFE" sheetId="27" state="hidden" r:id="rId6"/>
    <sheet name="1.1 Staff cost" sheetId="1" r:id="rId7"/>
    <sheet name="1.2Travel cost&amp;1.3ind.sup. " sheetId="4" r:id="rId8"/>
    <sheet name="1.4 Equipment" sheetId="5" r:id="rId9"/>
    <sheet name="1.5 Other costs" sheetId="8" r:id="rId10"/>
    <sheet name="Countries" sheetId="23" state="hidden" r:id="rId11"/>
    <sheet name="Comments" sheetId="21" r:id="rId12"/>
    <sheet name="Beneficiaries WP" sheetId="29" r:id="rId13"/>
  </sheets>
  <externalReferences>
    <externalReference r:id="rId14"/>
    <externalReference r:id="rId15"/>
    <externalReference r:id="rId16"/>
  </externalReferences>
  <definedNames>
    <definedName name="_xlnm._FilterDatabase" localSheetId="2" hidden="1">Beneficiaries!#REF!</definedName>
    <definedName name="_xlnm._FilterDatabase" localSheetId="12" hidden="1">'Beneficiaries WP'!#REF!</definedName>
    <definedName name="ActionsList">#REF!</definedName>
    <definedName name="AFE" localSheetId="12">#REF!</definedName>
    <definedName name="AFE">#REF!</definedName>
    <definedName name="Ceilings" localSheetId="11">[1]Ceilings!$B$4:$G$59</definedName>
    <definedName name="Countries" localSheetId="5">'[2]Countries list'!$A$4:$A$36</definedName>
    <definedName name="Countries" localSheetId="4">'[2]Countries list'!$A$4:$A$36</definedName>
    <definedName name="Countries">Countries!$B$5:$B$42</definedName>
    <definedName name="DurationMonths" localSheetId="3">'Affiliated entities'!#REF!</definedName>
    <definedName name="LISTA" localSheetId="5">OFFSET(#REF!,0,0,COUNTIF(#REF!,"&gt;"""))</definedName>
    <definedName name="LISTA">OFFSET(Listepartner!$H$2,0,0,COUNTIF(Listepartner!$H$2:$H$41,"&gt;"""))</definedName>
    <definedName name="LISTA3">OFFSET(ListeAFE!$H$2,0,0,COUNTIF(ListeAFE!$H$2:$H$41,"&gt;"""))</definedName>
    <definedName name="namepartners" localSheetId="12">OFFSET(#REF!,0,0,COUNTIF(#REF!,"&gt;"""))</definedName>
    <definedName name="namepartners" localSheetId="5">OFFSET(#REF!,0,0,COUNTIF(#REF!,"&gt;"""))</definedName>
    <definedName name="namepartners">OFFSET(#REF!,0,0,COUNTIF(#REF!,"&gt;"""))</definedName>
    <definedName name="names_complete">OFFSET([3]Sheet3!$H$2,0,0,COUNTIF([3]Sheet3!$H$2:$H$41,"&gt;"""))</definedName>
    <definedName name="P" localSheetId="5">ListeAFE!$G$2</definedName>
    <definedName name="P">Listepartner!$G$2</definedName>
    <definedName name="partners" localSheetId="12">'Beneficiaries WP'!$A$9:$A$108</definedName>
    <definedName name="partners">Beneficiaries!$A$9:$A$108</definedName>
    <definedName name="_xlnm.Print_Area" localSheetId="6">'1.1 Staff cost'!$A$6:$N$102</definedName>
    <definedName name="_xlnm.Print_Area" localSheetId="7">'1.2Travel cost&amp;1.3ind.sup. '!$A$6:$V$1306</definedName>
    <definedName name="_xlnm.Print_Area" localSheetId="8">'1.4 Equipment'!$A$5:$T$209</definedName>
    <definedName name="_xlnm.Print_Area" localSheetId="9">'1.5 Other costs'!$A$5:$O$309</definedName>
    <definedName name="_xlnm.Print_Area" localSheetId="3">'Affiliated entities'!$A$1:$EL$40</definedName>
    <definedName name="_xlnm.Print_Area" localSheetId="1">'Summary Financial Statement'!$B$1:$V$40</definedName>
    <definedName name="Z_66AF0A42_F63F_4FA7_868C_A359F93CB329_.wvu.Cols" localSheetId="3" hidden="1">'Affiliated entities'!#REF!,'Affiliated entities'!#REF!</definedName>
    <definedName name="Z_66AF0A42_F63F_4FA7_868C_A359F93CB329_.wvu.Rows" localSheetId="3" hidden="1">'Affiliated entities'!$97:$65441,'Affiliated entities'!$41:$95</definedName>
  </definedNames>
  <calcPr calcId="162913"/>
</workbook>
</file>

<file path=xl/calcChain.xml><?xml version="1.0" encoding="utf-8"?>
<calcChain xmlns="http://schemas.openxmlformats.org/spreadsheetml/2006/main">
  <c r="O102" i="1" l="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U10" i="5"/>
  <c r="S14" i="1" l="1"/>
  <c r="Z1305" i="4" l="1"/>
  <c r="AA1305" i="4" s="1"/>
  <c r="Y1305" i="4"/>
  <c r="X1305" i="4"/>
  <c r="W1305" i="4"/>
  <c r="V1305" i="4"/>
  <c r="AB1305" i="4" s="1"/>
  <c r="J1305" i="4"/>
  <c r="I1305" i="4"/>
  <c r="H1305" i="4"/>
  <c r="E1305" i="4" s="1"/>
  <c r="G1305" i="4"/>
  <c r="F1305" i="4"/>
  <c r="Z1304" i="4"/>
  <c r="AA1304" i="4" s="1"/>
  <c r="Y1304" i="4"/>
  <c r="X1304" i="4"/>
  <c r="W1304" i="4"/>
  <c r="V1304" i="4"/>
  <c r="AB1304" i="4" s="1"/>
  <c r="J1304" i="4"/>
  <c r="I1304" i="4"/>
  <c r="H1304" i="4"/>
  <c r="E1304" i="4" s="1"/>
  <c r="G1304" i="4"/>
  <c r="F1304" i="4"/>
  <c r="Z1303" i="4"/>
  <c r="AA1303" i="4" s="1"/>
  <c r="Y1303" i="4"/>
  <c r="X1303" i="4"/>
  <c r="W1303" i="4"/>
  <c r="V1303" i="4"/>
  <c r="AB1303" i="4" s="1"/>
  <c r="J1303" i="4"/>
  <c r="I1303" i="4"/>
  <c r="H1303" i="4"/>
  <c r="E1303" i="4" s="1"/>
  <c r="G1303" i="4"/>
  <c r="F1303" i="4"/>
  <c r="Z1302" i="4"/>
  <c r="AA1302" i="4" s="1"/>
  <c r="Y1302" i="4"/>
  <c r="X1302" i="4"/>
  <c r="W1302" i="4"/>
  <c r="V1302" i="4"/>
  <c r="I1302" i="4"/>
  <c r="J1302" i="4" s="1"/>
  <c r="H1302" i="4"/>
  <c r="E1302" i="4" s="1"/>
  <c r="G1302" i="4"/>
  <c r="F1302" i="4"/>
  <c r="AA1301" i="4"/>
  <c r="AB1301" i="4" s="1"/>
  <c r="Z1301" i="4"/>
  <c r="Y1301" i="4"/>
  <c r="X1301" i="4"/>
  <c r="W1301" i="4"/>
  <c r="V1301" i="4"/>
  <c r="I1301" i="4"/>
  <c r="G1301" i="4"/>
  <c r="F1301" i="4"/>
  <c r="Z1300" i="4"/>
  <c r="Y1300" i="4"/>
  <c r="X1300" i="4"/>
  <c r="W1300" i="4"/>
  <c r="V1300" i="4"/>
  <c r="J1300" i="4"/>
  <c r="I1300" i="4"/>
  <c r="H1300" i="4" s="1"/>
  <c r="G1300" i="4"/>
  <c r="F1300" i="4"/>
  <c r="E1300" i="4"/>
  <c r="Z1299" i="4"/>
  <c r="AA1299" i="4" s="1"/>
  <c r="Y1299" i="4"/>
  <c r="X1299" i="4"/>
  <c r="W1299" i="4"/>
  <c r="V1299" i="4"/>
  <c r="AB1299" i="4" s="1"/>
  <c r="J1299" i="4"/>
  <c r="I1299" i="4"/>
  <c r="H1299" i="4"/>
  <c r="E1299" i="4" s="1"/>
  <c r="G1299" i="4"/>
  <c r="F1299" i="4"/>
  <c r="Z1298" i="4"/>
  <c r="AA1298" i="4" s="1"/>
  <c r="Y1298" i="4"/>
  <c r="X1298" i="4"/>
  <c r="W1298" i="4"/>
  <c r="V1298" i="4"/>
  <c r="AB1298" i="4" s="1"/>
  <c r="I1298" i="4"/>
  <c r="J1298" i="4" s="1"/>
  <c r="H1298" i="4"/>
  <c r="E1298" i="4" s="1"/>
  <c r="G1298" i="4"/>
  <c r="F1298" i="4"/>
  <c r="AB1297" i="4"/>
  <c r="AA1297" i="4"/>
  <c r="Z1297" i="4"/>
  <c r="Y1297" i="4"/>
  <c r="X1297" i="4"/>
  <c r="W1297" i="4"/>
  <c r="V1297" i="4"/>
  <c r="I1297" i="4"/>
  <c r="J1297" i="4" s="1"/>
  <c r="H1297" i="4"/>
  <c r="E1297" i="4" s="1"/>
  <c r="G1297" i="4"/>
  <c r="F1297" i="4"/>
  <c r="AB1296" i="4"/>
  <c r="Z1296" i="4"/>
  <c r="AA1296" i="4" s="1"/>
  <c r="Y1296" i="4"/>
  <c r="X1296" i="4"/>
  <c r="W1296" i="4"/>
  <c r="V1296" i="4"/>
  <c r="I1296" i="4"/>
  <c r="G1296" i="4"/>
  <c r="F1296" i="4"/>
  <c r="Z1295" i="4"/>
  <c r="AA1295" i="4" s="1"/>
  <c r="Y1295" i="4"/>
  <c r="X1295" i="4"/>
  <c r="W1295" i="4"/>
  <c r="V1295" i="4"/>
  <c r="AB1295" i="4" s="1"/>
  <c r="J1295" i="4"/>
  <c r="I1295" i="4"/>
  <c r="H1295" i="4" s="1"/>
  <c r="E1295" i="4" s="1"/>
  <c r="G1295" i="4"/>
  <c r="F1295" i="4"/>
  <c r="AA1294" i="4"/>
  <c r="Z1294" i="4"/>
  <c r="Y1294" i="4"/>
  <c r="X1294" i="4"/>
  <c r="W1294" i="4"/>
  <c r="V1294" i="4"/>
  <c r="J1294" i="4"/>
  <c r="I1294" i="4"/>
  <c r="H1294" i="4"/>
  <c r="E1294" i="4" s="1"/>
  <c r="G1294" i="4"/>
  <c r="F1294" i="4"/>
  <c r="AB1293" i="4"/>
  <c r="AA1293" i="4"/>
  <c r="Z1293" i="4"/>
  <c r="Y1293" i="4"/>
  <c r="X1293" i="4"/>
  <c r="W1293" i="4"/>
  <c r="V1293" i="4"/>
  <c r="I1293" i="4"/>
  <c r="J1293" i="4" s="1"/>
  <c r="H1293" i="4"/>
  <c r="E1293" i="4" s="1"/>
  <c r="G1293" i="4"/>
  <c r="F1293" i="4"/>
  <c r="AB1292" i="4"/>
  <c r="Z1292" i="4"/>
  <c r="Y1292" i="4"/>
  <c r="AA1292" i="4" s="1"/>
  <c r="X1292" i="4"/>
  <c r="W1292" i="4"/>
  <c r="V1292" i="4"/>
  <c r="J1292" i="4"/>
  <c r="I1292" i="4"/>
  <c r="H1292" i="4" s="1"/>
  <c r="G1292" i="4"/>
  <c r="F1292" i="4"/>
  <c r="E1292" i="4"/>
  <c r="Z1291" i="4"/>
  <c r="Y1291" i="4"/>
  <c r="X1291" i="4"/>
  <c r="W1291" i="4"/>
  <c r="V1291" i="4"/>
  <c r="J1291" i="4"/>
  <c r="I1291" i="4"/>
  <c r="H1291" i="4" s="1"/>
  <c r="E1291" i="4" s="1"/>
  <c r="G1291" i="4"/>
  <c r="F1291" i="4"/>
  <c r="AA1290" i="4"/>
  <c r="Z1290" i="4"/>
  <c r="Y1290" i="4"/>
  <c r="X1290" i="4"/>
  <c r="W1290" i="4"/>
  <c r="V1290" i="4"/>
  <c r="J1290" i="4"/>
  <c r="I1290" i="4"/>
  <c r="H1290" i="4"/>
  <c r="E1290" i="4" s="1"/>
  <c r="G1290" i="4"/>
  <c r="F1290" i="4"/>
  <c r="AA1289" i="4"/>
  <c r="AB1289" i="4" s="1"/>
  <c r="Z1289" i="4"/>
  <c r="Y1289" i="4"/>
  <c r="X1289" i="4"/>
  <c r="W1289" i="4"/>
  <c r="V1289" i="4"/>
  <c r="I1289" i="4"/>
  <c r="J1289" i="4" s="1"/>
  <c r="G1289" i="4"/>
  <c r="F1289" i="4"/>
  <c r="Z1288" i="4"/>
  <c r="Y1288" i="4"/>
  <c r="AA1288" i="4" s="1"/>
  <c r="AB1288" i="4" s="1"/>
  <c r="X1288" i="4"/>
  <c r="W1288" i="4"/>
  <c r="V1288" i="4"/>
  <c r="J1288" i="4"/>
  <c r="I1288" i="4"/>
  <c r="H1288" i="4" s="1"/>
  <c r="G1288" i="4"/>
  <c r="F1288" i="4"/>
  <c r="E1288" i="4"/>
  <c r="Z1287" i="4"/>
  <c r="AA1287" i="4" s="1"/>
  <c r="Y1287" i="4"/>
  <c r="X1287" i="4"/>
  <c r="W1287" i="4"/>
  <c r="V1287" i="4"/>
  <c r="AB1287" i="4" s="1"/>
  <c r="J1287" i="4"/>
  <c r="I1287" i="4"/>
  <c r="H1287" i="4" s="1"/>
  <c r="E1287" i="4" s="1"/>
  <c r="G1287" i="4"/>
  <c r="F1287" i="4"/>
  <c r="Z1286" i="4"/>
  <c r="AA1286" i="4" s="1"/>
  <c r="Y1286" i="4"/>
  <c r="X1286" i="4"/>
  <c r="W1286" i="4"/>
  <c r="V1286" i="4"/>
  <c r="AB1286" i="4" s="1"/>
  <c r="J1286" i="4"/>
  <c r="I1286" i="4"/>
  <c r="H1286" i="4"/>
  <c r="E1286" i="4" s="1"/>
  <c r="G1286" i="4"/>
  <c r="F1286" i="4"/>
  <c r="AB1285" i="4"/>
  <c r="AA1285" i="4"/>
  <c r="Z1285" i="4"/>
  <c r="Y1285" i="4"/>
  <c r="X1285" i="4"/>
  <c r="W1285" i="4"/>
  <c r="V1285" i="4"/>
  <c r="I1285" i="4"/>
  <c r="G1285" i="4"/>
  <c r="F1285" i="4"/>
  <c r="Z1284" i="4"/>
  <c r="Y1284" i="4"/>
  <c r="AA1284" i="4" s="1"/>
  <c r="AB1284" i="4" s="1"/>
  <c r="X1284" i="4"/>
  <c r="W1284" i="4"/>
  <c r="V1284" i="4"/>
  <c r="J1284" i="4"/>
  <c r="I1284" i="4"/>
  <c r="H1284" i="4" s="1"/>
  <c r="G1284" i="4"/>
  <c r="F1284" i="4"/>
  <c r="E1284" i="4"/>
  <c r="Z1283" i="4"/>
  <c r="AA1283" i="4" s="1"/>
  <c r="Y1283" i="4"/>
  <c r="X1283" i="4"/>
  <c r="W1283" i="4"/>
  <c r="V1283" i="4"/>
  <c r="AB1283" i="4" s="1"/>
  <c r="J1283" i="4"/>
  <c r="I1283" i="4"/>
  <c r="H1283" i="4" s="1"/>
  <c r="E1283" i="4" s="1"/>
  <c r="G1283" i="4"/>
  <c r="F1283" i="4"/>
  <c r="AA1282" i="4"/>
  <c r="Z1282" i="4"/>
  <c r="Y1282" i="4"/>
  <c r="X1282" i="4"/>
  <c r="W1282" i="4"/>
  <c r="V1282" i="4"/>
  <c r="J1282" i="4"/>
  <c r="I1282" i="4"/>
  <c r="H1282" i="4"/>
  <c r="E1282" i="4" s="1"/>
  <c r="G1282" i="4"/>
  <c r="F1282" i="4"/>
  <c r="AB1281" i="4"/>
  <c r="AA1281" i="4"/>
  <c r="Z1281" i="4"/>
  <c r="Y1281" i="4"/>
  <c r="X1281" i="4"/>
  <c r="W1281" i="4"/>
  <c r="V1281" i="4"/>
  <c r="I1281" i="4"/>
  <c r="J1281" i="4" s="1"/>
  <c r="G1281" i="4"/>
  <c r="F1281" i="4"/>
  <c r="AB1280" i="4"/>
  <c r="Z1280" i="4"/>
  <c r="Y1280" i="4"/>
  <c r="AA1280" i="4" s="1"/>
  <c r="X1280" i="4"/>
  <c r="W1280" i="4"/>
  <c r="V1280" i="4"/>
  <c r="I1280" i="4"/>
  <c r="G1280" i="4"/>
  <c r="F1280" i="4"/>
  <c r="Z1279" i="4"/>
  <c r="Y1279" i="4"/>
  <c r="X1279" i="4"/>
  <c r="W1279" i="4"/>
  <c r="V1279" i="4"/>
  <c r="J1279" i="4"/>
  <c r="I1279" i="4"/>
  <c r="H1279" i="4" s="1"/>
  <c r="E1279" i="4" s="1"/>
  <c r="G1279" i="4"/>
  <c r="F1279" i="4"/>
  <c r="AA1278" i="4"/>
  <c r="Z1278" i="4"/>
  <c r="Y1278" i="4"/>
  <c r="X1278" i="4"/>
  <c r="W1278" i="4"/>
  <c r="V1278" i="4"/>
  <c r="J1278" i="4"/>
  <c r="I1278" i="4"/>
  <c r="H1278" i="4"/>
  <c r="E1278" i="4" s="1"/>
  <c r="G1278" i="4"/>
  <c r="F1278" i="4"/>
  <c r="AA1277" i="4"/>
  <c r="AB1277" i="4" s="1"/>
  <c r="Z1277" i="4"/>
  <c r="Y1277" i="4"/>
  <c r="X1277" i="4"/>
  <c r="W1277" i="4"/>
  <c r="V1277" i="4"/>
  <c r="I1277" i="4"/>
  <c r="J1277" i="4" s="1"/>
  <c r="H1277" i="4"/>
  <c r="E1277" i="4" s="1"/>
  <c r="G1277" i="4"/>
  <c r="F1277" i="4"/>
  <c r="AA1276" i="4"/>
  <c r="AB1276" i="4" s="1"/>
  <c r="Z1276" i="4"/>
  <c r="Y1276" i="4"/>
  <c r="X1276" i="4"/>
  <c r="W1276" i="4"/>
  <c r="V1276" i="4"/>
  <c r="I1276" i="4"/>
  <c r="J1276" i="4" s="1"/>
  <c r="G1276" i="4"/>
  <c r="F1276" i="4"/>
  <c r="Z1275" i="4"/>
  <c r="Y1275" i="4"/>
  <c r="X1275" i="4"/>
  <c r="W1275" i="4"/>
  <c r="V1275" i="4"/>
  <c r="I1275" i="4"/>
  <c r="G1275" i="4"/>
  <c r="F1275" i="4"/>
  <c r="Z1274" i="4"/>
  <c r="AA1274" i="4" s="1"/>
  <c r="Y1274" i="4"/>
  <c r="X1274" i="4"/>
  <c r="W1274" i="4"/>
  <c r="V1274" i="4"/>
  <c r="J1274" i="4"/>
  <c r="I1274" i="4"/>
  <c r="H1274" i="4"/>
  <c r="E1274" i="4" s="1"/>
  <c r="G1274" i="4"/>
  <c r="F1274" i="4"/>
  <c r="Z1273" i="4"/>
  <c r="AA1273" i="4" s="1"/>
  <c r="Y1273" i="4"/>
  <c r="X1273" i="4"/>
  <c r="W1273" i="4"/>
  <c r="V1273" i="4"/>
  <c r="I1273" i="4"/>
  <c r="J1273" i="4" s="1"/>
  <c r="H1273" i="4"/>
  <c r="E1273" i="4" s="1"/>
  <c r="G1273" i="4"/>
  <c r="F1273" i="4"/>
  <c r="AA1272" i="4"/>
  <c r="AB1272" i="4" s="1"/>
  <c r="Z1272" i="4"/>
  <c r="Y1272" i="4"/>
  <c r="X1272" i="4"/>
  <c r="W1272" i="4"/>
  <c r="V1272" i="4"/>
  <c r="I1272" i="4"/>
  <c r="J1272" i="4" s="1"/>
  <c r="H1272" i="4"/>
  <c r="E1272" i="4" s="1"/>
  <c r="G1272" i="4"/>
  <c r="F1272" i="4"/>
  <c r="Z1271" i="4"/>
  <c r="AA1271" i="4" s="1"/>
  <c r="Y1271" i="4"/>
  <c r="X1271" i="4"/>
  <c r="W1271" i="4"/>
  <c r="V1271" i="4"/>
  <c r="AB1271" i="4" s="1"/>
  <c r="I1271" i="4"/>
  <c r="H1271" i="4" s="1"/>
  <c r="E1271" i="4" s="1"/>
  <c r="G1271" i="4"/>
  <c r="F1271" i="4"/>
  <c r="Z1270" i="4"/>
  <c r="Y1270" i="4"/>
  <c r="X1270" i="4"/>
  <c r="W1270" i="4"/>
  <c r="V1270" i="4"/>
  <c r="J1270" i="4"/>
  <c r="I1270" i="4"/>
  <c r="H1270" i="4"/>
  <c r="E1270" i="4" s="1"/>
  <c r="G1270" i="4"/>
  <c r="F1270" i="4"/>
  <c r="Z1269" i="4"/>
  <c r="AA1269" i="4" s="1"/>
  <c r="Y1269" i="4"/>
  <c r="X1269" i="4"/>
  <c r="W1269" i="4"/>
  <c r="V1269" i="4"/>
  <c r="AB1269" i="4" s="1"/>
  <c r="I1269" i="4"/>
  <c r="G1269" i="4"/>
  <c r="F1269" i="4"/>
  <c r="Z1268" i="4"/>
  <c r="Y1268" i="4"/>
  <c r="AA1268" i="4" s="1"/>
  <c r="AB1268" i="4" s="1"/>
  <c r="X1268" i="4"/>
  <c r="W1268" i="4"/>
  <c r="V1268" i="4"/>
  <c r="J1268" i="4"/>
  <c r="I1268" i="4"/>
  <c r="H1268" i="4"/>
  <c r="E1268" i="4" s="1"/>
  <c r="G1268" i="4"/>
  <c r="F1268" i="4"/>
  <c r="Z1267" i="4"/>
  <c r="AA1267" i="4" s="1"/>
  <c r="Y1267" i="4"/>
  <c r="X1267" i="4"/>
  <c r="W1267" i="4"/>
  <c r="V1267" i="4"/>
  <c r="AB1267" i="4" s="1"/>
  <c r="J1267" i="4"/>
  <c r="I1267" i="4"/>
  <c r="H1267" i="4" s="1"/>
  <c r="G1267" i="4"/>
  <c r="F1267" i="4"/>
  <c r="E1267" i="4"/>
  <c r="Z1266" i="4"/>
  <c r="Y1266" i="4"/>
  <c r="X1266" i="4"/>
  <c r="W1266" i="4"/>
  <c r="V1266" i="4"/>
  <c r="J1266" i="4"/>
  <c r="I1266" i="4"/>
  <c r="H1266" i="4"/>
  <c r="E1266" i="4" s="1"/>
  <c r="G1266" i="4"/>
  <c r="F1266" i="4"/>
  <c r="AB1265" i="4"/>
  <c r="Z1265" i="4"/>
  <c r="AA1265" i="4" s="1"/>
  <c r="Y1265" i="4"/>
  <c r="X1265" i="4"/>
  <c r="W1265" i="4"/>
  <c r="V1265" i="4"/>
  <c r="I1265" i="4"/>
  <c r="J1265" i="4" s="1"/>
  <c r="H1265" i="4"/>
  <c r="E1265" i="4" s="1"/>
  <c r="G1265" i="4"/>
  <c r="F1265" i="4"/>
  <c r="AB1264" i="4"/>
  <c r="Z1264" i="4"/>
  <c r="Y1264" i="4"/>
  <c r="AA1264" i="4" s="1"/>
  <c r="X1264" i="4"/>
  <c r="W1264" i="4"/>
  <c r="V1264" i="4"/>
  <c r="J1264" i="4"/>
  <c r="I1264" i="4"/>
  <c r="H1264" i="4" s="1"/>
  <c r="G1264" i="4"/>
  <c r="F1264" i="4"/>
  <c r="E1264" i="4"/>
  <c r="Z1263" i="4"/>
  <c r="Y1263" i="4"/>
  <c r="X1263" i="4"/>
  <c r="W1263" i="4"/>
  <c r="V1263" i="4"/>
  <c r="I1263" i="4"/>
  <c r="H1263" i="4" s="1"/>
  <c r="E1263" i="4" s="1"/>
  <c r="G1263" i="4"/>
  <c r="F1263" i="4"/>
  <c r="AA1262" i="4"/>
  <c r="Z1262" i="4"/>
  <c r="Y1262" i="4"/>
  <c r="X1262" i="4"/>
  <c r="W1262" i="4"/>
  <c r="V1262" i="4"/>
  <c r="J1262" i="4"/>
  <c r="I1262" i="4"/>
  <c r="H1262" i="4"/>
  <c r="E1262" i="4" s="1"/>
  <c r="G1262" i="4"/>
  <c r="F1262" i="4"/>
  <c r="AA1261" i="4"/>
  <c r="AB1261" i="4" s="1"/>
  <c r="Z1261" i="4"/>
  <c r="Y1261" i="4"/>
  <c r="X1261" i="4"/>
  <c r="W1261" i="4"/>
  <c r="V1261" i="4"/>
  <c r="I1261" i="4"/>
  <c r="J1261" i="4" s="1"/>
  <c r="H1261" i="4"/>
  <c r="E1261" i="4" s="1"/>
  <c r="G1261" i="4"/>
  <c r="F1261" i="4"/>
  <c r="AA1260" i="4"/>
  <c r="AB1260" i="4" s="1"/>
  <c r="Z1260" i="4"/>
  <c r="Y1260" i="4"/>
  <c r="X1260" i="4"/>
  <c r="W1260" i="4"/>
  <c r="V1260" i="4"/>
  <c r="I1260" i="4"/>
  <c r="J1260" i="4" s="1"/>
  <c r="G1260" i="4"/>
  <c r="F1260" i="4"/>
  <c r="Z1259" i="4"/>
  <c r="Y1259" i="4"/>
  <c r="X1259" i="4"/>
  <c r="W1259" i="4"/>
  <c r="V1259" i="4"/>
  <c r="I1259" i="4"/>
  <c r="G1259" i="4"/>
  <c r="F1259" i="4"/>
  <c r="Z1258" i="4"/>
  <c r="AA1258" i="4" s="1"/>
  <c r="Y1258" i="4"/>
  <c r="X1258" i="4"/>
  <c r="W1258" i="4"/>
  <c r="V1258" i="4"/>
  <c r="J1258" i="4"/>
  <c r="I1258" i="4"/>
  <c r="H1258" i="4"/>
  <c r="E1258" i="4" s="1"/>
  <c r="G1258" i="4"/>
  <c r="F1258" i="4"/>
  <c r="Z1257" i="4"/>
  <c r="AA1257" i="4" s="1"/>
  <c r="Y1257" i="4"/>
  <c r="X1257" i="4"/>
  <c r="W1257" i="4"/>
  <c r="V1257" i="4"/>
  <c r="I1257" i="4"/>
  <c r="J1257" i="4" s="1"/>
  <c r="H1257" i="4"/>
  <c r="E1257" i="4" s="1"/>
  <c r="G1257" i="4"/>
  <c r="F1257" i="4"/>
  <c r="AA1256" i="4"/>
  <c r="AB1256" i="4" s="1"/>
  <c r="Z1256" i="4"/>
  <c r="Y1256" i="4"/>
  <c r="X1256" i="4"/>
  <c r="W1256" i="4"/>
  <c r="V1256" i="4"/>
  <c r="I1256" i="4"/>
  <c r="J1256" i="4" s="1"/>
  <c r="H1256" i="4"/>
  <c r="E1256" i="4" s="1"/>
  <c r="G1256" i="4"/>
  <c r="F1256" i="4"/>
  <c r="Z1255" i="4"/>
  <c r="AA1255" i="4" s="1"/>
  <c r="Y1255" i="4"/>
  <c r="X1255" i="4"/>
  <c r="W1255" i="4"/>
  <c r="V1255" i="4"/>
  <c r="AB1255" i="4" s="1"/>
  <c r="I1255" i="4"/>
  <c r="H1255" i="4" s="1"/>
  <c r="E1255" i="4" s="1"/>
  <c r="G1255" i="4"/>
  <c r="F1255" i="4"/>
  <c r="Z1254" i="4"/>
  <c r="Y1254" i="4"/>
  <c r="X1254" i="4"/>
  <c r="W1254" i="4"/>
  <c r="V1254" i="4"/>
  <c r="J1254" i="4"/>
  <c r="I1254" i="4"/>
  <c r="H1254" i="4"/>
  <c r="E1254" i="4" s="1"/>
  <c r="G1254" i="4"/>
  <c r="F1254" i="4"/>
  <c r="Z1253" i="4"/>
  <c r="AA1253" i="4" s="1"/>
  <c r="Y1253" i="4"/>
  <c r="X1253" i="4"/>
  <c r="W1253" i="4"/>
  <c r="V1253" i="4"/>
  <c r="AB1253" i="4" s="1"/>
  <c r="I1253" i="4"/>
  <c r="G1253" i="4"/>
  <c r="F1253" i="4"/>
  <c r="Z1252" i="4"/>
  <c r="Y1252" i="4"/>
  <c r="AA1252" i="4" s="1"/>
  <c r="AB1252" i="4" s="1"/>
  <c r="X1252" i="4"/>
  <c r="W1252" i="4"/>
  <c r="V1252" i="4"/>
  <c r="J1252" i="4"/>
  <c r="I1252" i="4"/>
  <c r="H1252" i="4"/>
  <c r="E1252" i="4" s="1"/>
  <c r="G1252" i="4"/>
  <c r="F1252" i="4"/>
  <c r="Z1251" i="4"/>
  <c r="AA1251" i="4" s="1"/>
  <c r="Y1251" i="4"/>
  <c r="X1251" i="4"/>
  <c r="W1251" i="4"/>
  <c r="V1251" i="4"/>
  <c r="AB1251" i="4" s="1"/>
  <c r="J1251" i="4"/>
  <c r="I1251" i="4"/>
  <c r="H1251" i="4" s="1"/>
  <c r="G1251" i="4"/>
  <c r="F1251" i="4"/>
  <c r="E1251" i="4"/>
  <c r="Z1250" i="4"/>
  <c r="Y1250" i="4"/>
  <c r="X1250" i="4"/>
  <c r="W1250" i="4"/>
  <c r="V1250" i="4"/>
  <c r="J1250" i="4"/>
  <c r="I1250" i="4"/>
  <c r="H1250" i="4"/>
  <c r="E1250" i="4" s="1"/>
  <c r="G1250" i="4"/>
  <c r="F1250" i="4"/>
  <c r="AB1249" i="4"/>
  <c r="Z1249" i="4"/>
  <c r="AA1249" i="4" s="1"/>
  <c r="Y1249" i="4"/>
  <c r="X1249" i="4"/>
  <c r="W1249" i="4"/>
  <c r="V1249" i="4"/>
  <c r="I1249" i="4"/>
  <c r="J1249" i="4" s="1"/>
  <c r="H1249" i="4"/>
  <c r="E1249" i="4" s="1"/>
  <c r="G1249" i="4"/>
  <c r="F1249" i="4"/>
  <c r="AB1248" i="4"/>
  <c r="Z1248" i="4"/>
  <c r="Y1248" i="4"/>
  <c r="AA1248" i="4" s="1"/>
  <c r="X1248" i="4"/>
  <c r="W1248" i="4"/>
  <c r="V1248" i="4"/>
  <c r="J1248" i="4"/>
  <c r="I1248" i="4"/>
  <c r="H1248" i="4" s="1"/>
  <c r="G1248" i="4"/>
  <c r="F1248" i="4"/>
  <c r="E1248" i="4"/>
  <c r="Z1247" i="4"/>
  <c r="Y1247" i="4"/>
  <c r="X1247" i="4"/>
  <c r="W1247" i="4"/>
  <c r="V1247" i="4"/>
  <c r="I1247" i="4"/>
  <c r="H1247" i="4" s="1"/>
  <c r="E1247" i="4" s="1"/>
  <c r="G1247" i="4"/>
  <c r="F1247" i="4"/>
  <c r="AA1246" i="4"/>
  <c r="Z1246" i="4"/>
  <c r="Y1246" i="4"/>
  <c r="X1246" i="4"/>
  <c r="W1246" i="4"/>
  <c r="V1246" i="4"/>
  <c r="J1246" i="4"/>
  <c r="I1246" i="4"/>
  <c r="H1246" i="4"/>
  <c r="E1246" i="4" s="1"/>
  <c r="G1246" i="4"/>
  <c r="F1246" i="4"/>
  <c r="AA1245" i="4"/>
  <c r="AB1245" i="4" s="1"/>
  <c r="Z1245" i="4"/>
  <c r="Y1245" i="4"/>
  <c r="X1245" i="4"/>
  <c r="W1245" i="4"/>
  <c r="V1245" i="4"/>
  <c r="I1245" i="4"/>
  <c r="J1245" i="4" s="1"/>
  <c r="H1245" i="4"/>
  <c r="E1245" i="4" s="1"/>
  <c r="G1245" i="4"/>
  <c r="F1245" i="4"/>
  <c r="AA1244" i="4"/>
  <c r="AB1244" i="4" s="1"/>
  <c r="Z1244" i="4"/>
  <c r="Y1244" i="4"/>
  <c r="X1244" i="4"/>
  <c r="W1244" i="4"/>
  <c r="V1244" i="4"/>
  <c r="I1244" i="4"/>
  <c r="J1244" i="4" s="1"/>
  <c r="G1244" i="4"/>
  <c r="F1244" i="4"/>
  <c r="Z1243" i="4"/>
  <c r="Y1243" i="4"/>
  <c r="X1243" i="4"/>
  <c r="W1243" i="4"/>
  <c r="V1243" i="4"/>
  <c r="I1243" i="4"/>
  <c r="G1243" i="4"/>
  <c r="F1243" i="4"/>
  <c r="Z1242" i="4"/>
  <c r="AA1242" i="4" s="1"/>
  <c r="Y1242" i="4"/>
  <c r="X1242" i="4"/>
  <c r="W1242" i="4"/>
  <c r="V1242" i="4"/>
  <c r="J1242" i="4"/>
  <c r="I1242" i="4"/>
  <c r="H1242" i="4"/>
  <c r="E1242" i="4" s="1"/>
  <c r="G1242" i="4"/>
  <c r="F1242" i="4"/>
  <c r="Z1241" i="4"/>
  <c r="AA1241" i="4" s="1"/>
  <c r="Y1241" i="4"/>
  <c r="X1241" i="4"/>
  <c r="W1241" i="4"/>
  <c r="V1241" i="4"/>
  <c r="I1241" i="4"/>
  <c r="J1241" i="4" s="1"/>
  <c r="H1241" i="4"/>
  <c r="E1241" i="4" s="1"/>
  <c r="G1241" i="4"/>
  <c r="F1241" i="4"/>
  <c r="AA1240" i="4"/>
  <c r="AB1240" i="4" s="1"/>
  <c r="Z1240" i="4"/>
  <c r="Y1240" i="4"/>
  <c r="X1240" i="4"/>
  <c r="W1240" i="4"/>
  <c r="V1240" i="4"/>
  <c r="I1240" i="4"/>
  <c r="J1240" i="4" s="1"/>
  <c r="H1240" i="4"/>
  <c r="E1240" i="4" s="1"/>
  <c r="G1240" i="4"/>
  <c r="F1240" i="4"/>
  <c r="Z1239" i="4"/>
  <c r="AA1239" i="4" s="1"/>
  <c r="Y1239" i="4"/>
  <c r="X1239" i="4"/>
  <c r="W1239" i="4"/>
  <c r="V1239" i="4"/>
  <c r="AB1239" i="4" s="1"/>
  <c r="I1239" i="4"/>
  <c r="H1239" i="4" s="1"/>
  <c r="E1239" i="4" s="1"/>
  <c r="G1239" i="4"/>
  <c r="F1239" i="4"/>
  <c r="Z1238" i="4"/>
  <c r="Y1238" i="4"/>
  <c r="X1238" i="4"/>
  <c r="W1238" i="4"/>
  <c r="V1238" i="4"/>
  <c r="J1238" i="4"/>
  <c r="I1238" i="4"/>
  <c r="H1238" i="4"/>
  <c r="E1238" i="4" s="1"/>
  <c r="G1238" i="4"/>
  <c r="F1238" i="4"/>
  <c r="Z1237" i="4"/>
  <c r="AA1237" i="4" s="1"/>
  <c r="Y1237" i="4"/>
  <c r="X1237" i="4"/>
  <c r="W1237" i="4"/>
  <c r="V1237" i="4"/>
  <c r="AB1237" i="4" s="1"/>
  <c r="I1237" i="4"/>
  <c r="G1237" i="4"/>
  <c r="F1237" i="4"/>
  <c r="Z1236" i="4"/>
  <c r="Y1236" i="4"/>
  <c r="AA1236" i="4" s="1"/>
  <c r="AB1236" i="4" s="1"/>
  <c r="X1236" i="4"/>
  <c r="W1236" i="4"/>
  <c r="V1236" i="4"/>
  <c r="J1236" i="4"/>
  <c r="I1236" i="4"/>
  <c r="H1236" i="4"/>
  <c r="E1236" i="4" s="1"/>
  <c r="G1236" i="4"/>
  <c r="F1236" i="4"/>
  <c r="Z1235" i="4"/>
  <c r="AA1235" i="4" s="1"/>
  <c r="Y1235" i="4"/>
  <c r="X1235" i="4"/>
  <c r="W1235" i="4"/>
  <c r="V1235" i="4"/>
  <c r="AB1235" i="4" s="1"/>
  <c r="J1235" i="4"/>
  <c r="I1235" i="4"/>
  <c r="H1235" i="4" s="1"/>
  <c r="G1235" i="4"/>
  <c r="F1235" i="4"/>
  <c r="E1235" i="4"/>
  <c r="Z1234" i="4"/>
  <c r="Y1234" i="4"/>
  <c r="X1234" i="4"/>
  <c r="W1234" i="4"/>
  <c r="V1234" i="4"/>
  <c r="J1234" i="4"/>
  <c r="I1234" i="4"/>
  <c r="H1234" i="4"/>
  <c r="E1234" i="4" s="1"/>
  <c r="G1234" i="4"/>
  <c r="F1234" i="4"/>
  <c r="AA1233" i="4"/>
  <c r="Z1233" i="4"/>
  <c r="Y1233" i="4"/>
  <c r="X1233" i="4"/>
  <c r="W1233" i="4"/>
  <c r="V1233" i="4"/>
  <c r="I1233" i="4"/>
  <c r="J1233" i="4" s="1"/>
  <c r="H1233" i="4"/>
  <c r="E1233" i="4" s="1"/>
  <c r="G1233" i="4"/>
  <c r="F1233" i="4"/>
  <c r="AA1232" i="4"/>
  <c r="AB1232" i="4" s="1"/>
  <c r="Z1232" i="4"/>
  <c r="Y1232" i="4"/>
  <c r="X1232" i="4"/>
  <c r="W1232" i="4"/>
  <c r="V1232" i="4"/>
  <c r="I1232" i="4"/>
  <c r="J1232" i="4" s="1"/>
  <c r="G1232" i="4"/>
  <c r="F1232" i="4"/>
  <c r="Z1231" i="4"/>
  <c r="Y1231" i="4"/>
  <c r="X1231" i="4"/>
  <c r="W1231" i="4"/>
  <c r="V1231" i="4"/>
  <c r="J1231" i="4"/>
  <c r="I1231" i="4"/>
  <c r="H1231" i="4" s="1"/>
  <c r="G1231" i="4"/>
  <c r="F1231" i="4"/>
  <c r="E1231" i="4"/>
  <c r="Z1230" i="4"/>
  <c r="AA1230" i="4" s="1"/>
  <c r="Y1230" i="4"/>
  <c r="X1230" i="4"/>
  <c r="W1230" i="4"/>
  <c r="V1230" i="4"/>
  <c r="AB1230" i="4" s="1"/>
  <c r="J1230" i="4"/>
  <c r="I1230" i="4"/>
  <c r="H1230" i="4"/>
  <c r="E1230" i="4" s="1"/>
  <c r="G1230" i="4"/>
  <c r="F1230" i="4"/>
  <c r="Z1229" i="4"/>
  <c r="AA1229" i="4" s="1"/>
  <c r="Y1229" i="4"/>
  <c r="X1229" i="4"/>
  <c r="W1229" i="4"/>
  <c r="V1229" i="4"/>
  <c r="I1229" i="4"/>
  <c r="J1229" i="4" s="1"/>
  <c r="H1229" i="4"/>
  <c r="E1229" i="4" s="1"/>
  <c r="G1229" i="4"/>
  <c r="F1229" i="4"/>
  <c r="AB1228" i="4"/>
  <c r="AA1228" i="4"/>
  <c r="Z1228" i="4"/>
  <c r="Y1228" i="4"/>
  <c r="X1228" i="4"/>
  <c r="W1228" i="4"/>
  <c r="V1228" i="4"/>
  <c r="I1228" i="4"/>
  <c r="J1228" i="4" s="1"/>
  <c r="G1228" i="4"/>
  <c r="F1228" i="4"/>
  <c r="Z1227" i="4"/>
  <c r="Y1227" i="4"/>
  <c r="X1227" i="4"/>
  <c r="W1227" i="4"/>
  <c r="V1227" i="4"/>
  <c r="I1227" i="4"/>
  <c r="H1227" i="4" s="1"/>
  <c r="E1227" i="4" s="1"/>
  <c r="G1227" i="4"/>
  <c r="F1227" i="4"/>
  <c r="Z1226" i="4"/>
  <c r="AA1226" i="4" s="1"/>
  <c r="Y1226" i="4"/>
  <c r="X1226" i="4"/>
  <c r="W1226" i="4"/>
  <c r="V1226" i="4"/>
  <c r="AB1226" i="4" s="1"/>
  <c r="J1226" i="4"/>
  <c r="I1226" i="4"/>
  <c r="H1226" i="4"/>
  <c r="E1226" i="4" s="1"/>
  <c r="G1226" i="4"/>
  <c r="F1226" i="4"/>
  <c r="Z1225" i="4"/>
  <c r="AA1225" i="4" s="1"/>
  <c r="Y1225" i="4"/>
  <c r="X1225" i="4"/>
  <c r="W1225" i="4"/>
  <c r="V1225" i="4"/>
  <c r="I1225" i="4"/>
  <c r="J1225" i="4" s="1"/>
  <c r="H1225" i="4"/>
  <c r="E1225" i="4" s="1"/>
  <c r="G1225" i="4"/>
  <c r="F1225" i="4"/>
  <c r="AB1224" i="4"/>
  <c r="AA1224" i="4"/>
  <c r="Z1224" i="4"/>
  <c r="Y1224" i="4"/>
  <c r="X1224" i="4"/>
  <c r="W1224" i="4"/>
  <c r="V1224" i="4"/>
  <c r="I1224" i="4"/>
  <c r="J1224" i="4" s="1"/>
  <c r="H1224" i="4"/>
  <c r="E1224" i="4" s="1"/>
  <c r="G1224" i="4"/>
  <c r="F1224" i="4"/>
  <c r="AB1223" i="4"/>
  <c r="Z1223" i="4"/>
  <c r="AA1223" i="4" s="1"/>
  <c r="Y1223" i="4"/>
  <c r="X1223" i="4"/>
  <c r="W1223" i="4"/>
  <c r="V1223" i="4"/>
  <c r="I1223" i="4"/>
  <c r="H1223" i="4" s="1"/>
  <c r="E1223" i="4" s="1"/>
  <c r="G1223" i="4"/>
  <c r="F1223" i="4"/>
  <c r="Z1222" i="4"/>
  <c r="Y1222" i="4"/>
  <c r="X1222" i="4"/>
  <c r="W1222" i="4"/>
  <c r="V1222" i="4"/>
  <c r="J1222" i="4"/>
  <c r="I1222" i="4"/>
  <c r="H1222" i="4"/>
  <c r="E1222" i="4" s="1"/>
  <c r="G1222" i="4"/>
  <c r="F1222" i="4"/>
  <c r="AA1221" i="4"/>
  <c r="Z1221" i="4"/>
  <c r="Y1221" i="4"/>
  <c r="X1221" i="4"/>
  <c r="W1221" i="4"/>
  <c r="V1221" i="4"/>
  <c r="I1221" i="4"/>
  <c r="J1221" i="4" s="1"/>
  <c r="H1221" i="4"/>
  <c r="E1221" i="4" s="1"/>
  <c r="G1221" i="4"/>
  <c r="F1221" i="4"/>
  <c r="AA1220" i="4"/>
  <c r="AB1220" i="4" s="1"/>
  <c r="Z1220" i="4"/>
  <c r="Y1220" i="4"/>
  <c r="X1220" i="4"/>
  <c r="W1220" i="4"/>
  <c r="V1220" i="4"/>
  <c r="I1220" i="4"/>
  <c r="J1220" i="4" s="1"/>
  <c r="H1220" i="4"/>
  <c r="E1220" i="4" s="1"/>
  <c r="G1220" i="4"/>
  <c r="F1220" i="4"/>
  <c r="AB1219" i="4"/>
  <c r="Z1219" i="4"/>
  <c r="Y1219" i="4"/>
  <c r="AA1219" i="4" s="1"/>
  <c r="X1219" i="4"/>
  <c r="W1219" i="4"/>
  <c r="V1219" i="4"/>
  <c r="J1219" i="4"/>
  <c r="I1219" i="4"/>
  <c r="H1219" i="4" s="1"/>
  <c r="G1219" i="4"/>
  <c r="F1219" i="4"/>
  <c r="E1219" i="4"/>
  <c r="Z1218" i="4"/>
  <c r="Y1218" i="4"/>
  <c r="X1218" i="4"/>
  <c r="W1218" i="4"/>
  <c r="V1218" i="4"/>
  <c r="J1218" i="4"/>
  <c r="I1218" i="4"/>
  <c r="H1218" i="4" s="1"/>
  <c r="E1218" i="4" s="1"/>
  <c r="G1218" i="4"/>
  <c r="F1218" i="4"/>
  <c r="Z1217" i="4"/>
  <c r="AA1217" i="4" s="1"/>
  <c r="Y1217" i="4"/>
  <c r="X1217" i="4"/>
  <c r="W1217" i="4"/>
  <c r="V1217" i="4"/>
  <c r="J1217" i="4"/>
  <c r="I1217" i="4"/>
  <c r="H1217" i="4"/>
  <c r="E1217" i="4" s="1"/>
  <c r="G1217" i="4"/>
  <c r="F1217" i="4"/>
  <c r="AA1216" i="4"/>
  <c r="AB1216" i="4" s="1"/>
  <c r="Z1216" i="4"/>
  <c r="Y1216" i="4"/>
  <c r="X1216" i="4"/>
  <c r="W1216" i="4"/>
  <c r="V1216" i="4"/>
  <c r="I1216" i="4"/>
  <c r="J1216" i="4" s="1"/>
  <c r="G1216" i="4"/>
  <c r="F1216" i="4"/>
  <c r="Z1215" i="4"/>
  <c r="Y1215" i="4"/>
  <c r="AA1215" i="4" s="1"/>
  <c r="AB1215" i="4" s="1"/>
  <c r="X1215" i="4"/>
  <c r="W1215" i="4"/>
  <c r="V1215" i="4"/>
  <c r="J1215" i="4"/>
  <c r="I1215" i="4"/>
  <c r="H1215" i="4" s="1"/>
  <c r="G1215" i="4"/>
  <c r="F1215" i="4"/>
  <c r="E1215" i="4"/>
  <c r="Z1214" i="4"/>
  <c r="AA1214" i="4" s="1"/>
  <c r="Y1214" i="4"/>
  <c r="X1214" i="4"/>
  <c r="W1214" i="4"/>
  <c r="V1214" i="4"/>
  <c r="AB1214" i="4" s="1"/>
  <c r="J1214" i="4"/>
  <c r="I1214" i="4"/>
  <c r="H1214" i="4" s="1"/>
  <c r="E1214" i="4" s="1"/>
  <c r="G1214" i="4"/>
  <c r="F1214" i="4"/>
  <c r="Z1213" i="4"/>
  <c r="AA1213" i="4" s="1"/>
  <c r="Y1213" i="4"/>
  <c r="X1213" i="4"/>
  <c r="W1213" i="4"/>
  <c r="V1213" i="4"/>
  <c r="J1213" i="4"/>
  <c r="I1213" i="4"/>
  <c r="H1213" i="4"/>
  <c r="E1213" i="4" s="1"/>
  <c r="G1213" i="4"/>
  <c r="F1213" i="4"/>
  <c r="AB1212" i="4"/>
  <c r="AA1212" i="4"/>
  <c r="Z1212" i="4"/>
  <c r="Y1212" i="4"/>
  <c r="X1212" i="4"/>
  <c r="W1212" i="4"/>
  <c r="V1212" i="4"/>
  <c r="I1212" i="4"/>
  <c r="J1212" i="4" s="1"/>
  <c r="G1212" i="4"/>
  <c r="F1212" i="4"/>
  <c r="Z1211" i="4"/>
  <c r="Y1211" i="4"/>
  <c r="AA1211" i="4" s="1"/>
  <c r="AB1211" i="4" s="1"/>
  <c r="X1211" i="4"/>
  <c r="W1211" i="4"/>
  <c r="V1211" i="4"/>
  <c r="I1211" i="4"/>
  <c r="H1211" i="4" s="1"/>
  <c r="E1211" i="4" s="1"/>
  <c r="G1211" i="4"/>
  <c r="F1211" i="4"/>
  <c r="Z1210" i="4"/>
  <c r="AA1210" i="4" s="1"/>
  <c r="Y1210" i="4"/>
  <c r="X1210" i="4"/>
  <c r="W1210" i="4"/>
  <c r="V1210" i="4"/>
  <c r="AB1210" i="4" s="1"/>
  <c r="J1210" i="4"/>
  <c r="I1210" i="4"/>
  <c r="H1210" i="4" s="1"/>
  <c r="E1210" i="4" s="1"/>
  <c r="G1210" i="4"/>
  <c r="F1210" i="4"/>
  <c r="AA1209" i="4"/>
  <c r="Z1209" i="4"/>
  <c r="Y1209" i="4"/>
  <c r="X1209" i="4"/>
  <c r="W1209" i="4"/>
  <c r="V1209" i="4"/>
  <c r="J1209" i="4"/>
  <c r="I1209" i="4"/>
  <c r="H1209" i="4"/>
  <c r="E1209" i="4" s="1"/>
  <c r="G1209" i="4"/>
  <c r="F1209" i="4"/>
  <c r="AB1208" i="4"/>
  <c r="AA1208" i="4"/>
  <c r="Z1208" i="4"/>
  <c r="Y1208" i="4"/>
  <c r="X1208" i="4"/>
  <c r="W1208" i="4"/>
  <c r="V1208" i="4"/>
  <c r="I1208" i="4"/>
  <c r="J1208" i="4" s="1"/>
  <c r="H1208" i="4"/>
  <c r="E1208" i="4" s="1"/>
  <c r="G1208" i="4"/>
  <c r="F1208" i="4"/>
  <c r="Z1207" i="4"/>
  <c r="Y1207" i="4"/>
  <c r="AA1207" i="4" s="1"/>
  <c r="AB1207" i="4" s="1"/>
  <c r="X1207" i="4"/>
  <c r="W1207" i="4"/>
  <c r="V1207" i="4"/>
  <c r="I1207" i="4"/>
  <c r="H1207" i="4" s="1"/>
  <c r="E1207" i="4" s="1"/>
  <c r="G1207" i="4"/>
  <c r="F1207" i="4"/>
  <c r="Z1206" i="4"/>
  <c r="Y1206" i="4"/>
  <c r="X1206" i="4"/>
  <c r="W1206" i="4"/>
  <c r="V1206" i="4"/>
  <c r="I1206" i="4"/>
  <c r="H1206" i="4" s="1"/>
  <c r="E1206" i="4" s="1"/>
  <c r="G1206" i="4"/>
  <c r="F1206" i="4"/>
  <c r="AA1205" i="4"/>
  <c r="Z1205" i="4"/>
  <c r="Y1205" i="4"/>
  <c r="X1205" i="4"/>
  <c r="W1205" i="4"/>
  <c r="V1205" i="4"/>
  <c r="I1205" i="4"/>
  <c r="J1205" i="4" s="1"/>
  <c r="H1205" i="4"/>
  <c r="E1205" i="4" s="1"/>
  <c r="G1205" i="4"/>
  <c r="F1205" i="4"/>
  <c r="Z1204" i="4"/>
  <c r="Y1204" i="4"/>
  <c r="AA1204" i="4" s="1"/>
  <c r="AB1204" i="4" s="1"/>
  <c r="X1204" i="4"/>
  <c r="W1204" i="4"/>
  <c r="V1204" i="4"/>
  <c r="I1204" i="4"/>
  <c r="G1204" i="4"/>
  <c r="F1204" i="4"/>
  <c r="Z1203" i="4"/>
  <c r="AA1203" i="4" s="1"/>
  <c r="Y1203" i="4"/>
  <c r="X1203" i="4"/>
  <c r="W1203" i="4"/>
  <c r="V1203" i="4"/>
  <c r="AB1203" i="4" s="1"/>
  <c r="J1203" i="4"/>
  <c r="I1203" i="4"/>
  <c r="H1203" i="4" s="1"/>
  <c r="E1203" i="4" s="1"/>
  <c r="G1203" i="4"/>
  <c r="F1203" i="4"/>
  <c r="Z1202" i="4"/>
  <c r="AA1202" i="4" s="1"/>
  <c r="Y1202" i="4"/>
  <c r="X1202" i="4"/>
  <c r="W1202" i="4"/>
  <c r="V1202" i="4"/>
  <c r="AB1202" i="4" s="1"/>
  <c r="J1202" i="4"/>
  <c r="I1202" i="4"/>
  <c r="H1202" i="4"/>
  <c r="E1202" i="4" s="1"/>
  <c r="G1202" i="4"/>
  <c r="F1202" i="4"/>
  <c r="AA1201" i="4"/>
  <c r="Z1201" i="4"/>
  <c r="Y1201" i="4"/>
  <c r="X1201" i="4"/>
  <c r="W1201" i="4"/>
  <c r="V1201" i="4"/>
  <c r="AB1201" i="4" s="1"/>
  <c r="I1201" i="4"/>
  <c r="J1201" i="4" s="1"/>
  <c r="H1201" i="4"/>
  <c r="E1201" i="4" s="1"/>
  <c r="G1201" i="4"/>
  <c r="F1201" i="4"/>
  <c r="AB1200" i="4"/>
  <c r="AA1200" i="4"/>
  <c r="Z1200" i="4"/>
  <c r="Y1200" i="4"/>
  <c r="X1200" i="4"/>
  <c r="W1200" i="4"/>
  <c r="V1200" i="4"/>
  <c r="I1200" i="4"/>
  <c r="G1200" i="4"/>
  <c r="F1200" i="4"/>
  <c r="Z1199" i="4"/>
  <c r="Y1199" i="4"/>
  <c r="X1199" i="4"/>
  <c r="W1199" i="4"/>
  <c r="V1199" i="4"/>
  <c r="J1199" i="4"/>
  <c r="I1199" i="4"/>
  <c r="H1199" i="4" s="1"/>
  <c r="E1199" i="4" s="1"/>
  <c r="G1199" i="4"/>
  <c r="F1199" i="4"/>
  <c r="Z1198" i="4"/>
  <c r="AA1198" i="4" s="1"/>
  <c r="Y1198" i="4"/>
  <c r="X1198" i="4"/>
  <c r="W1198" i="4"/>
  <c r="V1198" i="4"/>
  <c r="AB1198" i="4" s="1"/>
  <c r="J1198" i="4"/>
  <c r="I1198" i="4"/>
  <c r="H1198" i="4"/>
  <c r="E1198" i="4" s="1"/>
  <c r="G1198" i="4"/>
  <c r="F1198" i="4"/>
  <c r="AA1197" i="4"/>
  <c r="AB1197" i="4" s="1"/>
  <c r="Z1197" i="4"/>
  <c r="Y1197" i="4"/>
  <c r="X1197" i="4"/>
  <c r="W1197" i="4"/>
  <c r="V1197" i="4"/>
  <c r="I1197" i="4"/>
  <c r="J1197" i="4" s="1"/>
  <c r="H1197" i="4"/>
  <c r="E1197" i="4" s="1"/>
  <c r="G1197" i="4"/>
  <c r="F1197" i="4"/>
  <c r="AB1196" i="4"/>
  <c r="Z1196" i="4"/>
  <c r="Y1196" i="4"/>
  <c r="AA1196" i="4" s="1"/>
  <c r="X1196" i="4"/>
  <c r="W1196" i="4"/>
  <c r="V1196" i="4"/>
  <c r="I1196" i="4"/>
  <c r="G1196" i="4"/>
  <c r="F1196" i="4"/>
  <c r="Z1195" i="4"/>
  <c r="Y1195" i="4"/>
  <c r="X1195" i="4"/>
  <c r="W1195" i="4"/>
  <c r="V1195" i="4"/>
  <c r="J1195" i="4"/>
  <c r="I1195" i="4"/>
  <c r="H1195" i="4" s="1"/>
  <c r="E1195" i="4" s="1"/>
  <c r="G1195" i="4"/>
  <c r="F1195" i="4"/>
  <c r="Z1194" i="4"/>
  <c r="AA1194" i="4" s="1"/>
  <c r="Y1194" i="4"/>
  <c r="X1194" i="4"/>
  <c r="W1194" i="4"/>
  <c r="V1194" i="4"/>
  <c r="AB1194" i="4" s="1"/>
  <c r="J1194" i="4"/>
  <c r="I1194" i="4"/>
  <c r="H1194" i="4"/>
  <c r="E1194" i="4" s="1"/>
  <c r="G1194" i="4"/>
  <c r="F1194" i="4"/>
  <c r="AA1193" i="4"/>
  <c r="AB1193" i="4" s="1"/>
  <c r="Z1193" i="4"/>
  <c r="Y1193" i="4"/>
  <c r="X1193" i="4"/>
  <c r="W1193" i="4"/>
  <c r="V1193" i="4"/>
  <c r="I1193" i="4"/>
  <c r="J1193" i="4" s="1"/>
  <c r="H1193" i="4"/>
  <c r="E1193" i="4" s="1"/>
  <c r="G1193" i="4"/>
  <c r="F1193" i="4"/>
  <c r="AB1192" i="4"/>
  <c r="Z1192" i="4"/>
  <c r="Y1192" i="4"/>
  <c r="AA1192" i="4" s="1"/>
  <c r="X1192" i="4"/>
  <c r="W1192" i="4"/>
  <c r="V1192" i="4"/>
  <c r="I1192" i="4"/>
  <c r="G1192" i="4"/>
  <c r="F1192" i="4"/>
  <c r="Z1191" i="4"/>
  <c r="AA1191" i="4" s="1"/>
  <c r="Y1191" i="4"/>
  <c r="X1191" i="4"/>
  <c r="W1191" i="4"/>
  <c r="V1191" i="4"/>
  <c r="AB1191" i="4" s="1"/>
  <c r="J1191" i="4"/>
  <c r="I1191" i="4"/>
  <c r="H1191" i="4" s="1"/>
  <c r="E1191" i="4" s="1"/>
  <c r="G1191" i="4"/>
  <c r="F1191" i="4"/>
  <c r="Z1190" i="4"/>
  <c r="AA1190" i="4" s="1"/>
  <c r="Y1190" i="4"/>
  <c r="X1190" i="4"/>
  <c r="W1190" i="4"/>
  <c r="V1190" i="4"/>
  <c r="AB1190" i="4" s="1"/>
  <c r="J1190" i="4"/>
  <c r="I1190" i="4"/>
  <c r="H1190" i="4"/>
  <c r="E1190" i="4" s="1"/>
  <c r="G1190" i="4"/>
  <c r="F1190" i="4"/>
  <c r="AA1189" i="4"/>
  <c r="Z1189" i="4"/>
  <c r="Y1189" i="4"/>
  <c r="X1189" i="4"/>
  <c r="W1189" i="4"/>
  <c r="V1189" i="4"/>
  <c r="I1189" i="4"/>
  <c r="J1189" i="4" s="1"/>
  <c r="H1189" i="4"/>
  <c r="E1189" i="4" s="1"/>
  <c r="G1189" i="4"/>
  <c r="F1189" i="4"/>
  <c r="AB1188" i="4"/>
  <c r="AA1188" i="4"/>
  <c r="Z1188" i="4"/>
  <c r="Y1188" i="4"/>
  <c r="X1188" i="4"/>
  <c r="W1188" i="4"/>
  <c r="V1188" i="4"/>
  <c r="I1188" i="4"/>
  <c r="G1188" i="4"/>
  <c r="F1188" i="4"/>
  <c r="Z1187" i="4"/>
  <c r="Y1187" i="4"/>
  <c r="X1187" i="4"/>
  <c r="W1187" i="4"/>
  <c r="V1187" i="4"/>
  <c r="J1187" i="4"/>
  <c r="I1187" i="4"/>
  <c r="H1187" i="4" s="1"/>
  <c r="E1187" i="4" s="1"/>
  <c r="G1187" i="4"/>
  <c r="F1187" i="4"/>
  <c r="Z1186" i="4"/>
  <c r="AA1186" i="4" s="1"/>
  <c r="Y1186" i="4"/>
  <c r="X1186" i="4"/>
  <c r="W1186" i="4"/>
  <c r="V1186" i="4"/>
  <c r="AB1186" i="4" s="1"/>
  <c r="J1186" i="4"/>
  <c r="I1186" i="4"/>
  <c r="H1186" i="4"/>
  <c r="E1186" i="4" s="1"/>
  <c r="G1186" i="4"/>
  <c r="F1186" i="4"/>
  <c r="AA1185" i="4"/>
  <c r="Z1185" i="4"/>
  <c r="Y1185" i="4"/>
  <c r="X1185" i="4"/>
  <c r="W1185" i="4"/>
  <c r="V1185" i="4"/>
  <c r="AB1185" i="4" s="1"/>
  <c r="I1185" i="4"/>
  <c r="J1185" i="4" s="1"/>
  <c r="H1185" i="4"/>
  <c r="E1185" i="4" s="1"/>
  <c r="G1185" i="4"/>
  <c r="F1185" i="4"/>
  <c r="AB1184" i="4"/>
  <c r="AA1184" i="4"/>
  <c r="Z1184" i="4"/>
  <c r="Y1184" i="4"/>
  <c r="X1184" i="4"/>
  <c r="W1184" i="4"/>
  <c r="V1184" i="4"/>
  <c r="I1184" i="4"/>
  <c r="G1184" i="4"/>
  <c r="F1184" i="4"/>
  <c r="Z1183" i="4"/>
  <c r="Y1183" i="4"/>
  <c r="X1183" i="4"/>
  <c r="W1183" i="4"/>
  <c r="V1183" i="4"/>
  <c r="J1183" i="4"/>
  <c r="I1183" i="4"/>
  <c r="H1183" i="4" s="1"/>
  <c r="E1183" i="4" s="1"/>
  <c r="G1183" i="4"/>
  <c r="F1183" i="4"/>
  <c r="Z1182" i="4"/>
  <c r="AA1182" i="4" s="1"/>
  <c r="Y1182" i="4"/>
  <c r="X1182" i="4"/>
  <c r="W1182" i="4"/>
  <c r="V1182" i="4"/>
  <c r="AB1182" i="4" s="1"/>
  <c r="J1182" i="4"/>
  <c r="I1182" i="4"/>
  <c r="H1182" i="4"/>
  <c r="E1182" i="4" s="1"/>
  <c r="G1182" i="4"/>
  <c r="F1182" i="4"/>
  <c r="AA1181" i="4"/>
  <c r="Z1181" i="4"/>
  <c r="Y1181" i="4"/>
  <c r="X1181" i="4"/>
  <c r="W1181" i="4"/>
  <c r="V1181" i="4"/>
  <c r="AB1181" i="4" s="1"/>
  <c r="I1181" i="4"/>
  <c r="J1181" i="4" s="1"/>
  <c r="H1181" i="4"/>
  <c r="E1181" i="4" s="1"/>
  <c r="G1181" i="4"/>
  <c r="F1181" i="4"/>
  <c r="AB1180" i="4"/>
  <c r="AA1180" i="4"/>
  <c r="Z1180" i="4"/>
  <c r="Y1180" i="4"/>
  <c r="X1180" i="4"/>
  <c r="W1180" i="4"/>
  <c r="V1180" i="4"/>
  <c r="I1180" i="4"/>
  <c r="G1180" i="4"/>
  <c r="F1180" i="4"/>
  <c r="Z1179" i="4"/>
  <c r="Y1179" i="4"/>
  <c r="X1179" i="4"/>
  <c r="W1179" i="4"/>
  <c r="V1179" i="4"/>
  <c r="J1179" i="4"/>
  <c r="I1179" i="4"/>
  <c r="H1179" i="4" s="1"/>
  <c r="E1179" i="4" s="1"/>
  <c r="G1179" i="4"/>
  <c r="F1179" i="4"/>
  <c r="Z1178" i="4"/>
  <c r="AA1178" i="4" s="1"/>
  <c r="Y1178" i="4"/>
  <c r="X1178" i="4"/>
  <c r="W1178" i="4"/>
  <c r="V1178" i="4"/>
  <c r="AB1178" i="4" s="1"/>
  <c r="J1178" i="4"/>
  <c r="I1178" i="4"/>
  <c r="H1178" i="4"/>
  <c r="E1178" i="4" s="1"/>
  <c r="G1178" i="4"/>
  <c r="F1178" i="4"/>
  <c r="AA1177" i="4"/>
  <c r="Z1177" i="4"/>
  <c r="Y1177" i="4"/>
  <c r="X1177" i="4"/>
  <c r="W1177" i="4"/>
  <c r="V1177" i="4"/>
  <c r="AB1177" i="4" s="1"/>
  <c r="I1177" i="4"/>
  <c r="J1177" i="4" s="1"/>
  <c r="H1177" i="4"/>
  <c r="E1177" i="4" s="1"/>
  <c r="G1177" i="4"/>
  <c r="F1177" i="4"/>
  <c r="AB1176" i="4"/>
  <c r="AA1176" i="4"/>
  <c r="Z1176" i="4"/>
  <c r="Y1176" i="4"/>
  <c r="X1176" i="4"/>
  <c r="W1176" i="4"/>
  <c r="V1176" i="4"/>
  <c r="I1176" i="4"/>
  <c r="G1176" i="4"/>
  <c r="F1176" i="4"/>
  <c r="Z1175" i="4"/>
  <c r="Y1175" i="4"/>
  <c r="X1175" i="4"/>
  <c r="W1175" i="4"/>
  <c r="V1175" i="4"/>
  <c r="J1175" i="4"/>
  <c r="I1175" i="4"/>
  <c r="H1175" i="4" s="1"/>
  <c r="E1175" i="4" s="1"/>
  <c r="G1175" i="4"/>
  <c r="F1175" i="4"/>
  <c r="Z1174" i="4"/>
  <c r="AA1174" i="4" s="1"/>
  <c r="Y1174" i="4"/>
  <c r="X1174" i="4"/>
  <c r="W1174" i="4"/>
  <c r="V1174" i="4"/>
  <c r="AB1174" i="4" s="1"/>
  <c r="J1174" i="4"/>
  <c r="I1174" i="4"/>
  <c r="H1174" i="4"/>
  <c r="E1174" i="4" s="1"/>
  <c r="G1174" i="4"/>
  <c r="F1174" i="4"/>
  <c r="AA1173" i="4"/>
  <c r="Z1173" i="4"/>
  <c r="Y1173" i="4"/>
  <c r="X1173" i="4"/>
  <c r="W1173" i="4"/>
  <c r="V1173" i="4"/>
  <c r="AB1173" i="4" s="1"/>
  <c r="I1173" i="4"/>
  <c r="J1173" i="4" s="1"/>
  <c r="H1173" i="4"/>
  <c r="E1173" i="4" s="1"/>
  <c r="G1173" i="4"/>
  <c r="F1173" i="4"/>
  <c r="AB1172" i="4"/>
  <c r="AA1172" i="4"/>
  <c r="Z1172" i="4"/>
  <c r="Y1172" i="4"/>
  <c r="X1172" i="4"/>
  <c r="W1172" i="4"/>
  <c r="V1172" i="4"/>
  <c r="I1172" i="4"/>
  <c r="G1172" i="4"/>
  <c r="F1172" i="4"/>
  <c r="Z1171" i="4"/>
  <c r="Y1171" i="4"/>
  <c r="X1171" i="4"/>
  <c r="W1171" i="4"/>
  <c r="V1171" i="4"/>
  <c r="J1171" i="4"/>
  <c r="I1171" i="4"/>
  <c r="H1171" i="4" s="1"/>
  <c r="E1171" i="4" s="1"/>
  <c r="G1171" i="4"/>
  <c r="F1171" i="4"/>
  <c r="Z1170" i="4"/>
  <c r="AA1170" i="4" s="1"/>
  <c r="Y1170" i="4"/>
  <c r="X1170" i="4"/>
  <c r="W1170" i="4"/>
  <c r="V1170" i="4"/>
  <c r="AB1170" i="4" s="1"/>
  <c r="J1170" i="4"/>
  <c r="I1170" i="4"/>
  <c r="H1170" i="4"/>
  <c r="E1170" i="4" s="1"/>
  <c r="G1170" i="4"/>
  <c r="F1170" i="4"/>
  <c r="AA1169" i="4"/>
  <c r="Z1169" i="4"/>
  <c r="Y1169" i="4"/>
  <c r="X1169" i="4"/>
  <c r="W1169" i="4"/>
  <c r="V1169" i="4"/>
  <c r="AB1169" i="4" s="1"/>
  <c r="I1169" i="4"/>
  <c r="J1169" i="4" s="1"/>
  <c r="H1169" i="4"/>
  <c r="E1169" i="4" s="1"/>
  <c r="G1169" i="4"/>
  <c r="F1169" i="4"/>
  <c r="AB1168" i="4"/>
  <c r="AA1168" i="4"/>
  <c r="Z1168" i="4"/>
  <c r="Y1168" i="4"/>
  <c r="X1168" i="4"/>
  <c r="W1168" i="4"/>
  <c r="V1168" i="4"/>
  <c r="I1168" i="4"/>
  <c r="G1168" i="4"/>
  <c r="F1168" i="4"/>
  <c r="AB1167" i="4"/>
  <c r="Z1167" i="4"/>
  <c r="AA1167" i="4" s="1"/>
  <c r="Y1167" i="4"/>
  <c r="X1167" i="4"/>
  <c r="W1167" i="4"/>
  <c r="V1167" i="4"/>
  <c r="I1167" i="4"/>
  <c r="G1167" i="4"/>
  <c r="F1167" i="4"/>
  <c r="Z1166" i="4"/>
  <c r="AA1166" i="4" s="1"/>
  <c r="Y1166" i="4"/>
  <c r="X1166" i="4"/>
  <c r="W1166" i="4"/>
  <c r="V1166" i="4"/>
  <c r="AB1166" i="4" s="1"/>
  <c r="J1166" i="4"/>
  <c r="I1166" i="4"/>
  <c r="H1166" i="4"/>
  <c r="E1166" i="4" s="1"/>
  <c r="G1166" i="4"/>
  <c r="F1166" i="4"/>
  <c r="AA1165" i="4"/>
  <c r="Z1165" i="4"/>
  <c r="Y1165" i="4"/>
  <c r="X1165" i="4"/>
  <c r="W1165" i="4"/>
  <c r="V1165" i="4"/>
  <c r="I1165" i="4"/>
  <c r="J1165" i="4" s="1"/>
  <c r="H1165" i="4"/>
  <c r="E1165" i="4" s="1"/>
  <c r="G1165" i="4"/>
  <c r="F1165" i="4"/>
  <c r="AB1164" i="4"/>
  <c r="AA1164" i="4"/>
  <c r="Z1164" i="4"/>
  <c r="Y1164" i="4"/>
  <c r="X1164" i="4"/>
  <c r="W1164" i="4"/>
  <c r="V1164" i="4"/>
  <c r="I1164" i="4"/>
  <c r="J1164" i="4" s="1"/>
  <c r="H1164" i="4"/>
  <c r="E1164" i="4" s="1"/>
  <c r="G1164" i="4"/>
  <c r="F1164" i="4"/>
  <c r="AB1163" i="4"/>
  <c r="Z1163" i="4"/>
  <c r="AA1163" i="4" s="1"/>
  <c r="Y1163" i="4"/>
  <c r="X1163" i="4"/>
  <c r="W1163" i="4"/>
  <c r="V1163" i="4"/>
  <c r="J1163" i="4"/>
  <c r="I1163" i="4"/>
  <c r="H1163" i="4" s="1"/>
  <c r="G1163" i="4"/>
  <c r="F1163" i="4"/>
  <c r="E1163" i="4"/>
  <c r="Z1162" i="4"/>
  <c r="Y1162" i="4"/>
  <c r="X1162" i="4"/>
  <c r="W1162" i="4"/>
  <c r="V1162" i="4"/>
  <c r="J1162" i="4"/>
  <c r="I1162" i="4"/>
  <c r="H1162" i="4"/>
  <c r="E1162" i="4" s="1"/>
  <c r="G1162" i="4"/>
  <c r="F1162" i="4"/>
  <c r="AA1161" i="4"/>
  <c r="Z1161" i="4"/>
  <c r="Y1161" i="4"/>
  <c r="X1161" i="4"/>
  <c r="W1161" i="4"/>
  <c r="V1161" i="4"/>
  <c r="I1161" i="4"/>
  <c r="J1161" i="4" s="1"/>
  <c r="H1161" i="4"/>
  <c r="E1161" i="4" s="1"/>
  <c r="G1161" i="4"/>
  <c r="F1161" i="4"/>
  <c r="AB1160" i="4"/>
  <c r="AA1160" i="4"/>
  <c r="Z1160" i="4"/>
  <c r="Y1160" i="4"/>
  <c r="X1160" i="4"/>
  <c r="W1160" i="4"/>
  <c r="V1160" i="4"/>
  <c r="I1160" i="4"/>
  <c r="G1160" i="4"/>
  <c r="F1160" i="4"/>
  <c r="AB1159" i="4"/>
  <c r="Z1159" i="4"/>
  <c r="AA1159" i="4" s="1"/>
  <c r="Y1159" i="4"/>
  <c r="X1159" i="4"/>
  <c r="W1159" i="4"/>
  <c r="V1159" i="4"/>
  <c r="I1159" i="4"/>
  <c r="G1159" i="4"/>
  <c r="F1159" i="4"/>
  <c r="AA1158" i="4"/>
  <c r="Z1158" i="4"/>
  <c r="Y1158" i="4"/>
  <c r="X1158" i="4"/>
  <c r="W1158" i="4"/>
  <c r="V1158" i="4"/>
  <c r="J1158" i="4"/>
  <c r="I1158" i="4"/>
  <c r="H1158" i="4"/>
  <c r="E1158" i="4" s="1"/>
  <c r="G1158" i="4"/>
  <c r="F1158" i="4"/>
  <c r="AA1157" i="4"/>
  <c r="Z1157" i="4"/>
  <c r="Y1157" i="4"/>
  <c r="X1157" i="4"/>
  <c r="W1157" i="4"/>
  <c r="V1157" i="4"/>
  <c r="AB1157" i="4" s="1"/>
  <c r="I1157" i="4"/>
  <c r="J1157" i="4" s="1"/>
  <c r="G1157" i="4"/>
  <c r="F1157" i="4"/>
  <c r="AA1156" i="4"/>
  <c r="AB1156" i="4" s="1"/>
  <c r="Z1156" i="4"/>
  <c r="Y1156" i="4"/>
  <c r="X1156" i="4"/>
  <c r="W1156" i="4"/>
  <c r="V1156" i="4"/>
  <c r="J1156" i="4"/>
  <c r="I1156" i="4"/>
  <c r="H1156" i="4"/>
  <c r="E1156" i="4" s="1"/>
  <c r="G1156" i="4"/>
  <c r="F1156" i="4"/>
  <c r="AB1155" i="4"/>
  <c r="Z1155" i="4"/>
  <c r="AA1155" i="4" s="1"/>
  <c r="Y1155" i="4"/>
  <c r="X1155" i="4"/>
  <c r="W1155" i="4"/>
  <c r="V1155" i="4"/>
  <c r="J1155" i="4"/>
  <c r="I1155" i="4"/>
  <c r="H1155" i="4" s="1"/>
  <c r="G1155" i="4"/>
  <c r="F1155" i="4"/>
  <c r="E1155" i="4"/>
  <c r="Z1154" i="4"/>
  <c r="AA1154" i="4" s="1"/>
  <c r="Y1154" i="4"/>
  <c r="X1154" i="4"/>
  <c r="W1154" i="4"/>
  <c r="V1154" i="4"/>
  <c r="AB1154" i="4" s="1"/>
  <c r="J1154" i="4"/>
  <c r="I1154" i="4"/>
  <c r="H1154" i="4"/>
  <c r="E1154" i="4" s="1"/>
  <c r="G1154" i="4"/>
  <c r="F1154" i="4"/>
  <c r="Z1153" i="4"/>
  <c r="AA1153" i="4" s="1"/>
  <c r="Y1153" i="4"/>
  <c r="X1153" i="4"/>
  <c r="W1153" i="4"/>
  <c r="V1153" i="4"/>
  <c r="AB1153" i="4" s="1"/>
  <c r="I1153" i="4"/>
  <c r="J1153" i="4" s="1"/>
  <c r="G1153" i="4"/>
  <c r="F1153" i="4"/>
  <c r="Z1152" i="4"/>
  <c r="Y1152" i="4"/>
  <c r="AA1152" i="4" s="1"/>
  <c r="AB1152" i="4" s="1"/>
  <c r="X1152" i="4"/>
  <c r="W1152" i="4"/>
  <c r="V1152" i="4"/>
  <c r="J1152" i="4"/>
  <c r="I1152" i="4"/>
  <c r="H1152" i="4" s="1"/>
  <c r="E1152" i="4" s="1"/>
  <c r="G1152" i="4"/>
  <c r="F1152" i="4"/>
  <c r="Z1151" i="4"/>
  <c r="AA1151" i="4" s="1"/>
  <c r="Y1151" i="4"/>
  <c r="X1151" i="4"/>
  <c r="W1151" i="4"/>
  <c r="V1151" i="4"/>
  <c r="AB1151" i="4" s="1"/>
  <c r="J1151" i="4"/>
  <c r="I1151" i="4"/>
  <c r="H1151" i="4" s="1"/>
  <c r="G1151" i="4"/>
  <c r="F1151" i="4"/>
  <c r="E1151" i="4"/>
  <c r="Z1150" i="4"/>
  <c r="Y1150" i="4"/>
  <c r="AA1150" i="4" s="1"/>
  <c r="X1150" i="4"/>
  <c r="W1150" i="4"/>
  <c r="V1150" i="4"/>
  <c r="J1150" i="4"/>
  <c r="I1150" i="4"/>
  <c r="H1150" i="4"/>
  <c r="E1150" i="4" s="1"/>
  <c r="G1150" i="4"/>
  <c r="F1150" i="4"/>
  <c r="AB1149" i="4"/>
  <c r="AA1149" i="4"/>
  <c r="Z1149" i="4"/>
  <c r="Y1149" i="4"/>
  <c r="X1149" i="4"/>
  <c r="W1149" i="4"/>
  <c r="V1149" i="4"/>
  <c r="I1149" i="4"/>
  <c r="G1149" i="4"/>
  <c r="F1149" i="4"/>
  <c r="Z1148" i="4"/>
  <c r="Y1148" i="4"/>
  <c r="AA1148" i="4" s="1"/>
  <c r="AB1148" i="4" s="1"/>
  <c r="X1148" i="4"/>
  <c r="W1148" i="4"/>
  <c r="V1148" i="4"/>
  <c r="J1148" i="4"/>
  <c r="I1148" i="4"/>
  <c r="H1148" i="4" s="1"/>
  <c r="E1148" i="4" s="1"/>
  <c r="G1148" i="4"/>
  <c r="F1148" i="4"/>
  <c r="Z1147" i="4"/>
  <c r="Y1147" i="4"/>
  <c r="X1147" i="4"/>
  <c r="W1147" i="4"/>
  <c r="V1147" i="4"/>
  <c r="J1147" i="4"/>
  <c r="I1147" i="4"/>
  <c r="H1147" i="4" s="1"/>
  <c r="G1147" i="4"/>
  <c r="F1147" i="4"/>
  <c r="E1147" i="4"/>
  <c r="AA1146" i="4"/>
  <c r="Z1146" i="4"/>
  <c r="Y1146" i="4"/>
  <c r="X1146" i="4"/>
  <c r="W1146" i="4"/>
  <c r="V1146" i="4"/>
  <c r="J1146" i="4"/>
  <c r="I1146" i="4"/>
  <c r="H1146" i="4"/>
  <c r="E1146" i="4" s="1"/>
  <c r="G1146" i="4"/>
  <c r="F1146" i="4"/>
  <c r="AB1145" i="4"/>
  <c r="AA1145" i="4"/>
  <c r="Z1145" i="4"/>
  <c r="Y1145" i="4"/>
  <c r="X1145" i="4"/>
  <c r="W1145" i="4"/>
  <c r="V1145" i="4"/>
  <c r="I1145" i="4"/>
  <c r="J1145" i="4" s="1"/>
  <c r="H1145" i="4"/>
  <c r="E1145" i="4" s="1"/>
  <c r="G1145" i="4"/>
  <c r="F1145" i="4"/>
  <c r="AB1144" i="4"/>
  <c r="AA1144" i="4"/>
  <c r="Z1144" i="4"/>
  <c r="Y1144" i="4"/>
  <c r="X1144" i="4"/>
  <c r="W1144" i="4"/>
  <c r="V1144" i="4"/>
  <c r="I1144" i="4"/>
  <c r="G1144" i="4"/>
  <c r="F1144" i="4"/>
  <c r="AB1143" i="4"/>
  <c r="Z1143" i="4"/>
  <c r="AA1143" i="4" s="1"/>
  <c r="Y1143" i="4"/>
  <c r="X1143" i="4"/>
  <c r="W1143" i="4"/>
  <c r="V1143" i="4"/>
  <c r="I1143" i="4"/>
  <c r="G1143" i="4"/>
  <c r="F1143" i="4"/>
  <c r="AA1142" i="4"/>
  <c r="Z1142" i="4"/>
  <c r="Y1142" i="4"/>
  <c r="X1142" i="4"/>
  <c r="W1142" i="4"/>
  <c r="V1142" i="4"/>
  <c r="J1142" i="4"/>
  <c r="I1142" i="4"/>
  <c r="H1142" i="4"/>
  <c r="E1142" i="4" s="1"/>
  <c r="G1142" i="4"/>
  <c r="F1142" i="4"/>
  <c r="AA1141" i="4"/>
  <c r="Z1141" i="4"/>
  <c r="Y1141" i="4"/>
  <c r="X1141" i="4"/>
  <c r="W1141" i="4"/>
  <c r="V1141" i="4"/>
  <c r="I1141" i="4"/>
  <c r="J1141" i="4" s="1"/>
  <c r="G1141" i="4"/>
  <c r="F1141" i="4"/>
  <c r="AA1140" i="4"/>
  <c r="AB1140" i="4" s="1"/>
  <c r="Z1140" i="4"/>
  <c r="Y1140" i="4"/>
  <c r="X1140" i="4"/>
  <c r="W1140" i="4"/>
  <c r="V1140" i="4"/>
  <c r="J1140" i="4"/>
  <c r="I1140" i="4"/>
  <c r="H1140" i="4"/>
  <c r="E1140" i="4" s="1"/>
  <c r="G1140" i="4"/>
  <c r="F1140" i="4"/>
  <c r="AB1139" i="4"/>
  <c r="Z1139" i="4"/>
  <c r="AA1139" i="4" s="1"/>
  <c r="Y1139" i="4"/>
  <c r="X1139" i="4"/>
  <c r="W1139" i="4"/>
  <c r="V1139" i="4"/>
  <c r="J1139" i="4"/>
  <c r="I1139" i="4"/>
  <c r="H1139" i="4" s="1"/>
  <c r="G1139" i="4"/>
  <c r="F1139" i="4"/>
  <c r="E1139" i="4"/>
  <c r="Z1138" i="4"/>
  <c r="AA1138" i="4" s="1"/>
  <c r="Y1138" i="4"/>
  <c r="X1138" i="4"/>
  <c r="W1138" i="4"/>
  <c r="V1138" i="4"/>
  <c r="AB1138" i="4" s="1"/>
  <c r="J1138" i="4"/>
  <c r="I1138" i="4"/>
  <c r="H1138" i="4"/>
  <c r="E1138" i="4" s="1"/>
  <c r="G1138" i="4"/>
  <c r="F1138" i="4"/>
  <c r="Z1137" i="4"/>
  <c r="AA1137" i="4" s="1"/>
  <c r="Y1137" i="4"/>
  <c r="X1137" i="4"/>
  <c r="W1137" i="4"/>
  <c r="V1137" i="4"/>
  <c r="AB1137" i="4" s="1"/>
  <c r="I1137" i="4"/>
  <c r="J1137" i="4" s="1"/>
  <c r="G1137" i="4"/>
  <c r="F1137" i="4"/>
  <c r="Z1136" i="4"/>
  <c r="Y1136" i="4"/>
  <c r="AA1136" i="4" s="1"/>
  <c r="AB1136" i="4" s="1"/>
  <c r="X1136" i="4"/>
  <c r="W1136" i="4"/>
  <c r="V1136" i="4"/>
  <c r="J1136" i="4"/>
  <c r="I1136" i="4"/>
  <c r="H1136" i="4" s="1"/>
  <c r="E1136" i="4" s="1"/>
  <c r="G1136" i="4"/>
  <c r="F1136" i="4"/>
  <c r="Z1135" i="4"/>
  <c r="AA1135" i="4" s="1"/>
  <c r="Y1135" i="4"/>
  <c r="X1135" i="4"/>
  <c r="W1135" i="4"/>
  <c r="V1135" i="4"/>
  <c r="AB1135" i="4" s="1"/>
  <c r="J1135" i="4"/>
  <c r="I1135" i="4"/>
  <c r="H1135" i="4" s="1"/>
  <c r="G1135" i="4"/>
  <c r="F1135" i="4"/>
  <c r="E1135" i="4"/>
  <c r="Z1134" i="4"/>
  <c r="Y1134" i="4"/>
  <c r="AA1134" i="4" s="1"/>
  <c r="X1134" i="4"/>
  <c r="W1134" i="4"/>
  <c r="V1134" i="4"/>
  <c r="J1134" i="4"/>
  <c r="I1134" i="4"/>
  <c r="H1134" i="4"/>
  <c r="E1134" i="4" s="1"/>
  <c r="G1134" i="4"/>
  <c r="F1134" i="4"/>
  <c r="AB1133" i="4"/>
  <c r="AA1133" i="4"/>
  <c r="Z1133" i="4"/>
  <c r="Y1133" i="4"/>
  <c r="X1133" i="4"/>
  <c r="W1133" i="4"/>
  <c r="V1133" i="4"/>
  <c r="I1133" i="4"/>
  <c r="J1133" i="4" s="1"/>
  <c r="H1133" i="4"/>
  <c r="E1133" i="4" s="1"/>
  <c r="G1133" i="4"/>
  <c r="F1133" i="4"/>
  <c r="Z1132" i="4"/>
  <c r="Y1132" i="4"/>
  <c r="AA1132" i="4" s="1"/>
  <c r="AB1132" i="4" s="1"/>
  <c r="X1132" i="4"/>
  <c r="W1132" i="4"/>
  <c r="V1132" i="4"/>
  <c r="J1132" i="4"/>
  <c r="I1132" i="4"/>
  <c r="H1132" i="4" s="1"/>
  <c r="G1132" i="4"/>
  <c r="F1132" i="4"/>
  <c r="E1132" i="4"/>
  <c r="Z1131" i="4"/>
  <c r="Y1131" i="4"/>
  <c r="X1131" i="4"/>
  <c r="W1131" i="4"/>
  <c r="V1131" i="4"/>
  <c r="I1131" i="4"/>
  <c r="H1131" i="4" s="1"/>
  <c r="E1131" i="4" s="1"/>
  <c r="G1131" i="4"/>
  <c r="F1131" i="4"/>
  <c r="AA1130" i="4"/>
  <c r="Z1130" i="4"/>
  <c r="Y1130" i="4"/>
  <c r="X1130" i="4"/>
  <c r="W1130" i="4"/>
  <c r="V1130" i="4"/>
  <c r="J1130" i="4"/>
  <c r="I1130" i="4"/>
  <c r="H1130" i="4"/>
  <c r="E1130" i="4" s="1"/>
  <c r="G1130" i="4"/>
  <c r="F1130" i="4"/>
  <c r="AA1129" i="4"/>
  <c r="AB1129" i="4" s="1"/>
  <c r="Z1129" i="4"/>
  <c r="Y1129" i="4"/>
  <c r="X1129" i="4"/>
  <c r="W1129" i="4"/>
  <c r="V1129" i="4"/>
  <c r="I1129" i="4"/>
  <c r="J1129" i="4" s="1"/>
  <c r="H1129" i="4"/>
  <c r="E1129" i="4" s="1"/>
  <c r="G1129" i="4"/>
  <c r="F1129" i="4"/>
  <c r="AA1128" i="4"/>
  <c r="AB1128" i="4" s="1"/>
  <c r="Z1128" i="4"/>
  <c r="Y1128" i="4"/>
  <c r="X1128" i="4"/>
  <c r="W1128" i="4"/>
  <c r="V1128" i="4"/>
  <c r="I1128" i="4"/>
  <c r="J1128" i="4" s="1"/>
  <c r="G1128" i="4"/>
  <c r="F1128" i="4"/>
  <c r="AB1127" i="4"/>
  <c r="Z1127" i="4"/>
  <c r="AA1127" i="4" s="1"/>
  <c r="Y1127" i="4"/>
  <c r="X1127" i="4"/>
  <c r="W1127" i="4"/>
  <c r="V1127" i="4"/>
  <c r="I1127" i="4"/>
  <c r="G1127" i="4"/>
  <c r="F1127" i="4"/>
  <c r="Z1126" i="4"/>
  <c r="AA1126" i="4" s="1"/>
  <c r="Y1126" i="4"/>
  <c r="X1126" i="4"/>
  <c r="W1126" i="4"/>
  <c r="V1126" i="4"/>
  <c r="J1126" i="4"/>
  <c r="I1126" i="4"/>
  <c r="H1126" i="4"/>
  <c r="E1126" i="4" s="1"/>
  <c r="G1126" i="4"/>
  <c r="F1126" i="4"/>
  <c r="Z1125" i="4"/>
  <c r="AA1125" i="4" s="1"/>
  <c r="Y1125" i="4"/>
  <c r="X1125" i="4"/>
  <c r="W1125" i="4"/>
  <c r="V1125" i="4"/>
  <c r="I1125" i="4"/>
  <c r="J1125" i="4" s="1"/>
  <c r="G1125" i="4"/>
  <c r="F1125" i="4"/>
  <c r="AA1124" i="4"/>
  <c r="AB1124" i="4" s="1"/>
  <c r="Z1124" i="4"/>
  <c r="Y1124" i="4"/>
  <c r="X1124" i="4"/>
  <c r="W1124" i="4"/>
  <c r="V1124" i="4"/>
  <c r="J1124" i="4"/>
  <c r="I1124" i="4"/>
  <c r="H1124" i="4"/>
  <c r="E1124" i="4" s="1"/>
  <c r="G1124" i="4"/>
  <c r="F1124" i="4"/>
  <c r="AA1123" i="4"/>
  <c r="AB1123" i="4" s="1"/>
  <c r="Z1123" i="4"/>
  <c r="Y1123" i="4"/>
  <c r="X1123" i="4"/>
  <c r="W1123" i="4"/>
  <c r="V1123" i="4"/>
  <c r="I1123" i="4"/>
  <c r="J1123" i="4" s="1"/>
  <c r="G1123" i="4"/>
  <c r="F1123" i="4"/>
  <c r="Z1122" i="4"/>
  <c r="Y1122" i="4"/>
  <c r="AA1122" i="4" s="1"/>
  <c r="AB1122" i="4" s="1"/>
  <c r="X1122" i="4"/>
  <c r="W1122" i="4"/>
  <c r="V1122" i="4"/>
  <c r="I1122" i="4"/>
  <c r="H1122" i="4" s="1"/>
  <c r="E1122" i="4" s="1"/>
  <c r="G1122" i="4"/>
  <c r="F1122" i="4"/>
  <c r="Z1121" i="4"/>
  <c r="AA1121" i="4" s="1"/>
  <c r="Y1121" i="4"/>
  <c r="X1121" i="4"/>
  <c r="W1121" i="4"/>
  <c r="V1121" i="4"/>
  <c r="AB1121" i="4" s="1"/>
  <c r="J1121" i="4"/>
  <c r="I1121" i="4"/>
  <c r="H1121" i="4" s="1"/>
  <c r="E1121" i="4" s="1"/>
  <c r="G1121" i="4"/>
  <c r="F1121" i="4"/>
  <c r="Z1120" i="4"/>
  <c r="AA1120" i="4" s="1"/>
  <c r="Y1120" i="4"/>
  <c r="X1120" i="4"/>
  <c r="W1120" i="4"/>
  <c r="V1120" i="4"/>
  <c r="J1120" i="4"/>
  <c r="I1120" i="4"/>
  <c r="H1120" i="4"/>
  <c r="E1120" i="4" s="1"/>
  <c r="G1120" i="4"/>
  <c r="F1120" i="4"/>
  <c r="AB1119" i="4"/>
  <c r="AA1119" i="4"/>
  <c r="Z1119" i="4"/>
  <c r="Y1119" i="4"/>
  <c r="X1119" i="4"/>
  <c r="W1119" i="4"/>
  <c r="V1119" i="4"/>
  <c r="I1119" i="4"/>
  <c r="J1119" i="4" s="1"/>
  <c r="H1119" i="4"/>
  <c r="E1119" i="4" s="1"/>
  <c r="G1119" i="4"/>
  <c r="F1119" i="4"/>
  <c r="AB1118" i="4"/>
  <c r="Z1118" i="4"/>
  <c r="Y1118" i="4"/>
  <c r="AA1118" i="4" s="1"/>
  <c r="X1118" i="4"/>
  <c r="W1118" i="4"/>
  <c r="V1118" i="4"/>
  <c r="I1118" i="4"/>
  <c r="H1118" i="4" s="1"/>
  <c r="E1118" i="4" s="1"/>
  <c r="G1118" i="4"/>
  <c r="F1118" i="4"/>
  <c r="Z1117" i="4"/>
  <c r="Y1117" i="4"/>
  <c r="X1117" i="4"/>
  <c r="W1117" i="4"/>
  <c r="V1117" i="4"/>
  <c r="J1117" i="4"/>
  <c r="I1117" i="4"/>
  <c r="H1117" i="4" s="1"/>
  <c r="E1117" i="4" s="1"/>
  <c r="G1117" i="4"/>
  <c r="F1117" i="4"/>
  <c r="AA1116" i="4"/>
  <c r="Z1116" i="4"/>
  <c r="Y1116" i="4"/>
  <c r="X1116" i="4"/>
  <c r="W1116" i="4"/>
  <c r="V1116" i="4"/>
  <c r="J1116" i="4"/>
  <c r="I1116" i="4"/>
  <c r="H1116" i="4"/>
  <c r="E1116" i="4" s="1"/>
  <c r="G1116" i="4"/>
  <c r="F1116" i="4"/>
  <c r="AA1115" i="4"/>
  <c r="AB1115" i="4" s="1"/>
  <c r="Z1115" i="4"/>
  <c r="Y1115" i="4"/>
  <c r="X1115" i="4"/>
  <c r="W1115" i="4"/>
  <c r="V1115" i="4"/>
  <c r="I1115" i="4"/>
  <c r="J1115" i="4" s="1"/>
  <c r="H1115" i="4"/>
  <c r="E1115" i="4" s="1"/>
  <c r="G1115" i="4"/>
  <c r="F1115" i="4"/>
  <c r="AB1114" i="4"/>
  <c r="Z1114" i="4"/>
  <c r="Y1114" i="4"/>
  <c r="AA1114" i="4" s="1"/>
  <c r="X1114" i="4"/>
  <c r="W1114" i="4"/>
  <c r="V1114" i="4"/>
  <c r="I1114" i="4"/>
  <c r="H1114" i="4" s="1"/>
  <c r="E1114" i="4" s="1"/>
  <c r="G1114" i="4"/>
  <c r="F1114" i="4"/>
  <c r="Z1113" i="4"/>
  <c r="Y1113" i="4"/>
  <c r="X1113" i="4"/>
  <c r="W1113" i="4"/>
  <c r="V1113" i="4"/>
  <c r="J1113" i="4"/>
  <c r="I1113" i="4"/>
  <c r="H1113" i="4" s="1"/>
  <c r="E1113" i="4" s="1"/>
  <c r="G1113" i="4"/>
  <c r="F1113" i="4"/>
  <c r="Z1112" i="4"/>
  <c r="AA1112" i="4" s="1"/>
  <c r="Y1112" i="4"/>
  <c r="X1112" i="4"/>
  <c r="W1112" i="4"/>
  <c r="V1112" i="4"/>
  <c r="J1112" i="4"/>
  <c r="I1112" i="4"/>
  <c r="H1112" i="4"/>
  <c r="E1112" i="4" s="1"/>
  <c r="G1112" i="4"/>
  <c r="F1112" i="4"/>
  <c r="AA1111" i="4"/>
  <c r="AB1111" i="4" s="1"/>
  <c r="Z1111" i="4"/>
  <c r="Y1111" i="4"/>
  <c r="X1111" i="4"/>
  <c r="W1111" i="4"/>
  <c r="V1111" i="4"/>
  <c r="I1111" i="4"/>
  <c r="J1111" i="4" s="1"/>
  <c r="H1111" i="4"/>
  <c r="E1111" i="4" s="1"/>
  <c r="G1111" i="4"/>
  <c r="F1111" i="4"/>
  <c r="Z1110" i="4"/>
  <c r="Y1110" i="4"/>
  <c r="AA1110" i="4" s="1"/>
  <c r="AB1110" i="4" s="1"/>
  <c r="X1110" i="4"/>
  <c r="W1110" i="4"/>
  <c r="V1110" i="4"/>
  <c r="J1110" i="4"/>
  <c r="I1110" i="4"/>
  <c r="H1110" i="4" s="1"/>
  <c r="G1110" i="4"/>
  <c r="F1110" i="4"/>
  <c r="E1110" i="4"/>
  <c r="Z1109" i="4"/>
  <c r="Y1109" i="4"/>
  <c r="X1109" i="4"/>
  <c r="W1109" i="4"/>
  <c r="V1109" i="4"/>
  <c r="J1109" i="4"/>
  <c r="I1109" i="4"/>
  <c r="H1109" i="4" s="1"/>
  <c r="E1109" i="4" s="1"/>
  <c r="G1109" i="4"/>
  <c r="F1109" i="4"/>
  <c r="Z1108" i="4"/>
  <c r="AA1108" i="4" s="1"/>
  <c r="Y1108" i="4"/>
  <c r="X1108" i="4"/>
  <c r="W1108" i="4"/>
  <c r="V1108" i="4"/>
  <c r="J1108" i="4"/>
  <c r="I1108" i="4"/>
  <c r="H1108" i="4"/>
  <c r="E1108" i="4" s="1"/>
  <c r="G1108" i="4"/>
  <c r="F1108" i="4"/>
  <c r="AA1107" i="4"/>
  <c r="AB1107" i="4" s="1"/>
  <c r="Z1107" i="4"/>
  <c r="Y1107" i="4"/>
  <c r="X1107" i="4"/>
  <c r="W1107" i="4"/>
  <c r="V1107" i="4"/>
  <c r="I1107" i="4"/>
  <c r="J1107" i="4" s="1"/>
  <c r="G1107" i="4"/>
  <c r="F1107" i="4"/>
  <c r="Z1106" i="4"/>
  <c r="Y1106" i="4"/>
  <c r="AA1106" i="4" s="1"/>
  <c r="AB1106" i="4" s="1"/>
  <c r="X1106" i="4"/>
  <c r="W1106" i="4"/>
  <c r="V1106" i="4"/>
  <c r="I1106" i="4"/>
  <c r="H1106" i="4" s="1"/>
  <c r="E1106" i="4" s="1"/>
  <c r="G1106" i="4"/>
  <c r="F1106" i="4"/>
  <c r="Z1105" i="4"/>
  <c r="AA1105" i="4" s="1"/>
  <c r="Y1105" i="4"/>
  <c r="X1105" i="4"/>
  <c r="W1105" i="4"/>
  <c r="V1105" i="4"/>
  <c r="AB1105" i="4" s="1"/>
  <c r="J1105" i="4"/>
  <c r="I1105" i="4"/>
  <c r="H1105" i="4" s="1"/>
  <c r="E1105" i="4" s="1"/>
  <c r="G1105" i="4"/>
  <c r="F1105" i="4"/>
  <c r="Z1104" i="4"/>
  <c r="AA1104" i="4" s="1"/>
  <c r="Y1104" i="4"/>
  <c r="X1104" i="4"/>
  <c r="W1104" i="4"/>
  <c r="V1104" i="4"/>
  <c r="J1104" i="4"/>
  <c r="I1104" i="4"/>
  <c r="H1104" i="4"/>
  <c r="E1104" i="4" s="1"/>
  <c r="G1104" i="4"/>
  <c r="F1104" i="4"/>
  <c r="AB1103" i="4"/>
  <c r="AA1103" i="4"/>
  <c r="Z1103" i="4"/>
  <c r="Y1103" i="4"/>
  <c r="X1103" i="4"/>
  <c r="W1103" i="4"/>
  <c r="V1103" i="4"/>
  <c r="I1103" i="4"/>
  <c r="J1103" i="4" s="1"/>
  <c r="H1103" i="4"/>
  <c r="E1103" i="4" s="1"/>
  <c r="G1103" i="4"/>
  <c r="F1103" i="4"/>
  <c r="AB1102" i="4"/>
  <c r="Z1102" i="4"/>
  <c r="Y1102" i="4"/>
  <c r="AA1102" i="4" s="1"/>
  <c r="X1102" i="4"/>
  <c r="W1102" i="4"/>
  <c r="V1102" i="4"/>
  <c r="I1102" i="4"/>
  <c r="H1102" i="4" s="1"/>
  <c r="E1102" i="4" s="1"/>
  <c r="G1102" i="4"/>
  <c r="F1102" i="4"/>
  <c r="Z1101" i="4"/>
  <c r="Y1101" i="4"/>
  <c r="X1101" i="4"/>
  <c r="W1101" i="4"/>
  <c r="V1101" i="4"/>
  <c r="J1101" i="4"/>
  <c r="I1101" i="4"/>
  <c r="H1101" i="4" s="1"/>
  <c r="E1101" i="4" s="1"/>
  <c r="G1101" i="4"/>
  <c r="F1101" i="4"/>
  <c r="AA1100" i="4"/>
  <c r="Z1100" i="4"/>
  <c r="Y1100" i="4"/>
  <c r="X1100" i="4"/>
  <c r="W1100" i="4"/>
  <c r="V1100" i="4"/>
  <c r="J1100" i="4"/>
  <c r="I1100" i="4"/>
  <c r="H1100" i="4"/>
  <c r="E1100" i="4" s="1"/>
  <c r="G1100" i="4"/>
  <c r="F1100" i="4"/>
  <c r="AA1099" i="4"/>
  <c r="AB1099" i="4" s="1"/>
  <c r="Z1099" i="4"/>
  <c r="Y1099" i="4"/>
  <c r="X1099" i="4"/>
  <c r="W1099" i="4"/>
  <c r="V1099" i="4"/>
  <c r="I1099" i="4"/>
  <c r="J1099" i="4" s="1"/>
  <c r="H1099" i="4"/>
  <c r="E1099" i="4" s="1"/>
  <c r="G1099" i="4"/>
  <c r="F1099" i="4"/>
  <c r="AB1098" i="4"/>
  <c r="Z1098" i="4"/>
  <c r="Y1098" i="4"/>
  <c r="AA1098" i="4" s="1"/>
  <c r="X1098" i="4"/>
  <c r="W1098" i="4"/>
  <c r="V1098" i="4"/>
  <c r="I1098" i="4"/>
  <c r="J1098" i="4" s="1"/>
  <c r="H1098" i="4"/>
  <c r="E1098" i="4" s="1"/>
  <c r="G1098" i="4"/>
  <c r="F1098" i="4"/>
  <c r="Z1097" i="4"/>
  <c r="AA1097" i="4" s="1"/>
  <c r="Y1097" i="4"/>
  <c r="X1097" i="4"/>
  <c r="W1097" i="4"/>
  <c r="V1097" i="4"/>
  <c r="AB1097" i="4" s="1"/>
  <c r="I1097" i="4"/>
  <c r="H1097" i="4" s="1"/>
  <c r="E1097" i="4" s="1"/>
  <c r="G1097" i="4"/>
  <c r="F1097" i="4"/>
  <c r="Z1096" i="4"/>
  <c r="AA1096" i="4" s="1"/>
  <c r="Y1096" i="4"/>
  <c r="X1096" i="4"/>
  <c r="W1096" i="4"/>
  <c r="V1096" i="4"/>
  <c r="J1096" i="4"/>
  <c r="I1096" i="4"/>
  <c r="H1096" i="4"/>
  <c r="E1096" i="4" s="1"/>
  <c r="G1096" i="4"/>
  <c r="F1096" i="4"/>
  <c r="Z1095" i="4"/>
  <c r="AA1095" i="4" s="1"/>
  <c r="Y1095" i="4"/>
  <c r="X1095" i="4"/>
  <c r="W1095" i="4"/>
  <c r="V1095" i="4"/>
  <c r="AB1095" i="4" s="1"/>
  <c r="J1095" i="4"/>
  <c r="I1095" i="4"/>
  <c r="H1095" i="4"/>
  <c r="E1095" i="4" s="1"/>
  <c r="G1095" i="4"/>
  <c r="F1095" i="4"/>
  <c r="Z1094" i="4"/>
  <c r="AA1094" i="4" s="1"/>
  <c r="Y1094" i="4"/>
  <c r="X1094" i="4"/>
  <c r="W1094" i="4"/>
  <c r="V1094" i="4"/>
  <c r="AB1094" i="4" s="1"/>
  <c r="I1094" i="4"/>
  <c r="J1094" i="4" s="1"/>
  <c r="H1094" i="4"/>
  <c r="E1094" i="4" s="1"/>
  <c r="G1094" i="4"/>
  <c r="F1094" i="4"/>
  <c r="AA1093" i="4"/>
  <c r="AB1093" i="4" s="1"/>
  <c r="Z1093" i="4"/>
  <c r="Y1093" i="4"/>
  <c r="X1093" i="4"/>
  <c r="W1093" i="4"/>
  <c r="V1093" i="4"/>
  <c r="I1093" i="4"/>
  <c r="J1093" i="4" s="1"/>
  <c r="H1093" i="4"/>
  <c r="E1093" i="4" s="1"/>
  <c r="G1093" i="4"/>
  <c r="F1093" i="4"/>
  <c r="Z1092" i="4"/>
  <c r="AA1092" i="4" s="1"/>
  <c r="AB1092" i="4" s="1"/>
  <c r="Y1092" i="4"/>
  <c r="X1092" i="4"/>
  <c r="W1092" i="4"/>
  <c r="V1092" i="4"/>
  <c r="I1092" i="4"/>
  <c r="H1092" i="4" s="1"/>
  <c r="E1092" i="4" s="1"/>
  <c r="G1092" i="4"/>
  <c r="F1092" i="4"/>
  <c r="Z1091" i="4"/>
  <c r="AA1091" i="4" s="1"/>
  <c r="Y1091" i="4"/>
  <c r="X1091" i="4"/>
  <c r="W1091" i="4"/>
  <c r="V1091" i="4"/>
  <c r="AB1091" i="4" s="1"/>
  <c r="J1091" i="4"/>
  <c r="I1091" i="4"/>
  <c r="H1091" i="4"/>
  <c r="E1091" i="4" s="1"/>
  <c r="G1091" i="4"/>
  <c r="F1091" i="4"/>
  <c r="Z1090" i="4"/>
  <c r="AA1090" i="4" s="1"/>
  <c r="Y1090" i="4"/>
  <c r="X1090" i="4"/>
  <c r="W1090" i="4"/>
  <c r="V1090" i="4"/>
  <c r="AB1090" i="4" s="1"/>
  <c r="I1090" i="4"/>
  <c r="J1090" i="4" s="1"/>
  <c r="H1090" i="4"/>
  <c r="E1090" i="4" s="1"/>
  <c r="G1090" i="4"/>
  <c r="F1090" i="4"/>
  <c r="AA1089" i="4"/>
  <c r="AB1089" i="4" s="1"/>
  <c r="Z1089" i="4"/>
  <c r="Y1089" i="4"/>
  <c r="X1089" i="4"/>
  <c r="W1089" i="4"/>
  <c r="V1089" i="4"/>
  <c r="I1089" i="4"/>
  <c r="J1089" i="4" s="1"/>
  <c r="H1089" i="4"/>
  <c r="E1089" i="4" s="1"/>
  <c r="G1089" i="4"/>
  <c r="F1089" i="4"/>
  <c r="Z1088" i="4"/>
  <c r="AA1088" i="4" s="1"/>
  <c r="AB1088" i="4" s="1"/>
  <c r="Y1088" i="4"/>
  <c r="X1088" i="4"/>
  <c r="W1088" i="4"/>
  <c r="V1088" i="4"/>
  <c r="I1088" i="4"/>
  <c r="H1088" i="4" s="1"/>
  <c r="E1088" i="4" s="1"/>
  <c r="G1088" i="4"/>
  <c r="F1088" i="4"/>
  <c r="Z1087" i="4"/>
  <c r="AA1087" i="4" s="1"/>
  <c r="Y1087" i="4"/>
  <c r="X1087" i="4"/>
  <c r="W1087" i="4"/>
  <c r="V1087" i="4"/>
  <c r="AB1087" i="4" s="1"/>
  <c r="J1087" i="4"/>
  <c r="I1087" i="4"/>
  <c r="H1087" i="4"/>
  <c r="E1087" i="4" s="1"/>
  <c r="G1087" i="4"/>
  <c r="F1087" i="4"/>
  <c r="AA1086" i="4"/>
  <c r="Z1086" i="4"/>
  <c r="Y1086" i="4"/>
  <c r="X1086" i="4"/>
  <c r="W1086" i="4"/>
  <c r="V1086" i="4"/>
  <c r="AB1086" i="4" s="1"/>
  <c r="I1086" i="4"/>
  <c r="J1086" i="4" s="1"/>
  <c r="H1086" i="4"/>
  <c r="E1086" i="4" s="1"/>
  <c r="G1086" i="4"/>
  <c r="F1086" i="4"/>
  <c r="AB1085" i="4"/>
  <c r="AA1085" i="4"/>
  <c r="Z1085" i="4"/>
  <c r="Y1085" i="4"/>
  <c r="X1085" i="4"/>
  <c r="W1085" i="4"/>
  <c r="V1085" i="4"/>
  <c r="I1085" i="4"/>
  <c r="G1085" i="4"/>
  <c r="F1085" i="4"/>
  <c r="Z1084" i="4"/>
  <c r="Y1084" i="4"/>
  <c r="X1084" i="4"/>
  <c r="W1084" i="4"/>
  <c r="V1084" i="4"/>
  <c r="J1084" i="4"/>
  <c r="I1084" i="4"/>
  <c r="H1084" i="4" s="1"/>
  <c r="E1084" i="4" s="1"/>
  <c r="G1084" i="4"/>
  <c r="F1084" i="4"/>
  <c r="Z1083" i="4"/>
  <c r="AA1083" i="4" s="1"/>
  <c r="Y1083" i="4"/>
  <c r="X1083" i="4"/>
  <c r="W1083" i="4"/>
  <c r="V1083" i="4"/>
  <c r="AB1083" i="4" s="1"/>
  <c r="J1083" i="4"/>
  <c r="I1083" i="4"/>
  <c r="H1083" i="4"/>
  <c r="E1083" i="4" s="1"/>
  <c r="G1083" i="4"/>
  <c r="F1083" i="4"/>
  <c r="AA1082" i="4"/>
  <c r="Z1082" i="4"/>
  <c r="Y1082" i="4"/>
  <c r="X1082" i="4"/>
  <c r="W1082" i="4"/>
  <c r="V1082" i="4"/>
  <c r="I1082" i="4"/>
  <c r="J1082" i="4" s="1"/>
  <c r="H1082" i="4"/>
  <c r="E1082" i="4" s="1"/>
  <c r="G1082" i="4"/>
  <c r="F1082" i="4"/>
  <c r="AB1081" i="4"/>
  <c r="AA1081" i="4"/>
  <c r="Z1081" i="4"/>
  <c r="Y1081" i="4"/>
  <c r="X1081" i="4"/>
  <c r="W1081" i="4"/>
  <c r="V1081" i="4"/>
  <c r="I1081" i="4"/>
  <c r="G1081" i="4"/>
  <c r="F1081" i="4"/>
  <c r="Z1080" i="4"/>
  <c r="Y1080" i="4"/>
  <c r="X1080" i="4"/>
  <c r="W1080" i="4"/>
  <c r="V1080" i="4"/>
  <c r="J1080" i="4"/>
  <c r="I1080" i="4"/>
  <c r="H1080" i="4" s="1"/>
  <c r="E1080" i="4" s="1"/>
  <c r="G1080" i="4"/>
  <c r="F1080" i="4"/>
  <c r="Z1079" i="4"/>
  <c r="AA1079" i="4" s="1"/>
  <c r="Y1079" i="4"/>
  <c r="X1079" i="4"/>
  <c r="W1079" i="4"/>
  <c r="V1079" i="4"/>
  <c r="AB1079" i="4" s="1"/>
  <c r="J1079" i="4"/>
  <c r="I1079" i="4"/>
  <c r="H1079" i="4"/>
  <c r="E1079" i="4" s="1"/>
  <c r="G1079" i="4"/>
  <c r="F1079" i="4"/>
  <c r="AA1078" i="4"/>
  <c r="Z1078" i="4"/>
  <c r="Y1078" i="4"/>
  <c r="X1078" i="4"/>
  <c r="W1078" i="4"/>
  <c r="V1078" i="4"/>
  <c r="I1078" i="4"/>
  <c r="J1078" i="4" s="1"/>
  <c r="H1078" i="4"/>
  <c r="E1078" i="4" s="1"/>
  <c r="G1078" i="4"/>
  <c r="F1078" i="4"/>
  <c r="AA1077" i="4"/>
  <c r="AB1077" i="4" s="1"/>
  <c r="Z1077" i="4"/>
  <c r="Y1077" i="4"/>
  <c r="X1077" i="4"/>
  <c r="W1077" i="4"/>
  <c r="V1077" i="4"/>
  <c r="I1077" i="4"/>
  <c r="J1077" i="4" s="1"/>
  <c r="H1077" i="4"/>
  <c r="E1077" i="4" s="1"/>
  <c r="G1077" i="4"/>
  <c r="F1077" i="4"/>
  <c r="Z1076" i="4"/>
  <c r="AA1076" i="4" s="1"/>
  <c r="AB1076" i="4" s="1"/>
  <c r="Y1076" i="4"/>
  <c r="X1076" i="4"/>
  <c r="W1076" i="4"/>
  <c r="V1076" i="4"/>
  <c r="J1076" i="4"/>
  <c r="I1076" i="4"/>
  <c r="H1076" i="4" s="1"/>
  <c r="G1076" i="4"/>
  <c r="F1076" i="4"/>
  <c r="E1076" i="4"/>
  <c r="Z1075" i="4"/>
  <c r="AA1075" i="4" s="1"/>
  <c r="Y1075" i="4"/>
  <c r="X1075" i="4"/>
  <c r="W1075" i="4"/>
  <c r="V1075" i="4"/>
  <c r="AB1075" i="4" s="1"/>
  <c r="J1075" i="4"/>
  <c r="I1075" i="4"/>
  <c r="H1075" i="4"/>
  <c r="E1075" i="4" s="1"/>
  <c r="G1075" i="4"/>
  <c r="F1075" i="4"/>
  <c r="AA1074" i="4"/>
  <c r="Z1074" i="4"/>
  <c r="Y1074" i="4"/>
  <c r="X1074" i="4"/>
  <c r="W1074" i="4"/>
  <c r="V1074" i="4"/>
  <c r="I1074" i="4"/>
  <c r="J1074" i="4" s="1"/>
  <c r="H1074" i="4"/>
  <c r="E1074" i="4" s="1"/>
  <c r="G1074" i="4"/>
  <c r="F1074" i="4"/>
  <c r="AA1073" i="4"/>
  <c r="AB1073" i="4" s="1"/>
  <c r="Z1073" i="4"/>
  <c r="Y1073" i="4"/>
  <c r="X1073" i="4"/>
  <c r="W1073" i="4"/>
  <c r="V1073" i="4"/>
  <c r="I1073" i="4"/>
  <c r="J1073" i="4" s="1"/>
  <c r="G1073" i="4"/>
  <c r="F1073" i="4"/>
  <c r="Z1072" i="4"/>
  <c r="Y1072" i="4"/>
  <c r="X1072" i="4"/>
  <c r="W1072" i="4"/>
  <c r="V1072" i="4"/>
  <c r="J1072" i="4"/>
  <c r="I1072" i="4"/>
  <c r="H1072" i="4" s="1"/>
  <c r="G1072" i="4"/>
  <c r="F1072" i="4"/>
  <c r="E1072" i="4"/>
  <c r="Z1071" i="4"/>
  <c r="AA1071" i="4" s="1"/>
  <c r="Y1071" i="4"/>
  <c r="X1071" i="4"/>
  <c r="W1071" i="4"/>
  <c r="V1071" i="4"/>
  <c r="AB1071" i="4" s="1"/>
  <c r="J1071" i="4"/>
  <c r="I1071" i="4"/>
  <c r="H1071" i="4"/>
  <c r="E1071" i="4" s="1"/>
  <c r="G1071" i="4"/>
  <c r="F1071" i="4"/>
  <c r="Z1070" i="4"/>
  <c r="AA1070" i="4" s="1"/>
  <c r="Y1070" i="4"/>
  <c r="X1070" i="4"/>
  <c r="W1070" i="4"/>
  <c r="V1070" i="4"/>
  <c r="I1070" i="4"/>
  <c r="J1070" i="4" s="1"/>
  <c r="H1070" i="4"/>
  <c r="E1070" i="4" s="1"/>
  <c r="G1070" i="4"/>
  <c r="F1070" i="4"/>
  <c r="AB1069" i="4"/>
  <c r="AA1069" i="4"/>
  <c r="Z1069" i="4"/>
  <c r="Y1069" i="4"/>
  <c r="X1069" i="4"/>
  <c r="W1069" i="4"/>
  <c r="V1069" i="4"/>
  <c r="I1069" i="4"/>
  <c r="J1069" i="4" s="1"/>
  <c r="H1069" i="4"/>
  <c r="E1069" i="4" s="1"/>
  <c r="G1069" i="4"/>
  <c r="F1069" i="4"/>
  <c r="AB1068" i="4"/>
  <c r="Z1068" i="4"/>
  <c r="AA1068" i="4" s="1"/>
  <c r="Y1068" i="4"/>
  <c r="X1068" i="4"/>
  <c r="W1068" i="4"/>
  <c r="V1068" i="4"/>
  <c r="I1068" i="4"/>
  <c r="H1068" i="4" s="1"/>
  <c r="E1068" i="4" s="1"/>
  <c r="G1068" i="4"/>
  <c r="F1068" i="4"/>
  <c r="Z1067" i="4"/>
  <c r="Y1067" i="4"/>
  <c r="X1067" i="4"/>
  <c r="W1067" i="4"/>
  <c r="V1067" i="4"/>
  <c r="J1067" i="4"/>
  <c r="I1067" i="4"/>
  <c r="H1067" i="4"/>
  <c r="E1067" i="4" s="1"/>
  <c r="G1067" i="4"/>
  <c r="F1067" i="4"/>
  <c r="AA1066" i="4"/>
  <c r="Z1066" i="4"/>
  <c r="Y1066" i="4"/>
  <c r="X1066" i="4"/>
  <c r="W1066" i="4"/>
  <c r="V1066" i="4"/>
  <c r="I1066" i="4"/>
  <c r="J1066" i="4" s="1"/>
  <c r="H1066" i="4"/>
  <c r="E1066" i="4" s="1"/>
  <c r="G1066" i="4"/>
  <c r="F1066" i="4"/>
  <c r="AA1065" i="4"/>
  <c r="AB1065" i="4" s="1"/>
  <c r="Z1065" i="4"/>
  <c r="Y1065" i="4"/>
  <c r="X1065" i="4"/>
  <c r="W1065" i="4"/>
  <c r="V1065" i="4"/>
  <c r="I1065" i="4"/>
  <c r="J1065" i="4" s="1"/>
  <c r="H1065" i="4"/>
  <c r="E1065" i="4" s="1"/>
  <c r="G1065" i="4"/>
  <c r="F1065" i="4"/>
  <c r="AB1064" i="4"/>
  <c r="Z1064" i="4"/>
  <c r="AA1064" i="4" s="1"/>
  <c r="Y1064" i="4"/>
  <c r="X1064" i="4"/>
  <c r="W1064" i="4"/>
  <c r="V1064" i="4"/>
  <c r="J1064" i="4"/>
  <c r="I1064" i="4"/>
  <c r="H1064" i="4" s="1"/>
  <c r="G1064" i="4"/>
  <c r="F1064" i="4"/>
  <c r="E1064" i="4"/>
  <c r="Z1063" i="4"/>
  <c r="Y1063" i="4"/>
  <c r="X1063" i="4"/>
  <c r="W1063" i="4"/>
  <c r="V1063" i="4"/>
  <c r="J1063" i="4"/>
  <c r="I1063" i="4"/>
  <c r="H1063" i="4"/>
  <c r="E1063" i="4" s="1"/>
  <c r="G1063" i="4"/>
  <c r="F1063" i="4"/>
  <c r="AA1062" i="4"/>
  <c r="Z1062" i="4"/>
  <c r="Y1062" i="4"/>
  <c r="X1062" i="4"/>
  <c r="W1062" i="4"/>
  <c r="V1062" i="4"/>
  <c r="I1062" i="4"/>
  <c r="J1062" i="4" s="1"/>
  <c r="H1062" i="4"/>
  <c r="E1062" i="4" s="1"/>
  <c r="G1062" i="4"/>
  <c r="F1062" i="4"/>
  <c r="AA1061" i="4"/>
  <c r="AB1061" i="4" s="1"/>
  <c r="Z1061" i="4"/>
  <c r="Y1061" i="4"/>
  <c r="X1061" i="4"/>
  <c r="W1061" i="4"/>
  <c r="V1061" i="4"/>
  <c r="I1061" i="4"/>
  <c r="J1061" i="4" s="1"/>
  <c r="G1061" i="4"/>
  <c r="F1061" i="4"/>
  <c r="Z1060" i="4"/>
  <c r="AA1060" i="4" s="1"/>
  <c r="AB1060" i="4" s="1"/>
  <c r="Y1060" i="4"/>
  <c r="X1060" i="4"/>
  <c r="W1060" i="4"/>
  <c r="V1060" i="4"/>
  <c r="J1060" i="4"/>
  <c r="I1060" i="4"/>
  <c r="H1060" i="4" s="1"/>
  <c r="G1060" i="4"/>
  <c r="F1060" i="4"/>
  <c r="E1060" i="4"/>
  <c r="Z1059" i="4"/>
  <c r="AA1059" i="4" s="1"/>
  <c r="Y1059" i="4"/>
  <c r="X1059" i="4"/>
  <c r="W1059" i="4"/>
  <c r="V1059" i="4"/>
  <c r="AB1059" i="4" s="1"/>
  <c r="J1059" i="4"/>
  <c r="I1059" i="4"/>
  <c r="H1059" i="4"/>
  <c r="E1059" i="4" s="1"/>
  <c r="G1059" i="4"/>
  <c r="F1059" i="4"/>
  <c r="AA1058" i="4"/>
  <c r="Z1058" i="4"/>
  <c r="Y1058" i="4"/>
  <c r="X1058" i="4"/>
  <c r="W1058" i="4"/>
  <c r="V1058" i="4"/>
  <c r="I1058" i="4"/>
  <c r="J1058" i="4" s="1"/>
  <c r="H1058" i="4"/>
  <c r="E1058" i="4" s="1"/>
  <c r="G1058" i="4"/>
  <c r="F1058" i="4"/>
  <c r="AB1057" i="4"/>
  <c r="AA1057" i="4"/>
  <c r="Z1057" i="4"/>
  <c r="Y1057" i="4"/>
  <c r="X1057" i="4"/>
  <c r="W1057" i="4"/>
  <c r="V1057" i="4"/>
  <c r="I1057" i="4"/>
  <c r="J1057" i="4" s="1"/>
  <c r="G1057" i="4"/>
  <c r="F1057" i="4"/>
  <c r="Z1056" i="4"/>
  <c r="Y1056" i="4"/>
  <c r="X1056" i="4"/>
  <c r="W1056" i="4"/>
  <c r="V1056" i="4"/>
  <c r="J1056" i="4"/>
  <c r="I1056" i="4"/>
  <c r="H1056" i="4" s="1"/>
  <c r="G1056" i="4"/>
  <c r="F1056" i="4"/>
  <c r="E1056" i="4"/>
  <c r="Z1055" i="4"/>
  <c r="AA1055" i="4" s="1"/>
  <c r="Y1055" i="4"/>
  <c r="X1055" i="4"/>
  <c r="W1055" i="4"/>
  <c r="V1055" i="4"/>
  <c r="AB1055" i="4" s="1"/>
  <c r="J1055" i="4"/>
  <c r="I1055" i="4"/>
  <c r="H1055" i="4"/>
  <c r="E1055" i="4" s="1"/>
  <c r="G1055" i="4"/>
  <c r="F1055" i="4"/>
  <c r="Z1054" i="4"/>
  <c r="AA1054" i="4" s="1"/>
  <c r="Y1054" i="4"/>
  <c r="X1054" i="4"/>
  <c r="W1054" i="4"/>
  <c r="V1054" i="4"/>
  <c r="I1054" i="4"/>
  <c r="J1054" i="4" s="1"/>
  <c r="H1054" i="4"/>
  <c r="E1054" i="4" s="1"/>
  <c r="G1054" i="4"/>
  <c r="F1054" i="4"/>
  <c r="AB1053" i="4"/>
  <c r="AA1053" i="4"/>
  <c r="Z1053" i="4"/>
  <c r="Y1053" i="4"/>
  <c r="X1053" i="4"/>
  <c r="W1053" i="4"/>
  <c r="V1053" i="4"/>
  <c r="I1053" i="4"/>
  <c r="J1053" i="4" s="1"/>
  <c r="H1053" i="4"/>
  <c r="E1053" i="4" s="1"/>
  <c r="G1053" i="4"/>
  <c r="F1053" i="4"/>
  <c r="AB1052" i="4"/>
  <c r="Z1052" i="4"/>
  <c r="AA1052" i="4" s="1"/>
  <c r="Y1052" i="4"/>
  <c r="X1052" i="4"/>
  <c r="W1052" i="4"/>
  <c r="V1052" i="4"/>
  <c r="I1052" i="4"/>
  <c r="H1052" i="4" s="1"/>
  <c r="E1052" i="4" s="1"/>
  <c r="G1052" i="4"/>
  <c r="F1052" i="4"/>
  <c r="Z1051" i="4"/>
  <c r="AA1051" i="4" s="1"/>
  <c r="Y1051" i="4"/>
  <c r="X1051" i="4"/>
  <c r="W1051" i="4"/>
  <c r="V1051" i="4"/>
  <c r="AB1051" i="4" s="1"/>
  <c r="J1051" i="4"/>
  <c r="I1051" i="4"/>
  <c r="H1051" i="4"/>
  <c r="E1051" i="4" s="1"/>
  <c r="G1051" i="4"/>
  <c r="F1051" i="4"/>
  <c r="AA1050" i="4"/>
  <c r="Z1050" i="4"/>
  <c r="Y1050" i="4"/>
  <c r="X1050" i="4"/>
  <c r="W1050" i="4"/>
  <c r="V1050" i="4"/>
  <c r="I1050" i="4"/>
  <c r="J1050" i="4" s="1"/>
  <c r="H1050" i="4"/>
  <c r="E1050" i="4" s="1"/>
  <c r="G1050" i="4"/>
  <c r="F1050" i="4"/>
  <c r="AA1049" i="4"/>
  <c r="AB1049" i="4" s="1"/>
  <c r="Z1049" i="4"/>
  <c r="Y1049" i="4"/>
  <c r="X1049" i="4"/>
  <c r="W1049" i="4"/>
  <c r="V1049" i="4"/>
  <c r="I1049" i="4"/>
  <c r="J1049" i="4" s="1"/>
  <c r="H1049" i="4"/>
  <c r="E1049" i="4" s="1"/>
  <c r="G1049" i="4"/>
  <c r="F1049" i="4"/>
  <c r="AB1048" i="4"/>
  <c r="Z1048" i="4"/>
  <c r="AA1048" i="4" s="1"/>
  <c r="Y1048" i="4"/>
  <c r="X1048" i="4"/>
  <c r="W1048" i="4"/>
  <c r="V1048" i="4"/>
  <c r="J1048" i="4"/>
  <c r="I1048" i="4"/>
  <c r="H1048" i="4" s="1"/>
  <c r="G1048" i="4"/>
  <c r="F1048" i="4"/>
  <c r="E1048" i="4"/>
  <c r="Z1047" i="4"/>
  <c r="Y1047" i="4"/>
  <c r="X1047" i="4"/>
  <c r="W1047" i="4"/>
  <c r="V1047" i="4"/>
  <c r="J1047" i="4"/>
  <c r="I1047" i="4"/>
  <c r="H1047" i="4"/>
  <c r="E1047" i="4" s="1"/>
  <c r="G1047" i="4"/>
  <c r="F1047" i="4"/>
  <c r="AA1046" i="4"/>
  <c r="Z1046" i="4"/>
  <c r="Y1046" i="4"/>
  <c r="X1046" i="4"/>
  <c r="W1046" i="4"/>
  <c r="V1046" i="4"/>
  <c r="I1046" i="4"/>
  <c r="J1046" i="4" s="1"/>
  <c r="H1046" i="4"/>
  <c r="E1046" i="4" s="1"/>
  <c r="G1046" i="4"/>
  <c r="F1046" i="4"/>
  <c r="AA1045" i="4"/>
  <c r="AB1045" i="4" s="1"/>
  <c r="Z1045" i="4"/>
  <c r="Y1045" i="4"/>
  <c r="X1045" i="4"/>
  <c r="W1045" i="4"/>
  <c r="V1045" i="4"/>
  <c r="I1045" i="4"/>
  <c r="J1045" i="4" s="1"/>
  <c r="H1045" i="4"/>
  <c r="E1045" i="4" s="1"/>
  <c r="G1045" i="4"/>
  <c r="F1045" i="4"/>
  <c r="Z1044" i="4"/>
  <c r="Y1044" i="4"/>
  <c r="X1044" i="4"/>
  <c r="W1044" i="4"/>
  <c r="V1044" i="4"/>
  <c r="J1044" i="4"/>
  <c r="I1044" i="4"/>
  <c r="H1044" i="4" s="1"/>
  <c r="G1044" i="4"/>
  <c r="F1044" i="4"/>
  <c r="E1044" i="4"/>
  <c r="Z1043" i="4"/>
  <c r="Y1043" i="4"/>
  <c r="X1043" i="4"/>
  <c r="W1043" i="4"/>
  <c r="V1043" i="4"/>
  <c r="J1043" i="4"/>
  <c r="I1043" i="4"/>
  <c r="H1043" i="4"/>
  <c r="E1043" i="4" s="1"/>
  <c r="G1043" i="4"/>
  <c r="F1043" i="4"/>
  <c r="Z1042" i="4"/>
  <c r="AA1042" i="4" s="1"/>
  <c r="Y1042" i="4"/>
  <c r="X1042" i="4"/>
  <c r="W1042" i="4"/>
  <c r="V1042" i="4"/>
  <c r="I1042" i="4"/>
  <c r="J1042" i="4" s="1"/>
  <c r="H1042" i="4"/>
  <c r="E1042" i="4" s="1"/>
  <c r="G1042" i="4"/>
  <c r="F1042" i="4"/>
  <c r="AA1041" i="4"/>
  <c r="AB1041" i="4" s="1"/>
  <c r="Z1041" i="4"/>
  <c r="Y1041" i="4"/>
  <c r="X1041" i="4"/>
  <c r="W1041" i="4"/>
  <c r="V1041" i="4"/>
  <c r="I1041" i="4"/>
  <c r="J1041" i="4" s="1"/>
  <c r="G1041" i="4"/>
  <c r="F1041" i="4"/>
  <c r="Z1040" i="4"/>
  <c r="Y1040" i="4"/>
  <c r="X1040" i="4"/>
  <c r="W1040" i="4"/>
  <c r="V1040" i="4"/>
  <c r="J1040" i="4"/>
  <c r="I1040" i="4"/>
  <c r="H1040" i="4" s="1"/>
  <c r="G1040" i="4"/>
  <c r="F1040" i="4"/>
  <c r="E1040" i="4"/>
  <c r="Z1039" i="4"/>
  <c r="AA1039" i="4" s="1"/>
  <c r="Y1039" i="4"/>
  <c r="X1039" i="4"/>
  <c r="W1039" i="4"/>
  <c r="V1039" i="4"/>
  <c r="AB1039" i="4" s="1"/>
  <c r="J1039" i="4"/>
  <c r="I1039" i="4"/>
  <c r="H1039" i="4"/>
  <c r="E1039" i="4" s="1"/>
  <c r="G1039" i="4"/>
  <c r="F1039" i="4"/>
  <c r="Z1038" i="4"/>
  <c r="AA1038" i="4" s="1"/>
  <c r="Y1038" i="4"/>
  <c r="X1038" i="4"/>
  <c r="W1038" i="4"/>
  <c r="V1038" i="4"/>
  <c r="I1038" i="4"/>
  <c r="J1038" i="4" s="1"/>
  <c r="H1038" i="4"/>
  <c r="E1038" i="4" s="1"/>
  <c r="G1038" i="4"/>
  <c r="F1038" i="4"/>
  <c r="AB1037" i="4"/>
  <c r="AA1037" i="4"/>
  <c r="Z1037" i="4"/>
  <c r="Y1037" i="4"/>
  <c r="X1037" i="4"/>
  <c r="W1037" i="4"/>
  <c r="V1037" i="4"/>
  <c r="I1037" i="4"/>
  <c r="J1037" i="4" s="1"/>
  <c r="G1037" i="4"/>
  <c r="F1037" i="4"/>
  <c r="Z1036" i="4"/>
  <c r="Y1036" i="4"/>
  <c r="X1036" i="4"/>
  <c r="W1036" i="4"/>
  <c r="V1036" i="4"/>
  <c r="I1036" i="4"/>
  <c r="H1036" i="4" s="1"/>
  <c r="E1036" i="4" s="1"/>
  <c r="G1036" i="4"/>
  <c r="F1036" i="4"/>
  <c r="Z1035" i="4"/>
  <c r="AA1035" i="4" s="1"/>
  <c r="Y1035" i="4"/>
  <c r="X1035" i="4"/>
  <c r="W1035" i="4"/>
  <c r="V1035" i="4"/>
  <c r="AB1035" i="4" s="1"/>
  <c r="J1035" i="4"/>
  <c r="I1035" i="4"/>
  <c r="H1035" i="4"/>
  <c r="E1035" i="4" s="1"/>
  <c r="G1035" i="4"/>
  <c r="F1035" i="4"/>
  <c r="AA1034" i="4"/>
  <c r="Z1034" i="4"/>
  <c r="Y1034" i="4"/>
  <c r="X1034" i="4"/>
  <c r="W1034" i="4"/>
  <c r="V1034" i="4"/>
  <c r="I1034" i="4"/>
  <c r="J1034" i="4" s="1"/>
  <c r="H1034" i="4"/>
  <c r="E1034" i="4" s="1"/>
  <c r="G1034" i="4"/>
  <c r="F1034" i="4"/>
  <c r="AB1033" i="4"/>
  <c r="AA1033" i="4"/>
  <c r="Z1033" i="4"/>
  <c r="Y1033" i="4"/>
  <c r="X1033" i="4"/>
  <c r="W1033" i="4"/>
  <c r="V1033" i="4"/>
  <c r="I1033" i="4"/>
  <c r="J1033" i="4" s="1"/>
  <c r="H1033" i="4"/>
  <c r="E1033" i="4" s="1"/>
  <c r="G1033" i="4"/>
  <c r="F1033" i="4"/>
  <c r="AB1032" i="4"/>
  <c r="Z1032" i="4"/>
  <c r="AA1032" i="4" s="1"/>
  <c r="Y1032" i="4"/>
  <c r="X1032" i="4"/>
  <c r="W1032" i="4"/>
  <c r="V1032" i="4"/>
  <c r="J1032" i="4"/>
  <c r="I1032" i="4"/>
  <c r="H1032" i="4" s="1"/>
  <c r="G1032" i="4"/>
  <c r="F1032" i="4"/>
  <c r="E1032" i="4"/>
  <c r="Z1031" i="4"/>
  <c r="Y1031" i="4"/>
  <c r="X1031" i="4"/>
  <c r="W1031" i="4"/>
  <c r="V1031" i="4"/>
  <c r="J1031" i="4"/>
  <c r="I1031" i="4"/>
  <c r="H1031" i="4"/>
  <c r="E1031" i="4" s="1"/>
  <c r="G1031" i="4"/>
  <c r="F1031" i="4"/>
  <c r="AA1030" i="4"/>
  <c r="Z1030" i="4"/>
  <c r="Y1030" i="4"/>
  <c r="X1030" i="4"/>
  <c r="W1030" i="4"/>
  <c r="V1030" i="4"/>
  <c r="I1030" i="4"/>
  <c r="J1030" i="4" s="1"/>
  <c r="H1030" i="4"/>
  <c r="E1030" i="4" s="1"/>
  <c r="G1030" i="4"/>
  <c r="F1030" i="4"/>
  <c r="AA1029" i="4"/>
  <c r="AB1029" i="4" s="1"/>
  <c r="Z1029" i="4"/>
  <c r="Y1029" i="4"/>
  <c r="X1029" i="4"/>
  <c r="W1029" i="4"/>
  <c r="V1029" i="4"/>
  <c r="I1029" i="4"/>
  <c r="J1029" i="4" s="1"/>
  <c r="H1029" i="4"/>
  <c r="E1029" i="4" s="1"/>
  <c r="G1029" i="4"/>
  <c r="F1029" i="4"/>
  <c r="Z1028" i="4"/>
  <c r="AA1028" i="4" s="1"/>
  <c r="AB1028" i="4" s="1"/>
  <c r="Y1028" i="4"/>
  <c r="X1028" i="4"/>
  <c r="W1028" i="4"/>
  <c r="V1028" i="4"/>
  <c r="J1028" i="4"/>
  <c r="I1028" i="4"/>
  <c r="H1028" i="4" s="1"/>
  <c r="G1028" i="4"/>
  <c r="F1028" i="4"/>
  <c r="E1028" i="4"/>
  <c r="Z1027" i="4"/>
  <c r="Y1027" i="4"/>
  <c r="X1027" i="4"/>
  <c r="W1027" i="4"/>
  <c r="V1027" i="4"/>
  <c r="J1027" i="4"/>
  <c r="I1027" i="4"/>
  <c r="H1027" i="4"/>
  <c r="E1027" i="4" s="1"/>
  <c r="G1027" i="4"/>
  <c r="F1027" i="4"/>
  <c r="AA1026" i="4"/>
  <c r="Z1026" i="4"/>
  <c r="Y1026" i="4"/>
  <c r="X1026" i="4"/>
  <c r="W1026" i="4"/>
  <c r="V1026" i="4"/>
  <c r="I1026" i="4"/>
  <c r="J1026" i="4" s="1"/>
  <c r="H1026" i="4"/>
  <c r="E1026" i="4" s="1"/>
  <c r="G1026" i="4"/>
  <c r="F1026" i="4"/>
  <c r="AA1025" i="4"/>
  <c r="AB1025" i="4" s="1"/>
  <c r="Z1025" i="4"/>
  <c r="Y1025" i="4"/>
  <c r="X1025" i="4"/>
  <c r="W1025" i="4"/>
  <c r="V1025" i="4"/>
  <c r="I1025" i="4"/>
  <c r="J1025" i="4" s="1"/>
  <c r="G1025" i="4"/>
  <c r="F1025" i="4"/>
  <c r="Z1024" i="4"/>
  <c r="Y1024" i="4"/>
  <c r="X1024" i="4"/>
  <c r="W1024" i="4"/>
  <c r="V1024" i="4"/>
  <c r="J1024" i="4"/>
  <c r="I1024" i="4"/>
  <c r="H1024" i="4" s="1"/>
  <c r="G1024" i="4"/>
  <c r="F1024" i="4"/>
  <c r="E1024" i="4"/>
  <c r="Z1023" i="4"/>
  <c r="AA1023" i="4" s="1"/>
  <c r="Y1023" i="4"/>
  <c r="X1023" i="4"/>
  <c r="W1023" i="4"/>
  <c r="V1023" i="4"/>
  <c r="AB1023" i="4" s="1"/>
  <c r="J1023" i="4"/>
  <c r="I1023" i="4"/>
  <c r="H1023" i="4"/>
  <c r="E1023" i="4" s="1"/>
  <c r="G1023" i="4"/>
  <c r="F1023" i="4"/>
  <c r="Z1022" i="4"/>
  <c r="AA1022" i="4" s="1"/>
  <c r="Y1022" i="4"/>
  <c r="X1022" i="4"/>
  <c r="W1022" i="4"/>
  <c r="V1022" i="4"/>
  <c r="I1022" i="4"/>
  <c r="J1022" i="4" s="1"/>
  <c r="H1022" i="4"/>
  <c r="E1022" i="4" s="1"/>
  <c r="G1022" i="4"/>
  <c r="F1022" i="4"/>
  <c r="AB1021" i="4"/>
  <c r="AA1021" i="4"/>
  <c r="Z1021" i="4"/>
  <c r="Y1021" i="4"/>
  <c r="X1021" i="4"/>
  <c r="W1021" i="4"/>
  <c r="V1021" i="4"/>
  <c r="I1021" i="4"/>
  <c r="J1021" i="4" s="1"/>
  <c r="G1021" i="4"/>
  <c r="F1021" i="4"/>
  <c r="Z1020" i="4"/>
  <c r="Y1020" i="4"/>
  <c r="X1020" i="4"/>
  <c r="W1020" i="4"/>
  <c r="V1020" i="4"/>
  <c r="I1020" i="4"/>
  <c r="H1020" i="4" s="1"/>
  <c r="E1020" i="4" s="1"/>
  <c r="G1020" i="4"/>
  <c r="F1020" i="4"/>
  <c r="Z1019" i="4"/>
  <c r="AA1019" i="4" s="1"/>
  <c r="Y1019" i="4"/>
  <c r="X1019" i="4"/>
  <c r="W1019" i="4"/>
  <c r="V1019" i="4"/>
  <c r="AB1019" i="4" s="1"/>
  <c r="J1019" i="4"/>
  <c r="I1019" i="4"/>
  <c r="H1019" i="4"/>
  <c r="E1019" i="4" s="1"/>
  <c r="G1019" i="4"/>
  <c r="F1019" i="4"/>
  <c r="AA1018" i="4"/>
  <c r="Z1018" i="4"/>
  <c r="Y1018" i="4"/>
  <c r="X1018" i="4"/>
  <c r="W1018" i="4"/>
  <c r="V1018" i="4"/>
  <c r="I1018" i="4"/>
  <c r="J1018" i="4" s="1"/>
  <c r="H1018" i="4"/>
  <c r="E1018" i="4" s="1"/>
  <c r="G1018" i="4"/>
  <c r="F1018" i="4"/>
  <c r="AB1017" i="4"/>
  <c r="AA1017" i="4"/>
  <c r="Z1017" i="4"/>
  <c r="Y1017" i="4"/>
  <c r="X1017" i="4"/>
  <c r="W1017" i="4"/>
  <c r="V1017" i="4"/>
  <c r="I1017" i="4"/>
  <c r="J1017" i="4" s="1"/>
  <c r="H1017" i="4"/>
  <c r="E1017" i="4" s="1"/>
  <c r="G1017" i="4"/>
  <c r="F1017" i="4"/>
  <c r="AB1016" i="4"/>
  <c r="Z1016" i="4"/>
  <c r="AA1016" i="4" s="1"/>
  <c r="Y1016" i="4"/>
  <c r="X1016" i="4"/>
  <c r="W1016" i="4"/>
  <c r="V1016" i="4"/>
  <c r="J1016" i="4"/>
  <c r="I1016" i="4"/>
  <c r="H1016" i="4" s="1"/>
  <c r="G1016" i="4"/>
  <c r="F1016" i="4"/>
  <c r="E1016" i="4"/>
  <c r="Z1015" i="4"/>
  <c r="Y1015" i="4"/>
  <c r="X1015" i="4"/>
  <c r="W1015" i="4"/>
  <c r="V1015" i="4"/>
  <c r="J1015" i="4"/>
  <c r="I1015" i="4"/>
  <c r="H1015" i="4"/>
  <c r="E1015" i="4" s="1"/>
  <c r="G1015" i="4"/>
  <c r="F1015" i="4"/>
  <c r="AA1014" i="4"/>
  <c r="Z1014" i="4"/>
  <c r="Y1014" i="4"/>
  <c r="X1014" i="4"/>
  <c r="W1014" i="4"/>
  <c r="V1014" i="4"/>
  <c r="I1014" i="4"/>
  <c r="J1014" i="4" s="1"/>
  <c r="H1014" i="4"/>
  <c r="E1014" i="4" s="1"/>
  <c r="G1014" i="4"/>
  <c r="F1014" i="4"/>
  <c r="AA1013" i="4"/>
  <c r="AB1013" i="4" s="1"/>
  <c r="Z1013" i="4"/>
  <c r="Y1013" i="4"/>
  <c r="X1013" i="4"/>
  <c r="W1013" i="4"/>
  <c r="V1013" i="4"/>
  <c r="I1013" i="4"/>
  <c r="J1013" i="4" s="1"/>
  <c r="G1013" i="4"/>
  <c r="F1013" i="4"/>
  <c r="Z1012" i="4"/>
  <c r="AA1012" i="4" s="1"/>
  <c r="AB1012" i="4" s="1"/>
  <c r="Y1012" i="4"/>
  <c r="X1012" i="4"/>
  <c r="W1012" i="4"/>
  <c r="V1012" i="4"/>
  <c r="J1012" i="4"/>
  <c r="I1012" i="4"/>
  <c r="H1012" i="4" s="1"/>
  <c r="G1012" i="4"/>
  <c r="F1012" i="4"/>
  <c r="E1012" i="4"/>
  <c r="Z1011" i="4"/>
  <c r="AA1011" i="4" s="1"/>
  <c r="Y1011" i="4"/>
  <c r="X1011" i="4"/>
  <c r="W1011" i="4"/>
  <c r="V1011" i="4"/>
  <c r="AB1011" i="4" s="1"/>
  <c r="J1011" i="4"/>
  <c r="I1011" i="4"/>
  <c r="H1011" i="4"/>
  <c r="E1011" i="4" s="1"/>
  <c r="G1011" i="4"/>
  <c r="F1011" i="4"/>
  <c r="AA1010" i="4"/>
  <c r="Z1010" i="4"/>
  <c r="Y1010" i="4"/>
  <c r="X1010" i="4"/>
  <c r="W1010" i="4"/>
  <c r="V1010" i="4"/>
  <c r="I1010" i="4"/>
  <c r="J1010" i="4" s="1"/>
  <c r="H1010" i="4"/>
  <c r="E1010" i="4" s="1"/>
  <c r="G1010" i="4"/>
  <c r="F1010" i="4"/>
  <c r="AB1009" i="4"/>
  <c r="AA1009" i="4"/>
  <c r="Z1009" i="4"/>
  <c r="Y1009" i="4"/>
  <c r="X1009" i="4"/>
  <c r="W1009" i="4"/>
  <c r="V1009" i="4"/>
  <c r="I1009" i="4"/>
  <c r="J1009" i="4" s="1"/>
  <c r="G1009" i="4"/>
  <c r="F1009" i="4"/>
  <c r="Z1008" i="4"/>
  <c r="Y1008" i="4"/>
  <c r="X1008" i="4"/>
  <c r="W1008" i="4"/>
  <c r="V1008" i="4"/>
  <c r="I1008" i="4"/>
  <c r="H1008" i="4" s="1"/>
  <c r="E1008" i="4" s="1"/>
  <c r="G1008" i="4"/>
  <c r="F1008" i="4"/>
  <c r="Z1007" i="4"/>
  <c r="AA1007" i="4" s="1"/>
  <c r="Y1007" i="4"/>
  <c r="X1007" i="4"/>
  <c r="W1007" i="4"/>
  <c r="V1007" i="4"/>
  <c r="AB1007" i="4" s="1"/>
  <c r="J1007" i="4"/>
  <c r="I1007" i="4"/>
  <c r="H1007" i="4"/>
  <c r="E1007" i="4" s="1"/>
  <c r="G1007" i="4"/>
  <c r="F1007" i="4"/>
  <c r="Z1006" i="4"/>
  <c r="AA1006" i="4" s="1"/>
  <c r="Y1006" i="4"/>
  <c r="X1006" i="4"/>
  <c r="W1006" i="4"/>
  <c r="V1006" i="4"/>
  <c r="I1006" i="4"/>
  <c r="J1006" i="4" s="1"/>
  <c r="H1006" i="4"/>
  <c r="E1006" i="4" s="1"/>
  <c r="G1006" i="4"/>
  <c r="F1006" i="4"/>
  <c r="AB1005" i="4"/>
  <c r="AA1005" i="4"/>
  <c r="Z1005" i="4"/>
  <c r="Y1005" i="4"/>
  <c r="X1005" i="4"/>
  <c r="W1005" i="4"/>
  <c r="V1005" i="4"/>
  <c r="I1005" i="4"/>
  <c r="J1005" i="4" s="1"/>
  <c r="H1005" i="4"/>
  <c r="E1005" i="4" s="1"/>
  <c r="G1005" i="4"/>
  <c r="F1005" i="4"/>
  <c r="AB1004" i="4"/>
  <c r="Z1004" i="4"/>
  <c r="AA1004" i="4" s="1"/>
  <c r="Y1004" i="4"/>
  <c r="X1004" i="4"/>
  <c r="W1004" i="4"/>
  <c r="V1004" i="4"/>
  <c r="I1004" i="4"/>
  <c r="H1004" i="4" s="1"/>
  <c r="E1004" i="4" s="1"/>
  <c r="G1004" i="4"/>
  <c r="F1004" i="4"/>
  <c r="Z1003" i="4"/>
  <c r="Y1003" i="4"/>
  <c r="X1003" i="4"/>
  <c r="W1003" i="4"/>
  <c r="V1003" i="4"/>
  <c r="J1003" i="4"/>
  <c r="I1003" i="4"/>
  <c r="H1003" i="4"/>
  <c r="E1003" i="4" s="1"/>
  <c r="G1003" i="4"/>
  <c r="F1003" i="4"/>
  <c r="AA1002" i="4"/>
  <c r="Z1002" i="4"/>
  <c r="Y1002" i="4"/>
  <c r="X1002" i="4"/>
  <c r="W1002" i="4"/>
  <c r="V1002" i="4"/>
  <c r="I1002" i="4"/>
  <c r="J1002" i="4" s="1"/>
  <c r="H1002" i="4"/>
  <c r="E1002" i="4" s="1"/>
  <c r="G1002" i="4"/>
  <c r="F1002" i="4"/>
  <c r="AA1001" i="4"/>
  <c r="AB1001" i="4" s="1"/>
  <c r="Z1001" i="4"/>
  <c r="Y1001" i="4"/>
  <c r="X1001" i="4"/>
  <c r="W1001" i="4"/>
  <c r="V1001" i="4"/>
  <c r="I1001" i="4"/>
  <c r="J1001" i="4" s="1"/>
  <c r="H1001" i="4"/>
  <c r="E1001" i="4" s="1"/>
  <c r="G1001" i="4"/>
  <c r="F1001" i="4"/>
  <c r="Z1000" i="4"/>
  <c r="AA1000" i="4" s="1"/>
  <c r="AB1000" i="4" s="1"/>
  <c r="Y1000" i="4"/>
  <c r="X1000" i="4"/>
  <c r="W1000" i="4"/>
  <c r="V1000" i="4"/>
  <c r="J1000" i="4"/>
  <c r="I1000" i="4"/>
  <c r="H1000" i="4" s="1"/>
  <c r="G1000" i="4"/>
  <c r="F1000" i="4"/>
  <c r="E1000" i="4"/>
  <c r="Z999" i="4"/>
  <c r="Y999" i="4"/>
  <c r="X999" i="4"/>
  <c r="W999" i="4"/>
  <c r="V999" i="4"/>
  <c r="J999" i="4"/>
  <c r="I999" i="4"/>
  <c r="H999" i="4"/>
  <c r="E999" i="4" s="1"/>
  <c r="G999" i="4"/>
  <c r="F999" i="4"/>
  <c r="AA998" i="4"/>
  <c r="Z998" i="4"/>
  <c r="Y998" i="4"/>
  <c r="X998" i="4"/>
  <c r="W998" i="4"/>
  <c r="V998" i="4"/>
  <c r="I998" i="4"/>
  <c r="J998" i="4" s="1"/>
  <c r="H998" i="4"/>
  <c r="E998" i="4" s="1"/>
  <c r="G998" i="4"/>
  <c r="F998" i="4"/>
  <c r="AA997" i="4"/>
  <c r="AB997" i="4" s="1"/>
  <c r="Z997" i="4"/>
  <c r="Y997" i="4"/>
  <c r="X997" i="4"/>
  <c r="W997" i="4"/>
  <c r="V997" i="4"/>
  <c r="I997" i="4"/>
  <c r="J997" i="4" s="1"/>
  <c r="H997" i="4"/>
  <c r="E997" i="4" s="1"/>
  <c r="G997" i="4"/>
  <c r="F997" i="4"/>
  <c r="Z996" i="4"/>
  <c r="Y996" i="4"/>
  <c r="X996" i="4"/>
  <c r="W996" i="4"/>
  <c r="V996" i="4"/>
  <c r="J996" i="4"/>
  <c r="I996" i="4"/>
  <c r="H996" i="4" s="1"/>
  <c r="G996" i="4"/>
  <c r="F996" i="4"/>
  <c r="E996" i="4"/>
  <c r="Z995" i="4"/>
  <c r="AA995" i="4" s="1"/>
  <c r="Y995" i="4"/>
  <c r="X995" i="4"/>
  <c r="W995" i="4"/>
  <c r="V995" i="4"/>
  <c r="AB995" i="4" s="1"/>
  <c r="J995" i="4"/>
  <c r="I995" i="4"/>
  <c r="H995" i="4"/>
  <c r="E995" i="4" s="1"/>
  <c r="G995" i="4"/>
  <c r="F995" i="4"/>
  <c r="AA994" i="4"/>
  <c r="Z994" i="4"/>
  <c r="Y994" i="4"/>
  <c r="X994" i="4"/>
  <c r="W994" i="4"/>
  <c r="V994" i="4"/>
  <c r="I994" i="4"/>
  <c r="J994" i="4" s="1"/>
  <c r="H994" i="4"/>
  <c r="E994" i="4" s="1"/>
  <c r="G994" i="4"/>
  <c r="F994" i="4"/>
  <c r="AA993" i="4"/>
  <c r="AB993" i="4" s="1"/>
  <c r="Z993" i="4"/>
  <c r="Y993" i="4"/>
  <c r="X993" i="4"/>
  <c r="W993" i="4"/>
  <c r="V993" i="4"/>
  <c r="I993" i="4"/>
  <c r="J993" i="4" s="1"/>
  <c r="G993" i="4"/>
  <c r="F993" i="4"/>
  <c r="Z992" i="4"/>
  <c r="Y992" i="4"/>
  <c r="X992" i="4"/>
  <c r="W992" i="4"/>
  <c r="V992" i="4"/>
  <c r="I992" i="4"/>
  <c r="H992" i="4" s="1"/>
  <c r="E992" i="4" s="1"/>
  <c r="G992" i="4"/>
  <c r="F992" i="4"/>
  <c r="Z991" i="4"/>
  <c r="AA991" i="4" s="1"/>
  <c r="Y991" i="4"/>
  <c r="X991" i="4"/>
  <c r="W991" i="4"/>
  <c r="V991" i="4"/>
  <c r="AB991" i="4" s="1"/>
  <c r="J991" i="4"/>
  <c r="I991" i="4"/>
  <c r="H991" i="4"/>
  <c r="E991" i="4" s="1"/>
  <c r="G991" i="4"/>
  <c r="F991" i="4"/>
  <c r="Z990" i="4"/>
  <c r="AA990" i="4" s="1"/>
  <c r="Y990" i="4"/>
  <c r="X990" i="4"/>
  <c r="W990" i="4"/>
  <c r="V990" i="4"/>
  <c r="I990" i="4"/>
  <c r="J990" i="4" s="1"/>
  <c r="H990" i="4"/>
  <c r="E990" i="4" s="1"/>
  <c r="G990" i="4"/>
  <c r="F990" i="4"/>
  <c r="AB989" i="4"/>
  <c r="AA989" i="4"/>
  <c r="Z989" i="4"/>
  <c r="Y989" i="4"/>
  <c r="X989" i="4"/>
  <c r="W989" i="4"/>
  <c r="V989" i="4"/>
  <c r="I989" i="4"/>
  <c r="J989" i="4" s="1"/>
  <c r="G989" i="4"/>
  <c r="F989" i="4"/>
  <c r="Z988" i="4"/>
  <c r="Y988" i="4"/>
  <c r="X988" i="4"/>
  <c r="W988" i="4"/>
  <c r="V988" i="4"/>
  <c r="I988" i="4"/>
  <c r="H988" i="4" s="1"/>
  <c r="E988" i="4" s="1"/>
  <c r="G988" i="4"/>
  <c r="F988" i="4"/>
  <c r="AA987" i="4"/>
  <c r="Z987" i="4"/>
  <c r="Y987" i="4"/>
  <c r="X987" i="4"/>
  <c r="W987" i="4"/>
  <c r="V987" i="4"/>
  <c r="J987" i="4"/>
  <c r="I987" i="4"/>
  <c r="H987" i="4"/>
  <c r="E987" i="4" s="1"/>
  <c r="G987" i="4"/>
  <c r="F987" i="4"/>
  <c r="AA986" i="4"/>
  <c r="Z986" i="4"/>
  <c r="Y986" i="4"/>
  <c r="X986" i="4"/>
  <c r="W986" i="4"/>
  <c r="V986" i="4"/>
  <c r="AB986" i="4" s="1"/>
  <c r="I986" i="4"/>
  <c r="J986" i="4" s="1"/>
  <c r="G986" i="4"/>
  <c r="F986" i="4"/>
  <c r="AA985" i="4"/>
  <c r="AB985" i="4" s="1"/>
  <c r="Z985" i="4"/>
  <c r="Y985" i="4"/>
  <c r="X985" i="4"/>
  <c r="W985" i="4"/>
  <c r="V985" i="4"/>
  <c r="J985" i="4"/>
  <c r="I985" i="4"/>
  <c r="H985" i="4"/>
  <c r="E985" i="4" s="1"/>
  <c r="G985" i="4"/>
  <c r="F985" i="4"/>
  <c r="Z984" i="4"/>
  <c r="Y984" i="4"/>
  <c r="X984" i="4"/>
  <c r="W984" i="4"/>
  <c r="V984" i="4"/>
  <c r="J984" i="4"/>
  <c r="I984" i="4"/>
  <c r="H984" i="4" s="1"/>
  <c r="G984" i="4"/>
  <c r="F984" i="4"/>
  <c r="E984" i="4"/>
  <c r="Z983" i="4"/>
  <c r="AA983" i="4" s="1"/>
  <c r="Y983" i="4"/>
  <c r="X983" i="4"/>
  <c r="W983" i="4"/>
  <c r="V983" i="4"/>
  <c r="J983" i="4"/>
  <c r="I983" i="4"/>
  <c r="H983" i="4"/>
  <c r="E983" i="4" s="1"/>
  <c r="G983" i="4"/>
  <c r="F983" i="4"/>
  <c r="Z982" i="4"/>
  <c r="AA982" i="4" s="1"/>
  <c r="Y982" i="4"/>
  <c r="X982" i="4"/>
  <c r="W982" i="4"/>
  <c r="V982" i="4"/>
  <c r="AB982" i="4" s="1"/>
  <c r="I982" i="4"/>
  <c r="J982" i="4" s="1"/>
  <c r="G982" i="4"/>
  <c r="F982" i="4"/>
  <c r="Z981" i="4"/>
  <c r="Y981" i="4"/>
  <c r="AA981" i="4" s="1"/>
  <c r="AB981" i="4" s="1"/>
  <c r="X981" i="4"/>
  <c r="W981" i="4"/>
  <c r="V981" i="4"/>
  <c r="J981" i="4"/>
  <c r="I981" i="4"/>
  <c r="H981" i="4"/>
  <c r="E981" i="4" s="1"/>
  <c r="G981" i="4"/>
  <c r="F981" i="4"/>
  <c r="Z980" i="4"/>
  <c r="AA980" i="4" s="1"/>
  <c r="Y980" i="4"/>
  <c r="X980" i="4"/>
  <c r="W980" i="4"/>
  <c r="V980" i="4"/>
  <c r="AB980" i="4" s="1"/>
  <c r="J980" i="4"/>
  <c r="I980" i="4"/>
  <c r="H980" i="4" s="1"/>
  <c r="G980" i="4"/>
  <c r="F980" i="4"/>
  <c r="E980" i="4"/>
  <c r="Z979" i="4"/>
  <c r="AA979" i="4" s="1"/>
  <c r="Y979" i="4"/>
  <c r="X979" i="4"/>
  <c r="W979" i="4"/>
  <c r="V979" i="4"/>
  <c r="J979" i="4"/>
  <c r="I979" i="4"/>
  <c r="H979" i="4"/>
  <c r="E979" i="4" s="1"/>
  <c r="G979" i="4"/>
  <c r="F979" i="4"/>
  <c r="Z978" i="4"/>
  <c r="Y978" i="4"/>
  <c r="AA978" i="4" s="1"/>
  <c r="X978" i="4"/>
  <c r="W978" i="4"/>
  <c r="V978" i="4"/>
  <c r="J978" i="4"/>
  <c r="I978" i="4"/>
  <c r="H978" i="4"/>
  <c r="E978" i="4" s="1"/>
  <c r="G978" i="4"/>
  <c r="F978" i="4"/>
  <c r="Z977" i="4"/>
  <c r="AA977" i="4" s="1"/>
  <c r="Y977" i="4"/>
  <c r="X977" i="4"/>
  <c r="W977" i="4"/>
  <c r="V977" i="4"/>
  <c r="AB977" i="4" s="1"/>
  <c r="I977" i="4"/>
  <c r="H977" i="4" s="1"/>
  <c r="E977" i="4" s="1"/>
  <c r="G977" i="4"/>
  <c r="F977" i="4"/>
  <c r="AA976" i="4"/>
  <c r="Z976" i="4"/>
  <c r="Y976" i="4"/>
  <c r="X976" i="4"/>
  <c r="W976" i="4"/>
  <c r="V976" i="4"/>
  <c r="AB976" i="4" s="1"/>
  <c r="J976" i="4"/>
  <c r="I976" i="4"/>
  <c r="H976" i="4"/>
  <c r="E976" i="4" s="1"/>
  <c r="G976" i="4"/>
  <c r="F976" i="4"/>
  <c r="Z975" i="4"/>
  <c r="AA975" i="4" s="1"/>
  <c r="AB975" i="4" s="1"/>
  <c r="Y975" i="4"/>
  <c r="X975" i="4"/>
  <c r="W975" i="4"/>
  <c r="V975" i="4"/>
  <c r="I975" i="4"/>
  <c r="J975" i="4" s="1"/>
  <c r="G975" i="4"/>
  <c r="F975" i="4"/>
  <c r="Z974" i="4"/>
  <c r="Y974" i="4"/>
  <c r="AA974" i="4" s="1"/>
  <c r="AB974" i="4" s="1"/>
  <c r="X974" i="4"/>
  <c r="W974" i="4"/>
  <c r="V974" i="4"/>
  <c r="J974" i="4"/>
  <c r="I974" i="4"/>
  <c r="H974" i="4"/>
  <c r="E974" i="4" s="1"/>
  <c r="G974" i="4"/>
  <c r="F974" i="4"/>
  <c r="Z973" i="4"/>
  <c r="AA973" i="4" s="1"/>
  <c r="Y973" i="4"/>
  <c r="X973" i="4"/>
  <c r="W973" i="4"/>
  <c r="V973" i="4"/>
  <c r="AB973" i="4" s="1"/>
  <c r="I973" i="4"/>
  <c r="H973" i="4" s="1"/>
  <c r="E973" i="4" s="1"/>
  <c r="G973" i="4"/>
  <c r="F973" i="4"/>
  <c r="AA972" i="4"/>
  <c r="Z972" i="4"/>
  <c r="Y972" i="4"/>
  <c r="X972" i="4"/>
  <c r="W972" i="4"/>
  <c r="V972" i="4"/>
  <c r="AB972" i="4" s="1"/>
  <c r="J972" i="4"/>
  <c r="I972" i="4"/>
  <c r="H972" i="4"/>
  <c r="E972" i="4" s="1"/>
  <c r="G972" i="4"/>
  <c r="F972" i="4"/>
  <c r="Z971" i="4"/>
  <c r="AA971" i="4" s="1"/>
  <c r="AB971" i="4" s="1"/>
  <c r="Y971" i="4"/>
  <c r="X971" i="4"/>
  <c r="W971" i="4"/>
  <c r="V971" i="4"/>
  <c r="I971" i="4"/>
  <c r="J971" i="4" s="1"/>
  <c r="G971" i="4"/>
  <c r="F971" i="4"/>
  <c r="Z970" i="4"/>
  <c r="Y970" i="4"/>
  <c r="AA970" i="4" s="1"/>
  <c r="AB970" i="4" s="1"/>
  <c r="X970" i="4"/>
  <c r="W970" i="4"/>
  <c r="V970" i="4"/>
  <c r="J970" i="4"/>
  <c r="I970" i="4"/>
  <c r="H970" i="4"/>
  <c r="E970" i="4" s="1"/>
  <c r="G970" i="4"/>
  <c r="F970" i="4"/>
  <c r="Z969" i="4"/>
  <c r="AA969" i="4" s="1"/>
  <c r="Y969" i="4"/>
  <c r="X969" i="4"/>
  <c r="W969" i="4"/>
  <c r="V969" i="4"/>
  <c r="AB969" i="4" s="1"/>
  <c r="I969" i="4"/>
  <c r="H969" i="4" s="1"/>
  <c r="E969" i="4" s="1"/>
  <c r="G969" i="4"/>
  <c r="F969" i="4"/>
  <c r="AA968" i="4"/>
  <c r="Z968" i="4"/>
  <c r="Y968" i="4"/>
  <c r="X968" i="4"/>
  <c r="W968" i="4"/>
  <c r="V968" i="4"/>
  <c r="AB968" i="4" s="1"/>
  <c r="J968" i="4"/>
  <c r="I968" i="4"/>
  <c r="H968" i="4"/>
  <c r="E968" i="4" s="1"/>
  <c r="G968" i="4"/>
  <c r="F968" i="4"/>
  <c r="Z967" i="4"/>
  <c r="AA967" i="4" s="1"/>
  <c r="Y967" i="4"/>
  <c r="X967" i="4"/>
  <c r="W967" i="4"/>
  <c r="V967" i="4"/>
  <c r="AB967" i="4" s="1"/>
  <c r="I967" i="4"/>
  <c r="J967" i="4" s="1"/>
  <c r="G967" i="4"/>
  <c r="F967" i="4"/>
  <c r="AA966" i="4"/>
  <c r="AB966" i="4" s="1"/>
  <c r="Z966" i="4"/>
  <c r="Y966" i="4"/>
  <c r="X966" i="4"/>
  <c r="W966" i="4"/>
  <c r="V966" i="4"/>
  <c r="J966" i="4"/>
  <c r="I966" i="4"/>
  <c r="H966" i="4"/>
  <c r="E966" i="4" s="1"/>
  <c r="G966" i="4"/>
  <c r="F966" i="4"/>
  <c r="Z965" i="4"/>
  <c r="AA965" i="4" s="1"/>
  <c r="AB965" i="4" s="1"/>
  <c r="Y965" i="4"/>
  <c r="X965" i="4"/>
  <c r="W965" i="4"/>
  <c r="V965" i="4"/>
  <c r="I965" i="4"/>
  <c r="H965" i="4" s="1"/>
  <c r="E965" i="4" s="1"/>
  <c r="G965" i="4"/>
  <c r="F965" i="4"/>
  <c r="Z964" i="4"/>
  <c r="Y964" i="4"/>
  <c r="AA964" i="4" s="1"/>
  <c r="X964" i="4"/>
  <c r="W964" i="4"/>
  <c r="V964" i="4"/>
  <c r="AB964" i="4" s="1"/>
  <c r="J964" i="4"/>
  <c r="I964" i="4"/>
  <c r="H964" i="4"/>
  <c r="E964" i="4" s="1"/>
  <c r="G964" i="4"/>
  <c r="F964" i="4"/>
  <c r="Z963" i="4"/>
  <c r="AA963" i="4" s="1"/>
  <c r="Y963" i="4"/>
  <c r="X963" i="4"/>
  <c r="W963" i="4"/>
  <c r="V963" i="4"/>
  <c r="AB963" i="4" s="1"/>
  <c r="I963" i="4"/>
  <c r="J963" i="4" s="1"/>
  <c r="H963" i="4"/>
  <c r="E963" i="4" s="1"/>
  <c r="G963" i="4"/>
  <c r="F963" i="4"/>
  <c r="AA962" i="4"/>
  <c r="AB962" i="4" s="1"/>
  <c r="Z962" i="4"/>
  <c r="Y962" i="4"/>
  <c r="X962" i="4"/>
  <c r="W962" i="4"/>
  <c r="V962" i="4"/>
  <c r="I962" i="4"/>
  <c r="J962" i="4" s="1"/>
  <c r="H962" i="4"/>
  <c r="E962" i="4" s="1"/>
  <c r="G962" i="4"/>
  <c r="F962" i="4"/>
  <c r="Z961" i="4"/>
  <c r="AA961" i="4" s="1"/>
  <c r="AB961" i="4" s="1"/>
  <c r="Y961" i="4"/>
  <c r="X961" i="4"/>
  <c r="W961" i="4"/>
  <c r="V961" i="4"/>
  <c r="I961" i="4"/>
  <c r="H961" i="4" s="1"/>
  <c r="E961" i="4" s="1"/>
  <c r="G961" i="4"/>
  <c r="F961" i="4"/>
  <c r="Z960" i="4"/>
  <c r="AA960" i="4" s="1"/>
  <c r="Y960" i="4"/>
  <c r="X960" i="4"/>
  <c r="W960" i="4"/>
  <c r="V960" i="4"/>
  <c r="AB960" i="4" s="1"/>
  <c r="J960" i="4"/>
  <c r="I960" i="4"/>
  <c r="H960" i="4"/>
  <c r="E960" i="4" s="1"/>
  <c r="G960" i="4"/>
  <c r="F960" i="4"/>
  <c r="Z959" i="4"/>
  <c r="AA959" i="4" s="1"/>
  <c r="Y959" i="4"/>
  <c r="X959" i="4"/>
  <c r="W959" i="4"/>
  <c r="V959" i="4"/>
  <c r="AB959" i="4" s="1"/>
  <c r="I959" i="4"/>
  <c r="J959" i="4" s="1"/>
  <c r="H959" i="4"/>
  <c r="E959" i="4" s="1"/>
  <c r="G959" i="4"/>
  <c r="F959" i="4"/>
  <c r="AA958" i="4"/>
  <c r="AB958" i="4" s="1"/>
  <c r="Z958" i="4"/>
  <c r="Y958" i="4"/>
  <c r="X958" i="4"/>
  <c r="W958" i="4"/>
  <c r="V958" i="4"/>
  <c r="I958" i="4"/>
  <c r="J958" i="4" s="1"/>
  <c r="H958" i="4"/>
  <c r="E958" i="4" s="1"/>
  <c r="G958" i="4"/>
  <c r="F958" i="4"/>
  <c r="Z957" i="4"/>
  <c r="AA957" i="4" s="1"/>
  <c r="AB957" i="4" s="1"/>
  <c r="Y957" i="4"/>
  <c r="X957" i="4"/>
  <c r="W957" i="4"/>
  <c r="V957" i="4"/>
  <c r="I957" i="4"/>
  <c r="H957" i="4" s="1"/>
  <c r="E957" i="4" s="1"/>
  <c r="G957" i="4"/>
  <c r="F957" i="4"/>
  <c r="Z956" i="4"/>
  <c r="AA956" i="4" s="1"/>
  <c r="Y956" i="4"/>
  <c r="X956" i="4"/>
  <c r="W956" i="4"/>
  <c r="V956" i="4"/>
  <c r="AB956" i="4" s="1"/>
  <c r="J956" i="4"/>
  <c r="I956" i="4"/>
  <c r="H956" i="4"/>
  <c r="E956" i="4" s="1"/>
  <c r="G956" i="4"/>
  <c r="F956" i="4"/>
  <c r="Z955" i="4"/>
  <c r="AA955" i="4" s="1"/>
  <c r="Y955" i="4"/>
  <c r="X955" i="4"/>
  <c r="W955" i="4"/>
  <c r="V955" i="4"/>
  <c r="AB955" i="4" s="1"/>
  <c r="I955" i="4"/>
  <c r="J955" i="4" s="1"/>
  <c r="H955" i="4"/>
  <c r="E955" i="4" s="1"/>
  <c r="G955" i="4"/>
  <c r="F955" i="4"/>
  <c r="AA954" i="4"/>
  <c r="AB954" i="4" s="1"/>
  <c r="Z954" i="4"/>
  <c r="Y954" i="4"/>
  <c r="X954" i="4"/>
  <c r="W954" i="4"/>
  <c r="V954" i="4"/>
  <c r="I954" i="4"/>
  <c r="J954" i="4" s="1"/>
  <c r="H954" i="4"/>
  <c r="E954" i="4" s="1"/>
  <c r="G954" i="4"/>
  <c r="F954" i="4"/>
  <c r="Z953" i="4"/>
  <c r="AA953" i="4" s="1"/>
  <c r="AB953" i="4" s="1"/>
  <c r="Y953" i="4"/>
  <c r="X953" i="4"/>
  <c r="W953" i="4"/>
  <c r="V953" i="4"/>
  <c r="I953" i="4"/>
  <c r="H953" i="4" s="1"/>
  <c r="E953" i="4" s="1"/>
  <c r="G953" i="4"/>
  <c r="F953" i="4"/>
  <c r="Z952" i="4"/>
  <c r="AA952" i="4" s="1"/>
  <c r="Y952" i="4"/>
  <c r="X952" i="4"/>
  <c r="W952" i="4"/>
  <c r="V952" i="4"/>
  <c r="AB952" i="4" s="1"/>
  <c r="J952" i="4"/>
  <c r="I952" i="4"/>
  <c r="H952" i="4"/>
  <c r="E952" i="4" s="1"/>
  <c r="G952" i="4"/>
  <c r="F952" i="4"/>
  <c r="Z951" i="4"/>
  <c r="AA951" i="4" s="1"/>
  <c r="Y951" i="4"/>
  <c r="X951" i="4"/>
  <c r="W951" i="4"/>
  <c r="V951" i="4"/>
  <c r="AB951" i="4" s="1"/>
  <c r="I951" i="4"/>
  <c r="J951" i="4" s="1"/>
  <c r="H951" i="4"/>
  <c r="E951" i="4" s="1"/>
  <c r="G951" i="4"/>
  <c r="F951" i="4"/>
  <c r="AA950" i="4"/>
  <c r="AB950" i="4" s="1"/>
  <c r="Z950" i="4"/>
  <c r="Y950" i="4"/>
  <c r="X950" i="4"/>
  <c r="W950" i="4"/>
  <c r="V950" i="4"/>
  <c r="I950" i="4"/>
  <c r="J950" i="4" s="1"/>
  <c r="H950" i="4"/>
  <c r="E950" i="4" s="1"/>
  <c r="G950" i="4"/>
  <c r="F950" i="4"/>
  <c r="Z949" i="4"/>
  <c r="AA949" i="4" s="1"/>
  <c r="AB949" i="4" s="1"/>
  <c r="Y949" i="4"/>
  <c r="X949" i="4"/>
  <c r="W949" i="4"/>
  <c r="V949" i="4"/>
  <c r="I949" i="4"/>
  <c r="H949" i="4" s="1"/>
  <c r="E949" i="4" s="1"/>
  <c r="G949" i="4"/>
  <c r="F949" i="4"/>
  <c r="Z948" i="4"/>
  <c r="AA948" i="4" s="1"/>
  <c r="Y948" i="4"/>
  <c r="X948" i="4"/>
  <c r="W948" i="4"/>
  <c r="V948" i="4"/>
  <c r="AB948" i="4" s="1"/>
  <c r="J948" i="4"/>
  <c r="I948" i="4"/>
  <c r="H948" i="4"/>
  <c r="E948" i="4" s="1"/>
  <c r="G948" i="4"/>
  <c r="F948" i="4"/>
  <c r="Z947" i="4"/>
  <c r="AA947" i="4" s="1"/>
  <c r="Y947" i="4"/>
  <c r="X947" i="4"/>
  <c r="W947" i="4"/>
  <c r="V947" i="4"/>
  <c r="AB947" i="4" s="1"/>
  <c r="I947" i="4"/>
  <c r="J947" i="4" s="1"/>
  <c r="H947" i="4"/>
  <c r="E947" i="4" s="1"/>
  <c r="G947" i="4"/>
  <c r="F947" i="4"/>
  <c r="AA946" i="4"/>
  <c r="AB946" i="4" s="1"/>
  <c r="Z946" i="4"/>
  <c r="Y946" i="4"/>
  <c r="X946" i="4"/>
  <c r="W946" i="4"/>
  <c r="V946" i="4"/>
  <c r="I946" i="4"/>
  <c r="J946" i="4" s="1"/>
  <c r="H946" i="4"/>
  <c r="E946" i="4" s="1"/>
  <c r="G946" i="4"/>
  <c r="F946" i="4"/>
  <c r="Z945" i="4"/>
  <c r="AA945" i="4" s="1"/>
  <c r="AB945" i="4" s="1"/>
  <c r="Y945" i="4"/>
  <c r="X945" i="4"/>
  <c r="W945" i="4"/>
  <c r="V945" i="4"/>
  <c r="I945" i="4"/>
  <c r="H945" i="4" s="1"/>
  <c r="E945" i="4" s="1"/>
  <c r="G945" i="4"/>
  <c r="F945" i="4"/>
  <c r="Z944" i="4"/>
  <c r="AA944" i="4" s="1"/>
  <c r="Y944" i="4"/>
  <c r="X944" i="4"/>
  <c r="W944" i="4"/>
  <c r="V944" i="4"/>
  <c r="AB944" i="4" s="1"/>
  <c r="J944" i="4"/>
  <c r="I944" i="4"/>
  <c r="H944" i="4"/>
  <c r="E944" i="4" s="1"/>
  <c r="G944" i="4"/>
  <c r="F944" i="4"/>
  <c r="Z943" i="4"/>
  <c r="AA943" i="4" s="1"/>
  <c r="Y943" i="4"/>
  <c r="X943" i="4"/>
  <c r="W943" i="4"/>
  <c r="V943" i="4"/>
  <c r="AB943" i="4" s="1"/>
  <c r="I943" i="4"/>
  <c r="J943" i="4" s="1"/>
  <c r="H943" i="4"/>
  <c r="E943" i="4" s="1"/>
  <c r="G943" i="4"/>
  <c r="F943" i="4"/>
  <c r="AA942" i="4"/>
  <c r="AB942" i="4" s="1"/>
  <c r="Z942" i="4"/>
  <c r="Y942" i="4"/>
  <c r="X942" i="4"/>
  <c r="W942" i="4"/>
  <c r="V942" i="4"/>
  <c r="I942" i="4"/>
  <c r="J942" i="4" s="1"/>
  <c r="H942" i="4"/>
  <c r="E942" i="4" s="1"/>
  <c r="G942" i="4"/>
  <c r="F942" i="4"/>
  <c r="Z941" i="4"/>
  <c r="AA941" i="4" s="1"/>
  <c r="AB941" i="4" s="1"/>
  <c r="Y941" i="4"/>
  <c r="X941" i="4"/>
  <c r="W941" i="4"/>
  <c r="V941" i="4"/>
  <c r="I941" i="4"/>
  <c r="H941" i="4" s="1"/>
  <c r="E941" i="4" s="1"/>
  <c r="G941" i="4"/>
  <c r="F941" i="4"/>
  <c r="Z940" i="4"/>
  <c r="AA940" i="4" s="1"/>
  <c r="Y940" i="4"/>
  <c r="X940" i="4"/>
  <c r="W940" i="4"/>
  <c r="V940" i="4"/>
  <c r="AB940" i="4" s="1"/>
  <c r="J940" i="4"/>
  <c r="I940" i="4"/>
  <c r="H940" i="4"/>
  <c r="E940" i="4" s="1"/>
  <c r="G940" i="4"/>
  <c r="F940" i="4"/>
  <c r="Z939" i="4"/>
  <c r="AA939" i="4" s="1"/>
  <c r="Y939" i="4"/>
  <c r="X939" i="4"/>
  <c r="W939" i="4"/>
  <c r="V939" i="4"/>
  <c r="AB939" i="4" s="1"/>
  <c r="I939" i="4"/>
  <c r="J939" i="4" s="1"/>
  <c r="H939" i="4"/>
  <c r="E939" i="4" s="1"/>
  <c r="G939" i="4"/>
  <c r="F939" i="4"/>
  <c r="AA938" i="4"/>
  <c r="AB938" i="4" s="1"/>
  <c r="Z938" i="4"/>
  <c r="Y938" i="4"/>
  <c r="X938" i="4"/>
  <c r="W938" i="4"/>
  <c r="V938" i="4"/>
  <c r="I938" i="4"/>
  <c r="J938" i="4" s="1"/>
  <c r="H938" i="4"/>
  <c r="E938" i="4" s="1"/>
  <c r="G938" i="4"/>
  <c r="F938" i="4"/>
  <c r="Z937" i="4"/>
  <c r="AA937" i="4" s="1"/>
  <c r="AB937" i="4" s="1"/>
  <c r="Y937" i="4"/>
  <c r="X937" i="4"/>
  <c r="W937" i="4"/>
  <c r="V937" i="4"/>
  <c r="I937" i="4"/>
  <c r="H937" i="4" s="1"/>
  <c r="E937" i="4" s="1"/>
  <c r="G937" i="4"/>
  <c r="F937" i="4"/>
  <c r="Z936" i="4"/>
  <c r="AA936" i="4" s="1"/>
  <c r="Y936" i="4"/>
  <c r="X936" i="4"/>
  <c r="W936" i="4"/>
  <c r="V936" i="4"/>
  <c r="AB936" i="4" s="1"/>
  <c r="J936" i="4"/>
  <c r="I936" i="4"/>
  <c r="H936" i="4"/>
  <c r="E936" i="4" s="1"/>
  <c r="G936" i="4"/>
  <c r="F936" i="4"/>
  <c r="Z935" i="4"/>
  <c r="AA935" i="4" s="1"/>
  <c r="Y935" i="4"/>
  <c r="X935" i="4"/>
  <c r="W935" i="4"/>
  <c r="V935" i="4"/>
  <c r="AB935" i="4" s="1"/>
  <c r="I935" i="4"/>
  <c r="J935" i="4" s="1"/>
  <c r="H935" i="4"/>
  <c r="E935" i="4" s="1"/>
  <c r="G935" i="4"/>
  <c r="F935" i="4"/>
  <c r="AA934" i="4"/>
  <c r="AB934" i="4" s="1"/>
  <c r="Z934" i="4"/>
  <c r="Y934" i="4"/>
  <c r="X934" i="4"/>
  <c r="W934" i="4"/>
  <c r="V934" i="4"/>
  <c r="I934" i="4"/>
  <c r="J934" i="4" s="1"/>
  <c r="H934" i="4"/>
  <c r="E934" i="4" s="1"/>
  <c r="G934" i="4"/>
  <c r="F934" i="4"/>
  <c r="Z933" i="4"/>
  <c r="AA933" i="4" s="1"/>
  <c r="AB933" i="4" s="1"/>
  <c r="Y933" i="4"/>
  <c r="X933" i="4"/>
  <c r="W933" i="4"/>
  <c r="V933" i="4"/>
  <c r="I933" i="4"/>
  <c r="H933" i="4" s="1"/>
  <c r="E933" i="4" s="1"/>
  <c r="G933" i="4"/>
  <c r="F933" i="4"/>
  <c r="Z932" i="4"/>
  <c r="AA932" i="4" s="1"/>
  <c r="Y932" i="4"/>
  <c r="X932" i="4"/>
  <c r="W932" i="4"/>
  <c r="V932" i="4"/>
  <c r="AB932" i="4" s="1"/>
  <c r="J932" i="4"/>
  <c r="I932" i="4"/>
  <c r="H932" i="4"/>
  <c r="E932" i="4" s="1"/>
  <c r="G932" i="4"/>
  <c r="F932" i="4"/>
  <c r="Z931" i="4"/>
  <c r="AA931" i="4" s="1"/>
  <c r="Y931" i="4"/>
  <c r="X931" i="4"/>
  <c r="W931" i="4"/>
  <c r="V931" i="4"/>
  <c r="AB931" i="4" s="1"/>
  <c r="I931" i="4"/>
  <c r="J931" i="4" s="1"/>
  <c r="H931" i="4"/>
  <c r="E931" i="4" s="1"/>
  <c r="G931" i="4"/>
  <c r="F931" i="4"/>
  <c r="AA930" i="4"/>
  <c r="AB930" i="4" s="1"/>
  <c r="Z930" i="4"/>
  <c r="Y930" i="4"/>
  <c r="X930" i="4"/>
  <c r="W930" i="4"/>
  <c r="V930" i="4"/>
  <c r="I930" i="4"/>
  <c r="J930" i="4" s="1"/>
  <c r="G930" i="4"/>
  <c r="F930" i="4"/>
  <c r="Z929" i="4"/>
  <c r="AA929" i="4" s="1"/>
  <c r="AB929" i="4" s="1"/>
  <c r="Y929" i="4"/>
  <c r="X929" i="4"/>
  <c r="W929" i="4"/>
  <c r="V929" i="4"/>
  <c r="J929" i="4"/>
  <c r="I929" i="4"/>
  <c r="H929" i="4" s="1"/>
  <c r="E929" i="4" s="1"/>
  <c r="G929" i="4"/>
  <c r="F929" i="4"/>
  <c r="Z928" i="4"/>
  <c r="AA928" i="4" s="1"/>
  <c r="Y928" i="4"/>
  <c r="X928" i="4"/>
  <c r="W928" i="4"/>
  <c r="V928" i="4"/>
  <c r="AB928" i="4" s="1"/>
  <c r="J928" i="4"/>
  <c r="I928" i="4"/>
  <c r="H928" i="4"/>
  <c r="E928" i="4" s="1"/>
  <c r="G928" i="4"/>
  <c r="F928" i="4"/>
  <c r="AA927" i="4"/>
  <c r="Z927" i="4"/>
  <c r="Y927" i="4"/>
  <c r="X927" i="4"/>
  <c r="W927" i="4"/>
  <c r="V927" i="4"/>
  <c r="AB927" i="4" s="1"/>
  <c r="I927" i="4"/>
  <c r="J927" i="4" s="1"/>
  <c r="H927" i="4"/>
  <c r="E927" i="4" s="1"/>
  <c r="G927" i="4"/>
  <c r="F927" i="4"/>
  <c r="AB926" i="4"/>
  <c r="AA926" i="4"/>
  <c r="Z926" i="4"/>
  <c r="Y926" i="4"/>
  <c r="X926" i="4"/>
  <c r="W926" i="4"/>
  <c r="V926" i="4"/>
  <c r="I926" i="4"/>
  <c r="J926" i="4" s="1"/>
  <c r="G926" i="4"/>
  <c r="F926" i="4"/>
  <c r="Z925" i="4"/>
  <c r="AA925" i="4" s="1"/>
  <c r="AB925" i="4" s="1"/>
  <c r="Y925" i="4"/>
  <c r="X925" i="4"/>
  <c r="W925" i="4"/>
  <c r="V925" i="4"/>
  <c r="J925" i="4"/>
  <c r="I925" i="4"/>
  <c r="H925" i="4" s="1"/>
  <c r="E925" i="4" s="1"/>
  <c r="G925" i="4"/>
  <c r="F925" i="4"/>
  <c r="Z924" i="4"/>
  <c r="AA924" i="4" s="1"/>
  <c r="Y924" i="4"/>
  <c r="X924" i="4"/>
  <c r="W924" i="4"/>
  <c r="V924" i="4"/>
  <c r="AB924" i="4" s="1"/>
  <c r="J924" i="4"/>
  <c r="I924" i="4"/>
  <c r="H924" i="4"/>
  <c r="E924" i="4" s="1"/>
  <c r="G924" i="4"/>
  <c r="F924" i="4"/>
  <c r="AA923" i="4"/>
  <c r="Z923" i="4"/>
  <c r="Y923" i="4"/>
  <c r="X923" i="4"/>
  <c r="W923" i="4"/>
  <c r="V923" i="4"/>
  <c r="AB923" i="4" s="1"/>
  <c r="I923" i="4"/>
  <c r="J923" i="4" s="1"/>
  <c r="H923" i="4"/>
  <c r="E923" i="4" s="1"/>
  <c r="G923" i="4"/>
  <c r="F923" i="4"/>
  <c r="AB922" i="4"/>
  <c r="AA922" i="4"/>
  <c r="Z922" i="4"/>
  <c r="Y922" i="4"/>
  <c r="X922" i="4"/>
  <c r="W922" i="4"/>
  <c r="V922" i="4"/>
  <c r="I922" i="4"/>
  <c r="J922" i="4" s="1"/>
  <c r="G922" i="4"/>
  <c r="F922" i="4"/>
  <c r="Z921" i="4"/>
  <c r="AA921" i="4" s="1"/>
  <c r="AB921" i="4" s="1"/>
  <c r="Y921" i="4"/>
  <c r="X921" i="4"/>
  <c r="W921" i="4"/>
  <c r="V921" i="4"/>
  <c r="J921" i="4"/>
  <c r="I921" i="4"/>
  <c r="H921" i="4" s="1"/>
  <c r="E921" i="4" s="1"/>
  <c r="G921" i="4"/>
  <c r="F921" i="4"/>
  <c r="Z920" i="4"/>
  <c r="AA920" i="4" s="1"/>
  <c r="Y920" i="4"/>
  <c r="X920" i="4"/>
  <c r="W920" i="4"/>
  <c r="V920" i="4"/>
  <c r="AB920" i="4" s="1"/>
  <c r="J920" i="4"/>
  <c r="I920" i="4"/>
  <c r="H920" i="4"/>
  <c r="E920" i="4" s="1"/>
  <c r="G920" i="4"/>
  <c r="F920" i="4"/>
  <c r="AA919" i="4"/>
  <c r="Z919" i="4"/>
  <c r="Y919" i="4"/>
  <c r="X919" i="4"/>
  <c r="W919" i="4"/>
  <c r="V919" i="4"/>
  <c r="AB919" i="4" s="1"/>
  <c r="I919" i="4"/>
  <c r="J919" i="4" s="1"/>
  <c r="H919" i="4"/>
  <c r="E919" i="4" s="1"/>
  <c r="G919" i="4"/>
  <c r="F919" i="4"/>
  <c r="AB918" i="4"/>
  <c r="AA918" i="4"/>
  <c r="Z918" i="4"/>
  <c r="Y918" i="4"/>
  <c r="X918" i="4"/>
  <c r="W918" i="4"/>
  <c r="V918" i="4"/>
  <c r="I918" i="4"/>
  <c r="J918" i="4" s="1"/>
  <c r="G918" i="4"/>
  <c r="F918" i="4"/>
  <c r="Z917" i="4"/>
  <c r="Y917" i="4"/>
  <c r="AA917" i="4" s="1"/>
  <c r="AB917" i="4" s="1"/>
  <c r="X917" i="4"/>
  <c r="W917" i="4"/>
  <c r="V917" i="4"/>
  <c r="I917" i="4"/>
  <c r="H917" i="4" s="1"/>
  <c r="E917" i="4" s="1"/>
  <c r="G917" i="4"/>
  <c r="F917" i="4"/>
  <c r="Z916" i="4"/>
  <c r="AA916" i="4" s="1"/>
  <c r="Y916" i="4"/>
  <c r="X916" i="4"/>
  <c r="W916" i="4"/>
  <c r="V916" i="4"/>
  <c r="AB916" i="4" s="1"/>
  <c r="J916" i="4"/>
  <c r="I916" i="4"/>
  <c r="H916" i="4"/>
  <c r="E916" i="4" s="1"/>
  <c r="G916" i="4"/>
  <c r="F916" i="4"/>
  <c r="Z915" i="4"/>
  <c r="AA915" i="4" s="1"/>
  <c r="Y915" i="4"/>
  <c r="X915" i="4"/>
  <c r="W915" i="4"/>
  <c r="V915" i="4"/>
  <c r="AB915" i="4" s="1"/>
  <c r="I915" i="4"/>
  <c r="J915" i="4" s="1"/>
  <c r="H915" i="4"/>
  <c r="E915" i="4" s="1"/>
  <c r="G915" i="4"/>
  <c r="F915" i="4"/>
  <c r="AA914" i="4"/>
  <c r="AB914" i="4" s="1"/>
  <c r="Z914" i="4"/>
  <c r="Y914" i="4"/>
  <c r="X914" i="4"/>
  <c r="W914" i="4"/>
  <c r="V914" i="4"/>
  <c r="I914" i="4"/>
  <c r="J914" i="4" s="1"/>
  <c r="H914" i="4"/>
  <c r="E914" i="4" s="1"/>
  <c r="G914" i="4"/>
  <c r="F914" i="4"/>
  <c r="Z913" i="4"/>
  <c r="Y913" i="4"/>
  <c r="AA913" i="4" s="1"/>
  <c r="AB913" i="4" s="1"/>
  <c r="X913" i="4"/>
  <c r="W913" i="4"/>
  <c r="V913" i="4"/>
  <c r="I913" i="4"/>
  <c r="H913" i="4" s="1"/>
  <c r="E913" i="4" s="1"/>
  <c r="G913" i="4"/>
  <c r="F913" i="4"/>
  <c r="Z912" i="4"/>
  <c r="AA912" i="4" s="1"/>
  <c r="Y912" i="4"/>
  <c r="X912" i="4"/>
  <c r="W912" i="4"/>
  <c r="V912" i="4"/>
  <c r="AB912" i="4" s="1"/>
  <c r="J912" i="4"/>
  <c r="I912" i="4"/>
  <c r="H912" i="4" s="1"/>
  <c r="E912" i="4" s="1"/>
  <c r="G912" i="4"/>
  <c r="F912" i="4"/>
  <c r="Z911" i="4"/>
  <c r="AA911" i="4" s="1"/>
  <c r="Y911" i="4"/>
  <c r="X911" i="4"/>
  <c r="W911" i="4"/>
  <c r="V911" i="4"/>
  <c r="AB911" i="4" s="1"/>
  <c r="J911" i="4"/>
  <c r="I911" i="4"/>
  <c r="H911" i="4"/>
  <c r="E911" i="4" s="1"/>
  <c r="G911" i="4"/>
  <c r="F911" i="4"/>
  <c r="AA910" i="4"/>
  <c r="AB910" i="4" s="1"/>
  <c r="Z910" i="4"/>
  <c r="Y910" i="4"/>
  <c r="X910" i="4"/>
  <c r="W910" i="4"/>
  <c r="V910" i="4"/>
  <c r="I910" i="4"/>
  <c r="J910" i="4" s="1"/>
  <c r="H910" i="4"/>
  <c r="E910" i="4" s="1"/>
  <c r="G910" i="4"/>
  <c r="F910" i="4"/>
  <c r="Z909" i="4"/>
  <c r="Y909" i="4"/>
  <c r="AA909" i="4" s="1"/>
  <c r="AB909" i="4" s="1"/>
  <c r="X909" i="4"/>
  <c r="W909" i="4"/>
  <c r="V909" i="4"/>
  <c r="I909" i="4"/>
  <c r="H909" i="4" s="1"/>
  <c r="E909" i="4" s="1"/>
  <c r="G909" i="4"/>
  <c r="F909" i="4"/>
  <c r="Z908" i="4"/>
  <c r="AA908" i="4" s="1"/>
  <c r="Y908" i="4"/>
  <c r="X908" i="4"/>
  <c r="W908" i="4"/>
  <c r="V908" i="4"/>
  <c r="AB908" i="4" s="1"/>
  <c r="J908" i="4"/>
  <c r="I908" i="4"/>
  <c r="H908" i="4" s="1"/>
  <c r="E908" i="4" s="1"/>
  <c r="G908" i="4"/>
  <c r="F908" i="4"/>
  <c r="Z907" i="4"/>
  <c r="AA907" i="4" s="1"/>
  <c r="Y907" i="4"/>
  <c r="X907" i="4"/>
  <c r="W907" i="4"/>
  <c r="V907" i="4"/>
  <c r="AB907" i="4" s="1"/>
  <c r="J907" i="4"/>
  <c r="I907" i="4"/>
  <c r="H907" i="4"/>
  <c r="E907" i="4" s="1"/>
  <c r="G907" i="4"/>
  <c r="F907" i="4"/>
  <c r="AA906" i="4"/>
  <c r="AB906" i="4" s="1"/>
  <c r="Z906" i="4"/>
  <c r="Y906" i="4"/>
  <c r="X906" i="4"/>
  <c r="W906" i="4"/>
  <c r="V906" i="4"/>
  <c r="I906" i="4"/>
  <c r="J906" i="4" s="1"/>
  <c r="H906" i="4"/>
  <c r="E906" i="4" s="1"/>
  <c r="G906" i="4"/>
  <c r="F906" i="4"/>
  <c r="Z905" i="4"/>
  <c r="Y905" i="4"/>
  <c r="AA905" i="4" s="1"/>
  <c r="AB905" i="4" s="1"/>
  <c r="X905" i="4"/>
  <c r="W905" i="4"/>
  <c r="V905" i="4"/>
  <c r="I905" i="4"/>
  <c r="H905" i="4" s="1"/>
  <c r="E905" i="4" s="1"/>
  <c r="G905" i="4"/>
  <c r="F905" i="4"/>
  <c r="Z904" i="4"/>
  <c r="AA904" i="4" s="1"/>
  <c r="Y904" i="4"/>
  <c r="X904" i="4"/>
  <c r="W904" i="4"/>
  <c r="V904" i="4"/>
  <c r="AB904" i="4" s="1"/>
  <c r="J904" i="4"/>
  <c r="I904" i="4"/>
  <c r="H904" i="4" s="1"/>
  <c r="E904" i="4" s="1"/>
  <c r="G904" i="4"/>
  <c r="F904" i="4"/>
  <c r="Z903" i="4"/>
  <c r="AA903" i="4" s="1"/>
  <c r="Y903" i="4"/>
  <c r="X903" i="4"/>
  <c r="W903" i="4"/>
  <c r="V903" i="4"/>
  <c r="AB903" i="4" s="1"/>
  <c r="J903" i="4"/>
  <c r="I903" i="4"/>
  <c r="H903" i="4"/>
  <c r="E903" i="4" s="1"/>
  <c r="G903" i="4"/>
  <c r="F903" i="4"/>
  <c r="AA902" i="4"/>
  <c r="AB902" i="4" s="1"/>
  <c r="Z902" i="4"/>
  <c r="Y902" i="4"/>
  <c r="X902" i="4"/>
  <c r="W902" i="4"/>
  <c r="V902" i="4"/>
  <c r="I902" i="4"/>
  <c r="J902" i="4" s="1"/>
  <c r="H902" i="4"/>
  <c r="E902" i="4" s="1"/>
  <c r="G902" i="4"/>
  <c r="F902" i="4"/>
  <c r="Z901" i="4"/>
  <c r="Y901" i="4"/>
  <c r="AA901" i="4" s="1"/>
  <c r="AB901" i="4" s="1"/>
  <c r="X901" i="4"/>
  <c r="W901" i="4"/>
  <c r="V901" i="4"/>
  <c r="I901" i="4"/>
  <c r="H901" i="4" s="1"/>
  <c r="E901" i="4" s="1"/>
  <c r="G901" i="4"/>
  <c r="F901" i="4"/>
  <c r="Z900" i="4"/>
  <c r="AA900" i="4" s="1"/>
  <c r="Y900" i="4"/>
  <c r="X900" i="4"/>
  <c r="W900" i="4"/>
  <c r="V900" i="4"/>
  <c r="AB900" i="4" s="1"/>
  <c r="J900" i="4"/>
  <c r="I900" i="4"/>
  <c r="H900" i="4" s="1"/>
  <c r="E900" i="4" s="1"/>
  <c r="G900" i="4"/>
  <c r="F900" i="4"/>
  <c r="Z899" i="4"/>
  <c r="AA899" i="4" s="1"/>
  <c r="Y899" i="4"/>
  <c r="X899" i="4"/>
  <c r="W899" i="4"/>
  <c r="V899" i="4"/>
  <c r="AB899" i="4" s="1"/>
  <c r="J899" i="4"/>
  <c r="I899" i="4"/>
  <c r="H899" i="4"/>
  <c r="E899" i="4" s="1"/>
  <c r="G899" i="4"/>
  <c r="F899" i="4"/>
  <c r="AA898" i="4"/>
  <c r="AB898" i="4" s="1"/>
  <c r="Z898" i="4"/>
  <c r="Y898" i="4"/>
  <c r="X898" i="4"/>
  <c r="W898" i="4"/>
  <c r="V898" i="4"/>
  <c r="I898" i="4"/>
  <c r="J898" i="4" s="1"/>
  <c r="H898" i="4"/>
  <c r="E898" i="4" s="1"/>
  <c r="G898" i="4"/>
  <c r="F898" i="4"/>
  <c r="Z897" i="4"/>
  <c r="Y897" i="4"/>
  <c r="AA897" i="4" s="1"/>
  <c r="AB897" i="4" s="1"/>
  <c r="X897" i="4"/>
  <c r="W897" i="4"/>
  <c r="V897" i="4"/>
  <c r="I897" i="4"/>
  <c r="H897" i="4" s="1"/>
  <c r="E897" i="4" s="1"/>
  <c r="G897" i="4"/>
  <c r="F897" i="4"/>
  <c r="Z896" i="4"/>
  <c r="AA896" i="4" s="1"/>
  <c r="Y896" i="4"/>
  <c r="X896" i="4"/>
  <c r="W896" i="4"/>
  <c r="V896" i="4"/>
  <c r="AB896" i="4" s="1"/>
  <c r="J896" i="4"/>
  <c r="I896" i="4"/>
  <c r="H896" i="4" s="1"/>
  <c r="E896" i="4" s="1"/>
  <c r="G896" i="4"/>
  <c r="F896" i="4"/>
  <c r="Z895" i="4"/>
  <c r="AA895" i="4" s="1"/>
  <c r="Y895" i="4"/>
  <c r="X895" i="4"/>
  <c r="W895" i="4"/>
  <c r="V895" i="4"/>
  <c r="AB895" i="4" s="1"/>
  <c r="J895" i="4"/>
  <c r="I895" i="4"/>
  <c r="H895" i="4"/>
  <c r="E895" i="4" s="1"/>
  <c r="G895" i="4"/>
  <c r="F895" i="4"/>
  <c r="AA894" i="4"/>
  <c r="AB894" i="4" s="1"/>
  <c r="Z894" i="4"/>
  <c r="Y894" i="4"/>
  <c r="X894" i="4"/>
  <c r="W894" i="4"/>
  <c r="V894" i="4"/>
  <c r="I894" i="4"/>
  <c r="J894" i="4" s="1"/>
  <c r="H894" i="4"/>
  <c r="E894" i="4" s="1"/>
  <c r="G894" i="4"/>
  <c r="F894" i="4"/>
  <c r="Z893" i="4"/>
  <c r="Y893" i="4"/>
  <c r="AA893" i="4" s="1"/>
  <c r="AB893" i="4" s="1"/>
  <c r="X893" i="4"/>
  <c r="W893" i="4"/>
  <c r="V893" i="4"/>
  <c r="I893" i="4"/>
  <c r="H893" i="4" s="1"/>
  <c r="E893" i="4" s="1"/>
  <c r="G893" i="4"/>
  <c r="F893" i="4"/>
  <c r="Z892" i="4"/>
  <c r="AA892" i="4" s="1"/>
  <c r="Y892" i="4"/>
  <c r="X892" i="4"/>
  <c r="W892" i="4"/>
  <c r="V892" i="4"/>
  <c r="AB892" i="4" s="1"/>
  <c r="J892" i="4"/>
  <c r="I892" i="4"/>
  <c r="H892" i="4" s="1"/>
  <c r="E892" i="4" s="1"/>
  <c r="G892" i="4"/>
  <c r="F892" i="4"/>
  <c r="Z891" i="4"/>
  <c r="AA891" i="4" s="1"/>
  <c r="Y891" i="4"/>
  <c r="X891" i="4"/>
  <c r="W891" i="4"/>
  <c r="V891" i="4"/>
  <c r="AB891" i="4" s="1"/>
  <c r="J891" i="4"/>
  <c r="I891" i="4"/>
  <c r="H891" i="4"/>
  <c r="E891" i="4" s="1"/>
  <c r="G891" i="4"/>
  <c r="F891" i="4"/>
  <c r="AA890" i="4"/>
  <c r="AB890" i="4" s="1"/>
  <c r="Z890" i="4"/>
  <c r="Y890" i="4"/>
  <c r="X890" i="4"/>
  <c r="W890" i="4"/>
  <c r="V890" i="4"/>
  <c r="I890" i="4"/>
  <c r="J890" i="4" s="1"/>
  <c r="H890" i="4"/>
  <c r="E890" i="4" s="1"/>
  <c r="G890" i="4"/>
  <c r="F890" i="4"/>
  <c r="Z889" i="4"/>
  <c r="Y889" i="4"/>
  <c r="AA889" i="4" s="1"/>
  <c r="AB889" i="4" s="1"/>
  <c r="X889" i="4"/>
  <c r="W889" i="4"/>
  <c r="V889" i="4"/>
  <c r="I889" i="4"/>
  <c r="H889" i="4" s="1"/>
  <c r="E889" i="4" s="1"/>
  <c r="G889" i="4"/>
  <c r="F889" i="4"/>
  <c r="Z888" i="4"/>
  <c r="AA888" i="4" s="1"/>
  <c r="Y888" i="4"/>
  <c r="X888" i="4"/>
  <c r="W888" i="4"/>
  <c r="V888" i="4"/>
  <c r="AB888" i="4" s="1"/>
  <c r="J888" i="4"/>
  <c r="I888" i="4"/>
  <c r="H888" i="4" s="1"/>
  <c r="E888" i="4" s="1"/>
  <c r="G888" i="4"/>
  <c r="F888" i="4"/>
  <c r="AA887" i="4"/>
  <c r="Z887" i="4"/>
  <c r="Y887" i="4"/>
  <c r="X887" i="4"/>
  <c r="W887" i="4"/>
  <c r="V887" i="4"/>
  <c r="AB887" i="4" s="1"/>
  <c r="J887" i="4"/>
  <c r="I887" i="4"/>
  <c r="H887" i="4"/>
  <c r="E887" i="4" s="1"/>
  <c r="G887" i="4"/>
  <c r="F887" i="4"/>
  <c r="AA886" i="4"/>
  <c r="AB886" i="4" s="1"/>
  <c r="Z886" i="4"/>
  <c r="Y886" i="4"/>
  <c r="X886" i="4"/>
  <c r="W886" i="4"/>
  <c r="V886" i="4"/>
  <c r="I886" i="4"/>
  <c r="J886" i="4" s="1"/>
  <c r="G886" i="4"/>
  <c r="F886" i="4"/>
  <c r="Z885" i="4"/>
  <c r="Y885" i="4"/>
  <c r="AA885" i="4" s="1"/>
  <c r="AB885" i="4" s="1"/>
  <c r="X885" i="4"/>
  <c r="W885" i="4"/>
  <c r="V885" i="4"/>
  <c r="I885" i="4"/>
  <c r="H885" i="4" s="1"/>
  <c r="E885" i="4" s="1"/>
  <c r="G885" i="4"/>
  <c r="F885" i="4"/>
  <c r="Z884" i="4"/>
  <c r="AA884" i="4" s="1"/>
  <c r="Y884" i="4"/>
  <c r="X884" i="4"/>
  <c r="W884" i="4"/>
  <c r="V884" i="4"/>
  <c r="AB884" i="4" s="1"/>
  <c r="J884" i="4"/>
  <c r="I884" i="4"/>
  <c r="H884" i="4" s="1"/>
  <c r="E884" i="4" s="1"/>
  <c r="G884" i="4"/>
  <c r="F884" i="4"/>
  <c r="Z883" i="4"/>
  <c r="AA883" i="4" s="1"/>
  <c r="Y883" i="4"/>
  <c r="X883" i="4"/>
  <c r="W883" i="4"/>
  <c r="V883" i="4"/>
  <c r="AB883" i="4" s="1"/>
  <c r="J883" i="4"/>
  <c r="I883" i="4"/>
  <c r="H883" i="4"/>
  <c r="E883" i="4" s="1"/>
  <c r="G883" i="4"/>
  <c r="F883" i="4"/>
  <c r="AA882" i="4"/>
  <c r="AB882" i="4" s="1"/>
  <c r="Z882" i="4"/>
  <c r="Y882" i="4"/>
  <c r="X882" i="4"/>
  <c r="W882" i="4"/>
  <c r="V882" i="4"/>
  <c r="I882" i="4"/>
  <c r="J882" i="4" s="1"/>
  <c r="G882" i="4"/>
  <c r="F882" i="4"/>
  <c r="Z881" i="4"/>
  <c r="Y881" i="4"/>
  <c r="AA881" i="4" s="1"/>
  <c r="AB881" i="4" s="1"/>
  <c r="X881" i="4"/>
  <c r="W881" i="4"/>
  <c r="V881" i="4"/>
  <c r="I881" i="4"/>
  <c r="H881" i="4" s="1"/>
  <c r="E881" i="4" s="1"/>
  <c r="G881" i="4"/>
  <c r="F881" i="4"/>
  <c r="Z880" i="4"/>
  <c r="AA880" i="4" s="1"/>
  <c r="Y880" i="4"/>
  <c r="X880" i="4"/>
  <c r="W880" i="4"/>
  <c r="V880" i="4"/>
  <c r="AB880" i="4" s="1"/>
  <c r="J880" i="4"/>
  <c r="I880" i="4"/>
  <c r="H880" i="4" s="1"/>
  <c r="E880" i="4" s="1"/>
  <c r="G880" i="4"/>
  <c r="F880" i="4"/>
  <c r="Z879" i="4"/>
  <c r="AA879" i="4" s="1"/>
  <c r="Y879" i="4"/>
  <c r="X879" i="4"/>
  <c r="W879" i="4"/>
  <c r="V879" i="4"/>
  <c r="AB879" i="4" s="1"/>
  <c r="J879" i="4"/>
  <c r="I879" i="4"/>
  <c r="H879" i="4"/>
  <c r="E879" i="4" s="1"/>
  <c r="G879" i="4"/>
  <c r="F879" i="4"/>
  <c r="AA878" i="4"/>
  <c r="AB878" i="4" s="1"/>
  <c r="Z878" i="4"/>
  <c r="Y878" i="4"/>
  <c r="X878" i="4"/>
  <c r="W878" i="4"/>
  <c r="V878" i="4"/>
  <c r="I878" i="4"/>
  <c r="J878" i="4" s="1"/>
  <c r="H878" i="4"/>
  <c r="E878" i="4" s="1"/>
  <c r="G878" i="4"/>
  <c r="F878" i="4"/>
  <c r="Z877" i="4"/>
  <c r="Y877" i="4"/>
  <c r="AA877" i="4" s="1"/>
  <c r="AB877" i="4" s="1"/>
  <c r="X877" i="4"/>
  <c r="W877" i="4"/>
  <c r="V877" i="4"/>
  <c r="I877" i="4"/>
  <c r="H877" i="4" s="1"/>
  <c r="E877" i="4" s="1"/>
  <c r="G877" i="4"/>
  <c r="F877" i="4"/>
  <c r="Z876" i="4"/>
  <c r="AA876" i="4" s="1"/>
  <c r="Y876" i="4"/>
  <c r="X876" i="4"/>
  <c r="W876" i="4"/>
  <c r="V876" i="4"/>
  <c r="AB876" i="4" s="1"/>
  <c r="J876" i="4"/>
  <c r="I876" i="4"/>
  <c r="H876" i="4" s="1"/>
  <c r="E876" i="4" s="1"/>
  <c r="G876" i="4"/>
  <c r="F876" i="4"/>
  <c r="Z875" i="4"/>
  <c r="AA875" i="4" s="1"/>
  <c r="Y875" i="4"/>
  <c r="X875" i="4"/>
  <c r="W875" i="4"/>
  <c r="V875" i="4"/>
  <c r="AB875" i="4" s="1"/>
  <c r="J875" i="4"/>
  <c r="I875" i="4"/>
  <c r="H875" i="4"/>
  <c r="E875" i="4" s="1"/>
  <c r="G875" i="4"/>
  <c r="F875" i="4"/>
  <c r="AA874" i="4"/>
  <c r="AB874" i="4" s="1"/>
  <c r="Z874" i="4"/>
  <c r="Y874" i="4"/>
  <c r="X874" i="4"/>
  <c r="W874" i="4"/>
  <c r="V874" i="4"/>
  <c r="I874" i="4"/>
  <c r="J874" i="4" s="1"/>
  <c r="G874" i="4"/>
  <c r="F874" i="4"/>
  <c r="Z873" i="4"/>
  <c r="Y873" i="4"/>
  <c r="AA873" i="4" s="1"/>
  <c r="AB873" i="4" s="1"/>
  <c r="X873" i="4"/>
  <c r="W873" i="4"/>
  <c r="V873" i="4"/>
  <c r="I873" i="4"/>
  <c r="H873" i="4" s="1"/>
  <c r="E873" i="4" s="1"/>
  <c r="G873" i="4"/>
  <c r="F873" i="4"/>
  <c r="Z872" i="4"/>
  <c r="AA872" i="4" s="1"/>
  <c r="Y872" i="4"/>
  <c r="X872" i="4"/>
  <c r="W872" i="4"/>
  <c r="V872" i="4"/>
  <c r="AB872" i="4" s="1"/>
  <c r="J872" i="4"/>
  <c r="I872" i="4"/>
  <c r="H872" i="4" s="1"/>
  <c r="E872" i="4" s="1"/>
  <c r="G872" i="4"/>
  <c r="F872" i="4"/>
  <c r="Z871" i="4"/>
  <c r="AA871" i="4" s="1"/>
  <c r="Y871" i="4"/>
  <c r="X871" i="4"/>
  <c r="W871" i="4"/>
  <c r="V871" i="4"/>
  <c r="AB871" i="4" s="1"/>
  <c r="I871" i="4"/>
  <c r="J871" i="4" s="1"/>
  <c r="H871" i="4"/>
  <c r="E871" i="4" s="1"/>
  <c r="G871" i="4"/>
  <c r="F871" i="4"/>
  <c r="AA870" i="4"/>
  <c r="AB870" i="4" s="1"/>
  <c r="Z870" i="4"/>
  <c r="Y870" i="4"/>
  <c r="X870" i="4"/>
  <c r="W870" i="4"/>
  <c r="V870" i="4"/>
  <c r="I870" i="4"/>
  <c r="J870" i="4" s="1"/>
  <c r="H870" i="4"/>
  <c r="E870" i="4" s="1"/>
  <c r="G870" i="4"/>
  <c r="F870" i="4"/>
  <c r="Z869" i="4"/>
  <c r="AA869" i="4" s="1"/>
  <c r="AB869" i="4" s="1"/>
  <c r="Y869" i="4"/>
  <c r="X869" i="4"/>
  <c r="W869" i="4"/>
  <c r="V869" i="4"/>
  <c r="I869" i="4"/>
  <c r="H869" i="4" s="1"/>
  <c r="E869" i="4" s="1"/>
  <c r="G869" i="4"/>
  <c r="F869" i="4"/>
  <c r="Z868" i="4"/>
  <c r="AA868" i="4" s="1"/>
  <c r="Y868" i="4"/>
  <c r="X868" i="4"/>
  <c r="W868" i="4"/>
  <c r="V868" i="4"/>
  <c r="AB868" i="4" s="1"/>
  <c r="J868" i="4"/>
  <c r="I868" i="4"/>
  <c r="H868" i="4"/>
  <c r="E868" i="4" s="1"/>
  <c r="G868" i="4"/>
  <c r="F868" i="4"/>
  <c r="AA867" i="4"/>
  <c r="Z867" i="4"/>
  <c r="Y867" i="4"/>
  <c r="X867" i="4"/>
  <c r="W867" i="4"/>
  <c r="V867" i="4"/>
  <c r="AB867" i="4" s="1"/>
  <c r="I867" i="4"/>
  <c r="J867" i="4" s="1"/>
  <c r="H867" i="4"/>
  <c r="E867" i="4" s="1"/>
  <c r="G867" i="4"/>
  <c r="F867" i="4"/>
  <c r="AA866" i="4"/>
  <c r="AB866" i="4" s="1"/>
  <c r="Z866" i="4"/>
  <c r="Y866" i="4"/>
  <c r="X866" i="4"/>
  <c r="W866" i="4"/>
  <c r="V866" i="4"/>
  <c r="I866" i="4"/>
  <c r="J866" i="4" s="1"/>
  <c r="G866" i="4"/>
  <c r="F866" i="4"/>
  <c r="Z865" i="4"/>
  <c r="Y865" i="4"/>
  <c r="AA865" i="4" s="1"/>
  <c r="AB865" i="4" s="1"/>
  <c r="X865" i="4"/>
  <c r="W865" i="4"/>
  <c r="V865" i="4"/>
  <c r="J865" i="4"/>
  <c r="I865" i="4"/>
  <c r="H865" i="4" s="1"/>
  <c r="E865" i="4" s="1"/>
  <c r="G865" i="4"/>
  <c r="F865" i="4"/>
  <c r="Z864" i="4"/>
  <c r="AA864" i="4" s="1"/>
  <c r="Y864" i="4"/>
  <c r="X864" i="4"/>
  <c r="W864" i="4"/>
  <c r="V864" i="4"/>
  <c r="AB864" i="4" s="1"/>
  <c r="J864" i="4"/>
  <c r="I864" i="4"/>
  <c r="H864" i="4" s="1"/>
  <c r="E864" i="4" s="1"/>
  <c r="G864" i="4"/>
  <c r="F864" i="4"/>
  <c r="AA863" i="4"/>
  <c r="Z863" i="4"/>
  <c r="Y863" i="4"/>
  <c r="X863" i="4"/>
  <c r="W863" i="4"/>
  <c r="V863" i="4"/>
  <c r="J863" i="4"/>
  <c r="I863" i="4"/>
  <c r="H863" i="4"/>
  <c r="E863" i="4" s="1"/>
  <c r="G863" i="4"/>
  <c r="F863" i="4"/>
  <c r="AB862" i="4"/>
  <c r="AA862" i="4"/>
  <c r="Z862" i="4"/>
  <c r="Y862" i="4"/>
  <c r="X862" i="4"/>
  <c r="W862" i="4"/>
  <c r="V862" i="4"/>
  <c r="I862" i="4"/>
  <c r="G862" i="4"/>
  <c r="F862" i="4"/>
  <c r="Z861" i="4"/>
  <c r="Y861" i="4"/>
  <c r="AA861" i="4" s="1"/>
  <c r="AB861" i="4" s="1"/>
  <c r="X861" i="4"/>
  <c r="W861" i="4"/>
  <c r="V861" i="4"/>
  <c r="J861" i="4"/>
  <c r="I861" i="4"/>
  <c r="H861" i="4" s="1"/>
  <c r="E861" i="4" s="1"/>
  <c r="G861" i="4"/>
  <c r="F861" i="4"/>
  <c r="Z860" i="4"/>
  <c r="AA860" i="4" s="1"/>
  <c r="Y860" i="4"/>
  <c r="X860" i="4"/>
  <c r="W860" i="4"/>
  <c r="V860" i="4"/>
  <c r="AB860" i="4" s="1"/>
  <c r="J860" i="4"/>
  <c r="I860" i="4"/>
  <c r="H860" i="4" s="1"/>
  <c r="E860" i="4" s="1"/>
  <c r="G860" i="4"/>
  <c r="F860" i="4"/>
  <c r="AA859" i="4"/>
  <c r="Z859" i="4"/>
  <c r="Y859" i="4"/>
  <c r="X859" i="4"/>
  <c r="W859" i="4"/>
  <c r="V859" i="4"/>
  <c r="J859" i="4"/>
  <c r="I859" i="4"/>
  <c r="H859" i="4"/>
  <c r="E859" i="4" s="1"/>
  <c r="G859" i="4"/>
  <c r="F859" i="4"/>
  <c r="AB858" i="4"/>
  <c r="AA858" i="4"/>
  <c r="Z858" i="4"/>
  <c r="Y858" i="4"/>
  <c r="X858" i="4"/>
  <c r="W858" i="4"/>
  <c r="V858" i="4"/>
  <c r="I858" i="4"/>
  <c r="G858" i="4"/>
  <c r="F858" i="4"/>
  <c r="Z857" i="4"/>
  <c r="Y857" i="4"/>
  <c r="AA857" i="4" s="1"/>
  <c r="AB857" i="4" s="1"/>
  <c r="X857" i="4"/>
  <c r="W857" i="4"/>
  <c r="V857" i="4"/>
  <c r="J857" i="4"/>
  <c r="I857" i="4"/>
  <c r="H857" i="4" s="1"/>
  <c r="E857" i="4" s="1"/>
  <c r="G857" i="4"/>
  <c r="F857" i="4"/>
  <c r="Z856" i="4"/>
  <c r="AA856" i="4" s="1"/>
  <c r="Y856" i="4"/>
  <c r="X856" i="4"/>
  <c r="W856" i="4"/>
  <c r="V856" i="4"/>
  <c r="AB856" i="4" s="1"/>
  <c r="J856" i="4"/>
  <c r="I856" i="4"/>
  <c r="H856" i="4" s="1"/>
  <c r="E856" i="4" s="1"/>
  <c r="G856" i="4"/>
  <c r="F856" i="4"/>
  <c r="AA855" i="4"/>
  <c r="Z855" i="4"/>
  <c r="Y855" i="4"/>
  <c r="X855" i="4"/>
  <c r="W855" i="4"/>
  <c r="V855" i="4"/>
  <c r="I855" i="4"/>
  <c r="J855" i="4" s="1"/>
  <c r="H855" i="4"/>
  <c r="E855" i="4" s="1"/>
  <c r="G855" i="4"/>
  <c r="F855" i="4"/>
  <c r="AB854" i="4"/>
  <c r="AA854" i="4"/>
  <c r="Z854" i="4"/>
  <c r="Y854" i="4"/>
  <c r="X854" i="4"/>
  <c r="W854" i="4"/>
  <c r="V854" i="4"/>
  <c r="I854" i="4"/>
  <c r="G854" i="4"/>
  <c r="F854" i="4"/>
  <c r="Z853" i="4"/>
  <c r="Y853" i="4"/>
  <c r="X853" i="4"/>
  <c r="W853" i="4"/>
  <c r="V853" i="4"/>
  <c r="J853" i="4"/>
  <c r="I853" i="4"/>
  <c r="H853" i="4" s="1"/>
  <c r="E853" i="4" s="1"/>
  <c r="G853" i="4"/>
  <c r="F853" i="4"/>
  <c r="Z852" i="4"/>
  <c r="AA852" i="4" s="1"/>
  <c r="Y852" i="4"/>
  <c r="X852" i="4"/>
  <c r="W852" i="4"/>
  <c r="V852" i="4"/>
  <c r="AB852" i="4" s="1"/>
  <c r="J852" i="4"/>
  <c r="I852" i="4"/>
  <c r="H852" i="4"/>
  <c r="E852" i="4" s="1"/>
  <c r="G852" i="4"/>
  <c r="F852" i="4"/>
  <c r="AA851" i="4"/>
  <c r="Z851" i="4"/>
  <c r="Y851" i="4"/>
  <c r="X851" i="4"/>
  <c r="W851" i="4"/>
  <c r="V851" i="4"/>
  <c r="I851" i="4"/>
  <c r="J851" i="4" s="1"/>
  <c r="H851" i="4"/>
  <c r="E851" i="4" s="1"/>
  <c r="G851" i="4"/>
  <c r="F851" i="4"/>
  <c r="AA850" i="4"/>
  <c r="AB850" i="4" s="1"/>
  <c r="Z850" i="4"/>
  <c r="Y850" i="4"/>
  <c r="X850" i="4"/>
  <c r="W850" i="4"/>
  <c r="V850" i="4"/>
  <c r="I850" i="4"/>
  <c r="J850" i="4" s="1"/>
  <c r="H850" i="4"/>
  <c r="E850" i="4" s="1"/>
  <c r="G850" i="4"/>
  <c r="F850" i="4"/>
  <c r="AB849" i="4"/>
  <c r="Z849" i="4"/>
  <c r="Y849" i="4"/>
  <c r="AA849" i="4" s="1"/>
  <c r="X849" i="4"/>
  <c r="W849" i="4"/>
  <c r="V849" i="4"/>
  <c r="J849" i="4"/>
  <c r="I849" i="4"/>
  <c r="H849" i="4" s="1"/>
  <c r="G849" i="4"/>
  <c r="F849" i="4"/>
  <c r="E849" i="4"/>
  <c r="Z848" i="4"/>
  <c r="Y848" i="4"/>
  <c r="X848" i="4"/>
  <c r="W848" i="4"/>
  <c r="V848" i="4"/>
  <c r="J848" i="4"/>
  <c r="I848" i="4"/>
  <c r="H848" i="4" s="1"/>
  <c r="E848" i="4" s="1"/>
  <c r="G848" i="4"/>
  <c r="F848" i="4"/>
  <c r="Z847" i="4"/>
  <c r="AA847" i="4" s="1"/>
  <c r="Y847" i="4"/>
  <c r="X847" i="4"/>
  <c r="W847" i="4"/>
  <c r="V847" i="4"/>
  <c r="J847" i="4"/>
  <c r="I847" i="4"/>
  <c r="H847" i="4"/>
  <c r="E847" i="4" s="1"/>
  <c r="G847" i="4"/>
  <c r="F847" i="4"/>
  <c r="Z846" i="4"/>
  <c r="AA846" i="4" s="1"/>
  <c r="Y846" i="4"/>
  <c r="X846" i="4"/>
  <c r="W846" i="4"/>
  <c r="V846" i="4"/>
  <c r="AB846" i="4" s="1"/>
  <c r="I846" i="4"/>
  <c r="J846" i="4" s="1"/>
  <c r="G846" i="4"/>
  <c r="F846" i="4"/>
  <c r="AA845" i="4"/>
  <c r="AB845" i="4" s="1"/>
  <c r="Z845" i="4"/>
  <c r="Y845" i="4"/>
  <c r="X845" i="4"/>
  <c r="W845" i="4"/>
  <c r="V845" i="4"/>
  <c r="J845" i="4"/>
  <c r="I845" i="4"/>
  <c r="H845" i="4"/>
  <c r="E845" i="4" s="1"/>
  <c r="G845" i="4"/>
  <c r="F845" i="4"/>
  <c r="Z844" i="4"/>
  <c r="AA844" i="4" s="1"/>
  <c r="Y844" i="4"/>
  <c r="X844" i="4"/>
  <c r="W844" i="4"/>
  <c r="V844" i="4"/>
  <c r="AB844" i="4" s="1"/>
  <c r="J844" i="4"/>
  <c r="I844" i="4"/>
  <c r="H844" i="4" s="1"/>
  <c r="G844" i="4"/>
  <c r="F844" i="4"/>
  <c r="E844" i="4"/>
  <c r="Z843" i="4"/>
  <c r="AA843" i="4" s="1"/>
  <c r="Y843" i="4"/>
  <c r="X843" i="4"/>
  <c r="W843" i="4"/>
  <c r="V843" i="4"/>
  <c r="J843" i="4"/>
  <c r="I843" i="4"/>
  <c r="H843" i="4"/>
  <c r="E843" i="4" s="1"/>
  <c r="G843" i="4"/>
  <c r="F843" i="4"/>
  <c r="Z842" i="4"/>
  <c r="AA842" i="4" s="1"/>
  <c r="Y842" i="4"/>
  <c r="X842" i="4"/>
  <c r="W842" i="4"/>
  <c r="V842" i="4"/>
  <c r="AB842" i="4" s="1"/>
  <c r="I842" i="4"/>
  <c r="J842" i="4" s="1"/>
  <c r="G842" i="4"/>
  <c r="F842" i="4"/>
  <c r="Z841" i="4"/>
  <c r="Y841" i="4"/>
  <c r="AA841" i="4" s="1"/>
  <c r="AB841" i="4" s="1"/>
  <c r="X841" i="4"/>
  <c r="W841" i="4"/>
  <c r="V841" i="4"/>
  <c r="J841" i="4"/>
  <c r="I841" i="4"/>
  <c r="H841" i="4" s="1"/>
  <c r="E841" i="4" s="1"/>
  <c r="G841" i="4"/>
  <c r="F841" i="4"/>
  <c r="Z840" i="4"/>
  <c r="Y840" i="4"/>
  <c r="X840" i="4"/>
  <c r="W840" i="4"/>
  <c r="V840" i="4"/>
  <c r="J840" i="4"/>
  <c r="I840" i="4"/>
  <c r="H840" i="4" s="1"/>
  <c r="G840" i="4"/>
  <c r="F840" i="4"/>
  <c r="E840" i="4"/>
  <c r="Z839" i="4"/>
  <c r="Y839" i="4"/>
  <c r="AA839" i="4" s="1"/>
  <c r="X839" i="4"/>
  <c r="W839" i="4"/>
  <c r="V839" i="4"/>
  <c r="I839" i="4"/>
  <c r="H839" i="4" s="1"/>
  <c r="E839" i="4" s="1"/>
  <c r="G839" i="4"/>
  <c r="F839" i="4"/>
  <c r="Z838" i="4"/>
  <c r="AA838" i="4" s="1"/>
  <c r="Y838" i="4"/>
  <c r="X838" i="4"/>
  <c r="W838" i="4"/>
  <c r="V838" i="4"/>
  <c r="AB838" i="4" s="1"/>
  <c r="J838" i="4"/>
  <c r="I838" i="4"/>
  <c r="H838" i="4" s="1"/>
  <c r="E838" i="4" s="1"/>
  <c r="G838" i="4"/>
  <c r="F838" i="4"/>
  <c r="Z837" i="4"/>
  <c r="AA837" i="4" s="1"/>
  <c r="Y837" i="4"/>
  <c r="X837" i="4"/>
  <c r="W837" i="4"/>
  <c r="V837" i="4"/>
  <c r="AB837" i="4" s="1"/>
  <c r="J837" i="4"/>
  <c r="I837" i="4"/>
  <c r="H837" i="4"/>
  <c r="E837" i="4" s="1"/>
  <c r="G837" i="4"/>
  <c r="F837" i="4"/>
  <c r="AA836" i="4"/>
  <c r="AB836" i="4" s="1"/>
  <c r="Z836" i="4"/>
  <c r="Y836" i="4"/>
  <c r="X836" i="4"/>
  <c r="W836" i="4"/>
  <c r="V836" i="4"/>
  <c r="I836" i="4"/>
  <c r="J836" i="4" s="1"/>
  <c r="H836" i="4"/>
  <c r="E836" i="4" s="1"/>
  <c r="G836" i="4"/>
  <c r="F836" i="4"/>
  <c r="Z835" i="4"/>
  <c r="Y835" i="4"/>
  <c r="AA835" i="4" s="1"/>
  <c r="AB835" i="4" s="1"/>
  <c r="X835" i="4"/>
  <c r="W835" i="4"/>
  <c r="V835" i="4"/>
  <c r="I835" i="4"/>
  <c r="H835" i="4" s="1"/>
  <c r="E835" i="4" s="1"/>
  <c r="G835" i="4"/>
  <c r="F835" i="4"/>
  <c r="Z834" i="4"/>
  <c r="AA834" i="4" s="1"/>
  <c r="Y834" i="4"/>
  <c r="X834" i="4"/>
  <c r="W834" i="4"/>
  <c r="V834" i="4"/>
  <c r="AB834" i="4" s="1"/>
  <c r="J834" i="4"/>
  <c r="I834" i="4"/>
  <c r="H834" i="4" s="1"/>
  <c r="E834" i="4" s="1"/>
  <c r="G834" i="4"/>
  <c r="F834" i="4"/>
  <c r="Z833" i="4"/>
  <c r="AA833" i="4" s="1"/>
  <c r="Y833" i="4"/>
  <c r="X833" i="4"/>
  <c r="W833" i="4"/>
  <c r="V833" i="4"/>
  <c r="AB833" i="4" s="1"/>
  <c r="J833" i="4"/>
  <c r="I833" i="4"/>
  <c r="H833" i="4"/>
  <c r="E833" i="4" s="1"/>
  <c r="G833" i="4"/>
  <c r="F833" i="4"/>
  <c r="AA832" i="4"/>
  <c r="AB832" i="4" s="1"/>
  <c r="Z832" i="4"/>
  <c r="Y832" i="4"/>
  <c r="X832" i="4"/>
  <c r="W832" i="4"/>
  <c r="V832" i="4"/>
  <c r="I832" i="4"/>
  <c r="J832" i="4" s="1"/>
  <c r="H832" i="4"/>
  <c r="E832" i="4" s="1"/>
  <c r="G832" i="4"/>
  <c r="F832" i="4"/>
  <c r="Z831" i="4"/>
  <c r="Y831" i="4"/>
  <c r="AA831" i="4" s="1"/>
  <c r="AB831" i="4" s="1"/>
  <c r="X831" i="4"/>
  <c r="W831" i="4"/>
  <c r="V831" i="4"/>
  <c r="I831" i="4"/>
  <c r="H831" i="4" s="1"/>
  <c r="E831" i="4" s="1"/>
  <c r="G831" i="4"/>
  <c r="F831" i="4"/>
  <c r="Z830" i="4"/>
  <c r="AA830" i="4" s="1"/>
  <c r="Y830" i="4"/>
  <c r="X830" i="4"/>
  <c r="W830" i="4"/>
  <c r="V830" i="4"/>
  <c r="AB830" i="4" s="1"/>
  <c r="J830" i="4"/>
  <c r="I830" i="4"/>
  <c r="H830" i="4" s="1"/>
  <c r="E830" i="4" s="1"/>
  <c r="G830" i="4"/>
  <c r="F830" i="4"/>
  <c r="Z829" i="4"/>
  <c r="AA829" i="4" s="1"/>
  <c r="Y829" i="4"/>
  <c r="X829" i="4"/>
  <c r="W829" i="4"/>
  <c r="V829" i="4"/>
  <c r="AB829" i="4" s="1"/>
  <c r="J829" i="4"/>
  <c r="I829" i="4"/>
  <c r="H829" i="4"/>
  <c r="E829" i="4" s="1"/>
  <c r="G829" i="4"/>
  <c r="F829" i="4"/>
  <c r="AA828" i="4"/>
  <c r="AB828" i="4" s="1"/>
  <c r="Z828" i="4"/>
  <c r="Y828" i="4"/>
  <c r="X828" i="4"/>
  <c r="W828" i="4"/>
  <c r="V828" i="4"/>
  <c r="I828" i="4"/>
  <c r="J828" i="4" s="1"/>
  <c r="H828" i="4"/>
  <c r="E828" i="4" s="1"/>
  <c r="G828" i="4"/>
  <c r="F828" i="4"/>
  <c r="Z827" i="4"/>
  <c r="Y827" i="4"/>
  <c r="AA827" i="4" s="1"/>
  <c r="AB827" i="4" s="1"/>
  <c r="X827" i="4"/>
  <c r="W827" i="4"/>
  <c r="V827" i="4"/>
  <c r="I827" i="4"/>
  <c r="G827" i="4"/>
  <c r="F827" i="4"/>
  <c r="Z826" i="4"/>
  <c r="AA826" i="4" s="1"/>
  <c r="Y826" i="4"/>
  <c r="X826" i="4"/>
  <c r="W826" i="4"/>
  <c r="V826" i="4"/>
  <c r="AB826" i="4" s="1"/>
  <c r="J826" i="4"/>
  <c r="I826" i="4"/>
  <c r="H826" i="4" s="1"/>
  <c r="E826" i="4" s="1"/>
  <c r="G826" i="4"/>
  <c r="F826" i="4"/>
  <c r="Z825" i="4"/>
  <c r="AA825" i="4" s="1"/>
  <c r="Y825" i="4"/>
  <c r="X825" i="4"/>
  <c r="W825" i="4"/>
  <c r="V825" i="4"/>
  <c r="AB825" i="4" s="1"/>
  <c r="J825" i="4"/>
  <c r="I825" i="4"/>
  <c r="H825" i="4"/>
  <c r="E825" i="4" s="1"/>
  <c r="G825" i="4"/>
  <c r="F825" i="4"/>
  <c r="AA824" i="4"/>
  <c r="AB824" i="4" s="1"/>
  <c r="Z824" i="4"/>
  <c r="Y824" i="4"/>
  <c r="X824" i="4"/>
  <c r="W824" i="4"/>
  <c r="V824" i="4"/>
  <c r="I824" i="4"/>
  <c r="J824" i="4" s="1"/>
  <c r="H824" i="4"/>
  <c r="E824" i="4" s="1"/>
  <c r="G824" i="4"/>
  <c r="F824" i="4"/>
  <c r="AB823" i="4"/>
  <c r="Z823" i="4"/>
  <c r="Y823" i="4"/>
  <c r="AA823" i="4" s="1"/>
  <c r="X823" i="4"/>
  <c r="W823" i="4"/>
  <c r="V823" i="4"/>
  <c r="I823" i="4"/>
  <c r="G823" i="4"/>
  <c r="F823" i="4"/>
  <c r="Z822" i="4"/>
  <c r="Y822" i="4"/>
  <c r="X822" i="4"/>
  <c r="W822" i="4"/>
  <c r="V822" i="4"/>
  <c r="J822" i="4"/>
  <c r="I822" i="4"/>
  <c r="H822" i="4" s="1"/>
  <c r="E822" i="4" s="1"/>
  <c r="G822" i="4"/>
  <c r="F822" i="4"/>
  <c r="Z821" i="4"/>
  <c r="AA821" i="4" s="1"/>
  <c r="Y821" i="4"/>
  <c r="X821" i="4"/>
  <c r="W821" i="4"/>
  <c r="V821" i="4"/>
  <c r="AB821" i="4" s="1"/>
  <c r="J821" i="4"/>
  <c r="I821" i="4"/>
  <c r="H821" i="4"/>
  <c r="E821" i="4" s="1"/>
  <c r="G821" i="4"/>
  <c r="F821" i="4"/>
  <c r="AA820" i="4"/>
  <c r="AB820" i="4" s="1"/>
  <c r="Z820" i="4"/>
  <c r="Y820" i="4"/>
  <c r="X820" i="4"/>
  <c r="W820" i="4"/>
  <c r="V820" i="4"/>
  <c r="I820" i="4"/>
  <c r="J820" i="4" s="1"/>
  <c r="H820" i="4"/>
  <c r="E820" i="4" s="1"/>
  <c r="G820" i="4"/>
  <c r="F820" i="4"/>
  <c r="Z819" i="4"/>
  <c r="Y819" i="4"/>
  <c r="AA819" i="4" s="1"/>
  <c r="AB819" i="4" s="1"/>
  <c r="X819" i="4"/>
  <c r="W819" i="4"/>
  <c r="V819" i="4"/>
  <c r="I819" i="4"/>
  <c r="G819" i="4"/>
  <c r="F819" i="4"/>
  <c r="Z818" i="4"/>
  <c r="AA818" i="4" s="1"/>
  <c r="Y818" i="4"/>
  <c r="X818" i="4"/>
  <c r="W818" i="4"/>
  <c r="V818" i="4"/>
  <c r="AB818" i="4" s="1"/>
  <c r="J818" i="4"/>
  <c r="I818" i="4"/>
  <c r="H818" i="4" s="1"/>
  <c r="E818" i="4" s="1"/>
  <c r="G818" i="4"/>
  <c r="F818" i="4"/>
  <c r="Z817" i="4"/>
  <c r="AA817" i="4" s="1"/>
  <c r="Y817" i="4"/>
  <c r="X817" i="4"/>
  <c r="W817" i="4"/>
  <c r="V817" i="4"/>
  <c r="AB817" i="4" s="1"/>
  <c r="J817" i="4"/>
  <c r="I817" i="4"/>
  <c r="H817" i="4"/>
  <c r="E817" i="4" s="1"/>
  <c r="G817" i="4"/>
  <c r="F817" i="4"/>
  <c r="AA816" i="4"/>
  <c r="AB816" i="4" s="1"/>
  <c r="Z816" i="4"/>
  <c r="Y816" i="4"/>
  <c r="X816" i="4"/>
  <c r="W816" i="4"/>
  <c r="V816" i="4"/>
  <c r="I816" i="4"/>
  <c r="J816" i="4" s="1"/>
  <c r="H816" i="4"/>
  <c r="E816" i="4" s="1"/>
  <c r="G816" i="4"/>
  <c r="F816" i="4"/>
  <c r="AB815" i="4"/>
  <c r="Z815" i="4"/>
  <c r="Y815" i="4"/>
  <c r="AA815" i="4" s="1"/>
  <c r="X815" i="4"/>
  <c r="W815" i="4"/>
  <c r="V815" i="4"/>
  <c r="I815" i="4"/>
  <c r="G815" i="4"/>
  <c r="F815" i="4"/>
  <c r="Z814" i="4"/>
  <c r="Y814" i="4"/>
  <c r="X814" i="4"/>
  <c r="W814" i="4"/>
  <c r="V814" i="4"/>
  <c r="J814" i="4"/>
  <c r="I814" i="4"/>
  <c r="H814" i="4" s="1"/>
  <c r="E814" i="4" s="1"/>
  <c r="G814" i="4"/>
  <c r="F814" i="4"/>
  <c r="Z813" i="4"/>
  <c r="AA813" i="4" s="1"/>
  <c r="Y813" i="4"/>
  <c r="X813" i="4"/>
  <c r="W813" i="4"/>
  <c r="V813" i="4"/>
  <c r="AB813" i="4" s="1"/>
  <c r="J813" i="4"/>
  <c r="I813" i="4"/>
  <c r="H813" i="4"/>
  <c r="E813" i="4" s="1"/>
  <c r="G813" i="4"/>
  <c r="F813" i="4"/>
  <c r="AA812" i="4"/>
  <c r="AB812" i="4" s="1"/>
  <c r="Z812" i="4"/>
  <c r="Y812" i="4"/>
  <c r="X812" i="4"/>
  <c r="W812" i="4"/>
  <c r="V812" i="4"/>
  <c r="I812" i="4"/>
  <c r="J812" i="4" s="1"/>
  <c r="H812" i="4"/>
  <c r="E812" i="4" s="1"/>
  <c r="G812" i="4"/>
  <c r="F812" i="4"/>
  <c r="AB811" i="4"/>
  <c r="Z811" i="4"/>
  <c r="Y811" i="4"/>
  <c r="AA811" i="4" s="1"/>
  <c r="X811" i="4"/>
  <c r="W811" i="4"/>
  <c r="V811" i="4"/>
  <c r="I811" i="4"/>
  <c r="G811" i="4"/>
  <c r="F811" i="4"/>
  <c r="Z810" i="4"/>
  <c r="AA810" i="4" s="1"/>
  <c r="Y810" i="4"/>
  <c r="X810" i="4"/>
  <c r="W810" i="4"/>
  <c r="V810" i="4"/>
  <c r="AB810" i="4" s="1"/>
  <c r="J810" i="4"/>
  <c r="I810" i="4"/>
  <c r="H810" i="4" s="1"/>
  <c r="E810" i="4" s="1"/>
  <c r="G810" i="4"/>
  <c r="F810" i="4"/>
  <c r="Z809" i="4"/>
  <c r="AA809" i="4" s="1"/>
  <c r="Y809" i="4"/>
  <c r="X809" i="4"/>
  <c r="W809" i="4"/>
  <c r="V809" i="4"/>
  <c r="AB809" i="4" s="1"/>
  <c r="J809" i="4"/>
  <c r="I809" i="4"/>
  <c r="H809" i="4"/>
  <c r="E809" i="4" s="1"/>
  <c r="G809" i="4"/>
  <c r="F809" i="4"/>
  <c r="AA808" i="4"/>
  <c r="AB808" i="4" s="1"/>
  <c r="Z808" i="4"/>
  <c r="Y808" i="4"/>
  <c r="X808" i="4"/>
  <c r="W808" i="4"/>
  <c r="V808" i="4"/>
  <c r="I808" i="4"/>
  <c r="J808" i="4" s="1"/>
  <c r="H808" i="4"/>
  <c r="E808" i="4" s="1"/>
  <c r="G808" i="4"/>
  <c r="F808" i="4"/>
  <c r="AB807" i="4"/>
  <c r="Z807" i="4"/>
  <c r="Y807" i="4"/>
  <c r="AA807" i="4" s="1"/>
  <c r="X807" i="4"/>
  <c r="W807" i="4"/>
  <c r="V807" i="4"/>
  <c r="I807" i="4"/>
  <c r="G807" i="4"/>
  <c r="F807" i="4"/>
  <c r="Z806" i="4"/>
  <c r="Y806" i="4"/>
  <c r="X806" i="4"/>
  <c r="W806" i="4"/>
  <c r="V806" i="4"/>
  <c r="J806" i="4"/>
  <c r="I806" i="4"/>
  <c r="H806" i="4" s="1"/>
  <c r="E806" i="4" s="1"/>
  <c r="G806" i="4"/>
  <c r="F806" i="4"/>
  <c r="Z805" i="4"/>
  <c r="AA805" i="4" s="1"/>
  <c r="Y805" i="4"/>
  <c r="X805" i="4"/>
  <c r="W805" i="4"/>
  <c r="V805" i="4"/>
  <c r="AB805" i="4" s="1"/>
  <c r="J805" i="4"/>
  <c r="I805" i="4"/>
  <c r="H805" i="4"/>
  <c r="E805" i="4" s="1"/>
  <c r="G805" i="4"/>
  <c r="F805" i="4"/>
  <c r="AA804" i="4"/>
  <c r="AB804" i="4" s="1"/>
  <c r="Z804" i="4"/>
  <c r="Y804" i="4"/>
  <c r="X804" i="4"/>
  <c r="W804" i="4"/>
  <c r="V804" i="4"/>
  <c r="I804" i="4"/>
  <c r="J804" i="4" s="1"/>
  <c r="H804" i="4"/>
  <c r="E804" i="4" s="1"/>
  <c r="G804" i="4"/>
  <c r="F804" i="4"/>
  <c r="Z803" i="4"/>
  <c r="Y803" i="4"/>
  <c r="AA803" i="4" s="1"/>
  <c r="AB803" i="4" s="1"/>
  <c r="X803" i="4"/>
  <c r="W803" i="4"/>
  <c r="V803" i="4"/>
  <c r="I803" i="4"/>
  <c r="G803" i="4"/>
  <c r="F803" i="4"/>
  <c r="Z802" i="4"/>
  <c r="AA802" i="4" s="1"/>
  <c r="Y802" i="4"/>
  <c r="X802" i="4"/>
  <c r="W802" i="4"/>
  <c r="V802" i="4"/>
  <c r="AB802" i="4" s="1"/>
  <c r="J802" i="4"/>
  <c r="I802" i="4"/>
  <c r="H802" i="4" s="1"/>
  <c r="E802" i="4" s="1"/>
  <c r="G802" i="4"/>
  <c r="F802" i="4"/>
  <c r="Z801" i="4"/>
  <c r="AA801" i="4" s="1"/>
  <c r="Y801" i="4"/>
  <c r="X801" i="4"/>
  <c r="W801" i="4"/>
  <c r="V801" i="4"/>
  <c r="AB801" i="4" s="1"/>
  <c r="J801" i="4"/>
  <c r="I801" i="4"/>
  <c r="H801" i="4"/>
  <c r="E801" i="4" s="1"/>
  <c r="G801" i="4"/>
  <c r="F801" i="4"/>
  <c r="AA800" i="4"/>
  <c r="AB800" i="4" s="1"/>
  <c r="Z800" i="4"/>
  <c r="Y800" i="4"/>
  <c r="X800" i="4"/>
  <c r="W800" i="4"/>
  <c r="V800" i="4"/>
  <c r="I800" i="4"/>
  <c r="J800" i="4" s="1"/>
  <c r="H800" i="4"/>
  <c r="E800" i="4" s="1"/>
  <c r="G800" i="4"/>
  <c r="F800" i="4"/>
  <c r="Z799" i="4"/>
  <c r="AA799" i="4" s="1"/>
  <c r="AB799" i="4" s="1"/>
  <c r="Y799" i="4"/>
  <c r="X799" i="4"/>
  <c r="W799" i="4"/>
  <c r="V799" i="4"/>
  <c r="I799" i="4"/>
  <c r="G799" i="4"/>
  <c r="F799" i="4"/>
  <c r="Z798" i="4"/>
  <c r="Y798" i="4"/>
  <c r="AA798" i="4" s="1"/>
  <c r="X798" i="4"/>
  <c r="W798" i="4"/>
  <c r="V798" i="4"/>
  <c r="J798" i="4"/>
  <c r="I798" i="4"/>
  <c r="H798" i="4"/>
  <c r="E798" i="4" s="1"/>
  <c r="G798" i="4"/>
  <c r="F798" i="4"/>
  <c r="Z797" i="4"/>
  <c r="AA797" i="4" s="1"/>
  <c r="Y797" i="4"/>
  <c r="X797" i="4"/>
  <c r="W797" i="4"/>
  <c r="V797" i="4"/>
  <c r="AB797" i="4" s="1"/>
  <c r="I797" i="4"/>
  <c r="J797" i="4" s="1"/>
  <c r="G797" i="4"/>
  <c r="F797" i="4"/>
  <c r="AA796" i="4"/>
  <c r="AB796" i="4" s="1"/>
  <c r="Z796" i="4"/>
  <c r="Y796" i="4"/>
  <c r="X796" i="4"/>
  <c r="W796" i="4"/>
  <c r="V796" i="4"/>
  <c r="J796" i="4"/>
  <c r="I796" i="4"/>
  <c r="H796" i="4"/>
  <c r="E796" i="4" s="1"/>
  <c r="G796" i="4"/>
  <c r="F796" i="4"/>
  <c r="AB795" i="4"/>
  <c r="Z795" i="4"/>
  <c r="AA795" i="4" s="1"/>
  <c r="Y795" i="4"/>
  <c r="X795" i="4"/>
  <c r="W795" i="4"/>
  <c r="V795" i="4"/>
  <c r="I795" i="4"/>
  <c r="G795" i="4"/>
  <c r="F795" i="4"/>
  <c r="Z794" i="4"/>
  <c r="Y794" i="4"/>
  <c r="AA794" i="4" s="1"/>
  <c r="X794" i="4"/>
  <c r="W794" i="4"/>
  <c r="V794" i="4"/>
  <c r="AB794" i="4" s="1"/>
  <c r="J794" i="4"/>
  <c r="I794" i="4"/>
  <c r="H794" i="4"/>
  <c r="E794" i="4" s="1"/>
  <c r="G794" i="4"/>
  <c r="F794" i="4"/>
  <c r="Z793" i="4"/>
  <c r="AA793" i="4" s="1"/>
  <c r="Y793" i="4"/>
  <c r="X793" i="4"/>
  <c r="W793" i="4"/>
  <c r="V793" i="4"/>
  <c r="AB793" i="4" s="1"/>
  <c r="I793" i="4"/>
  <c r="J793" i="4" s="1"/>
  <c r="G793" i="4"/>
  <c r="F793" i="4"/>
  <c r="AA792" i="4"/>
  <c r="AB792" i="4" s="1"/>
  <c r="Z792" i="4"/>
  <c r="Y792" i="4"/>
  <c r="X792" i="4"/>
  <c r="W792" i="4"/>
  <c r="V792" i="4"/>
  <c r="J792" i="4"/>
  <c r="I792" i="4"/>
  <c r="H792" i="4"/>
  <c r="E792" i="4" s="1"/>
  <c r="G792" i="4"/>
  <c r="F792" i="4"/>
  <c r="Z791" i="4"/>
  <c r="AA791" i="4" s="1"/>
  <c r="AB791" i="4" s="1"/>
  <c r="Y791" i="4"/>
  <c r="X791" i="4"/>
  <c r="W791" i="4"/>
  <c r="V791" i="4"/>
  <c r="I791" i="4"/>
  <c r="G791" i="4"/>
  <c r="F791" i="4"/>
  <c r="Z790" i="4"/>
  <c r="Y790" i="4"/>
  <c r="AA790" i="4" s="1"/>
  <c r="X790" i="4"/>
  <c r="W790" i="4"/>
  <c r="V790" i="4"/>
  <c r="J790" i="4"/>
  <c r="I790" i="4"/>
  <c r="H790" i="4"/>
  <c r="E790" i="4" s="1"/>
  <c r="G790" i="4"/>
  <c r="F790" i="4"/>
  <c r="Z789" i="4"/>
  <c r="AA789" i="4" s="1"/>
  <c r="Y789" i="4"/>
  <c r="X789" i="4"/>
  <c r="W789" i="4"/>
  <c r="V789" i="4"/>
  <c r="AB789" i="4" s="1"/>
  <c r="I789" i="4"/>
  <c r="J789" i="4" s="1"/>
  <c r="G789" i="4"/>
  <c r="F789" i="4"/>
  <c r="AA788" i="4"/>
  <c r="AB788" i="4" s="1"/>
  <c r="Z788" i="4"/>
  <c r="Y788" i="4"/>
  <c r="X788" i="4"/>
  <c r="W788" i="4"/>
  <c r="V788" i="4"/>
  <c r="J788" i="4"/>
  <c r="I788" i="4"/>
  <c r="H788" i="4"/>
  <c r="E788" i="4" s="1"/>
  <c r="G788" i="4"/>
  <c r="F788" i="4"/>
  <c r="AB787" i="4"/>
  <c r="Z787" i="4"/>
  <c r="AA787" i="4" s="1"/>
  <c r="Y787" i="4"/>
  <c r="X787" i="4"/>
  <c r="W787" i="4"/>
  <c r="V787" i="4"/>
  <c r="I787" i="4"/>
  <c r="G787" i="4"/>
  <c r="F787" i="4"/>
  <c r="Z786" i="4"/>
  <c r="Y786" i="4"/>
  <c r="AA786" i="4" s="1"/>
  <c r="X786" i="4"/>
  <c r="W786" i="4"/>
  <c r="V786" i="4"/>
  <c r="AB786" i="4" s="1"/>
  <c r="J786" i="4"/>
  <c r="I786" i="4"/>
  <c r="H786" i="4"/>
  <c r="E786" i="4" s="1"/>
  <c r="G786" i="4"/>
  <c r="F786" i="4"/>
  <c r="Z785" i="4"/>
  <c r="AA785" i="4" s="1"/>
  <c r="Y785" i="4"/>
  <c r="X785" i="4"/>
  <c r="W785" i="4"/>
  <c r="V785" i="4"/>
  <c r="AB785" i="4" s="1"/>
  <c r="I785" i="4"/>
  <c r="J785" i="4" s="1"/>
  <c r="G785" i="4"/>
  <c r="F785" i="4"/>
  <c r="AA784" i="4"/>
  <c r="AB784" i="4" s="1"/>
  <c r="Z784" i="4"/>
  <c r="Y784" i="4"/>
  <c r="X784" i="4"/>
  <c r="W784" i="4"/>
  <c r="V784" i="4"/>
  <c r="J784" i="4"/>
  <c r="I784" i="4"/>
  <c r="H784" i="4"/>
  <c r="E784" i="4" s="1"/>
  <c r="G784" i="4"/>
  <c r="F784" i="4"/>
  <c r="Z783" i="4"/>
  <c r="AA783" i="4" s="1"/>
  <c r="AB783" i="4" s="1"/>
  <c r="Y783" i="4"/>
  <c r="X783" i="4"/>
  <c r="W783" i="4"/>
  <c r="V783" i="4"/>
  <c r="I783" i="4"/>
  <c r="G783" i="4"/>
  <c r="F783" i="4"/>
  <c r="Z782" i="4"/>
  <c r="Y782" i="4"/>
  <c r="AA782" i="4" s="1"/>
  <c r="X782" i="4"/>
  <c r="W782" i="4"/>
  <c r="V782" i="4"/>
  <c r="J782" i="4"/>
  <c r="I782" i="4"/>
  <c r="H782" i="4"/>
  <c r="E782" i="4" s="1"/>
  <c r="G782" i="4"/>
  <c r="F782" i="4"/>
  <c r="Z781" i="4"/>
  <c r="AA781" i="4" s="1"/>
  <c r="Y781" i="4"/>
  <c r="X781" i="4"/>
  <c r="W781" i="4"/>
  <c r="V781" i="4"/>
  <c r="AB781" i="4" s="1"/>
  <c r="I781" i="4"/>
  <c r="J781" i="4" s="1"/>
  <c r="G781" i="4"/>
  <c r="F781" i="4"/>
  <c r="AA780" i="4"/>
  <c r="AB780" i="4" s="1"/>
  <c r="Z780" i="4"/>
  <c r="Y780" i="4"/>
  <c r="X780" i="4"/>
  <c r="W780" i="4"/>
  <c r="V780" i="4"/>
  <c r="J780" i="4"/>
  <c r="I780" i="4"/>
  <c r="H780" i="4"/>
  <c r="E780" i="4" s="1"/>
  <c r="G780" i="4"/>
  <c r="F780" i="4"/>
  <c r="AB779" i="4"/>
  <c r="Z779" i="4"/>
  <c r="AA779" i="4" s="1"/>
  <c r="Y779" i="4"/>
  <c r="X779" i="4"/>
  <c r="W779" i="4"/>
  <c r="V779" i="4"/>
  <c r="I779" i="4"/>
  <c r="G779" i="4"/>
  <c r="F779" i="4"/>
  <c r="Z778" i="4"/>
  <c r="Y778" i="4"/>
  <c r="AA778" i="4" s="1"/>
  <c r="X778" i="4"/>
  <c r="W778" i="4"/>
  <c r="V778" i="4"/>
  <c r="AB778" i="4" s="1"/>
  <c r="J778" i="4"/>
  <c r="I778" i="4"/>
  <c r="H778" i="4"/>
  <c r="E778" i="4" s="1"/>
  <c r="G778" i="4"/>
  <c r="F778" i="4"/>
  <c r="Z777" i="4"/>
  <c r="AA777" i="4" s="1"/>
  <c r="Y777" i="4"/>
  <c r="X777" i="4"/>
  <c r="W777" i="4"/>
  <c r="V777" i="4"/>
  <c r="AB777" i="4" s="1"/>
  <c r="I777" i="4"/>
  <c r="J777" i="4" s="1"/>
  <c r="G777" i="4"/>
  <c r="F777" i="4"/>
  <c r="AA776" i="4"/>
  <c r="AB776" i="4" s="1"/>
  <c r="Z776" i="4"/>
  <c r="Y776" i="4"/>
  <c r="X776" i="4"/>
  <c r="W776" i="4"/>
  <c r="V776" i="4"/>
  <c r="J776" i="4"/>
  <c r="I776" i="4"/>
  <c r="H776" i="4"/>
  <c r="E776" i="4" s="1"/>
  <c r="G776" i="4"/>
  <c r="F776" i="4"/>
  <c r="Z775" i="4"/>
  <c r="AA775" i="4" s="1"/>
  <c r="AB775" i="4" s="1"/>
  <c r="Y775" i="4"/>
  <c r="X775" i="4"/>
  <c r="W775" i="4"/>
  <c r="V775" i="4"/>
  <c r="I775" i="4"/>
  <c r="G775" i="4"/>
  <c r="F775" i="4"/>
  <c r="Z774" i="4"/>
  <c r="Y774" i="4"/>
  <c r="AA774" i="4" s="1"/>
  <c r="X774" i="4"/>
  <c r="W774" i="4"/>
  <c r="V774" i="4"/>
  <c r="J774" i="4"/>
  <c r="I774" i="4"/>
  <c r="H774" i="4"/>
  <c r="E774" i="4" s="1"/>
  <c r="G774" i="4"/>
  <c r="F774" i="4"/>
  <c r="Z773" i="4"/>
  <c r="AA773" i="4" s="1"/>
  <c r="Y773" i="4"/>
  <c r="X773" i="4"/>
  <c r="W773" i="4"/>
  <c r="V773" i="4"/>
  <c r="AB773" i="4" s="1"/>
  <c r="I773" i="4"/>
  <c r="J773" i="4" s="1"/>
  <c r="G773" i="4"/>
  <c r="F773" i="4"/>
  <c r="AA772" i="4"/>
  <c r="AB772" i="4" s="1"/>
  <c r="Z772" i="4"/>
  <c r="Y772" i="4"/>
  <c r="X772" i="4"/>
  <c r="W772" i="4"/>
  <c r="V772" i="4"/>
  <c r="J772" i="4"/>
  <c r="I772" i="4"/>
  <c r="H772" i="4"/>
  <c r="E772" i="4" s="1"/>
  <c r="G772" i="4"/>
  <c r="F772" i="4"/>
  <c r="AB771" i="4"/>
  <c r="Z771" i="4"/>
  <c r="AA771" i="4" s="1"/>
  <c r="Y771" i="4"/>
  <c r="X771" i="4"/>
  <c r="W771" i="4"/>
  <c r="V771" i="4"/>
  <c r="I771" i="4"/>
  <c r="G771" i="4"/>
  <c r="F771" i="4"/>
  <c r="Z770" i="4"/>
  <c r="Y770" i="4"/>
  <c r="AA770" i="4" s="1"/>
  <c r="X770" i="4"/>
  <c r="W770" i="4"/>
  <c r="V770" i="4"/>
  <c r="AB770" i="4" s="1"/>
  <c r="J770" i="4"/>
  <c r="I770" i="4"/>
  <c r="H770" i="4"/>
  <c r="E770" i="4" s="1"/>
  <c r="G770" i="4"/>
  <c r="F770" i="4"/>
  <c r="Z769" i="4"/>
  <c r="AA769" i="4" s="1"/>
  <c r="Y769" i="4"/>
  <c r="X769" i="4"/>
  <c r="W769" i="4"/>
  <c r="V769" i="4"/>
  <c r="AB769" i="4" s="1"/>
  <c r="I769" i="4"/>
  <c r="J769" i="4" s="1"/>
  <c r="G769" i="4"/>
  <c r="F769" i="4"/>
  <c r="AA768" i="4"/>
  <c r="AB768" i="4" s="1"/>
  <c r="Z768" i="4"/>
  <c r="Y768" i="4"/>
  <c r="X768" i="4"/>
  <c r="W768" i="4"/>
  <c r="V768" i="4"/>
  <c r="J768" i="4"/>
  <c r="I768" i="4"/>
  <c r="H768" i="4"/>
  <c r="E768" i="4" s="1"/>
  <c r="G768" i="4"/>
  <c r="F768" i="4"/>
  <c r="Z767" i="4"/>
  <c r="AA767" i="4" s="1"/>
  <c r="AB767" i="4" s="1"/>
  <c r="Y767" i="4"/>
  <c r="X767" i="4"/>
  <c r="W767" i="4"/>
  <c r="V767" i="4"/>
  <c r="I767" i="4"/>
  <c r="G767" i="4"/>
  <c r="F767" i="4"/>
  <c r="Z766" i="4"/>
  <c r="Y766" i="4"/>
  <c r="AA766" i="4" s="1"/>
  <c r="X766" i="4"/>
  <c r="W766" i="4"/>
  <c r="V766" i="4"/>
  <c r="J766" i="4"/>
  <c r="I766" i="4"/>
  <c r="H766" i="4"/>
  <c r="E766" i="4" s="1"/>
  <c r="G766" i="4"/>
  <c r="F766" i="4"/>
  <c r="Z765" i="4"/>
  <c r="AA765" i="4" s="1"/>
  <c r="Y765" i="4"/>
  <c r="X765" i="4"/>
  <c r="W765" i="4"/>
  <c r="V765" i="4"/>
  <c r="AB765" i="4" s="1"/>
  <c r="I765" i="4"/>
  <c r="J765" i="4" s="1"/>
  <c r="G765" i="4"/>
  <c r="F765" i="4"/>
  <c r="AA764" i="4"/>
  <c r="Z764" i="4"/>
  <c r="Y764" i="4"/>
  <c r="X764" i="4"/>
  <c r="W764" i="4"/>
  <c r="V764" i="4"/>
  <c r="AB764" i="4" s="1"/>
  <c r="J764" i="4"/>
  <c r="I764" i="4"/>
  <c r="H764" i="4"/>
  <c r="E764" i="4" s="1"/>
  <c r="G764" i="4"/>
  <c r="F764" i="4"/>
  <c r="AB763" i="4"/>
  <c r="Z763" i="4"/>
  <c r="AA763" i="4" s="1"/>
  <c r="Y763" i="4"/>
  <c r="X763" i="4"/>
  <c r="W763" i="4"/>
  <c r="V763" i="4"/>
  <c r="I763" i="4"/>
  <c r="G763" i="4"/>
  <c r="F763" i="4"/>
  <c r="Z762" i="4"/>
  <c r="Y762" i="4"/>
  <c r="AA762" i="4" s="1"/>
  <c r="X762" i="4"/>
  <c r="W762" i="4"/>
  <c r="V762" i="4"/>
  <c r="AB762" i="4" s="1"/>
  <c r="J762" i="4"/>
  <c r="I762" i="4"/>
  <c r="H762" i="4"/>
  <c r="E762" i="4" s="1"/>
  <c r="G762" i="4"/>
  <c r="F762" i="4"/>
  <c r="Z761" i="4"/>
  <c r="AA761" i="4" s="1"/>
  <c r="Y761" i="4"/>
  <c r="X761" i="4"/>
  <c r="W761" i="4"/>
  <c r="V761" i="4"/>
  <c r="AB761" i="4" s="1"/>
  <c r="I761" i="4"/>
  <c r="J761" i="4" s="1"/>
  <c r="G761" i="4"/>
  <c r="F761" i="4"/>
  <c r="AA760" i="4"/>
  <c r="Z760" i="4"/>
  <c r="Y760" i="4"/>
  <c r="X760" i="4"/>
  <c r="W760" i="4"/>
  <c r="V760" i="4"/>
  <c r="J760" i="4"/>
  <c r="I760" i="4"/>
  <c r="H760" i="4"/>
  <c r="E760" i="4" s="1"/>
  <c r="G760" i="4"/>
  <c r="F760" i="4"/>
  <c r="Z759" i="4"/>
  <c r="AA759" i="4" s="1"/>
  <c r="AB759" i="4" s="1"/>
  <c r="Y759" i="4"/>
  <c r="X759" i="4"/>
  <c r="W759" i="4"/>
  <c r="V759" i="4"/>
  <c r="I759" i="4"/>
  <c r="G759" i="4"/>
  <c r="F759" i="4"/>
  <c r="Z758" i="4"/>
  <c r="Y758" i="4"/>
  <c r="AA758" i="4" s="1"/>
  <c r="X758" i="4"/>
  <c r="W758" i="4"/>
  <c r="V758" i="4"/>
  <c r="J758" i="4"/>
  <c r="I758" i="4"/>
  <c r="H758" i="4"/>
  <c r="E758" i="4" s="1"/>
  <c r="G758" i="4"/>
  <c r="F758" i="4"/>
  <c r="Z757" i="4"/>
  <c r="AA757" i="4" s="1"/>
  <c r="Y757" i="4"/>
  <c r="X757" i="4"/>
  <c r="W757" i="4"/>
  <c r="V757" i="4"/>
  <c r="AB757" i="4" s="1"/>
  <c r="I757" i="4"/>
  <c r="J757" i="4" s="1"/>
  <c r="G757" i="4"/>
  <c r="F757" i="4"/>
  <c r="AA756" i="4"/>
  <c r="Z756" i="4"/>
  <c r="Y756" i="4"/>
  <c r="X756" i="4"/>
  <c r="W756" i="4"/>
  <c r="V756" i="4"/>
  <c r="AB756" i="4" s="1"/>
  <c r="J756" i="4"/>
  <c r="I756" i="4"/>
  <c r="H756" i="4"/>
  <c r="E756" i="4" s="1"/>
  <c r="G756" i="4"/>
  <c r="F756" i="4"/>
  <c r="AB755" i="4"/>
  <c r="Z755" i="4"/>
  <c r="AA755" i="4" s="1"/>
  <c r="Y755" i="4"/>
  <c r="X755" i="4"/>
  <c r="W755" i="4"/>
  <c r="V755" i="4"/>
  <c r="I755" i="4"/>
  <c r="G755" i="4"/>
  <c r="F755" i="4"/>
  <c r="Z754" i="4"/>
  <c r="Y754" i="4"/>
  <c r="AA754" i="4" s="1"/>
  <c r="X754" i="4"/>
  <c r="W754" i="4"/>
  <c r="V754" i="4"/>
  <c r="AB754" i="4" s="1"/>
  <c r="J754" i="4"/>
  <c r="I754" i="4"/>
  <c r="H754" i="4"/>
  <c r="E754" i="4" s="1"/>
  <c r="G754" i="4"/>
  <c r="F754" i="4"/>
  <c r="Z753" i="4"/>
  <c r="AA753" i="4" s="1"/>
  <c r="Y753" i="4"/>
  <c r="X753" i="4"/>
  <c r="W753" i="4"/>
  <c r="V753" i="4"/>
  <c r="AB753" i="4" s="1"/>
  <c r="I753" i="4"/>
  <c r="J753" i="4" s="1"/>
  <c r="G753" i="4"/>
  <c r="F753" i="4"/>
  <c r="AA752" i="4"/>
  <c r="Z752" i="4"/>
  <c r="Y752" i="4"/>
  <c r="X752" i="4"/>
  <c r="W752" i="4"/>
  <c r="V752" i="4"/>
  <c r="J752" i="4"/>
  <c r="I752" i="4"/>
  <c r="H752" i="4"/>
  <c r="E752" i="4" s="1"/>
  <c r="G752" i="4"/>
  <c r="F752" i="4"/>
  <c r="Z751" i="4"/>
  <c r="AA751" i="4" s="1"/>
  <c r="Y751" i="4"/>
  <c r="X751" i="4"/>
  <c r="W751" i="4"/>
  <c r="V751" i="4"/>
  <c r="AB751" i="4" s="1"/>
  <c r="I751" i="4"/>
  <c r="G751" i="4"/>
  <c r="F751" i="4"/>
  <c r="Z750" i="4"/>
  <c r="Y750" i="4"/>
  <c r="AA750" i="4" s="1"/>
  <c r="X750" i="4"/>
  <c r="W750" i="4"/>
  <c r="V750" i="4"/>
  <c r="J750" i="4"/>
  <c r="I750" i="4"/>
  <c r="H750" i="4"/>
  <c r="E750" i="4" s="1"/>
  <c r="G750" i="4"/>
  <c r="F750" i="4"/>
  <c r="AB749" i="4"/>
  <c r="Z749" i="4"/>
  <c r="AA749" i="4" s="1"/>
  <c r="Y749" i="4"/>
  <c r="X749" i="4"/>
  <c r="W749" i="4"/>
  <c r="V749" i="4"/>
  <c r="I749" i="4"/>
  <c r="G749" i="4"/>
  <c r="F749" i="4"/>
  <c r="AA748" i="4"/>
  <c r="Z748" i="4"/>
  <c r="Y748" i="4"/>
  <c r="X748" i="4"/>
  <c r="W748" i="4"/>
  <c r="V748" i="4"/>
  <c r="J748" i="4"/>
  <c r="I748" i="4"/>
  <c r="H748" i="4"/>
  <c r="E748" i="4" s="1"/>
  <c r="G748" i="4"/>
  <c r="F748" i="4"/>
  <c r="Z747" i="4"/>
  <c r="AA747" i="4" s="1"/>
  <c r="Y747" i="4"/>
  <c r="X747" i="4"/>
  <c r="W747" i="4"/>
  <c r="V747" i="4"/>
  <c r="AB747" i="4" s="1"/>
  <c r="I747" i="4"/>
  <c r="G747" i="4"/>
  <c r="F747" i="4"/>
  <c r="AA746" i="4"/>
  <c r="Z746" i="4"/>
  <c r="Y746" i="4"/>
  <c r="X746" i="4"/>
  <c r="W746" i="4"/>
  <c r="V746" i="4"/>
  <c r="AB746" i="4" s="1"/>
  <c r="J746" i="4"/>
  <c r="I746" i="4"/>
  <c r="H746" i="4"/>
  <c r="E746" i="4" s="1"/>
  <c r="G746" i="4"/>
  <c r="F746" i="4"/>
  <c r="AB745" i="4"/>
  <c r="Z745" i="4"/>
  <c r="AA745" i="4" s="1"/>
  <c r="Y745" i="4"/>
  <c r="X745" i="4"/>
  <c r="W745" i="4"/>
  <c r="V745" i="4"/>
  <c r="I745" i="4"/>
  <c r="G745" i="4"/>
  <c r="F745" i="4"/>
  <c r="Z744" i="4"/>
  <c r="Y744" i="4"/>
  <c r="AA744" i="4" s="1"/>
  <c r="X744" i="4"/>
  <c r="W744" i="4"/>
  <c r="V744" i="4"/>
  <c r="J744" i="4"/>
  <c r="I744" i="4"/>
  <c r="H744" i="4"/>
  <c r="E744" i="4" s="1"/>
  <c r="G744" i="4"/>
  <c r="F744" i="4"/>
  <c r="Z743" i="4"/>
  <c r="AA743" i="4" s="1"/>
  <c r="Y743" i="4"/>
  <c r="X743" i="4"/>
  <c r="W743" i="4"/>
  <c r="V743" i="4"/>
  <c r="AB743" i="4" s="1"/>
  <c r="I743" i="4"/>
  <c r="G743" i="4"/>
  <c r="F743" i="4"/>
  <c r="Z742" i="4"/>
  <c r="Y742" i="4"/>
  <c r="AA742" i="4" s="1"/>
  <c r="X742" i="4"/>
  <c r="W742" i="4"/>
  <c r="V742" i="4"/>
  <c r="J742" i="4"/>
  <c r="I742" i="4"/>
  <c r="H742" i="4"/>
  <c r="E742" i="4" s="1"/>
  <c r="G742" i="4"/>
  <c r="F742" i="4"/>
  <c r="AB741" i="4"/>
  <c r="Z741" i="4"/>
  <c r="AA741" i="4" s="1"/>
  <c r="Y741" i="4"/>
  <c r="X741" i="4"/>
  <c r="W741" i="4"/>
  <c r="V741" i="4"/>
  <c r="I741" i="4"/>
  <c r="G741" i="4"/>
  <c r="F741" i="4"/>
  <c r="AA740" i="4"/>
  <c r="Z740" i="4"/>
  <c r="Y740" i="4"/>
  <c r="X740" i="4"/>
  <c r="W740" i="4"/>
  <c r="V740" i="4"/>
  <c r="J740" i="4"/>
  <c r="I740" i="4"/>
  <c r="H740" i="4"/>
  <c r="E740" i="4" s="1"/>
  <c r="G740" i="4"/>
  <c r="F740" i="4"/>
  <c r="Z739" i="4"/>
  <c r="AA739" i="4" s="1"/>
  <c r="Y739" i="4"/>
  <c r="X739" i="4"/>
  <c r="W739" i="4"/>
  <c r="V739" i="4"/>
  <c r="AB739" i="4" s="1"/>
  <c r="I739" i="4"/>
  <c r="G739" i="4"/>
  <c r="F739" i="4"/>
  <c r="AA738" i="4"/>
  <c r="Z738" i="4"/>
  <c r="Y738" i="4"/>
  <c r="X738" i="4"/>
  <c r="W738" i="4"/>
  <c r="V738" i="4"/>
  <c r="AB738" i="4" s="1"/>
  <c r="J738" i="4"/>
  <c r="I738" i="4"/>
  <c r="H738" i="4"/>
  <c r="E738" i="4" s="1"/>
  <c r="G738" i="4"/>
  <c r="F738" i="4"/>
  <c r="AB737" i="4"/>
  <c r="Z737" i="4"/>
  <c r="AA737" i="4" s="1"/>
  <c r="Y737" i="4"/>
  <c r="X737" i="4"/>
  <c r="W737" i="4"/>
  <c r="V737" i="4"/>
  <c r="I737" i="4"/>
  <c r="G737" i="4"/>
  <c r="F737" i="4"/>
  <c r="Z736" i="4"/>
  <c r="Y736" i="4"/>
  <c r="AA736" i="4" s="1"/>
  <c r="X736" i="4"/>
  <c r="W736" i="4"/>
  <c r="V736" i="4"/>
  <c r="J736" i="4"/>
  <c r="I736" i="4"/>
  <c r="H736" i="4"/>
  <c r="E736" i="4" s="1"/>
  <c r="G736" i="4"/>
  <c r="F736" i="4"/>
  <c r="Z735" i="4"/>
  <c r="AA735" i="4" s="1"/>
  <c r="Y735" i="4"/>
  <c r="X735" i="4"/>
  <c r="W735" i="4"/>
  <c r="V735" i="4"/>
  <c r="AB735" i="4" s="1"/>
  <c r="I735" i="4"/>
  <c r="G735" i="4"/>
  <c r="F735" i="4"/>
  <c r="Z734" i="4"/>
  <c r="Y734" i="4"/>
  <c r="AA734" i="4" s="1"/>
  <c r="AB734" i="4" s="1"/>
  <c r="X734" i="4"/>
  <c r="W734" i="4"/>
  <c r="V734" i="4"/>
  <c r="J734" i="4"/>
  <c r="I734" i="4"/>
  <c r="H734" i="4"/>
  <c r="E734" i="4" s="1"/>
  <c r="G734" i="4"/>
  <c r="F734" i="4"/>
  <c r="AB733" i="4"/>
  <c r="Z733" i="4"/>
  <c r="AA733" i="4" s="1"/>
  <c r="Y733" i="4"/>
  <c r="X733" i="4"/>
  <c r="W733" i="4"/>
  <c r="V733" i="4"/>
  <c r="I733" i="4"/>
  <c r="G733" i="4"/>
  <c r="F733" i="4"/>
  <c r="AA732" i="4"/>
  <c r="Z732" i="4"/>
  <c r="Y732" i="4"/>
  <c r="X732" i="4"/>
  <c r="W732" i="4"/>
  <c r="V732" i="4"/>
  <c r="J732" i="4"/>
  <c r="I732" i="4"/>
  <c r="H732" i="4"/>
  <c r="E732" i="4" s="1"/>
  <c r="G732" i="4"/>
  <c r="F732" i="4"/>
  <c r="Z731" i="4"/>
  <c r="AA731" i="4" s="1"/>
  <c r="Y731" i="4"/>
  <c r="X731" i="4"/>
  <c r="W731" i="4"/>
  <c r="V731" i="4"/>
  <c r="AB731" i="4" s="1"/>
  <c r="I731" i="4"/>
  <c r="G731" i="4"/>
  <c r="F731" i="4"/>
  <c r="AA730" i="4"/>
  <c r="AB730" i="4" s="1"/>
  <c r="Z730" i="4"/>
  <c r="Y730" i="4"/>
  <c r="X730" i="4"/>
  <c r="W730" i="4"/>
  <c r="V730" i="4"/>
  <c r="J730" i="4"/>
  <c r="I730" i="4"/>
  <c r="H730" i="4"/>
  <c r="E730" i="4" s="1"/>
  <c r="G730" i="4"/>
  <c r="F730" i="4"/>
  <c r="AB729" i="4"/>
  <c r="Z729" i="4"/>
  <c r="AA729" i="4" s="1"/>
  <c r="Y729" i="4"/>
  <c r="X729" i="4"/>
  <c r="W729" i="4"/>
  <c r="V729" i="4"/>
  <c r="I729" i="4"/>
  <c r="G729" i="4"/>
  <c r="F729" i="4"/>
  <c r="Z728" i="4"/>
  <c r="Y728" i="4"/>
  <c r="AA728" i="4" s="1"/>
  <c r="X728" i="4"/>
  <c r="W728" i="4"/>
  <c r="V728" i="4"/>
  <c r="J728" i="4"/>
  <c r="I728" i="4"/>
  <c r="H728" i="4"/>
  <c r="E728" i="4" s="1"/>
  <c r="G728" i="4"/>
  <c r="F728" i="4"/>
  <c r="Z727" i="4"/>
  <c r="AA727" i="4" s="1"/>
  <c r="Y727" i="4"/>
  <c r="X727" i="4"/>
  <c r="W727" i="4"/>
  <c r="V727" i="4"/>
  <c r="AB727" i="4" s="1"/>
  <c r="I727" i="4"/>
  <c r="G727" i="4"/>
  <c r="F727" i="4"/>
  <c r="Z726" i="4"/>
  <c r="Y726" i="4"/>
  <c r="AA726" i="4" s="1"/>
  <c r="AB726" i="4" s="1"/>
  <c r="X726" i="4"/>
  <c r="W726" i="4"/>
  <c r="V726" i="4"/>
  <c r="J726" i="4"/>
  <c r="I726" i="4"/>
  <c r="H726" i="4"/>
  <c r="E726" i="4" s="1"/>
  <c r="G726" i="4"/>
  <c r="F726" i="4"/>
  <c r="AB725" i="4"/>
  <c r="Z725" i="4"/>
  <c r="AA725" i="4" s="1"/>
  <c r="Y725" i="4"/>
  <c r="X725" i="4"/>
  <c r="W725" i="4"/>
  <c r="V725" i="4"/>
  <c r="I725" i="4"/>
  <c r="G725" i="4"/>
  <c r="F725" i="4"/>
  <c r="AA724" i="4"/>
  <c r="Z724" i="4"/>
  <c r="Y724" i="4"/>
  <c r="X724" i="4"/>
  <c r="W724" i="4"/>
  <c r="V724" i="4"/>
  <c r="J724" i="4"/>
  <c r="I724" i="4"/>
  <c r="H724" i="4"/>
  <c r="E724" i="4" s="1"/>
  <c r="G724" i="4"/>
  <c r="F724" i="4"/>
  <c r="Z723" i="4"/>
  <c r="AA723" i="4" s="1"/>
  <c r="Y723" i="4"/>
  <c r="X723" i="4"/>
  <c r="W723" i="4"/>
  <c r="V723" i="4"/>
  <c r="AB723" i="4" s="1"/>
  <c r="I723" i="4"/>
  <c r="G723" i="4"/>
  <c r="F723" i="4"/>
  <c r="AA722" i="4"/>
  <c r="AB722" i="4" s="1"/>
  <c r="Z722" i="4"/>
  <c r="Y722" i="4"/>
  <c r="X722" i="4"/>
  <c r="W722" i="4"/>
  <c r="V722" i="4"/>
  <c r="J722" i="4"/>
  <c r="I722" i="4"/>
  <c r="H722" i="4"/>
  <c r="E722" i="4" s="1"/>
  <c r="G722" i="4"/>
  <c r="F722" i="4"/>
  <c r="AB721" i="4"/>
  <c r="Z721" i="4"/>
  <c r="AA721" i="4" s="1"/>
  <c r="Y721" i="4"/>
  <c r="X721" i="4"/>
  <c r="W721" i="4"/>
  <c r="V721" i="4"/>
  <c r="I721" i="4"/>
  <c r="G721" i="4"/>
  <c r="F721" i="4"/>
  <c r="Z720" i="4"/>
  <c r="Y720" i="4"/>
  <c r="AA720" i="4" s="1"/>
  <c r="X720" i="4"/>
  <c r="W720" i="4"/>
  <c r="V720" i="4"/>
  <c r="J720" i="4"/>
  <c r="I720" i="4"/>
  <c r="H720" i="4"/>
  <c r="E720" i="4" s="1"/>
  <c r="G720" i="4"/>
  <c r="F720" i="4"/>
  <c r="Z719" i="4"/>
  <c r="AA719" i="4" s="1"/>
  <c r="Y719" i="4"/>
  <c r="X719" i="4"/>
  <c r="W719" i="4"/>
  <c r="V719" i="4"/>
  <c r="AB719" i="4" s="1"/>
  <c r="I719" i="4"/>
  <c r="G719" i="4"/>
  <c r="F719" i="4"/>
  <c r="Z718" i="4"/>
  <c r="Y718" i="4"/>
  <c r="AA718" i="4" s="1"/>
  <c r="AB718" i="4" s="1"/>
  <c r="X718" i="4"/>
  <c r="W718" i="4"/>
  <c r="V718" i="4"/>
  <c r="J718" i="4"/>
  <c r="I718" i="4"/>
  <c r="H718" i="4"/>
  <c r="E718" i="4" s="1"/>
  <c r="G718" i="4"/>
  <c r="F718" i="4"/>
  <c r="AB717" i="4"/>
  <c r="Z717" i="4"/>
  <c r="AA717" i="4" s="1"/>
  <c r="Y717" i="4"/>
  <c r="X717" i="4"/>
  <c r="W717" i="4"/>
  <c r="V717" i="4"/>
  <c r="I717" i="4"/>
  <c r="G717" i="4"/>
  <c r="F717" i="4"/>
  <c r="AA716" i="4"/>
  <c r="Z716" i="4"/>
  <c r="Y716" i="4"/>
  <c r="X716" i="4"/>
  <c r="W716" i="4"/>
  <c r="V716" i="4"/>
  <c r="J716" i="4"/>
  <c r="I716" i="4"/>
  <c r="H716" i="4"/>
  <c r="E716" i="4" s="1"/>
  <c r="G716" i="4"/>
  <c r="F716" i="4"/>
  <c r="Z715" i="4"/>
  <c r="AA715" i="4" s="1"/>
  <c r="Y715" i="4"/>
  <c r="X715" i="4"/>
  <c r="W715" i="4"/>
  <c r="V715" i="4"/>
  <c r="AB715" i="4" s="1"/>
  <c r="I715" i="4"/>
  <c r="G715" i="4"/>
  <c r="F715" i="4"/>
  <c r="AA714" i="4"/>
  <c r="AB714" i="4" s="1"/>
  <c r="Z714" i="4"/>
  <c r="Y714" i="4"/>
  <c r="X714" i="4"/>
  <c r="W714" i="4"/>
  <c r="V714" i="4"/>
  <c r="J714" i="4"/>
  <c r="I714" i="4"/>
  <c r="H714" i="4"/>
  <c r="E714" i="4" s="1"/>
  <c r="G714" i="4"/>
  <c r="F714" i="4"/>
  <c r="AB713" i="4"/>
  <c r="Z713" i="4"/>
  <c r="AA713" i="4" s="1"/>
  <c r="Y713" i="4"/>
  <c r="X713" i="4"/>
  <c r="W713" i="4"/>
  <c r="V713" i="4"/>
  <c r="I713" i="4"/>
  <c r="G713" i="4"/>
  <c r="F713" i="4"/>
  <c r="Z712" i="4"/>
  <c r="Y712" i="4"/>
  <c r="AA712" i="4" s="1"/>
  <c r="X712" i="4"/>
  <c r="W712" i="4"/>
  <c r="V712" i="4"/>
  <c r="J712" i="4"/>
  <c r="I712" i="4"/>
  <c r="H712" i="4"/>
  <c r="E712" i="4" s="1"/>
  <c r="G712" i="4"/>
  <c r="F712" i="4"/>
  <c r="Z711" i="4"/>
  <c r="AA711" i="4" s="1"/>
  <c r="Y711" i="4"/>
  <c r="X711" i="4"/>
  <c r="W711" i="4"/>
  <c r="V711" i="4"/>
  <c r="AB711" i="4" s="1"/>
  <c r="I711" i="4"/>
  <c r="G711" i="4"/>
  <c r="F711" i="4"/>
  <c r="Z710" i="4"/>
  <c r="Y710" i="4"/>
  <c r="AA710" i="4" s="1"/>
  <c r="AB710" i="4" s="1"/>
  <c r="X710" i="4"/>
  <c r="W710" i="4"/>
  <c r="V710" i="4"/>
  <c r="J710" i="4"/>
  <c r="I710" i="4"/>
  <c r="H710" i="4"/>
  <c r="E710" i="4" s="1"/>
  <c r="G710" i="4"/>
  <c r="F710" i="4"/>
  <c r="AB709" i="4"/>
  <c r="Z709" i="4"/>
  <c r="AA709" i="4" s="1"/>
  <c r="Y709" i="4"/>
  <c r="X709" i="4"/>
  <c r="W709" i="4"/>
  <c r="V709" i="4"/>
  <c r="I709" i="4"/>
  <c r="G709" i="4"/>
  <c r="F709" i="4"/>
  <c r="AA708" i="4"/>
  <c r="Z708" i="4"/>
  <c r="Y708" i="4"/>
  <c r="X708" i="4"/>
  <c r="W708" i="4"/>
  <c r="V708" i="4"/>
  <c r="J708" i="4"/>
  <c r="I708" i="4"/>
  <c r="H708" i="4"/>
  <c r="E708" i="4" s="1"/>
  <c r="G708" i="4"/>
  <c r="F708" i="4"/>
  <c r="Z707" i="4"/>
  <c r="AA707" i="4" s="1"/>
  <c r="Y707" i="4"/>
  <c r="X707" i="4"/>
  <c r="W707" i="4"/>
  <c r="V707" i="4"/>
  <c r="AB707" i="4" s="1"/>
  <c r="I707" i="4"/>
  <c r="G707" i="4"/>
  <c r="F707" i="4"/>
  <c r="AA706" i="4"/>
  <c r="Z706" i="4"/>
  <c r="Y706" i="4"/>
  <c r="X706" i="4"/>
  <c r="W706" i="4"/>
  <c r="V706" i="4"/>
  <c r="AB706" i="4" s="1"/>
  <c r="J706" i="4"/>
  <c r="I706" i="4"/>
  <c r="H706" i="4"/>
  <c r="E706" i="4" s="1"/>
  <c r="G706" i="4"/>
  <c r="F706" i="4"/>
  <c r="AB705" i="4"/>
  <c r="Z705" i="4"/>
  <c r="AA705" i="4" s="1"/>
  <c r="Y705" i="4"/>
  <c r="X705" i="4"/>
  <c r="W705" i="4"/>
  <c r="V705" i="4"/>
  <c r="I705" i="4"/>
  <c r="G705" i="4"/>
  <c r="F705" i="4"/>
  <c r="Z704" i="4"/>
  <c r="Y704" i="4"/>
  <c r="AA704" i="4" s="1"/>
  <c r="X704" i="4"/>
  <c r="W704" i="4"/>
  <c r="V704" i="4"/>
  <c r="J704" i="4"/>
  <c r="I704" i="4"/>
  <c r="H704" i="4"/>
  <c r="E704" i="4" s="1"/>
  <c r="G704" i="4"/>
  <c r="F704" i="4"/>
  <c r="Z703" i="4"/>
  <c r="AA703" i="4" s="1"/>
  <c r="Y703" i="4"/>
  <c r="X703" i="4"/>
  <c r="W703" i="4"/>
  <c r="V703" i="4"/>
  <c r="AB703" i="4" s="1"/>
  <c r="I703" i="4"/>
  <c r="G703" i="4"/>
  <c r="F703" i="4"/>
  <c r="Z702" i="4"/>
  <c r="Y702" i="4"/>
  <c r="AA702" i="4" s="1"/>
  <c r="X702" i="4"/>
  <c r="W702" i="4"/>
  <c r="V702" i="4"/>
  <c r="J702" i="4"/>
  <c r="I702" i="4"/>
  <c r="H702" i="4"/>
  <c r="E702" i="4" s="1"/>
  <c r="G702" i="4"/>
  <c r="F702" i="4"/>
  <c r="AB701" i="4"/>
  <c r="Z701" i="4"/>
  <c r="AA701" i="4" s="1"/>
  <c r="Y701" i="4"/>
  <c r="X701" i="4"/>
  <c r="W701" i="4"/>
  <c r="V701" i="4"/>
  <c r="I701" i="4"/>
  <c r="G701" i="4"/>
  <c r="F701" i="4"/>
  <c r="AA700" i="4"/>
  <c r="Z700" i="4"/>
  <c r="Y700" i="4"/>
  <c r="X700" i="4"/>
  <c r="W700" i="4"/>
  <c r="V700" i="4"/>
  <c r="J700" i="4"/>
  <c r="I700" i="4"/>
  <c r="H700" i="4"/>
  <c r="E700" i="4" s="1"/>
  <c r="G700" i="4"/>
  <c r="F700" i="4"/>
  <c r="Z699" i="4"/>
  <c r="AA699" i="4" s="1"/>
  <c r="AB699" i="4" s="1"/>
  <c r="Y699" i="4"/>
  <c r="X699" i="4"/>
  <c r="W699" i="4"/>
  <c r="V699" i="4"/>
  <c r="I699" i="4"/>
  <c r="H699" i="4" s="1"/>
  <c r="E699" i="4" s="1"/>
  <c r="G699" i="4"/>
  <c r="F699" i="4"/>
  <c r="Z698" i="4"/>
  <c r="Y698" i="4"/>
  <c r="AA698" i="4" s="1"/>
  <c r="AB698" i="4" s="1"/>
  <c r="X698" i="4"/>
  <c r="W698" i="4"/>
  <c r="V698" i="4"/>
  <c r="J698" i="4"/>
  <c r="I698" i="4"/>
  <c r="H698" i="4"/>
  <c r="E698" i="4" s="1"/>
  <c r="G698" i="4"/>
  <c r="F698" i="4"/>
  <c r="Z697" i="4"/>
  <c r="AA697" i="4" s="1"/>
  <c r="Y697" i="4"/>
  <c r="X697" i="4"/>
  <c r="W697" i="4"/>
  <c r="V697" i="4"/>
  <c r="AB697" i="4" s="1"/>
  <c r="I697" i="4"/>
  <c r="J697" i="4" s="1"/>
  <c r="G697" i="4"/>
  <c r="F697" i="4"/>
  <c r="AA696" i="4"/>
  <c r="Z696" i="4"/>
  <c r="Y696" i="4"/>
  <c r="X696" i="4"/>
  <c r="W696" i="4"/>
  <c r="V696" i="4"/>
  <c r="AB696" i="4" s="1"/>
  <c r="J696" i="4"/>
  <c r="I696" i="4"/>
  <c r="H696" i="4"/>
  <c r="E696" i="4" s="1"/>
  <c r="G696" i="4"/>
  <c r="F696" i="4"/>
  <c r="Z695" i="4"/>
  <c r="AA695" i="4" s="1"/>
  <c r="AB695" i="4" s="1"/>
  <c r="Y695" i="4"/>
  <c r="X695" i="4"/>
  <c r="W695" i="4"/>
  <c r="V695" i="4"/>
  <c r="I695" i="4"/>
  <c r="H695" i="4" s="1"/>
  <c r="E695" i="4" s="1"/>
  <c r="G695" i="4"/>
  <c r="F695" i="4"/>
  <c r="Z694" i="4"/>
  <c r="Y694" i="4"/>
  <c r="AA694" i="4" s="1"/>
  <c r="AB694" i="4" s="1"/>
  <c r="X694" i="4"/>
  <c r="W694" i="4"/>
  <c r="V694" i="4"/>
  <c r="J694" i="4"/>
  <c r="I694" i="4"/>
  <c r="H694" i="4"/>
  <c r="E694" i="4" s="1"/>
  <c r="G694" i="4"/>
  <c r="F694" i="4"/>
  <c r="Z693" i="4"/>
  <c r="AA693" i="4" s="1"/>
  <c r="Y693" i="4"/>
  <c r="X693" i="4"/>
  <c r="W693" i="4"/>
  <c r="V693" i="4"/>
  <c r="AB693" i="4" s="1"/>
  <c r="I693" i="4"/>
  <c r="J693" i="4" s="1"/>
  <c r="G693" i="4"/>
  <c r="F693" i="4"/>
  <c r="AA692" i="4"/>
  <c r="Z692" i="4"/>
  <c r="Y692" i="4"/>
  <c r="X692" i="4"/>
  <c r="W692" i="4"/>
  <c r="V692" i="4"/>
  <c r="AB692" i="4" s="1"/>
  <c r="J692" i="4"/>
  <c r="I692" i="4"/>
  <c r="H692" i="4"/>
  <c r="E692" i="4" s="1"/>
  <c r="G692" i="4"/>
  <c r="F692" i="4"/>
  <c r="Z691" i="4"/>
  <c r="AA691" i="4" s="1"/>
  <c r="AB691" i="4" s="1"/>
  <c r="Y691" i="4"/>
  <c r="X691" i="4"/>
  <c r="W691" i="4"/>
  <c r="V691" i="4"/>
  <c r="I691" i="4"/>
  <c r="H691" i="4" s="1"/>
  <c r="E691" i="4" s="1"/>
  <c r="G691" i="4"/>
  <c r="F691" i="4"/>
  <c r="Z690" i="4"/>
  <c r="Y690" i="4"/>
  <c r="AA690" i="4" s="1"/>
  <c r="AB690" i="4" s="1"/>
  <c r="X690" i="4"/>
  <c r="W690" i="4"/>
  <c r="V690" i="4"/>
  <c r="J690" i="4"/>
  <c r="I690" i="4"/>
  <c r="H690" i="4"/>
  <c r="E690" i="4" s="1"/>
  <c r="G690" i="4"/>
  <c r="F690" i="4"/>
  <c r="Z689" i="4"/>
  <c r="AA689" i="4" s="1"/>
  <c r="Y689" i="4"/>
  <c r="X689" i="4"/>
  <c r="W689" i="4"/>
  <c r="V689" i="4"/>
  <c r="AB689" i="4" s="1"/>
  <c r="I689" i="4"/>
  <c r="J689" i="4" s="1"/>
  <c r="G689" i="4"/>
  <c r="F689" i="4"/>
  <c r="AA688" i="4"/>
  <c r="Z688" i="4"/>
  <c r="Y688" i="4"/>
  <c r="X688" i="4"/>
  <c r="W688" i="4"/>
  <c r="V688" i="4"/>
  <c r="AB688" i="4" s="1"/>
  <c r="J688" i="4"/>
  <c r="I688" i="4"/>
  <c r="H688" i="4"/>
  <c r="E688" i="4" s="1"/>
  <c r="G688" i="4"/>
  <c r="F688" i="4"/>
  <c r="Z687" i="4"/>
  <c r="AA687" i="4" s="1"/>
  <c r="AB687" i="4" s="1"/>
  <c r="Y687" i="4"/>
  <c r="X687" i="4"/>
  <c r="W687" i="4"/>
  <c r="V687" i="4"/>
  <c r="I687" i="4"/>
  <c r="H687" i="4" s="1"/>
  <c r="E687" i="4" s="1"/>
  <c r="G687" i="4"/>
  <c r="F687" i="4"/>
  <c r="Z686" i="4"/>
  <c r="Y686" i="4"/>
  <c r="AA686" i="4" s="1"/>
  <c r="AB686" i="4" s="1"/>
  <c r="X686" i="4"/>
  <c r="W686" i="4"/>
  <c r="V686" i="4"/>
  <c r="J686" i="4"/>
  <c r="I686" i="4"/>
  <c r="H686" i="4"/>
  <c r="E686" i="4" s="1"/>
  <c r="G686" i="4"/>
  <c r="F686" i="4"/>
  <c r="Z685" i="4"/>
  <c r="AA685" i="4" s="1"/>
  <c r="Y685" i="4"/>
  <c r="X685" i="4"/>
  <c r="W685" i="4"/>
  <c r="V685" i="4"/>
  <c r="AB685" i="4" s="1"/>
  <c r="I685" i="4"/>
  <c r="J685" i="4" s="1"/>
  <c r="G685" i="4"/>
  <c r="F685" i="4"/>
  <c r="AA684" i="4"/>
  <c r="Z684" i="4"/>
  <c r="Y684" i="4"/>
  <c r="X684" i="4"/>
  <c r="W684" i="4"/>
  <c r="V684" i="4"/>
  <c r="AB684" i="4" s="1"/>
  <c r="J684" i="4"/>
  <c r="I684" i="4"/>
  <c r="H684" i="4"/>
  <c r="E684" i="4" s="1"/>
  <c r="G684" i="4"/>
  <c r="F684" i="4"/>
  <c r="Z683" i="4"/>
  <c r="AA683" i="4" s="1"/>
  <c r="AB683" i="4" s="1"/>
  <c r="Y683" i="4"/>
  <c r="X683" i="4"/>
  <c r="W683" i="4"/>
  <c r="V683" i="4"/>
  <c r="I683" i="4"/>
  <c r="H683" i="4" s="1"/>
  <c r="E683" i="4" s="1"/>
  <c r="G683" i="4"/>
  <c r="F683" i="4"/>
  <c r="Z682" i="4"/>
  <c r="Y682" i="4"/>
  <c r="AA682" i="4" s="1"/>
  <c r="AB682" i="4" s="1"/>
  <c r="X682" i="4"/>
  <c r="W682" i="4"/>
  <c r="V682" i="4"/>
  <c r="J682" i="4"/>
  <c r="I682" i="4"/>
  <c r="H682" i="4"/>
  <c r="E682" i="4" s="1"/>
  <c r="G682" i="4"/>
  <c r="F682" i="4"/>
  <c r="Z681" i="4"/>
  <c r="AA681" i="4" s="1"/>
  <c r="Y681" i="4"/>
  <c r="X681" i="4"/>
  <c r="W681" i="4"/>
  <c r="V681" i="4"/>
  <c r="AB681" i="4" s="1"/>
  <c r="I681" i="4"/>
  <c r="J681" i="4" s="1"/>
  <c r="G681" i="4"/>
  <c r="F681" i="4"/>
  <c r="AA680" i="4"/>
  <c r="Z680" i="4"/>
  <c r="Y680" i="4"/>
  <c r="X680" i="4"/>
  <c r="W680" i="4"/>
  <c r="V680" i="4"/>
  <c r="AB680" i="4" s="1"/>
  <c r="J680" i="4"/>
  <c r="I680" i="4"/>
  <c r="H680" i="4"/>
  <c r="E680" i="4" s="1"/>
  <c r="G680" i="4"/>
  <c r="F680" i="4"/>
  <c r="Z679" i="4"/>
  <c r="AA679" i="4" s="1"/>
  <c r="AB679" i="4" s="1"/>
  <c r="Y679" i="4"/>
  <c r="X679" i="4"/>
  <c r="W679" i="4"/>
  <c r="V679" i="4"/>
  <c r="I679" i="4"/>
  <c r="H679" i="4" s="1"/>
  <c r="E679" i="4" s="1"/>
  <c r="G679" i="4"/>
  <c r="F679" i="4"/>
  <c r="Z678" i="4"/>
  <c r="Y678" i="4"/>
  <c r="AA678" i="4" s="1"/>
  <c r="AB678" i="4" s="1"/>
  <c r="X678" i="4"/>
  <c r="W678" i="4"/>
  <c r="V678" i="4"/>
  <c r="J678" i="4"/>
  <c r="I678" i="4"/>
  <c r="H678" i="4"/>
  <c r="E678" i="4" s="1"/>
  <c r="G678" i="4"/>
  <c r="F678" i="4"/>
  <c r="Z677" i="4"/>
  <c r="AA677" i="4" s="1"/>
  <c r="Y677" i="4"/>
  <c r="X677" i="4"/>
  <c r="W677" i="4"/>
  <c r="V677" i="4"/>
  <c r="AB677" i="4" s="1"/>
  <c r="I677" i="4"/>
  <c r="J677" i="4" s="1"/>
  <c r="G677" i="4"/>
  <c r="F677" i="4"/>
  <c r="AA676" i="4"/>
  <c r="Z676" i="4"/>
  <c r="Y676" i="4"/>
  <c r="X676" i="4"/>
  <c r="W676" i="4"/>
  <c r="V676" i="4"/>
  <c r="AB676" i="4" s="1"/>
  <c r="J676" i="4"/>
  <c r="I676" i="4"/>
  <c r="H676" i="4"/>
  <c r="E676" i="4" s="1"/>
  <c r="G676" i="4"/>
  <c r="F676" i="4"/>
  <c r="Z675" i="4"/>
  <c r="AA675" i="4" s="1"/>
  <c r="AB675" i="4" s="1"/>
  <c r="Y675" i="4"/>
  <c r="X675" i="4"/>
  <c r="W675" i="4"/>
  <c r="V675" i="4"/>
  <c r="I675" i="4"/>
  <c r="H675" i="4" s="1"/>
  <c r="E675" i="4" s="1"/>
  <c r="G675" i="4"/>
  <c r="F675" i="4"/>
  <c r="Z674" i="4"/>
  <c r="Y674" i="4"/>
  <c r="AA674" i="4" s="1"/>
  <c r="AB674" i="4" s="1"/>
  <c r="X674" i="4"/>
  <c r="W674" i="4"/>
  <c r="V674" i="4"/>
  <c r="J674" i="4"/>
  <c r="I674" i="4"/>
  <c r="H674" i="4"/>
  <c r="E674" i="4" s="1"/>
  <c r="G674" i="4"/>
  <c r="F674" i="4"/>
  <c r="Z673" i="4"/>
  <c r="AA673" i="4" s="1"/>
  <c r="Y673" i="4"/>
  <c r="X673" i="4"/>
  <c r="W673" i="4"/>
  <c r="V673" i="4"/>
  <c r="AB673" i="4" s="1"/>
  <c r="I673" i="4"/>
  <c r="J673" i="4" s="1"/>
  <c r="G673" i="4"/>
  <c r="F673" i="4"/>
  <c r="AA672" i="4"/>
  <c r="Z672" i="4"/>
  <c r="Y672" i="4"/>
  <c r="X672" i="4"/>
  <c r="W672" i="4"/>
  <c r="V672" i="4"/>
  <c r="AB672" i="4" s="1"/>
  <c r="J672" i="4"/>
  <c r="I672" i="4"/>
  <c r="H672" i="4"/>
  <c r="E672" i="4" s="1"/>
  <c r="G672" i="4"/>
  <c r="F672" i="4"/>
  <c r="Z671" i="4"/>
  <c r="AA671" i="4" s="1"/>
  <c r="AB671" i="4" s="1"/>
  <c r="Y671" i="4"/>
  <c r="X671" i="4"/>
  <c r="W671" i="4"/>
  <c r="V671" i="4"/>
  <c r="I671" i="4"/>
  <c r="H671" i="4" s="1"/>
  <c r="E671" i="4" s="1"/>
  <c r="G671" i="4"/>
  <c r="F671" i="4"/>
  <c r="Z670" i="4"/>
  <c r="Y670" i="4"/>
  <c r="AA670" i="4" s="1"/>
  <c r="AB670" i="4" s="1"/>
  <c r="X670" i="4"/>
  <c r="W670" i="4"/>
  <c r="V670" i="4"/>
  <c r="J670" i="4"/>
  <c r="I670" i="4"/>
  <c r="H670" i="4"/>
  <c r="E670" i="4" s="1"/>
  <c r="G670" i="4"/>
  <c r="F670" i="4"/>
  <c r="Z669" i="4"/>
  <c r="AA669" i="4" s="1"/>
  <c r="Y669" i="4"/>
  <c r="X669" i="4"/>
  <c r="W669" i="4"/>
  <c r="V669" i="4"/>
  <c r="AB669" i="4" s="1"/>
  <c r="I669" i="4"/>
  <c r="J669" i="4" s="1"/>
  <c r="G669" i="4"/>
  <c r="F669" i="4"/>
  <c r="AA668" i="4"/>
  <c r="Z668" i="4"/>
  <c r="Y668" i="4"/>
  <c r="X668" i="4"/>
  <c r="W668" i="4"/>
  <c r="V668" i="4"/>
  <c r="AB668" i="4" s="1"/>
  <c r="J668" i="4"/>
  <c r="I668" i="4"/>
  <c r="H668" i="4"/>
  <c r="E668" i="4" s="1"/>
  <c r="G668" i="4"/>
  <c r="F668" i="4"/>
  <c r="Z667" i="4"/>
  <c r="AA667" i="4" s="1"/>
  <c r="AB667" i="4" s="1"/>
  <c r="Y667" i="4"/>
  <c r="X667" i="4"/>
  <c r="W667" i="4"/>
  <c r="V667" i="4"/>
  <c r="I667" i="4"/>
  <c r="G667" i="4"/>
  <c r="F667" i="4"/>
  <c r="Z666" i="4"/>
  <c r="Y666" i="4"/>
  <c r="AA666" i="4" s="1"/>
  <c r="AB666" i="4" s="1"/>
  <c r="X666" i="4"/>
  <c r="W666" i="4"/>
  <c r="V666" i="4"/>
  <c r="J666" i="4"/>
  <c r="I666" i="4"/>
  <c r="H666" i="4"/>
  <c r="E666" i="4" s="1"/>
  <c r="G666" i="4"/>
  <c r="F666" i="4"/>
  <c r="Z665" i="4"/>
  <c r="AA665" i="4" s="1"/>
  <c r="Y665" i="4"/>
  <c r="X665" i="4"/>
  <c r="W665" i="4"/>
  <c r="V665" i="4"/>
  <c r="AB665" i="4" s="1"/>
  <c r="I665" i="4"/>
  <c r="J665" i="4" s="1"/>
  <c r="G665" i="4"/>
  <c r="F665" i="4"/>
  <c r="AA664" i="4"/>
  <c r="Z664" i="4"/>
  <c r="Y664" i="4"/>
  <c r="X664" i="4"/>
  <c r="W664" i="4"/>
  <c r="V664" i="4"/>
  <c r="AB664" i="4" s="1"/>
  <c r="J664" i="4"/>
  <c r="I664" i="4"/>
  <c r="H664" i="4"/>
  <c r="E664" i="4" s="1"/>
  <c r="G664" i="4"/>
  <c r="F664" i="4"/>
  <c r="AB663" i="4"/>
  <c r="Z663" i="4"/>
  <c r="AA663" i="4" s="1"/>
  <c r="Y663" i="4"/>
  <c r="X663" i="4"/>
  <c r="W663" i="4"/>
  <c r="V663" i="4"/>
  <c r="I663" i="4"/>
  <c r="G663" i="4"/>
  <c r="F663" i="4"/>
  <c r="Z662" i="4"/>
  <c r="Y662" i="4"/>
  <c r="AA662" i="4" s="1"/>
  <c r="AB662" i="4" s="1"/>
  <c r="X662" i="4"/>
  <c r="W662" i="4"/>
  <c r="V662" i="4"/>
  <c r="J662" i="4"/>
  <c r="I662" i="4"/>
  <c r="H662" i="4"/>
  <c r="E662" i="4" s="1"/>
  <c r="G662" i="4"/>
  <c r="F662" i="4"/>
  <c r="Z661" i="4"/>
  <c r="AA661" i="4" s="1"/>
  <c r="Y661" i="4"/>
  <c r="X661" i="4"/>
  <c r="W661" i="4"/>
  <c r="V661" i="4"/>
  <c r="AB661" i="4" s="1"/>
  <c r="I661" i="4"/>
  <c r="J661" i="4" s="1"/>
  <c r="G661" i="4"/>
  <c r="F661" i="4"/>
  <c r="AA660" i="4"/>
  <c r="Z660" i="4"/>
  <c r="Y660" i="4"/>
  <c r="X660" i="4"/>
  <c r="W660" i="4"/>
  <c r="V660" i="4"/>
  <c r="J660" i="4"/>
  <c r="I660" i="4"/>
  <c r="H660" i="4"/>
  <c r="E660" i="4" s="1"/>
  <c r="G660" i="4"/>
  <c r="F660" i="4"/>
  <c r="AB659" i="4"/>
  <c r="Z659" i="4"/>
  <c r="AA659" i="4" s="1"/>
  <c r="Y659" i="4"/>
  <c r="X659" i="4"/>
  <c r="W659" i="4"/>
  <c r="V659" i="4"/>
  <c r="I659" i="4"/>
  <c r="G659" i="4"/>
  <c r="F659" i="4"/>
  <c r="Z658" i="4"/>
  <c r="Y658" i="4"/>
  <c r="AA658" i="4" s="1"/>
  <c r="AB658" i="4" s="1"/>
  <c r="X658" i="4"/>
  <c r="W658" i="4"/>
  <c r="V658" i="4"/>
  <c r="J658" i="4"/>
  <c r="I658" i="4"/>
  <c r="H658" i="4"/>
  <c r="E658" i="4" s="1"/>
  <c r="G658" i="4"/>
  <c r="F658" i="4"/>
  <c r="Z657" i="4"/>
  <c r="AA657" i="4" s="1"/>
  <c r="Y657" i="4"/>
  <c r="X657" i="4"/>
  <c r="W657" i="4"/>
  <c r="V657" i="4"/>
  <c r="AB657" i="4" s="1"/>
  <c r="I657" i="4"/>
  <c r="J657" i="4" s="1"/>
  <c r="G657" i="4"/>
  <c r="F657" i="4"/>
  <c r="AA656" i="4"/>
  <c r="Z656" i="4"/>
  <c r="Y656" i="4"/>
  <c r="X656" i="4"/>
  <c r="W656" i="4"/>
  <c r="V656" i="4"/>
  <c r="J656" i="4"/>
  <c r="I656" i="4"/>
  <c r="H656" i="4"/>
  <c r="E656" i="4" s="1"/>
  <c r="G656" i="4"/>
  <c r="F656" i="4"/>
  <c r="AB655" i="4"/>
  <c r="Z655" i="4"/>
  <c r="AA655" i="4" s="1"/>
  <c r="Y655" i="4"/>
  <c r="X655" i="4"/>
  <c r="W655" i="4"/>
  <c r="V655" i="4"/>
  <c r="I655" i="4"/>
  <c r="G655" i="4"/>
  <c r="F655" i="4"/>
  <c r="Z654" i="4"/>
  <c r="Y654" i="4"/>
  <c r="AA654" i="4" s="1"/>
  <c r="AB654" i="4" s="1"/>
  <c r="X654" i="4"/>
  <c r="W654" i="4"/>
  <c r="V654" i="4"/>
  <c r="J654" i="4"/>
  <c r="I654" i="4"/>
  <c r="H654" i="4"/>
  <c r="E654" i="4" s="1"/>
  <c r="G654" i="4"/>
  <c r="F654" i="4"/>
  <c r="Z653" i="4"/>
  <c r="AA653" i="4" s="1"/>
  <c r="Y653" i="4"/>
  <c r="X653" i="4"/>
  <c r="W653" i="4"/>
  <c r="V653" i="4"/>
  <c r="AB653" i="4" s="1"/>
  <c r="I653" i="4"/>
  <c r="J653" i="4" s="1"/>
  <c r="G653" i="4"/>
  <c r="F653" i="4"/>
  <c r="AA652" i="4"/>
  <c r="Z652" i="4"/>
  <c r="Y652" i="4"/>
  <c r="X652" i="4"/>
  <c r="W652" i="4"/>
  <c r="V652" i="4"/>
  <c r="J652" i="4"/>
  <c r="I652" i="4"/>
  <c r="H652" i="4"/>
  <c r="E652" i="4" s="1"/>
  <c r="G652" i="4"/>
  <c r="F652" i="4"/>
  <c r="Z651" i="4"/>
  <c r="AA651" i="4" s="1"/>
  <c r="AB651" i="4" s="1"/>
  <c r="Y651" i="4"/>
  <c r="X651" i="4"/>
  <c r="W651" i="4"/>
  <c r="V651" i="4"/>
  <c r="I651" i="4"/>
  <c r="G651" i="4"/>
  <c r="F651" i="4"/>
  <c r="Z650" i="4"/>
  <c r="Y650" i="4"/>
  <c r="AA650" i="4" s="1"/>
  <c r="AB650" i="4" s="1"/>
  <c r="X650" i="4"/>
  <c r="W650" i="4"/>
  <c r="V650" i="4"/>
  <c r="J650" i="4"/>
  <c r="I650" i="4"/>
  <c r="H650" i="4"/>
  <c r="E650" i="4" s="1"/>
  <c r="G650" i="4"/>
  <c r="F650" i="4"/>
  <c r="Z649" i="4"/>
  <c r="AA649" i="4" s="1"/>
  <c r="Y649" i="4"/>
  <c r="X649" i="4"/>
  <c r="W649" i="4"/>
  <c r="V649" i="4"/>
  <c r="AB649" i="4" s="1"/>
  <c r="I649" i="4"/>
  <c r="J649" i="4" s="1"/>
  <c r="G649" i="4"/>
  <c r="F649" i="4"/>
  <c r="AA648" i="4"/>
  <c r="Z648" i="4"/>
  <c r="Y648" i="4"/>
  <c r="X648" i="4"/>
  <c r="W648" i="4"/>
  <c r="V648" i="4"/>
  <c r="AB648" i="4" s="1"/>
  <c r="J648" i="4"/>
  <c r="I648" i="4"/>
  <c r="H648" i="4"/>
  <c r="E648" i="4" s="1"/>
  <c r="G648" i="4"/>
  <c r="F648" i="4"/>
  <c r="AB647" i="4"/>
  <c r="Z647" i="4"/>
  <c r="AA647" i="4" s="1"/>
  <c r="Y647" i="4"/>
  <c r="X647" i="4"/>
  <c r="W647" i="4"/>
  <c r="V647" i="4"/>
  <c r="I647" i="4"/>
  <c r="G647" i="4"/>
  <c r="F647" i="4"/>
  <c r="Z646" i="4"/>
  <c r="Y646" i="4"/>
  <c r="AA646" i="4" s="1"/>
  <c r="AB646" i="4" s="1"/>
  <c r="X646" i="4"/>
  <c r="W646" i="4"/>
  <c r="V646" i="4"/>
  <c r="J646" i="4"/>
  <c r="I646" i="4"/>
  <c r="H646" i="4"/>
  <c r="E646" i="4" s="1"/>
  <c r="G646" i="4"/>
  <c r="F646" i="4"/>
  <c r="Z645" i="4"/>
  <c r="AA645" i="4" s="1"/>
  <c r="Y645" i="4"/>
  <c r="X645" i="4"/>
  <c r="W645" i="4"/>
  <c r="V645" i="4"/>
  <c r="AB645" i="4" s="1"/>
  <c r="I645" i="4"/>
  <c r="J645" i="4" s="1"/>
  <c r="G645" i="4"/>
  <c r="F645" i="4"/>
  <c r="AA644" i="4"/>
  <c r="Z644" i="4"/>
  <c r="Y644" i="4"/>
  <c r="X644" i="4"/>
  <c r="W644" i="4"/>
  <c r="V644" i="4"/>
  <c r="J644" i="4"/>
  <c r="I644" i="4"/>
  <c r="H644" i="4"/>
  <c r="E644" i="4" s="1"/>
  <c r="G644" i="4"/>
  <c r="F644" i="4"/>
  <c r="AB643" i="4"/>
  <c r="Z643" i="4"/>
  <c r="AA643" i="4" s="1"/>
  <c r="Y643" i="4"/>
  <c r="X643" i="4"/>
  <c r="W643" i="4"/>
  <c r="V643" i="4"/>
  <c r="I643" i="4"/>
  <c r="G643" i="4"/>
  <c r="F643" i="4"/>
  <c r="Z642" i="4"/>
  <c r="Y642" i="4"/>
  <c r="AA642" i="4" s="1"/>
  <c r="AB642" i="4" s="1"/>
  <c r="X642" i="4"/>
  <c r="W642" i="4"/>
  <c r="V642" i="4"/>
  <c r="J642" i="4"/>
  <c r="I642" i="4"/>
  <c r="H642" i="4"/>
  <c r="E642" i="4" s="1"/>
  <c r="G642" i="4"/>
  <c r="F642" i="4"/>
  <c r="Z641" i="4"/>
  <c r="AA641" i="4" s="1"/>
  <c r="Y641" i="4"/>
  <c r="X641" i="4"/>
  <c r="W641" i="4"/>
  <c r="V641" i="4"/>
  <c r="AB641" i="4" s="1"/>
  <c r="I641" i="4"/>
  <c r="J641" i="4" s="1"/>
  <c r="G641" i="4"/>
  <c r="F641" i="4"/>
  <c r="AA640" i="4"/>
  <c r="Z640" i="4"/>
  <c r="Y640" i="4"/>
  <c r="X640" i="4"/>
  <c r="W640" i="4"/>
  <c r="V640" i="4"/>
  <c r="J640" i="4"/>
  <c r="I640" i="4"/>
  <c r="H640" i="4"/>
  <c r="E640" i="4" s="1"/>
  <c r="G640" i="4"/>
  <c r="F640" i="4"/>
  <c r="AB639" i="4"/>
  <c r="Z639" i="4"/>
  <c r="AA639" i="4" s="1"/>
  <c r="Y639" i="4"/>
  <c r="X639" i="4"/>
  <c r="W639" i="4"/>
  <c r="V639" i="4"/>
  <c r="I639" i="4"/>
  <c r="G639" i="4"/>
  <c r="F639" i="4"/>
  <c r="Z638" i="4"/>
  <c r="Y638" i="4"/>
  <c r="AA638" i="4" s="1"/>
  <c r="AB638" i="4" s="1"/>
  <c r="X638" i="4"/>
  <c r="W638" i="4"/>
  <c r="V638" i="4"/>
  <c r="J638" i="4"/>
  <c r="I638" i="4"/>
  <c r="H638" i="4"/>
  <c r="E638" i="4" s="1"/>
  <c r="G638" i="4"/>
  <c r="F638" i="4"/>
  <c r="Z637" i="4"/>
  <c r="AA637" i="4" s="1"/>
  <c r="Y637" i="4"/>
  <c r="X637" i="4"/>
  <c r="W637" i="4"/>
  <c r="V637" i="4"/>
  <c r="AB637" i="4" s="1"/>
  <c r="I637" i="4"/>
  <c r="J637" i="4" s="1"/>
  <c r="G637" i="4"/>
  <c r="F637" i="4"/>
  <c r="AA636" i="4"/>
  <c r="Z636" i="4"/>
  <c r="Y636" i="4"/>
  <c r="X636" i="4"/>
  <c r="W636" i="4"/>
  <c r="V636" i="4"/>
  <c r="J636" i="4"/>
  <c r="I636" i="4"/>
  <c r="H636" i="4"/>
  <c r="E636" i="4" s="1"/>
  <c r="G636" i="4"/>
  <c r="F636" i="4"/>
  <c r="Z635" i="4"/>
  <c r="AA635" i="4" s="1"/>
  <c r="AB635" i="4" s="1"/>
  <c r="Y635" i="4"/>
  <c r="X635" i="4"/>
  <c r="W635" i="4"/>
  <c r="V635" i="4"/>
  <c r="I635" i="4"/>
  <c r="G635" i="4"/>
  <c r="F635" i="4"/>
  <c r="Z634" i="4"/>
  <c r="Y634" i="4"/>
  <c r="AA634" i="4" s="1"/>
  <c r="AB634" i="4" s="1"/>
  <c r="X634" i="4"/>
  <c r="W634" i="4"/>
  <c r="V634" i="4"/>
  <c r="J634" i="4"/>
  <c r="I634" i="4"/>
  <c r="H634" i="4"/>
  <c r="E634" i="4" s="1"/>
  <c r="G634" i="4"/>
  <c r="F634" i="4"/>
  <c r="Z633" i="4"/>
  <c r="AA633" i="4" s="1"/>
  <c r="Y633" i="4"/>
  <c r="X633" i="4"/>
  <c r="W633" i="4"/>
  <c r="V633" i="4"/>
  <c r="AB633" i="4" s="1"/>
  <c r="I633" i="4"/>
  <c r="J633" i="4" s="1"/>
  <c r="G633" i="4"/>
  <c r="F633" i="4"/>
  <c r="AA632" i="4"/>
  <c r="Z632" i="4"/>
  <c r="Y632" i="4"/>
  <c r="X632" i="4"/>
  <c r="W632" i="4"/>
  <c r="V632" i="4"/>
  <c r="AB632" i="4" s="1"/>
  <c r="J632" i="4"/>
  <c r="I632" i="4"/>
  <c r="H632" i="4"/>
  <c r="E632" i="4" s="1"/>
  <c r="G632" i="4"/>
  <c r="F632" i="4"/>
  <c r="AB631" i="4"/>
  <c r="Z631" i="4"/>
  <c r="AA631" i="4" s="1"/>
  <c r="Y631" i="4"/>
  <c r="X631" i="4"/>
  <c r="W631" i="4"/>
  <c r="V631" i="4"/>
  <c r="I631" i="4"/>
  <c r="G631" i="4"/>
  <c r="F631" i="4"/>
  <c r="Z630" i="4"/>
  <c r="Y630" i="4"/>
  <c r="AA630" i="4" s="1"/>
  <c r="AB630" i="4" s="1"/>
  <c r="X630" i="4"/>
  <c r="W630" i="4"/>
  <c r="V630" i="4"/>
  <c r="J630" i="4"/>
  <c r="I630" i="4"/>
  <c r="H630" i="4"/>
  <c r="E630" i="4" s="1"/>
  <c r="G630" i="4"/>
  <c r="F630" i="4"/>
  <c r="Z629" i="4"/>
  <c r="AA629" i="4" s="1"/>
  <c r="Y629" i="4"/>
  <c r="X629" i="4"/>
  <c r="W629" i="4"/>
  <c r="V629" i="4"/>
  <c r="AB629" i="4" s="1"/>
  <c r="I629" i="4"/>
  <c r="J629" i="4" s="1"/>
  <c r="G629" i="4"/>
  <c r="F629" i="4"/>
  <c r="AA628" i="4"/>
  <c r="Z628" i="4"/>
  <c r="Y628" i="4"/>
  <c r="X628" i="4"/>
  <c r="W628" i="4"/>
  <c r="V628" i="4"/>
  <c r="J628" i="4"/>
  <c r="I628" i="4"/>
  <c r="H628" i="4"/>
  <c r="E628" i="4" s="1"/>
  <c r="G628" i="4"/>
  <c r="F628" i="4"/>
  <c r="AB627" i="4"/>
  <c r="Z627" i="4"/>
  <c r="AA627" i="4" s="1"/>
  <c r="Y627" i="4"/>
  <c r="X627" i="4"/>
  <c r="W627" i="4"/>
  <c r="V627" i="4"/>
  <c r="I627" i="4"/>
  <c r="G627" i="4"/>
  <c r="F627" i="4"/>
  <c r="Z626" i="4"/>
  <c r="Y626" i="4"/>
  <c r="AA626" i="4" s="1"/>
  <c r="AB626" i="4" s="1"/>
  <c r="X626" i="4"/>
  <c r="W626" i="4"/>
  <c r="V626" i="4"/>
  <c r="J626" i="4"/>
  <c r="I626" i="4"/>
  <c r="H626" i="4"/>
  <c r="E626" i="4" s="1"/>
  <c r="G626" i="4"/>
  <c r="F626" i="4"/>
  <c r="Z625" i="4"/>
  <c r="AA625" i="4" s="1"/>
  <c r="Y625" i="4"/>
  <c r="X625" i="4"/>
  <c r="W625" i="4"/>
  <c r="V625" i="4"/>
  <c r="AB625" i="4" s="1"/>
  <c r="I625" i="4"/>
  <c r="J625" i="4" s="1"/>
  <c r="G625" i="4"/>
  <c r="F625" i="4"/>
  <c r="AA624" i="4"/>
  <c r="Z624" i="4"/>
  <c r="Y624" i="4"/>
  <c r="X624" i="4"/>
  <c r="W624" i="4"/>
  <c r="V624" i="4"/>
  <c r="J624" i="4"/>
  <c r="I624" i="4"/>
  <c r="H624" i="4"/>
  <c r="E624" i="4" s="1"/>
  <c r="G624" i="4"/>
  <c r="F624" i="4"/>
  <c r="AB623" i="4"/>
  <c r="Z623" i="4"/>
  <c r="AA623" i="4" s="1"/>
  <c r="Y623" i="4"/>
  <c r="X623" i="4"/>
  <c r="W623" i="4"/>
  <c r="V623" i="4"/>
  <c r="I623" i="4"/>
  <c r="G623" i="4"/>
  <c r="F623" i="4"/>
  <c r="Z622" i="4"/>
  <c r="Y622" i="4"/>
  <c r="AA622" i="4" s="1"/>
  <c r="AB622" i="4" s="1"/>
  <c r="X622" i="4"/>
  <c r="W622" i="4"/>
  <c r="V622" i="4"/>
  <c r="J622" i="4"/>
  <c r="I622" i="4"/>
  <c r="H622" i="4"/>
  <c r="E622" i="4" s="1"/>
  <c r="G622" i="4"/>
  <c r="F622" i="4"/>
  <c r="Z621" i="4"/>
  <c r="AA621" i="4" s="1"/>
  <c r="Y621" i="4"/>
  <c r="X621" i="4"/>
  <c r="W621" i="4"/>
  <c r="V621" i="4"/>
  <c r="AB621" i="4" s="1"/>
  <c r="I621" i="4"/>
  <c r="J621" i="4" s="1"/>
  <c r="G621" i="4"/>
  <c r="F621" i="4"/>
  <c r="AA620" i="4"/>
  <c r="Z620" i="4"/>
  <c r="Y620" i="4"/>
  <c r="X620" i="4"/>
  <c r="W620" i="4"/>
  <c r="V620" i="4"/>
  <c r="J620" i="4"/>
  <c r="I620" i="4"/>
  <c r="H620" i="4"/>
  <c r="E620" i="4" s="1"/>
  <c r="G620" i="4"/>
  <c r="F620" i="4"/>
  <c r="Z619" i="4"/>
  <c r="AA619" i="4" s="1"/>
  <c r="AB619" i="4" s="1"/>
  <c r="Y619" i="4"/>
  <c r="X619" i="4"/>
  <c r="W619" i="4"/>
  <c r="V619" i="4"/>
  <c r="I619" i="4"/>
  <c r="G619" i="4"/>
  <c r="F619" i="4"/>
  <c r="Z618" i="4"/>
  <c r="Y618" i="4"/>
  <c r="AA618" i="4" s="1"/>
  <c r="AB618" i="4" s="1"/>
  <c r="X618" i="4"/>
  <c r="W618" i="4"/>
  <c r="V618" i="4"/>
  <c r="J618" i="4"/>
  <c r="I618" i="4"/>
  <c r="H618" i="4"/>
  <c r="E618" i="4" s="1"/>
  <c r="G618" i="4"/>
  <c r="F618" i="4"/>
  <c r="Z617" i="4"/>
  <c r="AA617" i="4" s="1"/>
  <c r="Y617" i="4"/>
  <c r="X617" i="4"/>
  <c r="W617" i="4"/>
  <c r="V617" i="4"/>
  <c r="AB617" i="4" s="1"/>
  <c r="I617" i="4"/>
  <c r="J617" i="4" s="1"/>
  <c r="G617" i="4"/>
  <c r="F617" i="4"/>
  <c r="AA616" i="4"/>
  <c r="Z616" i="4"/>
  <c r="Y616" i="4"/>
  <c r="X616" i="4"/>
  <c r="W616" i="4"/>
  <c r="V616" i="4"/>
  <c r="AB616" i="4" s="1"/>
  <c r="J616" i="4"/>
  <c r="I616" i="4"/>
  <c r="H616" i="4"/>
  <c r="E616" i="4" s="1"/>
  <c r="G616" i="4"/>
  <c r="F616" i="4"/>
  <c r="AB615" i="4"/>
  <c r="Z615" i="4"/>
  <c r="AA615" i="4" s="1"/>
  <c r="Y615" i="4"/>
  <c r="X615" i="4"/>
  <c r="W615" i="4"/>
  <c r="V615" i="4"/>
  <c r="I615" i="4"/>
  <c r="G615" i="4"/>
  <c r="F615" i="4"/>
  <c r="Z614" i="4"/>
  <c r="Y614" i="4"/>
  <c r="AA614" i="4" s="1"/>
  <c r="AB614" i="4" s="1"/>
  <c r="X614" i="4"/>
  <c r="W614" i="4"/>
  <c r="V614" i="4"/>
  <c r="J614" i="4"/>
  <c r="I614" i="4"/>
  <c r="H614" i="4"/>
  <c r="E614" i="4" s="1"/>
  <c r="G614" i="4"/>
  <c r="F614" i="4"/>
  <c r="Z613" i="4"/>
  <c r="AA613" i="4" s="1"/>
  <c r="Y613" i="4"/>
  <c r="X613" i="4"/>
  <c r="W613" i="4"/>
  <c r="V613" i="4"/>
  <c r="AB613" i="4" s="1"/>
  <c r="I613" i="4"/>
  <c r="J613" i="4" s="1"/>
  <c r="G613" i="4"/>
  <c r="F613" i="4"/>
  <c r="AA612" i="4"/>
  <c r="Z612" i="4"/>
  <c r="Y612" i="4"/>
  <c r="X612" i="4"/>
  <c r="W612" i="4"/>
  <c r="V612" i="4"/>
  <c r="J612" i="4"/>
  <c r="I612" i="4"/>
  <c r="H612" i="4"/>
  <c r="E612" i="4" s="1"/>
  <c r="G612" i="4"/>
  <c r="F612" i="4"/>
  <c r="AB611" i="4"/>
  <c r="Z611" i="4"/>
  <c r="AA611" i="4" s="1"/>
  <c r="Y611" i="4"/>
  <c r="X611" i="4"/>
  <c r="W611" i="4"/>
  <c r="V611" i="4"/>
  <c r="I611" i="4"/>
  <c r="G611" i="4"/>
  <c r="F611" i="4"/>
  <c r="Z610" i="4"/>
  <c r="Y610" i="4"/>
  <c r="AA610" i="4" s="1"/>
  <c r="AB610" i="4" s="1"/>
  <c r="X610" i="4"/>
  <c r="W610" i="4"/>
  <c r="V610" i="4"/>
  <c r="J610" i="4"/>
  <c r="I610" i="4"/>
  <c r="H610" i="4"/>
  <c r="E610" i="4" s="1"/>
  <c r="G610" i="4"/>
  <c r="F610" i="4"/>
  <c r="Z609" i="4"/>
  <c r="AA609" i="4" s="1"/>
  <c r="Y609" i="4"/>
  <c r="X609" i="4"/>
  <c r="W609" i="4"/>
  <c r="V609" i="4"/>
  <c r="AB609" i="4" s="1"/>
  <c r="I609" i="4"/>
  <c r="J609" i="4" s="1"/>
  <c r="G609" i="4"/>
  <c r="F609" i="4"/>
  <c r="AA608" i="4"/>
  <c r="Z608" i="4"/>
  <c r="Y608" i="4"/>
  <c r="X608" i="4"/>
  <c r="W608" i="4"/>
  <c r="V608" i="4"/>
  <c r="J608" i="4"/>
  <c r="I608" i="4"/>
  <c r="H608" i="4"/>
  <c r="E608" i="4" s="1"/>
  <c r="G608" i="4"/>
  <c r="F608" i="4"/>
  <c r="AB607" i="4"/>
  <c r="Z607" i="4"/>
  <c r="AA607" i="4" s="1"/>
  <c r="Y607" i="4"/>
  <c r="X607" i="4"/>
  <c r="W607" i="4"/>
  <c r="V607" i="4"/>
  <c r="I607" i="4"/>
  <c r="G607" i="4"/>
  <c r="F607" i="4"/>
  <c r="Z606" i="4"/>
  <c r="Y606" i="4"/>
  <c r="AA606" i="4" s="1"/>
  <c r="AB606" i="4" s="1"/>
  <c r="X606" i="4"/>
  <c r="W606" i="4"/>
  <c r="V606" i="4"/>
  <c r="J606" i="4"/>
  <c r="I606" i="4"/>
  <c r="H606" i="4"/>
  <c r="E606" i="4" s="1"/>
  <c r="G606" i="4"/>
  <c r="F606" i="4"/>
  <c r="Z605" i="4"/>
  <c r="AA605" i="4" s="1"/>
  <c r="Y605" i="4"/>
  <c r="X605" i="4"/>
  <c r="W605" i="4"/>
  <c r="V605" i="4"/>
  <c r="AB605" i="4" s="1"/>
  <c r="I605" i="4"/>
  <c r="J605" i="4" s="1"/>
  <c r="G605" i="4"/>
  <c r="F605" i="4"/>
  <c r="AA604" i="4"/>
  <c r="Z604" i="4"/>
  <c r="Y604" i="4"/>
  <c r="X604" i="4"/>
  <c r="W604" i="4"/>
  <c r="V604" i="4"/>
  <c r="J604" i="4"/>
  <c r="I604" i="4"/>
  <c r="H604" i="4"/>
  <c r="E604" i="4" s="1"/>
  <c r="G604" i="4"/>
  <c r="F604" i="4"/>
  <c r="Z603" i="4"/>
  <c r="AA603" i="4" s="1"/>
  <c r="AB603" i="4" s="1"/>
  <c r="Y603" i="4"/>
  <c r="X603" i="4"/>
  <c r="W603" i="4"/>
  <c r="V603" i="4"/>
  <c r="I603" i="4"/>
  <c r="G603" i="4"/>
  <c r="F603" i="4"/>
  <c r="Z602" i="4"/>
  <c r="Y602" i="4"/>
  <c r="AA602" i="4" s="1"/>
  <c r="AB602" i="4" s="1"/>
  <c r="X602" i="4"/>
  <c r="W602" i="4"/>
  <c r="V602" i="4"/>
  <c r="J602" i="4"/>
  <c r="I602" i="4"/>
  <c r="H602" i="4"/>
  <c r="E602" i="4" s="1"/>
  <c r="G602" i="4"/>
  <c r="F602" i="4"/>
  <c r="Z601" i="4"/>
  <c r="AA601" i="4" s="1"/>
  <c r="Y601" i="4"/>
  <c r="X601" i="4"/>
  <c r="W601" i="4"/>
  <c r="V601" i="4"/>
  <c r="AB601" i="4" s="1"/>
  <c r="I601" i="4"/>
  <c r="J601" i="4" s="1"/>
  <c r="G601" i="4"/>
  <c r="F601" i="4"/>
  <c r="AA600" i="4"/>
  <c r="Z600" i="4"/>
  <c r="Y600" i="4"/>
  <c r="X600" i="4"/>
  <c r="W600" i="4"/>
  <c r="V600" i="4"/>
  <c r="AB600" i="4" s="1"/>
  <c r="J600" i="4"/>
  <c r="I600" i="4"/>
  <c r="H600" i="4"/>
  <c r="E600" i="4" s="1"/>
  <c r="G600" i="4"/>
  <c r="F600" i="4"/>
  <c r="Z599" i="4"/>
  <c r="AA599" i="4" s="1"/>
  <c r="AB599" i="4" s="1"/>
  <c r="Y599" i="4"/>
  <c r="X599" i="4"/>
  <c r="W599" i="4"/>
  <c r="V599" i="4"/>
  <c r="I599" i="4"/>
  <c r="G599" i="4"/>
  <c r="F599" i="4"/>
  <c r="Z598" i="4"/>
  <c r="Y598" i="4"/>
  <c r="AA598" i="4" s="1"/>
  <c r="AB598" i="4" s="1"/>
  <c r="X598" i="4"/>
  <c r="W598" i="4"/>
  <c r="V598" i="4"/>
  <c r="J598" i="4"/>
  <c r="I598" i="4"/>
  <c r="H598" i="4"/>
  <c r="E598" i="4" s="1"/>
  <c r="G598" i="4"/>
  <c r="F598" i="4"/>
  <c r="Z597" i="4"/>
  <c r="AA597" i="4" s="1"/>
  <c r="Y597" i="4"/>
  <c r="X597" i="4"/>
  <c r="W597" i="4"/>
  <c r="V597" i="4"/>
  <c r="AB597" i="4" s="1"/>
  <c r="I597" i="4"/>
  <c r="J597" i="4" s="1"/>
  <c r="G597" i="4"/>
  <c r="F597" i="4"/>
  <c r="AA596" i="4"/>
  <c r="Z596" i="4"/>
  <c r="Y596" i="4"/>
  <c r="X596" i="4"/>
  <c r="W596" i="4"/>
  <c r="V596" i="4"/>
  <c r="AB596" i="4" s="1"/>
  <c r="J596" i="4"/>
  <c r="I596" i="4"/>
  <c r="H596" i="4"/>
  <c r="E596" i="4" s="1"/>
  <c r="G596" i="4"/>
  <c r="F596" i="4"/>
  <c r="AB595" i="4"/>
  <c r="Z595" i="4"/>
  <c r="AA595" i="4" s="1"/>
  <c r="Y595" i="4"/>
  <c r="X595" i="4"/>
  <c r="W595" i="4"/>
  <c r="V595" i="4"/>
  <c r="I595" i="4"/>
  <c r="G595" i="4"/>
  <c r="F595" i="4"/>
  <c r="Z594" i="4"/>
  <c r="Y594" i="4"/>
  <c r="AA594" i="4" s="1"/>
  <c r="AB594" i="4" s="1"/>
  <c r="X594" i="4"/>
  <c r="W594" i="4"/>
  <c r="V594" i="4"/>
  <c r="J594" i="4"/>
  <c r="I594" i="4"/>
  <c r="H594" i="4"/>
  <c r="E594" i="4" s="1"/>
  <c r="G594" i="4"/>
  <c r="F594" i="4"/>
  <c r="Z593" i="4"/>
  <c r="AA593" i="4" s="1"/>
  <c r="Y593" i="4"/>
  <c r="X593" i="4"/>
  <c r="W593" i="4"/>
  <c r="V593" i="4"/>
  <c r="AB593" i="4" s="1"/>
  <c r="I593" i="4"/>
  <c r="J593" i="4" s="1"/>
  <c r="G593" i="4"/>
  <c r="F593" i="4"/>
  <c r="AA592" i="4"/>
  <c r="Z592" i="4"/>
  <c r="Y592" i="4"/>
  <c r="X592" i="4"/>
  <c r="W592" i="4"/>
  <c r="V592" i="4"/>
  <c r="J592" i="4"/>
  <c r="I592" i="4"/>
  <c r="H592" i="4"/>
  <c r="E592" i="4" s="1"/>
  <c r="G592" i="4"/>
  <c r="F592" i="4"/>
  <c r="AB591" i="4"/>
  <c r="Z591" i="4"/>
  <c r="AA591" i="4" s="1"/>
  <c r="Y591" i="4"/>
  <c r="X591" i="4"/>
  <c r="W591" i="4"/>
  <c r="V591" i="4"/>
  <c r="I591" i="4"/>
  <c r="G591" i="4"/>
  <c r="F591" i="4"/>
  <c r="Z590" i="4"/>
  <c r="Y590" i="4"/>
  <c r="AA590" i="4" s="1"/>
  <c r="AB590" i="4" s="1"/>
  <c r="X590" i="4"/>
  <c r="W590" i="4"/>
  <c r="V590" i="4"/>
  <c r="J590" i="4"/>
  <c r="I590" i="4"/>
  <c r="H590" i="4"/>
  <c r="E590" i="4" s="1"/>
  <c r="G590" i="4"/>
  <c r="F590" i="4"/>
  <c r="Z589" i="4"/>
  <c r="AA589" i="4" s="1"/>
  <c r="Y589" i="4"/>
  <c r="X589" i="4"/>
  <c r="W589" i="4"/>
  <c r="V589" i="4"/>
  <c r="AB589" i="4" s="1"/>
  <c r="I589" i="4"/>
  <c r="J589" i="4" s="1"/>
  <c r="G589" i="4"/>
  <c r="F589" i="4"/>
  <c r="AA588" i="4"/>
  <c r="Z588" i="4"/>
  <c r="Y588" i="4"/>
  <c r="X588" i="4"/>
  <c r="W588" i="4"/>
  <c r="V588" i="4"/>
  <c r="J588" i="4"/>
  <c r="I588" i="4"/>
  <c r="H588" i="4"/>
  <c r="E588" i="4" s="1"/>
  <c r="G588" i="4"/>
  <c r="F588" i="4"/>
  <c r="Z587" i="4"/>
  <c r="AA587" i="4" s="1"/>
  <c r="AB587" i="4" s="1"/>
  <c r="Y587" i="4"/>
  <c r="X587" i="4"/>
  <c r="W587" i="4"/>
  <c r="V587" i="4"/>
  <c r="I587" i="4"/>
  <c r="G587" i="4"/>
  <c r="F587" i="4"/>
  <c r="Z586" i="4"/>
  <c r="Y586" i="4"/>
  <c r="AA586" i="4" s="1"/>
  <c r="AB586" i="4" s="1"/>
  <c r="X586" i="4"/>
  <c r="W586" i="4"/>
  <c r="V586" i="4"/>
  <c r="J586" i="4"/>
  <c r="I586" i="4"/>
  <c r="H586" i="4"/>
  <c r="E586" i="4" s="1"/>
  <c r="G586" i="4"/>
  <c r="F586" i="4"/>
  <c r="Z585" i="4"/>
  <c r="AA585" i="4" s="1"/>
  <c r="Y585" i="4"/>
  <c r="X585" i="4"/>
  <c r="W585" i="4"/>
  <c r="V585" i="4"/>
  <c r="AB585" i="4" s="1"/>
  <c r="I585" i="4"/>
  <c r="J585" i="4" s="1"/>
  <c r="G585" i="4"/>
  <c r="F585" i="4"/>
  <c r="AA584" i="4"/>
  <c r="Z584" i="4"/>
  <c r="Y584" i="4"/>
  <c r="X584" i="4"/>
  <c r="W584" i="4"/>
  <c r="V584" i="4"/>
  <c r="AB584" i="4" s="1"/>
  <c r="J584" i="4"/>
  <c r="I584" i="4"/>
  <c r="H584" i="4"/>
  <c r="E584" i="4" s="1"/>
  <c r="G584" i="4"/>
  <c r="F584" i="4"/>
  <c r="Z583" i="4"/>
  <c r="AA583" i="4" s="1"/>
  <c r="AB583" i="4" s="1"/>
  <c r="Y583" i="4"/>
  <c r="X583" i="4"/>
  <c r="W583" i="4"/>
  <c r="V583" i="4"/>
  <c r="I583" i="4"/>
  <c r="G583" i="4"/>
  <c r="F583" i="4"/>
  <c r="Z582" i="4"/>
  <c r="Y582" i="4"/>
  <c r="AA582" i="4" s="1"/>
  <c r="AB582" i="4" s="1"/>
  <c r="X582" i="4"/>
  <c r="W582" i="4"/>
  <c r="V582" i="4"/>
  <c r="J582" i="4"/>
  <c r="I582" i="4"/>
  <c r="H582" i="4"/>
  <c r="E582" i="4" s="1"/>
  <c r="G582" i="4"/>
  <c r="F582" i="4"/>
  <c r="Z581" i="4"/>
  <c r="AA581" i="4" s="1"/>
  <c r="Y581" i="4"/>
  <c r="X581" i="4"/>
  <c r="W581" i="4"/>
  <c r="V581" i="4"/>
  <c r="AB581" i="4" s="1"/>
  <c r="I581" i="4"/>
  <c r="J581" i="4" s="1"/>
  <c r="G581" i="4"/>
  <c r="F581" i="4"/>
  <c r="AA580" i="4"/>
  <c r="Z580" i="4"/>
  <c r="Y580" i="4"/>
  <c r="X580" i="4"/>
  <c r="W580" i="4"/>
  <c r="V580" i="4"/>
  <c r="AB580" i="4" s="1"/>
  <c r="J580" i="4"/>
  <c r="I580" i="4"/>
  <c r="H580" i="4"/>
  <c r="E580" i="4" s="1"/>
  <c r="G580" i="4"/>
  <c r="F580" i="4"/>
  <c r="AB579" i="4"/>
  <c r="Z579" i="4"/>
  <c r="AA579" i="4" s="1"/>
  <c r="Y579" i="4"/>
  <c r="X579" i="4"/>
  <c r="W579" i="4"/>
  <c r="V579" i="4"/>
  <c r="I579" i="4"/>
  <c r="G579" i="4"/>
  <c r="F579" i="4"/>
  <c r="Z578" i="4"/>
  <c r="Y578" i="4"/>
  <c r="AA578" i="4" s="1"/>
  <c r="AB578" i="4" s="1"/>
  <c r="X578" i="4"/>
  <c r="W578" i="4"/>
  <c r="V578" i="4"/>
  <c r="J578" i="4"/>
  <c r="I578" i="4"/>
  <c r="H578" i="4"/>
  <c r="E578" i="4" s="1"/>
  <c r="G578" i="4"/>
  <c r="F578" i="4"/>
  <c r="Z577" i="4"/>
  <c r="AA577" i="4" s="1"/>
  <c r="Y577" i="4"/>
  <c r="X577" i="4"/>
  <c r="W577" i="4"/>
  <c r="V577" i="4"/>
  <c r="AB577" i="4" s="1"/>
  <c r="I577" i="4"/>
  <c r="J577" i="4" s="1"/>
  <c r="G577" i="4"/>
  <c r="F577" i="4"/>
  <c r="AA576" i="4"/>
  <c r="Z576" i="4"/>
  <c r="Y576" i="4"/>
  <c r="X576" i="4"/>
  <c r="W576" i="4"/>
  <c r="V576" i="4"/>
  <c r="J576" i="4"/>
  <c r="I576" i="4"/>
  <c r="H576" i="4"/>
  <c r="E576" i="4" s="1"/>
  <c r="G576" i="4"/>
  <c r="F576" i="4"/>
  <c r="AB575" i="4"/>
  <c r="Z575" i="4"/>
  <c r="AA575" i="4" s="1"/>
  <c r="Y575" i="4"/>
  <c r="X575" i="4"/>
  <c r="W575" i="4"/>
  <c r="V575" i="4"/>
  <c r="I575" i="4"/>
  <c r="G575" i="4"/>
  <c r="F575" i="4"/>
  <c r="Z574" i="4"/>
  <c r="Y574" i="4"/>
  <c r="AA574" i="4" s="1"/>
  <c r="AB574" i="4" s="1"/>
  <c r="X574" i="4"/>
  <c r="W574" i="4"/>
  <c r="V574" i="4"/>
  <c r="J574" i="4"/>
  <c r="I574" i="4"/>
  <c r="H574" i="4"/>
  <c r="E574" i="4" s="1"/>
  <c r="G574" i="4"/>
  <c r="F574" i="4"/>
  <c r="Z573" i="4"/>
  <c r="AA573" i="4" s="1"/>
  <c r="Y573" i="4"/>
  <c r="X573" i="4"/>
  <c r="W573" i="4"/>
  <c r="V573" i="4"/>
  <c r="AB573" i="4" s="1"/>
  <c r="I573" i="4"/>
  <c r="J573" i="4" s="1"/>
  <c r="G573" i="4"/>
  <c r="F573" i="4"/>
  <c r="AA572" i="4"/>
  <c r="Z572" i="4"/>
  <c r="Y572" i="4"/>
  <c r="X572" i="4"/>
  <c r="W572" i="4"/>
  <c r="V572" i="4"/>
  <c r="J572" i="4"/>
  <c r="I572" i="4"/>
  <c r="H572" i="4"/>
  <c r="E572" i="4" s="1"/>
  <c r="G572" i="4"/>
  <c r="F572" i="4"/>
  <c r="Z571" i="4"/>
  <c r="AA571" i="4" s="1"/>
  <c r="AB571" i="4" s="1"/>
  <c r="Y571" i="4"/>
  <c r="X571" i="4"/>
  <c r="W571" i="4"/>
  <c r="V571" i="4"/>
  <c r="I571" i="4"/>
  <c r="G571" i="4"/>
  <c r="F571" i="4"/>
  <c r="Z570" i="4"/>
  <c r="Y570" i="4"/>
  <c r="AA570" i="4" s="1"/>
  <c r="AB570" i="4" s="1"/>
  <c r="X570" i="4"/>
  <c r="W570" i="4"/>
  <c r="V570" i="4"/>
  <c r="J570" i="4"/>
  <c r="I570" i="4"/>
  <c r="H570" i="4"/>
  <c r="E570" i="4" s="1"/>
  <c r="G570" i="4"/>
  <c r="F570" i="4"/>
  <c r="Z569" i="4"/>
  <c r="AA569" i="4" s="1"/>
  <c r="Y569" i="4"/>
  <c r="X569" i="4"/>
  <c r="W569" i="4"/>
  <c r="V569" i="4"/>
  <c r="AB569" i="4" s="1"/>
  <c r="I569" i="4"/>
  <c r="J569" i="4" s="1"/>
  <c r="G569" i="4"/>
  <c r="F569" i="4"/>
  <c r="AA568" i="4"/>
  <c r="Z568" i="4"/>
  <c r="Y568" i="4"/>
  <c r="X568" i="4"/>
  <c r="W568" i="4"/>
  <c r="V568" i="4"/>
  <c r="AB568" i="4" s="1"/>
  <c r="J568" i="4"/>
  <c r="I568" i="4"/>
  <c r="H568" i="4"/>
  <c r="E568" i="4" s="1"/>
  <c r="G568" i="4"/>
  <c r="F568" i="4"/>
  <c r="Z567" i="4"/>
  <c r="AA567" i="4" s="1"/>
  <c r="AB567" i="4" s="1"/>
  <c r="Y567" i="4"/>
  <c r="X567" i="4"/>
  <c r="W567" i="4"/>
  <c r="V567" i="4"/>
  <c r="I567" i="4"/>
  <c r="G567" i="4"/>
  <c r="F567" i="4"/>
  <c r="Z566" i="4"/>
  <c r="Y566" i="4"/>
  <c r="AA566" i="4" s="1"/>
  <c r="AB566" i="4" s="1"/>
  <c r="X566" i="4"/>
  <c r="W566" i="4"/>
  <c r="V566" i="4"/>
  <c r="J566" i="4"/>
  <c r="I566" i="4"/>
  <c r="H566" i="4"/>
  <c r="E566" i="4" s="1"/>
  <c r="G566" i="4"/>
  <c r="F566" i="4"/>
  <c r="Z565" i="4"/>
  <c r="AA565" i="4" s="1"/>
  <c r="Y565" i="4"/>
  <c r="X565" i="4"/>
  <c r="W565" i="4"/>
  <c r="V565" i="4"/>
  <c r="AB565" i="4" s="1"/>
  <c r="I565" i="4"/>
  <c r="J565" i="4" s="1"/>
  <c r="G565" i="4"/>
  <c r="F565" i="4"/>
  <c r="AA564" i="4"/>
  <c r="Z564" i="4"/>
  <c r="Y564" i="4"/>
  <c r="X564" i="4"/>
  <c r="W564" i="4"/>
  <c r="V564" i="4"/>
  <c r="AB564" i="4" s="1"/>
  <c r="J564" i="4"/>
  <c r="I564" i="4"/>
  <c r="H564" i="4"/>
  <c r="E564" i="4" s="1"/>
  <c r="G564" i="4"/>
  <c r="F564" i="4"/>
  <c r="AB563" i="4"/>
  <c r="Z563" i="4"/>
  <c r="AA563" i="4" s="1"/>
  <c r="Y563" i="4"/>
  <c r="X563" i="4"/>
  <c r="W563" i="4"/>
  <c r="V563" i="4"/>
  <c r="I563" i="4"/>
  <c r="G563" i="4"/>
  <c r="F563" i="4"/>
  <c r="Z562" i="4"/>
  <c r="Y562" i="4"/>
  <c r="AA562" i="4" s="1"/>
  <c r="AB562" i="4" s="1"/>
  <c r="X562" i="4"/>
  <c r="W562" i="4"/>
  <c r="V562" i="4"/>
  <c r="J562" i="4"/>
  <c r="I562" i="4"/>
  <c r="H562" i="4"/>
  <c r="E562" i="4" s="1"/>
  <c r="G562" i="4"/>
  <c r="F562" i="4"/>
  <c r="Z561" i="4"/>
  <c r="AA561" i="4" s="1"/>
  <c r="Y561" i="4"/>
  <c r="X561" i="4"/>
  <c r="W561" i="4"/>
  <c r="V561" i="4"/>
  <c r="AB561" i="4" s="1"/>
  <c r="I561" i="4"/>
  <c r="J561" i="4" s="1"/>
  <c r="G561" i="4"/>
  <c r="F561" i="4"/>
  <c r="AA560" i="4"/>
  <c r="Z560" i="4"/>
  <c r="Y560" i="4"/>
  <c r="X560" i="4"/>
  <c r="W560" i="4"/>
  <c r="V560" i="4"/>
  <c r="J560" i="4"/>
  <c r="I560" i="4"/>
  <c r="H560" i="4"/>
  <c r="E560" i="4" s="1"/>
  <c r="G560" i="4"/>
  <c r="F560" i="4"/>
  <c r="AB559" i="4"/>
  <c r="Z559" i="4"/>
  <c r="AA559" i="4" s="1"/>
  <c r="Y559" i="4"/>
  <c r="X559" i="4"/>
  <c r="W559" i="4"/>
  <c r="V559" i="4"/>
  <c r="I559" i="4"/>
  <c r="G559" i="4"/>
  <c r="F559" i="4"/>
  <c r="Z558" i="4"/>
  <c r="Y558" i="4"/>
  <c r="AA558" i="4" s="1"/>
  <c r="AB558" i="4" s="1"/>
  <c r="X558" i="4"/>
  <c r="W558" i="4"/>
  <c r="V558" i="4"/>
  <c r="J558" i="4"/>
  <c r="I558" i="4"/>
  <c r="H558" i="4"/>
  <c r="E558" i="4" s="1"/>
  <c r="G558" i="4"/>
  <c r="F558" i="4"/>
  <c r="Z557" i="4"/>
  <c r="AA557" i="4" s="1"/>
  <c r="Y557" i="4"/>
  <c r="X557" i="4"/>
  <c r="W557" i="4"/>
  <c r="V557" i="4"/>
  <c r="AB557" i="4" s="1"/>
  <c r="I557" i="4"/>
  <c r="J557" i="4" s="1"/>
  <c r="G557" i="4"/>
  <c r="F557" i="4"/>
  <c r="AA556" i="4"/>
  <c r="Z556" i="4"/>
  <c r="Y556" i="4"/>
  <c r="X556" i="4"/>
  <c r="W556" i="4"/>
  <c r="V556" i="4"/>
  <c r="J556" i="4"/>
  <c r="I556" i="4"/>
  <c r="H556" i="4"/>
  <c r="E556" i="4" s="1"/>
  <c r="G556" i="4"/>
  <c r="F556" i="4"/>
  <c r="Z555" i="4"/>
  <c r="AA555" i="4" s="1"/>
  <c r="AB555" i="4" s="1"/>
  <c r="Y555" i="4"/>
  <c r="X555" i="4"/>
  <c r="W555" i="4"/>
  <c r="V555" i="4"/>
  <c r="I555" i="4"/>
  <c r="G555" i="4"/>
  <c r="F555" i="4"/>
  <c r="Z554" i="4"/>
  <c r="Y554" i="4"/>
  <c r="AA554" i="4" s="1"/>
  <c r="AB554" i="4" s="1"/>
  <c r="X554" i="4"/>
  <c r="W554" i="4"/>
  <c r="V554" i="4"/>
  <c r="J554" i="4"/>
  <c r="I554" i="4"/>
  <c r="H554" i="4"/>
  <c r="E554" i="4" s="1"/>
  <c r="G554" i="4"/>
  <c r="F554" i="4"/>
  <c r="Z553" i="4"/>
  <c r="AA553" i="4" s="1"/>
  <c r="Y553" i="4"/>
  <c r="X553" i="4"/>
  <c r="W553" i="4"/>
  <c r="V553" i="4"/>
  <c r="AB553" i="4" s="1"/>
  <c r="I553" i="4"/>
  <c r="J553" i="4" s="1"/>
  <c r="G553" i="4"/>
  <c r="F553" i="4"/>
  <c r="AA552" i="4"/>
  <c r="Z552" i="4"/>
  <c r="Y552" i="4"/>
  <c r="X552" i="4"/>
  <c r="W552" i="4"/>
  <c r="V552" i="4"/>
  <c r="AB552" i="4" s="1"/>
  <c r="J552" i="4"/>
  <c r="I552" i="4"/>
  <c r="H552" i="4"/>
  <c r="E552" i="4" s="1"/>
  <c r="G552" i="4"/>
  <c r="F552" i="4"/>
  <c r="Z551" i="4"/>
  <c r="AA551" i="4" s="1"/>
  <c r="Y551" i="4"/>
  <c r="X551" i="4"/>
  <c r="W551" i="4"/>
  <c r="V551" i="4"/>
  <c r="AB551" i="4" s="1"/>
  <c r="I551" i="4"/>
  <c r="G551" i="4"/>
  <c r="F551" i="4"/>
  <c r="AA550" i="4"/>
  <c r="AB550" i="4" s="1"/>
  <c r="Z550" i="4"/>
  <c r="Y550" i="4"/>
  <c r="X550" i="4"/>
  <c r="W550" i="4"/>
  <c r="V550" i="4"/>
  <c r="J550" i="4"/>
  <c r="I550" i="4"/>
  <c r="H550" i="4"/>
  <c r="E550" i="4" s="1"/>
  <c r="G550" i="4"/>
  <c r="F550" i="4"/>
  <c r="Z549" i="4"/>
  <c r="AA549" i="4" s="1"/>
  <c r="Y549" i="4"/>
  <c r="X549" i="4"/>
  <c r="W549" i="4"/>
  <c r="V549" i="4"/>
  <c r="AB549" i="4" s="1"/>
  <c r="I549" i="4"/>
  <c r="G549" i="4"/>
  <c r="F549" i="4"/>
  <c r="AA548" i="4"/>
  <c r="Z548" i="4"/>
  <c r="Y548" i="4"/>
  <c r="X548" i="4"/>
  <c r="W548" i="4"/>
  <c r="V548" i="4"/>
  <c r="J548" i="4"/>
  <c r="I548" i="4"/>
  <c r="H548" i="4"/>
  <c r="E548" i="4" s="1"/>
  <c r="G548" i="4"/>
  <c r="F548" i="4"/>
  <c r="AB547" i="4"/>
  <c r="Z547" i="4"/>
  <c r="AA547" i="4" s="1"/>
  <c r="Y547" i="4"/>
  <c r="X547" i="4"/>
  <c r="W547" i="4"/>
  <c r="V547" i="4"/>
  <c r="I547" i="4"/>
  <c r="G547" i="4"/>
  <c r="F547" i="4"/>
  <c r="Z546" i="4"/>
  <c r="Y546" i="4"/>
  <c r="AA546" i="4" s="1"/>
  <c r="AB546" i="4" s="1"/>
  <c r="X546" i="4"/>
  <c r="W546" i="4"/>
  <c r="V546" i="4"/>
  <c r="J546" i="4"/>
  <c r="I546" i="4"/>
  <c r="H546" i="4"/>
  <c r="E546" i="4" s="1"/>
  <c r="G546" i="4"/>
  <c r="F546" i="4"/>
  <c r="AB545" i="4"/>
  <c r="Z545" i="4"/>
  <c r="AA545" i="4" s="1"/>
  <c r="Y545" i="4"/>
  <c r="X545" i="4"/>
  <c r="W545" i="4"/>
  <c r="V545" i="4"/>
  <c r="I545" i="4"/>
  <c r="G545" i="4"/>
  <c r="F545" i="4"/>
  <c r="Z544" i="4"/>
  <c r="Y544" i="4"/>
  <c r="AA544" i="4" s="1"/>
  <c r="X544" i="4"/>
  <c r="W544" i="4"/>
  <c r="V544" i="4"/>
  <c r="J544" i="4"/>
  <c r="I544" i="4"/>
  <c r="H544" i="4"/>
  <c r="E544" i="4" s="1"/>
  <c r="G544" i="4"/>
  <c r="F544" i="4"/>
  <c r="Z543" i="4"/>
  <c r="AA543" i="4" s="1"/>
  <c r="Y543" i="4"/>
  <c r="X543" i="4"/>
  <c r="W543" i="4"/>
  <c r="V543" i="4"/>
  <c r="AB543" i="4" s="1"/>
  <c r="I543" i="4"/>
  <c r="G543" i="4"/>
  <c r="F543" i="4"/>
  <c r="AA542" i="4"/>
  <c r="AB542" i="4" s="1"/>
  <c r="Z542" i="4"/>
  <c r="Y542" i="4"/>
  <c r="X542" i="4"/>
  <c r="W542" i="4"/>
  <c r="V542" i="4"/>
  <c r="J542" i="4"/>
  <c r="I542" i="4"/>
  <c r="H542" i="4"/>
  <c r="E542" i="4" s="1"/>
  <c r="G542" i="4"/>
  <c r="F542" i="4"/>
  <c r="Z541" i="4"/>
  <c r="AA541" i="4" s="1"/>
  <c r="Y541" i="4"/>
  <c r="X541" i="4"/>
  <c r="W541" i="4"/>
  <c r="V541" i="4"/>
  <c r="AB541" i="4" s="1"/>
  <c r="I541" i="4"/>
  <c r="G541" i="4"/>
  <c r="F541" i="4"/>
  <c r="AA540" i="4"/>
  <c r="Z540" i="4"/>
  <c r="Y540" i="4"/>
  <c r="X540" i="4"/>
  <c r="W540" i="4"/>
  <c r="V540" i="4"/>
  <c r="J540" i="4"/>
  <c r="I540" i="4"/>
  <c r="H540" i="4"/>
  <c r="E540" i="4" s="1"/>
  <c r="G540" i="4"/>
  <c r="F540" i="4"/>
  <c r="AB539" i="4"/>
  <c r="Z539" i="4"/>
  <c r="AA539" i="4" s="1"/>
  <c r="Y539" i="4"/>
  <c r="X539" i="4"/>
  <c r="W539" i="4"/>
  <c r="V539" i="4"/>
  <c r="I539" i="4"/>
  <c r="G539" i="4"/>
  <c r="F539" i="4"/>
  <c r="Z538" i="4"/>
  <c r="Y538" i="4"/>
  <c r="AA538" i="4" s="1"/>
  <c r="X538" i="4"/>
  <c r="W538" i="4"/>
  <c r="V538" i="4"/>
  <c r="J538" i="4"/>
  <c r="I538" i="4"/>
  <c r="H538" i="4"/>
  <c r="E538" i="4" s="1"/>
  <c r="G538" i="4"/>
  <c r="F538" i="4"/>
  <c r="AB537" i="4"/>
  <c r="Z537" i="4"/>
  <c r="AA537" i="4" s="1"/>
  <c r="Y537" i="4"/>
  <c r="X537" i="4"/>
  <c r="W537" i="4"/>
  <c r="V537" i="4"/>
  <c r="I537" i="4"/>
  <c r="G537" i="4"/>
  <c r="F537" i="4"/>
  <c r="Z536" i="4"/>
  <c r="Y536" i="4"/>
  <c r="AA536" i="4" s="1"/>
  <c r="AB536" i="4" s="1"/>
  <c r="X536" i="4"/>
  <c r="W536" i="4"/>
  <c r="V536" i="4"/>
  <c r="J536" i="4"/>
  <c r="I536" i="4"/>
  <c r="H536" i="4"/>
  <c r="E536" i="4" s="1"/>
  <c r="G536" i="4"/>
  <c r="F536" i="4"/>
  <c r="Z535" i="4"/>
  <c r="AA535" i="4" s="1"/>
  <c r="Y535" i="4"/>
  <c r="X535" i="4"/>
  <c r="W535" i="4"/>
  <c r="V535" i="4"/>
  <c r="AB535" i="4" s="1"/>
  <c r="I535" i="4"/>
  <c r="G535" i="4"/>
  <c r="F535" i="4"/>
  <c r="AA534" i="4"/>
  <c r="Z534" i="4"/>
  <c r="Y534" i="4"/>
  <c r="X534" i="4"/>
  <c r="W534" i="4"/>
  <c r="V534" i="4"/>
  <c r="J534" i="4"/>
  <c r="I534" i="4"/>
  <c r="H534" i="4"/>
  <c r="E534" i="4" s="1"/>
  <c r="G534" i="4"/>
  <c r="F534" i="4"/>
  <c r="Z533" i="4"/>
  <c r="AA533" i="4" s="1"/>
  <c r="Y533" i="4"/>
  <c r="X533" i="4"/>
  <c r="W533" i="4"/>
  <c r="V533" i="4"/>
  <c r="AB533" i="4" s="1"/>
  <c r="I533" i="4"/>
  <c r="G533" i="4"/>
  <c r="F533" i="4"/>
  <c r="AA532" i="4"/>
  <c r="AB532" i="4" s="1"/>
  <c r="Z532" i="4"/>
  <c r="Y532" i="4"/>
  <c r="X532" i="4"/>
  <c r="W532" i="4"/>
  <c r="V532" i="4"/>
  <c r="J532" i="4"/>
  <c r="I532" i="4"/>
  <c r="H532" i="4"/>
  <c r="E532" i="4" s="1"/>
  <c r="G532" i="4"/>
  <c r="F532" i="4"/>
  <c r="AB531" i="4"/>
  <c r="Z531" i="4"/>
  <c r="AA531" i="4" s="1"/>
  <c r="Y531" i="4"/>
  <c r="X531" i="4"/>
  <c r="W531" i="4"/>
  <c r="V531" i="4"/>
  <c r="I531" i="4"/>
  <c r="G531" i="4"/>
  <c r="F531" i="4"/>
  <c r="Z530" i="4"/>
  <c r="Y530" i="4"/>
  <c r="AA530" i="4" s="1"/>
  <c r="X530" i="4"/>
  <c r="W530" i="4"/>
  <c r="V530" i="4"/>
  <c r="J530" i="4"/>
  <c r="I530" i="4"/>
  <c r="H530" i="4"/>
  <c r="E530" i="4" s="1"/>
  <c r="G530" i="4"/>
  <c r="F530" i="4"/>
  <c r="AB529" i="4"/>
  <c r="Z529" i="4"/>
  <c r="AA529" i="4" s="1"/>
  <c r="Y529" i="4"/>
  <c r="X529" i="4"/>
  <c r="W529" i="4"/>
  <c r="V529" i="4"/>
  <c r="I529" i="4"/>
  <c r="G529" i="4"/>
  <c r="F529" i="4"/>
  <c r="Z528" i="4"/>
  <c r="Y528" i="4"/>
  <c r="AA528" i="4" s="1"/>
  <c r="AB528" i="4" s="1"/>
  <c r="X528" i="4"/>
  <c r="W528" i="4"/>
  <c r="V528" i="4"/>
  <c r="J528" i="4"/>
  <c r="I528" i="4"/>
  <c r="H528" i="4"/>
  <c r="E528" i="4" s="1"/>
  <c r="G528" i="4"/>
  <c r="F528" i="4"/>
  <c r="Z527" i="4"/>
  <c r="AA527" i="4" s="1"/>
  <c r="Y527" i="4"/>
  <c r="X527" i="4"/>
  <c r="W527" i="4"/>
  <c r="V527" i="4"/>
  <c r="AB527" i="4" s="1"/>
  <c r="I527" i="4"/>
  <c r="G527" i="4"/>
  <c r="F527" i="4"/>
  <c r="AA526" i="4"/>
  <c r="Z526" i="4"/>
  <c r="Y526" i="4"/>
  <c r="X526" i="4"/>
  <c r="W526" i="4"/>
  <c r="V526" i="4"/>
  <c r="J526" i="4"/>
  <c r="I526" i="4"/>
  <c r="H526" i="4"/>
  <c r="E526" i="4" s="1"/>
  <c r="G526" i="4"/>
  <c r="F526" i="4"/>
  <c r="Z525" i="4"/>
  <c r="AA525" i="4" s="1"/>
  <c r="Y525" i="4"/>
  <c r="X525" i="4"/>
  <c r="W525" i="4"/>
  <c r="V525" i="4"/>
  <c r="AB525" i="4" s="1"/>
  <c r="I525" i="4"/>
  <c r="G525" i="4"/>
  <c r="F525" i="4"/>
  <c r="AA524" i="4"/>
  <c r="AB524" i="4" s="1"/>
  <c r="Z524" i="4"/>
  <c r="Y524" i="4"/>
  <c r="X524" i="4"/>
  <c r="W524" i="4"/>
  <c r="V524" i="4"/>
  <c r="J524" i="4"/>
  <c r="I524" i="4"/>
  <c r="H524" i="4"/>
  <c r="E524" i="4" s="1"/>
  <c r="G524" i="4"/>
  <c r="F524" i="4"/>
  <c r="AB523" i="4"/>
  <c r="Z523" i="4"/>
  <c r="AA523" i="4" s="1"/>
  <c r="Y523" i="4"/>
  <c r="X523" i="4"/>
  <c r="W523" i="4"/>
  <c r="V523" i="4"/>
  <c r="I523" i="4"/>
  <c r="G523" i="4"/>
  <c r="F523" i="4"/>
  <c r="Z522" i="4"/>
  <c r="Y522" i="4"/>
  <c r="AA522" i="4" s="1"/>
  <c r="X522" i="4"/>
  <c r="W522" i="4"/>
  <c r="V522" i="4"/>
  <c r="J522" i="4"/>
  <c r="I522" i="4"/>
  <c r="H522" i="4"/>
  <c r="E522" i="4" s="1"/>
  <c r="G522" i="4"/>
  <c r="F522" i="4"/>
  <c r="AB521" i="4"/>
  <c r="Z521" i="4"/>
  <c r="AA521" i="4" s="1"/>
  <c r="Y521" i="4"/>
  <c r="X521" i="4"/>
  <c r="W521" i="4"/>
  <c r="V521" i="4"/>
  <c r="I521" i="4"/>
  <c r="G521" i="4"/>
  <c r="F521" i="4"/>
  <c r="Z520" i="4"/>
  <c r="Y520" i="4"/>
  <c r="AA520" i="4" s="1"/>
  <c r="AB520" i="4" s="1"/>
  <c r="X520" i="4"/>
  <c r="W520" i="4"/>
  <c r="V520" i="4"/>
  <c r="J520" i="4"/>
  <c r="I520" i="4"/>
  <c r="H520" i="4"/>
  <c r="E520" i="4" s="1"/>
  <c r="G520" i="4"/>
  <c r="F520" i="4"/>
  <c r="Z519" i="4"/>
  <c r="AA519" i="4" s="1"/>
  <c r="Y519" i="4"/>
  <c r="X519" i="4"/>
  <c r="W519" i="4"/>
  <c r="V519" i="4"/>
  <c r="AB519" i="4" s="1"/>
  <c r="I519" i="4"/>
  <c r="G519" i="4"/>
  <c r="F519" i="4"/>
  <c r="AA518" i="4"/>
  <c r="Z518" i="4"/>
  <c r="Y518" i="4"/>
  <c r="X518" i="4"/>
  <c r="W518" i="4"/>
  <c r="V518" i="4"/>
  <c r="J518" i="4"/>
  <c r="I518" i="4"/>
  <c r="H518" i="4"/>
  <c r="E518" i="4" s="1"/>
  <c r="G518" i="4"/>
  <c r="F518" i="4"/>
  <c r="Z517" i="4"/>
  <c r="AA517" i="4" s="1"/>
  <c r="Y517" i="4"/>
  <c r="X517" i="4"/>
  <c r="W517" i="4"/>
  <c r="V517" i="4"/>
  <c r="AB517" i="4" s="1"/>
  <c r="I517" i="4"/>
  <c r="G517" i="4"/>
  <c r="F517" i="4"/>
  <c r="AA516" i="4"/>
  <c r="AB516" i="4" s="1"/>
  <c r="Z516" i="4"/>
  <c r="Y516" i="4"/>
  <c r="X516" i="4"/>
  <c r="W516" i="4"/>
  <c r="V516" i="4"/>
  <c r="J516" i="4"/>
  <c r="I516" i="4"/>
  <c r="H516" i="4"/>
  <c r="E516" i="4" s="1"/>
  <c r="G516" i="4"/>
  <c r="F516" i="4"/>
  <c r="AB515" i="4"/>
  <c r="Z515" i="4"/>
  <c r="AA515" i="4" s="1"/>
  <c r="Y515" i="4"/>
  <c r="X515" i="4"/>
  <c r="W515" i="4"/>
  <c r="V515" i="4"/>
  <c r="I515" i="4"/>
  <c r="G515" i="4"/>
  <c r="F515" i="4"/>
  <c r="Z514" i="4"/>
  <c r="Y514" i="4"/>
  <c r="AA514" i="4" s="1"/>
  <c r="X514" i="4"/>
  <c r="W514" i="4"/>
  <c r="V514" i="4"/>
  <c r="J514" i="4"/>
  <c r="I514" i="4"/>
  <c r="H514" i="4"/>
  <c r="E514" i="4" s="1"/>
  <c r="G514" i="4"/>
  <c r="F514" i="4"/>
  <c r="AB513" i="4"/>
  <c r="Z513" i="4"/>
  <c r="AA513" i="4" s="1"/>
  <c r="Y513" i="4"/>
  <c r="X513" i="4"/>
  <c r="W513" i="4"/>
  <c r="V513" i="4"/>
  <c r="I513" i="4"/>
  <c r="G513" i="4"/>
  <c r="F513" i="4"/>
  <c r="Z512" i="4"/>
  <c r="Y512" i="4"/>
  <c r="AA512" i="4" s="1"/>
  <c r="AB512" i="4" s="1"/>
  <c r="X512" i="4"/>
  <c r="W512" i="4"/>
  <c r="V512" i="4"/>
  <c r="J512" i="4"/>
  <c r="I512" i="4"/>
  <c r="H512" i="4"/>
  <c r="E512" i="4" s="1"/>
  <c r="G512" i="4"/>
  <c r="F512" i="4"/>
  <c r="Z511" i="4"/>
  <c r="AA511" i="4" s="1"/>
  <c r="Y511" i="4"/>
  <c r="X511" i="4"/>
  <c r="W511" i="4"/>
  <c r="V511" i="4"/>
  <c r="AB511" i="4" s="1"/>
  <c r="I511" i="4"/>
  <c r="G511" i="4"/>
  <c r="F511" i="4"/>
  <c r="AA510" i="4"/>
  <c r="Z510" i="4"/>
  <c r="Y510" i="4"/>
  <c r="X510" i="4"/>
  <c r="W510" i="4"/>
  <c r="V510" i="4"/>
  <c r="J510" i="4"/>
  <c r="I510" i="4"/>
  <c r="H510" i="4"/>
  <c r="E510" i="4" s="1"/>
  <c r="G510" i="4"/>
  <c r="F510" i="4"/>
  <c r="Z509" i="4"/>
  <c r="AA509" i="4" s="1"/>
  <c r="Y509" i="4"/>
  <c r="X509" i="4"/>
  <c r="W509" i="4"/>
  <c r="V509" i="4"/>
  <c r="AB509" i="4" s="1"/>
  <c r="I509" i="4"/>
  <c r="G509" i="4"/>
  <c r="F509" i="4"/>
  <c r="AA508" i="4"/>
  <c r="AB508" i="4" s="1"/>
  <c r="Z508" i="4"/>
  <c r="Y508" i="4"/>
  <c r="X508" i="4"/>
  <c r="W508" i="4"/>
  <c r="V508" i="4"/>
  <c r="J508" i="4"/>
  <c r="I508" i="4"/>
  <c r="H508" i="4"/>
  <c r="E508" i="4" s="1"/>
  <c r="G508" i="4"/>
  <c r="F508" i="4"/>
  <c r="AB507" i="4"/>
  <c r="Z507" i="4"/>
  <c r="AA507" i="4" s="1"/>
  <c r="Y507" i="4"/>
  <c r="X507" i="4"/>
  <c r="W507" i="4"/>
  <c r="V507" i="4"/>
  <c r="I507" i="4"/>
  <c r="G507" i="4"/>
  <c r="F507" i="4"/>
  <c r="Z506" i="4"/>
  <c r="Y506" i="4"/>
  <c r="AA506" i="4" s="1"/>
  <c r="X506" i="4"/>
  <c r="W506" i="4"/>
  <c r="V506" i="4"/>
  <c r="J506" i="4"/>
  <c r="I506" i="4"/>
  <c r="H506" i="4"/>
  <c r="E506" i="4" s="1"/>
  <c r="G506" i="4"/>
  <c r="F506" i="4"/>
  <c r="AB505" i="4"/>
  <c r="Z505" i="4"/>
  <c r="AA505" i="4" s="1"/>
  <c r="Y505" i="4"/>
  <c r="X505" i="4"/>
  <c r="W505" i="4"/>
  <c r="V505" i="4"/>
  <c r="I505" i="4"/>
  <c r="G505" i="4"/>
  <c r="F505" i="4"/>
  <c r="Z504" i="4"/>
  <c r="Y504" i="4"/>
  <c r="AA504" i="4" s="1"/>
  <c r="AB504" i="4" s="1"/>
  <c r="X504" i="4"/>
  <c r="W504" i="4"/>
  <c r="V504" i="4"/>
  <c r="J504" i="4"/>
  <c r="I504" i="4"/>
  <c r="H504" i="4"/>
  <c r="E504" i="4" s="1"/>
  <c r="G504" i="4"/>
  <c r="F504" i="4"/>
  <c r="Z503" i="4"/>
  <c r="AA503" i="4" s="1"/>
  <c r="Y503" i="4"/>
  <c r="X503" i="4"/>
  <c r="W503" i="4"/>
  <c r="V503" i="4"/>
  <c r="AB503" i="4" s="1"/>
  <c r="I503" i="4"/>
  <c r="G503" i="4"/>
  <c r="F503" i="4"/>
  <c r="AA502" i="4"/>
  <c r="Z502" i="4"/>
  <c r="Y502" i="4"/>
  <c r="X502" i="4"/>
  <c r="W502" i="4"/>
  <c r="V502" i="4"/>
  <c r="J502" i="4"/>
  <c r="I502" i="4"/>
  <c r="H502" i="4"/>
  <c r="E502" i="4" s="1"/>
  <c r="G502" i="4"/>
  <c r="F502" i="4"/>
  <c r="Z501" i="4"/>
  <c r="AA501" i="4" s="1"/>
  <c r="Y501" i="4"/>
  <c r="X501" i="4"/>
  <c r="W501" i="4"/>
  <c r="V501" i="4"/>
  <c r="AB501" i="4" s="1"/>
  <c r="I501" i="4"/>
  <c r="G501" i="4"/>
  <c r="F501" i="4"/>
  <c r="AA500" i="4"/>
  <c r="AB500" i="4" s="1"/>
  <c r="Z500" i="4"/>
  <c r="Y500" i="4"/>
  <c r="X500" i="4"/>
  <c r="W500" i="4"/>
  <c r="V500" i="4"/>
  <c r="J500" i="4"/>
  <c r="I500" i="4"/>
  <c r="H500" i="4"/>
  <c r="E500" i="4" s="1"/>
  <c r="G500" i="4"/>
  <c r="F500" i="4"/>
  <c r="AB499" i="4"/>
  <c r="Z499" i="4"/>
  <c r="AA499" i="4" s="1"/>
  <c r="Y499" i="4"/>
  <c r="X499" i="4"/>
  <c r="W499" i="4"/>
  <c r="V499" i="4"/>
  <c r="I499" i="4"/>
  <c r="G499" i="4"/>
  <c r="F499" i="4"/>
  <c r="Z498" i="4"/>
  <c r="Y498" i="4"/>
  <c r="AA498" i="4" s="1"/>
  <c r="X498" i="4"/>
  <c r="W498" i="4"/>
  <c r="V498" i="4"/>
  <c r="J498" i="4"/>
  <c r="I498" i="4"/>
  <c r="H498" i="4"/>
  <c r="E498" i="4" s="1"/>
  <c r="G498" i="4"/>
  <c r="F498" i="4"/>
  <c r="AB497" i="4"/>
  <c r="Z497" i="4"/>
  <c r="AA497" i="4" s="1"/>
  <c r="Y497" i="4"/>
  <c r="X497" i="4"/>
  <c r="W497" i="4"/>
  <c r="V497" i="4"/>
  <c r="I497" i="4"/>
  <c r="G497" i="4"/>
  <c r="F497" i="4"/>
  <c r="Z496" i="4"/>
  <c r="Y496" i="4"/>
  <c r="AA496" i="4" s="1"/>
  <c r="AB496" i="4" s="1"/>
  <c r="X496" i="4"/>
  <c r="W496" i="4"/>
  <c r="V496" i="4"/>
  <c r="J496" i="4"/>
  <c r="I496" i="4"/>
  <c r="H496" i="4"/>
  <c r="E496" i="4" s="1"/>
  <c r="G496" i="4"/>
  <c r="F496" i="4"/>
  <c r="Z495" i="4"/>
  <c r="AA495" i="4" s="1"/>
  <c r="Y495" i="4"/>
  <c r="X495" i="4"/>
  <c r="W495" i="4"/>
  <c r="V495" i="4"/>
  <c r="AB495" i="4" s="1"/>
  <c r="I495" i="4"/>
  <c r="G495" i="4"/>
  <c r="F495" i="4"/>
  <c r="AA494" i="4"/>
  <c r="Z494" i="4"/>
  <c r="Y494" i="4"/>
  <c r="X494" i="4"/>
  <c r="W494" i="4"/>
  <c r="V494" i="4"/>
  <c r="J494" i="4"/>
  <c r="I494" i="4"/>
  <c r="H494" i="4"/>
  <c r="E494" i="4" s="1"/>
  <c r="G494" i="4"/>
  <c r="F494" i="4"/>
  <c r="Z493" i="4"/>
  <c r="AA493" i="4" s="1"/>
  <c r="Y493" i="4"/>
  <c r="X493" i="4"/>
  <c r="W493" i="4"/>
  <c r="V493" i="4"/>
  <c r="AB493" i="4" s="1"/>
  <c r="I493" i="4"/>
  <c r="G493" i="4"/>
  <c r="F493" i="4"/>
  <c r="AA492" i="4"/>
  <c r="AB492" i="4" s="1"/>
  <c r="Z492" i="4"/>
  <c r="Y492" i="4"/>
  <c r="X492" i="4"/>
  <c r="W492" i="4"/>
  <c r="V492" i="4"/>
  <c r="J492" i="4"/>
  <c r="I492" i="4"/>
  <c r="H492" i="4"/>
  <c r="E492" i="4" s="1"/>
  <c r="G492" i="4"/>
  <c r="F492" i="4"/>
  <c r="AB491" i="4"/>
  <c r="Z491" i="4"/>
  <c r="AA491" i="4" s="1"/>
  <c r="Y491" i="4"/>
  <c r="X491" i="4"/>
  <c r="W491" i="4"/>
  <c r="V491" i="4"/>
  <c r="I491" i="4"/>
  <c r="G491" i="4"/>
  <c r="F491" i="4"/>
  <c r="Z490" i="4"/>
  <c r="Y490" i="4"/>
  <c r="AA490" i="4" s="1"/>
  <c r="X490" i="4"/>
  <c r="W490" i="4"/>
  <c r="V490" i="4"/>
  <c r="J490" i="4"/>
  <c r="I490" i="4"/>
  <c r="H490" i="4"/>
  <c r="E490" i="4" s="1"/>
  <c r="G490" i="4"/>
  <c r="F490" i="4"/>
  <c r="AB489" i="4"/>
  <c r="Z489" i="4"/>
  <c r="AA489" i="4" s="1"/>
  <c r="Y489" i="4"/>
  <c r="X489" i="4"/>
  <c r="W489" i="4"/>
  <c r="V489" i="4"/>
  <c r="I489" i="4"/>
  <c r="G489" i="4"/>
  <c r="F489" i="4"/>
  <c r="Z488" i="4"/>
  <c r="Y488" i="4"/>
  <c r="AA488" i="4" s="1"/>
  <c r="AB488" i="4" s="1"/>
  <c r="X488" i="4"/>
  <c r="W488" i="4"/>
  <c r="V488" i="4"/>
  <c r="J488" i="4"/>
  <c r="I488" i="4"/>
  <c r="H488" i="4"/>
  <c r="E488" i="4" s="1"/>
  <c r="G488" i="4"/>
  <c r="F488" i="4"/>
  <c r="Z487" i="4"/>
  <c r="AA487" i="4" s="1"/>
  <c r="Y487" i="4"/>
  <c r="X487" i="4"/>
  <c r="W487" i="4"/>
  <c r="V487" i="4"/>
  <c r="AB487" i="4" s="1"/>
  <c r="I487" i="4"/>
  <c r="G487" i="4"/>
  <c r="F487" i="4"/>
  <c r="AA486" i="4"/>
  <c r="Z486" i="4"/>
  <c r="Y486" i="4"/>
  <c r="X486" i="4"/>
  <c r="W486" i="4"/>
  <c r="V486" i="4"/>
  <c r="J486" i="4"/>
  <c r="I486" i="4"/>
  <c r="H486" i="4"/>
  <c r="E486" i="4" s="1"/>
  <c r="G486" i="4"/>
  <c r="F486" i="4"/>
  <c r="AA485" i="4"/>
  <c r="Z485" i="4"/>
  <c r="Y485" i="4"/>
  <c r="X485" i="4"/>
  <c r="W485" i="4"/>
  <c r="V485" i="4"/>
  <c r="AB485" i="4" s="1"/>
  <c r="I485" i="4"/>
  <c r="J485" i="4" s="1"/>
  <c r="H485" i="4"/>
  <c r="E485" i="4" s="1"/>
  <c r="G485" i="4"/>
  <c r="F485" i="4"/>
  <c r="AA484" i="4"/>
  <c r="AB484" i="4" s="1"/>
  <c r="Z484" i="4"/>
  <c r="Y484" i="4"/>
  <c r="X484" i="4"/>
  <c r="W484" i="4"/>
  <c r="V484" i="4"/>
  <c r="I484" i="4"/>
  <c r="J484" i="4" s="1"/>
  <c r="H484" i="4"/>
  <c r="E484" i="4" s="1"/>
  <c r="G484" i="4"/>
  <c r="F484" i="4"/>
  <c r="AB483" i="4"/>
  <c r="Z483" i="4"/>
  <c r="AA483" i="4" s="1"/>
  <c r="Y483" i="4"/>
  <c r="X483" i="4"/>
  <c r="W483" i="4"/>
  <c r="V483" i="4"/>
  <c r="J483" i="4"/>
  <c r="I483" i="4"/>
  <c r="H483" i="4" s="1"/>
  <c r="G483" i="4"/>
  <c r="F483" i="4"/>
  <c r="E483" i="4"/>
  <c r="Z482" i="4"/>
  <c r="AA482" i="4" s="1"/>
  <c r="Y482" i="4"/>
  <c r="X482" i="4"/>
  <c r="W482" i="4"/>
  <c r="V482" i="4"/>
  <c r="J482" i="4"/>
  <c r="I482" i="4"/>
  <c r="H482" i="4"/>
  <c r="E482" i="4" s="1"/>
  <c r="G482" i="4"/>
  <c r="F482" i="4"/>
  <c r="Z481" i="4"/>
  <c r="AA481" i="4" s="1"/>
  <c r="Y481" i="4"/>
  <c r="X481" i="4"/>
  <c r="W481" i="4"/>
  <c r="V481" i="4"/>
  <c r="AB481" i="4" s="1"/>
  <c r="I481" i="4"/>
  <c r="J481" i="4" s="1"/>
  <c r="G481" i="4"/>
  <c r="F481" i="4"/>
  <c r="Z480" i="4"/>
  <c r="Y480" i="4"/>
  <c r="AA480" i="4" s="1"/>
  <c r="AB480" i="4" s="1"/>
  <c r="X480" i="4"/>
  <c r="W480" i="4"/>
  <c r="V480" i="4"/>
  <c r="J480" i="4"/>
  <c r="I480" i="4"/>
  <c r="H480" i="4"/>
  <c r="E480" i="4" s="1"/>
  <c r="G480" i="4"/>
  <c r="F480" i="4"/>
  <c r="Z479" i="4"/>
  <c r="AA479" i="4" s="1"/>
  <c r="Y479" i="4"/>
  <c r="X479" i="4"/>
  <c r="W479" i="4"/>
  <c r="V479" i="4"/>
  <c r="AB479" i="4" s="1"/>
  <c r="J479" i="4"/>
  <c r="I479" i="4"/>
  <c r="H479" i="4" s="1"/>
  <c r="G479" i="4"/>
  <c r="F479" i="4"/>
  <c r="E479" i="4"/>
  <c r="Z478" i="4"/>
  <c r="AA478" i="4" s="1"/>
  <c r="Y478" i="4"/>
  <c r="X478" i="4"/>
  <c r="W478" i="4"/>
  <c r="V478" i="4"/>
  <c r="J478" i="4"/>
  <c r="I478" i="4"/>
  <c r="H478" i="4"/>
  <c r="E478" i="4" s="1"/>
  <c r="G478" i="4"/>
  <c r="F478" i="4"/>
  <c r="Z477" i="4"/>
  <c r="AA477" i="4" s="1"/>
  <c r="AB477" i="4" s="1"/>
  <c r="Y477" i="4"/>
  <c r="X477" i="4"/>
  <c r="W477" i="4"/>
  <c r="V477" i="4"/>
  <c r="I477" i="4"/>
  <c r="J477" i="4" s="1"/>
  <c r="G477" i="4"/>
  <c r="F477" i="4"/>
  <c r="Z476" i="4"/>
  <c r="Y476" i="4"/>
  <c r="AA476" i="4" s="1"/>
  <c r="AB476" i="4" s="1"/>
  <c r="X476" i="4"/>
  <c r="W476" i="4"/>
  <c r="V476" i="4"/>
  <c r="J476" i="4"/>
  <c r="I476" i="4"/>
  <c r="H476" i="4" s="1"/>
  <c r="E476" i="4" s="1"/>
  <c r="G476" i="4"/>
  <c r="F476" i="4"/>
  <c r="Z475" i="4"/>
  <c r="Y475" i="4"/>
  <c r="X475" i="4"/>
  <c r="W475" i="4"/>
  <c r="V475" i="4"/>
  <c r="J475" i="4"/>
  <c r="I475" i="4"/>
  <c r="H475" i="4" s="1"/>
  <c r="G475" i="4"/>
  <c r="F475" i="4"/>
  <c r="E475" i="4"/>
  <c r="AA474" i="4"/>
  <c r="Z474" i="4"/>
  <c r="Y474" i="4"/>
  <c r="X474" i="4"/>
  <c r="W474" i="4"/>
  <c r="V474" i="4"/>
  <c r="J474" i="4"/>
  <c r="I474" i="4"/>
  <c r="H474" i="4"/>
  <c r="E474" i="4" s="1"/>
  <c r="G474" i="4"/>
  <c r="F474" i="4"/>
  <c r="AB473" i="4"/>
  <c r="AA473" i="4"/>
  <c r="Z473" i="4"/>
  <c r="Y473" i="4"/>
  <c r="X473" i="4"/>
  <c r="W473" i="4"/>
  <c r="V473" i="4"/>
  <c r="I473" i="4"/>
  <c r="J473" i="4" s="1"/>
  <c r="H473" i="4"/>
  <c r="E473" i="4" s="1"/>
  <c r="G473" i="4"/>
  <c r="F473" i="4"/>
  <c r="AB472" i="4"/>
  <c r="AA472" i="4"/>
  <c r="Z472" i="4"/>
  <c r="Y472" i="4"/>
  <c r="X472" i="4"/>
  <c r="W472" i="4"/>
  <c r="V472" i="4"/>
  <c r="I472" i="4"/>
  <c r="H472" i="4" s="1"/>
  <c r="E472" i="4" s="1"/>
  <c r="G472" i="4"/>
  <c r="F472" i="4"/>
  <c r="Z471" i="4"/>
  <c r="Y471" i="4"/>
  <c r="X471" i="4"/>
  <c r="W471" i="4"/>
  <c r="V471" i="4"/>
  <c r="I471" i="4"/>
  <c r="H471" i="4" s="1"/>
  <c r="E471" i="4" s="1"/>
  <c r="G471" i="4"/>
  <c r="F471" i="4"/>
  <c r="AA470" i="4"/>
  <c r="Z470" i="4"/>
  <c r="Y470" i="4"/>
  <c r="X470" i="4"/>
  <c r="W470" i="4"/>
  <c r="V470" i="4"/>
  <c r="J470" i="4"/>
  <c r="I470" i="4"/>
  <c r="H470" i="4"/>
  <c r="E470" i="4" s="1"/>
  <c r="G470" i="4"/>
  <c r="F470" i="4"/>
  <c r="AA469" i="4"/>
  <c r="Z469" i="4"/>
  <c r="Y469" i="4"/>
  <c r="X469" i="4"/>
  <c r="W469" i="4"/>
  <c r="V469" i="4"/>
  <c r="AB469" i="4" s="1"/>
  <c r="I469" i="4"/>
  <c r="J469" i="4" s="1"/>
  <c r="H469" i="4"/>
  <c r="E469" i="4" s="1"/>
  <c r="G469" i="4"/>
  <c r="F469" i="4"/>
  <c r="AA468" i="4"/>
  <c r="AB468" i="4" s="1"/>
  <c r="Z468" i="4"/>
  <c r="Y468" i="4"/>
  <c r="X468" i="4"/>
  <c r="W468" i="4"/>
  <c r="V468" i="4"/>
  <c r="I468" i="4"/>
  <c r="J468" i="4" s="1"/>
  <c r="H468" i="4"/>
  <c r="E468" i="4" s="1"/>
  <c r="G468" i="4"/>
  <c r="F468" i="4"/>
  <c r="AB467" i="4"/>
  <c r="Z467" i="4"/>
  <c r="AA467" i="4" s="1"/>
  <c r="Y467" i="4"/>
  <c r="X467" i="4"/>
  <c r="W467" i="4"/>
  <c r="V467" i="4"/>
  <c r="J467" i="4"/>
  <c r="I467" i="4"/>
  <c r="H467" i="4" s="1"/>
  <c r="G467" i="4"/>
  <c r="F467" i="4"/>
  <c r="E467" i="4"/>
  <c r="Z466" i="4"/>
  <c r="AA466" i="4" s="1"/>
  <c r="Y466" i="4"/>
  <c r="X466" i="4"/>
  <c r="W466" i="4"/>
  <c r="V466" i="4"/>
  <c r="J466" i="4"/>
  <c r="I466" i="4"/>
  <c r="H466" i="4"/>
  <c r="E466" i="4" s="1"/>
  <c r="G466" i="4"/>
  <c r="F466" i="4"/>
  <c r="Z465" i="4"/>
  <c r="AA465" i="4" s="1"/>
  <c r="Y465" i="4"/>
  <c r="X465" i="4"/>
  <c r="W465" i="4"/>
  <c r="V465" i="4"/>
  <c r="AB465" i="4" s="1"/>
  <c r="I465" i="4"/>
  <c r="J465" i="4" s="1"/>
  <c r="G465" i="4"/>
  <c r="F465" i="4"/>
  <c r="Z464" i="4"/>
  <c r="Y464" i="4"/>
  <c r="AA464" i="4" s="1"/>
  <c r="AB464" i="4" s="1"/>
  <c r="X464" i="4"/>
  <c r="W464" i="4"/>
  <c r="V464" i="4"/>
  <c r="J464" i="4"/>
  <c r="I464" i="4"/>
  <c r="H464" i="4"/>
  <c r="E464" i="4" s="1"/>
  <c r="G464" i="4"/>
  <c r="F464" i="4"/>
  <c r="Z463" i="4"/>
  <c r="AA463" i="4" s="1"/>
  <c r="Y463" i="4"/>
  <c r="X463" i="4"/>
  <c r="W463" i="4"/>
  <c r="V463" i="4"/>
  <c r="AB463" i="4" s="1"/>
  <c r="J463" i="4"/>
  <c r="I463" i="4"/>
  <c r="H463" i="4" s="1"/>
  <c r="G463" i="4"/>
  <c r="F463" i="4"/>
  <c r="E463" i="4"/>
  <c r="Z462" i="4"/>
  <c r="AA462" i="4" s="1"/>
  <c r="Y462" i="4"/>
  <c r="X462" i="4"/>
  <c r="W462" i="4"/>
  <c r="V462" i="4"/>
  <c r="J462" i="4"/>
  <c r="I462" i="4"/>
  <c r="H462" i="4"/>
  <c r="E462" i="4" s="1"/>
  <c r="G462" i="4"/>
  <c r="F462" i="4"/>
  <c r="Z461" i="4"/>
  <c r="AA461" i="4" s="1"/>
  <c r="AB461" i="4" s="1"/>
  <c r="Y461" i="4"/>
  <c r="X461" i="4"/>
  <c r="W461" i="4"/>
  <c r="V461" i="4"/>
  <c r="I461" i="4"/>
  <c r="J461" i="4" s="1"/>
  <c r="G461" i="4"/>
  <c r="F461" i="4"/>
  <c r="Z460" i="4"/>
  <c r="Y460" i="4"/>
  <c r="AA460" i="4" s="1"/>
  <c r="AB460" i="4" s="1"/>
  <c r="X460" i="4"/>
  <c r="W460" i="4"/>
  <c r="V460" i="4"/>
  <c r="J460" i="4"/>
  <c r="I460" i="4"/>
  <c r="H460" i="4" s="1"/>
  <c r="E460" i="4" s="1"/>
  <c r="G460" i="4"/>
  <c r="F460" i="4"/>
  <c r="Z459" i="4"/>
  <c r="Y459" i="4"/>
  <c r="X459" i="4"/>
  <c r="W459" i="4"/>
  <c r="V459" i="4"/>
  <c r="J459" i="4"/>
  <c r="I459" i="4"/>
  <c r="H459" i="4" s="1"/>
  <c r="E459" i="4" s="1"/>
  <c r="G459" i="4"/>
  <c r="F459" i="4"/>
  <c r="Z458" i="4"/>
  <c r="AA458" i="4" s="1"/>
  <c r="Y458" i="4"/>
  <c r="X458" i="4"/>
  <c r="W458" i="4"/>
  <c r="V458" i="4"/>
  <c r="AB458" i="4" s="1"/>
  <c r="J458" i="4"/>
  <c r="I458" i="4"/>
  <c r="H458" i="4"/>
  <c r="E458" i="4" s="1"/>
  <c r="G458" i="4"/>
  <c r="F458" i="4"/>
  <c r="AA457" i="4"/>
  <c r="Z457" i="4"/>
  <c r="Y457" i="4"/>
  <c r="X457" i="4"/>
  <c r="W457" i="4"/>
  <c r="V457" i="4"/>
  <c r="AB457" i="4" s="1"/>
  <c r="I457" i="4"/>
  <c r="J457" i="4" s="1"/>
  <c r="H457" i="4"/>
  <c r="E457" i="4" s="1"/>
  <c r="G457" i="4"/>
  <c r="F457" i="4"/>
  <c r="AB456" i="4"/>
  <c r="AA456" i="4"/>
  <c r="Z456" i="4"/>
  <c r="Y456" i="4"/>
  <c r="X456" i="4"/>
  <c r="W456" i="4"/>
  <c r="V456" i="4"/>
  <c r="I456" i="4"/>
  <c r="H456" i="4" s="1"/>
  <c r="E456" i="4" s="1"/>
  <c r="G456" i="4"/>
  <c r="F456" i="4"/>
  <c r="Z455" i="4"/>
  <c r="AA455" i="4" s="1"/>
  <c r="AB455" i="4" s="1"/>
  <c r="Y455" i="4"/>
  <c r="X455" i="4"/>
  <c r="W455" i="4"/>
  <c r="V455" i="4"/>
  <c r="J455" i="4"/>
  <c r="I455" i="4"/>
  <c r="H455" i="4" s="1"/>
  <c r="E455" i="4" s="1"/>
  <c r="G455" i="4"/>
  <c r="F455" i="4"/>
  <c r="Z454" i="4"/>
  <c r="AA454" i="4" s="1"/>
  <c r="Y454" i="4"/>
  <c r="X454" i="4"/>
  <c r="W454" i="4"/>
  <c r="V454" i="4"/>
  <c r="AB454" i="4" s="1"/>
  <c r="J454" i="4"/>
  <c r="I454" i="4"/>
  <c r="H454" i="4"/>
  <c r="E454" i="4" s="1"/>
  <c r="G454" i="4"/>
  <c r="F454" i="4"/>
  <c r="AA453" i="4"/>
  <c r="Z453" i="4"/>
  <c r="Y453" i="4"/>
  <c r="X453" i="4"/>
  <c r="W453" i="4"/>
  <c r="V453" i="4"/>
  <c r="AB453" i="4" s="1"/>
  <c r="I453" i="4"/>
  <c r="J453" i="4" s="1"/>
  <c r="H453" i="4"/>
  <c r="E453" i="4" s="1"/>
  <c r="G453" i="4"/>
  <c r="F453" i="4"/>
  <c r="AB452" i="4"/>
  <c r="AA452" i="4"/>
  <c r="Z452" i="4"/>
  <c r="Y452" i="4"/>
  <c r="X452" i="4"/>
  <c r="W452" i="4"/>
  <c r="V452" i="4"/>
  <c r="I452" i="4"/>
  <c r="H452" i="4" s="1"/>
  <c r="E452" i="4" s="1"/>
  <c r="G452" i="4"/>
  <c r="F452" i="4"/>
  <c r="Z451" i="4"/>
  <c r="AA451" i="4" s="1"/>
  <c r="AB451" i="4" s="1"/>
  <c r="Y451" i="4"/>
  <c r="X451" i="4"/>
  <c r="W451" i="4"/>
  <c r="V451" i="4"/>
  <c r="J451" i="4"/>
  <c r="I451" i="4"/>
  <c r="H451" i="4" s="1"/>
  <c r="E451" i="4" s="1"/>
  <c r="G451" i="4"/>
  <c r="F451" i="4"/>
  <c r="Z450" i="4"/>
  <c r="AA450" i="4" s="1"/>
  <c r="Y450" i="4"/>
  <c r="X450" i="4"/>
  <c r="W450" i="4"/>
  <c r="V450" i="4"/>
  <c r="AB450" i="4" s="1"/>
  <c r="J450" i="4"/>
  <c r="I450" i="4"/>
  <c r="H450" i="4"/>
  <c r="E450" i="4" s="1"/>
  <c r="G450" i="4"/>
  <c r="F450" i="4"/>
  <c r="AA449" i="4"/>
  <c r="AB449" i="4" s="1"/>
  <c r="Z449" i="4"/>
  <c r="Y449" i="4"/>
  <c r="X449" i="4"/>
  <c r="W449" i="4"/>
  <c r="V449" i="4"/>
  <c r="I449" i="4"/>
  <c r="J449" i="4" s="1"/>
  <c r="H449" i="4"/>
  <c r="E449" i="4" s="1"/>
  <c r="G449" i="4"/>
  <c r="F449" i="4"/>
  <c r="Z448" i="4"/>
  <c r="Y448" i="4"/>
  <c r="AA448" i="4" s="1"/>
  <c r="AB448" i="4" s="1"/>
  <c r="X448" i="4"/>
  <c r="W448" i="4"/>
  <c r="V448" i="4"/>
  <c r="I448" i="4"/>
  <c r="H448" i="4" s="1"/>
  <c r="E448" i="4" s="1"/>
  <c r="G448" i="4"/>
  <c r="F448" i="4"/>
  <c r="Z447" i="4"/>
  <c r="AA447" i="4" s="1"/>
  <c r="Y447" i="4"/>
  <c r="X447" i="4"/>
  <c r="W447" i="4"/>
  <c r="V447" i="4"/>
  <c r="AB447" i="4" s="1"/>
  <c r="J447" i="4"/>
  <c r="I447" i="4"/>
  <c r="H447" i="4" s="1"/>
  <c r="E447" i="4" s="1"/>
  <c r="G447" i="4"/>
  <c r="F447" i="4"/>
  <c r="Z446" i="4"/>
  <c r="AA446" i="4" s="1"/>
  <c r="Y446" i="4"/>
  <c r="X446" i="4"/>
  <c r="W446" i="4"/>
  <c r="V446" i="4"/>
  <c r="AB446" i="4" s="1"/>
  <c r="J446" i="4"/>
  <c r="I446" i="4"/>
  <c r="H446" i="4"/>
  <c r="E446" i="4" s="1"/>
  <c r="G446" i="4"/>
  <c r="F446" i="4"/>
  <c r="AA445" i="4"/>
  <c r="AB445" i="4" s="1"/>
  <c r="Z445" i="4"/>
  <c r="Y445" i="4"/>
  <c r="X445" i="4"/>
  <c r="W445" i="4"/>
  <c r="V445" i="4"/>
  <c r="I445" i="4"/>
  <c r="J445" i="4" s="1"/>
  <c r="H445" i="4"/>
  <c r="E445" i="4" s="1"/>
  <c r="G445" i="4"/>
  <c r="F445" i="4"/>
  <c r="Z444" i="4"/>
  <c r="Y444" i="4"/>
  <c r="AA444" i="4" s="1"/>
  <c r="AB444" i="4" s="1"/>
  <c r="X444" i="4"/>
  <c r="W444" i="4"/>
  <c r="V444" i="4"/>
  <c r="I444" i="4"/>
  <c r="H444" i="4" s="1"/>
  <c r="E444" i="4" s="1"/>
  <c r="G444" i="4"/>
  <c r="F444" i="4"/>
  <c r="Z443" i="4"/>
  <c r="AA443" i="4" s="1"/>
  <c r="Y443" i="4"/>
  <c r="X443" i="4"/>
  <c r="W443" i="4"/>
  <c r="V443" i="4"/>
  <c r="AB443" i="4" s="1"/>
  <c r="J443" i="4"/>
  <c r="I443" i="4"/>
  <c r="H443" i="4" s="1"/>
  <c r="E443" i="4" s="1"/>
  <c r="G443" i="4"/>
  <c r="F443" i="4"/>
  <c r="Z442" i="4"/>
  <c r="AA442" i="4" s="1"/>
  <c r="Y442" i="4"/>
  <c r="X442" i="4"/>
  <c r="W442" i="4"/>
  <c r="V442" i="4"/>
  <c r="AB442" i="4" s="1"/>
  <c r="J442" i="4"/>
  <c r="I442" i="4"/>
  <c r="H442" i="4"/>
  <c r="E442" i="4" s="1"/>
  <c r="G442" i="4"/>
  <c r="F442" i="4"/>
  <c r="AA441" i="4"/>
  <c r="AB441" i="4" s="1"/>
  <c r="Z441" i="4"/>
  <c r="Y441" i="4"/>
  <c r="X441" i="4"/>
  <c r="W441" i="4"/>
  <c r="V441" i="4"/>
  <c r="I441" i="4"/>
  <c r="J441" i="4" s="1"/>
  <c r="H441" i="4"/>
  <c r="E441" i="4" s="1"/>
  <c r="G441" i="4"/>
  <c r="F441" i="4"/>
  <c r="Z440" i="4"/>
  <c r="Y440" i="4"/>
  <c r="AA440" i="4" s="1"/>
  <c r="AB440" i="4" s="1"/>
  <c r="X440" i="4"/>
  <c r="W440" i="4"/>
  <c r="V440" i="4"/>
  <c r="I440" i="4"/>
  <c r="H440" i="4" s="1"/>
  <c r="E440" i="4" s="1"/>
  <c r="G440" i="4"/>
  <c r="F440" i="4"/>
  <c r="Z439" i="4"/>
  <c r="AA439" i="4" s="1"/>
  <c r="Y439" i="4"/>
  <c r="X439" i="4"/>
  <c r="W439" i="4"/>
  <c r="V439" i="4"/>
  <c r="AB439" i="4" s="1"/>
  <c r="J439" i="4"/>
  <c r="I439" i="4"/>
  <c r="H439" i="4" s="1"/>
  <c r="E439" i="4" s="1"/>
  <c r="G439" i="4"/>
  <c r="F439" i="4"/>
  <c r="Z438" i="4"/>
  <c r="AA438" i="4" s="1"/>
  <c r="Y438" i="4"/>
  <c r="X438" i="4"/>
  <c r="W438" i="4"/>
  <c r="V438" i="4"/>
  <c r="AB438" i="4" s="1"/>
  <c r="J438" i="4"/>
  <c r="I438" i="4"/>
  <c r="H438" i="4"/>
  <c r="E438" i="4" s="1"/>
  <c r="G438" i="4"/>
  <c r="F438" i="4"/>
  <c r="AA437" i="4"/>
  <c r="AB437" i="4" s="1"/>
  <c r="Z437" i="4"/>
  <c r="Y437" i="4"/>
  <c r="X437" i="4"/>
  <c r="W437" i="4"/>
  <c r="V437" i="4"/>
  <c r="I437" i="4"/>
  <c r="J437" i="4" s="1"/>
  <c r="H437" i="4"/>
  <c r="E437" i="4" s="1"/>
  <c r="G437" i="4"/>
  <c r="F437" i="4"/>
  <c r="Z436" i="4"/>
  <c r="Y436" i="4"/>
  <c r="AA436" i="4" s="1"/>
  <c r="AB436" i="4" s="1"/>
  <c r="X436" i="4"/>
  <c r="W436" i="4"/>
  <c r="V436" i="4"/>
  <c r="I436" i="4"/>
  <c r="H436" i="4" s="1"/>
  <c r="E436" i="4" s="1"/>
  <c r="G436" i="4"/>
  <c r="F436" i="4"/>
  <c r="Z435" i="4"/>
  <c r="AA435" i="4" s="1"/>
  <c r="Y435" i="4"/>
  <c r="X435" i="4"/>
  <c r="W435" i="4"/>
  <c r="V435" i="4"/>
  <c r="J435" i="4"/>
  <c r="I435" i="4"/>
  <c r="H435" i="4" s="1"/>
  <c r="E435" i="4" s="1"/>
  <c r="G435" i="4"/>
  <c r="F435" i="4"/>
  <c r="Z434" i="4"/>
  <c r="AA434" i="4" s="1"/>
  <c r="Y434" i="4"/>
  <c r="X434" i="4"/>
  <c r="W434" i="4"/>
  <c r="V434" i="4"/>
  <c r="AB434" i="4" s="1"/>
  <c r="J434" i="4"/>
  <c r="I434" i="4"/>
  <c r="H434" i="4"/>
  <c r="E434" i="4" s="1"/>
  <c r="G434" i="4"/>
  <c r="F434" i="4"/>
  <c r="AA433" i="4"/>
  <c r="AB433" i="4" s="1"/>
  <c r="Z433" i="4"/>
  <c r="Y433" i="4"/>
  <c r="X433" i="4"/>
  <c r="W433" i="4"/>
  <c r="V433" i="4"/>
  <c r="I433" i="4"/>
  <c r="J433" i="4" s="1"/>
  <c r="H433" i="4"/>
  <c r="E433" i="4" s="1"/>
  <c r="G433" i="4"/>
  <c r="F433" i="4"/>
  <c r="Z432" i="4"/>
  <c r="Y432" i="4"/>
  <c r="AA432" i="4" s="1"/>
  <c r="AB432" i="4" s="1"/>
  <c r="X432" i="4"/>
  <c r="W432" i="4"/>
  <c r="V432" i="4"/>
  <c r="I432" i="4"/>
  <c r="H432" i="4" s="1"/>
  <c r="E432" i="4" s="1"/>
  <c r="G432" i="4"/>
  <c r="F432" i="4"/>
  <c r="Z431" i="4"/>
  <c r="AA431" i="4" s="1"/>
  <c r="Y431" i="4"/>
  <c r="X431" i="4"/>
  <c r="W431" i="4"/>
  <c r="V431" i="4"/>
  <c r="AB431" i="4" s="1"/>
  <c r="J431" i="4"/>
  <c r="I431" i="4"/>
  <c r="H431" i="4" s="1"/>
  <c r="E431" i="4" s="1"/>
  <c r="G431" i="4"/>
  <c r="F431" i="4"/>
  <c r="Z430" i="4"/>
  <c r="AA430" i="4" s="1"/>
  <c r="Y430" i="4"/>
  <c r="X430" i="4"/>
  <c r="W430" i="4"/>
  <c r="V430" i="4"/>
  <c r="AB430" i="4" s="1"/>
  <c r="J430" i="4"/>
  <c r="I430" i="4"/>
  <c r="H430" i="4"/>
  <c r="E430" i="4" s="1"/>
  <c r="G430" i="4"/>
  <c r="F430" i="4"/>
  <c r="AA429" i="4"/>
  <c r="AB429" i="4" s="1"/>
  <c r="Z429" i="4"/>
  <c r="Y429" i="4"/>
  <c r="X429" i="4"/>
  <c r="W429" i="4"/>
  <c r="V429" i="4"/>
  <c r="I429" i="4"/>
  <c r="J429" i="4" s="1"/>
  <c r="H429" i="4"/>
  <c r="E429" i="4" s="1"/>
  <c r="G429" i="4"/>
  <c r="F429" i="4"/>
  <c r="Z428" i="4"/>
  <c r="Y428" i="4"/>
  <c r="AA428" i="4" s="1"/>
  <c r="AB428" i="4" s="1"/>
  <c r="X428" i="4"/>
  <c r="W428" i="4"/>
  <c r="V428" i="4"/>
  <c r="I428" i="4"/>
  <c r="H428" i="4" s="1"/>
  <c r="E428" i="4" s="1"/>
  <c r="G428" i="4"/>
  <c r="F428" i="4"/>
  <c r="Z427" i="4"/>
  <c r="AA427" i="4" s="1"/>
  <c r="Y427" i="4"/>
  <c r="X427" i="4"/>
  <c r="W427" i="4"/>
  <c r="V427" i="4"/>
  <c r="AB427" i="4" s="1"/>
  <c r="J427" i="4"/>
  <c r="I427" i="4"/>
  <c r="H427" i="4" s="1"/>
  <c r="E427" i="4" s="1"/>
  <c r="G427" i="4"/>
  <c r="F427" i="4"/>
  <c r="Z426" i="4"/>
  <c r="AA426" i="4" s="1"/>
  <c r="Y426" i="4"/>
  <c r="X426" i="4"/>
  <c r="W426" i="4"/>
  <c r="V426" i="4"/>
  <c r="AB426" i="4" s="1"/>
  <c r="J426" i="4"/>
  <c r="I426" i="4"/>
  <c r="H426" i="4"/>
  <c r="E426" i="4" s="1"/>
  <c r="G426" i="4"/>
  <c r="F426" i="4"/>
  <c r="AA425" i="4"/>
  <c r="AB425" i="4" s="1"/>
  <c r="Z425" i="4"/>
  <c r="Y425" i="4"/>
  <c r="X425" i="4"/>
  <c r="W425" i="4"/>
  <c r="V425" i="4"/>
  <c r="I425" i="4"/>
  <c r="J425" i="4" s="1"/>
  <c r="H425" i="4"/>
  <c r="E425" i="4" s="1"/>
  <c r="G425" i="4"/>
  <c r="F425" i="4"/>
  <c r="Z424" i="4"/>
  <c r="Y424" i="4"/>
  <c r="AA424" i="4" s="1"/>
  <c r="AB424" i="4" s="1"/>
  <c r="X424" i="4"/>
  <c r="W424" i="4"/>
  <c r="V424" i="4"/>
  <c r="I424" i="4"/>
  <c r="G424" i="4"/>
  <c r="F424" i="4"/>
  <c r="Z423" i="4"/>
  <c r="AA423" i="4" s="1"/>
  <c r="Y423" i="4"/>
  <c r="X423" i="4"/>
  <c r="W423" i="4"/>
  <c r="V423" i="4"/>
  <c r="AB423" i="4" s="1"/>
  <c r="J423" i="4"/>
  <c r="I423" i="4"/>
  <c r="H423" i="4" s="1"/>
  <c r="E423" i="4" s="1"/>
  <c r="G423" i="4"/>
  <c r="F423" i="4"/>
  <c r="Z422" i="4"/>
  <c r="AA422" i="4" s="1"/>
  <c r="Y422" i="4"/>
  <c r="X422" i="4"/>
  <c r="W422" i="4"/>
  <c r="V422" i="4"/>
  <c r="AB422" i="4" s="1"/>
  <c r="J422" i="4"/>
  <c r="I422" i="4"/>
  <c r="H422" i="4"/>
  <c r="E422" i="4" s="1"/>
  <c r="G422" i="4"/>
  <c r="F422" i="4"/>
  <c r="AA421" i="4"/>
  <c r="AB421" i="4" s="1"/>
  <c r="Z421" i="4"/>
  <c r="Y421" i="4"/>
  <c r="X421" i="4"/>
  <c r="W421" i="4"/>
  <c r="V421" i="4"/>
  <c r="I421" i="4"/>
  <c r="J421" i="4" s="1"/>
  <c r="H421" i="4"/>
  <c r="E421" i="4" s="1"/>
  <c r="G421" i="4"/>
  <c r="F421" i="4"/>
  <c r="Z420" i="4"/>
  <c r="Y420" i="4"/>
  <c r="AA420" i="4" s="1"/>
  <c r="AB420" i="4" s="1"/>
  <c r="X420" i="4"/>
  <c r="W420" i="4"/>
  <c r="V420" i="4"/>
  <c r="I420" i="4"/>
  <c r="G420" i="4"/>
  <c r="F420" i="4"/>
  <c r="Z419" i="4"/>
  <c r="AA419" i="4" s="1"/>
  <c r="Y419" i="4"/>
  <c r="X419" i="4"/>
  <c r="W419" i="4"/>
  <c r="V419" i="4"/>
  <c r="AB419" i="4" s="1"/>
  <c r="J419" i="4"/>
  <c r="I419" i="4"/>
  <c r="H419" i="4" s="1"/>
  <c r="E419" i="4" s="1"/>
  <c r="G419" i="4"/>
  <c r="F419" i="4"/>
  <c r="Z418" i="4"/>
  <c r="AA418" i="4" s="1"/>
  <c r="Y418" i="4"/>
  <c r="X418" i="4"/>
  <c r="W418" i="4"/>
  <c r="V418" i="4"/>
  <c r="AB418" i="4" s="1"/>
  <c r="J418" i="4"/>
  <c r="I418" i="4"/>
  <c r="H418" i="4"/>
  <c r="E418" i="4" s="1"/>
  <c r="G418" i="4"/>
  <c r="F418" i="4"/>
  <c r="AA417" i="4"/>
  <c r="AB417" i="4" s="1"/>
  <c r="Z417" i="4"/>
  <c r="Y417" i="4"/>
  <c r="X417" i="4"/>
  <c r="W417" i="4"/>
  <c r="V417" i="4"/>
  <c r="I417" i="4"/>
  <c r="J417" i="4" s="1"/>
  <c r="H417" i="4"/>
  <c r="E417" i="4" s="1"/>
  <c r="G417" i="4"/>
  <c r="F417" i="4"/>
  <c r="AB416" i="4"/>
  <c r="Z416" i="4"/>
  <c r="Y416" i="4"/>
  <c r="AA416" i="4" s="1"/>
  <c r="X416" i="4"/>
  <c r="W416" i="4"/>
  <c r="V416" i="4"/>
  <c r="I416" i="4"/>
  <c r="G416" i="4"/>
  <c r="F416" i="4"/>
  <c r="Z415" i="4"/>
  <c r="Y415" i="4"/>
  <c r="X415" i="4"/>
  <c r="W415" i="4"/>
  <c r="V415" i="4"/>
  <c r="J415" i="4"/>
  <c r="I415" i="4"/>
  <c r="H415" i="4" s="1"/>
  <c r="E415" i="4" s="1"/>
  <c r="G415" i="4"/>
  <c r="F415" i="4"/>
  <c r="Z414" i="4"/>
  <c r="AA414" i="4" s="1"/>
  <c r="Y414" i="4"/>
  <c r="X414" i="4"/>
  <c r="W414" i="4"/>
  <c r="V414" i="4"/>
  <c r="AB414" i="4" s="1"/>
  <c r="J414" i="4"/>
  <c r="I414" i="4"/>
  <c r="H414" i="4"/>
  <c r="E414" i="4" s="1"/>
  <c r="G414" i="4"/>
  <c r="F414" i="4"/>
  <c r="AA413" i="4"/>
  <c r="AB413" i="4" s="1"/>
  <c r="Z413" i="4"/>
  <c r="Y413" i="4"/>
  <c r="X413" i="4"/>
  <c r="W413" i="4"/>
  <c r="V413" i="4"/>
  <c r="I413" i="4"/>
  <c r="J413" i="4" s="1"/>
  <c r="H413" i="4"/>
  <c r="E413" i="4" s="1"/>
  <c r="G413" i="4"/>
  <c r="F413" i="4"/>
  <c r="AB412" i="4"/>
  <c r="Z412" i="4"/>
  <c r="Y412" i="4"/>
  <c r="AA412" i="4" s="1"/>
  <c r="X412" i="4"/>
  <c r="W412" i="4"/>
  <c r="V412" i="4"/>
  <c r="I412" i="4"/>
  <c r="G412" i="4"/>
  <c r="F412" i="4"/>
  <c r="Z411" i="4"/>
  <c r="AA411" i="4" s="1"/>
  <c r="Y411" i="4"/>
  <c r="X411" i="4"/>
  <c r="W411" i="4"/>
  <c r="V411" i="4"/>
  <c r="AB411" i="4" s="1"/>
  <c r="J411" i="4"/>
  <c r="I411" i="4"/>
  <c r="H411" i="4" s="1"/>
  <c r="E411" i="4" s="1"/>
  <c r="G411" i="4"/>
  <c r="F411" i="4"/>
  <c r="Z410" i="4"/>
  <c r="AA410" i="4" s="1"/>
  <c r="Y410" i="4"/>
  <c r="X410" i="4"/>
  <c r="W410" i="4"/>
  <c r="V410" i="4"/>
  <c r="AB410" i="4" s="1"/>
  <c r="J410" i="4"/>
  <c r="I410" i="4"/>
  <c r="H410" i="4"/>
  <c r="E410" i="4" s="1"/>
  <c r="G410" i="4"/>
  <c r="F410" i="4"/>
  <c r="AA409" i="4"/>
  <c r="AB409" i="4" s="1"/>
  <c r="Z409" i="4"/>
  <c r="Y409" i="4"/>
  <c r="X409" i="4"/>
  <c r="W409" i="4"/>
  <c r="V409" i="4"/>
  <c r="I409" i="4"/>
  <c r="J409" i="4" s="1"/>
  <c r="H409" i="4"/>
  <c r="E409" i="4" s="1"/>
  <c r="G409" i="4"/>
  <c r="F409" i="4"/>
  <c r="Z408" i="4"/>
  <c r="Y408" i="4"/>
  <c r="AA408" i="4" s="1"/>
  <c r="AB408" i="4" s="1"/>
  <c r="X408" i="4"/>
  <c r="W408" i="4"/>
  <c r="V408" i="4"/>
  <c r="I408" i="4"/>
  <c r="G408" i="4"/>
  <c r="F408" i="4"/>
  <c r="Z407" i="4"/>
  <c r="AA407" i="4" s="1"/>
  <c r="Y407" i="4"/>
  <c r="X407" i="4"/>
  <c r="W407" i="4"/>
  <c r="V407" i="4"/>
  <c r="AB407" i="4" s="1"/>
  <c r="J407" i="4"/>
  <c r="I407" i="4"/>
  <c r="H407" i="4" s="1"/>
  <c r="E407" i="4" s="1"/>
  <c r="G407" i="4"/>
  <c r="F407" i="4"/>
  <c r="Z406" i="4"/>
  <c r="AA406" i="4" s="1"/>
  <c r="Y406" i="4"/>
  <c r="X406" i="4"/>
  <c r="W406" i="4"/>
  <c r="V406" i="4"/>
  <c r="AB406" i="4" s="1"/>
  <c r="J406" i="4"/>
  <c r="I406" i="4"/>
  <c r="H406" i="4"/>
  <c r="E406" i="4" s="1"/>
  <c r="G406" i="4"/>
  <c r="F406" i="4"/>
  <c r="AA405" i="4"/>
  <c r="AB405" i="4" s="1"/>
  <c r="Z405" i="4"/>
  <c r="Y405" i="4"/>
  <c r="X405" i="4"/>
  <c r="W405" i="4"/>
  <c r="V405" i="4"/>
  <c r="I405" i="4"/>
  <c r="J405" i="4" s="1"/>
  <c r="H405" i="4"/>
  <c r="E405" i="4" s="1"/>
  <c r="G405" i="4"/>
  <c r="F405" i="4"/>
  <c r="Z404" i="4"/>
  <c r="Y404" i="4"/>
  <c r="AA404" i="4" s="1"/>
  <c r="AB404" i="4" s="1"/>
  <c r="X404" i="4"/>
  <c r="W404" i="4"/>
  <c r="V404" i="4"/>
  <c r="I404" i="4"/>
  <c r="G404" i="4"/>
  <c r="F404" i="4"/>
  <c r="Z403" i="4"/>
  <c r="AA403" i="4" s="1"/>
  <c r="Y403" i="4"/>
  <c r="X403" i="4"/>
  <c r="W403" i="4"/>
  <c r="V403" i="4"/>
  <c r="J403" i="4"/>
  <c r="I403" i="4"/>
  <c r="H403" i="4" s="1"/>
  <c r="E403" i="4" s="1"/>
  <c r="G403" i="4"/>
  <c r="F403" i="4"/>
  <c r="Z402" i="4"/>
  <c r="AA402" i="4" s="1"/>
  <c r="Y402" i="4"/>
  <c r="X402" i="4"/>
  <c r="W402" i="4"/>
  <c r="V402" i="4"/>
  <c r="AB402" i="4" s="1"/>
  <c r="J402" i="4"/>
  <c r="I402" i="4"/>
  <c r="H402" i="4"/>
  <c r="E402" i="4" s="1"/>
  <c r="G402" i="4"/>
  <c r="F402" i="4"/>
  <c r="AA401" i="4"/>
  <c r="AB401" i="4" s="1"/>
  <c r="Z401" i="4"/>
  <c r="Y401" i="4"/>
  <c r="X401" i="4"/>
  <c r="W401" i="4"/>
  <c r="V401" i="4"/>
  <c r="I401" i="4"/>
  <c r="J401" i="4" s="1"/>
  <c r="H401" i="4"/>
  <c r="E401" i="4" s="1"/>
  <c r="G401" i="4"/>
  <c r="F401" i="4"/>
  <c r="AB400" i="4"/>
  <c r="Z400" i="4"/>
  <c r="Y400" i="4"/>
  <c r="AA400" i="4" s="1"/>
  <c r="X400" i="4"/>
  <c r="W400" i="4"/>
  <c r="V400" i="4"/>
  <c r="I400" i="4"/>
  <c r="G400" i="4"/>
  <c r="F400" i="4"/>
  <c r="Z399" i="4"/>
  <c r="Y399" i="4"/>
  <c r="X399" i="4"/>
  <c r="W399" i="4"/>
  <c r="V399" i="4"/>
  <c r="J399" i="4"/>
  <c r="I399" i="4"/>
  <c r="H399" i="4" s="1"/>
  <c r="E399" i="4" s="1"/>
  <c r="G399" i="4"/>
  <c r="F399" i="4"/>
  <c r="Z398" i="4"/>
  <c r="AA398" i="4" s="1"/>
  <c r="Y398" i="4"/>
  <c r="X398" i="4"/>
  <c r="W398" i="4"/>
  <c r="V398" i="4"/>
  <c r="AB398" i="4" s="1"/>
  <c r="J398" i="4"/>
  <c r="I398" i="4"/>
  <c r="H398" i="4"/>
  <c r="E398" i="4" s="1"/>
  <c r="G398" i="4"/>
  <c r="F398" i="4"/>
  <c r="AA397" i="4"/>
  <c r="AB397" i="4" s="1"/>
  <c r="Z397" i="4"/>
  <c r="Y397" i="4"/>
  <c r="X397" i="4"/>
  <c r="W397" i="4"/>
  <c r="V397" i="4"/>
  <c r="I397" i="4"/>
  <c r="J397" i="4" s="1"/>
  <c r="H397" i="4"/>
  <c r="E397" i="4" s="1"/>
  <c r="G397" i="4"/>
  <c r="F397" i="4"/>
  <c r="AB396" i="4"/>
  <c r="Z396" i="4"/>
  <c r="Y396" i="4"/>
  <c r="AA396" i="4" s="1"/>
  <c r="X396" i="4"/>
  <c r="W396" i="4"/>
  <c r="V396" i="4"/>
  <c r="I396" i="4"/>
  <c r="G396" i="4"/>
  <c r="F396" i="4"/>
  <c r="Z395" i="4"/>
  <c r="AA395" i="4" s="1"/>
  <c r="Y395" i="4"/>
  <c r="X395" i="4"/>
  <c r="W395" i="4"/>
  <c r="V395" i="4"/>
  <c r="AB395" i="4" s="1"/>
  <c r="J395" i="4"/>
  <c r="I395" i="4"/>
  <c r="H395" i="4" s="1"/>
  <c r="E395" i="4" s="1"/>
  <c r="G395" i="4"/>
  <c r="F395" i="4"/>
  <c r="Z394" i="4"/>
  <c r="AA394" i="4" s="1"/>
  <c r="Y394" i="4"/>
  <c r="X394" i="4"/>
  <c r="W394" i="4"/>
  <c r="V394" i="4"/>
  <c r="AB394" i="4" s="1"/>
  <c r="J394" i="4"/>
  <c r="I394" i="4"/>
  <c r="H394" i="4"/>
  <c r="E394" i="4" s="1"/>
  <c r="G394" i="4"/>
  <c r="F394" i="4"/>
  <c r="AA393" i="4"/>
  <c r="AB393" i="4" s="1"/>
  <c r="Z393" i="4"/>
  <c r="Y393" i="4"/>
  <c r="X393" i="4"/>
  <c r="W393" i="4"/>
  <c r="V393" i="4"/>
  <c r="I393" i="4"/>
  <c r="J393" i="4" s="1"/>
  <c r="H393" i="4"/>
  <c r="E393" i="4" s="1"/>
  <c r="G393" i="4"/>
  <c r="F393" i="4"/>
  <c r="Z392" i="4"/>
  <c r="Y392" i="4"/>
  <c r="AA392" i="4" s="1"/>
  <c r="AB392" i="4" s="1"/>
  <c r="X392" i="4"/>
  <c r="W392" i="4"/>
  <c r="V392" i="4"/>
  <c r="I392" i="4"/>
  <c r="G392" i="4"/>
  <c r="F392" i="4"/>
  <c r="Z391" i="4"/>
  <c r="AA391" i="4" s="1"/>
  <c r="Y391" i="4"/>
  <c r="X391" i="4"/>
  <c r="W391" i="4"/>
  <c r="V391" i="4"/>
  <c r="AB391" i="4" s="1"/>
  <c r="J391" i="4"/>
  <c r="I391" i="4"/>
  <c r="H391" i="4" s="1"/>
  <c r="E391" i="4" s="1"/>
  <c r="G391" i="4"/>
  <c r="F391" i="4"/>
  <c r="Z390" i="4"/>
  <c r="AA390" i="4" s="1"/>
  <c r="Y390" i="4"/>
  <c r="X390" i="4"/>
  <c r="W390" i="4"/>
  <c r="V390" i="4"/>
  <c r="AB390" i="4" s="1"/>
  <c r="J390" i="4"/>
  <c r="I390" i="4"/>
  <c r="H390" i="4"/>
  <c r="E390" i="4" s="1"/>
  <c r="G390" i="4"/>
  <c r="F390" i="4"/>
  <c r="AA389" i="4"/>
  <c r="AB389" i="4" s="1"/>
  <c r="Z389" i="4"/>
  <c r="Y389" i="4"/>
  <c r="X389" i="4"/>
  <c r="W389" i="4"/>
  <c r="V389" i="4"/>
  <c r="I389" i="4"/>
  <c r="J389" i="4" s="1"/>
  <c r="H389" i="4"/>
  <c r="E389" i="4" s="1"/>
  <c r="G389" i="4"/>
  <c r="F389" i="4"/>
  <c r="Z388" i="4"/>
  <c r="Y388" i="4"/>
  <c r="AA388" i="4" s="1"/>
  <c r="AB388" i="4" s="1"/>
  <c r="X388" i="4"/>
  <c r="W388" i="4"/>
  <c r="V388" i="4"/>
  <c r="I388" i="4"/>
  <c r="G388" i="4"/>
  <c r="F388" i="4"/>
  <c r="Z387" i="4"/>
  <c r="AA387" i="4" s="1"/>
  <c r="Y387" i="4"/>
  <c r="X387" i="4"/>
  <c r="W387" i="4"/>
  <c r="V387" i="4"/>
  <c r="AB387" i="4" s="1"/>
  <c r="J387" i="4"/>
  <c r="I387" i="4"/>
  <c r="H387" i="4" s="1"/>
  <c r="E387" i="4" s="1"/>
  <c r="G387" i="4"/>
  <c r="F387" i="4"/>
  <c r="Z386" i="4"/>
  <c r="AA386" i="4" s="1"/>
  <c r="Y386" i="4"/>
  <c r="X386" i="4"/>
  <c r="W386" i="4"/>
  <c r="V386" i="4"/>
  <c r="AB386" i="4" s="1"/>
  <c r="J386" i="4"/>
  <c r="I386" i="4"/>
  <c r="H386" i="4"/>
  <c r="E386" i="4" s="1"/>
  <c r="G386" i="4"/>
  <c r="F386" i="4"/>
  <c r="AA385" i="4"/>
  <c r="AB385" i="4" s="1"/>
  <c r="Z385" i="4"/>
  <c r="Y385" i="4"/>
  <c r="X385" i="4"/>
  <c r="W385" i="4"/>
  <c r="V385" i="4"/>
  <c r="I385" i="4"/>
  <c r="J385" i="4" s="1"/>
  <c r="H385" i="4"/>
  <c r="E385" i="4" s="1"/>
  <c r="G385" i="4"/>
  <c r="F385" i="4"/>
  <c r="AB384" i="4"/>
  <c r="Z384" i="4"/>
  <c r="Y384" i="4"/>
  <c r="AA384" i="4" s="1"/>
  <c r="X384" i="4"/>
  <c r="W384" i="4"/>
  <c r="V384" i="4"/>
  <c r="I384" i="4"/>
  <c r="G384" i="4"/>
  <c r="F384" i="4"/>
  <c r="Z383" i="4"/>
  <c r="Y383" i="4"/>
  <c r="X383" i="4"/>
  <c r="W383" i="4"/>
  <c r="V383" i="4"/>
  <c r="J383" i="4"/>
  <c r="I383" i="4"/>
  <c r="H383" i="4" s="1"/>
  <c r="E383" i="4" s="1"/>
  <c r="G383" i="4"/>
  <c r="F383" i="4"/>
  <c r="Z382" i="4"/>
  <c r="AA382" i="4" s="1"/>
  <c r="Y382" i="4"/>
  <c r="X382" i="4"/>
  <c r="W382" i="4"/>
  <c r="V382" i="4"/>
  <c r="AB382" i="4" s="1"/>
  <c r="J382" i="4"/>
  <c r="I382" i="4"/>
  <c r="H382" i="4"/>
  <c r="E382" i="4" s="1"/>
  <c r="G382" i="4"/>
  <c r="F382" i="4"/>
  <c r="AA381" i="4"/>
  <c r="AB381" i="4" s="1"/>
  <c r="Z381" i="4"/>
  <c r="Y381" i="4"/>
  <c r="X381" i="4"/>
  <c r="W381" i="4"/>
  <c r="V381" i="4"/>
  <c r="I381" i="4"/>
  <c r="J381" i="4" s="1"/>
  <c r="H381" i="4"/>
  <c r="E381" i="4" s="1"/>
  <c r="G381" i="4"/>
  <c r="F381" i="4"/>
  <c r="AB380" i="4"/>
  <c r="Z380" i="4"/>
  <c r="Y380" i="4"/>
  <c r="AA380" i="4" s="1"/>
  <c r="X380" i="4"/>
  <c r="W380" i="4"/>
  <c r="V380" i="4"/>
  <c r="I380" i="4"/>
  <c r="G380" i="4"/>
  <c r="F380" i="4"/>
  <c r="Z379" i="4"/>
  <c r="AA379" i="4" s="1"/>
  <c r="Y379" i="4"/>
  <c r="X379" i="4"/>
  <c r="W379" i="4"/>
  <c r="V379" i="4"/>
  <c r="AB379" i="4" s="1"/>
  <c r="J379" i="4"/>
  <c r="I379" i="4"/>
  <c r="H379" i="4" s="1"/>
  <c r="E379" i="4" s="1"/>
  <c r="G379" i="4"/>
  <c r="F379" i="4"/>
  <c r="Z378" i="4"/>
  <c r="AA378" i="4" s="1"/>
  <c r="Y378" i="4"/>
  <c r="X378" i="4"/>
  <c r="W378" i="4"/>
  <c r="V378" i="4"/>
  <c r="AB378" i="4" s="1"/>
  <c r="J378" i="4"/>
  <c r="I378" i="4"/>
  <c r="H378" i="4"/>
  <c r="E378" i="4" s="1"/>
  <c r="G378" i="4"/>
  <c r="F378" i="4"/>
  <c r="AA377" i="4"/>
  <c r="AB377" i="4" s="1"/>
  <c r="Z377" i="4"/>
  <c r="Y377" i="4"/>
  <c r="X377" i="4"/>
  <c r="W377" i="4"/>
  <c r="V377" i="4"/>
  <c r="I377" i="4"/>
  <c r="J377" i="4" s="1"/>
  <c r="H377" i="4"/>
  <c r="E377" i="4" s="1"/>
  <c r="G377" i="4"/>
  <c r="F377" i="4"/>
  <c r="Z376" i="4"/>
  <c r="Y376" i="4"/>
  <c r="AA376" i="4" s="1"/>
  <c r="AB376" i="4" s="1"/>
  <c r="X376" i="4"/>
  <c r="W376" i="4"/>
  <c r="V376" i="4"/>
  <c r="I376" i="4"/>
  <c r="G376" i="4"/>
  <c r="F376" i="4"/>
  <c r="Z375" i="4"/>
  <c r="AA375" i="4" s="1"/>
  <c r="Y375" i="4"/>
  <c r="X375" i="4"/>
  <c r="W375" i="4"/>
  <c r="V375" i="4"/>
  <c r="AB375" i="4" s="1"/>
  <c r="J375" i="4"/>
  <c r="I375" i="4"/>
  <c r="H375" i="4" s="1"/>
  <c r="E375" i="4" s="1"/>
  <c r="G375" i="4"/>
  <c r="F375" i="4"/>
  <c r="Z374" i="4"/>
  <c r="AA374" i="4" s="1"/>
  <c r="Y374" i="4"/>
  <c r="X374" i="4"/>
  <c r="W374" i="4"/>
  <c r="V374" i="4"/>
  <c r="AB374" i="4" s="1"/>
  <c r="J374" i="4"/>
  <c r="I374" i="4"/>
  <c r="H374" i="4"/>
  <c r="E374" i="4" s="1"/>
  <c r="G374" i="4"/>
  <c r="F374" i="4"/>
  <c r="AA373" i="4"/>
  <c r="AB373" i="4" s="1"/>
  <c r="Z373" i="4"/>
  <c r="Y373" i="4"/>
  <c r="X373" i="4"/>
  <c r="W373" i="4"/>
  <c r="V373" i="4"/>
  <c r="I373" i="4"/>
  <c r="J373" i="4" s="1"/>
  <c r="H373" i="4"/>
  <c r="E373" i="4" s="1"/>
  <c r="G373" i="4"/>
  <c r="F373" i="4"/>
  <c r="Z372" i="4"/>
  <c r="Y372" i="4"/>
  <c r="AA372" i="4" s="1"/>
  <c r="AB372" i="4" s="1"/>
  <c r="X372" i="4"/>
  <c r="W372" i="4"/>
  <c r="V372" i="4"/>
  <c r="I372" i="4"/>
  <c r="G372" i="4"/>
  <c r="F372" i="4"/>
  <c r="Z371" i="4"/>
  <c r="AA371" i="4" s="1"/>
  <c r="Y371" i="4"/>
  <c r="X371" i="4"/>
  <c r="W371" i="4"/>
  <c r="V371" i="4"/>
  <c r="AB371" i="4" s="1"/>
  <c r="J371" i="4"/>
  <c r="I371" i="4"/>
  <c r="H371" i="4" s="1"/>
  <c r="E371" i="4" s="1"/>
  <c r="G371" i="4"/>
  <c r="F371" i="4"/>
  <c r="Z370" i="4"/>
  <c r="AA370" i="4" s="1"/>
  <c r="Y370" i="4"/>
  <c r="X370" i="4"/>
  <c r="W370" i="4"/>
  <c r="V370" i="4"/>
  <c r="AB370" i="4" s="1"/>
  <c r="J370" i="4"/>
  <c r="I370" i="4"/>
  <c r="H370" i="4"/>
  <c r="E370" i="4" s="1"/>
  <c r="G370" i="4"/>
  <c r="F370" i="4"/>
  <c r="AA369" i="4"/>
  <c r="AB369" i="4" s="1"/>
  <c r="Z369" i="4"/>
  <c r="Y369" i="4"/>
  <c r="X369" i="4"/>
  <c r="W369" i="4"/>
  <c r="V369" i="4"/>
  <c r="I369" i="4"/>
  <c r="J369" i="4" s="1"/>
  <c r="H369" i="4"/>
  <c r="E369" i="4" s="1"/>
  <c r="G369" i="4"/>
  <c r="F369" i="4"/>
  <c r="AB368" i="4"/>
  <c r="Z368" i="4"/>
  <c r="Y368" i="4"/>
  <c r="AA368" i="4" s="1"/>
  <c r="X368" i="4"/>
  <c r="W368" i="4"/>
  <c r="V368" i="4"/>
  <c r="I368" i="4"/>
  <c r="G368" i="4"/>
  <c r="F368" i="4"/>
  <c r="Z367" i="4"/>
  <c r="Y367" i="4"/>
  <c r="X367" i="4"/>
  <c r="W367" i="4"/>
  <c r="V367" i="4"/>
  <c r="J367" i="4"/>
  <c r="I367" i="4"/>
  <c r="H367" i="4" s="1"/>
  <c r="E367" i="4" s="1"/>
  <c r="G367" i="4"/>
  <c r="F367" i="4"/>
  <c r="Z366" i="4"/>
  <c r="AA366" i="4" s="1"/>
  <c r="Y366" i="4"/>
  <c r="X366" i="4"/>
  <c r="W366" i="4"/>
  <c r="V366" i="4"/>
  <c r="AB366" i="4" s="1"/>
  <c r="J366" i="4"/>
  <c r="I366" i="4"/>
  <c r="H366" i="4"/>
  <c r="E366" i="4" s="1"/>
  <c r="G366" i="4"/>
  <c r="F366" i="4"/>
  <c r="AA365" i="4"/>
  <c r="AB365" i="4" s="1"/>
  <c r="Z365" i="4"/>
  <c r="Y365" i="4"/>
  <c r="X365" i="4"/>
  <c r="W365" i="4"/>
  <c r="V365" i="4"/>
  <c r="I365" i="4"/>
  <c r="J365" i="4" s="1"/>
  <c r="H365" i="4"/>
  <c r="E365" i="4" s="1"/>
  <c r="G365" i="4"/>
  <c r="F365" i="4"/>
  <c r="AB364" i="4"/>
  <c r="Z364" i="4"/>
  <c r="Y364" i="4"/>
  <c r="AA364" i="4" s="1"/>
  <c r="X364" i="4"/>
  <c r="W364" i="4"/>
  <c r="V364" i="4"/>
  <c r="I364" i="4"/>
  <c r="G364" i="4"/>
  <c r="F364" i="4"/>
  <c r="Z363" i="4"/>
  <c r="AA363" i="4" s="1"/>
  <c r="Y363" i="4"/>
  <c r="X363" i="4"/>
  <c r="W363" i="4"/>
  <c r="V363" i="4"/>
  <c r="AB363" i="4" s="1"/>
  <c r="J363" i="4"/>
  <c r="I363" i="4"/>
  <c r="H363" i="4" s="1"/>
  <c r="E363" i="4" s="1"/>
  <c r="G363" i="4"/>
  <c r="F363" i="4"/>
  <c r="Z362" i="4"/>
  <c r="AA362" i="4" s="1"/>
  <c r="Y362" i="4"/>
  <c r="X362" i="4"/>
  <c r="W362" i="4"/>
  <c r="V362" i="4"/>
  <c r="AB362" i="4" s="1"/>
  <c r="J362" i="4"/>
  <c r="I362" i="4"/>
  <c r="H362" i="4"/>
  <c r="E362" i="4" s="1"/>
  <c r="G362" i="4"/>
  <c r="F362" i="4"/>
  <c r="AA361" i="4"/>
  <c r="AB361" i="4" s="1"/>
  <c r="Z361" i="4"/>
  <c r="Y361" i="4"/>
  <c r="X361" i="4"/>
  <c r="W361" i="4"/>
  <c r="V361" i="4"/>
  <c r="I361" i="4"/>
  <c r="J361" i="4" s="1"/>
  <c r="H361" i="4"/>
  <c r="E361" i="4" s="1"/>
  <c r="G361" i="4"/>
  <c r="F361" i="4"/>
  <c r="Z360" i="4"/>
  <c r="Y360" i="4"/>
  <c r="AA360" i="4" s="1"/>
  <c r="AB360" i="4" s="1"/>
  <c r="X360" i="4"/>
  <c r="W360" i="4"/>
  <c r="V360" i="4"/>
  <c r="I360" i="4"/>
  <c r="G360" i="4"/>
  <c r="F360" i="4"/>
  <c r="Z359" i="4"/>
  <c r="AA359" i="4" s="1"/>
  <c r="Y359" i="4"/>
  <c r="X359" i="4"/>
  <c r="W359" i="4"/>
  <c r="V359" i="4"/>
  <c r="AB359" i="4" s="1"/>
  <c r="J359" i="4"/>
  <c r="I359" i="4"/>
  <c r="H359" i="4" s="1"/>
  <c r="E359" i="4" s="1"/>
  <c r="G359" i="4"/>
  <c r="F359" i="4"/>
  <c r="Z358" i="4"/>
  <c r="AA358" i="4" s="1"/>
  <c r="Y358" i="4"/>
  <c r="X358" i="4"/>
  <c r="W358" i="4"/>
  <c r="V358" i="4"/>
  <c r="AB358" i="4" s="1"/>
  <c r="J358" i="4"/>
  <c r="I358" i="4"/>
  <c r="H358" i="4"/>
  <c r="E358" i="4" s="1"/>
  <c r="G358" i="4"/>
  <c r="F358" i="4"/>
  <c r="AA357" i="4"/>
  <c r="AB357" i="4" s="1"/>
  <c r="Z357" i="4"/>
  <c r="Y357" i="4"/>
  <c r="X357" i="4"/>
  <c r="W357" i="4"/>
  <c r="V357" i="4"/>
  <c r="I357" i="4"/>
  <c r="J357" i="4" s="1"/>
  <c r="H357" i="4"/>
  <c r="E357" i="4" s="1"/>
  <c r="G357" i="4"/>
  <c r="F357" i="4"/>
  <c r="Z356" i="4"/>
  <c r="Y356" i="4"/>
  <c r="AA356" i="4" s="1"/>
  <c r="AB356" i="4" s="1"/>
  <c r="X356" i="4"/>
  <c r="W356" i="4"/>
  <c r="V356" i="4"/>
  <c r="I356" i="4"/>
  <c r="G356" i="4"/>
  <c r="F356" i="4"/>
  <c r="Z355" i="4"/>
  <c r="AA355" i="4" s="1"/>
  <c r="Y355" i="4"/>
  <c r="X355" i="4"/>
  <c r="W355" i="4"/>
  <c r="V355" i="4"/>
  <c r="J355" i="4"/>
  <c r="I355" i="4"/>
  <c r="H355" i="4" s="1"/>
  <c r="E355" i="4" s="1"/>
  <c r="G355" i="4"/>
  <c r="F355" i="4"/>
  <c r="Z354" i="4"/>
  <c r="AA354" i="4" s="1"/>
  <c r="Y354" i="4"/>
  <c r="X354" i="4"/>
  <c r="W354" i="4"/>
  <c r="V354" i="4"/>
  <c r="AB354" i="4" s="1"/>
  <c r="J354" i="4"/>
  <c r="I354" i="4"/>
  <c r="H354" i="4"/>
  <c r="E354" i="4" s="1"/>
  <c r="G354" i="4"/>
  <c r="F354" i="4"/>
  <c r="AA353" i="4"/>
  <c r="AB353" i="4" s="1"/>
  <c r="Z353" i="4"/>
  <c r="Y353" i="4"/>
  <c r="X353" i="4"/>
  <c r="W353" i="4"/>
  <c r="V353" i="4"/>
  <c r="I353" i="4"/>
  <c r="J353" i="4" s="1"/>
  <c r="H353" i="4"/>
  <c r="E353" i="4" s="1"/>
  <c r="G353" i="4"/>
  <c r="F353" i="4"/>
  <c r="AB352" i="4"/>
  <c r="AA352" i="4"/>
  <c r="Z352" i="4"/>
  <c r="Y352" i="4"/>
  <c r="X352" i="4"/>
  <c r="W352" i="4"/>
  <c r="V352" i="4"/>
  <c r="I352" i="4"/>
  <c r="G352" i="4"/>
  <c r="F352" i="4"/>
  <c r="Z351" i="4"/>
  <c r="AA351" i="4" s="1"/>
  <c r="AB351" i="4" s="1"/>
  <c r="Y351" i="4"/>
  <c r="X351" i="4"/>
  <c r="W351" i="4"/>
  <c r="V351" i="4"/>
  <c r="J351" i="4"/>
  <c r="I351" i="4"/>
  <c r="H351" i="4" s="1"/>
  <c r="E351" i="4" s="1"/>
  <c r="G351" i="4"/>
  <c r="F351" i="4"/>
  <c r="Z350" i="4"/>
  <c r="AA350" i="4" s="1"/>
  <c r="Y350" i="4"/>
  <c r="X350" i="4"/>
  <c r="W350" i="4"/>
  <c r="V350" i="4"/>
  <c r="AB350" i="4" s="1"/>
  <c r="J350" i="4"/>
  <c r="I350" i="4"/>
  <c r="H350" i="4"/>
  <c r="E350" i="4" s="1"/>
  <c r="G350" i="4"/>
  <c r="F350" i="4"/>
  <c r="AA349" i="4"/>
  <c r="Z349" i="4"/>
  <c r="Y349" i="4"/>
  <c r="X349" i="4"/>
  <c r="W349" i="4"/>
  <c r="V349" i="4"/>
  <c r="AB349" i="4" s="1"/>
  <c r="I349" i="4"/>
  <c r="J349" i="4" s="1"/>
  <c r="H349" i="4"/>
  <c r="E349" i="4" s="1"/>
  <c r="G349" i="4"/>
  <c r="F349" i="4"/>
  <c r="AB348" i="4"/>
  <c r="AA348" i="4"/>
  <c r="Z348" i="4"/>
  <c r="Y348" i="4"/>
  <c r="X348" i="4"/>
  <c r="W348" i="4"/>
  <c r="V348" i="4"/>
  <c r="I348" i="4"/>
  <c r="J348" i="4" s="1"/>
  <c r="G348" i="4"/>
  <c r="F348" i="4"/>
  <c r="AB347" i="4"/>
  <c r="Z347" i="4"/>
  <c r="AA347" i="4" s="1"/>
  <c r="Y347" i="4"/>
  <c r="X347" i="4"/>
  <c r="W347" i="4"/>
  <c r="V347" i="4"/>
  <c r="I347" i="4"/>
  <c r="H347" i="4" s="1"/>
  <c r="E347" i="4" s="1"/>
  <c r="G347" i="4"/>
  <c r="F347" i="4"/>
  <c r="Z346" i="4"/>
  <c r="AA346" i="4" s="1"/>
  <c r="Y346" i="4"/>
  <c r="X346" i="4"/>
  <c r="W346" i="4"/>
  <c r="V346" i="4"/>
  <c r="AB346" i="4" s="1"/>
  <c r="J346" i="4"/>
  <c r="I346" i="4"/>
  <c r="H346" i="4"/>
  <c r="E346" i="4" s="1"/>
  <c r="G346" i="4"/>
  <c r="F346" i="4"/>
  <c r="AA345" i="4"/>
  <c r="Z345" i="4"/>
  <c r="Y345" i="4"/>
  <c r="X345" i="4"/>
  <c r="W345" i="4"/>
  <c r="V345" i="4"/>
  <c r="I345" i="4"/>
  <c r="J345" i="4" s="1"/>
  <c r="H345" i="4"/>
  <c r="E345" i="4" s="1"/>
  <c r="G345" i="4"/>
  <c r="F345" i="4"/>
  <c r="AB344" i="4"/>
  <c r="AA344" i="4"/>
  <c r="Z344" i="4"/>
  <c r="Y344" i="4"/>
  <c r="X344" i="4"/>
  <c r="W344" i="4"/>
  <c r="V344" i="4"/>
  <c r="I344" i="4"/>
  <c r="J344" i="4" s="1"/>
  <c r="H344" i="4"/>
  <c r="E344" i="4" s="1"/>
  <c r="G344" i="4"/>
  <c r="F344" i="4"/>
  <c r="AB343" i="4"/>
  <c r="Z343" i="4"/>
  <c r="AA343" i="4" s="1"/>
  <c r="Y343" i="4"/>
  <c r="X343" i="4"/>
  <c r="W343" i="4"/>
  <c r="V343" i="4"/>
  <c r="J343" i="4"/>
  <c r="I343" i="4"/>
  <c r="H343" i="4" s="1"/>
  <c r="G343" i="4"/>
  <c r="F343" i="4"/>
  <c r="E343" i="4"/>
  <c r="Z342" i="4"/>
  <c r="Y342" i="4"/>
  <c r="X342" i="4"/>
  <c r="W342" i="4"/>
  <c r="V342" i="4"/>
  <c r="J342" i="4"/>
  <c r="I342" i="4"/>
  <c r="H342" i="4"/>
  <c r="E342" i="4" s="1"/>
  <c r="G342" i="4"/>
  <c r="F342" i="4"/>
  <c r="AA341" i="4"/>
  <c r="Z341" i="4"/>
  <c r="Y341" i="4"/>
  <c r="X341" i="4"/>
  <c r="W341" i="4"/>
  <c r="V341" i="4"/>
  <c r="I341" i="4"/>
  <c r="J341" i="4" s="1"/>
  <c r="H341" i="4"/>
  <c r="E341" i="4" s="1"/>
  <c r="G341" i="4"/>
  <c r="F341" i="4"/>
  <c r="AB340" i="4"/>
  <c r="AA340" i="4"/>
  <c r="Z340" i="4"/>
  <c r="Y340" i="4"/>
  <c r="X340" i="4"/>
  <c r="W340" i="4"/>
  <c r="V340" i="4"/>
  <c r="I340" i="4"/>
  <c r="H340" i="4" s="1"/>
  <c r="E340" i="4" s="1"/>
  <c r="G340" i="4"/>
  <c r="F340" i="4"/>
  <c r="AB339" i="4"/>
  <c r="Z339" i="4"/>
  <c r="AA339" i="4" s="1"/>
  <c r="Y339" i="4"/>
  <c r="X339" i="4"/>
  <c r="W339" i="4"/>
  <c r="V339" i="4"/>
  <c r="I339" i="4"/>
  <c r="H339" i="4" s="1"/>
  <c r="E339" i="4" s="1"/>
  <c r="G339" i="4"/>
  <c r="F339" i="4"/>
  <c r="AA338" i="4"/>
  <c r="Z338" i="4"/>
  <c r="Y338" i="4"/>
  <c r="X338" i="4"/>
  <c r="W338" i="4"/>
  <c r="V338" i="4"/>
  <c r="J338" i="4"/>
  <c r="I338" i="4"/>
  <c r="H338" i="4"/>
  <c r="E338" i="4" s="1"/>
  <c r="G338" i="4"/>
  <c r="F338" i="4"/>
  <c r="AA337" i="4"/>
  <c r="Z337" i="4"/>
  <c r="Y337" i="4"/>
  <c r="X337" i="4"/>
  <c r="W337" i="4"/>
  <c r="V337" i="4"/>
  <c r="AB337" i="4" s="1"/>
  <c r="I337" i="4"/>
  <c r="J337" i="4" s="1"/>
  <c r="G337" i="4"/>
  <c r="F337" i="4"/>
  <c r="AA336" i="4"/>
  <c r="AB336" i="4" s="1"/>
  <c r="Z336" i="4"/>
  <c r="Y336" i="4"/>
  <c r="X336" i="4"/>
  <c r="W336" i="4"/>
  <c r="V336" i="4"/>
  <c r="J336" i="4"/>
  <c r="I336" i="4"/>
  <c r="H336" i="4"/>
  <c r="E336" i="4" s="1"/>
  <c r="G336" i="4"/>
  <c r="F336" i="4"/>
  <c r="AB335" i="4"/>
  <c r="Z335" i="4"/>
  <c r="AA335" i="4" s="1"/>
  <c r="Y335" i="4"/>
  <c r="X335" i="4"/>
  <c r="W335" i="4"/>
  <c r="V335" i="4"/>
  <c r="J335" i="4"/>
  <c r="I335" i="4"/>
  <c r="H335" i="4" s="1"/>
  <c r="G335" i="4"/>
  <c r="F335" i="4"/>
  <c r="E335" i="4"/>
  <c r="Z334" i="4"/>
  <c r="AA334" i="4" s="1"/>
  <c r="Y334" i="4"/>
  <c r="X334" i="4"/>
  <c r="W334" i="4"/>
  <c r="V334" i="4"/>
  <c r="J334" i="4"/>
  <c r="I334" i="4"/>
  <c r="H334" i="4"/>
  <c r="E334" i="4" s="1"/>
  <c r="G334" i="4"/>
  <c r="F334" i="4"/>
  <c r="Z333" i="4"/>
  <c r="AA333" i="4" s="1"/>
  <c r="Y333" i="4"/>
  <c r="X333" i="4"/>
  <c r="W333" i="4"/>
  <c r="V333" i="4"/>
  <c r="AB333" i="4" s="1"/>
  <c r="I333" i="4"/>
  <c r="J333" i="4" s="1"/>
  <c r="G333" i="4"/>
  <c r="F333" i="4"/>
  <c r="Z332" i="4"/>
  <c r="Y332" i="4"/>
  <c r="AA332" i="4" s="1"/>
  <c r="AB332" i="4" s="1"/>
  <c r="X332" i="4"/>
  <c r="W332" i="4"/>
  <c r="V332" i="4"/>
  <c r="J332" i="4"/>
  <c r="I332" i="4"/>
  <c r="H332" i="4" s="1"/>
  <c r="E332" i="4" s="1"/>
  <c r="G332" i="4"/>
  <c r="F332" i="4"/>
  <c r="Z331" i="4"/>
  <c r="AA331" i="4" s="1"/>
  <c r="Y331" i="4"/>
  <c r="X331" i="4"/>
  <c r="W331" i="4"/>
  <c r="V331" i="4"/>
  <c r="AB331" i="4" s="1"/>
  <c r="J331" i="4"/>
  <c r="I331" i="4"/>
  <c r="H331" i="4" s="1"/>
  <c r="G331" i="4"/>
  <c r="F331" i="4"/>
  <c r="E331" i="4"/>
  <c r="Z330" i="4"/>
  <c r="Y330" i="4"/>
  <c r="AA330" i="4" s="1"/>
  <c r="X330" i="4"/>
  <c r="W330" i="4"/>
  <c r="V330" i="4"/>
  <c r="J330" i="4"/>
  <c r="I330" i="4"/>
  <c r="H330" i="4"/>
  <c r="E330" i="4" s="1"/>
  <c r="G330" i="4"/>
  <c r="F330" i="4"/>
  <c r="AB329" i="4"/>
  <c r="AA329" i="4"/>
  <c r="Z329" i="4"/>
  <c r="Y329" i="4"/>
  <c r="X329" i="4"/>
  <c r="W329" i="4"/>
  <c r="V329" i="4"/>
  <c r="I329" i="4"/>
  <c r="J329" i="4" s="1"/>
  <c r="G329" i="4"/>
  <c r="F329" i="4"/>
  <c r="Z328" i="4"/>
  <c r="Y328" i="4"/>
  <c r="AA328" i="4" s="1"/>
  <c r="AB328" i="4" s="1"/>
  <c r="X328" i="4"/>
  <c r="W328" i="4"/>
  <c r="V328" i="4"/>
  <c r="J328" i="4"/>
  <c r="I328" i="4"/>
  <c r="H328" i="4" s="1"/>
  <c r="E328" i="4" s="1"/>
  <c r="G328" i="4"/>
  <c r="F328" i="4"/>
  <c r="Z327" i="4"/>
  <c r="Y327" i="4"/>
  <c r="X327" i="4"/>
  <c r="W327" i="4"/>
  <c r="V327" i="4"/>
  <c r="J327" i="4"/>
  <c r="I327" i="4"/>
  <c r="H327" i="4" s="1"/>
  <c r="G327" i="4"/>
  <c r="F327" i="4"/>
  <c r="E327" i="4"/>
  <c r="AA326" i="4"/>
  <c r="Z326" i="4"/>
  <c r="Y326" i="4"/>
  <c r="X326" i="4"/>
  <c r="W326" i="4"/>
  <c r="V326" i="4"/>
  <c r="J326" i="4"/>
  <c r="I326" i="4"/>
  <c r="H326" i="4"/>
  <c r="E326" i="4" s="1"/>
  <c r="G326" i="4"/>
  <c r="F326" i="4"/>
  <c r="AB325" i="4"/>
  <c r="AA325" i="4"/>
  <c r="Z325" i="4"/>
  <c r="Y325" i="4"/>
  <c r="X325" i="4"/>
  <c r="W325" i="4"/>
  <c r="V325" i="4"/>
  <c r="I325" i="4"/>
  <c r="J325" i="4" s="1"/>
  <c r="H325" i="4"/>
  <c r="E325" i="4" s="1"/>
  <c r="G325" i="4"/>
  <c r="F325" i="4"/>
  <c r="AB324" i="4"/>
  <c r="AA324" i="4"/>
  <c r="Z324" i="4"/>
  <c r="Y324" i="4"/>
  <c r="X324" i="4"/>
  <c r="W324" i="4"/>
  <c r="V324" i="4"/>
  <c r="I324" i="4"/>
  <c r="H324" i="4" s="1"/>
  <c r="E324" i="4" s="1"/>
  <c r="G324" i="4"/>
  <c r="F324" i="4"/>
  <c r="AB323" i="4"/>
  <c r="Z323" i="4"/>
  <c r="AA323" i="4" s="1"/>
  <c r="Y323" i="4"/>
  <c r="X323" i="4"/>
  <c r="W323" i="4"/>
  <c r="V323" i="4"/>
  <c r="I323" i="4"/>
  <c r="H323" i="4" s="1"/>
  <c r="E323" i="4" s="1"/>
  <c r="G323" i="4"/>
  <c r="F323" i="4"/>
  <c r="AA322" i="4"/>
  <c r="Z322" i="4"/>
  <c r="Y322" i="4"/>
  <c r="X322" i="4"/>
  <c r="W322" i="4"/>
  <c r="V322" i="4"/>
  <c r="J322" i="4"/>
  <c r="I322" i="4"/>
  <c r="H322" i="4"/>
  <c r="E322" i="4" s="1"/>
  <c r="G322" i="4"/>
  <c r="F322" i="4"/>
  <c r="AA321" i="4"/>
  <c r="Z321" i="4"/>
  <c r="Y321" i="4"/>
  <c r="X321" i="4"/>
  <c r="W321" i="4"/>
  <c r="V321" i="4"/>
  <c r="AB321" i="4" s="1"/>
  <c r="I321" i="4"/>
  <c r="J321" i="4" s="1"/>
  <c r="G321" i="4"/>
  <c r="F321" i="4"/>
  <c r="AA320" i="4"/>
  <c r="AB320" i="4" s="1"/>
  <c r="Z320" i="4"/>
  <c r="Y320" i="4"/>
  <c r="X320" i="4"/>
  <c r="W320" i="4"/>
  <c r="V320" i="4"/>
  <c r="J320" i="4"/>
  <c r="I320" i="4"/>
  <c r="H320" i="4"/>
  <c r="E320" i="4" s="1"/>
  <c r="G320" i="4"/>
  <c r="F320" i="4"/>
  <c r="AB319" i="4"/>
  <c r="Z319" i="4"/>
  <c r="AA319" i="4" s="1"/>
  <c r="Y319" i="4"/>
  <c r="X319" i="4"/>
  <c r="W319" i="4"/>
  <c r="V319" i="4"/>
  <c r="J319" i="4"/>
  <c r="I319" i="4"/>
  <c r="H319" i="4" s="1"/>
  <c r="G319" i="4"/>
  <c r="F319" i="4"/>
  <c r="E319" i="4"/>
  <c r="Z318" i="4"/>
  <c r="AA318" i="4" s="1"/>
  <c r="Y318" i="4"/>
  <c r="X318" i="4"/>
  <c r="W318" i="4"/>
  <c r="V318" i="4"/>
  <c r="J318" i="4"/>
  <c r="I318" i="4"/>
  <c r="H318" i="4"/>
  <c r="E318" i="4" s="1"/>
  <c r="G318" i="4"/>
  <c r="F318" i="4"/>
  <c r="Z317" i="4"/>
  <c r="AA317" i="4" s="1"/>
  <c r="Y317" i="4"/>
  <c r="X317" i="4"/>
  <c r="W317" i="4"/>
  <c r="V317" i="4"/>
  <c r="AB317" i="4" s="1"/>
  <c r="I317" i="4"/>
  <c r="J317" i="4" s="1"/>
  <c r="G317" i="4"/>
  <c r="F317" i="4"/>
  <c r="Z316" i="4"/>
  <c r="Y316" i="4"/>
  <c r="AA316" i="4" s="1"/>
  <c r="AB316" i="4" s="1"/>
  <c r="X316" i="4"/>
  <c r="W316" i="4"/>
  <c r="V316" i="4"/>
  <c r="J316" i="4"/>
  <c r="I316" i="4"/>
  <c r="H316" i="4" s="1"/>
  <c r="E316" i="4" s="1"/>
  <c r="G316" i="4"/>
  <c r="F316" i="4"/>
  <c r="Z315" i="4"/>
  <c r="AA315" i="4" s="1"/>
  <c r="Y315" i="4"/>
  <c r="X315" i="4"/>
  <c r="W315" i="4"/>
  <c r="V315" i="4"/>
  <c r="AB315" i="4" s="1"/>
  <c r="J315" i="4"/>
  <c r="I315" i="4"/>
  <c r="H315" i="4" s="1"/>
  <c r="G315" i="4"/>
  <c r="F315" i="4"/>
  <c r="E315" i="4"/>
  <c r="Z314" i="4"/>
  <c r="Y314" i="4"/>
  <c r="AA314" i="4" s="1"/>
  <c r="X314" i="4"/>
  <c r="W314" i="4"/>
  <c r="V314" i="4"/>
  <c r="J314" i="4"/>
  <c r="I314" i="4"/>
  <c r="H314" i="4"/>
  <c r="E314" i="4" s="1"/>
  <c r="G314" i="4"/>
  <c r="F314" i="4"/>
  <c r="AB313" i="4"/>
  <c r="AA313" i="4"/>
  <c r="Z313" i="4"/>
  <c r="Y313" i="4"/>
  <c r="X313" i="4"/>
  <c r="W313" i="4"/>
  <c r="V313" i="4"/>
  <c r="I313" i="4"/>
  <c r="J313" i="4" s="1"/>
  <c r="G313" i="4"/>
  <c r="F313" i="4"/>
  <c r="Z312" i="4"/>
  <c r="Y312" i="4"/>
  <c r="AA312" i="4" s="1"/>
  <c r="AB312" i="4" s="1"/>
  <c r="X312" i="4"/>
  <c r="W312" i="4"/>
  <c r="V312" i="4"/>
  <c r="J312" i="4"/>
  <c r="I312" i="4"/>
  <c r="H312" i="4" s="1"/>
  <c r="E312" i="4" s="1"/>
  <c r="G312" i="4"/>
  <c r="F312" i="4"/>
  <c r="Z311" i="4"/>
  <c r="Y311" i="4"/>
  <c r="X311" i="4"/>
  <c r="W311" i="4"/>
  <c r="V311" i="4"/>
  <c r="J311" i="4"/>
  <c r="I311" i="4"/>
  <c r="H311" i="4" s="1"/>
  <c r="G311" i="4"/>
  <c r="F311" i="4"/>
  <c r="E311" i="4"/>
  <c r="AA310" i="4"/>
  <c r="Z310" i="4"/>
  <c r="Y310" i="4"/>
  <c r="X310" i="4"/>
  <c r="W310" i="4"/>
  <c r="V310" i="4"/>
  <c r="J310" i="4"/>
  <c r="I310" i="4"/>
  <c r="H310" i="4"/>
  <c r="E310" i="4" s="1"/>
  <c r="G310" i="4"/>
  <c r="F310" i="4"/>
  <c r="AB309" i="4"/>
  <c r="AA309" i="4"/>
  <c r="Z309" i="4"/>
  <c r="Y309" i="4"/>
  <c r="X309" i="4"/>
  <c r="W309" i="4"/>
  <c r="V309" i="4"/>
  <c r="I309" i="4"/>
  <c r="J309" i="4" s="1"/>
  <c r="H309" i="4"/>
  <c r="E309" i="4" s="1"/>
  <c r="G309" i="4"/>
  <c r="F309" i="4"/>
  <c r="AB308" i="4"/>
  <c r="AA308" i="4"/>
  <c r="Z308" i="4"/>
  <c r="Y308" i="4"/>
  <c r="X308" i="4"/>
  <c r="W308" i="4"/>
  <c r="V308" i="4"/>
  <c r="I308" i="4"/>
  <c r="H308" i="4" s="1"/>
  <c r="E308" i="4" s="1"/>
  <c r="G308" i="4"/>
  <c r="F308" i="4"/>
  <c r="AB307" i="4"/>
  <c r="Z307" i="4"/>
  <c r="AA307" i="4" s="1"/>
  <c r="Y307" i="4"/>
  <c r="X307" i="4"/>
  <c r="W307" i="4"/>
  <c r="V307" i="4"/>
  <c r="I307" i="4"/>
  <c r="H307" i="4" s="1"/>
  <c r="E307" i="4" s="1"/>
  <c r="G307" i="4"/>
  <c r="F307" i="4"/>
  <c r="AA306" i="4"/>
  <c r="Z306" i="4"/>
  <c r="Y306" i="4"/>
  <c r="X306" i="4"/>
  <c r="W306" i="4"/>
  <c r="V306" i="4"/>
  <c r="J306" i="4"/>
  <c r="I306" i="4"/>
  <c r="H306" i="4"/>
  <c r="E306" i="4" s="1"/>
  <c r="G306" i="4"/>
  <c r="F306" i="4"/>
  <c r="Q31" i="18"/>
  <c r="Q30" i="18"/>
  <c r="Q29" i="18"/>
  <c r="N30" i="18"/>
  <c r="N29" i="18"/>
  <c r="H372" i="4" l="1"/>
  <c r="E372" i="4" s="1"/>
  <c r="J372" i="4"/>
  <c r="H388" i="4"/>
  <c r="E388" i="4" s="1"/>
  <c r="J388" i="4"/>
  <c r="J307" i="4"/>
  <c r="J308" i="4"/>
  <c r="AA311" i="4"/>
  <c r="AB311" i="4" s="1"/>
  <c r="AB314" i="4"/>
  <c r="H321" i="4"/>
  <c r="E321" i="4" s="1"/>
  <c r="J323" i="4"/>
  <c r="J324" i="4"/>
  <c r="AA327" i="4"/>
  <c r="AB327" i="4" s="1"/>
  <c r="AB330" i="4"/>
  <c r="H337" i="4"/>
  <c r="E337" i="4" s="1"/>
  <c r="J339" i="4"/>
  <c r="J340" i="4"/>
  <c r="AA342" i="4"/>
  <c r="AB342" i="4" s="1"/>
  <c r="AB345" i="4"/>
  <c r="J347" i="4"/>
  <c r="AA367" i="4"/>
  <c r="AB367" i="4" s="1"/>
  <c r="H368" i="4"/>
  <c r="E368" i="4" s="1"/>
  <c r="J368" i="4"/>
  <c r="AA383" i="4"/>
  <c r="AB383" i="4" s="1"/>
  <c r="H384" i="4"/>
  <c r="E384" i="4" s="1"/>
  <c r="J384" i="4"/>
  <c r="AA399" i="4"/>
  <c r="AB399" i="4" s="1"/>
  <c r="H400" i="4"/>
  <c r="E400" i="4" s="1"/>
  <c r="J400" i="4"/>
  <c r="AA415" i="4"/>
  <c r="AB415" i="4" s="1"/>
  <c r="H416" i="4"/>
  <c r="E416" i="4" s="1"/>
  <c r="J416" i="4"/>
  <c r="AB334" i="4"/>
  <c r="AB355" i="4"/>
  <c r="AB403" i="4"/>
  <c r="AB310" i="4"/>
  <c r="H317" i="4"/>
  <c r="E317" i="4" s="1"/>
  <c r="AB326" i="4"/>
  <c r="H333" i="4"/>
  <c r="E333" i="4" s="1"/>
  <c r="AB341" i="4"/>
  <c r="H364" i="4"/>
  <c r="E364" i="4" s="1"/>
  <c r="J364" i="4"/>
  <c r="H380" i="4"/>
  <c r="E380" i="4" s="1"/>
  <c r="J380" i="4"/>
  <c r="H396" i="4"/>
  <c r="E396" i="4" s="1"/>
  <c r="J396" i="4"/>
  <c r="H412" i="4"/>
  <c r="E412" i="4" s="1"/>
  <c r="J412" i="4"/>
  <c r="AB306" i="4"/>
  <c r="H313" i="4"/>
  <c r="E313" i="4" s="1"/>
  <c r="AB322" i="4"/>
  <c r="H329" i="4"/>
  <c r="E329" i="4" s="1"/>
  <c r="AB338" i="4"/>
  <c r="H348" i="4"/>
  <c r="E348" i="4" s="1"/>
  <c r="H360" i="4"/>
  <c r="E360" i="4" s="1"/>
  <c r="J360" i="4"/>
  <c r="H376" i="4"/>
  <c r="E376" i="4" s="1"/>
  <c r="J376" i="4"/>
  <c r="H392" i="4"/>
  <c r="E392" i="4" s="1"/>
  <c r="J392" i="4"/>
  <c r="H408" i="4"/>
  <c r="E408" i="4" s="1"/>
  <c r="J408" i="4"/>
  <c r="H424" i="4"/>
  <c r="E424" i="4" s="1"/>
  <c r="J424" i="4"/>
  <c r="AB475" i="4"/>
  <c r="AB318" i="4"/>
  <c r="H352" i="4"/>
  <c r="E352" i="4" s="1"/>
  <c r="J352" i="4"/>
  <c r="H356" i="4"/>
  <c r="E356" i="4" s="1"/>
  <c r="J356" i="4"/>
  <c r="H404" i="4"/>
  <c r="E404" i="4" s="1"/>
  <c r="J404" i="4"/>
  <c r="H420" i="4"/>
  <c r="E420" i="4" s="1"/>
  <c r="J420" i="4"/>
  <c r="AB435" i="4"/>
  <c r="J428" i="4"/>
  <c r="J432" i="4"/>
  <c r="J436" i="4"/>
  <c r="J440" i="4"/>
  <c r="J444" i="4"/>
  <c r="J448" i="4"/>
  <c r="J452" i="4"/>
  <c r="J456" i="4"/>
  <c r="AA459" i="4"/>
  <c r="AB459" i="4" s="1"/>
  <c r="AB462" i="4"/>
  <c r="J471" i="4"/>
  <c r="J472" i="4"/>
  <c r="AA475" i="4"/>
  <c r="AB478" i="4"/>
  <c r="J489" i="4"/>
  <c r="H489" i="4"/>
  <c r="E489" i="4" s="1"/>
  <c r="AB490" i="4"/>
  <c r="J497" i="4"/>
  <c r="H497" i="4"/>
  <c r="E497" i="4" s="1"/>
  <c r="AB498" i="4"/>
  <c r="J505" i="4"/>
  <c r="H505" i="4"/>
  <c r="E505" i="4" s="1"/>
  <c r="AB506" i="4"/>
  <c r="J513" i="4"/>
  <c r="H513" i="4"/>
  <c r="E513" i="4" s="1"/>
  <c r="AB514" i="4"/>
  <c r="J521" i="4"/>
  <c r="H521" i="4"/>
  <c r="E521" i="4" s="1"/>
  <c r="AB522" i="4"/>
  <c r="J529" i="4"/>
  <c r="H529" i="4"/>
  <c r="E529" i="4" s="1"/>
  <c r="AB530" i="4"/>
  <c r="J537" i="4"/>
  <c r="H537" i="4"/>
  <c r="E537" i="4" s="1"/>
  <c r="AB538" i="4"/>
  <c r="J545" i="4"/>
  <c r="H545" i="4"/>
  <c r="E545" i="4" s="1"/>
  <c r="H563" i="4"/>
  <c r="E563" i="4" s="1"/>
  <c r="J563" i="4"/>
  <c r="H579" i="4"/>
  <c r="E579" i="4" s="1"/>
  <c r="J579" i="4"/>
  <c r="H595" i="4"/>
  <c r="E595" i="4" s="1"/>
  <c r="J595" i="4"/>
  <c r="H611" i="4"/>
  <c r="E611" i="4" s="1"/>
  <c r="J611" i="4"/>
  <c r="AB612" i="4"/>
  <c r="H627" i="4"/>
  <c r="E627" i="4" s="1"/>
  <c r="J627" i="4"/>
  <c r="AB628" i="4"/>
  <c r="H643" i="4"/>
  <c r="E643" i="4" s="1"/>
  <c r="J643" i="4"/>
  <c r="AB644" i="4"/>
  <c r="H659" i="4"/>
  <c r="E659" i="4" s="1"/>
  <c r="J659" i="4"/>
  <c r="AB660" i="4"/>
  <c r="H465" i="4"/>
  <c r="E465" i="4" s="1"/>
  <c r="AA471" i="4"/>
  <c r="AB471" i="4" s="1"/>
  <c r="AB474" i="4"/>
  <c r="H481" i="4"/>
  <c r="E481" i="4" s="1"/>
  <c r="H491" i="4"/>
  <c r="E491" i="4" s="1"/>
  <c r="J491" i="4"/>
  <c r="H499" i="4"/>
  <c r="E499" i="4" s="1"/>
  <c r="J499" i="4"/>
  <c r="H507" i="4"/>
  <c r="E507" i="4" s="1"/>
  <c r="J507" i="4"/>
  <c r="H515" i="4"/>
  <c r="E515" i="4" s="1"/>
  <c r="J515" i="4"/>
  <c r="H523" i="4"/>
  <c r="E523" i="4" s="1"/>
  <c r="J523" i="4"/>
  <c r="H531" i="4"/>
  <c r="E531" i="4" s="1"/>
  <c r="J531" i="4"/>
  <c r="H539" i="4"/>
  <c r="E539" i="4" s="1"/>
  <c r="J539" i="4"/>
  <c r="AB540" i="4"/>
  <c r="H547" i="4"/>
  <c r="E547" i="4" s="1"/>
  <c r="J547" i="4"/>
  <c r="AB548" i="4"/>
  <c r="H559" i="4"/>
  <c r="E559" i="4" s="1"/>
  <c r="J559" i="4"/>
  <c r="AB560" i="4"/>
  <c r="H575" i="4"/>
  <c r="E575" i="4" s="1"/>
  <c r="J575" i="4"/>
  <c r="AB576" i="4"/>
  <c r="H591" i="4"/>
  <c r="E591" i="4" s="1"/>
  <c r="J591" i="4"/>
  <c r="AB592" i="4"/>
  <c r="H607" i="4"/>
  <c r="E607" i="4" s="1"/>
  <c r="J607" i="4"/>
  <c r="AB608" i="4"/>
  <c r="H623" i="4"/>
  <c r="E623" i="4" s="1"/>
  <c r="J623" i="4"/>
  <c r="AB624" i="4"/>
  <c r="H639" i="4"/>
  <c r="E639" i="4" s="1"/>
  <c r="J639" i="4"/>
  <c r="AB640" i="4"/>
  <c r="H655" i="4"/>
  <c r="E655" i="4" s="1"/>
  <c r="J655" i="4"/>
  <c r="AB656" i="4"/>
  <c r="H461" i="4"/>
  <c r="E461" i="4" s="1"/>
  <c r="AB470" i="4"/>
  <c r="H477" i="4"/>
  <c r="E477" i="4" s="1"/>
  <c r="AB486" i="4"/>
  <c r="J493" i="4"/>
  <c r="H493" i="4"/>
  <c r="E493" i="4" s="1"/>
  <c r="AB494" i="4"/>
  <c r="J501" i="4"/>
  <c r="H501" i="4"/>
  <c r="E501" i="4" s="1"/>
  <c r="AB502" i="4"/>
  <c r="J509" i="4"/>
  <c r="H509" i="4"/>
  <c r="E509" i="4" s="1"/>
  <c r="AB510" i="4"/>
  <c r="J517" i="4"/>
  <c r="H517" i="4"/>
  <c r="E517" i="4" s="1"/>
  <c r="AB518" i="4"/>
  <c r="J525" i="4"/>
  <c r="H525" i="4"/>
  <c r="E525" i="4" s="1"/>
  <c r="AB526" i="4"/>
  <c r="J533" i="4"/>
  <c r="H533" i="4"/>
  <c r="E533" i="4" s="1"/>
  <c r="AB534" i="4"/>
  <c r="J541" i="4"/>
  <c r="H541" i="4"/>
  <c r="E541" i="4" s="1"/>
  <c r="J549" i="4"/>
  <c r="H549" i="4"/>
  <c r="E549" i="4" s="1"/>
  <c r="H555" i="4"/>
  <c r="E555" i="4" s="1"/>
  <c r="J555" i="4"/>
  <c r="AB556" i="4"/>
  <c r="H571" i="4"/>
  <c r="E571" i="4" s="1"/>
  <c r="J571" i="4"/>
  <c r="AB572" i="4"/>
  <c r="H587" i="4"/>
  <c r="E587" i="4" s="1"/>
  <c r="J587" i="4"/>
  <c r="AB588" i="4"/>
  <c r="H603" i="4"/>
  <c r="E603" i="4" s="1"/>
  <c r="J603" i="4"/>
  <c r="AB604" i="4"/>
  <c r="H619" i="4"/>
  <c r="E619" i="4" s="1"/>
  <c r="J619" i="4"/>
  <c r="AB620" i="4"/>
  <c r="H635" i="4"/>
  <c r="E635" i="4" s="1"/>
  <c r="J635" i="4"/>
  <c r="AB636" i="4"/>
  <c r="H651" i="4"/>
  <c r="E651" i="4" s="1"/>
  <c r="J651" i="4"/>
  <c r="AB652" i="4"/>
  <c r="H667" i="4"/>
  <c r="E667" i="4" s="1"/>
  <c r="J667" i="4"/>
  <c r="AB466" i="4"/>
  <c r="AB482" i="4"/>
  <c r="H487" i="4"/>
  <c r="E487" i="4" s="1"/>
  <c r="J487" i="4"/>
  <c r="H495" i="4"/>
  <c r="E495" i="4" s="1"/>
  <c r="J495" i="4"/>
  <c r="H503" i="4"/>
  <c r="E503" i="4" s="1"/>
  <c r="J503" i="4"/>
  <c r="H511" i="4"/>
  <c r="E511" i="4" s="1"/>
  <c r="J511" i="4"/>
  <c r="H519" i="4"/>
  <c r="E519" i="4" s="1"/>
  <c r="J519" i="4"/>
  <c r="H527" i="4"/>
  <c r="E527" i="4" s="1"/>
  <c r="J527" i="4"/>
  <c r="H535" i="4"/>
  <c r="E535" i="4" s="1"/>
  <c r="J535" i="4"/>
  <c r="H543" i="4"/>
  <c r="E543" i="4" s="1"/>
  <c r="J543" i="4"/>
  <c r="AB544" i="4"/>
  <c r="H551" i="4"/>
  <c r="E551" i="4" s="1"/>
  <c r="J551" i="4"/>
  <c r="H567" i="4"/>
  <c r="E567" i="4" s="1"/>
  <c r="J567" i="4"/>
  <c r="H583" i="4"/>
  <c r="E583" i="4" s="1"/>
  <c r="J583" i="4"/>
  <c r="H599" i="4"/>
  <c r="E599" i="4" s="1"/>
  <c r="J599" i="4"/>
  <c r="H615" i="4"/>
  <c r="E615" i="4" s="1"/>
  <c r="J615" i="4"/>
  <c r="H631" i="4"/>
  <c r="E631" i="4" s="1"/>
  <c r="J631" i="4"/>
  <c r="H647" i="4"/>
  <c r="E647" i="4" s="1"/>
  <c r="J647" i="4"/>
  <c r="H663" i="4"/>
  <c r="E663" i="4" s="1"/>
  <c r="J663" i="4"/>
  <c r="J701" i="4"/>
  <c r="H701" i="4"/>
  <c r="E701" i="4" s="1"/>
  <c r="AB702" i="4"/>
  <c r="J709" i="4"/>
  <c r="H709" i="4"/>
  <c r="E709" i="4" s="1"/>
  <c r="J717" i="4"/>
  <c r="H717" i="4"/>
  <c r="E717" i="4" s="1"/>
  <c r="J725" i="4"/>
  <c r="H725" i="4"/>
  <c r="E725" i="4" s="1"/>
  <c r="J733" i="4"/>
  <c r="H733" i="4"/>
  <c r="E733" i="4" s="1"/>
  <c r="J741" i="4"/>
  <c r="H741" i="4"/>
  <c r="E741" i="4" s="1"/>
  <c r="AB742" i="4"/>
  <c r="J749" i="4"/>
  <c r="H749" i="4"/>
  <c r="E749" i="4" s="1"/>
  <c r="AB750" i="4"/>
  <c r="H755" i="4"/>
  <c r="E755" i="4" s="1"/>
  <c r="J755" i="4"/>
  <c r="H771" i="4"/>
  <c r="E771" i="4" s="1"/>
  <c r="J771" i="4"/>
  <c r="H787" i="4"/>
  <c r="E787" i="4" s="1"/>
  <c r="J787" i="4"/>
  <c r="H803" i="4"/>
  <c r="E803" i="4" s="1"/>
  <c r="J803" i="4"/>
  <c r="H819" i="4"/>
  <c r="E819" i="4" s="1"/>
  <c r="J819" i="4"/>
  <c r="AB840" i="4"/>
  <c r="H553" i="4"/>
  <c r="E553" i="4" s="1"/>
  <c r="H557" i="4"/>
  <c r="E557" i="4" s="1"/>
  <c r="H561" i="4"/>
  <c r="E561" i="4" s="1"/>
  <c r="H565" i="4"/>
  <c r="E565" i="4" s="1"/>
  <c r="H569" i="4"/>
  <c r="E569" i="4" s="1"/>
  <c r="H573" i="4"/>
  <c r="E573" i="4" s="1"/>
  <c r="H577" i="4"/>
  <c r="E577" i="4" s="1"/>
  <c r="H581" i="4"/>
  <c r="E581" i="4" s="1"/>
  <c r="H585" i="4"/>
  <c r="E585" i="4" s="1"/>
  <c r="H589" i="4"/>
  <c r="E589" i="4" s="1"/>
  <c r="H593" i="4"/>
  <c r="E593" i="4" s="1"/>
  <c r="H597" i="4"/>
  <c r="E597" i="4" s="1"/>
  <c r="H601" i="4"/>
  <c r="E601" i="4" s="1"/>
  <c r="H605" i="4"/>
  <c r="E605" i="4" s="1"/>
  <c r="H609" i="4"/>
  <c r="E609" i="4" s="1"/>
  <c r="H613" i="4"/>
  <c r="E613" i="4" s="1"/>
  <c r="H617" i="4"/>
  <c r="E617" i="4" s="1"/>
  <c r="H621" i="4"/>
  <c r="E621" i="4" s="1"/>
  <c r="H625" i="4"/>
  <c r="E625" i="4" s="1"/>
  <c r="H629" i="4"/>
  <c r="E629" i="4" s="1"/>
  <c r="H633" i="4"/>
  <c r="E633" i="4" s="1"/>
  <c r="H637" i="4"/>
  <c r="E637" i="4" s="1"/>
  <c r="H641" i="4"/>
  <c r="E641" i="4" s="1"/>
  <c r="H645" i="4"/>
  <c r="E645" i="4" s="1"/>
  <c r="H649" i="4"/>
  <c r="E649" i="4" s="1"/>
  <c r="H653" i="4"/>
  <c r="E653" i="4" s="1"/>
  <c r="H657" i="4"/>
  <c r="E657" i="4" s="1"/>
  <c r="H661" i="4"/>
  <c r="E661" i="4" s="1"/>
  <c r="H665" i="4"/>
  <c r="E665" i="4" s="1"/>
  <c r="H669" i="4"/>
  <c r="E669" i="4" s="1"/>
  <c r="J671" i="4"/>
  <c r="H673" i="4"/>
  <c r="E673" i="4" s="1"/>
  <c r="J675" i="4"/>
  <c r="H677" i="4"/>
  <c r="E677" i="4" s="1"/>
  <c r="J679" i="4"/>
  <c r="H681" i="4"/>
  <c r="E681" i="4" s="1"/>
  <c r="J683" i="4"/>
  <c r="H685" i="4"/>
  <c r="E685" i="4" s="1"/>
  <c r="J687" i="4"/>
  <c r="H689" i="4"/>
  <c r="E689" i="4" s="1"/>
  <c r="J691" i="4"/>
  <c r="H693" i="4"/>
  <c r="E693" i="4" s="1"/>
  <c r="J695" i="4"/>
  <c r="H697" i="4"/>
  <c r="E697" i="4" s="1"/>
  <c r="J699" i="4"/>
  <c r="H703" i="4"/>
  <c r="E703" i="4" s="1"/>
  <c r="J703" i="4"/>
  <c r="AB704" i="4"/>
  <c r="H711" i="4"/>
  <c r="E711" i="4" s="1"/>
  <c r="J711" i="4"/>
  <c r="AB712" i="4"/>
  <c r="H719" i="4"/>
  <c r="E719" i="4" s="1"/>
  <c r="J719" i="4"/>
  <c r="AB720" i="4"/>
  <c r="H727" i="4"/>
  <c r="E727" i="4" s="1"/>
  <c r="J727" i="4"/>
  <c r="AB728" i="4"/>
  <c r="H735" i="4"/>
  <c r="E735" i="4" s="1"/>
  <c r="J735" i="4"/>
  <c r="AB736" i="4"/>
  <c r="H743" i="4"/>
  <c r="E743" i="4" s="1"/>
  <c r="J743" i="4"/>
  <c r="AB744" i="4"/>
  <c r="H751" i="4"/>
  <c r="E751" i="4" s="1"/>
  <c r="J751" i="4"/>
  <c r="AB752" i="4"/>
  <c r="AB766" i="4"/>
  <c r="H767" i="4"/>
  <c r="E767" i="4" s="1"/>
  <c r="J767" i="4"/>
  <c r="AB782" i="4"/>
  <c r="H783" i="4"/>
  <c r="E783" i="4" s="1"/>
  <c r="J783" i="4"/>
  <c r="AB798" i="4"/>
  <c r="H799" i="4"/>
  <c r="E799" i="4" s="1"/>
  <c r="J799" i="4"/>
  <c r="AB814" i="4"/>
  <c r="AA814" i="4"/>
  <c r="H815" i="4"/>
  <c r="E815" i="4" s="1"/>
  <c r="J815" i="4"/>
  <c r="J705" i="4"/>
  <c r="H705" i="4"/>
  <c r="E705" i="4" s="1"/>
  <c r="J713" i="4"/>
  <c r="H713" i="4"/>
  <c r="E713" i="4" s="1"/>
  <c r="J721" i="4"/>
  <c r="H721" i="4"/>
  <c r="E721" i="4" s="1"/>
  <c r="J729" i="4"/>
  <c r="H729" i="4"/>
  <c r="E729" i="4" s="1"/>
  <c r="J737" i="4"/>
  <c r="H737" i="4"/>
  <c r="E737" i="4" s="1"/>
  <c r="J745" i="4"/>
  <c r="H745" i="4"/>
  <c r="E745" i="4" s="1"/>
  <c r="H763" i="4"/>
  <c r="E763" i="4" s="1"/>
  <c r="J763" i="4"/>
  <c r="H779" i="4"/>
  <c r="E779" i="4" s="1"/>
  <c r="J779" i="4"/>
  <c r="H795" i="4"/>
  <c r="E795" i="4" s="1"/>
  <c r="J795" i="4"/>
  <c r="H811" i="4"/>
  <c r="E811" i="4" s="1"/>
  <c r="J811" i="4"/>
  <c r="H827" i="4"/>
  <c r="E827" i="4" s="1"/>
  <c r="J827" i="4"/>
  <c r="AB700" i="4"/>
  <c r="H707" i="4"/>
  <c r="E707" i="4" s="1"/>
  <c r="J707" i="4"/>
  <c r="AB708" i="4"/>
  <c r="H715" i="4"/>
  <c r="E715" i="4" s="1"/>
  <c r="J715" i="4"/>
  <c r="AB716" i="4"/>
  <c r="H723" i="4"/>
  <c r="E723" i="4" s="1"/>
  <c r="J723" i="4"/>
  <c r="AB724" i="4"/>
  <c r="H731" i="4"/>
  <c r="E731" i="4" s="1"/>
  <c r="J731" i="4"/>
  <c r="AB732" i="4"/>
  <c r="H739" i="4"/>
  <c r="E739" i="4" s="1"/>
  <c r="J739" i="4"/>
  <c r="AB740" i="4"/>
  <c r="H747" i="4"/>
  <c r="E747" i="4" s="1"/>
  <c r="J747" i="4"/>
  <c r="AB748" i="4"/>
  <c r="AB758" i="4"/>
  <c r="H759" i="4"/>
  <c r="E759" i="4" s="1"/>
  <c r="J759" i="4"/>
  <c r="AB760" i="4"/>
  <c r="AB774" i="4"/>
  <c r="H775" i="4"/>
  <c r="E775" i="4" s="1"/>
  <c r="J775" i="4"/>
  <c r="AB790" i="4"/>
  <c r="H791" i="4"/>
  <c r="E791" i="4" s="1"/>
  <c r="J791" i="4"/>
  <c r="AA806" i="4"/>
  <c r="AB806" i="4" s="1"/>
  <c r="H807" i="4"/>
  <c r="E807" i="4" s="1"/>
  <c r="J807" i="4"/>
  <c r="AA822" i="4"/>
  <c r="AB822" i="4" s="1"/>
  <c r="H823" i="4"/>
  <c r="E823" i="4" s="1"/>
  <c r="J823" i="4"/>
  <c r="AB847" i="4"/>
  <c r="H753" i="4"/>
  <c r="E753" i="4" s="1"/>
  <c r="H757" i="4"/>
  <c r="E757" i="4" s="1"/>
  <c r="H761" i="4"/>
  <c r="E761" i="4" s="1"/>
  <c r="H765" i="4"/>
  <c r="E765" i="4" s="1"/>
  <c r="H769" i="4"/>
  <c r="E769" i="4" s="1"/>
  <c r="H773" i="4"/>
  <c r="E773" i="4" s="1"/>
  <c r="H777" i="4"/>
  <c r="E777" i="4" s="1"/>
  <c r="H781" i="4"/>
  <c r="E781" i="4" s="1"/>
  <c r="H785" i="4"/>
  <c r="E785" i="4" s="1"/>
  <c r="H789" i="4"/>
  <c r="E789" i="4" s="1"/>
  <c r="H793" i="4"/>
  <c r="E793" i="4" s="1"/>
  <c r="H797" i="4"/>
  <c r="E797" i="4" s="1"/>
  <c r="J831" i="4"/>
  <c r="J835" i="4"/>
  <c r="J839" i="4"/>
  <c r="AA840" i="4"/>
  <c r="AB843" i="4"/>
  <c r="J858" i="4"/>
  <c r="H858" i="4"/>
  <c r="E858" i="4" s="1"/>
  <c r="J862" i="4"/>
  <c r="H862" i="4"/>
  <c r="E862" i="4" s="1"/>
  <c r="AB839" i="4"/>
  <c r="H846" i="4"/>
  <c r="E846" i="4" s="1"/>
  <c r="AA848" i="4"/>
  <c r="AB848" i="4" s="1"/>
  <c r="AB851" i="4"/>
  <c r="AA853" i="4"/>
  <c r="AB853" i="4" s="1"/>
  <c r="J854" i="4"/>
  <c r="H854" i="4"/>
  <c r="E854" i="4" s="1"/>
  <c r="AB855" i="4"/>
  <c r="AB859" i="4"/>
  <c r="AB863" i="4"/>
  <c r="AB978" i="4"/>
  <c r="H842" i="4"/>
  <c r="E842" i="4" s="1"/>
  <c r="AB988" i="4"/>
  <c r="H866" i="4"/>
  <c r="E866" i="4" s="1"/>
  <c r="H874" i="4"/>
  <c r="E874" i="4" s="1"/>
  <c r="H882" i="4"/>
  <c r="E882" i="4" s="1"/>
  <c r="H886" i="4"/>
  <c r="E886" i="4" s="1"/>
  <c r="H918" i="4"/>
  <c r="E918" i="4" s="1"/>
  <c r="H922" i="4"/>
  <c r="E922" i="4" s="1"/>
  <c r="H926" i="4"/>
  <c r="E926" i="4" s="1"/>
  <c r="H930" i="4"/>
  <c r="E930" i="4" s="1"/>
  <c r="H982" i="4"/>
  <c r="E982" i="4" s="1"/>
  <c r="AA988" i="4"/>
  <c r="AA992" i="4"/>
  <c r="AB992" i="4" s="1"/>
  <c r="AB999" i="4"/>
  <c r="AA999" i="4"/>
  <c r="AB1002" i="4"/>
  <c r="J1004" i="4"/>
  <c r="AA1008" i="4"/>
  <c r="AB1008" i="4" s="1"/>
  <c r="H1013" i="4"/>
  <c r="E1013" i="4" s="1"/>
  <c r="AB1015" i="4"/>
  <c r="AA1015" i="4"/>
  <c r="AB1018" i="4"/>
  <c r="J1020" i="4"/>
  <c r="AA1024" i="4"/>
  <c r="AB1024" i="4" s="1"/>
  <c r="AA1031" i="4"/>
  <c r="AB1031" i="4" s="1"/>
  <c r="AB1034" i="4"/>
  <c r="J1036" i="4"/>
  <c r="AA1040" i="4"/>
  <c r="AB1040" i="4" s="1"/>
  <c r="AB1047" i="4"/>
  <c r="AA1047" i="4"/>
  <c r="AB1050" i="4"/>
  <c r="J1052" i="4"/>
  <c r="AA1056" i="4"/>
  <c r="AB1056" i="4" s="1"/>
  <c r="H1061" i="4"/>
  <c r="E1061" i="4" s="1"/>
  <c r="AB1063" i="4"/>
  <c r="AA1063" i="4"/>
  <c r="AB1066" i="4"/>
  <c r="J1068" i="4"/>
  <c r="AA1072" i="4"/>
  <c r="AB1072" i="4" s="1"/>
  <c r="J869" i="4"/>
  <c r="J873" i="4"/>
  <c r="J877" i="4"/>
  <c r="J881" i="4"/>
  <c r="J885" i="4"/>
  <c r="J889" i="4"/>
  <c r="J893" i="4"/>
  <c r="J897" i="4"/>
  <c r="J901" i="4"/>
  <c r="J905" i="4"/>
  <c r="J909" i="4"/>
  <c r="J913" i="4"/>
  <c r="J917" i="4"/>
  <c r="J933" i="4"/>
  <c r="J937" i="4"/>
  <c r="J941" i="4"/>
  <c r="J945" i="4"/>
  <c r="J949" i="4"/>
  <c r="J953" i="4"/>
  <c r="J957" i="4"/>
  <c r="J961" i="4"/>
  <c r="J965" i="4"/>
  <c r="H967" i="4"/>
  <c r="E967" i="4" s="1"/>
  <c r="J969" i="4"/>
  <c r="H971" i="4"/>
  <c r="E971" i="4" s="1"/>
  <c r="J973" i="4"/>
  <c r="H975" i="4"/>
  <c r="E975" i="4" s="1"/>
  <c r="J977" i="4"/>
  <c r="AA984" i="4"/>
  <c r="AB984" i="4" s="1"/>
  <c r="AB987" i="4"/>
  <c r="H989" i="4"/>
  <c r="E989" i="4" s="1"/>
  <c r="H993" i="4"/>
  <c r="E993" i="4" s="1"/>
  <c r="AB998" i="4"/>
  <c r="H1009" i="4"/>
  <c r="E1009" i="4" s="1"/>
  <c r="AB1014" i="4"/>
  <c r="AA1020" i="4"/>
  <c r="AB1020" i="4" s="1"/>
  <c r="H1025" i="4"/>
  <c r="E1025" i="4" s="1"/>
  <c r="AB1027" i="4"/>
  <c r="AA1027" i="4"/>
  <c r="AB1030" i="4"/>
  <c r="AA1036" i="4"/>
  <c r="AB1036" i="4" s="1"/>
  <c r="H1041" i="4"/>
  <c r="E1041" i="4" s="1"/>
  <c r="AA1043" i="4"/>
  <c r="AB1043" i="4" s="1"/>
  <c r="AB1046" i="4"/>
  <c r="H1057" i="4"/>
  <c r="E1057" i="4" s="1"/>
  <c r="AB1062" i="4"/>
  <c r="H1073" i="4"/>
  <c r="E1073" i="4" s="1"/>
  <c r="AB1078" i="4"/>
  <c r="AA1080" i="4"/>
  <c r="AB1080" i="4" s="1"/>
  <c r="J1081" i="4"/>
  <c r="H1081" i="4"/>
  <c r="E1081" i="4" s="1"/>
  <c r="AB1082" i="4"/>
  <c r="AA1084" i="4"/>
  <c r="AB1084" i="4" s="1"/>
  <c r="J1085" i="4"/>
  <c r="H1085" i="4"/>
  <c r="E1085" i="4" s="1"/>
  <c r="AB983" i="4"/>
  <c r="AB994" i="4"/>
  <c r="AB1010" i="4"/>
  <c r="H1021" i="4"/>
  <c r="E1021" i="4" s="1"/>
  <c r="AB1026" i="4"/>
  <c r="H1037" i="4"/>
  <c r="E1037" i="4" s="1"/>
  <c r="AB1042" i="4"/>
  <c r="AB1058" i="4"/>
  <c r="AB1074" i="4"/>
  <c r="AB979" i="4"/>
  <c r="H986" i="4"/>
  <c r="E986" i="4" s="1"/>
  <c r="J988" i="4"/>
  <c r="AB990" i="4"/>
  <c r="J992" i="4"/>
  <c r="AA996" i="4"/>
  <c r="AB996" i="4" s="1"/>
  <c r="AB1003" i="4"/>
  <c r="AA1003" i="4"/>
  <c r="AB1006" i="4"/>
  <c r="J1008" i="4"/>
  <c r="AB1022" i="4"/>
  <c r="AB1038" i="4"/>
  <c r="AA1044" i="4"/>
  <c r="AB1044" i="4" s="1"/>
  <c r="AB1054" i="4"/>
  <c r="AB1067" i="4"/>
  <c r="AA1067" i="4"/>
  <c r="AB1070" i="4"/>
  <c r="AB1112" i="4"/>
  <c r="J1144" i="4"/>
  <c r="H1144" i="4"/>
  <c r="E1144" i="4" s="1"/>
  <c r="J1149" i="4"/>
  <c r="H1149" i="4"/>
  <c r="E1149" i="4" s="1"/>
  <c r="J1088" i="4"/>
  <c r="J1092" i="4"/>
  <c r="AB1096" i="4"/>
  <c r="AA1101" i="4"/>
  <c r="AB1101" i="4" s="1"/>
  <c r="J1106" i="4"/>
  <c r="AB1108" i="4"/>
  <c r="AA1117" i="4"/>
  <c r="AB1117" i="4" s="1"/>
  <c r="J1122" i="4"/>
  <c r="AB1126" i="4"/>
  <c r="H1127" i="4"/>
  <c r="E1127" i="4" s="1"/>
  <c r="J1127" i="4"/>
  <c r="J1160" i="4"/>
  <c r="H1160" i="4"/>
  <c r="E1160" i="4" s="1"/>
  <c r="H1167" i="4"/>
  <c r="E1167" i="4" s="1"/>
  <c r="J1167" i="4"/>
  <c r="J1102" i="4"/>
  <c r="AB1104" i="4"/>
  <c r="AA1113" i="4"/>
  <c r="AB1113" i="4" s="1"/>
  <c r="J1118" i="4"/>
  <c r="AB1120" i="4"/>
  <c r="AB1125" i="4"/>
  <c r="J1131" i="4"/>
  <c r="H1143" i="4"/>
  <c r="E1143" i="4" s="1"/>
  <c r="J1143" i="4"/>
  <c r="J1097" i="4"/>
  <c r="AB1100" i="4"/>
  <c r="H1107" i="4"/>
  <c r="E1107" i="4" s="1"/>
  <c r="AB1109" i="4"/>
  <c r="AA1109" i="4"/>
  <c r="J1114" i="4"/>
  <c r="AB1116" i="4"/>
  <c r="H1123" i="4"/>
  <c r="E1123" i="4" s="1"/>
  <c r="H1128" i="4"/>
  <c r="E1128" i="4" s="1"/>
  <c r="AB1141" i="4"/>
  <c r="H1159" i="4"/>
  <c r="E1159" i="4" s="1"/>
  <c r="J1159" i="4"/>
  <c r="J1168" i="4"/>
  <c r="H1168" i="4"/>
  <c r="E1168" i="4" s="1"/>
  <c r="AB1130" i="4"/>
  <c r="H1137" i="4"/>
  <c r="E1137" i="4" s="1"/>
  <c r="AB1146" i="4"/>
  <c r="H1153" i="4"/>
  <c r="E1153" i="4" s="1"/>
  <c r="AB1161" i="4"/>
  <c r="AB1199" i="4"/>
  <c r="AA1199" i="4"/>
  <c r="H1200" i="4"/>
  <c r="E1200" i="4" s="1"/>
  <c r="J1200" i="4"/>
  <c r="H1204" i="4"/>
  <c r="E1204" i="4" s="1"/>
  <c r="J1204" i="4"/>
  <c r="AB1142" i="4"/>
  <c r="AB1158" i="4"/>
  <c r="AB1195" i="4"/>
  <c r="AA1195" i="4"/>
  <c r="H1196" i="4"/>
  <c r="E1196" i="4" s="1"/>
  <c r="J1196" i="4"/>
  <c r="AA1171" i="4"/>
  <c r="AB1171" i="4" s="1"/>
  <c r="H1172" i="4"/>
  <c r="E1172" i="4" s="1"/>
  <c r="J1172" i="4"/>
  <c r="AA1175" i="4"/>
  <c r="AB1175" i="4" s="1"/>
  <c r="H1176" i="4"/>
  <c r="E1176" i="4" s="1"/>
  <c r="J1176" i="4"/>
  <c r="AA1179" i="4"/>
  <c r="AB1179" i="4" s="1"/>
  <c r="H1180" i="4"/>
  <c r="E1180" i="4" s="1"/>
  <c r="J1180" i="4"/>
  <c r="AA1183" i="4"/>
  <c r="AB1183" i="4" s="1"/>
  <c r="H1184" i="4"/>
  <c r="E1184" i="4" s="1"/>
  <c r="J1184" i="4"/>
  <c r="AA1187" i="4"/>
  <c r="AB1187" i="4" s="1"/>
  <c r="H1188" i="4"/>
  <c r="E1188" i="4" s="1"/>
  <c r="J1188" i="4"/>
  <c r="AB1189" i="4"/>
  <c r="H1192" i="4"/>
  <c r="E1192" i="4" s="1"/>
  <c r="J1192" i="4"/>
  <c r="H1125" i="4"/>
  <c r="E1125" i="4" s="1"/>
  <c r="AA1131" i="4"/>
  <c r="AB1131" i="4" s="1"/>
  <c r="AB1134" i="4"/>
  <c r="H1141" i="4"/>
  <c r="E1141" i="4" s="1"/>
  <c r="AA1147" i="4"/>
  <c r="AB1147" i="4" s="1"/>
  <c r="AB1150" i="4"/>
  <c r="H1157" i="4"/>
  <c r="E1157" i="4" s="1"/>
  <c r="AA1162" i="4"/>
  <c r="AB1162" i="4" s="1"/>
  <c r="AB1165" i="4"/>
  <c r="AB1217" i="4"/>
  <c r="AB1229" i="4"/>
  <c r="AB1242" i="4"/>
  <c r="H1243" i="4"/>
  <c r="E1243" i="4" s="1"/>
  <c r="J1243" i="4"/>
  <c r="AB1258" i="4"/>
  <c r="H1259" i="4"/>
  <c r="E1259" i="4" s="1"/>
  <c r="J1259" i="4"/>
  <c r="AB1274" i="4"/>
  <c r="H1275" i="4"/>
  <c r="E1275" i="4" s="1"/>
  <c r="J1275" i="4"/>
  <c r="H1280" i="4"/>
  <c r="E1280" i="4" s="1"/>
  <c r="J1280" i="4"/>
  <c r="J1285" i="4"/>
  <c r="H1285" i="4"/>
  <c r="E1285" i="4" s="1"/>
  <c r="AB1302" i="4"/>
  <c r="J1206" i="4"/>
  <c r="J1207" i="4"/>
  <c r="J1211" i="4"/>
  <c r="AB1213" i="4"/>
  <c r="AB1222" i="4"/>
  <c r="AA1222" i="4"/>
  <c r="AB1225" i="4"/>
  <c r="J1227" i="4"/>
  <c r="AA1231" i="4"/>
  <c r="AB1231" i="4" s="1"/>
  <c r="AA1238" i="4"/>
  <c r="AB1238" i="4" s="1"/>
  <c r="AB1241" i="4"/>
  <c r="J1247" i="4"/>
  <c r="AA1254" i="4"/>
  <c r="AB1254" i="4" s="1"/>
  <c r="AB1257" i="4"/>
  <c r="J1263" i="4"/>
  <c r="AA1270" i="4"/>
  <c r="AB1270" i="4" s="1"/>
  <c r="AB1273" i="4"/>
  <c r="AB1279" i="4"/>
  <c r="AA1279" i="4"/>
  <c r="J1301" i="4"/>
  <c r="H1301" i="4"/>
  <c r="E1301" i="4" s="1"/>
  <c r="AA1206" i="4"/>
  <c r="AB1206" i="4" s="1"/>
  <c r="AB1209" i="4"/>
  <c r="H1216" i="4"/>
  <c r="E1216" i="4" s="1"/>
  <c r="AA1218" i="4"/>
  <c r="AB1218" i="4" s="1"/>
  <c r="AB1221" i="4"/>
  <c r="J1223" i="4"/>
  <c r="AA1227" i="4"/>
  <c r="AB1227" i="4" s="1"/>
  <c r="H1232" i="4"/>
  <c r="E1232" i="4" s="1"/>
  <c r="AA1234" i="4"/>
  <c r="AB1234" i="4" s="1"/>
  <c r="J1237" i="4"/>
  <c r="H1237" i="4"/>
  <c r="E1237" i="4" s="1"/>
  <c r="H1244" i="4"/>
  <c r="E1244" i="4" s="1"/>
  <c r="AA1250" i="4"/>
  <c r="J1253" i="4"/>
  <c r="H1253" i="4"/>
  <c r="E1253" i="4" s="1"/>
  <c r="H1260" i="4"/>
  <c r="E1260" i="4" s="1"/>
  <c r="AA1266" i="4"/>
  <c r="AB1266" i="4" s="1"/>
  <c r="J1269" i="4"/>
  <c r="H1269" i="4"/>
  <c r="E1269" i="4" s="1"/>
  <c r="H1276" i="4"/>
  <c r="E1276" i="4" s="1"/>
  <c r="H1281" i="4"/>
  <c r="E1281" i="4" s="1"/>
  <c r="H1296" i="4"/>
  <c r="E1296" i="4" s="1"/>
  <c r="J1296" i="4"/>
  <c r="AB1205" i="4"/>
  <c r="H1212" i="4"/>
  <c r="E1212" i="4" s="1"/>
  <c r="H1228" i="4"/>
  <c r="E1228" i="4" s="1"/>
  <c r="AB1233" i="4"/>
  <c r="AB1290" i="4"/>
  <c r="AA1247" i="4"/>
  <c r="AB1247" i="4" s="1"/>
  <c r="AB1250" i="4"/>
  <c r="AA1263" i="4"/>
  <c r="AB1263" i="4" s="1"/>
  <c r="AB1282" i="4"/>
  <c r="H1289" i="4"/>
  <c r="E1289" i="4" s="1"/>
  <c r="AB1291" i="4"/>
  <c r="AA1291" i="4"/>
  <c r="AA1300" i="4"/>
  <c r="AB1300" i="4" s="1"/>
  <c r="J1239" i="4"/>
  <c r="AA1243" i="4"/>
  <c r="AB1243" i="4" s="1"/>
  <c r="AB1246" i="4"/>
  <c r="J1255" i="4"/>
  <c r="AA1259" i="4"/>
  <c r="AB1259" i="4" s="1"/>
  <c r="AB1262" i="4"/>
  <c r="J1271" i="4"/>
  <c r="AA1275" i="4"/>
  <c r="AB1275" i="4" s="1"/>
  <c r="AB1278" i="4"/>
  <c r="AB1294" i="4"/>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G309" i="8" l="1"/>
  <c r="F309" i="8"/>
  <c r="G308" i="8"/>
  <c r="F308" i="8"/>
  <c r="G307" i="8"/>
  <c r="F307" i="8"/>
  <c r="G306" i="8"/>
  <c r="F306" i="8"/>
  <c r="G305" i="8"/>
  <c r="F305" i="8"/>
  <c r="G304" i="8"/>
  <c r="F304" i="8"/>
  <c r="G303" i="8"/>
  <c r="F303" i="8"/>
  <c r="G302" i="8"/>
  <c r="F302" i="8"/>
  <c r="G301" i="8"/>
  <c r="F301" i="8"/>
  <c r="G300" i="8"/>
  <c r="F300" i="8"/>
  <c r="G299" i="8"/>
  <c r="F299" i="8"/>
  <c r="G298" i="8"/>
  <c r="F298" i="8"/>
  <c r="G297" i="8"/>
  <c r="F297" i="8"/>
  <c r="G296" i="8"/>
  <c r="F296" i="8"/>
  <c r="G295" i="8"/>
  <c r="F295" i="8"/>
  <c r="G294" i="8"/>
  <c r="F294" i="8"/>
  <c r="G293" i="8"/>
  <c r="F293" i="8"/>
  <c r="G292" i="8"/>
  <c r="F292" i="8"/>
  <c r="G291" i="8"/>
  <c r="F291" i="8"/>
  <c r="G290" i="8"/>
  <c r="F290" i="8"/>
  <c r="G289" i="8"/>
  <c r="F289" i="8"/>
  <c r="G288" i="8"/>
  <c r="F288" i="8"/>
  <c r="G287" i="8"/>
  <c r="F287" i="8"/>
  <c r="G286" i="8"/>
  <c r="F286" i="8"/>
  <c r="G285" i="8"/>
  <c r="F285" i="8"/>
  <c r="G284" i="8"/>
  <c r="F284" i="8"/>
  <c r="G283" i="8"/>
  <c r="F283" i="8"/>
  <c r="G282" i="8"/>
  <c r="F282" i="8"/>
  <c r="G281" i="8"/>
  <c r="F281" i="8"/>
  <c r="G280" i="8"/>
  <c r="F280" i="8"/>
  <c r="G279" i="8"/>
  <c r="F279" i="8"/>
  <c r="G278" i="8"/>
  <c r="F278" i="8"/>
  <c r="G277" i="8"/>
  <c r="F277" i="8"/>
  <c r="G276" i="8"/>
  <c r="F276" i="8"/>
  <c r="G275" i="8"/>
  <c r="F275" i="8"/>
  <c r="G274" i="8"/>
  <c r="F274" i="8"/>
  <c r="G273" i="8"/>
  <c r="F273" i="8"/>
  <c r="G272" i="8"/>
  <c r="F272" i="8"/>
  <c r="G271" i="8"/>
  <c r="F271" i="8"/>
  <c r="G270" i="8"/>
  <c r="F270" i="8"/>
  <c r="G269" i="8"/>
  <c r="F269" i="8"/>
  <c r="G268" i="8"/>
  <c r="F268" i="8"/>
  <c r="G267" i="8"/>
  <c r="F267" i="8"/>
  <c r="G266" i="8"/>
  <c r="F266" i="8"/>
  <c r="G265" i="8"/>
  <c r="F265" i="8"/>
  <c r="G264" i="8"/>
  <c r="F264" i="8"/>
  <c r="G263" i="8"/>
  <c r="F263" i="8"/>
  <c r="G262" i="8"/>
  <c r="F262" i="8"/>
  <c r="G261" i="8"/>
  <c r="F261" i="8"/>
  <c r="G260" i="8"/>
  <c r="F260" i="8"/>
  <c r="G259" i="8"/>
  <c r="F259" i="8"/>
  <c r="G258" i="8"/>
  <c r="F258" i="8"/>
  <c r="G257" i="8"/>
  <c r="F257" i="8"/>
  <c r="G256" i="8"/>
  <c r="F256" i="8"/>
  <c r="G255" i="8"/>
  <c r="F255" i="8"/>
  <c r="G254" i="8"/>
  <c r="F254" i="8"/>
  <c r="G253" i="8"/>
  <c r="F253" i="8"/>
  <c r="G252" i="8"/>
  <c r="F252" i="8"/>
  <c r="G251" i="8"/>
  <c r="F251" i="8"/>
  <c r="G250" i="8"/>
  <c r="F250" i="8"/>
  <c r="G249" i="8"/>
  <c r="F249" i="8"/>
  <c r="G248" i="8"/>
  <c r="F248" i="8"/>
  <c r="G247" i="8"/>
  <c r="F247" i="8"/>
  <c r="G246" i="8"/>
  <c r="F246" i="8"/>
  <c r="G245" i="8"/>
  <c r="F245" i="8"/>
  <c r="G244" i="8"/>
  <c r="F244" i="8"/>
  <c r="G243" i="8"/>
  <c r="F243" i="8"/>
  <c r="G242" i="8"/>
  <c r="F242" i="8"/>
  <c r="G241" i="8"/>
  <c r="F241" i="8"/>
  <c r="G240" i="8"/>
  <c r="F240" i="8"/>
  <c r="G239" i="8"/>
  <c r="F239" i="8"/>
  <c r="G238" i="8"/>
  <c r="F238" i="8"/>
  <c r="G237" i="8"/>
  <c r="F237" i="8"/>
  <c r="G236" i="8"/>
  <c r="F236" i="8"/>
  <c r="G235" i="8"/>
  <c r="F235" i="8"/>
  <c r="G234" i="8"/>
  <c r="F234" i="8"/>
  <c r="G233" i="8"/>
  <c r="F233" i="8"/>
  <c r="G232" i="8"/>
  <c r="F232" i="8"/>
  <c r="G231" i="8"/>
  <c r="F231" i="8"/>
  <c r="G230" i="8"/>
  <c r="F230" i="8"/>
  <c r="G229" i="8"/>
  <c r="F229" i="8"/>
  <c r="G228" i="8"/>
  <c r="F228" i="8"/>
  <c r="G227" i="8"/>
  <c r="F227" i="8"/>
  <c r="G226" i="8"/>
  <c r="F226" i="8"/>
  <c r="G225" i="8"/>
  <c r="F225" i="8"/>
  <c r="G224" i="8"/>
  <c r="F224" i="8"/>
  <c r="G223" i="8"/>
  <c r="F223" i="8"/>
  <c r="G222" i="8"/>
  <c r="F222" i="8"/>
  <c r="G221" i="8"/>
  <c r="F221" i="8"/>
  <c r="G220" i="8"/>
  <c r="F220" i="8"/>
  <c r="G219" i="8"/>
  <c r="F219" i="8"/>
  <c r="G218" i="8"/>
  <c r="F218" i="8"/>
  <c r="G217" i="8"/>
  <c r="F217" i="8"/>
  <c r="G216" i="8"/>
  <c r="F216" i="8"/>
  <c r="G215" i="8"/>
  <c r="F215" i="8"/>
  <c r="G214" i="8"/>
  <c r="F214" i="8"/>
  <c r="G213" i="8"/>
  <c r="F213" i="8"/>
  <c r="G212" i="8"/>
  <c r="F212" i="8"/>
  <c r="G211" i="8"/>
  <c r="F211" i="8"/>
  <c r="G210" i="8"/>
  <c r="F210" i="8"/>
  <c r="G209" i="8"/>
  <c r="F209" i="8"/>
  <c r="G208" i="8"/>
  <c r="F208" i="8"/>
  <c r="G207" i="8"/>
  <c r="F207" i="8"/>
  <c r="G206" i="8"/>
  <c r="F206" i="8"/>
  <c r="G205" i="8"/>
  <c r="F205" i="8"/>
  <c r="G204" i="8"/>
  <c r="F204" i="8"/>
  <c r="G203" i="8"/>
  <c r="F203" i="8"/>
  <c r="G202" i="8"/>
  <c r="F202" i="8"/>
  <c r="G201" i="8"/>
  <c r="F201" i="8"/>
  <c r="G200" i="8"/>
  <c r="F200" i="8"/>
  <c r="G199" i="8"/>
  <c r="F199" i="8"/>
  <c r="G198" i="8"/>
  <c r="F198" i="8"/>
  <c r="G197" i="8"/>
  <c r="F197" i="8"/>
  <c r="G196" i="8"/>
  <c r="F196" i="8"/>
  <c r="G195" i="8"/>
  <c r="F195" i="8"/>
  <c r="G194" i="8"/>
  <c r="F194" i="8"/>
  <c r="G193" i="8"/>
  <c r="F193" i="8"/>
  <c r="G192" i="8"/>
  <c r="F192" i="8"/>
  <c r="G191" i="8"/>
  <c r="F191" i="8"/>
  <c r="G190" i="8"/>
  <c r="F190" i="8"/>
  <c r="G189" i="8"/>
  <c r="F189" i="8"/>
  <c r="G188" i="8"/>
  <c r="F188" i="8"/>
  <c r="G187" i="8"/>
  <c r="F187" i="8"/>
  <c r="G186" i="8"/>
  <c r="F186" i="8"/>
  <c r="G185" i="8"/>
  <c r="F185" i="8"/>
  <c r="G184" i="8"/>
  <c r="F184" i="8"/>
  <c r="G183" i="8"/>
  <c r="F183" i="8"/>
  <c r="G182" i="8"/>
  <c r="F182" i="8"/>
  <c r="G181" i="8"/>
  <c r="F181" i="8"/>
  <c r="G180" i="8"/>
  <c r="F180" i="8"/>
  <c r="G179" i="8"/>
  <c r="F179" i="8"/>
  <c r="G178" i="8"/>
  <c r="F178" i="8"/>
  <c r="G177" i="8"/>
  <c r="F177" i="8"/>
  <c r="G176" i="8"/>
  <c r="F176" i="8"/>
  <c r="G175" i="8"/>
  <c r="F175" i="8"/>
  <c r="G174" i="8"/>
  <c r="F174" i="8"/>
  <c r="G173" i="8"/>
  <c r="F173" i="8"/>
  <c r="G172" i="8"/>
  <c r="F172" i="8"/>
  <c r="G171" i="8"/>
  <c r="F171" i="8"/>
  <c r="G170" i="8"/>
  <c r="F170" i="8"/>
  <c r="G169" i="8"/>
  <c r="F169" i="8"/>
  <c r="G168" i="8"/>
  <c r="F168" i="8"/>
  <c r="G167" i="8"/>
  <c r="F167" i="8"/>
  <c r="G166" i="8"/>
  <c r="F166" i="8"/>
  <c r="G165" i="8"/>
  <c r="F165" i="8"/>
  <c r="G164" i="8"/>
  <c r="F164" i="8"/>
  <c r="G163" i="8"/>
  <c r="F163" i="8"/>
  <c r="G162" i="8"/>
  <c r="F162" i="8"/>
  <c r="G161" i="8"/>
  <c r="F161" i="8"/>
  <c r="G160" i="8"/>
  <c r="F160" i="8"/>
  <c r="G159" i="8"/>
  <c r="F159" i="8"/>
  <c r="G158" i="8"/>
  <c r="F158" i="8"/>
  <c r="G157" i="8"/>
  <c r="F157" i="8"/>
  <c r="G156" i="8"/>
  <c r="F156" i="8"/>
  <c r="G155" i="8"/>
  <c r="F155" i="8"/>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F138" i="8"/>
  <c r="G137" i="8"/>
  <c r="F137" i="8"/>
  <c r="G136" i="8"/>
  <c r="F136" i="8"/>
  <c r="G135" i="8"/>
  <c r="F135" i="8"/>
  <c r="G134" i="8"/>
  <c r="F134" i="8"/>
  <c r="G133" i="8"/>
  <c r="F133" i="8"/>
  <c r="G132" i="8"/>
  <c r="F132" i="8"/>
  <c r="G131" i="8"/>
  <c r="F131" i="8"/>
  <c r="G130" i="8"/>
  <c r="F130" i="8"/>
  <c r="G129" i="8"/>
  <c r="F129" i="8"/>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F112" i="8"/>
  <c r="G111" i="8"/>
  <c r="F111" i="8"/>
  <c r="G110" i="8"/>
  <c r="F110" i="8"/>
  <c r="G109" i="8"/>
  <c r="F109" i="8"/>
  <c r="G108" i="8"/>
  <c r="F108" i="8"/>
  <c r="G107" i="8"/>
  <c r="F107" i="8"/>
  <c r="G106" i="8"/>
  <c r="F106" i="8"/>
  <c r="G105" i="8"/>
  <c r="F105" i="8"/>
  <c r="G104" i="8"/>
  <c r="F104" i="8"/>
  <c r="G103" i="8"/>
  <c r="F103" i="8"/>
  <c r="G102" i="8"/>
  <c r="F102" i="8"/>
  <c r="G101" i="8"/>
  <c r="F101" i="8"/>
  <c r="G100" i="8"/>
  <c r="F100" i="8"/>
  <c r="G99" i="8"/>
  <c r="F99" i="8"/>
  <c r="G98" i="8"/>
  <c r="F98" i="8"/>
  <c r="G97" i="8"/>
  <c r="F97" i="8"/>
  <c r="G96" i="8"/>
  <c r="F96" i="8"/>
  <c r="G95" i="8"/>
  <c r="F95" i="8"/>
  <c r="G94" i="8"/>
  <c r="F94" i="8"/>
  <c r="G93" i="8"/>
  <c r="F93" i="8"/>
  <c r="G92" i="8"/>
  <c r="F92" i="8"/>
  <c r="G91" i="8"/>
  <c r="F91" i="8"/>
  <c r="G90" i="8"/>
  <c r="F90" i="8"/>
  <c r="G89" i="8"/>
  <c r="F89" i="8"/>
  <c r="G88" i="8"/>
  <c r="F88" i="8"/>
  <c r="G87" i="8"/>
  <c r="F87" i="8"/>
  <c r="G86" i="8"/>
  <c r="F86" i="8"/>
  <c r="G85" i="8"/>
  <c r="F85" i="8"/>
  <c r="G84" i="8"/>
  <c r="F84" i="8"/>
  <c r="G83" i="8"/>
  <c r="F83" i="8"/>
  <c r="G82" i="8"/>
  <c r="F82" i="8"/>
  <c r="G81" i="8"/>
  <c r="F81" i="8"/>
  <c r="G80" i="8"/>
  <c r="F80" i="8"/>
  <c r="G79" i="8"/>
  <c r="F79" i="8"/>
  <c r="G78" i="8"/>
  <c r="F78" i="8"/>
  <c r="G77" i="8"/>
  <c r="F77" i="8"/>
  <c r="G76" i="8"/>
  <c r="F76" i="8"/>
  <c r="G75" i="8"/>
  <c r="F75" i="8"/>
  <c r="G74" i="8"/>
  <c r="F74" i="8"/>
  <c r="G73" i="8"/>
  <c r="F73" i="8"/>
  <c r="G72" i="8"/>
  <c r="F72" i="8"/>
  <c r="G71" i="8"/>
  <c r="F71" i="8"/>
  <c r="G70" i="8"/>
  <c r="F70" i="8"/>
  <c r="G69" i="8"/>
  <c r="F69" i="8"/>
  <c r="G68" i="8"/>
  <c r="F68" i="8"/>
  <c r="G67" i="8"/>
  <c r="F67" i="8"/>
  <c r="G66" i="8"/>
  <c r="F66" i="8"/>
  <c r="G65" i="8"/>
  <c r="F65" i="8"/>
  <c r="G64" i="8"/>
  <c r="F64" i="8"/>
  <c r="G63" i="8"/>
  <c r="F63" i="8"/>
  <c r="G62" i="8"/>
  <c r="F62" i="8"/>
  <c r="G61" i="8"/>
  <c r="F61" i="8"/>
  <c r="G60" i="8"/>
  <c r="F60" i="8"/>
  <c r="G59" i="8"/>
  <c r="F59" i="8"/>
  <c r="G58" i="8"/>
  <c r="F58" i="8"/>
  <c r="G57" i="8"/>
  <c r="F57" i="8"/>
  <c r="G56" i="8"/>
  <c r="F56" i="8"/>
  <c r="G55" i="8"/>
  <c r="F55" i="8"/>
  <c r="G54" i="8"/>
  <c r="F54" i="8"/>
  <c r="G53" i="8"/>
  <c r="F53" i="8"/>
  <c r="G52" i="8"/>
  <c r="F52" i="8"/>
  <c r="G51" i="8"/>
  <c r="F51" i="8"/>
  <c r="G50" i="8"/>
  <c r="F50" i="8"/>
  <c r="G49" i="8"/>
  <c r="F49" i="8"/>
  <c r="G48" i="8"/>
  <c r="F48" i="8"/>
  <c r="G47" i="8"/>
  <c r="F47" i="8"/>
  <c r="G46" i="8"/>
  <c r="F46" i="8"/>
  <c r="G45" i="8"/>
  <c r="F45" i="8"/>
  <c r="G44" i="8"/>
  <c r="F44" i="8"/>
  <c r="G43" i="8"/>
  <c r="F43" i="8"/>
  <c r="G42" i="8"/>
  <c r="F42" i="8"/>
  <c r="G41" i="8"/>
  <c r="F41" i="8"/>
  <c r="G40" i="8"/>
  <c r="F40" i="8"/>
  <c r="G39" i="8"/>
  <c r="F39" i="8"/>
  <c r="G38" i="8"/>
  <c r="F38" i="8"/>
  <c r="G37" i="8"/>
  <c r="F37" i="8"/>
  <c r="G36" i="8"/>
  <c r="F36" i="8"/>
  <c r="G35" i="8"/>
  <c r="F35" i="8"/>
  <c r="G34" i="8"/>
  <c r="F34" i="8"/>
  <c r="G33" i="8"/>
  <c r="F33" i="8"/>
  <c r="G32" i="8"/>
  <c r="F32" i="8"/>
  <c r="G31" i="8"/>
  <c r="F31" i="8"/>
  <c r="G30" i="8"/>
  <c r="F30" i="8"/>
  <c r="G29" i="8"/>
  <c r="F29" i="8"/>
  <c r="G28" i="8"/>
  <c r="F28" i="8"/>
  <c r="G27" i="8"/>
  <c r="F27" i="8"/>
  <c r="G26" i="8"/>
  <c r="F26" i="8"/>
  <c r="G25" i="8"/>
  <c r="F25" i="8"/>
  <c r="G24" i="8"/>
  <c r="F24" i="8"/>
  <c r="G23" i="8"/>
  <c r="F23" i="8"/>
  <c r="G22" i="8"/>
  <c r="F22" i="8"/>
  <c r="G21" i="8"/>
  <c r="F21" i="8"/>
  <c r="G20" i="8"/>
  <c r="F20" i="8"/>
  <c r="G19" i="8"/>
  <c r="F19" i="8"/>
  <c r="G18" i="8"/>
  <c r="F18" i="8"/>
  <c r="G17" i="8"/>
  <c r="F17" i="8"/>
  <c r="G16" i="8"/>
  <c r="F16" i="8"/>
  <c r="G15" i="8"/>
  <c r="F15" i="8"/>
  <c r="G14" i="8"/>
  <c r="F14" i="8"/>
  <c r="G13" i="8"/>
  <c r="F13" i="8"/>
  <c r="G12" i="8"/>
  <c r="F12" i="8"/>
  <c r="G11" i="8"/>
  <c r="F11" i="8"/>
  <c r="G209" i="5"/>
  <c r="F209" i="5"/>
  <c r="G208" i="5"/>
  <c r="F208" i="5"/>
  <c r="G207" i="5"/>
  <c r="F207" i="5"/>
  <c r="G206" i="5"/>
  <c r="F206" i="5"/>
  <c r="G205" i="5"/>
  <c r="F205" i="5"/>
  <c r="G204" i="5"/>
  <c r="F204" i="5"/>
  <c r="G203" i="5"/>
  <c r="F203" i="5"/>
  <c r="G202" i="5"/>
  <c r="F202" i="5"/>
  <c r="G201" i="5"/>
  <c r="F201" i="5"/>
  <c r="G200" i="5"/>
  <c r="F200" i="5"/>
  <c r="G199" i="5"/>
  <c r="F199" i="5"/>
  <c r="G198" i="5"/>
  <c r="F198" i="5"/>
  <c r="G197" i="5"/>
  <c r="F197" i="5"/>
  <c r="G196" i="5"/>
  <c r="F196" i="5"/>
  <c r="G195" i="5"/>
  <c r="F195" i="5"/>
  <c r="G194" i="5"/>
  <c r="F194" i="5"/>
  <c r="G193" i="5"/>
  <c r="F193" i="5"/>
  <c r="G192" i="5"/>
  <c r="F192" i="5"/>
  <c r="G191" i="5"/>
  <c r="F191" i="5"/>
  <c r="G190" i="5"/>
  <c r="F190" i="5"/>
  <c r="G189" i="5"/>
  <c r="F189" i="5"/>
  <c r="G188" i="5"/>
  <c r="F188" i="5"/>
  <c r="G187" i="5"/>
  <c r="F187" i="5"/>
  <c r="G186" i="5"/>
  <c r="F186" i="5"/>
  <c r="G185" i="5"/>
  <c r="F185" i="5"/>
  <c r="G184" i="5"/>
  <c r="F184" i="5"/>
  <c r="G183" i="5"/>
  <c r="F183" i="5"/>
  <c r="G182" i="5"/>
  <c r="F182" i="5"/>
  <c r="G181" i="5"/>
  <c r="F181" i="5"/>
  <c r="G180" i="5"/>
  <c r="F180" i="5"/>
  <c r="G179" i="5"/>
  <c r="F179" i="5"/>
  <c r="G178" i="5"/>
  <c r="F178" i="5"/>
  <c r="G177" i="5"/>
  <c r="F177" i="5"/>
  <c r="G176" i="5"/>
  <c r="F176" i="5"/>
  <c r="G175" i="5"/>
  <c r="F175" i="5"/>
  <c r="G174" i="5"/>
  <c r="F174" i="5"/>
  <c r="G173" i="5"/>
  <c r="F173" i="5"/>
  <c r="G172" i="5"/>
  <c r="F172" i="5"/>
  <c r="G171" i="5"/>
  <c r="F171" i="5"/>
  <c r="G170" i="5"/>
  <c r="F170" i="5"/>
  <c r="G169" i="5"/>
  <c r="F169" i="5"/>
  <c r="G168" i="5"/>
  <c r="F168" i="5"/>
  <c r="G167" i="5"/>
  <c r="F167" i="5"/>
  <c r="G166" i="5"/>
  <c r="F166" i="5"/>
  <c r="G165" i="5"/>
  <c r="F165" i="5"/>
  <c r="G164" i="5"/>
  <c r="F164" i="5"/>
  <c r="G163" i="5"/>
  <c r="F163" i="5"/>
  <c r="G162" i="5"/>
  <c r="F162" i="5"/>
  <c r="G161" i="5"/>
  <c r="F161" i="5"/>
  <c r="G160" i="5"/>
  <c r="F160" i="5"/>
  <c r="G159" i="5"/>
  <c r="F159" i="5"/>
  <c r="G158" i="5"/>
  <c r="F158" i="5"/>
  <c r="G157" i="5"/>
  <c r="F157" i="5"/>
  <c r="G156" i="5"/>
  <c r="F156" i="5"/>
  <c r="G155" i="5"/>
  <c r="F155" i="5"/>
  <c r="G154" i="5"/>
  <c r="F154" i="5"/>
  <c r="G153" i="5"/>
  <c r="F153" i="5"/>
  <c r="G152" i="5"/>
  <c r="F152" i="5"/>
  <c r="G151" i="5"/>
  <c r="F151" i="5"/>
  <c r="G150" i="5"/>
  <c r="F150" i="5"/>
  <c r="G149" i="5"/>
  <c r="F149" i="5"/>
  <c r="G148" i="5"/>
  <c r="F148" i="5"/>
  <c r="G147" i="5"/>
  <c r="F147" i="5"/>
  <c r="G146" i="5"/>
  <c r="F146" i="5"/>
  <c r="G145" i="5"/>
  <c r="F145" i="5"/>
  <c r="G144" i="5"/>
  <c r="F144" i="5"/>
  <c r="G143" i="5"/>
  <c r="F143" i="5"/>
  <c r="G142" i="5"/>
  <c r="F142" i="5"/>
  <c r="G141" i="5"/>
  <c r="F141" i="5"/>
  <c r="G140" i="5"/>
  <c r="F140" i="5"/>
  <c r="G139" i="5"/>
  <c r="F139" i="5"/>
  <c r="G138" i="5"/>
  <c r="F138" i="5"/>
  <c r="G137" i="5"/>
  <c r="F137" i="5"/>
  <c r="G136" i="5"/>
  <c r="F136" i="5"/>
  <c r="G135" i="5"/>
  <c r="F135" i="5"/>
  <c r="G134" i="5"/>
  <c r="F134" i="5"/>
  <c r="G133" i="5"/>
  <c r="F133" i="5"/>
  <c r="G132" i="5"/>
  <c r="F132" i="5"/>
  <c r="G131" i="5"/>
  <c r="F131" i="5"/>
  <c r="G130" i="5"/>
  <c r="F130" i="5"/>
  <c r="G129" i="5"/>
  <c r="F129" i="5"/>
  <c r="G128" i="5"/>
  <c r="F128" i="5"/>
  <c r="G127" i="5"/>
  <c r="F127" i="5"/>
  <c r="G126" i="5"/>
  <c r="F126" i="5"/>
  <c r="G125" i="5"/>
  <c r="F125" i="5"/>
  <c r="G124" i="5"/>
  <c r="F124" i="5"/>
  <c r="G123" i="5"/>
  <c r="F123" i="5"/>
  <c r="G122" i="5"/>
  <c r="F122" i="5"/>
  <c r="G121" i="5"/>
  <c r="F121" i="5"/>
  <c r="G120" i="5"/>
  <c r="F120" i="5"/>
  <c r="G119" i="5"/>
  <c r="F119" i="5"/>
  <c r="G118" i="5"/>
  <c r="F118" i="5"/>
  <c r="G117" i="5"/>
  <c r="F117" i="5"/>
  <c r="G116" i="5"/>
  <c r="F116" i="5"/>
  <c r="G115" i="5"/>
  <c r="F115" i="5"/>
  <c r="G114" i="5"/>
  <c r="F114" i="5"/>
  <c r="G113" i="5"/>
  <c r="F113" i="5"/>
  <c r="G112" i="5"/>
  <c r="F112" i="5"/>
  <c r="G111" i="5"/>
  <c r="F111" i="5"/>
  <c r="G110" i="5"/>
  <c r="F110" i="5"/>
  <c r="G109" i="5"/>
  <c r="F109" i="5"/>
  <c r="G108" i="5"/>
  <c r="F108" i="5"/>
  <c r="G107" i="5"/>
  <c r="F107" i="5"/>
  <c r="G106" i="5"/>
  <c r="F106" i="5"/>
  <c r="G105" i="5"/>
  <c r="F105" i="5"/>
  <c r="G104" i="5"/>
  <c r="F104" i="5"/>
  <c r="G103" i="5"/>
  <c r="F103" i="5"/>
  <c r="G102" i="5"/>
  <c r="F102" i="5"/>
  <c r="G101" i="5"/>
  <c r="F101" i="5"/>
  <c r="G100" i="5"/>
  <c r="F100" i="5"/>
  <c r="G99" i="5"/>
  <c r="F99" i="5"/>
  <c r="G98" i="5"/>
  <c r="F98" i="5"/>
  <c r="G97" i="5"/>
  <c r="F97" i="5"/>
  <c r="G96" i="5"/>
  <c r="F96" i="5"/>
  <c r="G95" i="5"/>
  <c r="F95" i="5"/>
  <c r="G94" i="5"/>
  <c r="F94" i="5"/>
  <c r="G93" i="5"/>
  <c r="F93" i="5"/>
  <c r="G92" i="5"/>
  <c r="F92" i="5"/>
  <c r="G91" i="5"/>
  <c r="F91" i="5"/>
  <c r="G90" i="5"/>
  <c r="F90" i="5"/>
  <c r="G89" i="5"/>
  <c r="F89" i="5"/>
  <c r="G88" i="5"/>
  <c r="F88" i="5"/>
  <c r="G87" i="5"/>
  <c r="F87" i="5"/>
  <c r="G86" i="5"/>
  <c r="F86" i="5"/>
  <c r="G85" i="5"/>
  <c r="F85" i="5"/>
  <c r="G84" i="5"/>
  <c r="F84" i="5"/>
  <c r="G83" i="5"/>
  <c r="F83" i="5"/>
  <c r="G82" i="5"/>
  <c r="F82" i="5"/>
  <c r="G81" i="5"/>
  <c r="F81" i="5"/>
  <c r="G80" i="5"/>
  <c r="F80" i="5"/>
  <c r="G79" i="5"/>
  <c r="F79" i="5"/>
  <c r="G78" i="5"/>
  <c r="F78" i="5"/>
  <c r="G77" i="5"/>
  <c r="F77" i="5"/>
  <c r="G76" i="5"/>
  <c r="F76" i="5"/>
  <c r="G75" i="5"/>
  <c r="F75" i="5"/>
  <c r="G74" i="5"/>
  <c r="F74" i="5"/>
  <c r="G73" i="5"/>
  <c r="F73" i="5"/>
  <c r="G72" i="5"/>
  <c r="F72" i="5"/>
  <c r="G71" i="5"/>
  <c r="F71" i="5"/>
  <c r="G70" i="5"/>
  <c r="F70" i="5"/>
  <c r="G69" i="5"/>
  <c r="F69" i="5"/>
  <c r="G68" i="5"/>
  <c r="F68" i="5"/>
  <c r="G67" i="5"/>
  <c r="F67" i="5"/>
  <c r="G66" i="5"/>
  <c r="F66" i="5"/>
  <c r="G65" i="5"/>
  <c r="F65" i="5"/>
  <c r="G64" i="5"/>
  <c r="F64" i="5"/>
  <c r="G63" i="5"/>
  <c r="F63" i="5"/>
  <c r="G62" i="5"/>
  <c r="F62" i="5"/>
  <c r="G61" i="5"/>
  <c r="F61" i="5"/>
  <c r="G60" i="5"/>
  <c r="F60" i="5"/>
  <c r="G59" i="5"/>
  <c r="F59" i="5"/>
  <c r="G58" i="5"/>
  <c r="F58" i="5"/>
  <c r="G57" i="5"/>
  <c r="F57" i="5"/>
  <c r="G56" i="5"/>
  <c r="F56" i="5"/>
  <c r="G55" i="5"/>
  <c r="F55" i="5"/>
  <c r="G54" i="5"/>
  <c r="F54" i="5"/>
  <c r="G53" i="5"/>
  <c r="F53" i="5"/>
  <c r="G52" i="5"/>
  <c r="F52" i="5"/>
  <c r="G51" i="5"/>
  <c r="F51" i="5"/>
  <c r="G50" i="5"/>
  <c r="F50" i="5"/>
  <c r="G49" i="5"/>
  <c r="F49" i="5"/>
  <c r="G48" i="5"/>
  <c r="F48" i="5"/>
  <c r="G47" i="5"/>
  <c r="F47" i="5"/>
  <c r="G46" i="5"/>
  <c r="F46" i="5"/>
  <c r="G45" i="5"/>
  <c r="F45" i="5"/>
  <c r="G44" i="5"/>
  <c r="F44" i="5"/>
  <c r="G43" i="5"/>
  <c r="F43" i="5"/>
  <c r="G42" i="5"/>
  <c r="F42" i="5"/>
  <c r="G41" i="5"/>
  <c r="F41" i="5"/>
  <c r="G40" i="5"/>
  <c r="F40" i="5"/>
  <c r="G39" i="5"/>
  <c r="F39" i="5"/>
  <c r="G38" i="5"/>
  <c r="F38" i="5"/>
  <c r="G37" i="5"/>
  <c r="F37" i="5"/>
  <c r="G36" i="5"/>
  <c r="F36" i="5"/>
  <c r="G35" i="5"/>
  <c r="F35" i="5"/>
  <c r="G34" i="5"/>
  <c r="F34" i="5"/>
  <c r="G33" i="5"/>
  <c r="F33" i="5"/>
  <c r="G32" i="5"/>
  <c r="F32" i="5"/>
  <c r="G31" i="5"/>
  <c r="F31" i="5"/>
  <c r="G30" i="5"/>
  <c r="F30" i="5"/>
  <c r="G29" i="5"/>
  <c r="F29" i="5"/>
  <c r="G28" i="5"/>
  <c r="F28" i="5"/>
  <c r="G27" i="5"/>
  <c r="F27" i="5"/>
  <c r="G26" i="5"/>
  <c r="F26" i="5"/>
  <c r="G25" i="5"/>
  <c r="F25" i="5"/>
  <c r="G24" i="5"/>
  <c r="F24" i="5"/>
  <c r="G23" i="5"/>
  <c r="F23" i="5"/>
  <c r="G22" i="5"/>
  <c r="F22" i="5"/>
  <c r="G21" i="5"/>
  <c r="F21" i="5"/>
  <c r="G20" i="5"/>
  <c r="F20" i="5"/>
  <c r="G19" i="5"/>
  <c r="F19" i="5"/>
  <c r="G18" i="5"/>
  <c r="F18" i="5"/>
  <c r="G17" i="5"/>
  <c r="F17" i="5"/>
  <c r="G16" i="5"/>
  <c r="F16" i="5"/>
  <c r="G15" i="5"/>
  <c r="F15" i="5"/>
  <c r="G14" i="5"/>
  <c r="F14" i="5"/>
  <c r="G13" i="5"/>
  <c r="F13" i="5"/>
  <c r="G12" i="5"/>
  <c r="F12" i="5"/>
  <c r="G11" i="5"/>
  <c r="F11" i="5"/>
  <c r="G1306" i="4"/>
  <c r="F1306" i="4"/>
  <c r="G305" i="4"/>
  <c r="F305" i="4"/>
  <c r="G304" i="4"/>
  <c r="F304" i="4"/>
  <c r="G303" i="4"/>
  <c r="F303" i="4"/>
  <c r="G302" i="4"/>
  <c r="F302" i="4"/>
  <c r="G301" i="4"/>
  <c r="F301" i="4"/>
  <c r="G300" i="4"/>
  <c r="F300" i="4"/>
  <c r="G299" i="4"/>
  <c r="F299" i="4"/>
  <c r="G298" i="4"/>
  <c r="F298" i="4"/>
  <c r="G297" i="4"/>
  <c r="F297" i="4"/>
  <c r="G296" i="4"/>
  <c r="F296" i="4"/>
  <c r="G295" i="4"/>
  <c r="F295" i="4"/>
  <c r="G294" i="4"/>
  <c r="F294" i="4"/>
  <c r="G293" i="4"/>
  <c r="F293" i="4"/>
  <c r="G292" i="4"/>
  <c r="F292" i="4"/>
  <c r="G291" i="4"/>
  <c r="F291" i="4"/>
  <c r="G290" i="4"/>
  <c r="F290" i="4"/>
  <c r="G289" i="4"/>
  <c r="F289" i="4"/>
  <c r="G288" i="4"/>
  <c r="F288" i="4"/>
  <c r="G287" i="4"/>
  <c r="F287" i="4"/>
  <c r="G286" i="4"/>
  <c r="F286" i="4"/>
  <c r="G285" i="4"/>
  <c r="F285" i="4"/>
  <c r="G284" i="4"/>
  <c r="F284" i="4"/>
  <c r="G283" i="4"/>
  <c r="F283" i="4"/>
  <c r="G282" i="4"/>
  <c r="F282" i="4"/>
  <c r="G281" i="4"/>
  <c r="F281" i="4"/>
  <c r="G280" i="4"/>
  <c r="F280" i="4"/>
  <c r="G279" i="4"/>
  <c r="F279" i="4"/>
  <c r="G278" i="4"/>
  <c r="F278" i="4"/>
  <c r="G277" i="4"/>
  <c r="F277" i="4"/>
  <c r="G276" i="4"/>
  <c r="F276" i="4"/>
  <c r="G275" i="4"/>
  <c r="F275" i="4"/>
  <c r="G274" i="4"/>
  <c r="F274" i="4"/>
  <c r="G273" i="4"/>
  <c r="F273" i="4"/>
  <c r="G272" i="4"/>
  <c r="F272" i="4"/>
  <c r="G271" i="4"/>
  <c r="F271" i="4"/>
  <c r="G270" i="4"/>
  <c r="F270" i="4"/>
  <c r="G269" i="4"/>
  <c r="F269" i="4"/>
  <c r="G268" i="4"/>
  <c r="F268" i="4"/>
  <c r="G267" i="4"/>
  <c r="F267" i="4"/>
  <c r="G266" i="4"/>
  <c r="F266" i="4"/>
  <c r="G265" i="4"/>
  <c r="F265" i="4"/>
  <c r="G264" i="4"/>
  <c r="F264" i="4"/>
  <c r="G263" i="4"/>
  <c r="F263" i="4"/>
  <c r="G262" i="4"/>
  <c r="F262" i="4"/>
  <c r="G261" i="4"/>
  <c r="F261" i="4"/>
  <c r="G260" i="4"/>
  <c r="F260" i="4"/>
  <c r="G259" i="4"/>
  <c r="F259" i="4"/>
  <c r="G258" i="4"/>
  <c r="F258" i="4"/>
  <c r="G257" i="4"/>
  <c r="F257" i="4"/>
  <c r="G256" i="4"/>
  <c r="F256" i="4"/>
  <c r="G255" i="4"/>
  <c r="F255" i="4"/>
  <c r="G254" i="4"/>
  <c r="F254" i="4"/>
  <c r="G253" i="4"/>
  <c r="F253" i="4"/>
  <c r="G252" i="4"/>
  <c r="F252" i="4"/>
  <c r="G251" i="4"/>
  <c r="F251" i="4"/>
  <c r="G250" i="4"/>
  <c r="F250" i="4"/>
  <c r="G249" i="4"/>
  <c r="F249" i="4"/>
  <c r="G248" i="4"/>
  <c r="F248" i="4"/>
  <c r="G247" i="4"/>
  <c r="F247" i="4"/>
  <c r="G246" i="4"/>
  <c r="F246" i="4"/>
  <c r="G245" i="4"/>
  <c r="F245" i="4"/>
  <c r="G244" i="4"/>
  <c r="F244" i="4"/>
  <c r="G243" i="4"/>
  <c r="F243" i="4"/>
  <c r="G242" i="4"/>
  <c r="F242" i="4"/>
  <c r="G241" i="4"/>
  <c r="F241" i="4"/>
  <c r="G240" i="4"/>
  <c r="F240" i="4"/>
  <c r="G239" i="4"/>
  <c r="F239" i="4"/>
  <c r="G238" i="4"/>
  <c r="F238" i="4"/>
  <c r="G237" i="4"/>
  <c r="F237" i="4"/>
  <c r="G236" i="4"/>
  <c r="F236" i="4"/>
  <c r="G235" i="4"/>
  <c r="F235" i="4"/>
  <c r="G234" i="4"/>
  <c r="F234" i="4"/>
  <c r="G233" i="4"/>
  <c r="F233" i="4"/>
  <c r="G232" i="4"/>
  <c r="F232" i="4"/>
  <c r="G231" i="4"/>
  <c r="F231" i="4"/>
  <c r="G230" i="4"/>
  <c r="F230" i="4"/>
  <c r="G229" i="4"/>
  <c r="F229" i="4"/>
  <c r="G228" i="4"/>
  <c r="F228" i="4"/>
  <c r="G227" i="4"/>
  <c r="F227" i="4"/>
  <c r="G226" i="4"/>
  <c r="F226" i="4"/>
  <c r="G225" i="4"/>
  <c r="F225" i="4"/>
  <c r="G224" i="4"/>
  <c r="F224" i="4"/>
  <c r="G223" i="4"/>
  <c r="F223" i="4"/>
  <c r="G222" i="4"/>
  <c r="F222" i="4"/>
  <c r="G221" i="4"/>
  <c r="F221" i="4"/>
  <c r="G220" i="4"/>
  <c r="F220" i="4"/>
  <c r="G219" i="4"/>
  <c r="F219" i="4"/>
  <c r="G218" i="4"/>
  <c r="F218" i="4"/>
  <c r="G217" i="4"/>
  <c r="F217" i="4"/>
  <c r="G216" i="4"/>
  <c r="F216" i="4"/>
  <c r="G215" i="4"/>
  <c r="F215" i="4"/>
  <c r="G214" i="4"/>
  <c r="F214" i="4"/>
  <c r="G213" i="4"/>
  <c r="F213" i="4"/>
  <c r="G212" i="4"/>
  <c r="F212" i="4"/>
  <c r="G211" i="4"/>
  <c r="F211" i="4"/>
  <c r="G210" i="4"/>
  <c r="F210" i="4"/>
  <c r="G209" i="4"/>
  <c r="F209" i="4"/>
  <c r="G208" i="4"/>
  <c r="F208" i="4"/>
  <c r="G207" i="4"/>
  <c r="F207" i="4"/>
  <c r="G206" i="4"/>
  <c r="F206" i="4"/>
  <c r="G205" i="4"/>
  <c r="F205" i="4"/>
  <c r="G204" i="4"/>
  <c r="F204" i="4"/>
  <c r="G203" i="4"/>
  <c r="F203" i="4"/>
  <c r="G202" i="4"/>
  <c r="F202" i="4"/>
  <c r="G201" i="4"/>
  <c r="F201" i="4"/>
  <c r="G200" i="4"/>
  <c r="F200" i="4"/>
  <c r="G199" i="4"/>
  <c r="F199" i="4"/>
  <c r="G198" i="4"/>
  <c r="F198" i="4"/>
  <c r="G197" i="4"/>
  <c r="F197" i="4"/>
  <c r="G196" i="4"/>
  <c r="F196" i="4"/>
  <c r="G195" i="4"/>
  <c r="F195" i="4"/>
  <c r="G194" i="4"/>
  <c r="F194" i="4"/>
  <c r="G193" i="4"/>
  <c r="F193" i="4"/>
  <c r="G192" i="4"/>
  <c r="F192" i="4"/>
  <c r="G191" i="4"/>
  <c r="F191" i="4"/>
  <c r="G190" i="4"/>
  <c r="F190" i="4"/>
  <c r="G189" i="4"/>
  <c r="F189" i="4"/>
  <c r="G188" i="4"/>
  <c r="F188" i="4"/>
  <c r="G187" i="4"/>
  <c r="F187" i="4"/>
  <c r="G186" i="4"/>
  <c r="F186" i="4"/>
  <c r="G185" i="4"/>
  <c r="F185" i="4"/>
  <c r="G184" i="4"/>
  <c r="F184" i="4"/>
  <c r="G183" i="4"/>
  <c r="F183" i="4"/>
  <c r="G182" i="4"/>
  <c r="F182" i="4"/>
  <c r="G181" i="4"/>
  <c r="F181" i="4"/>
  <c r="G180" i="4"/>
  <c r="F180" i="4"/>
  <c r="G179" i="4"/>
  <c r="F179" i="4"/>
  <c r="G178" i="4"/>
  <c r="F178" i="4"/>
  <c r="G177" i="4"/>
  <c r="F177" i="4"/>
  <c r="G176" i="4"/>
  <c r="F176" i="4"/>
  <c r="G175" i="4"/>
  <c r="F175" i="4"/>
  <c r="G174" i="4"/>
  <c r="F174" i="4"/>
  <c r="G173" i="4"/>
  <c r="F173" i="4"/>
  <c r="G172" i="4"/>
  <c r="F172" i="4"/>
  <c r="G171" i="4"/>
  <c r="F171" i="4"/>
  <c r="G170" i="4"/>
  <c r="F170" i="4"/>
  <c r="G169" i="4"/>
  <c r="F169" i="4"/>
  <c r="G168" i="4"/>
  <c r="F168" i="4"/>
  <c r="G167" i="4"/>
  <c r="F167" i="4"/>
  <c r="G166" i="4"/>
  <c r="F166" i="4"/>
  <c r="G165" i="4"/>
  <c r="F165" i="4"/>
  <c r="G164" i="4"/>
  <c r="F164" i="4"/>
  <c r="G163" i="4"/>
  <c r="F163" i="4"/>
  <c r="G162" i="4"/>
  <c r="F162" i="4"/>
  <c r="G161" i="4"/>
  <c r="F161" i="4"/>
  <c r="G160" i="4"/>
  <c r="F160" i="4"/>
  <c r="G159" i="4"/>
  <c r="F159" i="4"/>
  <c r="G158" i="4"/>
  <c r="F158" i="4"/>
  <c r="G157" i="4"/>
  <c r="F157" i="4"/>
  <c r="G156" i="4"/>
  <c r="F156" i="4"/>
  <c r="G155" i="4"/>
  <c r="F155" i="4"/>
  <c r="G154" i="4"/>
  <c r="F154" i="4"/>
  <c r="G153" i="4"/>
  <c r="F153" i="4"/>
  <c r="G152" i="4"/>
  <c r="F152" i="4"/>
  <c r="G151" i="4"/>
  <c r="F151" i="4"/>
  <c r="G150" i="4"/>
  <c r="F150" i="4"/>
  <c r="G149" i="4"/>
  <c r="F149" i="4"/>
  <c r="G148" i="4"/>
  <c r="F148" i="4"/>
  <c r="G147" i="4"/>
  <c r="F147" i="4"/>
  <c r="G146" i="4"/>
  <c r="F146" i="4"/>
  <c r="G145" i="4"/>
  <c r="F145" i="4"/>
  <c r="G144" i="4"/>
  <c r="F144" i="4"/>
  <c r="G143" i="4"/>
  <c r="F143" i="4"/>
  <c r="G142" i="4"/>
  <c r="F142" i="4"/>
  <c r="G141" i="4"/>
  <c r="F141" i="4"/>
  <c r="G140" i="4"/>
  <c r="F140" i="4"/>
  <c r="G139" i="4"/>
  <c r="F139" i="4"/>
  <c r="G138" i="4"/>
  <c r="F138" i="4"/>
  <c r="G137" i="4"/>
  <c r="F137" i="4"/>
  <c r="G136" i="4"/>
  <c r="F136" i="4"/>
  <c r="G135" i="4"/>
  <c r="F135" i="4"/>
  <c r="G134" i="4"/>
  <c r="F134" i="4"/>
  <c r="G133" i="4"/>
  <c r="F133" i="4"/>
  <c r="G132" i="4"/>
  <c r="F132" i="4"/>
  <c r="G131" i="4"/>
  <c r="F131" i="4"/>
  <c r="G130" i="4"/>
  <c r="F130" i="4"/>
  <c r="G129" i="4"/>
  <c r="F129" i="4"/>
  <c r="G128" i="4"/>
  <c r="F128" i="4"/>
  <c r="G127" i="4"/>
  <c r="F127" i="4"/>
  <c r="G126" i="4"/>
  <c r="F126" i="4"/>
  <c r="G125" i="4"/>
  <c r="F125" i="4"/>
  <c r="G124" i="4"/>
  <c r="F124" i="4"/>
  <c r="G123" i="4"/>
  <c r="F123" i="4"/>
  <c r="G122" i="4"/>
  <c r="F122" i="4"/>
  <c r="G121" i="4"/>
  <c r="F121" i="4"/>
  <c r="G120" i="4"/>
  <c r="F120" i="4"/>
  <c r="G119" i="4"/>
  <c r="F119" i="4"/>
  <c r="G118" i="4"/>
  <c r="F118" i="4"/>
  <c r="G117" i="4"/>
  <c r="F117" i="4"/>
  <c r="G116" i="4"/>
  <c r="F116" i="4"/>
  <c r="G115" i="4"/>
  <c r="F115" i="4"/>
  <c r="G114" i="4"/>
  <c r="F114" i="4"/>
  <c r="G113" i="4"/>
  <c r="F113" i="4"/>
  <c r="G112" i="4"/>
  <c r="F112" i="4"/>
  <c r="G111" i="4"/>
  <c r="F111" i="4"/>
  <c r="G110" i="4"/>
  <c r="F110" i="4"/>
  <c r="G109" i="4"/>
  <c r="F109" i="4"/>
  <c r="G108" i="4"/>
  <c r="F108" i="4"/>
  <c r="G107" i="4"/>
  <c r="F107" i="4"/>
  <c r="G106" i="4"/>
  <c r="F106" i="4"/>
  <c r="G105" i="4"/>
  <c r="F105" i="4"/>
  <c r="G104" i="4"/>
  <c r="F104" i="4"/>
  <c r="G103" i="4"/>
  <c r="F103" i="4"/>
  <c r="G102" i="4"/>
  <c r="F102" i="4"/>
  <c r="G101" i="4"/>
  <c r="F101" i="4"/>
  <c r="G100" i="4"/>
  <c r="F100" i="4"/>
  <c r="G99" i="4"/>
  <c r="F99" i="4"/>
  <c r="G98" i="4"/>
  <c r="F98" i="4"/>
  <c r="G97" i="4"/>
  <c r="F97" i="4"/>
  <c r="G96" i="4"/>
  <c r="F96" i="4"/>
  <c r="G95" i="4"/>
  <c r="F95" i="4"/>
  <c r="G94" i="4"/>
  <c r="F94" i="4"/>
  <c r="G93" i="4"/>
  <c r="F93" i="4"/>
  <c r="G92" i="4"/>
  <c r="F92" i="4"/>
  <c r="G91" i="4"/>
  <c r="F91" i="4"/>
  <c r="G90" i="4"/>
  <c r="F90" i="4"/>
  <c r="G89" i="4"/>
  <c r="F89" i="4"/>
  <c r="G88" i="4"/>
  <c r="F88" i="4"/>
  <c r="G87" i="4"/>
  <c r="F87" i="4"/>
  <c r="G86" i="4"/>
  <c r="F86" i="4"/>
  <c r="G85" i="4"/>
  <c r="F85" i="4"/>
  <c r="G84" i="4"/>
  <c r="F84" i="4"/>
  <c r="G83" i="4"/>
  <c r="F83" i="4"/>
  <c r="G82" i="4"/>
  <c r="F82" i="4"/>
  <c r="G81" i="4"/>
  <c r="F81" i="4"/>
  <c r="G80" i="4"/>
  <c r="F80" i="4"/>
  <c r="G79" i="4"/>
  <c r="F79" i="4"/>
  <c r="G78" i="4"/>
  <c r="F78" i="4"/>
  <c r="G77" i="4"/>
  <c r="F77" i="4"/>
  <c r="G76" i="4"/>
  <c r="F76" i="4"/>
  <c r="G75" i="4"/>
  <c r="F75" i="4"/>
  <c r="G74" i="4"/>
  <c r="F74" i="4"/>
  <c r="G73" i="4"/>
  <c r="F73" i="4"/>
  <c r="G72" i="4"/>
  <c r="F72" i="4"/>
  <c r="G71" i="4"/>
  <c r="F71" i="4"/>
  <c r="G70" i="4"/>
  <c r="F70" i="4"/>
  <c r="G69" i="4"/>
  <c r="F69" i="4"/>
  <c r="G68" i="4"/>
  <c r="F68" i="4"/>
  <c r="G67" i="4"/>
  <c r="F67" i="4"/>
  <c r="G66" i="4"/>
  <c r="F66" i="4"/>
  <c r="G65" i="4"/>
  <c r="F65" i="4"/>
  <c r="G64" i="4"/>
  <c r="F64" i="4"/>
  <c r="G63" i="4"/>
  <c r="F63" i="4"/>
  <c r="G62" i="4"/>
  <c r="F62" i="4"/>
  <c r="G61" i="4"/>
  <c r="F61" i="4"/>
  <c r="G60" i="4"/>
  <c r="F60" i="4"/>
  <c r="G59" i="4"/>
  <c r="F59" i="4"/>
  <c r="G58" i="4"/>
  <c r="F58" i="4"/>
  <c r="G57" i="4"/>
  <c r="F57" i="4"/>
  <c r="G56" i="4"/>
  <c r="F56" i="4"/>
  <c r="G55" i="4"/>
  <c r="F55" i="4"/>
  <c r="G54" i="4"/>
  <c r="F54" i="4"/>
  <c r="G53" i="4"/>
  <c r="F53" i="4"/>
  <c r="G52" i="4"/>
  <c r="F52" i="4"/>
  <c r="G51" i="4"/>
  <c r="F51" i="4"/>
  <c r="G50" i="4"/>
  <c r="F50" i="4"/>
  <c r="G49" i="4"/>
  <c r="F49" i="4"/>
  <c r="G48" i="4"/>
  <c r="F48" i="4"/>
  <c r="G47" i="4"/>
  <c r="F47" i="4"/>
  <c r="G46" i="4"/>
  <c r="F46" i="4"/>
  <c r="G45" i="4"/>
  <c r="F45" i="4"/>
  <c r="G44" i="4"/>
  <c r="F44" i="4"/>
  <c r="G43" i="4"/>
  <c r="F43" i="4"/>
  <c r="G42" i="4"/>
  <c r="F42" i="4"/>
  <c r="G41" i="4"/>
  <c r="F41" i="4"/>
  <c r="G40" i="4"/>
  <c r="F40" i="4"/>
  <c r="G39" i="4"/>
  <c r="F39" i="4"/>
  <c r="G38" i="4"/>
  <c r="F38" i="4"/>
  <c r="G37" i="4"/>
  <c r="F37" i="4"/>
  <c r="G36" i="4"/>
  <c r="F36" i="4"/>
  <c r="G35" i="4"/>
  <c r="F35" i="4"/>
  <c r="G34" i="4"/>
  <c r="F34" i="4"/>
  <c r="G33" i="4"/>
  <c r="F33" i="4"/>
  <c r="G32" i="4"/>
  <c r="F32" i="4"/>
  <c r="G31" i="4"/>
  <c r="F31" i="4"/>
  <c r="G30" i="4"/>
  <c r="F30" i="4"/>
  <c r="G29" i="4"/>
  <c r="F29" i="4"/>
  <c r="G28" i="4"/>
  <c r="F28" i="4"/>
  <c r="G27" i="4"/>
  <c r="F27" i="4"/>
  <c r="G26" i="4"/>
  <c r="F26" i="4"/>
  <c r="G25" i="4"/>
  <c r="F25" i="4"/>
  <c r="G24" i="4"/>
  <c r="F24" i="4"/>
  <c r="G23" i="4"/>
  <c r="F23" i="4"/>
  <c r="G22" i="4"/>
  <c r="F22" i="4"/>
  <c r="G21" i="4"/>
  <c r="F21" i="4"/>
  <c r="G20" i="4"/>
  <c r="F20" i="4"/>
  <c r="G19" i="4"/>
  <c r="F19" i="4"/>
  <c r="G18" i="4"/>
  <c r="F18" i="4"/>
  <c r="G17" i="4"/>
  <c r="F17" i="4"/>
  <c r="G16" i="4"/>
  <c r="F16" i="4"/>
  <c r="G15" i="4"/>
  <c r="F15" i="4"/>
  <c r="G14" i="4"/>
  <c r="F14" i="4"/>
  <c r="G13" i="4"/>
  <c r="F13" i="4"/>
  <c r="G12" i="4"/>
  <c r="F12" i="4"/>
  <c r="E102" i="1"/>
  <c r="D102" i="1"/>
  <c r="E101" i="1"/>
  <c r="D101" i="1"/>
  <c r="E100" i="1"/>
  <c r="D100" i="1"/>
  <c r="E99" i="1"/>
  <c r="D99" i="1"/>
  <c r="E98" i="1"/>
  <c r="D98" i="1"/>
  <c r="E97" i="1"/>
  <c r="D97" i="1"/>
  <c r="E96" i="1"/>
  <c r="D96" i="1"/>
  <c r="E95" i="1"/>
  <c r="D95" i="1"/>
  <c r="E94" i="1"/>
  <c r="D94" i="1"/>
  <c r="E93" i="1"/>
  <c r="D93" i="1"/>
  <c r="E92" i="1"/>
  <c r="D92" i="1"/>
  <c r="E91" i="1"/>
  <c r="D91" i="1"/>
  <c r="E90" i="1"/>
  <c r="D90" i="1"/>
  <c r="E89" i="1"/>
  <c r="D89" i="1"/>
  <c r="E88" i="1"/>
  <c r="D88" i="1"/>
  <c r="E87" i="1"/>
  <c r="D87" i="1"/>
  <c r="E86" i="1"/>
  <c r="D86" i="1"/>
  <c r="E85" i="1"/>
  <c r="D85" i="1"/>
  <c r="E84" i="1"/>
  <c r="D84" i="1"/>
  <c r="E83" i="1"/>
  <c r="D83" i="1"/>
  <c r="E82" i="1"/>
  <c r="D82" i="1"/>
  <c r="E81" i="1"/>
  <c r="D81" i="1"/>
  <c r="E80" i="1"/>
  <c r="D80" i="1"/>
  <c r="E79" i="1"/>
  <c r="D79" i="1"/>
  <c r="E78" i="1"/>
  <c r="D78" i="1"/>
  <c r="E77" i="1"/>
  <c r="D77" i="1"/>
  <c r="E76" i="1"/>
  <c r="D76" i="1"/>
  <c r="E75" i="1"/>
  <c r="D75" i="1"/>
  <c r="E74" i="1"/>
  <c r="D74" i="1"/>
  <c r="E73" i="1"/>
  <c r="D73" i="1"/>
  <c r="E72" i="1"/>
  <c r="D72" i="1"/>
  <c r="E71" i="1"/>
  <c r="D71" i="1"/>
  <c r="E70" i="1"/>
  <c r="D70" i="1"/>
  <c r="E69" i="1"/>
  <c r="D69" i="1"/>
  <c r="E68" i="1"/>
  <c r="D68" i="1"/>
  <c r="E67" i="1"/>
  <c r="D67" i="1"/>
  <c r="E66" i="1"/>
  <c r="D66" i="1"/>
  <c r="E65" i="1"/>
  <c r="D65" i="1"/>
  <c r="E64" i="1"/>
  <c r="D64" i="1"/>
  <c r="E63" i="1"/>
  <c r="D63" i="1"/>
  <c r="E62" i="1"/>
  <c r="D62" i="1"/>
  <c r="E61" i="1"/>
  <c r="D61" i="1"/>
  <c r="E60" i="1"/>
  <c r="D60" i="1"/>
  <c r="E59" i="1"/>
  <c r="D59" i="1"/>
  <c r="E58" i="1"/>
  <c r="D58" i="1"/>
  <c r="E57" i="1"/>
  <c r="D57" i="1"/>
  <c r="E56" i="1"/>
  <c r="D56" i="1"/>
  <c r="E55" i="1"/>
  <c r="D55" i="1"/>
  <c r="E54" i="1"/>
  <c r="D54" i="1"/>
  <c r="E53" i="1"/>
  <c r="D53" i="1"/>
  <c r="E52" i="1"/>
  <c r="D52" i="1"/>
  <c r="E51" i="1"/>
  <c r="D51" i="1"/>
  <c r="E50" i="1"/>
  <c r="D50" i="1"/>
  <c r="E49" i="1"/>
  <c r="D49" i="1"/>
  <c r="E48" i="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W1306" i="4"/>
  <c r="W305" i="4"/>
  <c r="W304" i="4"/>
  <c r="W303" i="4"/>
  <c r="W302" i="4"/>
  <c r="W301" i="4"/>
  <c r="W300" i="4"/>
  <c r="W299" i="4"/>
  <c r="W298" i="4"/>
  <c r="W297" i="4"/>
  <c r="W296" i="4"/>
  <c r="W295" i="4"/>
  <c r="W294" i="4"/>
  <c r="W293" i="4"/>
  <c r="W292" i="4"/>
  <c r="W291" i="4"/>
  <c r="W290" i="4"/>
  <c r="W289" i="4"/>
  <c r="W288" i="4"/>
  <c r="W287" i="4"/>
  <c r="W286" i="4"/>
  <c r="W285" i="4"/>
  <c r="W284" i="4"/>
  <c r="W283" i="4"/>
  <c r="W282" i="4"/>
  <c r="W281" i="4"/>
  <c r="W280" i="4"/>
  <c r="W279" i="4"/>
  <c r="W278" i="4"/>
  <c r="W277" i="4"/>
  <c r="W276" i="4"/>
  <c r="W275" i="4"/>
  <c r="W274" i="4"/>
  <c r="W273" i="4"/>
  <c r="W272" i="4"/>
  <c r="W271" i="4"/>
  <c r="W270" i="4"/>
  <c r="W269" i="4"/>
  <c r="W268" i="4"/>
  <c r="W267" i="4"/>
  <c r="W266" i="4"/>
  <c r="W265" i="4"/>
  <c r="W264" i="4"/>
  <c r="W263" i="4"/>
  <c r="W262" i="4"/>
  <c r="W261" i="4"/>
  <c r="W260" i="4"/>
  <c r="W259" i="4"/>
  <c r="W258" i="4"/>
  <c r="W257" i="4"/>
  <c r="W256" i="4"/>
  <c r="W255" i="4"/>
  <c r="W254" i="4"/>
  <c r="W253" i="4"/>
  <c r="W252" i="4"/>
  <c r="W251" i="4"/>
  <c r="W250" i="4"/>
  <c r="W249" i="4"/>
  <c r="W248" i="4"/>
  <c r="W247" i="4"/>
  <c r="W246" i="4"/>
  <c r="W245" i="4"/>
  <c r="W244" i="4"/>
  <c r="W243" i="4"/>
  <c r="W242" i="4"/>
  <c r="W241" i="4"/>
  <c r="W240" i="4"/>
  <c r="W239" i="4"/>
  <c r="W238" i="4"/>
  <c r="W237" i="4"/>
  <c r="W236" i="4"/>
  <c r="W235" i="4"/>
  <c r="W234" i="4"/>
  <c r="W233" i="4"/>
  <c r="W232" i="4"/>
  <c r="W231" i="4"/>
  <c r="W230" i="4"/>
  <c r="W229" i="4"/>
  <c r="W228" i="4"/>
  <c r="W227" i="4"/>
  <c r="W226" i="4"/>
  <c r="W225" i="4"/>
  <c r="W224" i="4"/>
  <c r="W223" i="4"/>
  <c r="W222" i="4"/>
  <c r="W221" i="4"/>
  <c r="W220" i="4"/>
  <c r="W219" i="4"/>
  <c r="W218" i="4"/>
  <c r="W217" i="4"/>
  <c r="W216" i="4"/>
  <c r="W215" i="4"/>
  <c r="W214" i="4"/>
  <c r="W213" i="4"/>
  <c r="W212" i="4"/>
  <c r="W211" i="4"/>
  <c r="W210" i="4"/>
  <c r="W209" i="4"/>
  <c r="W208" i="4"/>
  <c r="W207" i="4"/>
  <c r="W206" i="4"/>
  <c r="W205" i="4"/>
  <c r="W204" i="4"/>
  <c r="W203" i="4"/>
  <c r="W202" i="4"/>
  <c r="W201" i="4"/>
  <c r="W200" i="4"/>
  <c r="W199" i="4"/>
  <c r="W198" i="4"/>
  <c r="W197" i="4"/>
  <c r="W196" i="4"/>
  <c r="W195" i="4"/>
  <c r="W194" i="4"/>
  <c r="W193" i="4"/>
  <c r="W192" i="4"/>
  <c r="W191" i="4"/>
  <c r="W190" i="4"/>
  <c r="W189" i="4"/>
  <c r="W188" i="4"/>
  <c r="W187" i="4"/>
  <c r="W186" i="4"/>
  <c r="W185" i="4"/>
  <c r="W184" i="4"/>
  <c r="W183" i="4"/>
  <c r="W182" i="4"/>
  <c r="W181" i="4"/>
  <c r="W180" i="4"/>
  <c r="W179" i="4"/>
  <c r="W178" i="4"/>
  <c r="W177" i="4"/>
  <c r="W176" i="4"/>
  <c r="W175" i="4"/>
  <c r="W174" i="4"/>
  <c r="W173" i="4"/>
  <c r="W172" i="4"/>
  <c r="W171" i="4"/>
  <c r="W170" i="4"/>
  <c r="W169" i="4"/>
  <c r="W168" i="4"/>
  <c r="W167" i="4"/>
  <c r="W166" i="4"/>
  <c r="W165" i="4"/>
  <c r="W164" i="4"/>
  <c r="W163" i="4"/>
  <c r="W162" i="4"/>
  <c r="W161" i="4"/>
  <c r="W160" i="4"/>
  <c r="W159" i="4"/>
  <c r="W158" i="4"/>
  <c r="W157" i="4"/>
  <c r="W156" i="4"/>
  <c r="W155" i="4"/>
  <c r="W154" i="4"/>
  <c r="W153" i="4"/>
  <c r="W152" i="4"/>
  <c r="W151" i="4"/>
  <c r="W150" i="4"/>
  <c r="W149" i="4"/>
  <c r="W148" i="4"/>
  <c r="W147" i="4"/>
  <c r="W146" i="4"/>
  <c r="W145" i="4"/>
  <c r="W144" i="4"/>
  <c r="W143" i="4"/>
  <c r="W142" i="4"/>
  <c r="W141" i="4"/>
  <c r="W140" i="4"/>
  <c r="W139" i="4"/>
  <c r="W138" i="4"/>
  <c r="W137" i="4"/>
  <c r="W136" i="4"/>
  <c r="W135" i="4"/>
  <c r="W134" i="4"/>
  <c r="W133" i="4"/>
  <c r="W132" i="4"/>
  <c r="W131" i="4"/>
  <c r="W130" i="4"/>
  <c r="W129" i="4"/>
  <c r="W128" i="4"/>
  <c r="W127" i="4"/>
  <c r="W126" i="4"/>
  <c r="W125" i="4"/>
  <c r="W124" i="4"/>
  <c r="W123" i="4"/>
  <c r="W122" i="4"/>
  <c r="W121" i="4"/>
  <c r="W120" i="4"/>
  <c r="W119" i="4"/>
  <c r="W118" i="4"/>
  <c r="W117" i="4"/>
  <c r="W116" i="4"/>
  <c r="W115" i="4"/>
  <c r="W114" i="4"/>
  <c r="W113" i="4"/>
  <c r="W112" i="4"/>
  <c r="W111" i="4"/>
  <c r="W110" i="4"/>
  <c r="W109" i="4"/>
  <c r="W108" i="4"/>
  <c r="W107" i="4"/>
  <c r="W106" i="4"/>
  <c r="W105" i="4"/>
  <c r="W104" i="4"/>
  <c r="W103" i="4"/>
  <c r="W102" i="4"/>
  <c r="W101" i="4"/>
  <c r="W100" i="4"/>
  <c r="W99" i="4"/>
  <c r="W98" i="4"/>
  <c r="W97" i="4"/>
  <c r="W96" i="4"/>
  <c r="W95" i="4"/>
  <c r="W94" i="4"/>
  <c r="W93" i="4"/>
  <c r="W92" i="4"/>
  <c r="W91" i="4"/>
  <c r="W90" i="4"/>
  <c r="W89" i="4"/>
  <c r="W88" i="4"/>
  <c r="W87" i="4"/>
  <c r="W86" i="4"/>
  <c r="W85" i="4"/>
  <c r="W84" i="4"/>
  <c r="W83" i="4"/>
  <c r="W82" i="4"/>
  <c r="W81" i="4"/>
  <c r="W80" i="4"/>
  <c r="W79" i="4"/>
  <c r="W78" i="4"/>
  <c r="W77"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2" i="4"/>
  <c r="W41" i="4"/>
  <c r="W40" i="4"/>
  <c r="W39" i="4"/>
  <c r="W38" i="4"/>
  <c r="W37" i="4"/>
  <c r="W36" i="4"/>
  <c r="W35" i="4"/>
  <c r="W34" i="4"/>
  <c r="W33" i="4"/>
  <c r="W32" i="4"/>
  <c r="W31" i="4"/>
  <c r="W30" i="4"/>
  <c r="W29" i="4"/>
  <c r="W28" i="4"/>
  <c r="W27" i="4"/>
  <c r="W26" i="4"/>
  <c r="W25" i="4"/>
  <c r="W24" i="4"/>
  <c r="W23" i="4"/>
  <c r="W22" i="4"/>
  <c r="W21" i="4"/>
  <c r="W20" i="4"/>
  <c r="W19" i="4"/>
  <c r="W18" i="4"/>
  <c r="W17" i="4"/>
  <c r="W16" i="4"/>
  <c r="W15" i="4"/>
  <c r="W14" i="4"/>
  <c r="W13" i="4"/>
  <c r="W12" i="4"/>
  <c r="W11" i="4"/>
  <c r="S108" i="29" l="1"/>
  <c r="S107" i="29"/>
  <c r="S106" i="29"/>
  <c r="S105" i="29"/>
  <c r="S104" i="29"/>
  <c r="S103" i="29"/>
  <c r="S102" i="29"/>
  <c r="S101" i="29"/>
  <c r="S100" i="29"/>
  <c r="S99" i="29"/>
  <c r="S98" i="29"/>
  <c r="S97" i="29"/>
  <c r="S96" i="29"/>
  <c r="S95" i="29"/>
  <c r="S94" i="29"/>
  <c r="S93" i="29"/>
  <c r="S92" i="29"/>
  <c r="S91" i="29"/>
  <c r="S90" i="29"/>
  <c r="S89" i="29"/>
  <c r="S88" i="29"/>
  <c r="S87" i="29"/>
  <c r="S86" i="29"/>
  <c r="S85" i="29"/>
  <c r="S84" i="29"/>
  <c r="S83" i="29"/>
  <c r="S82" i="29"/>
  <c r="S81" i="29"/>
  <c r="S80" i="29"/>
  <c r="S79" i="29"/>
  <c r="S78" i="29"/>
  <c r="S77" i="29"/>
  <c r="S76" i="29"/>
  <c r="S75" i="29"/>
  <c r="S74" i="29"/>
  <c r="S73" i="29"/>
  <c r="S72" i="29"/>
  <c r="S71" i="29"/>
  <c r="S70" i="29"/>
  <c r="S69" i="29"/>
  <c r="S68" i="29"/>
  <c r="S67" i="29"/>
  <c r="S66" i="29"/>
  <c r="S65" i="29"/>
  <c r="S64" i="29"/>
  <c r="S63" i="29"/>
  <c r="S62" i="29"/>
  <c r="S61" i="29"/>
  <c r="S60" i="29"/>
  <c r="S59" i="29"/>
  <c r="S58" i="29"/>
  <c r="S57" i="29"/>
  <c r="S56" i="29"/>
  <c r="S55" i="29"/>
  <c r="S54" i="29"/>
  <c r="S53" i="29"/>
  <c r="S52" i="29"/>
  <c r="S51" i="29"/>
  <c r="S50" i="29"/>
  <c r="S49" i="29"/>
  <c r="S48" i="29"/>
  <c r="S47" i="29"/>
  <c r="S46" i="29"/>
  <c r="S45" i="29"/>
  <c r="S44" i="29"/>
  <c r="S43" i="29"/>
  <c r="S42" i="29"/>
  <c r="S41" i="29"/>
  <c r="S40" i="29"/>
  <c r="S39" i="29"/>
  <c r="S38" i="29"/>
  <c r="S37" i="29"/>
  <c r="S36" i="29"/>
  <c r="S35" i="29"/>
  <c r="S34" i="29"/>
  <c r="S33" i="29"/>
  <c r="S32" i="29"/>
  <c r="S31" i="29"/>
  <c r="S30" i="29"/>
  <c r="S29" i="29"/>
  <c r="S28" i="29"/>
  <c r="S27" i="29"/>
  <c r="S26" i="29"/>
  <c r="S25" i="29"/>
  <c r="S24" i="29"/>
  <c r="S23" i="29"/>
  <c r="S22" i="29"/>
  <c r="S21" i="29"/>
  <c r="S20" i="29"/>
  <c r="S19" i="29"/>
  <c r="S18" i="29"/>
  <c r="S17" i="29"/>
  <c r="S16" i="29"/>
  <c r="S15" i="29"/>
  <c r="V108" i="29"/>
  <c r="U108" i="29"/>
  <c r="V107" i="29"/>
  <c r="U107" i="29"/>
  <c r="Y107" i="29" s="1"/>
  <c r="AC107" i="29" s="1"/>
  <c r="V106" i="29"/>
  <c r="U106" i="29"/>
  <c r="V105" i="29"/>
  <c r="U105" i="29"/>
  <c r="V104" i="29"/>
  <c r="U104" i="29"/>
  <c r="V103" i="29"/>
  <c r="U103" i="29"/>
  <c r="Y103" i="29" s="1"/>
  <c r="AC103" i="29" s="1"/>
  <c r="V102" i="29"/>
  <c r="U102" i="29"/>
  <c r="V101" i="29"/>
  <c r="U101" i="29"/>
  <c r="V100" i="29"/>
  <c r="U100" i="29"/>
  <c r="V99" i="29"/>
  <c r="U99" i="29"/>
  <c r="Y99" i="29" s="1"/>
  <c r="AC99" i="29" s="1"/>
  <c r="V98" i="29"/>
  <c r="U98" i="29"/>
  <c r="V97" i="29"/>
  <c r="U97" i="29"/>
  <c r="V96" i="29"/>
  <c r="U96" i="29"/>
  <c r="V95" i="29"/>
  <c r="U95" i="29"/>
  <c r="Y95" i="29" s="1"/>
  <c r="AC95" i="29" s="1"/>
  <c r="V94" i="29"/>
  <c r="U94" i="29"/>
  <c r="V93" i="29"/>
  <c r="U93" i="29"/>
  <c r="V92" i="29"/>
  <c r="U92" i="29"/>
  <c r="V91" i="29"/>
  <c r="U91" i="29"/>
  <c r="Y91" i="29" s="1"/>
  <c r="AC91" i="29" s="1"/>
  <c r="V90" i="29"/>
  <c r="U90" i="29"/>
  <c r="V89" i="29"/>
  <c r="U89" i="29"/>
  <c r="V88" i="29"/>
  <c r="U88" i="29"/>
  <c r="V87" i="29"/>
  <c r="U87" i="29"/>
  <c r="Y87" i="29" s="1"/>
  <c r="AC87" i="29" s="1"/>
  <c r="V86" i="29"/>
  <c r="U86" i="29"/>
  <c r="V85" i="29"/>
  <c r="U85" i="29"/>
  <c r="V84" i="29"/>
  <c r="U84" i="29"/>
  <c r="V83" i="29"/>
  <c r="U83" i="29"/>
  <c r="Y83" i="29" s="1"/>
  <c r="AC83" i="29" s="1"/>
  <c r="V82" i="29"/>
  <c r="U82" i="29"/>
  <c r="V81" i="29"/>
  <c r="U81" i="29"/>
  <c r="V80" i="29"/>
  <c r="U80" i="29"/>
  <c r="V79" i="29"/>
  <c r="U79" i="29"/>
  <c r="V78" i="29"/>
  <c r="U78" i="29"/>
  <c r="V77" i="29"/>
  <c r="U77" i="29"/>
  <c r="Y77" i="29" s="1"/>
  <c r="AC77" i="29" s="1"/>
  <c r="V76" i="29"/>
  <c r="U76" i="29"/>
  <c r="V75" i="29"/>
  <c r="U75" i="29"/>
  <c r="Y75" i="29" s="1"/>
  <c r="AC75" i="29" s="1"/>
  <c r="V74" i="29"/>
  <c r="U74" i="29"/>
  <c r="V73" i="29"/>
  <c r="U73" i="29"/>
  <c r="V72" i="29"/>
  <c r="U72" i="29"/>
  <c r="V71" i="29"/>
  <c r="U71" i="29"/>
  <c r="Y71" i="29" s="1"/>
  <c r="AC71" i="29" s="1"/>
  <c r="V70" i="29"/>
  <c r="U70" i="29"/>
  <c r="V69" i="29"/>
  <c r="U69" i="29"/>
  <c r="V68" i="29"/>
  <c r="U68" i="29"/>
  <c r="V67" i="29"/>
  <c r="U67" i="29"/>
  <c r="Y67" i="29" s="1"/>
  <c r="AC67" i="29" s="1"/>
  <c r="V66" i="29"/>
  <c r="U66" i="29"/>
  <c r="V65" i="29"/>
  <c r="U65" i="29"/>
  <c r="V64" i="29"/>
  <c r="U64" i="29"/>
  <c r="V63" i="29"/>
  <c r="U63" i="29"/>
  <c r="Y63" i="29" s="1"/>
  <c r="AC63" i="29" s="1"/>
  <c r="V62" i="29"/>
  <c r="U62" i="29"/>
  <c r="V61" i="29"/>
  <c r="U61" i="29"/>
  <c r="V60" i="29"/>
  <c r="U60" i="29"/>
  <c r="V59" i="29"/>
  <c r="U59" i="29"/>
  <c r="V58" i="29"/>
  <c r="U58" i="29"/>
  <c r="V57" i="29"/>
  <c r="U57" i="29"/>
  <c r="Y57" i="29" s="1"/>
  <c r="AC57" i="29" s="1"/>
  <c r="V56" i="29"/>
  <c r="U56" i="29"/>
  <c r="V55" i="29"/>
  <c r="U55" i="29"/>
  <c r="V54" i="29"/>
  <c r="U54" i="29"/>
  <c r="V53" i="29"/>
  <c r="U53" i="29"/>
  <c r="Y53" i="29" s="1"/>
  <c r="AC53" i="29" s="1"/>
  <c r="V52" i="29"/>
  <c r="U52" i="29"/>
  <c r="V51" i="29"/>
  <c r="U51" i="29"/>
  <c r="V50" i="29"/>
  <c r="U50" i="29"/>
  <c r="V49" i="29"/>
  <c r="U49" i="29"/>
  <c r="Y49" i="29" s="1"/>
  <c r="AC49" i="29" s="1"/>
  <c r="V48" i="29"/>
  <c r="U48" i="29"/>
  <c r="V47" i="29"/>
  <c r="U47" i="29"/>
  <c r="V46" i="29"/>
  <c r="U46" i="29"/>
  <c r="V45" i="29"/>
  <c r="U45" i="29"/>
  <c r="Y45" i="29" s="1"/>
  <c r="AC45" i="29" s="1"/>
  <c r="V44" i="29"/>
  <c r="U44" i="29"/>
  <c r="V43" i="29"/>
  <c r="U43" i="29"/>
  <c r="V42" i="29"/>
  <c r="U42" i="29"/>
  <c r="V41" i="29"/>
  <c r="U41" i="29"/>
  <c r="Y41" i="29" s="1"/>
  <c r="AC41" i="29" s="1"/>
  <c r="V40" i="29"/>
  <c r="U40" i="29"/>
  <c r="V39" i="29"/>
  <c r="U39" i="29"/>
  <c r="V38" i="29"/>
  <c r="U38" i="29"/>
  <c r="V37" i="29"/>
  <c r="U37" i="29"/>
  <c r="Y37" i="29" s="1"/>
  <c r="AC37" i="29" s="1"/>
  <c r="V36" i="29"/>
  <c r="U36" i="29"/>
  <c r="V35" i="29"/>
  <c r="U35" i="29"/>
  <c r="V34" i="29"/>
  <c r="U34" i="29"/>
  <c r="V33" i="29"/>
  <c r="U33" i="29"/>
  <c r="Y33" i="29" s="1"/>
  <c r="AC33" i="29" s="1"/>
  <c r="V32" i="29"/>
  <c r="U32" i="29"/>
  <c r="V31" i="29"/>
  <c r="U31" i="29"/>
  <c r="V30" i="29"/>
  <c r="U30" i="29"/>
  <c r="V29" i="29"/>
  <c r="U29" i="29"/>
  <c r="Y29" i="29" s="1"/>
  <c r="AC29" i="29" s="1"/>
  <c r="V28" i="29"/>
  <c r="U28" i="29"/>
  <c r="V27" i="29"/>
  <c r="U27" i="29"/>
  <c r="V26" i="29"/>
  <c r="U26" i="29"/>
  <c r="V25" i="29"/>
  <c r="U25" i="29"/>
  <c r="Y25" i="29" s="1"/>
  <c r="AC25" i="29" s="1"/>
  <c r="V24" i="29"/>
  <c r="U24" i="29"/>
  <c r="V23" i="29"/>
  <c r="U23" i="29"/>
  <c r="V22" i="29"/>
  <c r="U22" i="29"/>
  <c r="V21" i="29"/>
  <c r="U21" i="29"/>
  <c r="Y21" i="29" s="1"/>
  <c r="AC21" i="29" s="1"/>
  <c r="V20" i="29"/>
  <c r="U20" i="29"/>
  <c r="V19" i="29"/>
  <c r="U19" i="29"/>
  <c r="V18" i="29"/>
  <c r="U18" i="29"/>
  <c r="V17" i="29"/>
  <c r="U17" i="29"/>
  <c r="Y17" i="29" s="1"/>
  <c r="AC17" i="29" s="1"/>
  <c r="V16" i="29"/>
  <c r="U16" i="29"/>
  <c r="V15" i="29"/>
  <c r="U15" i="29"/>
  <c r="V14" i="29"/>
  <c r="U14" i="29"/>
  <c r="V13" i="29"/>
  <c r="U13" i="29"/>
  <c r="Y13" i="29" s="1"/>
  <c r="AC13" i="29" s="1"/>
  <c r="V12" i="29"/>
  <c r="U12" i="29"/>
  <c r="V11" i="29"/>
  <c r="U11" i="29"/>
  <c r="V10" i="29"/>
  <c r="U10" i="29"/>
  <c r="V9" i="29"/>
  <c r="U9" i="29"/>
  <c r="F108" i="2"/>
  <c r="E108" i="2"/>
  <c r="F107" i="2"/>
  <c r="E107" i="2"/>
  <c r="F106" i="2"/>
  <c r="E106" i="2"/>
  <c r="F105" i="2"/>
  <c r="E105" i="2"/>
  <c r="F104" i="2"/>
  <c r="E104" i="2"/>
  <c r="F103" i="2"/>
  <c r="E103" i="2"/>
  <c r="F102" i="2"/>
  <c r="E102" i="2"/>
  <c r="F101" i="2"/>
  <c r="E101" i="2"/>
  <c r="F100" i="2"/>
  <c r="E100" i="2"/>
  <c r="F99" i="2"/>
  <c r="E99" i="2"/>
  <c r="F98" i="2"/>
  <c r="E98" i="2"/>
  <c r="F97" i="2"/>
  <c r="E97" i="2"/>
  <c r="F96" i="2"/>
  <c r="E96" i="2"/>
  <c r="F95" i="2"/>
  <c r="E95" i="2"/>
  <c r="F94" i="2"/>
  <c r="E94" i="2"/>
  <c r="F93" i="2"/>
  <c r="E93" i="2"/>
  <c r="F92" i="2"/>
  <c r="E92" i="2"/>
  <c r="F91" i="2"/>
  <c r="E91" i="2"/>
  <c r="F90" i="2"/>
  <c r="E90" i="2"/>
  <c r="F89" i="2"/>
  <c r="E89" i="2"/>
  <c r="F88" i="2"/>
  <c r="E88" i="2"/>
  <c r="F87" i="2"/>
  <c r="E87" i="2"/>
  <c r="F86" i="2"/>
  <c r="E86" i="2"/>
  <c r="F85" i="2"/>
  <c r="E85" i="2"/>
  <c r="F84" i="2"/>
  <c r="E84" i="2"/>
  <c r="F83" i="2"/>
  <c r="E83" i="2"/>
  <c r="F82" i="2"/>
  <c r="E82" i="2"/>
  <c r="F81" i="2"/>
  <c r="E81" i="2"/>
  <c r="F80" i="2"/>
  <c r="E80" i="2"/>
  <c r="F79" i="2"/>
  <c r="E79" i="2"/>
  <c r="F78" i="2"/>
  <c r="E78" i="2"/>
  <c r="F77" i="2"/>
  <c r="E77" i="2"/>
  <c r="F76" i="2"/>
  <c r="E76" i="2"/>
  <c r="F75" i="2"/>
  <c r="E75" i="2"/>
  <c r="F74" i="2"/>
  <c r="E74" i="2"/>
  <c r="F73" i="2"/>
  <c r="E73" i="2"/>
  <c r="F72" i="2"/>
  <c r="E72" i="2"/>
  <c r="F71" i="2"/>
  <c r="E71" i="2"/>
  <c r="F70" i="2"/>
  <c r="E70" i="2"/>
  <c r="F69" i="2"/>
  <c r="E69" i="2"/>
  <c r="F68" i="2"/>
  <c r="E68" i="2"/>
  <c r="F67" i="2"/>
  <c r="E67" i="2"/>
  <c r="F66" i="2"/>
  <c r="E66" i="2"/>
  <c r="F65" i="2"/>
  <c r="E65" i="2"/>
  <c r="F64" i="2"/>
  <c r="E64" i="2"/>
  <c r="F63" i="2"/>
  <c r="E63" i="2"/>
  <c r="F62" i="2"/>
  <c r="E62" i="2"/>
  <c r="F61" i="2"/>
  <c r="E61" i="2"/>
  <c r="F60" i="2"/>
  <c r="E60" i="2"/>
  <c r="F59" i="2"/>
  <c r="E59" i="2"/>
  <c r="F58" i="2"/>
  <c r="E58" i="2"/>
  <c r="F57" i="2"/>
  <c r="E57" i="2"/>
  <c r="F56" i="2"/>
  <c r="E56" i="2"/>
  <c r="F55" i="2"/>
  <c r="E55" i="2"/>
  <c r="F54" i="2"/>
  <c r="E54" i="2"/>
  <c r="F53" i="2"/>
  <c r="E53" i="2"/>
  <c r="F52" i="2"/>
  <c r="E52" i="2"/>
  <c r="F51" i="2"/>
  <c r="E51" i="2"/>
  <c r="F50" i="2"/>
  <c r="E50" i="2"/>
  <c r="F49" i="2"/>
  <c r="E49" i="2"/>
  <c r="F48" i="2"/>
  <c r="E48" i="2"/>
  <c r="F47" i="2"/>
  <c r="E47" i="2"/>
  <c r="F46" i="2"/>
  <c r="E46" i="2"/>
  <c r="F45" i="2"/>
  <c r="E45" i="2"/>
  <c r="F44" i="2"/>
  <c r="E44" i="2"/>
  <c r="F43" i="2"/>
  <c r="E43" i="2"/>
  <c r="F42" i="2"/>
  <c r="E42" i="2"/>
  <c r="F41" i="2"/>
  <c r="E41" i="2"/>
  <c r="F40" i="2"/>
  <c r="E40" i="2"/>
  <c r="F39" i="2"/>
  <c r="E39" i="2"/>
  <c r="F38" i="2"/>
  <c r="E38" i="2"/>
  <c r="F37" i="2"/>
  <c r="E37" i="2"/>
  <c r="F36" i="2"/>
  <c r="E36" i="2"/>
  <c r="F35" i="2"/>
  <c r="E35" i="2"/>
  <c r="F34" i="2"/>
  <c r="E34" i="2"/>
  <c r="F33" i="2"/>
  <c r="E33" i="2"/>
  <c r="F32" i="2"/>
  <c r="E32" i="2"/>
  <c r="F31" i="2"/>
  <c r="E31" i="2"/>
  <c r="F30" i="2"/>
  <c r="E30" i="2"/>
  <c r="F29" i="2"/>
  <c r="E29" i="2"/>
  <c r="F28" i="2"/>
  <c r="E28" i="2"/>
  <c r="F27" i="2"/>
  <c r="E27" i="2"/>
  <c r="F26" i="2"/>
  <c r="E26" i="2"/>
  <c r="F25" i="2"/>
  <c r="E25" i="2"/>
  <c r="F24" i="2"/>
  <c r="E24" i="2"/>
  <c r="F23" i="2"/>
  <c r="E23" i="2"/>
  <c r="F22" i="2"/>
  <c r="E22" i="2"/>
  <c r="F21" i="2"/>
  <c r="E21" i="2"/>
  <c r="F20" i="2"/>
  <c r="E20" i="2"/>
  <c r="F19" i="2"/>
  <c r="E19" i="2"/>
  <c r="F18" i="2"/>
  <c r="E18" i="2"/>
  <c r="F17" i="2"/>
  <c r="E17" i="2"/>
  <c r="F16" i="2"/>
  <c r="E16" i="2"/>
  <c r="F15" i="2"/>
  <c r="E15" i="2"/>
  <c r="F14" i="2"/>
  <c r="E14" i="2"/>
  <c r="F13" i="2"/>
  <c r="E13" i="2"/>
  <c r="F12" i="2"/>
  <c r="E12" i="2"/>
  <c r="F11" i="2"/>
  <c r="E11" i="2"/>
  <c r="F10" i="2"/>
  <c r="E10" i="2"/>
  <c r="F9" i="2"/>
  <c r="E9" i="2"/>
  <c r="C108" i="29"/>
  <c r="B108" i="29"/>
  <c r="C107" i="29"/>
  <c r="B107" i="29"/>
  <c r="C106" i="29"/>
  <c r="B106" i="29"/>
  <c r="C105" i="29"/>
  <c r="B105" i="29"/>
  <c r="C104" i="29"/>
  <c r="B104" i="29"/>
  <c r="C103" i="29"/>
  <c r="B103" i="29"/>
  <c r="C102" i="29"/>
  <c r="B102" i="29"/>
  <c r="C101" i="29"/>
  <c r="B101" i="29"/>
  <c r="C100" i="29"/>
  <c r="B100" i="29"/>
  <c r="C99" i="29"/>
  <c r="B99" i="29"/>
  <c r="C98" i="29"/>
  <c r="B98" i="29"/>
  <c r="C97" i="29"/>
  <c r="B97" i="29"/>
  <c r="C96" i="29"/>
  <c r="B96" i="29"/>
  <c r="C95" i="29"/>
  <c r="B95" i="29"/>
  <c r="C94" i="29"/>
  <c r="B94" i="29"/>
  <c r="C93" i="29"/>
  <c r="B93" i="29"/>
  <c r="C92" i="29"/>
  <c r="B92" i="29"/>
  <c r="C91" i="29"/>
  <c r="B91" i="29"/>
  <c r="C90" i="29"/>
  <c r="B90" i="29"/>
  <c r="C89" i="29"/>
  <c r="B89" i="29"/>
  <c r="C88" i="29"/>
  <c r="B88" i="29"/>
  <c r="C87" i="29"/>
  <c r="B87" i="29"/>
  <c r="C86" i="29"/>
  <c r="B86" i="29"/>
  <c r="C85" i="29"/>
  <c r="B85" i="29"/>
  <c r="C84" i="29"/>
  <c r="B84" i="29"/>
  <c r="C83" i="29"/>
  <c r="B83" i="29"/>
  <c r="C82" i="29"/>
  <c r="B82" i="29"/>
  <c r="C81" i="29"/>
  <c r="B81" i="29"/>
  <c r="C80" i="29"/>
  <c r="B80" i="29"/>
  <c r="C79" i="29"/>
  <c r="B79" i="29"/>
  <c r="C78" i="29"/>
  <c r="B78" i="29"/>
  <c r="C77" i="29"/>
  <c r="B77" i="29"/>
  <c r="C76" i="29"/>
  <c r="B76" i="29"/>
  <c r="C75" i="29"/>
  <c r="B75" i="29"/>
  <c r="C74" i="29"/>
  <c r="B74" i="29"/>
  <c r="C73" i="29"/>
  <c r="B73" i="29"/>
  <c r="C72" i="29"/>
  <c r="B72" i="29"/>
  <c r="C71" i="29"/>
  <c r="B71" i="29"/>
  <c r="C70" i="29"/>
  <c r="B70" i="29"/>
  <c r="C69" i="29"/>
  <c r="B69" i="29"/>
  <c r="C68" i="29"/>
  <c r="B68" i="29"/>
  <c r="C67" i="29"/>
  <c r="B67" i="29"/>
  <c r="C66" i="29"/>
  <c r="B66" i="29"/>
  <c r="C65" i="29"/>
  <c r="B65" i="29"/>
  <c r="C64" i="29"/>
  <c r="B64" i="29"/>
  <c r="C63" i="29"/>
  <c r="B63" i="29"/>
  <c r="C62" i="29"/>
  <c r="B62" i="29"/>
  <c r="C61" i="29"/>
  <c r="B61" i="29"/>
  <c r="C60" i="29"/>
  <c r="B60" i="29"/>
  <c r="C59" i="29"/>
  <c r="B59" i="29"/>
  <c r="C58" i="29"/>
  <c r="B58" i="29"/>
  <c r="C57" i="29"/>
  <c r="B57" i="29"/>
  <c r="C56" i="29"/>
  <c r="B56" i="29"/>
  <c r="C55" i="29"/>
  <c r="B55" i="29"/>
  <c r="C54" i="29"/>
  <c r="B54" i="29"/>
  <c r="C53" i="29"/>
  <c r="B53" i="29"/>
  <c r="C52" i="29"/>
  <c r="B52" i="29"/>
  <c r="C51" i="29"/>
  <c r="B51" i="29"/>
  <c r="C50" i="29"/>
  <c r="B50" i="29"/>
  <c r="C49" i="29"/>
  <c r="B49" i="29"/>
  <c r="C48" i="29"/>
  <c r="B48" i="29"/>
  <c r="C47" i="29"/>
  <c r="B47" i="29"/>
  <c r="C46" i="29"/>
  <c r="B46" i="29"/>
  <c r="C45" i="29"/>
  <c r="B45" i="29"/>
  <c r="C44" i="29"/>
  <c r="B44" i="29"/>
  <c r="C43" i="29"/>
  <c r="B43" i="29"/>
  <c r="C42" i="29"/>
  <c r="B42" i="29"/>
  <c r="C41" i="29"/>
  <c r="B41" i="29"/>
  <c r="C40" i="29"/>
  <c r="B40" i="29"/>
  <c r="C39" i="29"/>
  <c r="B39" i="29"/>
  <c r="C38" i="29"/>
  <c r="B38" i="29"/>
  <c r="C37" i="29"/>
  <c r="B37" i="29"/>
  <c r="C36" i="29"/>
  <c r="B36" i="29"/>
  <c r="C35" i="29"/>
  <c r="B35" i="29"/>
  <c r="C34" i="29"/>
  <c r="B34" i="29"/>
  <c r="C33" i="29"/>
  <c r="B33" i="29"/>
  <c r="C32" i="29"/>
  <c r="B32" i="29"/>
  <c r="C31" i="29"/>
  <c r="B31" i="29"/>
  <c r="C30" i="29"/>
  <c r="B30" i="29"/>
  <c r="C29" i="29"/>
  <c r="B29" i="29"/>
  <c r="C28" i="29"/>
  <c r="B28" i="29"/>
  <c r="C27" i="29"/>
  <c r="B27" i="29"/>
  <c r="C26" i="29"/>
  <c r="B26" i="29"/>
  <c r="C25" i="29"/>
  <c r="B25" i="29"/>
  <c r="C24" i="29"/>
  <c r="B24" i="29"/>
  <c r="C23" i="29"/>
  <c r="B23" i="29"/>
  <c r="C22" i="29"/>
  <c r="B22" i="29"/>
  <c r="C21" i="29"/>
  <c r="B21" i="29"/>
  <c r="C20" i="29"/>
  <c r="B20" i="29"/>
  <c r="C19" i="29"/>
  <c r="B19" i="29"/>
  <c r="C18" i="29"/>
  <c r="B18" i="29"/>
  <c r="C17" i="29"/>
  <c r="B17" i="29"/>
  <c r="C16" i="29"/>
  <c r="B16" i="29"/>
  <c r="C15" i="29"/>
  <c r="B15" i="29"/>
  <c r="C14" i="29"/>
  <c r="B14" i="29"/>
  <c r="C13" i="29"/>
  <c r="B13" i="29"/>
  <c r="C12" i="29"/>
  <c r="B12" i="29"/>
  <c r="C11" i="29"/>
  <c r="B11" i="29"/>
  <c r="C10" i="29"/>
  <c r="B10" i="29"/>
  <c r="C9" i="29"/>
  <c r="B9" i="29"/>
  <c r="O108" i="29"/>
  <c r="N108" i="29"/>
  <c r="M108" i="29"/>
  <c r="L108" i="29"/>
  <c r="K108" i="29"/>
  <c r="J108" i="29"/>
  <c r="I108" i="29"/>
  <c r="H108" i="29"/>
  <c r="G108" i="29"/>
  <c r="F108" i="29"/>
  <c r="E108" i="29"/>
  <c r="D108" i="29"/>
  <c r="O107" i="29"/>
  <c r="N107" i="29"/>
  <c r="M107" i="29"/>
  <c r="L107" i="29"/>
  <c r="K107" i="29"/>
  <c r="J107" i="29"/>
  <c r="I107" i="29"/>
  <c r="H107" i="29"/>
  <c r="G107" i="29"/>
  <c r="F107" i="29"/>
  <c r="E107" i="29"/>
  <c r="D107" i="29"/>
  <c r="O106" i="29"/>
  <c r="N106" i="29"/>
  <c r="M106" i="29"/>
  <c r="L106" i="29"/>
  <c r="K106" i="29"/>
  <c r="J106" i="29"/>
  <c r="I106" i="29"/>
  <c r="H106" i="29"/>
  <c r="G106" i="29"/>
  <c r="F106" i="29"/>
  <c r="E106" i="29"/>
  <c r="D106" i="29"/>
  <c r="O105" i="29"/>
  <c r="N105" i="29"/>
  <c r="M105" i="29"/>
  <c r="L105" i="29"/>
  <c r="K105" i="29"/>
  <c r="J105" i="29"/>
  <c r="I105" i="29"/>
  <c r="H105" i="29"/>
  <c r="G105" i="29"/>
  <c r="F105" i="29"/>
  <c r="E105" i="29"/>
  <c r="D105" i="29"/>
  <c r="O104" i="29"/>
  <c r="N104" i="29"/>
  <c r="M104" i="29"/>
  <c r="L104" i="29"/>
  <c r="K104" i="29"/>
  <c r="J104" i="29"/>
  <c r="I104" i="29"/>
  <c r="H104" i="29"/>
  <c r="G104" i="29"/>
  <c r="F104" i="29"/>
  <c r="E104" i="29"/>
  <c r="D104" i="29"/>
  <c r="O103" i="29"/>
  <c r="N103" i="29"/>
  <c r="M103" i="29"/>
  <c r="L103" i="29"/>
  <c r="K103" i="29"/>
  <c r="J103" i="29"/>
  <c r="I103" i="29"/>
  <c r="H103" i="29"/>
  <c r="G103" i="29"/>
  <c r="F103" i="29"/>
  <c r="E103" i="29"/>
  <c r="D103" i="29"/>
  <c r="O102" i="29"/>
  <c r="N102" i="29"/>
  <c r="M102" i="29"/>
  <c r="L102" i="29"/>
  <c r="K102" i="29"/>
  <c r="J102" i="29"/>
  <c r="I102" i="29"/>
  <c r="H102" i="29"/>
  <c r="G102" i="29"/>
  <c r="F102" i="29"/>
  <c r="E102" i="29"/>
  <c r="D102" i="29"/>
  <c r="O101" i="29"/>
  <c r="N101" i="29"/>
  <c r="M101" i="29"/>
  <c r="L101" i="29"/>
  <c r="K101" i="29"/>
  <c r="J101" i="29"/>
  <c r="I101" i="29"/>
  <c r="H101" i="29"/>
  <c r="G101" i="29"/>
  <c r="F101" i="29"/>
  <c r="E101" i="29"/>
  <c r="D101" i="29"/>
  <c r="O100" i="29"/>
  <c r="N100" i="29"/>
  <c r="M100" i="29"/>
  <c r="L100" i="29"/>
  <c r="K100" i="29"/>
  <c r="J100" i="29"/>
  <c r="I100" i="29"/>
  <c r="H100" i="29"/>
  <c r="G100" i="29"/>
  <c r="F100" i="29"/>
  <c r="E100" i="29"/>
  <c r="D100" i="29"/>
  <c r="O99" i="29"/>
  <c r="N99" i="29"/>
  <c r="M99" i="29"/>
  <c r="L99" i="29"/>
  <c r="K99" i="29"/>
  <c r="J99" i="29"/>
  <c r="I99" i="29"/>
  <c r="H99" i="29"/>
  <c r="G99" i="29"/>
  <c r="F99" i="29"/>
  <c r="E99" i="29"/>
  <c r="D99" i="29"/>
  <c r="O98" i="29"/>
  <c r="N98" i="29"/>
  <c r="M98" i="29"/>
  <c r="L98" i="29"/>
  <c r="K98" i="29"/>
  <c r="J98" i="29"/>
  <c r="I98" i="29"/>
  <c r="H98" i="29"/>
  <c r="G98" i="29"/>
  <c r="F98" i="29"/>
  <c r="E98" i="29"/>
  <c r="D98" i="29"/>
  <c r="O97" i="29"/>
  <c r="N97" i="29"/>
  <c r="M97" i="29"/>
  <c r="L97" i="29"/>
  <c r="K97" i="29"/>
  <c r="J97" i="29"/>
  <c r="I97" i="29"/>
  <c r="H97" i="29"/>
  <c r="G97" i="29"/>
  <c r="F97" i="29"/>
  <c r="E97" i="29"/>
  <c r="D97" i="29"/>
  <c r="O96" i="29"/>
  <c r="N96" i="29"/>
  <c r="M96" i="29"/>
  <c r="L96" i="29"/>
  <c r="K96" i="29"/>
  <c r="J96" i="29"/>
  <c r="I96" i="29"/>
  <c r="H96" i="29"/>
  <c r="G96" i="29"/>
  <c r="F96" i="29"/>
  <c r="E96" i="29"/>
  <c r="D96" i="29"/>
  <c r="O95" i="29"/>
  <c r="N95" i="29"/>
  <c r="M95" i="29"/>
  <c r="L95" i="29"/>
  <c r="K95" i="29"/>
  <c r="J95" i="29"/>
  <c r="I95" i="29"/>
  <c r="H95" i="29"/>
  <c r="G95" i="29"/>
  <c r="F95" i="29"/>
  <c r="E95" i="29"/>
  <c r="D95" i="29"/>
  <c r="O94" i="29"/>
  <c r="N94" i="29"/>
  <c r="M94" i="29"/>
  <c r="L94" i="29"/>
  <c r="K94" i="29"/>
  <c r="J94" i="29"/>
  <c r="I94" i="29"/>
  <c r="H94" i="29"/>
  <c r="G94" i="29"/>
  <c r="F94" i="29"/>
  <c r="E94" i="29"/>
  <c r="D94" i="29"/>
  <c r="O93" i="29"/>
  <c r="N93" i="29"/>
  <c r="M93" i="29"/>
  <c r="L93" i="29"/>
  <c r="K93" i="29"/>
  <c r="J93" i="29"/>
  <c r="I93" i="29"/>
  <c r="H93" i="29"/>
  <c r="G93" i="29"/>
  <c r="F93" i="29"/>
  <c r="E93" i="29"/>
  <c r="D93" i="29"/>
  <c r="O92" i="29"/>
  <c r="N92" i="29"/>
  <c r="M92" i="29"/>
  <c r="L92" i="29"/>
  <c r="K92" i="29"/>
  <c r="J92" i="29"/>
  <c r="I92" i="29"/>
  <c r="H92" i="29"/>
  <c r="G92" i="29"/>
  <c r="F92" i="29"/>
  <c r="E92" i="29"/>
  <c r="D92" i="29"/>
  <c r="O91" i="29"/>
  <c r="N91" i="29"/>
  <c r="M91" i="29"/>
  <c r="L91" i="29"/>
  <c r="K91" i="29"/>
  <c r="J91" i="29"/>
  <c r="I91" i="29"/>
  <c r="H91" i="29"/>
  <c r="G91" i="29"/>
  <c r="F91" i="29"/>
  <c r="E91" i="29"/>
  <c r="D91" i="29"/>
  <c r="O90" i="29"/>
  <c r="N90" i="29"/>
  <c r="M90" i="29"/>
  <c r="L90" i="29"/>
  <c r="K90" i="29"/>
  <c r="J90" i="29"/>
  <c r="I90" i="29"/>
  <c r="H90" i="29"/>
  <c r="G90" i="29"/>
  <c r="F90" i="29"/>
  <c r="E90" i="29"/>
  <c r="D90" i="29"/>
  <c r="O89" i="29"/>
  <c r="N89" i="29"/>
  <c r="M89" i="29"/>
  <c r="L89" i="29"/>
  <c r="K89" i="29"/>
  <c r="J89" i="29"/>
  <c r="I89" i="29"/>
  <c r="H89" i="29"/>
  <c r="G89" i="29"/>
  <c r="F89" i="29"/>
  <c r="E89" i="29"/>
  <c r="D89" i="29"/>
  <c r="O88" i="29"/>
  <c r="N88" i="29"/>
  <c r="M88" i="29"/>
  <c r="L88" i="29"/>
  <c r="K88" i="29"/>
  <c r="J88" i="29"/>
  <c r="I88" i="29"/>
  <c r="H88" i="29"/>
  <c r="G88" i="29"/>
  <c r="F88" i="29"/>
  <c r="E88" i="29"/>
  <c r="D88" i="29"/>
  <c r="O87" i="29"/>
  <c r="N87" i="29"/>
  <c r="M87" i="29"/>
  <c r="L87" i="29"/>
  <c r="K87" i="29"/>
  <c r="J87" i="29"/>
  <c r="I87" i="29"/>
  <c r="H87" i="29"/>
  <c r="G87" i="29"/>
  <c r="F87" i="29"/>
  <c r="E87" i="29"/>
  <c r="D87" i="29"/>
  <c r="O86" i="29"/>
  <c r="N86" i="29"/>
  <c r="M86" i="29"/>
  <c r="L86" i="29"/>
  <c r="K86" i="29"/>
  <c r="J86" i="29"/>
  <c r="I86" i="29"/>
  <c r="H86" i="29"/>
  <c r="G86" i="29"/>
  <c r="F86" i="29"/>
  <c r="E86" i="29"/>
  <c r="D86" i="29"/>
  <c r="O85" i="29"/>
  <c r="N85" i="29"/>
  <c r="M85" i="29"/>
  <c r="L85" i="29"/>
  <c r="K85" i="29"/>
  <c r="J85" i="29"/>
  <c r="I85" i="29"/>
  <c r="H85" i="29"/>
  <c r="G85" i="29"/>
  <c r="F85" i="29"/>
  <c r="E85" i="29"/>
  <c r="D85" i="29"/>
  <c r="O84" i="29"/>
  <c r="N84" i="29"/>
  <c r="M84" i="29"/>
  <c r="L84" i="29"/>
  <c r="K84" i="29"/>
  <c r="J84" i="29"/>
  <c r="I84" i="29"/>
  <c r="H84" i="29"/>
  <c r="G84" i="29"/>
  <c r="F84" i="29"/>
  <c r="E84" i="29"/>
  <c r="D84" i="29"/>
  <c r="O83" i="29"/>
  <c r="N83" i="29"/>
  <c r="M83" i="29"/>
  <c r="L83" i="29"/>
  <c r="K83" i="29"/>
  <c r="J83" i="29"/>
  <c r="I83" i="29"/>
  <c r="H83" i="29"/>
  <c r="G83" i="29"/>
  <c r="F83" i="29"/>
  <c r="E83" i="29"/>
  <c r="D83" i="29"/>
  <c r="O82" i="29"/>
  <c r="N82" i="29"/>
  <c r="M82" i="29"/>
  <c r="L82" i="29"/>
  <c r="K82" i="29"/>
  <c r="J82" i="29"/>
  <c r="I82" i="29"/>
  <c r="H82" i="29"/>
  <c r="G82" i="29"/>
  <c r="F82" i="29"/>
  <c r="E82" i="29"/>
  <c r="D82" i="29"/>
  <c r="O81" i="29"/>
  <c r="N81" i="29"/>
  <c r="M81" i="29"/>
  <c r="L81" i="29"/>
  <c r="K81" i="29"/>
  <c r="J81" i="29"/>
  <c r="I81" i="29"/>
  <c r="H81" i="29"/>
  <c r="G81" i="29"/>
  <c r="F81" i="29"/>
  <c r="E81" i="29"/>
  <c r="D81" i="29"/>
  <c r="O80" i="29"/>
  <c r="N80" i="29"/>
  <c r="M80" i="29"/>
  <c r="L80" i="29"/>
  <c r="K80" i="29"/>
  <c r="J80" i="29"/>
  <c r="I80" i="29"/>
  <c r="H80" i="29"/>
  <c r="G80" i="29"/>
  <c r="F80" i="29"/>
  <c r="E80" i="29"/>
  <c r="D80" i="29"/>
  <c r="O79" i="29"/>
  <c r="N79" i="29"/>
  <c r="M79" i="29"/>
  <c r="L79" i="29"/>
  <c r="K79" i="29"/>
  <c r="J79" i="29"/>
  <c r="I79" i="29"/>
  <c r="H79" i="29"/>
  <c r="G79" i="29"/>
  <c r="F79" i="29"/>
  <c r="E79" i="29"/>
  <c r="D79" i="29"/>
  <c r="O78" i="29"/>
  <c r="N78" i="29"/>
  <c r="M78" i="29"/>
  <c r="L78" i="29"/>
  <c r="K78" i="29"/>
  <c r="J78" i="29"/>
  <c r="I78" i="29"/>
  <c r="H78" i="29"/>
  <c r="G78" i="29"/>
  <c r="F78" i="29"/>
  <c r="E78" i="29"/>
  <c r="D78" i="29"/>
  <c r="O77" i="29"/>
  <c r="N77" i="29"/>
  <c r="M77" i="29"/>
  <c r="L77" i="29"/>
  <c r="K77" i="29"/>
  <c r="J77" i="29"/>
  <c r="I77" i="29"/>
  <c r="H77" i="29"/>
  <c r="G77" i="29"/>
  <c r="F77" i="29"/>
  <c r="E77" i="29"/>
  <c r="D77" i="29"/>
  <c r="O76" i="29"/>
  <c r="N76" i="29"/>
  <c r="M76" i="29"/>
  <c r="L76" i="29"/>
  <c r="K76" i="29"/>
  <c r="J76" i="29"/>
  <c r="I76" i="29"/>
  <c r="H76" i="29"/>
  <c r="G76" i="29"/>
  <c r="F76" i="29"/>
  <c r="E76" i="29"/>
  <c r="D76" i="29"/>
  <c r="O75" i="29"/>
  <c r="N75" i="29"/>
  <c r="M75" i="29"/>
  <c r="L75" i="29"/>
  <c r="K75" i="29"/>
  <c r="J75" i="29"/>
  <c r="I75" i="29"/>
  <c r="H75" i="29"/>
  <c r="G75" i="29"/>
  <c r="F75" i="29"/>
  <c r="E75" i="29"/>
  <c r="D75" i="29"/>
  <c r="O74" i="29"/>
  <c r="N74" i="29"/>
  <c r="M74" i="29"/>
  <c r="L74" i="29"/>
  <c r="K74" i="29"/>
  <c r="J74" i="29"/>
  <c r="I74" i="29"/>
  <c r="H74" i="29"/>
  <c r="G74" i="29"/>
  <c r="F74" i="29"/>
  <c r="E74" i="29"/>
  <c r="D74" i="29"/>
  <c r="O73" i="29"/>
  <c r="N73" i="29"/>
  <c r="M73" i="29"/>
  <c r="L73" i="29"/>
  <c r="K73" i="29"/>
  <c r="J73" i="29"/>
  <c r="I73" i="29"/>
  <c r="H73" i="29"/>
  <c r="G73" i="29"/>
  <c r="F73" i="29"/>
  <c r="E73" i="29"/>
  <c r="D73" i="29"/>
  <c r="O72" i="29"/>
  <c r="N72" i="29"/>
  <c r="M72" i="29"/>
  <c r="L72" i="29"/>
  <c r="K72" i="29"/>
  <c r="J72" i="29"/>
  <c r="I72" i="29"/>
  <c r="H72" i="29"/>
  <c r="G72" i="29"/>
  <c r="F72" i="29"/>
  <c r="E72" i="29"/>
  <c r="D72" i="29"/>
  <c r="O71" i="29"/>
  <c r="N71" i="29"/>
  <c r="M71" i="29"/>
  <c r="L71" i="29"/>
  <c r="K71" i="29"/>
  <c r="J71" i="29"/>
  <c r="I71" i="29"/>
  <c r="H71" i="29"/>
  <c r="G71" i="29"/>
  <c r="F71" i="29"/>
  <c r="E71" i="29"/>
  <c r="D71" i="29"/>
  <c r="O70" i="29"/>
  <c r="N70" i="29"/>
  <c r="M70" i="29"/>
  <c r="L70" i="29"/>
  <c r="K70" i="29"/>
  <c r="J70" i="29"/>
  <c r="I70" i="29"/>
  <c r="H70" i="29"/>
  <c r="G70" i="29"/>
  <c r="F70" i="29"/>
  <c r="E70" i="29"/>
  <c r="D70" i="29"/>
  <c r="O69" i="29"/>
  <c r="N69" i="29"/>
  <c r="M69" i="29"/>
  <c r="L69" i="29"/>
  <c r="K69" i="29"/>
  <c r="J69" i="29"/>
  <c r="I69" i="29"/>
  <c r="H69" i="29"/>
  <c r="G69" i="29"/>
  <c r="F69" i="29"/>
  <c r="E69" i="29"/>
  <c r="D69" i="29"/>
  <c r="O68" i="29"/>
  <c r="N68" i="29"/>
  <c r="M68" i="29"/>
  <c r="L68" i="29"/>
  <c r="K68" i="29"/>
  <c r="J68" i="29"/>
  <c r="I68" i="29"/>
  <c r="H68" i="29"/>
  <c r="G68" i="29"/>
  <c r="F68" i="29"/>
  <c r="E68" i="29"/>
  <c r="D68" i="29"/>
  <c r="O67" i="29"/>
  <c r="N67" i="29"/>
  <c r="M67" i="29"/>
  <c r="L67" i="29"/>
  <c r="K67" i="29"/>
  <c r="J67" i="29"/>
  <c r="I67" i="29"/>
  <c r="H67" i="29"/>
  <c r="G67" i="29"/>
  <c r="F67" i="29"/>
  <c r="E67" i="29"/>
  <c r="D67" i="29"/>
  <c r="O66" i="29"/>
  <c r="N66" i="29"/>
  <c r="M66" i="29"/>
  <c r="L66" i="29"/>
  <c r="K66" i="29"/>
  <c r="J66" i="29"/>
  <c r="I66" i="29"/>
  <c r="H66" i="29"/>
  <c r="G66" i="29"/>
  <c r="F66" i="29"/>
  <c r="E66" i="29"/>
  <c r="D66" i="29"/>
  <c r="O65" i="29"/>
  <c r="N65" i="29"/>
  <c r="M65" i="29"/>
  <c r="L65" i="29"/>
  <c r="K65" i="29"/>
  <c r="J65" i="29"/>
  <c r="I65" i="29"/>
  <c r="H65" i="29"/>
  <c r="G65" i="29"/>
  <c r="F65" i="29"/>
  <c r="E65" i="29"/>
  <c r="D65" i="29"/>
  <c r="O64" i="29"/>
  <c r="N64" i="29"/>
  <c r="M64" i="29"/>
  <c r="L64" i="29"/>
  <c r="K64" i="29"/>
  <c r="J64" i="29"/>
  <c r="I64" i="29"/>
  <c r="H64" i="29"/>
  <c r="G64" i="29"/>
  <c r="F64" i="29"/>
  <c r="E64" i="29"/>
  <c r="D64" i="29"/>
  <c r="O63" i="29"/>
  <c r="N63" i="29"/>
  <c r="M63" i="29"/>
  <c r="L63" i="29"/>
  <c r="K63" i="29"/>
  <c r="J63" i="29"/>
  <c r="I63" i="29"/>
  <c r="H63" i="29"/>
  <c r="G63" i="29"/>
  <c r="F63" i="29"/>
  <c r="E63" i="29"/>
  <c r="D63" i="29"/>
  <c r="O62" i="29"/>
  <c r="N62" i="29"/>
  <c r="M62" i="29"/>
  <c r="L62" i="29"/>
  <c r="K62" i="29"/>
  <c r="J62" i="29"/>
  <c r="I62" i="29"/>
  <c r="H62" i="29"/>
  <c r="G62" i="29"/>
  <c r="F62" i="29"/>
  <c r="E62" i="29"/>
  <c r="D62" i="29"/>
  <c r="O61" i="29"/>
  <c r="N61" i="29"/>
  <c r="M61" i="29"/>
  <c r="L61" i="29"/>
  <c r="K61" i="29"/>
  <c r="J61" i="29"/>
  <c r="I61" i="29"/>
  <c r="H61" i="29"/>
  <c r="G61" i="29"/>
  <c r="F61" i="29"/>
  <c r="E61" i="29"/>
  <c r="D61" i="29"/>
  <c r="O60" i="29"/>
  <c r="N60" i="29"/>
  <c r="M60" i="29"/>
  <c r="L60" i="29"/>
  <c r="K60" i="29"/>
  <c r="J60" i="29"/>
  <c r="I60" i="29"/>
  <c r="H60" i="29"/>
  <c r="G60" i="29"/>
  <c r="F60" i="29"/>
  <c r="E60" i="29"/>
  <c r="D60" i="29"/>
  <c r="O59" i="29"/>
  <c r="N59" i="29"/>
  <c r="M59" i="29"/>
  <c r="L59" i="29"/>
  <c r="K59" i="29"/>
  <c r="J59" i="29"/>
  <c r="I59" i="29"/>
  <c r="H59" i="29"/>
  <c r="G59" i="29"/>
  <c r="F59" i="29"/>
  <c r="E59" i="29"/>
  <c r="D59" i="29"/>
  <c r="O58" i="29"/>
  <c r="N58" i="29"/>
  <c r="M58" i="29"/>
  <c r="L58" i="29"/>
  <c r="K58" i="29"/>
  <c r="J58" i="29"/>
  <c r="I58" i="29"/>
  <c r="H58" i="29"/>
  <c r="G58" i="29"/>
  <c r="F58" i="29"/>
  <c r="E58" i="29"/>
  <c r="D58" i="29"/>
  <c r="O57" i="29"/>
  <c r="N57" i="29"/>
  <c r="M57" i="29"/>
  <c r="L57" i="29"/>
  <c r="K57" i="29"/>
  <c r="J57" i="29"/>
  <c r="I57" i="29"/>
  <c r="H57" i="29"/>
  <c r="G57" i="29"/>
  <c r="F57" i="29"/>
  <c r="E57" i="29"/>
  <c r="D57" i="29"/>
  <c r="O56" i="29"/>
  <c r="N56" i="29"/>
  <c r="M56" i="29"/>
  <c r="L56" i="29"/>
  <c r="K56" i="29"/>
  <c r="J56" i="29"/>
  <c r="I56" i="29"/>
  <c r="H56" i="29"/>
  <c r="G56" i="29"/>
  <c r="F56" i="29"/>
  <c r="E56" i="29"/>
  <c r="D56" i="29"/>
  <c r="O55" i="29"/>
  <c r="N55" i="29"/>
  <c r="M55" i="29"/>
  <c r="L55" i="29"/>
  <c r="K55" i="29"/>
  <c r="J55" i="29"/>
  <c r="I55" i="29"/>
  <c r="H55" i="29"/>
  <c r="G55" i="29"/>
  <c r="F55" i="29"/>
  <c r="E55" i="29"/>
  <c r="D55" i="29"/>
  <c r="O54" i="29"/>
  <c r="N54" i="29"/>
  <c r="M54" i="29"/>
  <c r="L54" i="29"/>
  <c r="K54" i="29"/>
  <c r="J54" i="29"/>
  <c r="I54" i="29"/>
  <c r="H54" i="29"/>
  <c r="G54" i="29"/>
  <c r="F54" i="29"/>
  <c r="E54" i="29"/>
  <c r="D54" i="29"/>
  <c r="O53" i="29"/>
  <c r="N53" i="29"/>
  <c r="M53" i="29"/>
  <c r="L53" i="29"/>
  <c r="K53" i="29"/>
  <c r="J53" i="29"/>
  <c r="I53" i="29"/>
  <c r="H53" i="29"/>
  <c r="G53" i="29"/>
  <c r="F53" i="29"/>
  <c r="E53" i="29"/>
  <c r="D53" i="29"/>
  <c r="O52" i="29"/>
  <c r="N52" i="29"/>
  <c r="M52" i="29"/>
  <c r="L52" i="29"/>
  <c r="K52" i="29"/>
  <c r="J52" i="29"/>
  <c r="I52" i="29"/>
  <c r="H52" i="29"/>
  <c r="G52" i="29"/>
  <c r="F52" i="29"/>
  <c r="E52" i="29"/>
  <c r="D52" i="29"/>
  <c r="O51" i="29"/>
  <c r="N51" i="29"/>
  <c r="M51" i="29"/>
  <c r="L51" i="29"/>
  <c r="K51" i="29"/>
  <c r="J51" i="29"/>
  <c r="I51" i="29"/>
  <c r="H51" i="29"/>
  <c r="G51" i="29"/>
  <c r="F51" i="29"/>
  <c r="E51" i="29"/>
  <c r="D51" i="29"/>
  <c r="O50" i="29"/>
  <c r="N50" i="29"/>
  <c r="M50" i="29"/>
  <c r="L50" i="29"/>
  <c r="K50" i="29"/>
  <c r="J50" i="29"/>
  <c r="I50" i="29"/>
  <c r="H50" i="29"/>
  <c r="G50" i="29"/>
  <c r="F50" i="29"/>
  <c r="E50" i="29"/>
  <c r="D50" i="29"/>
  <c r="O49" i="29"/>
  <c r="N49" i="29"/>
  <c r="M49" i="29"/>
  <c r="L49" i="29"/>
  <c r="K49" i="29"/>
  <c r="J49" i="29"/>
  <c r="I49" i="29"/>
  <c r="H49" i="29"/>
  <c r="G49" i="29"/>
  <c r="F49" i="29"/>
  <c r="E49" i="29"/>
  <c r="D49" i="29"/>
  <c r="O48" i="29"/>
  <c r="N48" i="29"/>
  <c r="M48" i="29"/>
  <c r="L48" i="29"/>
  <c r="K48" i="29"/>
  <c r="J48" i="29"/>
  <c r="I48" i="29"/>
  <c r="H48" i="29"/>
  <c r="G48" i="29"/>
  <c r="F48" i="29"/>
  <c r="E48" i="29"/>
  <c r="D48" i="29"/>
  <c r="O47" i="29"/>
  <c r="N47" i="29"/>
  <c r="M47" i="29"/>
  <c r="L47" i="29"/>
  <c r="K47" i="29"/>
  <c r="J47" i="29"/>
  <c r="I47" i="29"/>
  <c r="H47" i="29"/>
  <c r="G47" i="29"/>
  <c r="F47" i="29"/>
  <c r="E47" i="29"/>
  <c r="D47" i="29"/>
  <c r="O46" i="29"/>
  <c r="N46" i="29"/>
  <c r="M46" i="29"/>
  <c r="L46" i="29"/>
  <c r="K46" i="29"/>
  <c r="J46" i="29"/>
  <c r="I46" i="29"/>
  <c r="H46" i="29"/>
  <c r="G46" i="29"/>
  <c r="F46" i="29"/>
  <c r="E46" i="29"/>
  <c r="D46" i="29"/>
  <c r="O45" i="29"/>
  <c r="N45" i="29"/>
  <c r="M45" i="29"/>
  <c r="L45" i="29"/>
  <c r="K45" i="29"/>
  <c r="J45" i="29"/>
  <c r="I45" i="29"/>
  <c r="H45" i="29"/>
  <c r="G45" i="29"/>
  <c r="F45" i="29"/>
  <c r="E45" i="29"/>
  <c r="D45" i="29"/>
  <c r="O44" i="29"/>
  <c r="N44" i="29"/>
  <c r="M44" i="29"/>
  <c r="L44" i="29"/>
  <c r="K44" i="29"/>
  <c r="J44" i="29"/>
  <c r="I44" i="29"/>
  <c r="H44" i="29"/>
  <c r="G44" i="29"/>
  <c r="F44" i="29"/>
  <c r="E44" i="29"/>
  <c r="D44" i="29"/>
  <c r="O43" i="29"/>
  <c r="N43" i="29"/>
  <c r="M43" i="29"/>
  <c r="L43" i="29"/>
  <c r="K43" i="29"/>
  <c r="J43" i="29"/>
  <c r="I43" i="29"/>
  <c r="H43" i="29"/>
  <c r="G43" i="29"/>
  <c r="F43" i="29"/>
  <c r="E43" i="29"/>
  <c r="D43" i="29"/>
  <c r="O42" i="29"/>
  <c r="N42" i="29"/>
  <c r="M42" i="29"/>
  <c r="L42" i="29"/>
  <c r="K42" i="29"/>
  <c r="J42" i="29"/>
  <c r="I42" i="29"/>
  <c r="H42" i="29"/>
  <c r="G42" i="29"/>
  <c r="F42" i="29"/>
  <c r="E42" i="29"/>
  <c r="D42" i="29"/>
  <c r="O41" i="29"/>
  <c r="N41" i="29"/>
  <c r="M41" i="29"/>
  <c r="L41" i="29"/>
  <c r="K41" i="29"/>
  <c r="J41" i="29"/>
  <c r="I41" i="29"/>
  <c r="H41" i="29"/>
  <c r="G41" i="29"/>
  <c r="F41" i="29"/>
  <c r="E41" i="29"/>
  <c r="D41" i="29"/>
  <c r="O40" i="29"/>
  <c r="N40" i="29"/>
  <c r="M40" i="29"/>
  <c r="L40" i="29"/>
  <c r="K40" i="29"/>
  <c r="J40" i="29"/>
  <c r="I40" i="29"/>
  <c r="H40" i="29"/>
  <c r="G40" i="29"/>
  <c r="F40" i="29"/>
  <c r="E40" i="29"/>
  <c r="D40" i="29"/>
  <c r="O39" i="29"/>
  <c r="N39" i="29"/>
  <c r="M39" i="29"/>
  <c r="L39" i="29"/>
  <c r="K39" i="29"/>
  <c r="J39" i="29"/>
  <c r="I39" i="29"/>
  <c r="H39" i="29"/>
  <c r="G39" i="29"/>
  <c r="F39" i="29"/>
  <c r="E39" i="29"/>
  <c r="D39" i="29"/>
  <c r="O38" i="29"/>
  <c r="N38" i="29"/>
  <c r="M38" i="29"/>
  <c r="L38" i="29"/>
  <c r="K38" i="29"/>
  <c r="J38" i="29"/>
  <c r="I38" i="29"/>
  <c r="H38" i="29"/>
  <c r="G38" i="29"/>
  <c r="F38" i="29"/>
  <c r="E38" i="29"/>
  <c r="D38" i="29"/>
  <c r="O37" i="29"/>
  <c r="N37" i="29"/>
  <c r="M37" i="29"/>
  <c r="L37" i="29"/>
  <c r="K37" i="29"/>
  <c r="J37" i="29"/>
  <c r="I37" i="29"/>
  <c r="H37" i="29"/>
  <c r="G37" i="29"/>
  <c r="F37" i="29"/>
  <c r="E37" i="29"/>
  <c r="D37" i="29"/>
  <c r="O36" i="29"/>
  <c r="N36" i="29"/>
  <c r="M36" i="29"/>
  <c r="L36" i="29"/>
  <c r="K36" i="29"/>
  <c r="J36" i="29"/>
  <c r="I36" i="29"/>
  <c r="H36" i="29"/>
  <c r="G36" i="29"/>
  <c r="F36" i="29"/>
  <c r="E36" i="29"/>
  <c r="D36" i="29"/>
  <c r="O35" i="29"/>
  <c r="N35" i="29"/>
  <c r="M35" i="29"/>
  <c r="L35" i="29"/>
  <c r="K35" i="29"/>
  <c r="J35" i="29"/>
  <c r="I35" i="29"/>
  <c r="H35" i="29"/>
  <c r="G35" i="29"/>
  <c r="F35" i="29"/>
  <c r="E35" i="29"/>
  <c r="D35" i="29"/>
  <c r="O34" i="29"/>
  <c r="N34" i="29"/>
  <c r="M34" i="29"/>
  <c r="L34" i="29"/>
  <c r="K34" i="29"/>
  <c r="J34" i="29"/>
  <c r="I34" i="29"/>
  <c r="H34" i="29"/>
  <c r="G34" i="29"/>
  <c r="F34" i="29"/>
  <c r="E34" i="29"/>
  <c r="D34" i="29"/>
  <c r="O33" i="29"/>
  <c r="N33" i="29"/>
  <c r="M33" i="29"/>
  <c r="L33" i="29"/>
  <c r="K33" i="29"/>
  <c r="J33" i="29"/>
  <c r="I33" i="29"/>
  <c r="H33" i="29"/>
  <c r="G33" i="29"/>
  <c r="F33" i="29"/>
  <c r="E33" i="29"/>
  <c r="D33" i="29"/>
  <c r="O32" i="29"/>
  <c r="N32" i="29"/>
  <c r="M32" i="29"/>
  <c r="L32" i="29"/>
  <c r="K32" i="29"/>
  <c r="J32" i="29"/>
  <c r="I32" i="29"/>
  <c r="H32" i="29"/>
  <c r="G32" i="29"/>
  <c r="F32" i="29"/>
  <c r="E32" i="29"/>
  <c r="D32" i="29"/>
  <c r="O31" i="29"/>
  <c r="N31" i="29"/>
  <c r="M31" i="29"/>
  <c r="L31" i="29"/>
  <c r="K31" i="29"/>
  <c r="J31" i="29"/>
  <c r="I31" i="29"/>
  <c r="H31" i="29"/>
  <c r="G31" i="29"/>
  <c r="F31" i="29"/>
  <c r="E31" i="29"/>
  <c r="D31" i="29"/>
  <c r="O30" i="29"/>
  <c r="N30" i="29"/>
  <c r="M30" i="29"/>
  <c r="L30" i="29"/>
  <c r="K30" i="29"/>
  <c r="J30" i="29"/>
  <c r="I30" i="29"/>
  <c r="H30" i="29"/>
  <c r="G30" i="29"/>
  <c r="F30" i="29"/>
  <c r="E30" i="29"/>
  <c r="D30" i="29"/>
  <c r="O29" i="29"/>
  <c r="N29" i="29"/>
  <c r="M29" i="29"/>
  <c r="L29" i="29"/>
  <c r="K29" i="29"/>
  <c r="J29" i="29"/>
  <c r="I29" i="29"/>
  <c r="H29" i="29"/>
  <c r="G29" i="29"/>
  <c r="F29" i="29"/>
  <c r="E29" i="29"/>
  <c r="D29" i="29"/>
  <c r="O28" i="29"/>
  <c r="N28" i="29"/>
  <c r="M28" i="29"/>
  <c r="L28" i="29"/>
  <c r="K28" i="29"/>
  <c r="J28" i="29"/>
  <c r="I28" i="29"/>
  <c r="H28" i="29"/>
  <c r="G28" i="29"/>
  <c r="F28" i="29"/>
  <c r="E28" i="29"/>
  <c r="D28" i="29"/>
  <c r="O27" i="29"/>
  <c r="N27" i="29"/>
  <c r="M27" i="29"/>
  <c r="L27" i="29"/>
  <c r="K27" i="29"/>
  <c r="J27" i="29"/>
  <c r="I27" i="29"/>
  <c r="H27" i="29"/>
  <c r="G27" i="29"/>
  <c r="F27" i="29"/>
  <c r="E27" i="29"/>
  <c r="D27" i="29"/>
  <c r="O26" i="29"/>
  <c r="N26" i="29"/>
  <c r="M26" i="29"/>
  <c r="L26" i="29"/>
  <c r="K26" i="29"/>
  <c r="J26" i="29"/>
  <c r="I26" i="29"/>
  <c r="H26" i="29"/>
  <c r="G26" i="29"/>
  <c r="F26" i="29"/>
  <c r="E26" i="29"/>
  <c r="D26" i="29"/>
  <c r="O25" i="29"/>
  <c r="N25" i="29"/>
  <c r="M25" i="29"/>
  <c r="L25" i="29"/>
  <c r="K25" i="29"/>
  <c r="J25" i="29"/>
  <c r="I25" i="29"/>
  <c r="H25" i="29"/>
  <c r="G25" i="29"/>
  <c r="F25" i="29"/>
  <c r="E25" i="29"/>
  <c r="D25" i="29"/>
  <c r="O24" i="29"/>
  <c r="N24" i="29"/>
  <c r="M24" i="29"/>
  <c r="L24" i="29"/>
  <c r="K24" i="29"/>
  <c r="J24" i="29"/>
  <c r="I24" i="29"/>
  <c r="H24" i="29"/>
  <c r="G24" i="29"/>
  <c r="F24" i="29"/>
  <c r="E24" i="29"/>
  <c r="D24" i="29"/>
  <c r="O23" i="29"/>
  <c r="N23" i="29"/>
  <c r="M23" i="29"/>
  <c r="L23" i="29"/>
  <c r="K23" i="29"/>
  <c r="J23" i="29"/>
  <c r="I23" i="29"/>
  <c r="H23" i="29"/>
  <c r="G23" i="29"/>
  <c r="F23" i="29"/>
  <c r="E23" i="29"/>
  <c r="D23" i="29"/>
  <c r="O22" i="29"/>
  <c r="N22" i="29"/>
  <c r="M22" i="29"/>
  <c r="L22" i="29"/>
  <c r="K22" i="29"/>
  <c r="J22" i="29"/>
  <c r="I22" i="29"/>
  <c r="H22" i="29"/>
  <c r="G22" i="29"/>
  <c r="F22" i="29"/>
  <c r="E22" i="29"/>
  <c r="D22" i="29"/>
  <c r="O21" i="29"/>
  <c r="N21" i="29"/>
  <c r="M21" i="29"/>
  <c r="L21" i="29"/>
  <c r="K21" i="29"/>
  <c r="J21" i="29"/>
  <c r="I21" i="29"/>
  <c r="H21" i="29"/>
  <c r="G21" i="29"/>
  <c r="F21" i="29"/>
  <c r="E21" i="29"/>
  <c r="D21" i="29"/>
  <c r="O20" i="29"/>
  <c r="N20" i="29"/>
  <c r="M20" i="29"/>
  <c r="L20" i="29"/>
  <c r="K20" i="29"/>
  <c r="J20" i="29"/>
  <c r="I20" i="29"/>
  <c r="H20" i="29"/>
  <c r="G20" i="29"/>
  <c r="F20" i="29"/>
  <c r="E20" i="29"/>
  <c r="D20" i="29"/>
  <c r="O19" i="29"/>
  <c r="N19" i="29"/>
  <c r="M19" i="29"/>
  <c r="L19" i="29"/>
  <c r="K19" i="29"/>
  <c r="J19" i="29"/>
  <c r="I19" i="29"/>
  <c r="H19" i="29"/>
  <c r="G19" i="29"/>
  <c r="F19" i="29"/>
  <c r="E19" i="29"/>
  <c r="D19" i="29"/>
  <c r="O18" i="29"/>
  <c r="N18" i="29"/>
  <c r="M18" i="29"/>
  <c r="L18" i="29"/>
  <c r="K18" i="29"/>
  <c r="J18" i="29"/>
  <c r="I18" i="29"/>
  <c r="H18" i="29"/>
  <c r="G18" i="29"/>
  <c r="F18" i="29"/>
  <c r="E18" i="29"/>
  <c r="D18" i="29"/>
  <c r="O17" i="29"/>
  <c r="N17" i="29"/>
  <c r="M17" i="29"/>
  <c r="L17" i="29"/>
  <c r="K17" i="29"/>
  <c r="J17" i="29"/>
  <c r="I17" i="29"/>
  <c r="H17" i="29"/>
  <c r="G17" i="29"/>
  <c r="F17" i="29"/>
  <c r="E17" i="29"/>
  <c r="D17" i="29"/>
  <c r="O16" i="29"/>
  <c r="N16" i="29"/>
  <c r="M16" i="29"/>
  <c r="L16" i="29"/>
  <c r="K16" i="29"/>
  <c r="J16" i="29"/>
  <c r="I16" i="29"/>
  <c r="H16" i="29"/>
  <c r="G16" i="29"/>
  <c r="F16" i="29"/>
  <c r="E16" i="29"/>
  <c r="D16" i="29"/>
  <c r="O15" i="29"/>
  <c r="N15" i="29"/>
  <c r="M15" i="29"/>
  <c r="L15" i="29"/>
  <c r="K15" i="29"/>
  <c r="J15" i="29"/>
  <c r="I15" i="29"/>
  <c r="H15" i="29"/>
  <c r="G15" i="29"/>
  <c r="F15" i="29"/>
  <c r="E15" i="29"/>
  <c r="D15" i="29"/>
  <c r="O14" i="29"/>
  <c r="N14" i="29"/>
  <c r="M14" i="29"/>
  <c r="L14" i="29"/>
  <c r="K14" i="29"/>
  <c r="J14" i="29"/>
  <c r="I14" i="29"/>
  <c r="H14" i="29"/>
  <c r="G14" i="29"/>
  <c r="F14" i="29"/>
  <c r="E14" i="29"/>
  <c r="D14" i="29"/>
  <c r="O13" i="29"/>
  <c r="N13" i="29"/>
  <c r="M13" i="29"/>
  <c r="L13" i="29"/>
  <c r="K13" i="29"/>
  <c r="J13" i="29"/>
  <c r="I13" i="29"/>
  <c r="H13" i="29"/>
  <c r="G13" i="29"/>
  <c r="F13" i="29"/>
  <c r="E13" i="29"/>
  <c r="D13" i="29"/>
  <c r="O12" i="29"/>
  <c r="N12" i="29"/>
  <c r="M12" i="29"/>
  <c r="L12" i="29"/>
  <c r="K12" i="29"/>
  <c r="J12" i="29"/>
  <c r="I12" i="29"/>
  <c r="H12" i="29"/>
  <c r="G12" i="29"/>
  <c r="F12" i="29"/>
  <c r="E12" i="29"/>
  <c r="D12" i="29"/>
  <c r="O11" i="29"/>
  <c r="N11" i="29"/>
  <c r="M11" i="29"/>
  <c r="L11" i="29"/>
  <c r="K11" i="29"/>
  <c r="J11" i="29"/>
  <c r="I11" i="29"/>
  <c r="H11" i="29"/>
  <c r="G11" i="29"/>
  <c r="F11" i="29"/>
  <c r="E11" i="29"/>
  <c r="D11" i="29"/>
  <c r="O10" i="29"/>
  <c r="N10" i="29"/>
  <c r="M10" i="29"/>
  <c r="L10" i="29"/>
  <c r="K10" i="29"/>
  <c r="J10" i="29"/>
  <c r="I10" i="29"/>
  <c r="H10" i="29"/>
  <c r="G10" i="29"/>
  <c r="F10" i="29"/>
  <c r="E10" i="29"/>
  <c r="O9" i="29"/>
  <c r="N9" i="29"/>
  <c r="M9" i="29"/>
  <c r="L9" i="29"/>
  <c r="K9" i="29"/>
  <c r="J9" i="29"/>
  <c r="I9" i="29"/>
  <c r="H9" i="29"/>
  <c r="G9" i="29"/>
  <c r="F9" i="29"/>
  <c r="E9" i="29"/>
  <c r="D9" i="29"/>
  <c r="AA108" i="29"/>
  <c r="AB108" i="29" s="1"/>
  <c r="Y108" i="29"/>
  <c r="AC108" i="29" s="1"/>
  <c r="W108" i="29"/>
  <c r="AA107" i="29"/>
  <c r="AB107" i="29" s="1"/>
  <c r="W107" i="29"/>
  <c r="AA106" i="29"/>
  <c r="AB106" i="29" s="1"/>
  <c r="Y106" i="29"/>
  <c r="AC106" i="29" s="1"/>
  <c r="W106" i="29"/>
  <c r="AA105" i="29"/>
  <c r="AB105" i="29" s="1"/>
  <c r="Y105" i="29"/>
  <c r="AC105" i="29" s="1"/>
  <c r="W105" i="29"/>
  <c r="AA104" i="29"/>
  <c r="AB104" i="29" s="1"/>
  <c r="Y104" i="29"/>
  <c r="AC104" i="29" s="1"/>
  <c r="W104" i="29"/>
  <c r="AA103" i="29"/>
  <c r="AB103" i="29" s="1"/>
  <c r="W103" i="29"/>
  <c r="AA102" i="29"/>
  <c r="AB102" i="29" s="1"/>
  <c r="Y102" i="29"/>
  <c r="AC102" i="29" s="1"/>
  <c r="W102" i="29"/>
  <c r="AA101" i="29"/>
  <c r="AB101" i="29" s="1"/>
  <c r="Y101" i="29"/>
  <c r="AC101" i="29" s="1"/>
  <c r="W101" i="29"/>
  <c r="AA100" i="29"/>
  <c r="AB100" i="29" s="1"/>
  <c r="Y100" i="29"/>
  <c r="AC100" i="29" s="1"/>
  <c r="W100" i="29"/>
  <c r="AA99" i="29"/>
  <c r="AB99" i="29" s="1"/>
  <c r="W99" i="29"/>
  <c r="AA98" i="29"/>
  <c r="AB98" i="29" s="1"/>
  <c r="Y98" i="29"/>
  <c r="AC98" i="29" s="1"/>
  <c r="W98" i="29"/>
  <c r="AA97" i="29"/>
  <c r="AB97" i="29" s="1"/>
  <c r="Y97" i="29"/>
  <c r="AC97" i="29" s="1"/>
  <c r="W97" i="29"/>
  <c r="AA96" i="29"/>
  <c r="AB96" i="29" s="1"/>
  <c r="Y96" i="29"/>
  <c r="AC96" i="29" s="1"/>
  <c r="W96" i="29"/>
  <c r="AA95" i="29"/>
  <c r="AB95" i="29" s="1"/>
  <c r="W95" i="29"/>
  <c r="AA94" i="29"/>
  <c r="AB94" i="29" s="1"/>
  <c r="Y94" i="29"/>
  <c r="AC94" i="29" s="1"/>
  <c r="W94" i="29"/>
  <c r="AA93" i="29"/>
  <c r="AB93" i="29" s="1"/>
  <c r="Y93" i="29"/>
  <c r="AC93" i="29" s="1"/>
  <c r="W93" i="29"/>
  <c r="AA92" i="29"/>
  <c r="AB92" i="29" s="1"/>
  <c r="Y92" i="29"/>
  <c r="AC92" i="29" s="1"/>
  <c r="W92" i="29"/>
  <c r="AA91" i="29"/>
  <c r="AB91" i="29" s="1"/>
  <c r="W91" i="29"/>
  <c r="AA90" i="29"/>
  <c r="AB90" i="29" s="1"/>
  <c r="Y90" i="29"/>
  <c r="AC90" i="29" s="1"/>
  <c r="W90" i="29"/>
  <c r="AA89" i="29"/>
  <c r="AB89" i="29" s="1"/>
  <c r="Y89" i="29"/>
  <c r="AC89" i="29" s="1"/>
  <c r="W89" i="29"/>
  <c r="AA88" i="29"/>
  <c r="AB88" i="29" s="1"/>
  <c r="Y88" i="29"/>
  <c r="AC88" i="29" s="1"/>
  <c r="W88" i="29"/>
  <c r="AA87" i="29"/>
  <c r="AB87" i="29" s="1"/>
  <c r="W87" i="29"/>
  <c r="AA86" i="29"/>
  <c r="AB86" i="29" s="1"/>
  <c r="Y86" i="29"/>
  <c r="AC86" i="29" s="1"/>
  <c r="W86" i="29"/>
  <c r="AA85" i="29"/>
  <c r="AB85" i="29" s="1"/>
  <c r="Y85" i="29"/>
  <c r="AC85" i="29" s="1"/>
  <c r="W85" i="29"/>
  <c r="AA84" i="29"/>
  <c r="AB84" i="29" s="1"/>
  <c r="Y84" i="29"/>
  <c r="AC84" i="29" s="1"/>
  <c r="W84" i="29"/>
  <c r="AA83" i="29"/>
  <c r="AB83" i="29" s="1"/>
  <c r="W83" i="29"/>
  <c r="AA82" i="29"/>
  <c r="AB82" i="29" s="1"/>
  <c r="Y82" i="29"/>
  <c r="AC82" i="29" s="1"/>
  <c r="W82" i="29"/>
  <c r="AA81" i="29"/>
  <c r="AB81" i="29" s="1"/>
  <c r="Y81" i="29"/>
  <c r="AC81" i="29" s="1"/>
  <c r="W81" i="29"/>
  <c r="AA80" i="29"/>
  <c r="AB80" i="29" s="1"/>
  <c r="Y80" i="29"/>
  <c r="AC80" i="29" s="1"/>
  <c r="W80" i="29"/>
  <c r="AA79" i="29"/>
  <c r="AB79" i="29" s="1"/>
  <c r="Y79" i="29"/>
  <c r="AC79" i="29" s="1"/>
  <c r="W79" i="29"/>
  <c r="AA78" i="29"/>
  <c r="AB78" i="29" s="1"/>
  <c r="Y78" i="29"/>
  <c r="AC78" i="29" s="1"/>
  <c r="W78" i="29"/>
  <c r="AA77" i="29"/>
  <c r="AB77" i="29" s="1"/>
  <c r="W77" i="29"/>
  <c r="AA76" i="29"/>
  <c r="AB76" i="29" s="1"/>
  <c r="Y76" i="29"/>
  <c r="AC76" i="29" s="1"/>
  <c r="W76" i="29"/>
  <c r="AA75" i="29"/>
  <c r="AB75" i="29" s="1"/>
  <c r="W75" i="29"/>
  <c r="AA74" i="29"/>
  <c r="AB74" i="29" s="1"/>
  <c r="Y74" i="29"/>
  <c r="AC74" i="29" s="1"/>
  <c r="W74" i="29"/>
  <c r="AA73" i="29"/>
  <c r="AB73" i="29" s="1"/>
  <c r="Y73" i="29"/>
  <c r="AC73" i="29" s="1"/>
  <c r="W73" i="29"/>
  <c r="AA72" i="29"/>
  <c r="AB72" i="29" s="1"/>
  <c r="Y72" i="29"/>
  <c r="AC72" i="29" s="1"/>
  <c r="W72" i="29"/>
  <c r="AA71" i="29"/>
  <c r="AB71" i="29" s="1"/>
  <c r="W71" i="29"/>
  <c r="AA70" i="29"/>
  <c r="AB70" i="29" s="1"/>
  <c r="Y70" i="29"/>
  <c r="AC70" i="29" s="1"/>
  <c r="W70" i="29"/>
  <c r="AA69" i="29"/>
  <c r="AB69" i="29" s="1"/>
  <c r="Y69" i="29"/>
  <c r="AC69" i="29" s="1"/>
  <c r="W69" i="29"/>
  <c r="AA68" i="29"/>
  <c r="AB68" i="29" s="1"/>
  <c r="Y68" i="29"/>
  <c r="AC68" i="29" s="1"/>
  <c r="W68" i="29"/>
  <c r="AA67" i="29"/>
  <c r="AB67" i="29" s="1"/>
  <c r="W67" i="29"/>
  <c r="AA66" i="29"/>
  <c r="AB66" i="29" s="1"/>
  <c r="Y66" i="29"/>
  <c r="AC66" i="29" s="1"/>
  <c r="W66" i="29"/>
  <c r="AA65" i="29"/>
  <c r="AB65" i="29" s="1"/>
  <c r="Y65" i="29"/>
  <c r="AC65" i="29" s="1"/>
  <c r="W65" i="29"/>
  <c r="AA64" i="29"/>
  <c r="AB64" i="29" s="1"/>
  <c r="Y64" i="29"/>
  <c r="AC64" i="29" s="1"/>
  <c r="W64" i="29"/>
  <c r="AA63" i="29"/>
  <c r="AB63" i="29" s="1"/>
  <c r="W63" i="29"/>
  <c r="AA62" i="29"/>
  <c r="AB62" i="29" s="1"/>
  <c r="Y62" i="29"/>
  <c r="AC62" i="29" s="1"/>
  <c r="W62" i="29"/>
  <c r="AA61" i="29"/>
  <c r="AB61" i="29" s="1"/>
  <c r="Y61" i="29"/>
  <c r="AC61" i="29" s="1"/>
  <c r="W61" i="29"/>
  <c r="AA60" i="29"/>
  <c r="AB60" i="29" s="1"/>
  <c r="Y60" i="29"/>
  <c r="AC60" i="29" s="1"/>
  <c r="W60" i="29"/>
  <c r="AA59" i="29"/>
  <c r="AB59" i="29" s="1"/>
  <c r="Y59" i="29"/>
  <c r="AC59" i="29" s="1"/>
  <c r="W59" i="29"/>
  <c r="AA58" i="29"/>
  <c r="AB58" i="29" s="1"/>
  <c r="Y58" i="29"/>
  <c r="AC58" i="29" s="1"/>
  <c r="W58" i="29"/>
  <c r="AA57" i="29"/>
  <c r="AB57" i="29" s="1"/>
  <c r="W57" i="29"/>
  <c r="AA56" i="29"/>
  <c r="AB56" i="29" s="1"/>
  <c r="Y56" i="29"/>
  <c r="AC56" i="29" s="1"/>
  <c r="W56" i="29"/>
  <c r="AA55" i="29"/>
  <c r="AB55" i="29" s="1"/>
  <c r="Y55" i="29"/>
  <c r="AC55" i="29" s="1"/>
  <c r="W55" i="29"/>
  <c r="AA54" i="29"/>
  <c r="AB54" i="29" s="1"/>
  <c r="Y54" i="29"/>
  <c r="AC54" i="29" s="1"/>
  <c r="W54" i="29"/>
  <c r="AA53" i="29"/>
  <c r="AB53" i="29" s="1"/>
  <c r="W53" i="29"/>
  <c r="AA52" i="29"/>
  <c r="AB52" i="29" s="1"/>
  <c r="Y52" i="29"/>
  <c r="AC52" i="29" s="1"/>
  <c r="W52" i="29"/>
  <c r="AA51" i="29"/>
  <c r="AB51" i="29" s="1"/>
  <c r="Y51" i="29"/>
  <c r="AC51" i="29" s="1"/>
  <c r="W51" i="29"/>
  <c r="AA50" i="29"/>
  <c r="AB50" i="29" s="1"/>
  <c r="Y50" i="29"/>
  <c r="AC50" i="29" s="1"/>
  <c r="W50" i="29"/>
  <c r="AA49" i="29"/>
  <c r="AB49" i="29" s="1"/>
  <c r="W49" i="29"/>
  <c r="AA48" i="29"/>
  <c r="AB48" i="29" s="1"/>
  <c r="Y48" i="29"/>
  <c r="AC48" i="29" s="1"/>
  <c r="W48" i="29"/>
  <c r="AA47" i="29"/>
  <c r="AB47" i="29" s="1"/>
  <c r="Y47" i="29"/>
  <c r="AC47" i="29" s="1"/>
  <c r="W47" i="29"/>
  <c r="AA46" i="29"/>
  <c r="AB46" i="29" s="1"/>
  <c r="Y46" i="29"/>
  <c r="AC46" i="29" s="1"/>
  <c r="W46" i="29"/>
  <c r="AA45" i="29"/>
  <c r="AB45" i="29" s="1"/>
  <c r="W45" i="29"/>
  <c r="AA44" i="29"/>
  <c r="AB44" i="29" s="1"/>
  <c r="Y44" i="29"/>
  <c r="AC44" i="29" s="1"/>
  <c r="W44" i="29"/>
  <c r="AA43" i="29"/>
  <c r="AB43" i="29" s="1"/>
  <c r="Y43" i="29"/>
  <c r="AC43" i="29" s="1"/>
  <c r="W43" i="29"/>
  <c r="AA42" i="29"/>
  <c r="AB42" i="29" s="1"/>
  <c r="Y42" i="29"/>
  <c r="AC42" i="29" s="1"/>
  <c r="W42" i="29"/>
  <c r="AA41" i="29"/>
  <c r="AB41" i="29" s="1"/>
  <c r="W41" i="29"/>
  <c r="AA40" i="29"/>
  <c r="AB40" i="29" s="1"/>
  <c r="Y40" i="29"/>
  <c r="AC40" i="29" s="1"/>
  <c r="W40" i="29"/>
  <c r="AA39" i="29"/>
  <c r="AB39" i="29" s="1"/>
  <c r="Y39" i="29"/>
  <c r="AC39" i="29" s="1"/>
  <c r="W39" i="29"/>
  <c r="AA38" i="29"/>
  <c r="AB38" i="29" s="1"/>
  <c r="Y38" i="29"/>
  <c r="AC38" i="29" s="1"/>
  <c r="W38" i="29"/>
  <c r="AA37" i="29"/>
  <c r="AB37" i="29" s="1"/>
  <c r="W37" i="29"/>
  <c r="AA36" i="29"/>
  <c r="AB36" i="29" s="1"/>
  <c r="Y36" i="29"/>
  <c r="AC36" i="29" s="1"/>
  <c r="W36" i="29"/>
  <c r="AA35" i="29"/>
  <c r="AB35" i="29" s="1"/>
  <c r="Y35" i="29"/>
  <c r="AC35" i="29" s="1"/>
  <c r="W35" i="29"/>
  <c r="AA34" i="29"/>
  <c r="AB34" i="29" s="1"/>
  <c r="Y34" i="29"/>
  <c r="AC34" i="29" s="1"/>
  <c r="W34" i="29"/>
  <c r="AA33" i="29"/>
  <c r="AB33" i="29" s="1"/>
  <c r="W33" i="29"/>
  <c r="AA32" i="29"/>
  <c r="AB32" i="29" s="1"/>
  <c r="Y32" i="29"/>
  <c r="AC32" i="29" s="1"/>
  <c r="W32" i="29"/>
  <c r="AA31" i="29"/>
  <c r="AB31" i="29" s="1"/>
  <c r="Y31" i="29"/>
  <c r="AC31" i="29" s="1"/>
  <c r="W31" i="29"/>
  <c r="AA30" i="29"/>
  <c r="AB30" i="29" s="1"/>
  <c r="Y30" i="29"/>
  <c r="AC30" i="29" s="1"/>
  <c r="W30" i="29"/>
  <c r="AA29" i="29"/>
  <c r="AB29" i="29" s="1"/>
  <c r="W29" i="29"/>
  <c r="AA28" i="29"/>
  <c r="AB28" i="29" s="1"/>
  <c r="Y28" i="29"/>
  <c r="AC28" i="29" s="1"/>
  <c r="W28" i="29"/>
  <c r="AA27" i="29"/>
  <c r="AB27" i="29" s="1"/>
  <c r="Y27" i="29"/>
  <c r="AC27" i="29" s="1"/>
  <c r="W27" i="29"/>
  <c r="AA26" i="29"/>
  <c r="AB26" i="29" s="1"/>
  <c r="Y26" i="29"/>
  <c r="AC26" i="29" s="1"/>
  <c r="W26" i="29"/>
  <c r="AA25" i="29"/>
  <c r="AB25" i="29" s="1"/>
  <c r="W25" i="29"/>
  <c r="AA24" i="29"/>
  <c r="AB24" i="29" s="1"/>
  <c r="Y24" i="29"/>
  <c r="AC24" i="29" s="1"/>
  <c r="W24" i="29"/>
  <c r="AA23" i="29"/>
  <c r="AB23" i="29" s="1"/>
  <c r="Y23" i="29"/>
  <c r="AC23" i="29" s="1"/>
  <c r="W23" i="29"/>
  <c r="AA22" i="29"/>
  <c r="AB22" i="29" s="1"/>
  <c r="Y22" i="29"/>
  <c r="AC22" i="29" s="1"/>
  <c r="W22" i="29"/>
  <c r="AA21" i="29"/>
  <c r="AB21" i="29" s="1"/>
  <c r="W21" i="29"/>
  <c r="AA20" i="29"/>
  <c r="AB20" i="29" s="1"/>
  <c r="Y20" i="29"/>
  <c r="AC20" i="29" s="1"/>
  <c r="W20" i="29"/>
  <c r="AA19" i="29"/>
  <c r="AB19" i="29" s="1"/>
  <c r="Y19" i="29"/>
  <c r="AC19" i="29" s="1"/>
  <c r="W19" i="29"/>
  <c r="AA18" i="29"/>
  <c r="AB18" i="29" s="1"/>
  <c r="Y18" i="29"/>
  <c r="AC18" i="29" s="1"/>
  <c r="W18" i="29"/>
  <c r="AA17" i="29"/>
  <c r="AB17" i="29" s="1"/>
  <c r="W17" i="29"/>
  <c r="AA16" i="29"/>
  <c r="AB16" i="29" s="1"/>
  <c r="Y16" i="29"/>
  <c r="AC16" i="29" s="1"/>
  <c r="W16" i="29"/>
  <c r="AA15" i="29"/>
  <c r="AB15" i="29" s="1"/>
  <c r="Y15" i="29"/>
  <c r="AC15" i="29" s="1"/>
  <c r="W15" i="29"/>
  <c r="AA14" i="29"/>
  <c r="AB14" i="29" s="1"/>
  <c r="Y14" i="29"/>
  <c r="AC14" i="29" s="1"/>
  <c r="W14" i="29"/>
  <c r="AA13" i="29"/>
  <c r="AB13" i="29" s="1"/>
  <c r="W13" i="29"/>
  <c r="AA12" i="29"/>
  <c r="AB12" i="29" s="1"/>
  <c r="Y12" i="29"/>
  <c r="AC12" i="29" s="1"/>
  <c r="W12" i="29"/>
  <c r="AA11" i="29"/>
  <c r="AB11" i="29" s="1"/>
  <c r="Y11" i="29"/>
  <c r="AC11" i="29" s="1"/>
  <c r="W11" i="29"/>
  <c r="AA10" i="29"/>
  <c r="AB10" i="29" s="1"/>
  <c r="W10" i="29"/>
  <c r="AA9" i="29"/>
  <c r="AB9" i="29" s="1"/>
  <c r="Y9" i="29"/>
  <c r="AC9" i="29" s="1"/>
  <c r="W9" i="29"/>
  <c r="W8" i="29"/>
  <c r="Q1" i="29"/>
  <c r="Y10" i="29" l="1"/>
  <c r="AC10" i="29" s="1"/>
  <c r="AA4" i="29" s="1"/>
  <c r="P107" i="29"/>
  <c r="P108" i="29"/>
  <c r="P68" i="29"/>
  <c r="P69" i="29"/>
  <c r="P70" i="29"/>
  <c r="P72" i="29"/>
  <c r="P73" i="29"/>
  <c r="P74" i="29"/>
  <c r="P75" i="29"/>
  <c r="P76" i="29"/>
  <c r="P77" i="29"/>
  <c r="P78" i="29"/>
  <c r="P79" i="29"/>
  <c r="P80" i="29"/>
  <c r="P81" i="29"/>
  <c r="P83" i="29"/>
  <c r="P84" i="29"/>
  <c r="P85" i="29"/>
  <c r="P86" i="29"/>
  <c r="P89" i="29"/>
  <c r="P90" i="29"/>
  <c r="P91" i="29"/>
  <c r="P92" i="29"/>
  <c r="P93" i="29"/>
  <c r="P94" i="29"/>
  <c r="P106" i="29"/>
  <c r="P28" i="29"/>
  <c r="P37" i="29"/>
  <c r="P38" i="29"/>
  <c r="P40" i="29"/>
  <c r="P41" i="29"/>
  <c r="P42" i="29"/>
  <c r="P43" i="29"/>
  <c r="P44" i="29"/>
  <c r="P45" i="29"/>
  <c r="P46" i="29"/>
  <c r="P47" i="29"/>
  <c r="P48" i="29"/>
  <c r="P49" i="29"/>
  <c r="P50" i="29"/>
  <c r="P51" i="29"/>
  <c r="P52" i="29"/>
  <c r="P53" i="29"/>
  <c r="P54" i="29"/>
  <c r="P55" i="29"/>
  <c r="P56" i="29"/>
  <c r="P57" i="29"/>
  <c r="P58" i="29"/>
  <c r="P59" i="29"/>
  <c r="P60" i="29"/>
  <c r="P61" i="29"/>
  <c r="P62" i="29"/>
  <c r="P64" i="29"/>
  <c r="P65" i="29"/>
  <c r="P66" i="29"/>
  <c r="P67" i="29"/>
  <c r="P95" i="29"/>
  <c r="P96" i="29"/>
  <c r="P97" i="29"/>
  <c r="P98" i="29"/>
  <c r="P99" i="29"/>
  <c r="P100" i="29"/>
  <c r="P102" i="29"/>
  <c r="P103" i="29"/>
  <c r="P104" i="29"/>
  <c r="P35" i="29"/>
  <c r="P30" i="29"/>
  <c r="P31" i="29"/>
  <c r="P32" i="29"/>
  <c r="P33" i="29"/>
  <c r="P34" i="29"/>
  <c r="P63" i="29"/>
  <c r="P82" i="29"/>
  <c r="P87" i="29"/>
  <c r="P88" i="29"/>
  <c r="P71" i="29"/>
  <c r="P9" i="29"/>
  <c r="P12" i="29"/>
  <c r="P16" i="29"/>
  <c r="P18" i="29"/>
  <c r="P22" i="29"/>
  <c r="P25" i="29"/>
  <c r="P27" i="29"/>
  <c r="P11" i="29"/>
  <c r="P13" i="29"/>
  <c r="P14" i="29"/>
  <c r="P15" i="29"/>
  <c r="P17" i="29"/>
  <c r="P19" i="29"/>
  <c r="P20" i="29"/>
  <c r="P21" i="29"/>
  <c r="P23" i="29"/>
  <c r="P24" i="29"/>
  <c r="P26" i="29"/>
  <c r="P29" i="29"/>
  <c r="P36" i="29"/>
  <c r="P39" i="29"/>
  <c r="P101" i="29"/>
  <c r="P105" i="29"/>
  <c r="K8" i="29"/>
  <c r="I8" i="29"/>
  <c r="M8" i="29"/>
  <c r="J8" i="29"/>
  <c r="O8" i="29"/>
  <c r="N8" i="29"/>
  <c r="L8" i="29"/>
  <c r="H8" i="29"/>
  <c r="F8" i="29"/>
  <c r="G8" i="29"/>
  <c r="E8" i="29"/>
  <c r="V1306" i="4"/>
  <c r="V305" i="4"/>
  <c r="V304" i="4"/>
  <c r="V303" i="4"/>
  <c r="V302" i="4"/>
  <c r="V301" i="4"/>
  <c r="V300" i="4"/>
  <c r="V299" i="4"/>
  <c r="V298" i="4"/>
  <c r="V297" i="4"/>
  <c r="V296" i="4"/>
  <c r="V295" i="4"/>
  <c r="V294" i="4"/>
  <c r="V293" i="4"/>
  <c r="V292" i="4"/>
  <c r="V291" i="4"/>
  <c r="V290" i="4"/>
  <c r="V289" i="4"/>
  <c r="V288" i="4"/>
  <c r="V287" i="4"/>
  <c r="V286" i="4"/>
  <c r="V285" i="4"/>
  <c r="V284" i="4"/>
  <c r="V283" i="4"/>
  <c r="V282" i="4"/>
  <c r="V281" i="4"/>
  <c r="V280" i="4"/>
  <c r="V279" i="4"/>
  <c r="V278" i="4"/>
  <c r="V277" i="4"/>
  <c r="V276" i="4"/>
  <c r="V275" i="4"/>
  <c r="V274" i="4"/>
  <c r="V273" i="4"/>
  <c r="V272" i="4"/>
  <c r="V271" i="4"/>
  <c r="V270" i="4"/>
  <c r="V269" i="4"/>
  <c r="V268" i="4"/>
  <c r="V267" i="4"/>
  <c r="V266" i="4"/>
  <c r="V265" i="4"/>
  <c r="V264" i="4"/>
  <c r="V263" i="4"/>
  <c r="V262" i="4"/>
  <c r="V261" i="4"/>
  <c r="V260" i="4"/>
  <c r="V259" i="4"/>
  <c r="V258" i="4"/>
  <c r="V257" i="4"/>
  <c r="V256" i="4"/>
  <c r="V255" i="4"/>
  <c r="V254" i="4"/>
  <c r="V253" i="4"/>
  <c r="V252" i="4"/>
  <c r="V251" i="4"/>
  <c r="V250" i="4"/>
  <c r="V249" i="4"/>
  <c r="V248" i="4"/>
  <c r="V247" i="4"/>
  <c r="V246" i="4"/>
  <c r="V245" i="4"/>
  <c r="V244" i="4"/>
  <c r="V243" i="4"/>
  <c r="V242" i="4"/>
  <c r="V241" i="4"/>
  <c r="V240" i="4"/>
  <c r="V239" i="4"/>
  <c r="V238" i="4"/>
  <c r="V237" i="4"/>
  <c r="V236" i="4"/>
  <c r="V235" i="4"/>
  <c r="V234" i="4"/>
  <c r="V233" i="4"/>
  <c r="V232" i="4"/>
  <c r="V231" i="4"/>
  <c r="V230" i="4"/>
  <c r="V229" i="4"/>
  <c r="V228" i="4"/>
  <c r="V227" i="4"/>
  <c r="V226" i="4"/>
  <c r="V225" i="4"/>
  <c r="V224" i="4"/>
  <c r="V223" i="4"/>
  <c r="V222" i="4"/>
  <c r="V221" i="4"/>
  <c r="V220" i="4"/>
  <c r="V219" i="4"/>
  <c r="V218" i="4"/>
  <c r="V217" i="4"/>
  <c r="V216" i="4"/>
  <c r="V215" i="4"/>
  <c r="V214" i="4"/>
  <c r="V213" i="4"/>
  <c r="V212" i="4"/>
  <c r="V211" i="4"/>
  <c r="V210" i="4"/>
  <c r="V209" i="4"/>
  <c r="V208" i="4"/>
  <c r="V207" i="4"/>
  <c r="V206" i="4"/>
  <c r="V205" i="4"/>
  <c r="V204" i="4"/>
  <c r="V203" i="4"/>
  <c r="V202" i="4"/>
  <c r="V201" i="4"/>
  <c r="V200" i="4"/>
  <c r="V199" i="4"/>
  <c r="V198" i="4"/>
  <c r="V197" i="4"/>
  <c r="V196" i="4"/>
  <c r="V195" i="4"/>
  <c r="V194" i="4"/>
  <c r="V19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7"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V12" i="4"/>
  <c r="V11" i="4"/>
  <c r="F5" i="2"/>
  <c r="O5" i="28" s="1"/>
  <c r="E5" i="2"/>
  <c r="N5" i="28" s="1"/>
  <c r="G5" i="2"/>
  <c r="P5" i="28" s="1"/>
  <c r="U10" i="4"/>
  <c r="H19" i="18" s="1"/>
  <c r="T10" i="4"/>
  <c r="H18" i="18" s="1"/>
  <c r="Z1306" i="4"/>
  <c r="Z305" i="4"/>
  <c r="Z304" i="4"/>
  <c r="Z303" i="4"/>
  <c r="Z302" i="4"/>
  <c r="Z301" i="4"/>
  <c r="Z300" i="4"/>
  <c r="Z299" i="4"/>
  <c r="Z298" i="4"/>
  <c r="Z297" i="4"/>
  <c r="Z296" i="4"/>
  <c r="Z295" i="4"/>
  <c r="Z294" i="4"/>
  <c r="Z293" i="4"/>
  <c r="Z292" i="4"/>
  <c r="Z291" i="4"/>
  <c r="Z290" i="4"/>
  <c r="Z289" i="4"/>
  <c r="Z288" i="4"/>
  <c r="Z287" i="4"/>
  <c r="Z286" i="4"/>
  <c r="Z285" i="4"/>
  <c r="Z284" i="4"/>
  <c r="Z283" i="4"/>
  <c r="Z282" i="4"/>
  <c r="Z281" i="4"/>
  <c r="Z280" i="4"/>
  <c r="Z279" i="4"/>
  <c r="Z278" i="4"/>
  <c r="Z277" i="4"/>
  <c r="Z276" i="4"/>
  <c r="Z275" i="4"/>
  <c r="Z274" i="4"/>
  <c r="Z273" i="4"/>
  <c r="Z272" i="4"/>
  <c r="Z271" i="4"/>
  <c r="Z270" i="4"/>
  <c r="Z269" i="4"/>
  <c r="Z268" i="4"/>
  <c r="Z267" i="4"/>
  <c r="Z266" i="4"/>
  <c r="Z265" i="4"/>
  <c r="Z264" i="4"/>
  <c r="Z263" i="4"/>
  <c r="Z262" i="4"/>
  <c r="Z261" i="4"/>
  <c r="Z260" i="4"/>
  <c r="Z259" i="4"/>
  <c r="Z258" i="4"/>
  <c r="Z257" i="4"/>
  <c r="Z256" i="4"/>
  <c r="Z255" i="4"/>
  <c r="Z254" i="4"/>
  <c r="Z253" i="4"/>
  <c r="Z252" i="4"/>
  <c r="Z251" i="4"/>
  <c r="Z250" i="4"/>
  <c r="Z249" i="4"/>
  <c r="Z248" i="4"/>
  <c r="Z247" i="4"/>
  <c r="Z246" i="4"/>
  <c r="Z245" i="4"/>
  <c r="Z244" i="4"/>
  <c r="Z243" i="4"/>
  <c r="Z242" i="4"/>
  <c r="Z241" i="4"/>
  <c r="Z240" i="4"/>
  <c r="Z239" i="4"/>
  <c r="Z238" i="4"/>
  <c r="Z237" i="4"/>
  <c r="Z236" i="4"/>
  <c r="Z235" i="4"/>
  <c r="Z234" i="4"/>
  <c r="Z233" i="4"/>
  <c r="Z232" i="4"/>
  <c r="Z231" i="4"/>
  <c r="Z230" i="4"/>
  <c r="Z229" i="4"/>
  <c r="Z228" i="4"/>
  <c r="Z227" i="4"/>
  <c r="Z226" i="4"/>
  <c r="Z225" i="4"/>
  <c r="Z224" i="4"/>
  <c r="Z223" i="4"/>
  <c r="Z222" i="4"/>
  <c r="Z221" i="4"/>
  <c r="Z220" i="4"/>
  <c r="Z219" i="4"/>
  <c r="Z218" i="4"/>
  <c r="Z217" i="4"/>
  <c r="Z216" i="4"/>
  <c r="Z215" i="4"/>
  <c r="Z214" i="4"/>
  <c r="Z213" i="4"/>
  <c r="Z212" i="4"/>
  <c r="Z211" i="4"/>
  <c r="Z210" i="4"/>
  <c r="Z209" i="4"/>
  <c r="Z208" i="4"/>
  <c r="Z207" i="4"/>
  <c r="Z206" i="4"/>
  <c r="Z205" i="4"/>
  <c r="Z204" i="4"/>
  <c r="Z203" i="4"/>
  <c r="Z202" i="4"/>
  <c r="Z201" i="4"/>
  <c r="Z200" i="4"/>
  <c r="Z199" i="4"/>
  <c r="Z198" i="4"/>
  <c r="Z197" i="4"/>
  <c r="Z196" i="4"/>
  <c r="Z195" i="4"/>
  <c r="Z194" i="4"/>
  <c r="Z193" i="4"/>
  <c r="Z192" i="4"/>
  <c r="Z191" i="4"/>
  <c r="Z190" i="4"/>
  <c r="Z189" i="4"/>
  <c r="Z188" i="4"/>
  <c r="Z187" i="4"/>
  <c r="Z186" i="4"/>
  <c r="Z185" i="4"/>
  <c r="Z184" i="4"/>
  <c r="Z183" i="4"/>
  <c r="Z182" i="4"/>
  <c r="Z181" i="4"/>
  <c r="Z180" i="4"/>
  <c r="Z179" i="4"/>
  <c r="Z178" i="4"/>
  <c r="Z177" i="4"/>
  <c r="Z176" i="4"/>
  <c r="Z175" i="4"/>
  <c r="Z174" i="4"/>
  <c r="Z173" i="4"/>
  <c r="Z172" i="4"/>
  <c r="Z171" i="4"/>
  <c r="Z170" i="4"/>
  <c r="Z169" i="4"/>
  <c r="Z168" i="4"/>
  <c r="Z167" i="4"/>
  <c r="Z166" i="4"/>
  <c r="Z165" i="4"/>
  <c r="Z164" i="4"/>
  <c r="Z163" i="4"/>
  <c r="Z162" i="4"/>
  <c r="Z161" i="4"/>
  <c r="Z160" i="4"/>
  <c r="Z159" i="4"/>
  <c r="Z158" i="4"/>
  <c r="Z157" i="4"/>
  <c r="Z156" i="4"/>
  <c r="Z155" i="4"/>
  <c r="Z154" i="4"/>
  <c r="Z153" i="4"/>
  <c r="Z152" i="4"/>
  <c r="Z151" i="4"/>
  <c r="Z150" i="4"/>
  <c r="Z149" i="4"/>
  <c r="Z148" i="4"/>
  <c r="Z147" i="4"/>
  <c r="Z146" i="4"/>
  <c r="Z145" i="4"/>
  <c r="Z144" i="4"/>
  <c r="Z143" i="4"/>
  <c r="Z142" i="4"/>
  <c r="Z141" i="4"/>
  <c r="Z140" i="4"/>
  <c r="Z139" i="4"/>
  <c r="Z138" i="4"/>
  <c r="Z137" i="4"/>
  <c r="Z136" i="4"/>
  <c r="Z135" i="4"/>
  <c r="Z134" i="4"/>
  <c r="Z133" i="4"/>
  <c r="Z132" i="4"/>
  <c r="Z131" i="4"/>
  <c r="Z130" i="4"/>
  <c r="Z129" i="4"/>
  <c r="Z128" i="4"/>
  <c r="Z127" i="4"/>
  <c r="Z126" i="4"/>
  <c r="Z125" i="4"/>
  <c r="Z124" i="4"/>
  <c r="Z123" i="4"/>
  <c r="Z122" i="4"/>
  <c r="Z121" i="4"/>
  <c r="Z120" i="4"/>
  <c r="Z119" i="4"/>
  <c r="Z118" i="4"/>
  <c r="Z117" i="4"/>
  <c r="Z116" i="4"/>
  <c r="Z115" i="4"/>
  <c r="Z114" i="4"/>
  <c r="Z113" i="4"/>
  <c r="Z112" i="4"/>
  <c r="Z111" i="4"/>
  <c r="Z110" i="4"/>
  <c r="Z109" i="4"/>
  <c r="Z108" i="4"/>
  <c r="Z107" i="4"/>
  <c r="Z106" i="4"/>
  <c r="Z105" i="4"/>
  <c r="Z104" i="4"/>
  <c r="Z103" i="4"/>
  <c r="Z102" i="4"/>
  <c r="Z101" i="4"/>
  <c r="Z100" i="4"/>
  <c r="Z99" i="4"/>
  <c r="Z98" i="4"/>
  <c r="Z97" i="4"/>
  <c r="Z96" i="4"/>
  <c r="Z95" i="4"/>
  <c r="Z94" i="4"/>
  <c r="Z93" i="4"/>
  <c r="Z92" i="4"/>
  <c r="Z91" i="4"/>
  <c r="Z90" i="4"/>
  <c r="Z89" i="4"/>
  <c r="Z88" i="4"/>
  <c r="Z87" i="4"/>
  <c r="Z86" i="4"/>
  <c r="Z85" i="4"/>
  <c r="Z84" i="4"/>
  <c r="Z83" i="4"/>
  <c r="Z82" i="4"/>
  <c r="Z81" i="4"/>
  <c r="Z80" i="4"/>
  <c r="Z79" i="4"/>
  <c r="Z78" i="4"/>
  <c r="Z77" i="4"/>
  <c r="Z76" i="4"/>
  <c r="Z75" i="4"/>
  <c r="Z74" i="4"/>
  <c r="Z73" i="4"/>
  <c r="Z72" i="4"/>
  <c r="Z71" i="4"/>
  <c r="Z70" i="4"/>
  <c r="Z69" i="4"/>
  <c r="Z68" i="4"/>
  <c r="Z67" i="4"/>
  <c r="Z66" i="4"/>
  <c r="Z65" i="4"/>
  <c r="Z64" i="4"/>
  <c r="Z63" i="4"/>
  <c r="Z62" i="4"/>
  <c r="Z61" i="4"/>
  <c r="Z60" i="4"/>
  <c r="Z59" i="4"/>
  <c r="Z58" i="4"/>
  <c r="Z57" i="4"/>
  <c r="Z56" i="4"/>
  <c r="Z55" i="4"/>
  <c r="Z54" i="4"/>
  <c r="Z53" i="4"/>
  <c r="Z52" i="4"/>
  <c r="Z51" i="4"/>
  <c r="Z50" i="4"/>
  <c r="Z49" i="4"/>
  <c r="Z48" i="4"/>
  <c r="Z47" i="4"/>
  <c r="Z46" i="4"/>
  <c r="Z45" i="4"/>
  <c r="Z44" i="4"/>
  <c r="Z43" i="4"/>
  <c r="Z42" i="4"/>
  <c r="Z41" i="4"/>
  <c r="Z40" i="4"/>
  <c r="Z39" i="4"/>
  <c r="Z38" i="4"/>
  <c r="Z37" i="4"/>
  <c r="Z36" i="4"/>
  <c r="Z35" i="4"/>
  <c r="Z34" i="4"/>
  <c r="Z33" i="4"/>
  <c r="Z32" i="4"/>
  <c r="Z31" i="4"/>
  <c r="Z30" i="4"/>
  <c r="Z29" i="4"/>
  <c r="Z28" i="4"/>
  <c r="Z27" i="4"/>
  <c r="Z26" i="4"/>
  <c r="Z25" i="4"/>
  <c r="Z24" i="4"/>
  <c r="Z23" i="4"/>
  <c r="Z22" i="4"/>
  <c r="Z21" i="4"/>
  <c r="Z20" i="4"/>
  <c r="Z19" i="4"/>
  <c r="Z18" i="4"/>
  <c r="Z17" i="4"/>
  <c r="Z16" i="4"/>
  <c r="Z15" i="4"/>
  <c r="Z14" i="4"/>
  <c r="Z13" i="4"/>
  <c r="Z12" i="4"/>
  <c r="Z11" i="4"/>
  <c r="T10" i="5"/>
  <c r="D10" i="29" s="1"/>
  <c r="D8" i="29" s="1"/>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L9" i="1"/>
  <c r="Z10" i="4" l="1"/>
  <c r="P10" i="29"/>
  <c r="P8" i="29"/>
  <c r="D8" i="2"/>
  <c r="Q56" i="29"/>
  <c r="Q78" i="29"/>
  <c r="F8" i="2"/>
  <c r="Q108" i="29" l="1"/>
  <c r="Q9" i="29"/>
  <c r="Q82" i="29"/>
  <c r="Q79" i="29"/>
  <c r="Q71" i="29"/>
  <c r="Q50" i="29"/>
  <c r="Q14" i="29"/>
  <c r="Q68" i="29"/>
  <c r="Q62" i="29"/>
  <c r="Q59" i="29"/>
  <c r="Q51" i="29"/>
  <c r="Q81" i="29"/>
  <c r="Q19" i="29"/>
  <c r="Q55" i="29"/>
  <c r="Q11" i="29"/>
  <c r="Q83" i="29"/>
  <c r="Q47" i="29"/>
  <c r="Q98" i="29"/>
  <c r="Q43" i="29"/>
  <c r="Q89" i="29"/>
  <c r="Q64" i="29"/>
  <c r="Q53" i="29"/>
  <c r="Q77" i="29"/>
  <c r="Q96" i="29"/>
  <c r="Q66" i="29"/>
  <c r="Q30" i="29"/>
  <c r="Q85" i="29"/>
  <c r="Q75" i="29"/>
  <c r="Q65" i="29"/>
  <c r="Q92" i="29"/>
  <c r="Q90" i="29"/>
  <c r="Q37" i="29"/>
  <c r="Q107" i="29"/>
  <c r="G7" i="29"/>
  <c r="Q23" i="29"/>
  <c r="Q39" i="29"/>
  <c r="Q35" i="29"/>
  <c r="Q86" i="29"/>
  <c r="Q63" i="29"/>
  <c r="Q34" i="29"/>
  <c r="Q46" i="29"/>
  <c r="Q44" i="29"/>
  <c r="Q33" i="29"/>
  <c r="Q104" i="29"/>
  <c r="Q72" i="29"/>
  <c r="Q95" i="29"/>
  <c r="Q70" i="29"/>
  <c r="Q80" i="29"/>
  <c r="Q17" i="29"/>
  <c r="Q69" i="29"/>
  <c r="Q38" i="29"/>
  <c r="Q26" i="29"/>
  <c r="Q42" i="29"/>
  <c r="Q58" i="29"/>
  <c r="Q18" i="29"/>
  <c r="Q21" i="29"/>
  <c r="Q54" i="29"/>
  <c r="Q100" i="29"/>
  <c r="Q91" i="29"/>
  <c r="Q73" i="29"/>
  <c r="Q76" i="29"/>
  <c r="Q97" i="29"/>
  <c r="Q48" i="29"/>
  <c r="D7" i="29"/>
  <c r="Q32" i="29"/>
  <c r="Q12" i="29"/>
  <c r="Q28" i="29"/>
  <c r="Q88" i="29"/>
  <c r="Q31" i="29"/>
  <c r="Q57" i="29"/>
  <c r="Q99" i="29"/>
  <c r="Q13" i="29"/>
  <c r="Q94" i="29"/>
  <c r="Q45" i="29"/>
  <c r="Q102" i="29"/>
  <c r="Q103" i="29"/>
  <c r="Q93" i="29"/>
  <c r="Q101" i="29"/>
  <c r="Q87" i="29"/>
  <c r="Q22" i="29"/>
  <c r="Q60" i="29"/>
  <c r="Q67" i="29"/>
  <c r="Q52" i="29"/>
  <c r="Q16" i="29"/>
  <c r="Q20" i="29"/>
  <c r="Q40" i="29"/>
  <c r="Q15" i="29"/>
  <c r="Q25" i="29"/>
  <c r="Q84" i="29"/>
  <c r="Q105" i="29"/>
  <c r="Q29" i="29"/>
  <c r="Q41" i="29"/>
  <c r="Q24" i="29"/>
  <c r="Q49" i="29"/>
  <c r="Q74" i="29"/>
  <c r="Q61" i="29"/>
  <c r="Q27" i="29"/>
  <c r="Q36" i="29"/>
  <c r="Q106" i="29"/>
  <c r="Q10" i="29"/>
  <c r="E7" i="29"/>
  <c r="F7" i="29"/>
  <c r="O7" i="29"/>
  <c r="K7" i="29"/>
  <c r="L7" i="29"/>
  <c r="J7" i="29"/>
  <c r="M7" i="29"/>
  <c r="N7" i="29"/>
  <c r="I7" i="29"/>
  <c r="H7" i="29"/>
  <c r="H5" i="2"/>
  <c r="Q5" i="28" s="1"/>
  <c r="D5" i="2"/>
  <c r="M5" i="28" s="1"/>
  <c r="D12" i="18"/>
  <c r="Q8" i="29" l="1"/>
  <c r="V10" i="4" l="1"/>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P116" i="8"/>
  <c r="P117" i="8"/>
  <c r="P118" i="8"/>
  <c r="P119" i="8"/>
  <c r="P120" i="8"/>
  <c r="P121" i="8"/>
  <c r="P122" i="8"/>
  <c r="P123" i="8"/>
  <c r="P124" i="8"/>
  <c r="P125" i="8"/>
  <c r="P126" i="8"/>
  <c r="P127" i="8"/>
  <c r="P128" i="8"/>
  <c r="P129" i="8"/>
  <c r="P130" i="8"/>
  <c r="P131" i="8"/>
  <c r="P132" i="8"/>
  <c r="P133" i="8"/>
  <c r="P134" i="8"/>
  <c r="P135" i="8"/>
  <c r="P136" i="8"/>
  <c r="P137" i="8"/>
  <c r="P138" i="8"/>
  <c r="P139" i="8"/>
  <c r="P140" i="8"/>
  <c r="P141" i="8"/>
  <c r="P142" i="8"/>
  <c r="P143" i="8"/>
  <c r="P144" i="8"/>
  <c r="P145" i="8"/>
  <c r="P146" i="8"/>
  <c r="P147" i="8"/>
  <c r="P148" i="8"/>
  <c r="P149" i="8"/>
  <c r="P150" i="8"/>
  <c r="P151" i="8"/>
  <c r="P152" i="8"/>
  <c r="P153" i="8"/>
  <c r="P154" i="8"/>
  <c r="P155" i="8"/>
  <c r="P156" i="8"/>
  <c r="P157" i="8"/>
  <c r="P158" i="8"/>
  <c r="P159" i="8"/>
  <c r="P160" i="8"/>
  <c r="P161" i="8"/>
  <c r="P162" i="8"/>
  <c r="P163" i="8"/>
  <c r="P164" i="8"/>
  <c r="P165" i="8"/>
  <c r="P166" i="8"/>
  <c r="P167" i="8"/>
  <c r="P168" i="8"/>
  <c r="P169" i="8"/>
  <c r="P170" i="8"/>
  <c r="P171" i="8"/>
  <c r="P172" i="8"/>
  <c r="P173" i="8"/>
  <c r="P174" i="8"/>
  <c r="P175" i="8"/>
  <c r="P176" i="8"/>
  <c r="P177" i="8"/>
  <c r="P178" i="8"/>
  <c r="P179" i="8"/>
  <c r="P180" i="8"/>
  <c r="P181" i="8"/>
  <c r="P182" i="8"/>
  <c r="P183" i="8"/>
  <c r="P184" i="8"/>
  <c r="P185" i="8"/>
  <c r="P186" i="8"/>
  <c r="P187" i="8"/>
  <c r="P188" i="8"/>
  <c r="P189" i="8"/>
  <c r="P190" i="8"/>
  <c r="P191" i="8"/>
  <c r="P192" i="8"/>
  <c r="P193" i="8"/>
  <c r="P194" i="8"/>
  <c r="P195" i="8"/>
  <c r="P196" i="8"/>
  <c r="P197" i="8"/>
  <c r="P198" i="8"/>
  <c r="P199" i="8"/>
  <c r="P200" i="8"/>
  <c r="P201" i="8"/>
  <c r="P202" i="8"/>
  <c r="P203" i="8"/>
  <c r="P204" i="8"/>
  <c r="P205" i="8"/>
  <c r="P206" i="8"/>
  <c r="P207" i="8"/>
  <c r="P208" i="8"/>
  <c r="P209" i="8"/>
  <c r="P210" i="8"/>
  <c r="P211" i="8"/>
  <c r="P212" i="8"/>
  <c r="P213" i="8"/>
  <c r="P214" i="8"/>
  <c r="P215" i="8"/>
  <c r="P216" i="8"/>
  <c r="P217" i="8"/>
  <c r="P218" i="8"/>
  <c r="P219" i="8"/>
  <c r="P220" i="8"/>
  <c r="P221" i="8"/>
  <c r="P222" i="8"/>
  <c r="P223" i="8"/>
  <c r="P224" i="8"/>
  <c r="P225" i="8"/>
  <c r="P226" i="8"/>
  <c r="P227" i="8"/>
  <c r="P228" i="8"/>
  <c r="P229" i="8"/>
  <c r="P230" i="8"/>
  <c r="P231" i="8"/>
  <c r="P232" i="8"/>
  <c r="P233" i="8"/>
  <c r="P234" i="8"/>
  <c r="P235" i="8"/>
  <c r="P236" i="8"/>
  <c r="P237" i="8"/>
  <c r="P238" i="8"/>
  <c r="P239" i="8"/>
  <c r="P240" i="8"/>
  <c r="P241" i="8"/>
  <c r="P242" i="8"/>
  <c r="P243" i="8"/>
  <c r="P244" i="8"/>
  <c r="P245" i="8"/>
  <c r="P246" i="8"/>
  <c r="P247" i="8"/>
  <c r="P248" i="8"/>
  <c r="P249" i="8"/>
  <c r="P250" i="8"/>
  <c r="P251" i="8"/>
  <c r="P252" i="8"/>
  <c r="P253" i="8"/>
  <c r="P254" i="8"/>
  <c r="P255" i="8"/>
  <c r="P256" i="8"/>
  <c r="P257" i="8"/>
  <c r="P258" i="8"/>
  <c r="P259" i="8"/>
  <c r="P260" i="8"/>
  <c r="P261" i="8"/>
  <c r="P262" i="8"/>
  <c r="P263" i="8"/>
  <c r="P264" i="8"/>
  <c r="P265" i="8"/>
  <c r="P266" i="8"/>
  <c r="P267" i="8"/>
  <c r="P268" i="8"/>
  <c r="P269" i="8"/>
  <c r="P270" i="8"/>
  <c r="P271" i="8"/>
  <c r="P272" i="8"/>
  <c r="P273" i="8"/>
  <c r="P274" i="8"/>
  <c r="P275" i="8"/>
  <c r="P276" i="8"/>
  <c r="P277" i="8"/>
  <c r="P278" i="8"/>
  <c r="P279" i="8"/>
  <c r="P280" i="8"/>
  <c r="P281" i="8"/>
  <c r="P282" i="8"/>
  <c r="P283" i="8"/>
  <c r="P284" i="8"/>
  <c r="P285" i="8"/>
  <c r="P286" i="8"/>
  <c r="P287" i="8"/>
  <c r="P288" i="8"/>
  <c r="P289" i="8"/>
  <c r="P290" i="8"/>
  <c r="P291" i="8"/>
  <c r="P292" i="8"/>
  <c r="P293" i="8"/>
  <c r="P294" i="8"/>
  <c r="P295" i="8"/>
  <c r="P296" i="8"/>
  <c r="P297" i="8"/>
  <c r="P298" i="8"/>
  <c r="P299" i="8"/>
  <c r="P300" i="8"/>
  <c r="P301" i="8"/>
  <c r="P302" i="8"/>
  <c r="P303" i="8"/>
  <c r="P304" i="8"/>
  <c r="P305" i="8"/>
  <c r="P306" i="8"/>
  <c r="P307" i="8"/>
  <c r="P308" i="8"/>
  <c r="P309" i="8"/>
  <c r="P10" i="8"/>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U102" i="5"/>
  <c r="U103" i="5"/>
  <c r="U104" i="5"/>
  <c r="U105" i="5"/>
  <c r="U106" i="5"/>
  <c r="U107" i="5"/>
  <c r="U108" i="5"/>
  <c r="U109" i="5"/>
  <c r="U110" i="5"/>
  <c r="U111" i="5"/>
  <c r="U112" i="5"/>
  <c r="U113" i="5"/>
  <c r="U114" i="5"/>
  <c r="U115" i="5"/>
  <c r="U116" i="5"/>
  <c r="U117" i="5"/>
  <c r="U118" i="5"/>
  <c r="U119" i="5"/>
  <c r="U120" i="5"/>
  <c r="U121" i="5"/>
  <c r="U122" i="5"/>
  <c r="U123" i="5"/>
  <c r="U124" i="5"/>
  <c r="U125" i="5"/>
  <c r="U126" i="5"/>
  <c r="U127" i="5"/>
  <c r="U128" i="5"/>
  <c r="U129" i="5"/>
  <c r="U130" i="5"/>
  <c r="U131" i="5"/>
  <c r="U132" i="5"/>
  <c r="U133" i="5"/>
  <c r="U134" i="5"/>
  <c r="U135" i="5"/>
  <c r="U136" i="5"/>
  <c r="U137" i="5"/>
  <c r="U138" i="5"/>
  <c r="U139" i="5"/>
  <c r="U140" i="5"/>
  <c r="U141" i="5"/>
  <c r="U142" i="5"/>
  <c r="U143" i="5"/>
  <c r="U144" i="5"/>
  <c r="U145" i="5"/>
  <c r="U146" i="5"/>
  <c r="U147" i="5"/>
  <c r="U148" i="5"/>
  <c r="U149" i="5"/>
  <c r="U150" i="5"/>
  <c r="U151" i="5"/>
  <c r="U152" i="5"/>
  <c r="U153" i="5"/>
  <c r="U154" i="5"/>
  <c r="U155" i="5"/>
  <c r="U156" i="5"/>
  <c r="U157" i="5"/>
  <c r="U158" i="5"/>
  <c r="U159" i="5"/>
  <c r="U160" i="5"/>
  <c r="U161" i="5"/>
  <c r="U162" i="5"/>
  <c r="U163" i="5"/>
  <c r="U164" i="5"/>
  <c r="U165" i="5"/>
  <c r="U166" i="5"/>
  <c r="U167" i="5"/>
  <c r="U168" i="5"/>
  <c r="U169" i="5"/>
  <c r="U170" i="5"/>
  <c r="U171" i="5"/>
  <c r="U172" i="5"/>
  <c r="U173" i="5"/>
  <c r="U174" i="5"/>
  <c r="U175" i="5"/>
  <c r="U176" i="5"/>
  <c r="U177" i="5"/>
  <c r="U178" i="5"/>
  <c r="U179" i="5"/>
  <c r="U180" i="5"/>
  <c r="U181" i="5"/>
  <c r="U182" i="5"/>
  <c r="U183" i="5"/>
  <c r="U184" i="5"/>
  <c r="U185" i="5"/>
  <c r="U186" i="5"/>
  <c r="U187" i="5"/>
  <c r="U188" i="5"/>
  <c r="U189" i="5"/>
  <c r="U190" i="5"/>
  <c r="U191" i="5"/>
  <c r="U192" i="5"/>
  <c r="U193" i="5"/>
  <c r="U194" i="5"/>
  <c r="U195" i="5"/>
  <c r="U196" i="5"/>
  <c r="U197" i="5"/>
  <c r="U198" i="5"/>
  <c r="U199" i="5"/>
  <c r="U200" i="5"/>
  <c r="U201" i="5"/>
  <c r="U202" i="5"/>
  <c r="U203" i="5"/>
  <c r="U204" i="5"/>
  <c r="U205" i="5"/>
  <c r="U206" i="5"/>
  <c r="U207" i="5"/>
  <c r="U208" i="5"/>
  <c r="U209" i="5"/>
  <c r="I11" i="5"/>
  <c r="V10" i="5"/>
  <c r="G9" i="2" s="1"/>
  <c r="I10" i="5"/>
  <c r="J10" i="5" s="1"/>
  <c r="J11" i="5"/>
  <c r="I11" i="8"/>
  <c r="J11" i="8" s="1"/>
  <c r="B37" i="28"/>
  <c r="B36" i="28"/>
  <c r="B35" i="28"/>
  <c r="A30" i="27" s="1"/>
  <c r="B34" i="28"/>
  <c r="B33" i="28"/>
  <c r="A28" i="27" s="1"/>
  <c r="B32" i="28"/>
  <c r="A27" i="27" s="1"/>
  <c r="B31" i="28"/>
  <c r="A26" i="27" s="1"/>
  <c r="B30" i="28"/>
  <c r="B29" i="28"/>
  <c r="A24" i="27" s="1"/>
  <c r="B28" i="28"/>
  <c r="A23" i="27" s="1"/>
  <c r="B27" i="28"/>
  <c r="B26" i="28"/>
  <c r="B25" i="28"/>
  <c r="B24" i="28"/>
  <c r="A19" i="27" s="1"/>
  <c r="B23" i="28"/>
  <c r="A18" i="27" s="1"/>
  <c r="B22" i="28"/>
  <c r="B21" i="28"/>
  <c r="B20" i="28"/>
  <c r="B19" i="28"/>
  <c r="A14" i="27" s="1"/>
  <c r="B18" i="28"/>
  <c r="B17" i="28"/>
  <c r="A12" i="27" s="1"/>
  <c r="B16" i="28"/>
  <c r="B15" i="28"/>
  <c r="A10" i="27" s="1"/>
  <c r="B14" i="28"/>
  <c r="B13" i="28"/>
  <c r="B12" i="28"/>
  <c r="B11" i="28"/>
  <c r="A6" i="27" s="1"/>
  <c r="B10" i="28"/>
  <c r="B9" i="28"/>
  <c r="B8" i="28"/>
  <c r="J46" i="8"/>
  <c r="J54" i="8"/>
  <c r="J57" i="8"/>
  <c r="J75" i="8"/>
  <c r="J77" i="8"/>
  <c r="J78" i="8"/>
  <c r="J94" i="8"/>
  <c r="J102" i="8"/>
  <c r="J118" i="8"/>
  <c r="J126" i="8"/>
  <c r="J150" i="8"/>
  <c r="J171" i="8"/>
  <c r="J174" i="8"/>
  <c r="J190" i="8"/>
  <c r="J203" i="8"/>
  <c r="J219" i="8"/>
  <c r="J222" i="8"/>
  <c r="J246" i="8"/>
  <c r="J254" i="8"/>
  <c r="J267" i="8"/>
  <c r="J278" i="8"/>
  <c r="J294" i="8"/>
  <c r="J299" i="8"/>
  <c r="J43" i="5"/>
  <c r="J51" i="5"/>
  <c r="J92" i="5"/>
  <c r="J95" i="5"/>
  <c r="J143" i="5"/>
  <c r="J159" i="5"/>
  <c r="J163" i="5"/>
  <c r="J167" i="5"/>
  <c r="J171" i="5"/>
  <c r="J177" i="5"/>
  <c r="J183" i="5"/>
  <c r="J191" i="5"/>
  <c r="J195" i="5"/>
  <c r="J199" i="5"/>
  <c r="J204" i="5"/>
  <c r="J207" i="5"/>
  <c r="J209" i="5"/>
  <c r="I11" i="4"/>
  <c r="H11" i="4" s="1"/>
  <c r="E11" i="4" s="1"/>
  <c r="I209" i="5"/>
  <c r="H209" i="5"/>
  <c r="E209" i="5"/>
  <c r="I208" i="5"/>
  <c r="I207" i="5"/>
  <c r="H207" i="5"/>
  <c r="E207" i="5" s="1"/>
  <c r="I206" i="5"/>
  <c r="J206" i="5" s="1"/>
  <c r="H206" i="5"/>
  <c r="E206" i="5" s="1"/>
  <c r="I205" i="5"/>
  <c r="I204" i="5"/>
  <c r="H204" i="5" s="1"/>
  <c r="E204" i="5" s="1"/>
  <c r="I203" i="5"/>
  <c r="J203" i="5" s="1"/>
  <c r="H203" i="5"/>
  <c r="E203" i="5" s="1"/>
  <c r="I202" i="5"/>
  <c r="I201" i="5"/>
  <c r="J201" i="5" s="1"/>
  <c r="I200" i="5"/>
  <c r="J200" i="5" s="1"/>
  <c r="H200" i="5"/>
  <c r="E200" i="5" s="1"/>
  <c r="I199" i="5"/>
  <c r="H199" i="5"/>
  <c r="E199" i="5" s="1"/>
  <c r="I198" i="5"/>
  <c r="J198" i="5" s="1"/>
  <c r="I197" i="5"/>
  <c r="I196" i="5"/>
  <c r="I195" i="5"/>
  <c r="H195" i="5" s="1"/>
  <c r="E195" i="5" s="1"/>
  <c r="I194" i="5"/>
  <c r="I193" i="5"/>
  <c r="J193" i="5" s="1"/>
  <c r="H193" i="5"/>
  <c r="E193" i="5" s="1"/>
  <c r="I192" i="5"/>
  <c r="J192" i="5" s="1"/>
  <c r="I191" i="5"/>
  <c r="H191" i="5"/>
  <c r="E191" i="5" s="1"/>
  <c r="I190" i="5"/>
  <c r="I189" i="5"/>
  <c r="J189" i="5" s="1"/>
  <c r="H189" i="5"/>
  <c r="E189" i="5" s="1"/>
  <c r="I188" i="5"/>
  <c r="H188" i="5" s="1"/>
  <c r="E188" i="5"/>
  <c r="I187" i="5"/>
  <c r="H187" i="5" s="1"/>
  <c r="E187" i="5" s="1"/>
  <c r="I186" i="5"/>
  <c r="I185" i="5"/>
  <c r="I184" i="5"/>
  <c r="I183" i="5"/>
  <c r="H183" i="5"/>
  <c r="E183" i="5"/>
  <c r="I182" i="5"/>
  <c r="J182" i="5" s="1"/>
  <c r="H182" i="5"/>
  <c r="E182" i="5" s="1"/>
  <c r="I181" i="5"/>
  <c r="J181" i="5" s="1"/>
  <c r="I180" i="5"/>
  <c r="J180" i="5" s="1"/>
  <c r="H180" i="5"/>
  <c r="E180" i="5"/>
  <c r="I179" i="5"/>
  <c r="I178" i="5"/>
  <c r="I177" i="5"/>
  <c r="H177" i="5"/>
  <c r="E177" i="5"/>
  <c r="I176" i="5"/>
  <c r="J176" i="5" s="1"/>
  <c r="H176" i="5"/>
  <c r="E176" i="5" s="1"/>
  <c r="I175" i="5"/>
  <c r="J175" i="5" s="1"/>
  <c r="H175" i="5"/>
  <c r="E175" i="5" s="1"/>
  <c r="I174" i="5"/>
  <c r="J174" i="5" s="1"/>
  <c r="H174" i="5"/>
  <c r="E174" i="5" s="1"/>
  <c r="I173" i="5"/>
  <c r="J173" i="5" s="1"/>
  <c r="H173" i="5"/>
  <c r="E173" i="5" s="1"/>
  <c r="I172" i="5"/>
  <c r="J172" i="5" s="1"/>
  <c r="I171" i="5"/>
  <c r="H171" i="5"/>
  <c r="E171" i="5" s="1"/>
  <c r="I170" i="5"/>
  <c r="I169" i="5"/>
  <c r="J169" i="5" s="1"/>
  <c r="I168" i="5"/>
  <c r="J168" i="5" s="1"/>
  <c r="H168" i="5"/>
  <c r="E168" i="5"/>
  <c r="I167" i="5"/>
  <c r="H167" i="5"/>
  <c r="E167" i="5" s="1"/>
  <c r="I166" i="5"/>
  <c r="J166" i="5" s="1"/>
  <c r="I165" i="5"/>
  <c r="J165" i="5" s="1"/>
  <c r="H165" i="5"/>
  <c r="E165" i="5" s="1"/>
  <c r="I164" i="5"/>
  <c r="I163" i="5"/>
  <c r="H163" i="5" s="1"/>
  <c r="E163" i="5" s="1"/>
  <c r="I162" i="5"/>
  <c r="I161" i="5"/>
  <c r="I160" i="5"/>
  <c r="J160" i="5" s="1"/>
  <c r="I159" i="5"/>
  <c r="H159" i="5"/>
  <c r="E159" i="5"/>
  <c r="I158" i="5"/>
  <c r="I157" i="5"/>
  <c r="J157" i="5" s="1"/>
  <c r="H157" i="5"/>
  <c r="E157" i="5" s="1"/>
  <c r="I156" i="5"/>
  <c r="J156" i="5" s="1"/>
  <c r="H156" i="5"/>
  <c r="E156" i="5"/>
  <c r="I155" i="5"/>
  <c r="I154" i="5"/>
  <c r="J154" i="5" s="1"/>
  <c r="H154" i="5"/>
  <c r="E154" i="5"/>
  <c r="I153" i="5"/>
  <c r="I152" i="5"/>
  <c r="J152" i="5" s="1"/>
  <c r="I151" i="5"/>
  <c r="J151" i="5" s="1"/>
  <c r="H151" i="5"/>
  <c r="E151" i="5" s="1"/>
  <c r="I150" i="5"/>
  <c r="J150" i="5" s="1"/>
  <c r="H150" i="5"/>
  <c r="E150" i="5" s="1"/>
  <c r="I149" i="5"/>
  <c r="J149" i="5" s="1"/>
  <c r="I148" i="5"/>
  <c r="I147" i="5"/>
  <c r="I146" i="5"/>
  <c r="J146" i="5" s="1"/>
  <c r="H146" i="5"/>
  <c r="E146" i="5"/>
  <c r="I145" i="5"/>
  <c r="J145" i="5" s="1"/>
  <c r="H145" i="5"/>
  <c r="E145" i="5"/>
  <c r="I144" i="5"/>
  <c r="J144" i="5" s="1"/>
  <c r="I143" i="5"/>
  <c r="H143" i="5"/>
  <c r="E143" i="5" s="1"/>
  <c r="I142" i="5"/>
  <c r="I141" i="5"/>
  <c r="J141" i="5" s="1"/>
  <c r="I140" i="5"/>
  <c r="J140" i="5" s="1"/>
  <c r="H140" i="5"/>
  <c r="E140" i="5" s="1"/>
  <c r="I139" i="5"/>
  <c r="J139" i="5" s="1"/>
  <c r="H139" i="5"/>
  <c r="E139" i="5" s="1"/>
  <c r="I138" i="5"/>
  <c r="J138" i="5" s="1"/>
  <c r="H138" i="5"/>
  <c r="E138" i="5"/>
  <c r="I137" i="5"/>
  <c r="J137" i="5" s="1"/>
  <c r="H137" i="5"/>
  <c r="E137" i="5" s="1"/>
  <c r="I136" i="5"/>
  <c r="I135" i="5"/>
  <c r="J135" i="5" s="1"/>
  <c r="H135" i="5"/>
  <c r="E135" i="5"/>
  <c r="I134" i="5"/>
  <c r="I133" i="5"/>
  <c r="J133" i="5" s="1"/>
  <c r="I132" i="5"/>
  <c r="J132" i="5" s="1"/>
  <c r="H132" i="5"/>
  <c r="E132" i="5" s="1"/>
  <c r="I131" i="5"/>
  <c r="J131" i="5" s="1"/>
  <c r="H131" i="5"/>
  <c r="E131" i="5" s="1"/>
  <c r="I130" i="5"/>
  <c r="J130" i="5" s="1"/>
  <c r="H130" i="5"/>
  <c r="E130" i="5"/>
  <c r="I129" i="5"/>
  <c r="J129" i="5" s="1"/>
  <c r="H129" i="5"/>
  <c r="E129" i="5" s="1"/>
  <c r="I128" i="5"/>
  <c r="I127" i="5"/>
  <c r="J127" i="5" s="1"/>
  <c r="H127" i="5"/>
  <c r="E127" i="5"/>
  <c r="I126" i="5"/>
  <c r="J126" i="5" s="1"/>
  <c r="I125" i="5"/>
  <c r="J125" i="5" s="1"/>
  <c r="I124" i="5"/>
  <c r="J124" i="5" s="1"/>
  <c r="H124" i="5"/>
  <c r="E124" i="5" s="1"/>
  <c r="I123" i="5"/>
  <c r="I122" i="5"/>
  <c r="J122" i="5" s="1"/>
  <c r="H122" i="5"/>
  <c r="E122" i="5"/>
  <c r="I121" i="5"/>
  <c r="J121" i="5" s="1"/>
  <c r="H121" i="5"/>
  <c r="E121" i="5" s="1"/>
  <c r="I120" i="5"/>
  <c r="I119" i="5"/>
  <c r="J119" i="5" s="1"/>
  <c r="H119" i="5"/>
  <c r="E119" i="5"/>
  <c r="I118" i="5"/>
  <c r="J118" i="5" s="1"/>
  <c r="H118" i="5"/>
  <c r="E118" i="5"/>
  <c r="I117" i="5"/>
  <c r="J117" i="5" s="1"/>
  <c r="I116" i="5"/>
  <c r="I115" i="5"/>
  <c r="I114" i="5"/>
  <c r="J114" i="5" s="1"/>
  <c r="H114" i="5"/>
  <c r="E114" i="5"/>
  <c r="I113" i="5"/>
  <c r="H113" i="5" s="1"/>
  <c r="E113" i="5" s="1"/>
  <c r="I112" i="5"/>
  <c r="I111" i="5"/>
  <c r="J111" i="5" s="1"/>
  <c r="H111" i="5"/>
  <c r="E111" i="5"/>
  <c r="I110" i="5"/>
  <c r="J110" i="5" s="1"/>
  <c r="H110" i="5"/>
  <c r="E110" i="5" s="1"/>
  <c r="I109" i="5"/>
  <c r="J109" i="5" s="1"/>
  <c r="I108" i="5"/>
  <c r="I107" i="5"/>
  <c r="I106" i="5"/>
  <c r="J106" i="5" s="1"/>
  <c r="H106" i="5"/>
  <c r="E106" i="5"/>
  <c r="I105" i="5"/>
  <c r="I104" i="5"/>
  <c r="I103" i="5"/>
  <c r="J103" i="5" s="1"/>
  <c r="H103" i="5"/>
  <c r="E103" i="5"/>
  <c r="I102" i="5"/>
  <c r="J102" i="5" s="1"/>
  <c r="H102" i="5"/>
  <c r="E102" i="5" s="1"/>
  <c r="I101" i="5"/>
  <c r="J101" i="5" s="1"/>
  <c r="I100" i="5"/>
  <c r="I99" i="5"/>
  <c r="I98" i="5"/>
  <c r="J98" i="5" s="1"/>
  <c r="H98" i="5"/>
  <c r="E98" i="5"/>
  <c r="I97" i="5"/>
  <c r="I96" i="5"/>
  <c r="I95" i="5"/>
  <c r="H95" i="5"/>
  <c r="E95" i="5" s="1"/>
  <c r="I94" i="5"/>
  <c r="J94" i="5" s="1"/>
  <c r="H94" i="5"/>
  <c r="E94" i="5" s="1"/>
  <c r="I93" i="5"/>
  <c r="J93" i="5" s="1"/>
  <c r="I92" i="5"/>
  <c r="H92" i="5" s="1"/>
  <c r="E92" i="5"/>
  <c r="I91" i="5"/>
  <c r="J91" i="5" s="1"/>
  <c r="H91" i="5"/>
  <c r="E91" i="5" s="1"/>
  <c r="I90" i="5"/>
  <c r="J90" i="5" s="1"/>
  <c r="H90" i="5"/>
  <c r="E90" i="5"/>
  <c r="I89" i="5"/>
  <c r="I88" i="5"/>
  <c r="I87" i="5"/>
  <c r="J87" i="5" s="1"/>
  <c r="H87" i="5"/>
  <c r="E87" i="5" s="1"/>
  <c r="I86" i="5"/>
  <c r="J86" i="5" s="1"/>
  <c r="I85" i="5"/>
  <c r="J85" i="5" s="1"/>
  <c r="I84" i="5"/>
  <c r="J84" i="5" s="1"/>
  <c r="H84" i="5"/>
  <c r="E84" i="5" s="1"/>
  <c r="I83" i="5"/>
  <c r="I82" i="5"/>
  <c r="J82" i="5" s="1"/>
  <c r="H82" i="5"/>
  <c r="E82" i="5" s="1"/>
  <c r="I81" i="5"/>
  <c r="J81" i="5" s="1"/>
  <c r="H81" i="5"/>
  <c r="E81" i="5" s="1"/>
  <c r="I80" i="5"/>
  <c r="I79" i="5"/>
  <c r="I78" i="5"/>
  <c r="J78" i="5" s="1"/>
  <c r="H78" i="5"/>
  <c r="E78" i="5" s="1"/>
  <c r="I77" i="5"/>
  <c r="J77" i="5" s="1"/>
  <c r="I76" i="5"/>
  <c r="I75" i="5"/>
  <c r="J75" i="5" s="1"/>
  <c r="H75" i="5"/>
  <c r="E75" i="5" s="1"/>
  <c r="I74" i="5"/>
  <c r="J74" i="5" s="1"/>
  <c r="H74" i="5"/>
  <c r="E74" i="5"/>
  <c r="I73" i="5"/>
  <c r="I72" i="5"/>
  <c r="I71" i="5"/>
  <c r="I70" i="5"/>
  <c r="J70" i="5" s="1"/>
  <c r="I69" i="5"/>
  <c r="J69" i="5" s="1"/>
  <c r="I68" i="5"/>
  <c r="I67" i="5"/>
  <c r="J67" i="5" s="1"/>
  <c r="H67" i="5"/>
  <c r="E67" i="5" s="1"/>
  <c r="I66" i="5"/>
  <c r="J66" i="5" s="1"/>
  <c r="H66" i="5"/>
  <c r="E66" i="5" s="1"/>
  <c r="I65" i="5"/>
  <c r="J65" i="5" s="1"/>
  <c r="I64" i="5"/>
  <c r="I63" i="5"/>
  <c r="I62" i="5"/>
  <c r="J62" i="5" s="1"/>
  <c r="H62" i="5"/>
  <c r="E62" i="5"/>
  <c r="I61" i="5"/>
  <c r="J61" i="5" s="1"/>
  <c r="I60" i="5"/>
  <c r="I59" i="5"/>
  <c r="J59" i="5" s="1"/>
  <c r="H59" i="5"/>
  <c r="E59" i="5" s="1"/>
  <c r="I58" i="5"/>
  <c r="J58" i="5" s="1"/>
  <c r="H58" i="5"/>
  <c r="E58" i="5"/>
  <c r="I57" i="5"/>
  <c r="I56" i="5"/>
  <c r="I55" i="5"/>
  <c r="J55" i="5" s="1"/>
  <c r="I54" i="5"/>
  <c r="J54" i="5" s="1"/>
  <c r="H54" i="5"/>
  <c r="E54" i="5" s="1"/>
  <c r="I53" i="5"/>
  <c r="J53" i="5" s="1"/>
  <c r="I52" i="5"/>
  <c r="J52" i="5" s="1"/>
  <c r="H52" i="5"/>
  <c r="E52" i="5" s="1"/>
  <c r="I51" i="5"/>
  <c r="H51" i="5"/>
  <c r="E51" i="5" s="1"/>
  <c r="I50" i="5"/>
  <c r="J50" i="5" s="1"/>
  <c r="H50" i="5"/>
  <c r="E50" i="5" s="1"/>
  <c r="I49" i="5"/>
  <c r="J49" i="5" s="1"/>
  <c r="I48" i="5"/>
  <c r="I47" i="5"/>
  <c r="I46" i="5"/>
  <c r="J46" i="5" s="1"/>
  <c r="H46" i="5"/>
  <c r="E46" i="5" s="1"/>
  <c r="I45" i="5"/>
  <c r="J45" i="5" s="1"/>
  <c r="I44" i="5"/>
  <c r="I43" i="5"/>
  <c r="H43" i="5"/>
  <c r="E43" i="5" s="1"/>
  <c r="I42" i="5"/>
  <c r="J42" i="5" s="1"/>
  <c r="H42" i="5"/>
  <c r="E42" i="5"/>
  <c r="I41" i="5"/>
  <c r="I40" i="5"/>
  <c r="I39" i="5"/>
  <c r="J39" i="5" s="1"/>
  <c r="H39" i="5"/>
  <c r="E39" i="5" s="1"/>
  <c r="I38" i="5"/>
  <c r="I37" i="5"/>
  <c r="J37" i="5" s="1"/>
  <c r="I36" i="5"/>
  <c r="J36" i="5" s="1"/>
  <c r="I35" i="5"/>
  <c r="I34" i="5"/>
  <c r="J34" i="5" s="1"/>
  <c r="H34" i="5"/>
  <c r="E34" i="5" s="1"/>
  <c r="I33" i="5"/>
  <c r="J33" i="5" s="1"/>
  <c r="H33" i="5"/>
  <c r="E33" i="5" s="1"/>
  <c r="I32" i="5"/>
  <c r="I31" i="5"/>
  <c r="I30" i="5"/>
  <c r="J30" i="5" s="1"/>
  <c r="H30" i="5"/>
  <c r="E30" i="5" s="1"/>
  <c r="I29" i="5"/>
  <c r="J29" i="5" s="1"/>
  <c r="I28" i="5"/>
  <c r="I27" i="5"/>
  <c r="J27" i="5" s="1"/>
  <c r="H27" i="5"/>
  <c r="E27" i="5" s="1"/>
  <c r="I26" i="5"/>
  <c r="J26" i="5" s="1"/>
  <c r="H26" i="5"/>
  <c r="E26" i="5"/>
  <c r="I25" i="5"/>
  <c r="I24" i="5"/>
  <c r="I23" i="5"/>
  <c r="I22" i="5"/>
  <c r="J22" i="5" s="1"/>
  <c r="H22" i="5"/>
  <c r="E22" i="5" s="1"/>
  <c r="I21" i="5"/>
  <c r="I20" i="5"/>
  <c r="J20" i="5" s="1"/>
  <c r="I19" i="5"/>
  <c r="I18" i="5"/>
  <c r="J18" i="5" s="1"/>
  <c r="I17" i="5"/>
  <c r="J17" i="5" s="1"/>
  <c r="H17" i="5"/>
  <c r="E17" i="5" s="1"/>
  <c r="I16" i="5"/>
  <c r="I15" i="5"/>
  <c r="J15" i="5" s="1"/>
  <c r="H15" i="5"/>
  <c r="E15" i="5" s="1"/>
  <c r="I14" i="5"/>
  <c r="J14" i="5" s="1"/>
  <c r="I13" i="5"/>
  <c r="I12" i="5"/>
  <c r="J12" i="5" s="1"/>
  <c r="H12" i="5"/>
  <c r="E12" i="5"/>
  <c r="I309" i="8"/>
  <c r="J309" i="8" s="1"/>
  <c r="H309" i="8"/>
  <c r="E309" i="8" s="1"/>
  <c r="I308" i="8"/>
  <c r="J308" i="8" s="1"/>
  <c r="I307" i="8"/>
  <c r="J307" i="8" s="1"/>
  <c r="H307" i="8"/>
  <c r="E307" i="8"/>
  <c r="I306" i="8"/>
  <c r="I305" i="8"/>
  <c r="I304" i="8"/>
  <c r="I303" i="8"/>
  <c r="J303" i="8" s="1"/>
  <c r="I302" i="8"/>
  <c r="J302" i="8" s="1"/>
  <c r="I301" i="8"/>
  <c r="J301" i="8" s="1"/>
  <c r="H301" i="8"/>
  <c r="E301" i="8" s="1"/>
  <c r="I300" i="8"/>
  <c r="I299" i="8"/>
  <c r="H299" i="8"/>
  <c r="E299" i="8" s="1"/>
  <c r="I298" i="8"/>
  <c r="I297" i="8"/>
  <c r="I296" i="8"/>
  <c r="I295" i="8"/>
  <c r="J295" i="8" s="1"/>
  <c r="I294" i="8"/>
  <c r="H294" i="8" s="1"/>
  <c r="E294" i="8"/>
  <c r="I293" i="8"/>
  <c r="I292" i="8"/>
  <c r="J292" i="8" s="1"/>
  <c r="H292" i="8"/>
  <c r="E292" i="8" s="1"/>
  <c r="I291" i="8"/>
  <c r="J291" i="8" s="1"/>
  <c r="H291" i="8"/>
  <c r="E291" i="8"/>
  <c r="I290" i="8"/>
  <c r="I289" i="8"/>
  <c r="I288" i="8"/>
  <c r="J288" i="8" s="1"/>
  <c r="H288" i="8"/>
  <c r="E288" i="8" s="1"/>
  <c r="I287" i="8"/>
  <c r="J287" i="8" s="1"/>
  <c r="I286" i="8"/>
  <c r="J286" i="8" s="1"/>
  <c r="I285" i="8"/>
  <c r="I284" i="8"/>
  <c r="J284" i="8" s="1"/>
  <c r="H284" i="8"/>
  <c r="E284" i="8" s="1"/>
  <c r="I283" i="8"/>
  <c r="J283" i="8" s="1"/>
  <c r="H283" i="8"/>
  <c r="E283" i="8"/>
  <c r="I282" i="8"/>
  <c r="J282" i="8" s="1"/>
  <c r="H282" i="8"/>
  <c r="E282" i="8" s="1"/>
  <c r="I281" i="8"/>
  <c r="I280" i="8"/>
  <c r="I279" i="8"/>
  <c r="J279" i="8" s="1"/>
  <c r="I278" i="8"/>
  <c r="H278" i="8" s="1"/>
  <c r="E278" i="8"/>
  <c r="I277" i="8"/>
  <c r="I276" i="8"/>
  <c r="J276" i="8" s="1"/>
  <c r="I275" i="8"/>
  <c r="J275" i="8" s="1"/>
  <c r="H275" i="8"/>
  <c r="E275" i="8"/>
  <c r="I274" i="8"/>
  <c r="I273" i="8"/>
  <c r="I272" i="8"/>
  <c r="J272" i="8" s="1"/>
  <c r="I271" i="8"/>
  <c r="J271" i="8" s="1"/>
  <c r="H271" i="8"/>
  <c r="E271" i="8" s="1"/>
  <c r="I270" i="8"/>
  <c r="J270" i="8" s="1"/>
  <c r="I269" i="8"/>
  <c r="I268" i="8"/>
  <c r="J268" i="8" s="1"/>
  <c r="I267" i="8"/>
  <c r="H267" i="8"/>
  <c r="E267" i="8" s="1"/>
  <c r="I266" i="8"/>
  <c r="I265" i="8"/>
  <c r="H265" i="8" s="1"/>
  <c r="E265" i="8" s="1"/>
  <c r="I264" i="8"/>
  <c r="I263" i="8"/>
  <c r="J263" i="8" s="1"/>
  <c r="H263" i="8"/>
  <c r="E263" i="8" s="1"/>
  <c r="I262" i="8"/>
  <c r="H262" i="8" s="1"/>
  <c r="E262" i="8"/>
  <c r="I261" i="8"/>
  <c r="I260" i="8"/>
  <c r="J260" i="8" s="1"/>
  <c r="I259" i="8"/>
  <c r="J259" i="8" s="1"/>
  <c r="H259" i="8"/>
  <c r="E259" i="8"/>
  <c r="I258" i="8"/>
  <c r="I257" i="8"/>
  <c r="I256" i="8"/>
  <c r="J256" i="8" s="1"/>
  <c r="I255" i="8"/>
  <c r="I254" i="8"/>
  <c r="H254" i="8" s="1"/>
  <c r="E254" i="8"/>
  <c r="I253" i="8"/>
  <c r="J253" i="8" s="1"/>
  <c r="H253" i="8"/>
  <c r="E253" i="8" s="1"/>
  <c r="I252" i="8"/>
  <c r="J252" i="8" s="1"/>
  <c r="I251" i="8"/>
  <c r="J251" i="8" s="1"/>
  <c r="H251" i="8"/>
  <c r="E251" i="8"/>
  <c r="I250" i="8"/>
  <c r="I249" i="8"/>
  <c r="H249" i="8" s="1"/>
  <c r="E249" i="8" s="1"/>
  <c r="I248" i="8"/>
  <c r="I247" i="8"/>
  <c r="I246" i="8"/>
  <c r="H246" i="8" s="1"/>
  <c r="E246" i="8"/>
  <c r="I245" i="8"/>
  <c r="I244" i="8"/>
  <c r="J244" i="8" s="1"/>
  <c r="H244" i="8"/>
  <c r="E244" i="8" s="1"/>
  <c r="I243" i="8"/>
  <c r="J243" i="8" s="1"/>
  <c r="H243" i="8"/>
  <c r="E243" i="8"/>
  <c r="I242" i="8"/>
  <c r="I241" i="8"/>
  <c r="I240" i="8"/>
  <c r="J240" i="8" s="1"/>
  <c r="H240" i="8"/>
  <c r="E240" i="8" s="1"/>
  <c r="I239" i="8"/>
  <c r="J239" i="8" s="1"/>
  <c r="H239" i="8"/>
  <c r="E239" i="8" s="1"/>
  <c r="I238" i="8"/>
  <c r="H238" i="8" s="1"/>
  <c r="E238" i="8" s="1"/>
  <c r="I237" i="8"/>
  <c r="J237" i="8" s="1"/>
  <c r="I236" i="8"/>
  <c r="J236" i="8" s="1"/>
  <c r="H236" i="8"/>
  <c r="E236" i="8" s="1"/>
  <c r="I235" i="8"/>
  <c r="J235" i="8" s="1"/>
  <c r="H235" i="8"/>
  <c r="E235" i="8"/>
  <c r="I234" i="8"/>
  <c r="J234" i="8" s="1"/>
  <c r="H234" i="8"/>
  <c r="E234" i="8" s="1"/>
  <c r="I233" i="8"/>
  <c r="I232" i="8"/>
  <c r="I231" i="8"/>
  <c r="J231" i="8" s="1"/>
  <c r="H231" i="8"/>
  <c r="E231" i="8"/>
  <c r="I230" i="8"/>
  <c r="J230" i="8" s="1"/>
  <c r="I229" i="8"/>
  <c r="I228" i="8"/>
  <c r="I227" i="8"/>
  <c r="J227" i="8" s="1"/>
  <c r="H227" i="8"/>
  <c r="E227" i="8"/>
  <c r="I226" i="8"/>
  <c r="I225" i="8"/>
  <c r="I224" i="8"/>
  <c r="I223" i="8"/>
  <c r="J223" i="8" s="1"/>
  <c r="I222" i="8"/>
  <c r="H222" i="8" s="1"/>
  <c r="E222" i="8"/>
  <c r="I221" i="8"/>
  <c r="J221" i="8" s="1"/>
  <c r="I220" i="8"/>
  <c r="I219" i="8"/>
  <c r="H219" i="8"/>
  <c r="E219" i="8" s="1"/>
  <c r="I218" i="8"/>
  <c r="J218" i="8" s="1"/>
  <c r="I217" i="8"/>
  <c r="I216" i="8"/>
  <c r="I215" i="8"/>
  <c r="J215" i="8" s="1"/>
  <c r="H215" i="8"/>
  <c r="E215" i="8" s="1"/>
  <c r="I214" i="8"/>
  <c r="J214" i="8" s="1"/>
  <c r="I213" i="8"/>
  <c r="I212" i="8"/>
  <c r="J212" i="8" s="1"/>
  <c r="H212" i="8"/>
  <c r="E212" i="8" s="1"/>
  <c r="I211" i="8"/>
  <c r="J211" i="8" s="1"/>
  <c r="H211" i="8"/>
  <c r="E211" i="8"/>
  <c r="I210" i="8"/>
  <c r="I209" i="8"/>
  <c r="I208" i="8"/>
  <c r="J208" i="8" s="1"/>
  <c r="H208" i="8"/>
  <c r="E208" i="8" s="1"/>
  <c r="I207" i="8"/>
  <c r="I206" i="8"/>
  <c r="J206" i="8" s="1"/>
  <c r="I205" i="8"/>
  <c r="J205" i="8" s="1"/>
  <c r="H205" i="8"/>
  <c r="E205" i="8" s="1"/>
  <c r="I204" i="8"/>
  <c r="J204" i="8" s="1"/>
  <c r="H204" i="8"/>
  <c r="E204" i="8" s="1"/>
  <c r="I203" i="8"/>
  <c r="H203" i="8"/>
  <c r="E203" i="8"/>
  <c r="I202" i="8"/>
  <c r="J202" i="8" s="1"/>
  <c r="I201" i="8"/>
  <c r="I200" i="8"/>
  <c r="I199" i="8"/>
  <c r="I198" i="8"/>
  <c r="J198" i="8" s="1"/>
  <c r="I197" i="8"/>
  <c r="I196" i="8"/>
  <c r="J196" i="8" s="1"/>
  <c r="H196" i="8"/>
  <c r="E196" i="8" s="1"/>
  <c r="I195" i="8"/>
  <c r="J195" i="8" s="1"/>
  <c r="H195" i="8"/>
  <c r="E195" i="8"/>
  <c r="I194" i="8"/>
  <c r="I193" i="8"/>
  <c r="I192" i="8"/>
  <c r="J192" i="8" s="1"/>
  <c r="H192" i="8"/>
  <c r="E192" i="8" s="1"/>
  <c r="I191" i="8"/>
  <c r="J191" i="8" s="1"/>
  <c r="H191" i="8"/>
  <c r="E191" i="8" s="1"/>
  <c r="I190" i="8"/>
  <c r="H190" i="8" s="1"/>
  <c r="E190" i="8" s="1"/>
  <c r="I189" i="8"/>
  <c r="I188" i="8"/>
  <c r="J188" i="8" s="1"/>
  <c r="I187" i="8"/>
  <c r="J187" i="8" s="1"/>
  <c r="H187" i="8"/>
  <c r="E187" i="8" s="1"/>
  <c r="I186" i="8"/>
  <c r="J186" i="8" s="1"/>
  <c r="H186" i="8"/>
  <c r="E186" i="8" s="1"/>
  <c r="I185" i="8"/>
  <c r="I184" i="8"/>
  <c r="I183" i="8"/>
  <c r="J183" i="8" s="1"/>
  <c r="H183" i="8"/>
  <c r="E183" i="8" s="1"/>
  <c r="I182" i="8"/>
  <c r="J182" i="8" s="1"/>
  <c r="I181" i="8"/>
  <c r="I180" i="8"/>
  <c r="I179" i="8"/>
  <c r="J179" i="8" s="1"/>
  <c r="H179" i="8"/>
  <c r="E179" i="8"/>
  <c r="I178" i="8"/>
  <c r="I177" i="8"/>
  <c r="I176" i="8"/>
  <c r="I175" i="8"/>
  <c r="J175" i="8" s="1"/>
  <c r="I174" i="8"/>
  <c r="H174" i="8" s="1"/>
  <c r="E174" i="8"/>
  <c r="I173" i="8"/>
  <c r="J173" i="8" s="1"/>
  <c r="H173" i="8"/>
  <c r="E173" i="8" s="1"/>
  <c r="I172" i="8"/>
  <c r="I171" i="8"/>
  <c r="H171" i="8"/>
  <c r="E171" i="8" s="1"/>
  <c r="I170" i="8"/>
  <c r="I169" i="8"/>
  <c r="I168" i="8"/>
  <c r="I167" i="8"/>
  <c r="J167" i="8" s="1"/>
  <c r="I166" i="8"/>
  <c r="H166" i="8" s="1"/>
  <c r="E166" i="8"/>
  <c r="I165" i="8"/>
  <c r="I164" i="8"/>
  <c r="J164" i="8" s="1"/>
  <c r="H164" i="8"/>
  <c r="E164" i="8" s="1"/>
  <c r="I163" i="8"/>
  <c r="J163" i="8" s="1"/>
  <c r="H163" i="8"/>
  <c r="E163" i="8"/>
  <c r="I162" i="8"/>
  <c r="I161" i="8"/>
  <c r="I160" i="8"/>
  <c r="J160" i="8" s="1"/>
  <c r="H160" i="8"/>
  <c r="E160" i="8" s="1"/>
  <c r="I159" i="8"/>
  <c r="J159" i="8" s="1"/>
  <c r="I158" i="8"/>
  <c r="J158" i="8" s="1"/>
  <c r="I157" i="8"/>
  <c r="J157" i="8" s="1"/>
  <c r="H157" i="8"/>
  <c r="E157" i="8" s="1"/>
  <c r="I156" i="8"/>
  <c r="J156" i="8" s="1"/>
  <c r="H156" i="8"/>
  <c r="E156" i="8" s="1"/>
  <c r="I155" i="8"/>
  <c r="J155" i="8" s="1"/>
  <c r="H155" i="8"/>
  <c r="E155" i="8"/>
  <c r="I154" i="8"/>
  <c r="J154" i="8" s="1"/>
  <c r="H154" i="8"/>
  <c r="E154" i="8" s="1"/>
  <c r="I153" i="8"/>
  <c r="I152" i="8"/>
  <c r="I151" i="8"/>
  <c r="J151" i="8" s="1"/>
  <c r="I150" i="8"/>
  <c r="H150" i="8" s="1"/>
  <c r="E150" i="8"/>
  <c r="I149" i="8"/>
  <c r="I148" i="8"/>
  <c r="J148" i="8" s="1"/>
  <c r="I147" i="8"/>
  <c r="J147" i="8" s="1"/>
  <c r="H147" i="8"/>
  <c r="E147" i="8"/>
  <c r="I146" i="8"/>
  <c r="I145" i="8"/>
  <c r="I144" i="8"/>
  <c r="J144" i="8" s="1"/>
  <c r="I143" i="8"/>
  <c r="J143" i="8" s="1"/>
  <c r="H143" i="8"/>
  <c r="E143" i="8" s="1"/>
  <c r="I142" i="8"/>
  <c r="J142" i="8" s="1"/>
  <c r="I141" i="8"/>
  <c r="I140" i="8"/>
  <c r="J140" i="8" s="1"/>
  <c r="I139" i="8"/>
  <c r="J139" i="8" s="1"/>
  <c r="H139" i="8"/>
  <c r="E139" i="8" s="1"/>
  <c r="I138" i="8"/>
  <c r="J138" i="8" s="1"/>
  <c r="H138" i="8"/>
  <c r="E138" i="8" s="1"/>
  <c r="I137" i="8"/>
  <c r="I136" i="8"/>
  <c r="I135" i="8"/>
  <c r="J135" i="8" s="1"/>
  <c r="H135" i="8"/>
  <c r="E135" i="8" s="1"/>
  <c r="I134" i="8"/>
  <c r="J134" i="8" s="1"/>
  <c r="I133" i="8"/>
  <c r="I132" i="8"/>
  <c r="J132" i="8" s="1"/>
  <c r="I131" i="8"/>
  <c r="J131" i="8" s="1"/>
  <c r="H131" i="8"/>
  <c r="E131" i="8"/>
  <c r="I130" i="8"/>
  <c r="I129" i="8"/>
  <c r="I128" i="8"/>
  <c r="J128" i="8" s="1"/>
  <c r="I127" i="8"/>
  <c r="J127" i="8" s="1"/>
  <c r="H127" i="8"/>
  <c r="E127" i="8" s="1"/>
  <c r="I126" i="8"/>
  <c r="H126" i="8" s="1"/>
  <c r="E126" i="8" s="1"/>
  <c r="I125" i="8"/>
  <c r="J125" i="8" s="1"/>
  <c r="I124" i="8"/>
  <c r="I123" i="8"/>
  <c r="J123" i="8" s="1"/>
  <c r="H123" i="8"/>
  <c r="E123" i="8" s="1"/>
  <c r="I122" i="8"/>
  <c r="J122" i="8" s="1"/>
  <c r="I121" i="8"/>
  <c r="H121" i="8" s="1"/>
  <c r="E121" i="8" s="1"/>
  <c r="I120" i="8"/>
  <c r="I119" i="8"/>
  <c r="I118" i="8"/>
  <c r="H118" i="8" s="1"/>
  <c r="E118" i="8" s="1"/>
  <c r="I117" i="8"/>
  <c r="I116" i="8"/>
  <c r="J116" i="8" s="1"/>
  <c r="I115" i="8"/>
  <c r="J115" i="8" s="1"/>
  <c r="H115" i="8"/>
  <c r="E115" i="8" s="1"/>
  <c r="I114" i="8"/>
  <c r="I113" i="8"/>
  <c r="I112" i="8"/>
  <c r="J112" i="8" s="1"/>
  <c r="I111" i="8"/>
  <c r="J111" i="8" s="1"/>
  <c r="I110" i="8"/>
  <c r="J110" i="8" s="1"/>
  <c r="H110" i="8"/>
  <c r="E110" i="8"/>
  <c r="I109" i="8"/>
  <c r="J109" i="8" s="1"/>
  <c r="H109" i="8"/>
  <c r="E109" i="8" s="1"/>
  <c r="I108" i="8"/>
  <c r="I107" i="8"/>
  <c r="J107" i="8" s="1"/>
  <c r="H107" i="8"/>
  <c r="E107" i="8"/>
  <c r="I106" i="8"/>
  <c r="J106" i="8" s="1"/>
  <c r="H106" i="8"/>
  <c r="E106" i="8" s="1"/>
  <c r="I105" i="8"/>
  <c r="I104" i="8"/>
  <c r="J104" i="8" s="1"/>
  <c r="H104" i="8"/>
  <c r="E104" i="8" s="1"/>
  <c r="I103" i="8"/>
  <c r="I102" i="8"/>
  <c r="H102" i="8"/>
  <c r="E102" i="8"/>
  <c r="I101" i="8"/>
  <c r="J101" i="8" s="1"/>
  <c r="I100" i="8"/>
  <c r="J100" i="8" s="1"/>
  <c r="H100" i="8"/>
  <c r="E100" i="8" s="1"/>
  <c r="I99" i="8"/>
  <c r="J99" i="8" s="1"/>
  <c r="H99" i="8"/>
  <c r="E99" i="8" s="1"/>
  <c r="I98" i="8"/>
  <c r="J98" i="8" s="1"/>
  <c r="I97" i="8"/>
  <c r="I96" i="8"/>
  <c r="J96" i="8" s="1"/>
  <c r="H96" i="8"/>
  <c r="E96" i="8" s="1"/>
  <c r="I95" i="8"/>
  <c r="J95" i="8" s="1"/>
  <c r="H95" i="8"/>
  <c r="E95" i="8" s="1"/>
  <c r="I94" i="8"/>
  <c r="H94" i="8"/>
  <c r="E94" i="8"/>
  <c r="I93" i="8"/>
  <c r="J93" i="8" s="1"/>
  <c r="I92" i="8"/>
  <c r="J92" i="8" s="1"/>
  <c r="H92" i="8"/>
  <c r="E92" i="8" s="1"/>
  <c r="I91" i="8"/>
  <c r="J91" i="8" s="1"/>
  <c r="H91" i="8"/>
  <c r="E91" i="8"/>
  <c r="I90" i="8"/>
  <c r="J90" i="8" s="1"/>
  <c r="H90" i="8"/>
  <c r="E90" i="8" s="1"/>
  <c r="I89" i="8"/>
  <c r="I88" i="8"/>
  <c r="J88" i="8" s="1"/>
  <c r="H88" i="8"/>
  <c r="E88" i="8" s="1"/>
  <c r="I87" i="8"/>
  <c r="J87" i="8" s="1"/>
  <c r="H87" i="8"/>
  <c r="E87" i="8" s="1"/>
  <c r="I86" i="8"/>
  <c r="J86" i="8" s="1"/>
  <c r="H86" i="8"/>
  <c r="E86" i="8"/>
  <c r="I85" i="8"/>
  <c r="J85" i="8" s="1"/>
  <c r="I84" i="8"/>
  <c r="I83" i="8"/>
  <c r="J83" i="8" s="1"/>
  <c r="H83" i="8"/>
  <c r="E83" i="8" s="1"/>
  <c r="I82" i="8"/>
  <c r="J82" i="8" s="1"/>
  <c r="I81" i="8"/>
  <c r="I80" i="8"/>
  <c r="I79" i="8"/>
  <c r="I78" i="8"/>
  <c r="H78" i="8"/>
  <c r="E78" i="8"/>
  <c r="I77" i="8"/>
  <c r="H77" i="8"/>
  <c r="E77" i="8" s="1"/>
  <c r="I76" i="8"/>
  <c r="J76" i="8" s="1"/>
  <c r="H76" i="8"/>
  <c r="E76" i="8" s="1"/>
  <c r="I75" i="8"/>
  <c r="H75" i="8"/>
  <c r="E75" i="8"/>
  <c r="I74" i="8"/>
  <c r="J74" i="8" s="1"/>
  <c r="H74" i="8"/>
  <c r="E74" i="8" s="1"/>
  <c r="I73" i="8"/>
  <c r="I72" i="8"/>
  <c r="J72" i="8" s="1"/>
  <c r="I71" i="8"/>
  <c r="I70" i="8"/>
  <c r="J70" i="8" s="1"/>
  <c r="H70" i="8"/>
  <c r="E70" i="8" s="1"/>
  <c r="I69" i="8"/>
  <c r="J69" i="8" s="1"/>
  <c r="I68" i="8"/>
  <c r="J68" i="8" s="1"/>
  <c r="H68" i="8"/>
  <c r="E68" i="8" s="1"/>
  <c r="I67" i="8"/>
  <c r="J67" i="8" s="1"/>
  <c r="I66" i="8"/>
  <c r="J66" i="8" s="1"/>
  <c r="I65" i="8"/>
  <c r="I64" i="8"/>
  <c r="J64" i="8" s="1"/>
  <c r="H64" i="8"/>
  <c r="E64" i="8" s="1"/>
  <c r="I63" i="8"/>
  <c r="J63" i="8" s="1"/>
  <c r="I62" i="8"/>
  <c r="J62" i="8" s="1"/>
  <c r="H62" i="8"/>
  <c r="E62" i="8"/>
  <c r="I61" i="8"/>
  <c r="I60" i="8"/>
  <c r="J60" i="8" s="1"/>
  <c r="I59" i="8"/>
  <c r="I58" i="8"/>
  <c r="I57" i="8"/>
  <c r="H57" i="8" s="1"/>
  <c r="E57" i="8" s="1"/>
  <c r="I56" i="8"/>
  <c r="I55" i="8"/>
  <c r="I54" i="8"/>
  <c r="H54" i="8"/>
  <c r="E54" i="8"/>
  <c r="I53" i="8"/>
  <c r="J53" i="8" s="1"/>
  <c r="H53" i="8"/>
  <c r="E53" i="8"/>
  <c r="I52" i="8"/>
  <c r="J52" i="8" s="1"/>
  <c r="H52" i="8"/>
  <c r="E52" i="8" s="1"/>
  <c r="I51" i="8"/>
  <c r="J51" i="8" s="1"/>
  <c r="I50" i="8"/>
  <c r="J50" i="8" s="1"/>
  <c r="H50" i="8"/>
  <c r="E50" i="8" s="1"/>
  <c r="I49" i="8"/>
  <c r="I48" i="8"/>
  <c r="J48" i="8" s="1"/>
  <c r="I47" i="8"/>
  <c r="J47" i="8" s="1"/>
  <c r="H47" i="8"/>
  <c r="E47" i="8"/>
  <c r="I46" i="8"/>
  <c r="H46" i="8"/>
  <c r="E46" i="8" s="1"/>
  <c r="I45" i="8"/>
  <c r="J45" i="8" s="1"/>
  <c r="H45" i="8"/>
  <c r="E45" i="8" s="1"/>
  <c r="I44" i="8"/>
  <c r="J44" i="8" s="1"/>
  <c r="I43" i="8"/>
  <c r="J43" i="8" s="1"/>
  <c r="H43" i="8"/>
  <c r="E43" i="8" s="1"/>
  <c r="I42" i="8"/>
  <c r="J42" i="8" s="1"/>
  <c r="H42" i="8"/>
  <c r="E42" i="8" s="1"/>
  <c r="I41" i="8"/>
  <c r="I40" i="8"/>
  <c r="J40" i="8" s="1"/>
  <c r="H40" i="8"/>
  <c r="E40" i="8" s="1"/>
  <c r="I39" i="8"/>
  <c r="J39" i="8" s="1"/>
  <c r="H39" i="8"/>
  <c r="E39" i="8" s="1"/>
  <c r="I38" i="8"/>
  <c r="I37" i="8"/>
  <c r="J37" i="8" s="1"/>
  <c r="I36" i="8"/>
  <c r="I35" i="8"/>
  <c r="I34" i="8"/>
  <c r="J34" i="8" s="1"/>
  <c r="I33" i="8"/>
  <c r="J33" i="8" s="1"/>
  <c r="H33" i="8"/>
  <c r="E33" i="8"/>
  <c r="I32" i="8"/>
  <c r="J32" i="8" s="1"/>
  <c r="H32" i="8"/>
  <c r="E32" i="8" s="1"/>
  <c r="I31" i="8"/>
  <c r="J31" i="8" s="1"/>
  <c r="H31" i="8"/>
  <c r="E31" i="8" s="1"/>
  <c r="I30" i="8"/>
  <c r="J30" i="8" s="1"/>
  <c r="I29" i="8"/>
  <c r="J29" i="8" s="1"/>
  <c r="I28" i="8"/>
  <c r="I27" i="8"/>
  <c r="H27" i="8" s="1"/>
  <c r="E27" i="8" s="1"/>
  <c r="I26" i="8"/>
  <c r="J26" i="8" s="1"/>
  <c r="I25" i="8"/>
  <c r="J25" i="8" s="1"/>
  <c r="H25" i="8"/>
  <c r="E25" i="8" s="1"/>
  <c r="I24" i="8"/>
  <c r="J24" i="8" s="1"/>
  <c r="H24" i="8"/>
  <c r="E24" i="8" s="1"/>
  <c r="I23" i="8"/>
  <c r="J23" i="8" s="1"/>
  <c r="H23" i="8"/>
  <c r="E23" i="8" s="1"/>
  <c r="I22" i="8"/>
  <c r="J22" i="8" s="1"/>
  <c r="H22" i="8"/>
  <c r="E22" i="8" s="1"/>
  <c r="I21" i="8"/>
  <c r="J21" i="8" s="1"/>
  <c r="I20" i="8"/>
  <c r="I19" i="8"/>
  <c r="I18" i="8"/>
  <c r="J18" i="8" s="1"/>
  <c r="I17" i="8"/>
  <c r="J17" i="8" s="1"/>
  <c r="H17" i="8"/>
  <c r="E17" i="8" s="1"/>
  <c r="I16" i="8"/>
  <c r="J16" i="8" s="1"/>
  <c r="H16" i="8"/>
  <c r="E16" i="8" s="1"/>
  <c r="I15" i="8"/>
  <c r="J15" i="8" s="1"/>
  <c r="H15" i="8"/>
  <c r="E15" i="8" s="1"/>
  <c r="I14" i="8"/>
  <c r="J14" i="8" s="1"/>
  <c r="H14" i="8"/>
  <c r="E14" i="8" s="1"/>
  <c r="I13" i="8"/>
  <c r="J13" i="8" s="1"/>
  <c r="I12" i="8"/>
  <c r="I10" i="8"/>
  <c r="I1306" i="4"/>
  <c r="H1306" i="4" s="1"/>
  <c r="E1306" i="4" s="1"/>
  <c r="I305" i="4"/>
  <c r="I304" i="4"/>
  <c r="J304" i="4" s="1"/>
  <c r="I303" i="4"/>
  <c r="I302" i="4"/>
  <c r="I301" i="4"/>
  <c r="J301" i="4" s="1"/>
  <c r="I300" i="4"/>
  <c r="J300" i="4" s="1"/>
  <c r="I299" i="4"/>
  <c r="J299" i="4" s="1"/>
  <c r="I298" i="4"/>
  <c r="J298" i="4" s="1"/>
  <c r="I297" i="4"/>
  <c r="J297" i="4" s="1"/>
  <c r="I296" i="4"/>
  <c r="J296" i="4" s="1"/>
  <c r="I295" i="4"/>
  <c r="I294" i="4"/>
  <c r="I293" i="4"/>
  <c r="J293" i="4" s="1"/>
  <c r="I292" i="4"/>
  <c r="J292" i="4" s="1"/>
  <c r="I291" i="4"/>
  <c r="J291" i="4" s="1"/>
  <c r="I290" i="4"/>
  <c r="J290" i="4" s="1"/>
  <c r="I289" i="4"/>
  <c r="J289" i="4" s="1"/>
  <c r="I288" i="4"/>
  <c r="J288" i="4" s="1"/>
  <c r="I287" i="4"/>
  <c r="I286" i="4"/>
  <c r="I285" i="4"/>
  <c r="J285" i="4" s="1"/>
  <c r="I284" i="4"/>
  <c r="J284" i="4" s="1"/>
  <c r="I283" i="4"/>
  <c r="J283" i="4" s="1"/>
  <c r="I282" i="4"/>
  <c r="J282" i="4" s="1"/>
  <c r="I281" i="4"/>
  <c r="J281" i="4" s="1"/>
  <c r="I280" i="4"/>
  <c r="J280" i="4" s="1"/>
  <c r="I279" i="4"/>
  <c r="I278" i="4"/>
  <c r="I277" i="4"/>
  <c r="H277" i="4" s="1"/>
  <c r="E277" i="4" s="1"/>
  <c r="I276" i="4"/>
  <c r="J276" i="4" s="1"/>
  <c r="I275" i="4"/>
  <c r="J275" i="4" s="1"/>
  <c r="I274" i="4"/>
  <c r="J274" i="4" s="1"/>
  <c r="I273" i="4"/>
  <c r="J273" i="4" s="1"/>
  <c r="I272" i="4"/>
  <c r="J272" i="4" s="1"/>
  <c r="I271" i="4"/>
  <c r="I270" i="4"/>
  <c r="I269" i="4"/>
  <c r="J269" i="4" s="1"/>
  <c r="I268" i="4"/>
  <c r="J268" i="4" s="1"/>
  <c r="I267" i="4"/>
  <c r="J267" i="4" s="1"/>
  <c r="I266" i="4"/>
  <c r="J266" i="4" s="1"/>
  <c r="I265" i="4"/>
  <c r="J265" i="4" s="1"/>
  <c r="I264" i="4"/>
  <c r="H264" i="4" s="1"/>
  <c r="E264" i="4" s="1"/>
  <c r="I263" i="4"/>
  <c r="I262" i="4"/>
  <c r="I261" i="4"/>
  <c r="J261" i="4" s="1"/>
  <c r="I260" i="4"/>
  <c r="J260" i="4" s="1"/>
  <c r="I259" i="4"/>
  <c r="J259" i="4" s="1"/>
  <c r="I258" i="4"/>
  <c r="J258" i="4" s="1"/>
  <c r="I257" i="4"/>
  <c r="J257" i="4" s="1"/>
  <c r="I256" i="4"/>
  <c r="H256" i="4" s="1"/>
  <c r="E256" i="4" s="1"/>
  <c r="I255" i="4"/>
  <c r="I254" i="4"/>
  <c r="I253" i="4"/>
  <c r="J253" i="4" s="1"/>
  <c r="I252" i="4"/>
  <c r="J252" i="4" s="1"/>
  <c r="I251" i="4"/>
  <c r="J251" i="4" s="1"/>
  <c r="I250" i="4"/>
  <c r="J250" i="4" s="1"/>
  <c r="I249" i="4"/>
  <c r="J249" i="4" s="1"/>
  <c r="I248" i="4"/>
  <c r="J248" i="4" s="1"/>
  <c r="I247" i="4"/>
  <c r="I246" i="4"/>
  <c r="I245" i="4"/>
  <c r="J245" i="4" s="1"/>
  <c r="I244" i="4"/>
  <c r="J244" i="4" s="1"/>
  <c r="I243" i="4"/>
  <c r="J243" i="4" s="1"/>
  <c r="I242" i="4"/>
  <c r="J242" i="4" s="1"/>
  <c r="I241" i="4"/>
  <c r="I240" i="4"/>
  <c r="J240" i="4" s="1"/>
  <c r="I239" i="4"/>
  <c r="I238" i="4"/>
  <c r="I237" i="4"/>
  <c r="J237" i="4" s="1"/>
  <c r="I236" i="4"/>
  <c r="I235" i="4"/>
  <c r="J235" i="4" s="1"/>
  <c r="I234" i="4"/>
  <c r="I233" i="4"/>
  <c r="J233" i="4" s="1"/>
  <c r="I232" i="4"/>
  <c r="H232" i="4" s="1"/>
  <c r="E232" i="4" s="1"/>
  <c r="I231" i="4"/>
  <c r="I230" i="4"/>
  <c r="I229" i="4"/>
  <c r="J229" i="4" s="1"/>
  <c r="I228" i="4"/>
  <c r="J228" i="4" s="1"/>
  <c r="I227" i="4"/>
  <c r="I226" i="4"/>
  <c r="J226" i="4" s="1"/>
  <c r="I225" i="4"/>
  <c r="J225" i="4" s="1"/>
  <c r="I224" i="4"/>
  <c r="J224" i="4" s="1"/>
  <c r="I223" i="4"/>
  <c r="I222" i="4"/>
  <c r="H222" i="4" s="1"/>
  <c r="E222" i="4" s="1"/>
  <c r="I221" i="4"/>
  <c r="J221" i="4" s="1"/>
  <c r="I220" i="4"/>
  <c r="J220" i="4" s="1"/>
  <c r="I219" i="4"/>
  <c r="J219" i="4" s="1"/>
  <c r="I218" i="4"/>
  <c r="I217" i="4"/>
  <c r="J217" i="4" s="1"/>
  <c r="I216" i="4"/>
  <c r="J216" i="4" s="1"/>
  <c r="I215" i="4"/>
  <c r="I214" i="4"/>
  <c r="I213" i="4"/>
  <c r="J213" i="4" s="1"/>
  <c r="I212" i="4"/>
  <c r="I211" i="4"/>
  <c r="J211" i="4" s="1"/>
  <c r="I210" i="4"/>
  <c r="I209" i="4"/>
  <c r="J209" i="4" s="1"/>
  <c r="I208" i="4"/>
  <c r="J208" i="4" s="1"/>
  <c r="I207" i="4"/>
  <c r="I206" i="4"/>
  <c r="I205" i="4"/>
  <c r="J205" i="4" s="1"/>
  <c r="I204" i="4"/>
  <c r="J204" i="4" s="1"/>
  <c r="I203" i="4"/>
  <c r="J203" i="4" s="1"/>
  <c r="I202" i="4"/>
  <c r="J202" i="4" s="1"/>
  <c r="I201" i="4"/>
  <c r="J201" i="4" s="1"/>
  <c r="I200" i="4"/>
  <c r="J200" i="4" s="1"/>
  <c r="I199" i="4"/>
  <c r="I198" i="4"/>
  <c r="I197" i="4"/>
  <c r="J197" i="4" s="1"/>
  <c r="I196" i="4"/>
  <c r="J196" i="4" s="1"/>
  <c r="I195" i="4"/>
  <c r="I194" i="4"/>
  <c r="J194" i="4" s="1"/>
  <c r="I193" i="4"/>
  <c r="H193" i="4" s="1"/>
  <c r="E193" i="4" s="1"/>
  <c r="I192" i="4"/>
  <c r="H192" i="4" s="1"/>
  <c r="E192" i="4" s="1"/>
  <c r="I191" i="4"/>
  <c r="I190" i="4"/>
  <c r="I189" i="4"/>
  <c r="H189" i="4" s="1"/>
  <c r="E189" i="4" s="1"/>
  <c r="I188" i="4"/>
  <c r="J188" i="4" s="1"/>
  <c r="I187" i="4"/>
  <c r="J187" i="4" s="1"/>
  <c r="I186" i="4"/>
  <c r="J186" i="4" s="1"/>
  <c r="I185" i="4"/>
  <c r="J185" i="4" s="1"/>
  <c r="I184" i="4"/>
  <c r="J184" i="4" s="1"/>
  <c r="I183" i="4"/>
  <c r="I182" i="4"/>
  <c r="I181" i="4"/>
  <c r="J181" i="4" s="1"/>
  <c r="I180" i="4"/>
  <c r="J180" i="4" s="1"/>
  <c r="I179" i="4"/>
  <c r="I178" i="4"/>
  <c r="J178" i="4" s="1"/>
  <c r="I177" i="4"/>
  <c r="I176" i="4"/>
  <c r="J176" i="4" s="1"/>
  <c r="I175" i="4"/>
  <c r="I174" i="4"/>
  <c r="I173" i="4"/>
  <c r="J173" i="4" s="1"/>
  <c r="I172" i="4"/>
  <c r="J172" i="4" s="1"/>
  <c r="I171" i="4"/>
  <c r="J171" i="4" s="1"/>
  <c r="I170" i="4"/>
  <c r="I169" i="4"/>
  <c r="J169" i="4" s="1"/>
  <c r="I168" i="4"/>
  <c r="J168" i="4" s="1"/>
  <c r="I167" i="4"/>
  <c r="I166" i="4"/>
  <c r="I165" i="4"/>
  <c r="J165" i="4" s="1"/>
  <c r="I164" i="4"/>
  <c r="J164" i="4" s="1"/>
  <c r="I163" i="4"/>
  <c r="J163" i="4" s="1"/>
  <c r="I162" i="4"/>
  <c r="J162" i="4" s="1"/>
  <c r="I161" i="4"/>
  <c r="J161" i="4" s="1"/>
  <c r="I160" i="4"/>
  <c r="J160" i="4" s="1"/>
  <c r="I159" i="4"/>
  <c r="I158" i="4"/>
  <c r="I157" i="4"/>
  <c r="J157" i="4" s="1"/>
  <c r="I156" i="4"/>
  <c r="J156" i="4" s="1"/>
  <c r="I155" i="4"/>
  <c r="J155" i="4" s="1"/>
  <c r="I154" i="4"/>
  <c r="I153" i="4"/>
  <c r="J153" i="4" s="1"/>
  <c r="I152" i="4"/>
  <c r="H152" i="4" s="1"/>
  <c r="E152" i="4" s="1"/>
  <c r="I151" i="4"/>
  <c r="I150" i="4"/>
  <c r="H150" i="4" s="1"/>
  <c r="E150" i="4" s="1"/>
  <c r="I149" i="4"/>
  <c r="J149" i="4" s="1"/>
  <c r="I148" i="4"/>
  <c r="J148" i="4" s="1"/>
  <c r="I147" i="4"/>
  <c r="J147" i="4" s="1"/>
  <c r="I146" i="4"/>
  <c r="I145" i="4"/>
  <c r="J145" i="4" s="1"/>
  <c r="I144" i="4"/>
  <c r="I143" i="4"/>
  <c r="I142" i="4"/>
  <c r="I141" i="4"/>
  <c r="J141" i="4" s="1"/>
  <c r="I140" i="4"/>
  <c r="J140" i="4" s="1"/>
  <c r="I139" i="4"/>
  <c r="J139" i="4" s="1"/>
  <c r="I138" i="4"/>
  <c r="I137" i="4"/>
  <c r="J137" i="4" s="1"/>
  <c r="I136" i="4"/>
  <c r="I135" i="4"/>
  <c r="I134" i="4"/>
  <c r="I133" i="4"/>
  <c r="J133" i="4" s="1"/>
  <c r="I132" i="4"/>
  <c r="J132" i="4" s="1"/>
  <c r="I131" i="4"/>
  <c r="J131" i="4" s="1"/>
  <c r="I130" i="4"/>
  <c r="I129" i="4"/>
  <c r="J129" i="4" s="1"/>
  <c r="I128" i="4"/>
  <c r="I127" i="4"/>
  <c r="I126" i="4"/>
  <c r="I125" i="4"/>
  <c r="J125" i="4" s="1"/>
  <c r="I124" i="4"/>
  <c r="J124" i="4" s="1"/>
  <c r="I123" i="4"/>
  <c r="J123" i="4" s="1"/>
  <c r="I122" i="4"/>
  <c r="I121" i="4"/>
  <c r="J121" i="4" s="1"/>
  <c r="I120" i="4"/>
  <c r="I119" i="4"/>
  <c r="I118" i="4"/>
  <c r="I117" i="4"/>
  <c r="J117" i="4" s="1"/>
  <c r="I116" i="4"/>
  <c r="J116" i="4" s="1"/>
  <c r="I115" i="4"/>
  <c r="J115" i="4" s="1"/>
  <c r="I114" i="4"/>
  <c r="I113" i="4"/>
  <c r="J113" i="4" s="1"/>
  <c r="I112" i="4"/>
  <c r="I111" i="4"/>
  <c r="I110" i="4"/>
  <c r="I109" i="4"/>
  <c r="H109" i="4" s="1"/>
  <c r="E109" i="4" s="1"/>
  <c r="I108" i="4"/>
  <c r="H108" i="4" s="1"/>
  <c r="E108" i="4" s="1"/>
  <c r="I107" i="4"/>
  <c r="J107" i="4" s="1"/>
  <c r="I106" i="4"/>
  <c r="I105" i="4"/>
  <c r="J105" i="4" s="1"/>
  <c r="I104" i="4"/>
  <c r="I103" i="4"/>
  <c r="I102" i="4"/>
  <c r="I101" i="4"/>
  <c r="J101" i="4" s="1"/>
  <c r="I100" i="4"/>
  <c r="J100" i="4" s="1"/>
  <c r="I99" i="4"/>
  <c r="J99" i="4" s="1"/>
  <c r="I98" i="4"/>
  <c r="I97" i="4"/>
  <c r="J97" i="4" s="1"/>
  <c r="I96" i="4"/>
  <c r="I95" i="4"/>
  <c r="I94" i="4"/>
  <c r="I93" i="4"/>
  <c r="J93" i="4" s="1"/>
  <c r="I92" i="4"/>
  <c r="J92" i="4" s="1"/>
  <c r="I91" i="4"/>
  <c r="J91" i="4" s="1"/>
  <c r="I90" i="4"/>
  <c r="I89" i="4"/>
  <c r="H89" i="4" s="1"/>
  <c r="E89" i="4" s="1"/>
  <c r="I88" i="4"/>
  <c r="I87" i="4"/>
  <c r="I86" i="4"/>
  <c r="I85" i="4"/>
  <c r="J85" i="4" s="1"/>
  <c r="I84" i="4"/>
  <c r="J84" i="4" s="1"/>
  <c r="I83" i="4"/>
  <c r="J83" i="4" s="1"/>
  <c r="I82" i="4"/>
  <c r="I81" i="4"/>
  <c r="J81" i="4" s="1"/>
  <c r="I80" i="4"/>
  <c r="I79" i="4"/>
  <c r="I78" i="4"/>
  <c r="I77" i="4"/>
  <c r="J77" i="4" s="1"/>
  <c r="I76" i="4"/>
  <c r="J76" i="4" s="1"/>
  <c r="I75" i="4"/>
  <c r="J75" i="4" s="1"/>
  <c r="I74" i="4"/>
  <c r="I73" i="4"/>
  <c r="J73" i="4" s="1"/>
  <c r="I72" i="4"/>
  <c r="I71" i="4"/>
  <c r="I70" i="4"/>
  <c r="I69" i="4"/>
  <c r="J69" i="4" s="1"/>
  <c r="I68" i="4"/>
  <c r="J68" i="4" s="1"/>
  <c r="I67" i="4"/>
  <c r="J67" i="4" s="1"/>
  <c r="I66" i="4"/>
  <c r="I65" i="4"/>
  <c r="J65" i="4" s="1"/>
  <c r="I64" i="4"/>
  <c r="H64" i="4" s="1"/>
  <c r="E64" i="4" s="1"/>
  <c r="I63" i="4"/>
  <c r="I62" i="4"/>
  <c r="I61" i="4"/>
  <c r="J61" i="4" s="1"/>
  <c r="I60" i="4"/>
  <c r="J60" i="4" s="1"/>
  <c r="I59" i="4"/>
  <c r="J59" i="4" s="1"/>
  <c r="I58" i="4"/>
  <c r="I57" i="4"/>
  <c r="J57" i="4" s="1"/>
  <c r="I56" i="4"/>
  <c r="I55" i="4"/>
  <c r="I54" i="4"/>
  <c r="I53" i="4"/>
  <c r="J53" i="4" s="1"/>
  <c r="I52" i="4"/>
  <c r="J52" i="4" s="1"/>
  <c r="I51" i="4"/>
  <c r="J51" i="4" s="1"/>
  <c r="I50" i="4"/>
  <c r="I49" i="4"/>
  <c r="J49" i="4" s="1"/>
  <c r="I48" i="4"/>
  <c r="I47" i="4"/>
  <c r="I46" i="4"/>
  <c r="I45" i="4"/>
  <c r="H45" i="4" s="1"/>
  <c r="E45" i="4" s="1"/>
  <c r="I44" i="4"/>
  <c r="J44" i="4" s="1"/>
  <c r="I43" i="4"/>
  <c r="J43" i="4" s="1"/>
  <c r="I42" i="4"/>
  <c r="H42" i="4" s="1"/>
  <c r="E42" i="4" s="1"/>
  <c r="I41" i="4"/>
  <c r="J41" i="4" s="1"/>
  <c r="I40" i="4"/>
  <c r="I39" i="4"/>
  <c r="I38" i="4"/>
  <c r="I37" i="4"/>
  <c r="J37" i="4" s="1"/>
  <c r="I36" i="4"/>
  <c r="J36" i="4" s="1"/>
  <c r="I35" i="4"/>
  <c r="J35" i="4" s="1"/>
  <c r="I34" i="4"/>
  <c r="I33" i="4"/>
  <c r="J33" i="4" s="1"/>
  <c r="I32" i="4"/>
  <c r="I31" i="4"/>
  <c r="I30" i="4"/>
  <c r="I29" i="4"/>
  <c r="J29" i="4" s="1"/>
  <c r="I28" i="4"/>
  <c r="J28" i="4" s="1"/>
  <c r="I27" i="4"/>
  <c r="J27" i="4" s="1"/>
  <c r="I26" i="4"/>
  <c r="I25" i="4"/>
  <c r="J25" i="4" s="1"/>
  <c r="I24" i="4"/>
  <c r="I23" i="4"/>
  <c r="I22" i="4"/>
  <c r="I21" i="4"/>
  <c r="J21" i="4" s="1"/>
  <c r="I20" i="4"/>
  <c r="J20" i="4" s="1"/>
  <c r="I19" i="4"/>
  <c r="J19" i="4" s="1"/>
  <c r="I18" i="4"/>
  <c r="I17" i="4"/>
  <c r="J17" i="4" s="1"/>
  <c r="I16" i="4"/>
  <c r="I15" i="4"/>
  <c r="I14" i="4"/>
  <c r="I13" i="4"/>
  <c r="J13" i="4" s="1"/>
  <c r="I12" i="4"/>
  <c r="J12" i="4" s="1"/>
  <c r="G12" i="1"/>
  <c r="F12" i="1" s="1"/>
  <c r="C12" i="1" s="1"/>
  <c r="G13" i="1"/>
  <c r="G14" i="1"/>
  <c r="H14" i="1" s="1"/>
  <c r="G15" i="1"/>
  <c r="H15" i="1" s="1"/>
  <c r="G16" i="1"/>
  <c r="H16" i="1" s="1"/>
  <c r="G17" i="1"/>
  <c r="H17" i="1" s="1"/>
  <c r="G18" i="1"/>
  <c r="H18" i="1" s="1"/>
  <c r="G19" i="1"/>
  <c r="H19" i="1" s="1"/>
  <c r="G20" i="1"/>
  <c r="H20" i="1" s="1"/>
  <c r="G21" i="1"/>
  <c r="G22" i="1"/>
  <c r="H22" i="1" s="1"/>
  <c r="G23" i="1"/>
  <c r="H23" i="1" s="1"/>
  <c r="G24" i="1"/>
  <c r="H24" i="1" s="1"/>
  <c r="G25" i="1"/>
  <c r="H25" i="1" s="1"/>
  <c r="G26" i="1"/>
  <c r="H26" i="1" s="1"/>
  <c r="G27" i="1"/>
  <c r="H27" i="1" s="1"/>
  <c r="G28" i="1"/>
  <c r="H28" i="1" s="1"/>
  <c r="G29" i="1"/>
  <c r="G30" i="1"/>
  <c r="H30" i="1" s="1"/>
  <c r="G31" i="1"/>
  <c r="H31" i="1" s="1"/>
  <c r="G32" i="1"/>
  <c r="H32" i="1" s="1"/>
  <c r="G33" i="1"/>
  <c r="H33" i="1" s="1"/>
  <c r="G34" i="1"/>
  <c r="H34" i="1" s="1"/>
  <c r="G35" i="1"/>
  <c r="H35" i="1" s="1"/>
  <c r="G36" i="1"/>
  <c r="H36" i="1" s="1"/>
  <c r="G37" i="1"/>
  <c r="G38" i="1"/>
  <c r="H38" i="1" s="1"/>
  <c r="G39" i="1"/>
  <c r="H39" i="1" s="1"/>
  <c r="G40" i="1"/>
  <c r="H40" i="1" s="1"/>
  <c r="G41" i="1"/>
  <c r="H41" i="1" s="1"/>
  <c r="G42" i="1"/>
  <c r="H42" i="1" s="1"/>
  <c r="G43" i="1"/>
  <c r="H43" i="1" s="1"/>
  <c r="G44" i="1"/>
  <c r="H44" i="1" s="1"/>
  <c r="G45" i="1"/>
  <c r="G46" i="1"/>
  <c r="H46" i="1" s="1"/>
  <c r="G47" i="1"/>
  <c r="H47" i="1" s="1"/>
  <c r="G48" i="1"/>
  <c r="H48" i="1" s="1"/>
  <c r="G49" i="1"/>
  <c r="H49" i="1" s="1"/>
  <c r="G50" i="1"/>
  <c r="H50" i="1" s="1"/>
  <c r="G51" i="1"/>
  <c r="H51" i="1" s="1"/>
  <c r="G52" i="1"/>
  <c r="H52" i="1" s="1"/>
  <c r="G53" i="1"/>
  <c r="G54" i="1"/>
  <c r="H54" i="1" s="1"/>
  <c r="G55" i="1"/>
  <c r="H55" i="1" s="1"/>
  <c r="G56" i="1"/>
  <c r="H56" i="1" s="1"/>
  <c r="G57" i="1"/>
  <c r="H57" i="1" s="1"/>
  <c r="G58" i="1"/>
  <c r="H58" i="1" s="1"/>
  <c r="G59" i="1"/>
  <c r="H59" i="1" s="1"/>
  <c r="G60" i="1"/>
  <c r="H60" i="1" s="1"/>
  <c r="G61" i="1"/>
  <c r="G62" i="1"/>
  <c r="H62" i="1" s="1"/>
  <c r="G63" i="1"/>
  <c r="H63" i="1" s="1"/>
  <c r="G64" i="1"/>
  <c r="H64" i="1" s="1"/>
  <c r="G65" i="1"/>
  <c r="H65" i="1" s="1"/>
  <c r="G66" i="1"/>
  <c r="H66" i="1" s="1"/>
  <c r="G67" i="1"/>
  <c r="H67" i="1" s="1"/>
  <c r="G68" i="1"/>
  <c r="H68" i="1" s="1"/>
  <c r="G69" i="1"/>
  <c r="G70" i="1"/>
  <c r="H70" i="1" s="1"/>
  <c r="G71" i="1"/>
  <c r="H71" i="1" s="1"/>
  <c r="G72" i="1"/>
  <c r="H72" i="1" s="1"/>
  <c r="G73" i="1"/>
  <c r="H73" i="1" s="1"/>
  <c r="G74" i="1"/>
  <c r="H74" i="1" s="1"/>
  <c r="G75" i="1"/>
  <c r="H75" i="1" s="1"/>
  <c r="G76" i="1"/>
  <c r="H76" i="1" s="1"/>
  <c r="G77" i="1"/>
  <c r="G78" i="1"/>
  <c r="H78" i="1" s="1"/>
  <c r="G79" i="1"/>
  <c r="H79" i="1" s="1"/>
  <c r="G80" i="1"/>
  <c r="H80" i="1" s="1"/>
  <c r="G81" i="1"/>
  <c r="H81" i="1" s="1"/>
  <c r="G82" i="1"/>
  <c r="H82" i="1" s="1"/>
  <c r="G83" i="1"/>
  <c r="H83" i="1" s="1"/>
  <c r="G84" i="1"/>
  <c r="H84" i="1" s="1"/>
  <c r="G85" i="1"/>
  <c r="G86" i="1"/>
  <c r="F86" i="1" s="1"/>
  <c r="C86" i="1" s="1"/>
  <c r="G87" i="1"/>
  <c r="H87" i="1" s="1"/>
  <c r="G88" i="1"/>
  <c r="H88" i="1" s="1"/>
  <c r="G89" i="1"/>
  <c r="H89" i="1" s="1"/>
  <c r="G90" i="1"/>
  <c r="H90" i="1" s="1"/>
  <c r="G91" i="1"/>
  <c r="H91" i="1" s="1"/>
  <c r="G92" i="1"/>
  <c r="H92" i="1" s="1"/>
  <c r="G93" i="1"/>
  <c r="G94" i="1"/>
  <c r="H94" i="1" s="1"/>
  <c r="G95" i="1"/>
  <c r="H95" i="1" s="1"/>
  <c r="G96" i="1"/>
  <c r="H96" i="1" s="1"/>
  <c r="G97" i="1"/>
  <c r="H97" i="1" s="1"/>
  <c r="G98" i="1"/>
  <c r="H98" i="1" s="1"/>
  <c r="G99" i="1"/>
  <c r="H99" i="1" s="1"/>
  <c r="G100" i="1"/>
  <c r="H100" i="1" s="1"/>
  <c r="G101" i="1"/>
  <c r="G102" i="1"/>
  <c r="H102" i="1" s="1"/>
  <c r="G11" i="1"/>
  <c r="H11" i="1" s="1"/>
  <c r="I37" i="28"/>
  <c r="H37" i="28"/>
  <c r="I36" i="28"/>
  <c r="H36" i="28"/>
  <c r="I35" i="28"/>
  <c r="H35" i="28"/>
  <c r="I34" i="28"/>
  <c r="H34" i="28"/>
  <c r="I33" i="28"/>
  <c r="H33" i="28"/>
  <c r="I32" i="28"/>
  <c r="H32" i="28"/>
  <c r="I31" i="28"/>
  <c r="H31" i="28"/>
  <c r="I30" i="28"/>
  <c r="H30" i="28"/>
  <c r="I29" i="28"/>
  <c r="H29" i="28"/>
  <c r="I28" i="28"/>
  <c r="H28" i="28"/>
  <c r="I27" i="28"/>
  <c r="H27" i="28"/>
  <c r="I26" i="28"/>
  <c r="H26" i="28"/>
  <c r="I25" i="28"/>
  <c r="H25" i="28"/>
  <c r="I24" i="28"/>
  <c r="H24" i="28"/>
  <c r="I23" i="28"/>
  <c r="H23" i="28"/>
  <c r="I22" i="28"/>
  <c r="H22" i="28"/>
  <c r="I21" i="28"/>
  <c r="H21" i="28"/>
  <c r="I20" i="28"/>
  <c r="H20" i="28"/>
  <c r="I19" i="28"/>
  <c r="H19" i="28"/>
  <c r="I18" i="28"/>
  <c r="H18" i="28"/>
  <c r="I17" i="28"/>
  <c r="H17" i="28"/>
  <c r="I16" i="28"/>
  <c r="H16" i="28"/>
  <c r="I15" i="28"/>
  <c r="H15" i="28"/>
  <c r="I14" i="28"/>
  <c r="H14" i="28"/>
  <c r="I13" i="28"/>
  <c r="H13" i="28"/>
  <c r="I12" i="28"/>
  <c r="I11" i="28"/>
  <c r="H11" i="28"/>
  <c r="I10" i="28"/>
  <c r="H10" i="28"/>
  <c r="I9" i="28"/>
  <c r="H9" i="28"/>
  <c r="I8" i="28"/>
  <c r="H8" i="28"/>
  <c r="H11" i="5"/>
  <c r="E11" i="5" s="1"/>
  <c r="F88" i="1"/>
  <c r="C88" i="1" s="1"/>
  <c r="F84" i="1"/>
  <c r="C84" i="1" s="1"/>
  <c r="F71" i="1"/>
  <c r="C71" i="1" s="1"/>
  <c r="F56" i="1"/>
  <c r="C56" i="1" s="1"/>
  <c r="F52" i="1"/>
  <c r="C52" i="1" s="1"/>
  <c r="F33" i="1"/>
  <c r="C33" i="1" s="1"/>
  <c r="F24" i="1"/>
  <c r="C24" i="1" s="1"/>
  <c r="F20" i="1"/>
  <c r="C20" i="1" s="1"/>
  <c r="A4" i="27"/>
  <c r="A5" i="27"/>
  <c r="A8" i="27"/>
  <c r="A13" i="27"/>
  <c r="A17" i="27"/>
  <c r="A20" i="27"/>
  <c r="A21" i="27"/>
  <c r="A25" i="27"/>
  <c r="A29" i="27"/>
  <c r="H2" i="27"/>
  <c r="B101" i="26"/>
  <c r="B100" i="26"/>
  <c r="B99" i="26"/>
  <c r="B98" i="26"/>
  <c r="B97" i="26"/>
  <c r="B96" i="26"/>
  <c r="B95" i="26"/>
  <c r="B94" i="26"/>
  <c r="B93" i="26"/>
  <c r="B92" i="26"/>
  <c r="B91" i="26"/>
  <c r="B90" i="26"/>
  <c r="B89" i="26"/>
  <c r="B88" i="26"/>
  <c r="B87" i="26"/>
  <c r="B86" i="26"/>
  <c r="B85" i="26"/>
  <c r="B84" i="26"/>
  <c r="B83" i="26"/>
  <c r="B82" i="26"/>
  <c r="B81" i="26"/>
  <c r="B80" i="26"/>
  <c r="B79" i="26"/>
  <c r="B78"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8" i="26"/>
  <c r="B37" i="26"/>
  <c r="B36" i="26"/>
  <c r="B35" i="26"/>
  <c r="B34" i="26"/>
  <c r="B33" i="26"/>
  <c r="B32" i="26"/>
  <c r="B31" i="26"/>
  <c r="B30" i="26"/>
  <c r="B29" i="26"/>
  <c r="B28" i="26"/>
  <c r="B27" i="26"/>
  <c r="B26" i="26"/>
  <c r="B25" i="26"/>
  <c r="B24" i="26"/>
  <c r="B23" i="26"/>
  <c r="B22" i="26"/>
  <c r="B21" i="26"/>
  <c r="B20" i="26"/>
  <c r="B19" i="26"/>
  <c r="B18" i="26"/>
  <c r="B17" i="26"/>
  <c r="B16" i="26"/>
  <c r="B15" i="26"/>
  <c r="B14" i="26"/>
  <c r="B13" i="26"/>
  <c r="B12" i="26"/>
  <c r="B11" i="26"/>
  <c r="B10" i="26"/>
  <c r="B9" i="26"/>
  <c r="B8" i="26"/>
  <c r="B7" i="26"/>
  <c r="B6" i="26"/>
  <c r="B5" i="26"/>
  <c r="B4" i="26"/>
  <c r="B3" i="26"/>
  <c r="B2" i="26"/>
  <c r="I2" i="26" s="1"/>
  <c r="A101"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5" i="26"/>
  <c r="A6" i="26"/>
  <c r="A7" i="26"/>
  <c r="A8" i="26"/>
  <c r="A9" i="26"/>
  <c r="A10" i="26"/>
  <c r="A11" i="26"/>
  <c r="A12" i="26"/>
  <c r="A13" i="26"/>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3" i="26"/>
  <c r="A4" i="26"/>
  <c r="A2" i="26"/>
  <c r="K38" i="28"/>
  <c r="I5" i="28"/>
  <c r="H5" i="28"/>
  <c r="P15" i="1"/>
  <c r="Q15" i="1"/>
  <c r="P13" i="1"/>
  <c r="Q13" i="1"/>
  <c r="P11" i="1"/>
  <c r="Q11" i="1"/>
  <c r="Q11" i="8"/>
  <c r="Q12" i="8"/>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Q58" i="8"/>
  <c r="Q59" i="8"/>
  <c r="Q60" i="8"/>
  <c r="Q61" i="8"/>
  <c r="Q62" i="8"/>
  <c r="Q63" i="8"/>
  <c r="Q64" i="8"/>
  <c r="Q65" i="8"/>
  <c r="Q66" i="8"/>
  <c r="Q67" i="8"/>
  <c r="Q68" i="8"/>
  <c r="Q69" i="8"/>
  <c r="Q70" i="8"/>
  <c r="Q71" i="8"/>
  <c r="Q72" i="8"/>
  <c r="Q73" i="8"/>
  <c r="Q74" i="8"/>
  <c r="Q75" i="8"/>
  <c r="Q76" i="8"/>
  <c r="Q77" i="8"/>
  <c r="Q78" i="8"/>
  <c r="Q79" i="8"/>
  <c r="Q80" i="8"/>
  <c r="Q81" i="8"/>
  <c r="Q82" i="8"/>
  <c r="Q83" i="8"/>
  <c r="Q84" i="8"/>
  <c r="Q85" i="8"/>
  <c r="Q86" i="8"/>
  <c r="Q87" i="8"/>
  <c r="Q88" i="8"/>
  <c r="Q89" i="8"/>
  <c r="Q90" i="8"/>
  <c r="Q91" i="8"/>
  <c r="Q92" i="8"/>
  <c r="Q93" i="8"/>
  <c r="Q94" i="8"/>
  <c r="Q95" i="8"/>
  <c r="Q96" i="8"/>
  <c r="Q97" i="8"/>
  <c r="Q98" i="8"/>
  <c r="Q99" i="8"/>
  <c r="Q100" i="8"/>
  <c r="Q101" i="8"/>
  <c r="Q102" i="8"/>
  <c r="Q103" i="8"/>
  <c r="Q104" i="8"/>
  <c r="Q105" i="8"/>
  <c r="Q106" i="8"/>
  <c r="Q107" i="8"/>
  <c r="Q108" i="8"/>
  <c r="Q109" i="8"/>
  <c r="Q110" i="8"/>
  <c r="Q111" i="8"/>
  <c r="Q112" i="8"/>
  <c r="Q113" i="8"/>
  <c r="Q114" i="8"/>
  <c r="Q115" i="8"/>
  <c r="Q116" i="8"/>
  <c r="Q117" i="8"/>
  <c r="Q118" i="8"/>
  <c r="Q119" i="8"/>
  <c r="Q120" i="8"/>
  <c r="Q121" i="8"/>
  <c r="Q122" i="8"/>
  <c r="Q123" i="8"/>
  <c r="Q124" i="8"/>
  <c r="Q125" i="8"/>
  <c r="Q126" i="8"/>
  <c r="Q127" i="8"/>
  <c r="Q128" i="8"/>
  <c r="Q129" i="8"/>
  <c r="Q130" i="8"/>
  <c r="Q131" i="8"/>
  <c r="Q132" i="8"/>
  <c r="Q133" i="8"/>
  <c r="Q134" i="8"/>
  <c r="Q135" i="8"/>
  <c r="Q136" i="8"/>
  <c r="Q137" i="8"/>
  <c r="Q138" i="8"/>
  <c r="Q139" i="8"/>
  <c r="Q140" i="8"/>
  <c r="Q141" i="8"/>
  <c r="Q142" i="8"/>
  <c r="Q143" i="8"/>
  <c r="Q144" i="8"/>
  <c r="Q145" i="8"/>
  <c r="Q146" i="8"/>
  <c r="Q147" i="8"/>
  <c r="Q148" i="8"/>
  <c r="Q149" i="8"/>
  <c r="Q150" i="8"/>
  <c r="Q151" i="8"/>
  <c r="Q152" i="8"/>
  <c r="Q153" i="8"/>
  <c r="Q154" i="8"/>
  <c r="Q155" i="8"/>
  <c r="Q156" i="8"/>
  <c r="Q157" i="8"/>
  <c r="Q158" i="8"/>
  <c r="Q159" i="8"/>
  <c r="Q160" i="8"/>
  <c r="Q161" i="8"/>
  <c r="Q162" i="8"/>
  <c r="Q163" i="8"/>
  <c r="Q164" i="8"/>
  <c r="Q165" i="8"/>
  <c r="Q166" i="8"/>
  <c r="Q167" i="8"/>
  <c r="Q168" i="8"/>
  <c r="Q169" i="8"/>
  <c r="Q170" i="8"/>
  <c r="Q171" i="8"/>
  <c r="Q172" i="8"/>
  <c r="Q173" i="8"/>
  <c r="Q174" i="8"/>
  <c r="Q175" i="8"/>
  <c r="Q176" i="8"/>
  <c r="Q177" i="8"/>
  <c r="Q178" i="8"/>
  <c r="Q179" i="8"/>
  <c r="Q180" i="8"/>
  <c r="Q181" i="8"/>
  <c r="Q182" i="8"/>
  <c r="Q183" i="8"/>
  <c r="Q184" i="8"/>
  <c r="Q185" i="8"/>
  <c r="Q186" i="8"/>
  <c r="Q187" i="8"/>
  <c r="Q188" i="8"/>
  <c r="Q189" i="8"/>
  <c r="Q190" i="8"/>
  <c r="Q191" i="8"/>
  <c r="Q192" i="8"/>
  <c r="Q193" i="8"/>
  <c r="Q194" i="8"/>
  <c r="Q195" i="8"/>
  <c r="Q196" i="8"/>
  <c r="Q197" i="8"/>
  <c r="Q198" i="8"/>
  <c r="Q199" i="8"/>
  <c r="Q200" i="8"/>
  <c r="Q201" i="8"/>
  <c r="Q202" i="8"/>
  <c r="Q203" i="8"/>
  <c r="Q204" i="8"/>
  <c r="Q205" i="8"/>
  <c r="Q206" i="8"/>
  <c r="Q207" i="8"/>
  <c r="Q208" i="8"/>
  <c r="Q209" i="8"/>
  <c r="Q210" i="8"/>
  <c r="Q211" i="8"/>
  <c r="Q212" i="8"/>
  <c r="Q213" i="8"/>
  <c r="Q214" i="8"/>
  <c r="Q215" i="8"/>
  <c r="Q216" i="8"/>
  <c r="Q217" i="8"/>
  <c r="Q218" i="8"/>
  <c r="Q219" i="8"/>
  <c r="Q220" i="8"/>
  <c r="Q221" i="8"/>
  <c r="Q222" i="8"/>
  <c r="Q223" i="8"/>
  <c r="Q224" i="8"/>
  <c r="Q225" i="8"/>
  <c r="Q226" i="8"/>
  <c r="Q227" i="8"/>
  <c r="Q228" i="8"/>
  <c r="Q229" i="8"/>
  <c r="Q230" i="8"/>
  <c r="Q231" i="8"/>
  <c r="Q232" i="8"/>
  <c r="Q233" i="8"/>
  <c r="Q234" i="8"/>
  <c r="Q235" i="8"/>
  <c r="Q236" i="8"/>
  <c r="Q237" i="8"/>
  <c r="Q238" i="8"/>
  <c r="Q239" i="8"/>
  <c r="Q240" i="8"/>
  <c r="Q241" i="8"/>
  <c r="Q242" i="8"/>
  <c r="Q243" i="8"/>
  <c r="Q244" i="8"/>
  <c r="Q245" i="8"/>
  <c r="Q246" i="8"/>
  <c r="Q247" i="8"/>
  <c r="Q248" i="8"/>
  <c r="Q249" i="8"/>
  <c r="Q250" i="8"/>
  <c r="Q251" i="8"/>
  <c r="Q252" i="8"/>
  <c r="Q253" i="8"/>
  <c r="Q254" i="8"/>
  <c r="Q255" i="8"/>
  <c r="Q256" i="8"/>
  <c r="Q257" i="8"/>
  <c r="Q258" i="8"/>
  <c r="Q259" i="8"/>
  <c r="Q260" i="8"/>
  <c r="Q261" i="8"/>
  <c r="Q262" i="8"/>
  <c r="Q263" i="8"/>
  <c r="Q264" i="8"/>
  <c r="Q265" i="8"/>
  <c r="Q266" i="8"/>
  <c r="Q267" i="8"/>
  <c r="Q268" i="8"/>
  <c r="Q269" i="8"/>
  <c r="Q270" i="8"/>
  <c r="Q271" i="8"/>
  <c r="Q272" i="8"/>
  <c r="Q273" i="8"/>
  <c r="Q274" i="8"/>
  <c r="Q275" i="8"/>
  <c r="Q276" i="8"/>
  <c r="Q277" i="8"/>
  <c r="Q278" i="8"/>
  <c r="Q279" i="8"/>
  <c r="Q280" i="8"/>
  <c r="Q281" i="8"/>
  <c r="Q282" i="8"/>
  <c r="Q283" i="8"/>
  <c r="Q284" i="8"/>
  <c r="Q285" i="8"/>
  <c r="Q286" i="8"/>
  <c r="Q287" i="8"/>
  <c r="Q288" i="8"/>
  <c r="Q289" i="8"/>
  <c r="Q290" i="8"/>
  <c r="Q291" i="8"/>
  <c r="Q292" i="8"/>
  <c r="Q293" i="8"/>
  <c r="Q294" i="8"/>
  <c r="Q295" i="8"/>
  <c r="Q296" i="8"/>
  <c r="Q297" i="8"/>
  <c r="Q298" i="8"/>
  <c r="Q299" i="8"/>
  <c r="Q300" i="8"/>
  <c r="Q301" i="8"/>
  <c r="Q302" i="8"/>
  <c r="Q303" i="8"/>
  <c r="Q304" i="8"/>
  <c r="Q305" i="8"/>
  <c r="Q306" i="8"/>
  <c r="Q307" i="8"/>
  <c r="Q308" i="8"/>
  <c r="Q309" i="8"/>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W102" i="5"/>
  <c r="W103" i="5"/>
  <c r="W104" i="5"/>
  <c r="W105" i="5"/>
  <c r="W106" i="5"/>
  <c r="W107" i="5"/>
  <c r="W108" i="5"/>
  <c r="W109" i="5"/>
  <c r="W110" i="5"/>
  <c r="W111" i="5"/>
  <c r="W112" i="5"/>
  <c r="W113" i="5"/>
  <c r="W114" i="5"/>
  <c r="W115" i="5"/>
  <c r="W116" i="5"/>
  <c r="W117" i="5"/>
  <c r="W118" i="5"/>
  <c r="W119" i="5"/>
  <c r="W120" i="5"/>
  <c r="W121" i="5"/>
  <c r="W122" i="5"/>
  <c r="W123" i="5"/>
  <c r="W124" i="5"/>
  <c r="W125" i="5"/>
  <c r="W126" i="5"/>
  <c r="W127" i="5"/>
  <c r="W128" i="5"/>
  <c r="W129" i="5"/>
  <c r="W130" i="5"/>
  <c r="W131" i="5"/>
  <c r="W132" i="5"/>
  <c r="W133" i="5"/>
  <c r="W134" i="5"/>
  <c r="W135" i="5"/>
  <c r="W136" i="5"/>
  <c r="W137" i="5"/>
  <c r="W138" i="5"/>
  <c r="W139" i="5"/>
  <c r="W140" i="5"/>
  <c r="W141" i="5"/>
  <c r="W142" i="5"/>
  <c r="W143" i="5"/>
  <c r="W144" i="5"/>
  <c r="W145" i="5"/>
  <c r="W146" i="5"/>
  <c r="W147" i="5"/>
  <c r="W148" i="5"/>
  <c r="W149" i="5"/>
  <c r="W150" i="5"/>
  <c r="W151" i="5"/>
  <c r="W152" i="5"/>
  <c r="W153" i="5"/>
  <c r="W154" i="5"/>
  <c r="W155" i="5"/>
  <c r="W156" i="5"/>
  <c r="W157" i="5"/>
  <c r="W158" i="5"/>
  <c r="W159" i="5"/>
  <c r="W160" i="5"/>
  <c r="W161" i="5"/>
  <c r="W162" i="5"/>
  <c r="W163" i="5"/>
  <c r="W164" i="5"/>
  <c r="W165" i="5"/>
  <c r="W166" i="5"/>
  <c r="W167" i="5"/>
  <c r="W168" i="5"/>
  <c r="W169" i="5"/>
  <c r="W170" i="5"/>
  <c r="W171" i="5"/>
  <c r="W172" i="5"/>
  <c r="W173" i="5"/>
  <c r="W174" i="5"/>
  <c r="W175" i="5"/>
  <c r="W176" i="5"/>
  <c r="W177" i="5"/>
  <c r="W178" i="5"/>
  <c r="W179" i="5"/>
  <c r="W180" i="5"/>
  <c r="W181" i="5"/>
  <c r="W182" i="5"/>
  <c r="W183" i="5"/>
  <c r="W184" i="5"/>
  <c r="W185" i="5"/>
  <c r="W186" i="5"/>
  <c r="W187" i="5"/>
  <c r="W188" i="5"/>
  <c r="W189" i="5"/>
  <c r="W190" i="5"/>
  <c r="W191" i="5"/>
  <c r="W192" i="5"/>
  <c r="W193" i="5"/>
  <c r="W194" i="5"/>
  <c r="W195" i="5"/>
  <c r="W196" i="5"/>
  <c r="W197" i="5"/>
  <c r="W198" i="5"/>
  <c r="W199" i="5"/>
  <c r="W200" i="5"/>
  <c r="W201" i="5"/>
  <c r="W202" i="5"/>
  <c r="W203" i="5"/>
  <c r="W204" i="5"/>
  <c r="W205" i="5"/>
  <c r="W206" i="5"/>
  <c r="W207" i="5"/>
  <c r="W208" i="5"/>
  <c r="W209" i="5"/>
  <c r="W10" i="5"/>
  <c r="X12" i="4"/>
  <c r="X13" i="4"/>
  <c r="X14" i="4"/>
  <c r="X15" i="4"/>
  <c r="X16" i="4"/>
  <c r="X17" i="4"/>
  <c r="X18" i="4"/>
  <c r="X19" i="4"/>
  <c r="X20" i="4"/>
  <c r="X21" i="4"/>
  <c r="X22" i="4"/>
  <c r="X23" i="4"/>
  <c r="X24" i="4"/>
  <c r="X25" i="4"/>
  <c r="X26" i="4"/>
  <c r="X27" i="4"/>
  <c r="X28" i="4"/>
  <c r="X29" i="4"/>
  <c r="X30" i="4"/>
  <c r="X31" i="4"/>
  <c r="X32" i="4"/>
  <c r="X33" i="4"/>
  <c r="X34" i="4"/>
  <c r="X35" i="4"/>
  <c r="X36" i="4"/>
  <c r="X37" i="4"/>
  <c r="X38" i="4"/>
  <c r="X39" i="4"/>
  <c r="X40" i="4"/>
  <c r="X41" i="4"/>
  <c r="X42" i="4"/>
  <c r="X43" i="4"/>
  <c r="X44" i="4"/>
  <c r="X45" i="4"/>
  <c r="X46" i="4"/>
  <c r="X47" i="4"/>
  <c r="X48" i="4"/>
  <c r="X49" i="4"/>
  <c r="X50" i="4"/>
  <c r="X51" i="4"/>
  <c r="X52" i="4"/>
  <c r="X53" i="4"/>
  <c r="X54" i="4"/>
  <c r="X55" i="4"/>
  <c r="X56" i="4"/>
  <c r="X57" i="4"/>
  <c r="X58" i="4"/>
  <c r="X59" i="4"/>
  <c r="X60" i="4"/>
  <c r="X61" i="4"/>
  <c r="X62" i="4"/>
  <c r="X63" i="4"/>
  <c r="X64" i="4"/>
  <c r="X65" i="4"/>
  <c r="X66" i="4"/>
  <c r="X67" i="4"/>
  <c r="X68" i="4"/>
  <c r="X69" i="4"/>
  <c r="X70" i="4"/>
  <c r="X71" i="4"/>
  <c r="X72" i="4"/>
  <c r="X73" i="4"/>
  <c r="X74" i="4"/>
  <c r="X75" i="4"/>
  <c r="X76" i="4"/>
  <c r="X77" i="4"/>
  <c r="X78" i="4"/>
  <c r="X79" i="4"/>
  <c r="X80" i="4"/>
  <c r="X81" i="4"/>
  <c r="X82" i="4"/>
  <c r="X83" i="4"/>
  <c r="X84" i="4"/>
  <c r="X85" i="4"/>
  <c r="X86" i="4"/>
  <c r="X87" i="4"/>
  <c r="X88" i="4"/>
  <c r="X89" i="4"/>
  <c r="X90" i="4"/>
  <c r="X91" i="4"/>
  <c r="X92" i="4"/>
  <c r="X93" i="4"/>
  <c r="X94" i="4"/>
  <c r="X95" i="4"/>
  <c r="X96" i="4"/>
  <c r="X97" i="4"/>
  <c r="X98" i="4"/>
  <c r="X99" i="4"/>
  <c r="X100" i="4"/>
  <c r="X101" i="4"/>
  <c r="X102" i="4"/>
  <c r="X103" i="4"/>
  <c r="X104" i="4"/>
  <c r="X105" i="4"/>
  <c r="X106" i="4"/>
  <c r="X107" i="4"/>
  <c r="X108" i="4"/>
  <c r="X109" i="4"/>
  <c r="X110" i="4"/>
  <c r="X111" i="4"/>
  <c r="X112" i="4"/>
  <c r="X113" i="4"/>
  <c r="X114" i="4"/>
  <c r="X115" i="4"/>
  <c r="X116" i="4"/>
  <c r="X117" i="4"/>
  <c r="X118" i="4"/>
  <c r="X119" i="4"/>
  <c r="X120" i="4"/>
  <c r="X121" i="4"/>
  <c r="X122" i="4"/>
  <c r="X123" i="4"/>
  <c r="X124" i="4"/>
  <c r="X125" i="4"/>
  <c r="X126" i="4"/>
  <c r="X127" i="4"/>
  <c r="X128" i="4"/>
  <c r="X129" i="4"/>
  <c r="X130" i="4"/>
  <c r="X131" i="4"/>
  <c r="X132" i="4"/>
  <c r="X133" i="4"/>
  <c r="X134" i="4"/>
  <c r="X135" i="4"/>
  <c r="X136" i="4"/>
  <c r="X137" i="4"/>
  <c r="X138" i="4"/>
  <c r="X139" i="4"/>
  <c r="X140" i="4"/>
  <c r="X141" i="4"/>
  <c r="X142" i="4"/>
  <c r="X143" i="4"/>
  <c r="X144" i="4"/>
  <c r="X145" i="4"/>
  <c r="X146" i="4"/>
  <c r="X147" i="4"/>
  <c r="X148" i="4"/>
  <c r="X149" i="4"/>
  <c r="X150" i="4"/>
  <c r="X151" i="4"/>
  <c r="X152" i="4"/>
  <c r="X153" i="4"/>
  <c r="X154" i="4"/>
  <c r="X155" i="4"/>
  <c r="X156" i="4"/>
  <c r="X157" i="4"/>
  <c r="X158" i="4"/>
  <c r="X159" i="4"/>
  <c r="X160" i="4"/>
  <c r="X161" i="4"/>
  <c r="X162" i="4"/>
  <c r="X163" i="4"/>
  <c r="X164" i="4"/>
  <c r="X165" i="4"/>
  <c r="X166" i="4"/>
  <c r="X167" i="4"/>
  <c r="X168" i="4"/>
  <c r="X169" i="4"/>
  <c r="X170" i="4"/>
  <c r="X171" i="4"/>
  <c r="X172" i="4"/>
  <c r="X173" i="4"/>
  <c r="X174" i="4"/>
  <c r="X175" i="4"/>
  <c r="X176" i="4"/>
  <c r="X177" i="4"/>
  <c r="X178" i="4"/>
  <c r="X179" i="4"/>
  <c r="X180" i="4"/>
  <c r="X181" i="4"/>
  <c r="X182" i="4"/>
  <c r="X183" i="4"/>
  <c r="X184" i="4"/>
  <c r="X185" i="4"/>
  <c r="X186" i="4"/>
  <c r="X187" i="4"/>
  <c r="X188" i="4"/>
  <c r="X189" i="4"/>
  <c r="X190" i="4"/>
  <c r="X191" i="4"/>
  <c r="X192" i="4"/>
  <c r="X193" i="4"/>
  <c r="X194" i="4"/>
  <c r="X195" i="4"/>
  <c r="X196" i="4"/>
  <c r="X197" i="4"/>
  <c r="X198" i="4"/>
  <c r="X199" i="4"/>
  <c r="X200" i="4"/>
  <c r="X201" i="4"/>
  <c r="X202" i="4"/>
  <c r="X203" i="4"/>
  <c r="X204" i="4"/>
  <c r="X205" i="4"/>
  <c r="X206" i="4"/>
  <c r="X207" i="4"/>
  <c r="X208" i="4"/>
  <c r="X209" i="4"/>
  <c r="X210" i="4"/>
  <c r="X211" i="4"/>
  <c r="X212" i="4"/>
  <c r="X213" i="4"/>
  <c r="X214" i="4"/>
  <c r="X215" i="4"/>
  <c r="X216" i="4"/>
  <c r="X217" i="4"/>
  <c r="X218" i="4"/>
  <c r="X219" i="4"/>
  <c r="X220" i="4"/>
  <c r="X221" i="4"/>
  <c r="X222" i="4"/>
  <c r="X223" i="4"/>
  <c r="X224" i="4"/>
  <c r="X225" i="4"/>
  <c r="X226" i="4"/>
  <c r="X227" i="4"/>
  <c r="X228" i="4"/>
  <c r="X229" i="4"/>
  <c r="X230" i="4"/>
  <c r="X231" i="4"/>
  <c r="X232" i="4"/>
  <c r="X233" i="4"/>
  <c r="X234" i="4"/>
  <c r="X235" i="4"/>
  <c r="X236" i="4"/>
  <c r="X237" i="4"/>
  <c r="X238" i="4"/>
  <c r="X239" i="4"/>
  <c r="X240" i="4"/>
  <c r="X241" i="4"/>
  <c r="X242" i="4"/>
  <c r="X243" i="4"/>
  <c r="X244" i="4"/>
  <c r="X245" i="4"/>
  <c r="X246" i="4"/>
  <c r="X247" i="4"/>
  <c r="X248" i="4"/>
  <c r="X249" i="4"/>
  <c r="X250" i="4"/>
  <c r="X251" i="4"/>
  <c r="X252" i="4"/>
  <c r="X253" i="4"/>
  <c r="X254" i="4"/>
  <c r="X255" i="4"/>
  <c r="X256" i="4"/>
  <c r="X257" i="4"/>
  <c r="X258" i="4"/>
  <c r="X259" i="4"/>
  <c r="X260" i="4"/>
  <c r="X261" i="4"/>
  <c r="X262" i="4"/>
  <c r="X263" i="4"/>
  <c r="X264" i="4"/>
  <c r="X265" i="4"/>
  <c r="X266" i="4"/>
  <c r="X267" i="4"/>
  <c r="X268" i="4"/>
  <c r="X269" i="4"/>
  <c r="X270" i="4"/>
  <c r="X271" i="4"/>
  <c r="X272" i="4"/>
  <c r="X273" i="4"/>
  <c r="X274" i="4"/>
  <c r="X275" i="4"/>
  <c r="X276" i="4"/>
  <c r="X277" i="4"/>
  <c r="X278" i="4"/>
  <c r="X279" i="4"/>
  <c r="X280" i="4"/>
  <c r="X281" i="4"/>
  <c r="X282" i="4"/>
  <c r="X283" i="4"/>
  <c r="X284" i="4"/>
  <c r="X285" i="4"/>
  <c r="X286" i="4"/>
  <c r="X287" i="4"/>
  <c r="X288" i="4"/>
  <c r="X289" i="4"/>
  <c r="X290" i="4"/>
  <c r="X291" i="4"/>
  <c r="X292" i="4"/>
  <c r="X293" i="4"/>
  <c r="X294" i="4"/>
  <c r="X295" i="4"/>
  <c r="X296" i="4"/>
  <c r="X297" i="4"/>
  <c r="X298" i="4"/>
  <c r="X299" i="4"/>
  <c r="X300" i="4"/>
  <c r="X301" i="4"/>
  <c r="X302" i="4"/>
  <c r="X303" i="4"/>
  <c r="X304" i="4"/>
  <c r="X305" i="4"/>
  <c r="X1306" i="4"/>
  <c r="X11" i="4"/>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I84" i="2" s="1"/>
  <c r="G85" i="2"/>
  <c r="G86" i="2"/>
  <c r="G87" i="2"/>
  <c r="G88" i="2"/>
  <c r="G89" i="2"/>
  <c r="G90" i="2"/>
  <c r="G91" i="2"/>
  <c r="G92" i="2"/>
  <c r="G93" i="2"/>
  <c r="G94" i="2"/>
  <c r="G95" i="2"/>
  <c r="G96" i="2"/>
  <c r="G97" i="2"/>
  <c r="G98" i="2"/>
  <c r="G99" i="2"/>
  <c r="G100" i="2"/>
  <c r="G101" i="2"/>
  <c r="G102" i="2"/>
  <c r="G103" i="2"/>
  <c r="G104" i="2"/>
  <c r="G105" i="2"/>
  <c r="G106" i="2"/>
  <c r="G107" i="2"/>
  <c r="G108" i="2"/>
  <c r="I108" i="2" s="1"/>
  <c r="I12" i="2"/>
  <c r="I16" i="2"/>
  <c r="I20" i="2"/>
  <c r="I24" i="2"/>
  <c r="I28" i="2"/>
  <c r="I32" i="2"/>
  <c r="I36" i="2"/>
  <c r="I40" i="2"/>
  <c r="I44" i="2"/>
  <c r="I48" i="2"/>
  <c r="I52" i="2"/>
  <c r="I56" i="2"/>
  <c r="I68" i="2"/>
  <c r="I72" i="2"/>
  <c r="I88" i="2"/>
  <c r="O9" i="8"/>
  <c r="T11" i="5"/>
  <c r="X11" i="5" s="1"/>
  <c r="Y11" i="5" s="1"/>
  <c r="V11" i="5"/>
  <c r="V151" i="5"/>
  <c r="V17" i="5"/>
  <c r="V15" i="5"/>
  <c r="R10" i="8"/>
  <c r="S10" i="8"/>
  <c r="P9" i="2"/>
  <c r="Y11" i="4"/>
  <c r="Y12" i="4"/>
  <c r="R11" i="8"/>
  <c r="S11" i="8" s="1"/>
  <c r="P10" i="2"/>
  <c r="T10" i="2" s="1"/>
  <c r="P11" i="2"/>
  <c r="T11" i="2" s="1"/>
  <c r="P12" i="2"/>
  <c r="T12" i="2" s="1"/>
  <c r="P13" i="2"/>
  <c r="T13" i="2" s="1"/>
  <c r="P14" i="2"/>
  <c r="T14" i="2" s="1"/>
  <c r="P15" i="2"/>
  <c r="T15" i="2" s="1"/>
  <c r="P16" i="2"/>
  <c r="T16" i="2" s="1"/>
  <c r="P17" i="2"/>
  <c r="T17" i="2" s="1"/>
  <c r="P18" i="2"/>
  <c r="T18" i="2" s="1"/>
  <c r="P19" i="2"/>
  <c r="T19" i="2" s="1"/>
  <c r="P20" i="2"/>
  <c r="T20" i="2" s="1"/>
  <c r="P21" i="2"/>
  <c r="T21" i="2" s="1"/>
  <c r="P22" i="2"/>
  <c r="T22" i="2" s="1"/>
  <c r="P23" i="2"/>
  <c r="T23" i="2" s="1"/>
  <c r="P24" i="2"/>
  <c r="T24" i="2" s="1"/>
  <c r="P25" i="2"/>
  <c r="T25" i="2" s="1"/>
  <c r="P26" i="2"/>
  <c r="T26" i="2" s="1"/>
  <c r="P27" i="2"/>
  <c r="T27" i="2" s="1"/>
  <c r="P28" i="2"/>
  <c r="T28" i="2" s="1"/>
  <c r="P29" i="2"/>
  <c r="T29" i="2" s="1"/>
  <c r="P30" i="2"/>
  <c r="T30" i="2" s="1"/>
  <c r="P31" i="2"/>
  <c r="T31" i="2" s="1"/>
  <c r="P32" i="2"/>
  <c r="T32" i="2" s="1"/>
  <c r="P33" i="2"/>
  <c r="T33" i="2" s="1"/>
  <c r="P34" i="2"/>
  <c r="T34" i="2" s="1"/>
  <c r="P35" i="2"/>
  <c r="T35" i="2" s="1"/>
  <c r="P36" i="2"/>
  <c r="T36" i="2" s="1"/>
  <c r="P37" i="2"/>
  <c r="T37" i="2" s="1"/>
  <c r="P38" i="2"/>
  <c r="T38" i="2" s="1"/>
  <c r="P39" i="2"/>
  <c r="T39" i="2" s="1"/>
  <c r="P40" i="2"/>
  <c r="T40" i="2" s="1"/>
  <c r="P41" i="2"/>
  <c r="T41" i="2" s="1"/>
  <c r="P42" i="2"/>
  <c r="T42" i="2" s="1"/>
  <c r="P43" i="2"/>
  <c r="T43" i="2" s="1"/>
  <c r="P44" i="2"/>
  <c r="T44" i="2" s="1"/>
  <c r="P45" i="2"/>
  <c r="T45" i="2" s="1"/>
  <c r="P46" i="2"/>
  <c r="T46" i="2" s="1"/>
  <c r="P47" i="2"/>
  <c r="T47" i="2" s="1"/>
  <c r="P48" i="2"/>
  <c r="T48" i="2" s="1"/>
  <c r="P49" i="2"/>
  <c r="T49" i="2" s="1"/>
  <c r="P50" i="2"/>
  <c r="T50" i="2" s="1"/>
  <c r="P51" i="2"/>
  <c r="T51" i="2" s="1"/>
  <c r="P52" i="2"/>
  <c r="T52" i="2" s="1"/>
  <c r="P53" i="2"/>
  <c r="T53" i="2" s="1"/>
  <c r="P54" i="2"/>
  <c r="T54" i="2" s="1"/>
  <c r="P55" i="2"/>
  <c r="T55" i="2" s="1"/>
  <c r="P56" i="2"/>
  <c r="T56" i="2" s="1"/>
  <c r="P57" i="2"/>
  <c r="T57" i="2" s="1"/>
  <c r="P58" i="2"/>
  <c r="T58" i="2" s="1"/>
  <c r="P59" i="2"/>
  <c r="T59" i="2" s="1"/>
  <c r="P60" i="2"/>
  <c r="T60" i="2" s="1"/>
  <c r="P61" i="2"/>
  <c r="T61" i="2" s="1"/>
  <c r="P62" i="2"/>
  <c r="T62" i="2" s="1"/>
  <c r="P63" i="2"/>
  <c r="T63" i="2" s="1"/>
  <c r="P64" i="2"/>
  <c r="T64" i="2" s="1"/>
  <c r="P65" i="2"/>
  <c r="T65" i="2" s="1"/>
  <c r="P66" i="2"/>
  <c r="T66" i="2" s="1"/>
  <c r="P67" i="2"/>
  <c r="T67" i="2" s="1"/>
  <c r="P68" i="2"/>
  <c r="T68" i="2" s="1"/>
  <c r="P69" i="2"/>
  <c r="T69" i="2" s="1"/>
  <c r="P70" i="2"/>
  <c r="T70" i="2" s="1"/>
  <c r="P71" i="2"/>
  <c r="T71" i="2" s="1"/>
  <c r="P72" i="2"/>
  <c r="T72" i="2" s="1"/>
  <c r="P73" i="2"/>
  <c r="T73" i="2" s="1"/>
  <c r="P74" i="2"/>
  <c r="T74" i="2" s="1"/>
  <c r="P75" i="2"/>
  <c r="T75" i="2" s="1"/>
  <c r="P76" i="2"/>
  <c r="T76" i="2" s="1"/>
  <c r="P77" i="2"/>
  <c r="T77" i="2" s="1"/>
  <c r="P78" i="2"/>
  <c r="T78" i="2" s="1"/>
  <c r="P79" i="2"/>
  <c r="T79" i="2" s="1"/>
  <c r="P80" i="2"/>
  <c r="T80" i="2" s="1"/>
  <c r="P81" i="2"/>
  <c r="T81" i="2" s="1"/>
  <c r="P82" i="2"/>
  <c r="T82" i="2" s="1"/>
  <c r="P83" i="2"/>
  <c r="T83" i="2"/>
  <c r="P84" i="2"/>
  <c r="T84" i="2" s="1"/>
  <c r="P85" i="2"/>
  <c r="T85" i="2" s="1"/>
  <c r="P86" i="2"/>
  <c r="T86" i="2" s="1"/>
  <c r="P87" i="2"/>
  <c r="T87" i="2" s="1"/>
  <c r="P88" i="2"/>
  <c r="T88" i="2" s="1"/>
  <c r="P89" i="2"/>
  <c r="T89" i="2" s="1"/>
  <c r="P90" i="2"/>
  <c r="T90" i="2" s="1"/>
  <c r="P91" i="2"/>
  <c r="T91" i="2" s="1"/>
  <c r="P92" i="2"/>
  <c r="T92" i="2" s="1"/>
  <c r="P93" i="2"/>
  <c r="T93" i="2" s="1"/>
  <c r="P94" i="2"/>
  <c r="T94" i="2" s="1"/>
  <c r="P95" i="2"/>
  <c r="T95" i="2" s="1"/>
  <c r="P96" i="2"/>
  <c r="T96" i="2" s="1"/>
  <c r="P97" i="2"/>
  <c r="T97" i="2" s="1"/>
  <c r="P98" i="2"/>
  <c r="T98" i="2" s="1"/>
  <c r="P99" i="2"/>
  <c r="T99" i="2" s="1"/>
  <c r="P100" i="2"/>
  <c r="T100" i="2" s="1"/>
  <c r="P101" i="2"/>
  <c r="T101" i="2" s="1"/>
  <c r="P102" i="2"/>
  <c r="T102" i="2" s="1"/>
  <c r="P103" i="2"/>
  <c r="T103" i="2" s="1"/>
  <c r="P104" i="2"/>
  <c r="T104" i="2" s="1"/>
  <c r="P105" i="2"/>
  <c r="T105" i="2" s="1"/>
  <c r="P106" i="2"/>
  <c r="T106" i="2" s="1"/>
  <c r="P107" i="2"/>
  <c r="T107" i="2" s="1"/>
  <c r="P108" i="2"/>
  <c r="T108" i="2" s="1"/>
  <c r="R21" i="8"/>
  <c r="S21" i="8" s="1"/>
  <c r="Y14" i="4"/>
  <c r="Y17" i="4"/>
  <c r="Y18" i="4"/>
  <c r="Y21" i="4"/>
  <c r="Y22" i="4"/>
  <c r="Y15" i="4"/>
  <c r="Y16" i="4"/>
  <c r="Y19" i="4"/>
  <c r="AA19" i="4" s="1"/>
  <c r="AB19" i="4" s="1"/>
  <c r="Y20" i="4"/>
  <c r="T12" i="5"/>
  <c r="V12" i="5" s="1"/>
  <c r="T13" i="5"/>
  <c r="V13" i="5" s="1"/>
  <c r="T14" i="5"/>
  <c r="V14" i="5" s="1"/>
  <c r="T15" i="5"/>
  <c r="X15" i="5"/>
  <c r="Y15" i="5" s="1"/>
  <c r="T16" i="5"/>
  <c r="V16" i="5" s="1"/>
  <c r="T17" i="5"/>
  <c r="T18" i="5"/>
  <c r="V18" i="5" s="1"/>
  <c r="T19" i="5"/>
  <c r="V19" i="5" s="1"/>
  <c r="T20" i="5"/>
  <c r="V20" i="5" s="1"/>
  <c r="T21" i="5"/>
  <c r="V21" i="5" s="1"/>
  <c r="T40" i="5"/>
  <c r="V40" i="5" s="1"/>
  <c r="Q93" i="1"/>
  <c r="Q94" i="1"/>
  <c r="Q95" i="1"/>
  <c r="Q96" i="1"/>
  <c r="Q97" i="1"/>
  <c r="Q98" i="1"/>
  <c r="Q99" i="1"/>
  <c r="Q100" i="1"/>
  <c r="Q101" i="1"/>
  <c r="Q102" i="1"/>
  <c r="Y13" i="4"/>
  <c r="Y23" i="4"/>
  <c r="Y24" i="4"/>
  <c r="Y25" i="4"/>
  <c r="Y26" i="4"/>
  <c r="Y27" i="4"/>
  <c r="Y28" i="4"/>
  <c r="Y29" i="4"/>
  <c r="Y30" i="4"/>
  <c r="Y31" i="4"/>
  <c r="Y32" i="4"/>
  <c r="Y33" i="4"/>
  <c r="Y34" i="4"/>
  <c r="Y35" i="4"/>
  <c r="Y36" i="4"/>
  <c r="Y37" i="4"/>
  <c r="AA37" i="4" s="1"/>
  <c r="Y38" i="4"/>
  <c r="Y39" i="4"/>
  <c r="Y40" i="4"/>
  <c r="Y41" i="4"/>
  <c r="Y42" i="4"/>
  <c r="AA42" i="4" s="1"/>
  <c r="AB42" i="4" s="1"/>
  <c r="Y43" i="4"/>
  <c r="Y44" i="4"/>
  <c r="Y45" i="4"/>
  <c r="AA45" i="4" s="1"/>
  <c r="Y46" i="4"/>
  <c r="AA46" i="4" s="1"/>
  <c r="AB46" i="4" s="1"/>
  <c r="Y47" i="4"/>
  <c r="Y48" i="4"/>
  <c r="Y49" i="4"/>
  <c r="AA49" i="4" s="1"/>
  <c r="Y50" i="4"/>
  <c r="AA50" i="4" s="1"/>
  <c r="AB50" i="4" s="1"/>
  <c r="Y51" i="4"/>
  <c r="Y52" i="4"/>
  <c r="AA52" i="4" s="1"/>
  <c r="Y53" i="4"/>
  <c r="AA53" i="4" s="1"/>
  <c r="Y54" i="4"/>
  <c r="AA54" i="4" s="1"/>
  <c r="AB54" i="4" s="1"/>
  <c r="Y55" i="4"/>
  <c r="Y56" i="4"/>
  <c r="Y57" i="4"/>
  <c r="AA57" i="4" s="1"/>
  <c r="AB57" i="4" s="1"/>
  <c r="Y58" i="4"/>
  <c r="AA58" i="4" s="1"/>
  <c r="AB58" i="4" s="1"/>
  <c r="Y59" i="4"/>
  <c r="Y60" i="4"/>
  <c r="Y61" i="4"/>
  <c r="AA61" i="4" s="1"/>
  <c r="AB61" i="4" s="1"/>
  <c r="Y62" i="4"/>
  <c r="AA62" i="4" s="1"/>
  <c r="AB62" i="4" s="1"/>
  <c r="Y63" i="4"/>
  <c r="Y64" i="4"/>
  <c r="Y65" i="4"/>
  <c r="AA65" i="4" s="1"/>
  <c r="AB65" i="4" s="1"/>
  <c r="Y66" i="4"/>
  <c r="AA66" i="4" s="1"/>
  <c r="AB66" i="4" s="1"/>
  <c r="Y67" i="4"/>
  <c r="Y68" i="4"/>
  <c r="AA68" i="4" s="1"/>
  <c r="Y69" i="4"/>
  <c r="AA69" i="4" s="1"/>
  <c r="AB69" i="4" s="1"/>
  <c r="Y70" i="4"/>
  <c r="Y71" i="4"/>
  <c r="Y72" i="4"/>
  <c r="Y73" i="4"/>
  <c r="Y74" i="4"/>
  <c r="Y75" i="4"/>
  <c r="Y76" i="4"/>
  <c r="AA76" i="4" s="1"/>
  <c r="Y77" i="4"/>
  <c r="Y78" i="4"/>
  <c r="Y79" i="4"/>
  <c r="Y80" i="4"/>
  <c r="Y81" i="4"/>
  <c r="Y82" i="4"/>
  <c r="Y83" i="4"/>
  <c r="Y84" i="4"/>
  <c r="Y85" i="4"/>
  <c r="Y86" i="4"/>
  <c r="Y87" i="4"/>
  <c r="Y88" i="4"/>
  <c r="Y89" i="4"/>
  <c r="Y90" i="4"/>
  <c r="Y91" i="4"/>
  <c r="Y92" i="4"/>
  <c r="AA92" i="4" s="1"/>
  <c r="Y93" i="4"/>
  <c r="Y94" i="4"/>
  <c r="Y95" i="4"/>
  <c r="Y96" i="4"/>
  <c r="Y97" i="4"/>
  <c r="Y98" i="4"/>
  <c r="Y99" i="4"/>
  <c r="Y100" i="4"/>
  <c r="Y101" i="4"/>
  <c r="Y102" i="4"/>
  <c r="Y103" i="4"/>
  <c r="Y104" i="4"/>
  <c r="Y105" i="4"/>
  <c r="Y106" i="4"/>
  <c r="AA106" i="4" s="1"/>
  <c r="AB106" i="4" s="1"/>
  <c r="Y107" i="4"/>
  <c r="Y108" i="4"/>
  <c r="Y109" i="4"/>
  <c r="Y110" i="4"/>
  <c r="AA110" i="4" s="1"/>
  <c r="AB110" i="4" s="1"/>
  <c r="Y111" i="4"/>
  <c r="Y112" i="4"/>
  <c r="Y113" i="4"/>
  <c r="Y114" i="4"/>
  <c r="AA114" i="4" s="1"/>
  <c r="AB114" i="4" s="1"/>
  <c r="Y115" i="4"/>
  <c r="Y116" i="4"/>
  <c r="Y117" i="4"/>
  <c r="Y118" i="4"/>
  <c r="AA118" i="4" s="1"/>
  <c r="AB118" i="4" s="1"/>
  <c r="Y119" i="4"/>
  <c r="Y120" i="4"/>
  <c r="Y121" i="4"/>
  <c r="Y122" i="4"/>
  <c r="AA122" i="4" s="1"/>
  <c r="AB122" i="4" s="1"/>
  <c r="Y123" i="4"/>
  <c r="Y124" i="4"/>
  <c r="Y125" i="4"/>
  <c r="AA125" i="4" s="1"/>
  <c r="AB125" i="4" s="1"/>
  <c r="Y126" i="4"/>
  <c r="Y127" i="4"/>
  <c r="Y128" i="4"/>
  <c r="Y129" i="4"/>
  <c r="Y130" i="4"/>
  <c r="Y131" i="4"/>
  <c r="Y132" i="4"/>
  <c r="Y133" i="4"/>
  <c r="Y134" i="4"/>
  <c r="Y135" i="4"/>
  <c r="Y136" i="4"/>
  <c r="Y137" i="4"/>
  <c r="AA137" i="4" s="1"/>
  <c r="Y138" i="4"/>
  <c r="AA138" i="4" s="1"/>
  <c r="AB138" i="4" s="1"/>
  <c r="Y139" i="4"/>
  <c r="Y140" i="4"/>
  <c r="Y141" i="4"/>
  <c r="AA141" i="4" s="1"/>
  <c r="Y142" i="4"/>
  <c r="Y143" i="4"/>
  <c r="AA143" i="4" s="1"/>
  <c r="AB143" i="4" s="1"/>
  <c r="Y144" i="4"/>
  <c r="AA144" i="4" s="1"/>
  <c r="Y145" i="4"/>
  <c r="AA145" i="4" s="1"/>
  <c r="Y146" i="4"/>
  <c r="AA146" i="4" s="1"/>
  <c r="AB146" i="4" s="1"/>
  <c r="Y147" i="4"/>
  <c r="Y148" i="4"/>
  <c r="AA148" i="4" s="1"/>
  <c r="Y149" i="4"/>
  <c r="AA149" i="4" s="1"/>
  <c r="Y150" i="4"/>
  <c r="Y151" i="4"/>
  <c r="Y152" i="4"/>
  <c r="Y153" i="4"/>
  <c r="AA153" i="4" s="1"/>
  <c r="Y154" i="4"/>
  <c r="AA154" i="4" s="1"/>
  <c r="AB154" i="4" s="1"/>
  <c r="Y155" i="4"/>
  <c r="Y156" i="4"/>
  <c r="Y157" i="4"/>
  <c r="AA157" i="4" s="1"/>
  <c r="Y158" i="4"/>
  <c r="Y159" i="4"/>
  <c r="AA159" i="4" s="1"/>
  <c r="AB159" i="4" s="1"/>
  <c r="Y160" i="4"/>
  <c r="AA160" i="4" s="1"/>
  <c r="Y161" i="4"/>
  <c r="Y162" i="4"/>
  <c r="AA162" i="4" s="1"/>
  <c r="AB162" i="4" s="1"/>
  <c r="Y163" i="4"/>
  <c r="Y164" i="4"/>
  <c r="Y165" i="4"/>
  <c r="Y166" i="4"/>
  <c r="AA166" i="4" s="1"/>
  <c r="AB166" i="4" s="1"/>
  <c r="Y167" i="4"/>
  <c r="Y168" i="4"/>
  <c r="Y169" i="4"/>
  <c r="Y170" i="4"/>
  <c r="Y171" i="4"/>
  <c r="Y172" i="4"/>
  <c r="Y173" i="4"/>
  <c r="Y174" i="4"/>
  <c r="Y175" i="4"/>
  <c r="Y176" i="4"/>
  <c r="Y177" i="4"/>
  <c r="Y178" i="4"/>
  <c r="Y179" i="4"/>
  <c r="Y180" i="4"/>
  <c r="Y181" i="4"/>
  <c r="Y182" i="4"/>
  <c r="Y183" i="4"/>
  <c r="Y184" i="4"/>
  <c r="Y185" i="4"/>
  <c r="Y186" i="4"/>
  <c r="Y187" i="4"/>
  <c r="Y188" i="4"/>
  <c r="Y189" i="4"/>
  <c r="Y190" i="4"/>
  <c r="AA190" i="4" s="1"/>
  <c r="AB190" i="4" s="1"/>
  <c r="Y191" i="4"/>
  <c r="AA191" i="4" s="1"/>
  <c r="AB191" i="4" s="1"/>
  <c r="Y192" i="4"/>
  <c r="Y193" i="4"/>
  <c r="AA193" i="4" s="1"/>
  <c r="AB193" i="4" s="1"/>
  <c r="Y194" i="4"/>
  <c r="AA194" i="4" s="1"/>
  <c r="AB194" i="4" s="1"/>
  <c r="Y195" i="4"/>
  <c r="Y196" i="4"/>
  <c r="Y197" i="4"/>
  <c r="AA197" i="4" s="1"/>
  <c r="AB197" i="4" s="1"/>
  <c r="Y198" i="4"/>
  <c r="AA198" i="4" s="1"/>
  <c r="AB198" i="4" s="1"/>
  <c r="Y199" i="4"/>
  <c r="Y200" i="4"/>
  <c r="Y201" i="4"/>
  <c r="Y202" i="4"/>
  <c r="Y203" i="4"/>
  <c r="Y204" i="4"/>
  <c r="Y205" i="4"/>
  <c r="Y206" i="4"/>
  <c r="Y207" i="4"/>
  <c r="AA207" i="4" s="1"/>
  <c r="AB207" i="4" s="1"/>
  <c r="Y208" i="4"/>
  <c r="Y209" i="4"/>
  <c r="Y210" i="4"/>
  <c r="AA210" i="4" s="1"/>
  <c r="AB210" i="4" s="1"/>
  <c r="Y211" i="4"/>
  <c r="Y212" i="4"/>
  <c r="Y213" i="4"/>
  <c r="Y214" i="4"/>
  <c r="AA214" i="4" s="1"/>
  <c r="AB214" i="4" s="1"/>
  <c r="Y215" i="4"/>
  <c r="Y216" i="4"/>
  <c r="Y217" i="4"/>
  <c r="Y218" i="4"/>
  <c r="AA218" i="4" s="1"/>
  <c r="AB218" i="4" s="1"/>
  <c r="Y219" i="4"/>
  <c r="Y220" i="4"/>
  <c r="Y221" i="4"/>
  <c r="Y222" i="4"/>
  <c r="AA222" i="4" s="1"/>
  <c r="AB222" i="4" s="1"/>
  <c r="Y223" i="4"/>
  <c r="Y224" i="4"/>
  <c r="AA224" i="4" s="1"/>
  <c r="AB224" i="4" s="1"/>
  <c r="Y225" i="4"/>
  <c r="AA225" i="4" s="1"/>
  <c r="Y226" i="4"/>
  <c r="AA226" i="4" s="1"/>
  <c r="AB226" i="4" s="1"/>
  <c r="Y227" i="4"/>
  <c r="Y228" i="4"/>
  <c r="AA228" i="4" s="1"/>
  <c r="AB228" i="4" s="1"/>
  <c r="Y229" i="4"/>
  <c r="AA229" i="4" s="1"/>
  <c r="Y230" i="4"/>
  <c r="AA230" i="4" s="1"/>
  <c r="AB230" i="4" s="1"/>
  <c r="Y231" i="4"/>
  <c r="AA231" i="4" s="1"/>
  <c r="AB231" i="4" s="1"/>
  <c r="Y232" i="4"/>
  <c r="Y233" i="4"/>
  <c r="AA233" i="4" s="1"/>
  <c r="Y234" i="4"/>
  <c r="AA234" i="4" s="1"/>
  <c r="AB234" i="4" s="1"/>
  <c r="Y235" i="4"/>
  <c r="Y236" i="4"/>
  <c r="AA236" i="4" s="1"/>
  <c r="Y237" i="4"/>
  <c r="Y238" i="4"/>
  <c r="AA238" i="4" s="1"/>
  <c r="AB238" i="4" s="1"/>
  <c r="Y239" i="4"/>
  <c r="Y240" i="4"/>
  <c r="Y241" i="4"/>
  <c r="Y242" i="4"/>
  <c r="Y243" i="4"/>
  <c r="Y244" i="4"/>
  <c r="Y245" i="4"/>
  <c r="Y246" i="4"/>
  <c r="Y247" i="4"/>
  <c r="Y248" i="4"/>
  <c r="AA248" i="4" s="1"/>
  <c r="Y249" i="4"/>
  <c r="Y250" i="4"/>
  <c r="Y251" i="4"/>
  <c r="Y252" i="4"/>
  <c r="Y253" i="4"/>
  <c r="Y254" i="4"/>
  <c r="AA254" i="4"/>
  <c r="AB254" i="4" s="1"/>
  <c r="Y255" i="4"/>
  <c r="AA255" i="4" s="1"/>
  <c r="AB255" i="4" s="1"/>
  <c r="Y256" i="4"/>
  <c r="Y257" i="4"/>
  <c r="Y258" i="4"/>
  <c r="AA258" i="4" s="1"/>
  <c r="AB258" i="4" s="1"/>
  <c r="Y259" i="4"/>
  <c r="Y260" i="4"/>
  <c r="AA260" i="4"/>
  <c r="Y261" i="4"/>
  <c r="AA261" i="4" s="1"/>
  <c r="AB261" i="4" s="1"/>
  <c r="Y262" i="4"/>
  <c r="AA262" i="4" s="1"/>
  <c r="AB262" i="4" s="1"/>
  <c r="Y263" i="4"/>
  <c r="Y264" i="4"/>
  <c r="Y265" i="4"/>
  <c r="AA265" i="4" s="1"/>
  <c r="AB265" i="4" s="1"/>
  <c r="Y266" i="4"/>
  <c r="AA266" i="4" s="1"/>
  <c r="AB266" i="4" s="1"/>
  <c r="Y267" i="4"/>
  <c r="Y268" i="4"/>
  <c r="Y269" i="4"/>
  <c r="AA269" i="4" s="1"/>
  <c r="AB269" i="4" s="1"/>
  <c r="Y270" i="4"/>
  <c r="AA270" i="4" s="1"/>
  <c r="AB270" i="4" s="1"/>
  <c r="Y271" i="4"/>
  <c r="Y272" i="4"/>
  <c r="AA272" i="4" s="1"/>
  <c r="Y273" i="4"/>
  <c r="AA273" i="4" s="1"/>
  <c r="AB273" i="4" s="1"/>
  <c r="Y274" i="4"/>
  <c r="AA274" i="4" s="1"/>
  <c r="AB274" i="4" s="1"/>
  <c r="Y275" i="4"/>
  <c r="Y276" i="4"/>
  <c r="Y277" i="4"/>
  <c r="AA277" i="4" s="1"/>
  <c r="AB277" i="4" s="1"/>
  <c r="Y278" i="4"/>
  <c r="AA278" i="4" s="1"/>
  <c r="AB278" i="4" s="1"/>
  <c r="Y279" i="4"/>
  <c r="Y280" i="4"/>
  <c r="Y281" i="4"/>
  <c r="AA281" i="4" s="1"/>
  <c r="AB281" i="4" s="1"/>
  <c r="Y282" i="4"/>
  <c r="AA282" i="4" s="1"/>
  <c r="AB282" i="4" s="1"/>
  <c r="Y283" i="4"/>
  <c r="Y284" i="4"/>
  <c r="Y285" i="4"/>
  <c r="AA285" i="4" s="1"/>
  <c r="AB285" i="4" s="1"/>
  <c r="Y286" i="4"/>
  <c r="AA286" i="4" s="1"/>
  <c r="AB286" i="4" s="1"/>
  <c r="Y287" i="4"/>
  <c r="Y288" i="4"/>
  <c r="Y289" i="4"/>
  <c r="AA289" i="4" s="1"/>
  <c r="AB289" i="4" s="1"/>
  <c r="Y290" i="4"/>
  <c r="AA290" i="4" s="1"/>
  <c r="AB290" i="4" s="1"/>
  <c r="Y291" i="4"/>
  <c r="Y292" i="4"/>
  <c r="Y293" i="4"/>
  <c r="AA293" i="4" s="1"/>
  <c r="AB293" i="4" s="1"/>
  <c r="Y294" i="4"/>
  <c r="Y295" i="4"/>
  <c r="AA295" i="4" s="1"/>
  <c r="AB295" i="4" s="1"/>
  <c r="Y296" i="4"/>
  <c r="AA296" i="4" s="1"/>
  <c r="AB296" i="4" s="1"/>
  <c r="Y297" i="4"/>
  <c r="Y298" i="4"/>
  <c r="AA298" i="4" s="1"/>
  <c r="AB298" i="4" s="1"/>
  <c r="Y299" i="4"/>
  <c r="Y300" i="4"/>
  <c r="Y301" i="4"/>
  <c r="Y302" i="4"/>
  <c r="AA302" i="4" s="1"/>
  <c r="AB302" i="4" s="1"/>
  <c r="Y303" i="4"/>
  <c r="AA303" i="4" s="1"/>
  <c r="AB303" i="4" s="1"/>
  <c r="Y304" i="4"/>
  <c r="Y305" i="4"/>
  <c r="Y1306" i="4"/>
  <c r="AA1306" i="4" s="1"/>
  <c r="AB1306" i="4" s="1"/>
  <c r="P12" i="1"/>
  <c r="P14"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Q12" i="1"/>
  <c r="Q14" i="1"/>
  <c r="Q16" i="1"/>
  <c r="Q17" i="1"/>
  <c r="R17" i="1"/>
  <c r="Q18" i="1"/>
  <c r="R18" i="1"/>
  <c r="Q19" i="1"/>
  <c r="R19" i="1"/>
  <c r="Q20"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E22" i="18"/>
  <c r="E26" i="18" s="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N6" i="8"/>
  <c r="N5" i="8"/>
  <c r="Q5" i="5"/>
  <c r="P5" i="5"/>
  <c r="S6" i="4"/>
  <c r="R6" i="4"/>
  <c r="R10" i="2"/>
  <c r="S10" i="2" s="1"/>
  <c r="R11" i="2"/>
  <c r="S11" i="2" s="1"/>
  <c r="R12" i="2"/>
  <c r="S12" i="2" s="1"/>
  <c r="R13" i="2"/>
  <c r="S13" i="2" s="1"/>
  <c r="R14" i="2"/>
  <c r="S14" i="2" s="1"/>
  <c r="R15" i="2"/>
  <c r="S15" i="2" s="1"/>
  <c r="R16" i="2"/>
  <c r="S16" i="2" s="1"/>
  <c r="R17" i="2"/>
  <c r="S17" i="2" s="1"/>
  <c r="R18" i="2"/>
  <c r="S18" i="2" s="1"/>
  <c r="R19" i="2"/>
  <c r="S19" i="2" s="1"/>
  <c r="R20" i="2"/>
  <c r="S20" i="2" s="1"/>
  <c r="R21" i="2"/>
  <c r="S21" i="2" s="1"/>
  <c r="R22" i="2"/>
  <c r="S22" i="2" s="1"/>
  <c r="R23" i="2"/>
  <c r="S23" i="2" s="1"/>
  <c r="R24" i="2"/>
  <c r="S24" i="2" s="1"/>
  <c r="R25" i="2"/>
  <c r="S25" i="2" s="1"/>
  <c r="R26" i="2"/>
  <c r="S26" i="2" s="1"/>
  <c r="R27" i="2"/>
  <c r="S27" i="2" s="1"/>
  <c r="R28" i="2"/>
  <c r="S28" i="2" s="1"/>
  <c r="R29" i="2"/>
  <c r="S29" i="2" s="1"/>
  <c r="R30" i="2"/>
  <c r="S30" i="2" s="1"/>
  <c r="R31" i="2"/>
  <c r="S31" i="2" s="1"/>
  <c r="R32" i="2"/>
  <c r="S32" i="2" s="1"/>
  <c r="R33" i="2"/>
  <c r="S33" i="2" s="1"/>
  <c r="R34" i="2"/>
  <c r="S34" i="2" s="1"/>
  <c r="R35" i="2"/>
  <c r="S35" i="2" s="1"/>
  <c r="R36" i="2"/>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R67" i="2"/>
  <c r="S67" i="2" s="1"/>
  <c r="R68" i="2"/>
  <c r="S68" i="2" s="1"/>
  <c r="R69" i="2"/>
  <c r="S69" i="2" s="1"/>
  <c r="R70" i="2"/>
  <c r="S70" i="2" s="1"/>
  <c r="R71" i="2"/>
  <c r="S71" i="2" s="1"/>
  <c r="R72" i="2"/>
  <c r="S72" i="2" s="1"/>
  <c r="R73" i="2"/>
  <c r="S73" i="2" s="1"/>
  <c r="R74" i="2"/>
  <c r="S74" i="2" s="1"/>
  <c r="R75" i="2"/>
  <c r="S75" i="2" s="1"/>
  <c r="R76" i="2"/>
  <c r="S76" i="2" s="1"/>
  <c r="R77" i="2"/>
  <c r="S77" i="2" s="1"/>
  <c r="R78" i="2"/>
  <c r="S78" i="2" s="1"/>
  <c r="R79" i="2"/>
  <c r="S79" i="2" s="1"/>
  <c r="R80" i="2"/>
  <c r="S80" i="2" s="1"/>
  <c r="R81" i="2"/>
  <c r="S81" i="2" s="1"/>
  <c r="R82" i="2"/>
  <c r="S82" i="2" s="1"/>
  <c r="R83" i="2"/>
  <c r="S83" i="2" s="1"/>
  <c r="R84" i="2"/>
  <c r="S84" i="2" s="1"/>
  <c r="R85" i="2"/>
  <c r="S85" i="2" s="1"/>
  <c r="R86" i="2"/>
  <c r="S86" i="2" s="1"/>
  <c r="R87" i="2"/>
  <c r="S87" i="2" s="1"/>
  <c r="R88" i="2"/>
  <c r="S88" i="2" s="1"/>
  <c r="R89" i="2"/>
  <c r="S89" i="2" s="1"/>
  <c r="R90" i="2"/>
  <c r="S90" i="2" s="1"/>
  <c r="R91" i="2"/>
  <c r="S91" i="2" s="1"/>
  <c r="R92" i="2"/>
  <c r="S92" i="2" s="1"/>
  <c r="R93" i="2"/>
  <c r="S93" i="2" s="1"/>
  <c r="R94" i="2"/>
  <c r="S94" i="2" s="1"/>
  <c r="R95" i="2"/>
  <c r="S95" i="2" s="1"/>
  <c r="R96" i="2"/>
  <c r="S96" i="2" s="1"/>
  <c r="R97" i="2"/>
  <c r="S97" i="2" s="1"/>
  <c r="R98" i="2"/>
  <c r="S98" i="2" s="1"/>
  <c r="R99" i="2"/>
  <c r="S99" i="2" s="1"/>
  <c r="R100" i="2"/>
  <c r="S100" i="2" s="1"/>
  <c r="R101" i="2"/>
  <c r="S101" i="2" s="1"/>
  <c r="R102" i="2"/>
  <c r="S102" i="2" s="1"/>
  <c r="R103" i="2"/>
  <c r="S103" i="2" s="1"/>
  <c r="R104" i="2"/>
  <c r="S104" i="2" s="1"/>
  <c r="R105" i="2"/>
  <c r="S105" i="2" s="1"/>
  <c r="R106" i="2"/>
  <c r="S106" i="2" s="1"/>
  <c r="R107" i="2"/>
  <c r="S107" i="2" s="1"/>
  <c r="R108" i="2"/>
  <c r="S108" i="2" s="1"/>
  <c r="R209" i="8"/>
  <c r="S209" i="8" s="1"/>
  <c r="R210" i="8"/>
  <c r="S210" i="8"/>
  <c r="R211" i="8"/>
  <c r="S211" i="8"/>
  <c r="R212" i="8"/>
  <c r="S212" i="8" s="1"/>
  <c r="R213" i="8"/>
  <c r="S213" i="8" s="1"/>
  <c r="R214" i="8"/>
  <c r="S214" i="8"/>
  <c r="R215" i="8"/>
  <c r="S215" i="8"/>
  <c r="R216" i="8"/>
  <c r="S216" i="8" s="1"/>
  <c r="R217" i="8"/>
  <c r="S217" i="8" s="1"/>
  <c r="R218" i="8"/>
  <c r="S218" i="8"/>
  <c r="R219" i="8"/>
  <c r="S219" i="8"/>
  <c r="R220" i="8"/>
  <c r="S220" i="8" s="1"/>
  <c r="R221" i="8"/>
  <c r="S221" i="8" s="1"/>
  <c r="R222" i="8"/>
  <c r="S222" i="8"/>
  <c r="R223" i="8"/>
  <c r="S223" i="8" s="1"/>
  <c r="R224" i="8"/>
  <c r="S224" i="8" s="1"/>
  <c r="R225" i="8"/>
  <c r="S225" i="8" s="1"/>
  <c r="R226" i="8"/>
  <c r="S226" i="8"/>
  <c r="R227" i="8"/>
  <c r="S227" i="8"/>
  <c r="R228" i="8"/>
  <c r="S228" i="8" s="1"/>
  <c r="R229" i="8"/>
  <c r="S229" i="8" s="1"/>
  <c r="R230" i="8"/>
  <c r="S230" i="8"/>
  <c r="R231" i="8"/>
  <c r="S231" i="8"/>
  <c r="R232" i="8"/>
  <c r="S232" i="8" s="1"/>
  <c r="R233" i="8"/>
  <c r="S233" i="8" s="1"/>
  <c r="R234" i="8"/>
  <c r="S234" i="8"/>
  <c r="R235" i="8"/>
  <c r="S235" i="8"/>
  <c r="R236" i="8"/>
  <c r="S236" i="8" s="1"/>
  <c r="R237" i="8"/>
  <c r="S237" i="8" s="1"/>
  <c r="R238" i="8"/>
  <c r="S238" i="8"/>
  <c r="R239" i="8"/>
  <c r="S239" i="8" s="1"/>
  <c r="R240" i="8"/>
  <c r="S240" i="8" s="1"/>
  <c r="R241" i="8"/>
  <c r="S241" i="8" s="1"/>
  <c r="R242" i="8"/>
  <c r="S242" i="8"/>
  <c r="R243" i="8"/>
  <c r="S243" i="8"/>
  <c r="R244" i="8"/>
  <c r="S244" i="8" s="1"/>
  <c r="R245" i="8"/>
  <c r="S245" i="8" s="1"/>
  <c r="R246" i="8"/>
  <c r="S246" i="8"/>
  <c r="R247" i="8"/>
  <c r="S247" i="8"/>
  <c r="R248" i="8"/>
  <c r="S248" i="8" s="1"/>
  <c r="R249" i="8"/>
  <c r="S249" i="8" s="1"/>
  <c r="R250" i="8"/>
  <c r="S250" i="8"/>
  <c r="R251" i="8"/>
  <c r="S251" i="8"/>
  <c r="R252" i="8"/>
  <c r="S252" i="8" s="1"/>
  <c r="R253" i="8"/>
  <c r="S253" i="8" s="1"/>
  <c r="R254" i="8"/>
  <c r="S254" i="8"/>
  <c r="R255" i="8"/>
  <c r="S255" i="8" s="1"/>
  <c r="R256" i="8"/>
  <c r="S256" i="8" s="1"/>
  <c r="R257" i="8"/>
  <c r="S257" i="8" s="1"/>
  <c r="R258" i="8"/>
  <c r="S258" i="8"/>
  <c r="R259" i="8"/>
  <c r="S259" i="8"/>
  <c r="R260" i="8"/>
  <c r="S260" i="8" s="1"/>
  <c r="R261" i="8"/>
  <c r="S261" i="8" s="1"/>
  <c r="R262" i="8"/>
  <c r="S262" i="8"/>
  <c r="R263" i="8"/>
  <c r="S263" i="8"/>
  <c r="R264" i="8"/>
  <c r="S264" i="8" s="1"/>
  <c r="R265" i="8"/>
  <c r="S265" i="8" s="1"/>
  <c r="R266" i="8"/>
  <c r="S266" i="8"/>
  <c r="R267" i="8"/>
  <c r="S267" i="8"/>
  <c r="R268" i="8"/>
  <c r="S268" i="8" s="1"/>
  <c r="R269" i="8"/>
  <c r="S269" i="8" s="1"/>
  <c r="R270" i="8"/>
  <c r="S270" i="8"/>
  <c r="R271" i="8"/>
  <c r="S271" i="8" s="1"/>
  <c r="R272" i="8"/>
  <c r="S272" i="8" s="1"/>
  <c r="R273" i="8"/>
  <c r="S273" i="8" s="1"/>
  <c r="R274" i="8"/>
  <c r="S274" i="8"/>
  <c r="R275" i="8"/>
  <c r="S275" i="8"/>
  <c r="R276" i="8"/>
  <c r="S276" i="8" s="1"/>
  <c r="R277" i="8"/>
  <c r="S277" i="8" s="1"/>
  <c r="R278" i="8"/>
  <c r="S278" i="8"/>
  <c r="R279" i="8"/>
  <c r="S279" i="8"/>
  <c r="R280" i="8"/>
  <c r="S280" i="8" s="1"/>
  <c r="R281" i="8"/>
  <c r="S281" i="8" s="1"/>
  <c r="R282" i="8"/>
  <c r="S282" i="8"/>
  <c r="R283" i="8"/>
  <c r="S283" i="8"/>
  <c r="R284" i="8"/>
  <c r="S284" i="8" s="1"/>
  <c r="R285" i="8"/>
  <c r="S285" i="8" s="1"/>
  <c r="R286" i="8"/>
  <c r="S286" i="8"/>
  <c r="R287" i="8"/>
  <c r="S287" i="8" s="1"/>
  <c r="R288" i="8"/>
  <c r="S288" i="8" s="1"/>
  <c r="R289" i="8"/>
  <c r="S289" i="8" s="1"/>
  <c r="R290" i="8"/>
  <c r="S290" i="8"/>
  <c r="R291" i="8"/>
  <c r="S291" i="8"/>
  <c r="R292" i="8"/>
  <c r="S292" i="8" s="1"/>
  <c r="R293" i="8"/>
  <c r="S293" i="8" s="1"/>
  <c r="R294" i="8"/>
  <c r="S294" i="8"/>
  <c r="R295" i="8"/>
  <c r="S295" i="8"/>
  <c r="R296" i="8"/>
  <c r="S296" i="8" s="1"/>
  <c r="R297" i="8"/>
  <c r="S297" i="8" s="1"/>
  <c r="R298" i="8"/>
  <c r="S298" i="8"/>
  <c r="R299" i="8"/>
  <c r="S299" i="8"/>
  <c r="R300" i="8"/>
  <c r="S300" i="8" s="1"/>
  <c r="R301" i="8"/>
  <c r="S301" i="8" s="1"/>
  <c r="R302" i="8"/>
  <c r="S302" i="8"/>
  <c r="R303" i="8"/>
  <c r="S303" i="8" s="1"/>
  <c r="R304" i="8"/>
  <c r="S304" i="8" s="1"/>
  <c r="R305" i="8"/>
  <c r="S305" i="8" s="1"/>
  <c r="R306" i="8"/>
  <c r="S306" i="8"/>
  <c r="R307" i="8"/>
  <c r="S307" i="8"/>
  <c r="R308" i="8"/>
  <c r="S308" i="8" s="1"/>
  <c r="T89" i="5"/>
  <c r="T90" i="5"/>
  <c r="V90" i="5" s="1"/>
  <c r="X90" i="5"/>
  <c r="Y90" i="5"/>
  <c r="T91" i="5"/>
  <c r="T92" i="5"/>
  <c r="V92" i="5" s="1"/>
  <c r="T93" i="5"/>
  <c r="V93" i="5" s="1"/>
  <c r="T94" i="5"/>
  <c r="V94" i="5" s="1"/>
  <c r="X94" i="5"/>
  <c r="Y94" i="5" s="1"/>
  <c r="T95" i="5"/>
  <c r="V95" i="5" s="1"/>
  <c r="X95" i="5"/>
  <c r="Y95" i="5"/>
  <c r="T96" i="5"/>
  <c r="V96" i="5" s="1"/>
  <c r="T97" i="5"/>
  <c r="T98" i="5"/>
  <c r="V98" i="5" s="1"/>
  <c r="X98" i="5"/>
  <c r="Y98" i="5"/>
  <c r="T99" i="5"/>
  <c r="T100" i="5"/>
  <c r="V100" i="5" s="1"/>
  <c r="T101" i="5"/>
  <c r="V101" i="5" s="1"/>
  <c r="X101" i="5"/>
  <c r="Y101" i="5"/>
  <c r="T102" i="5"/>
  <c r="V102" i="5" s="1"/>
  <c r="X102" i="5"/>
  <c r="Y102" i="5" s="1"/>
  <c r="T103" i="5"/>
  <c r="V103" i="5" s="1"/>
  <c r="X103" i="5"/>
  <c r="Y103" i="5"/>
  <c r="T104" i="5"/>
  <c r="V104" i="5" s="1"/>
  <c r="X104" i="5"/>
  <c r="Y104" i="5" s="1"/>
  <c r="T105" i="5"/>
  <c r="T106" i="5"/>
  <c r="V106" i="5" s="1"/>
  <c r="X106" i="5"/>
  <c r="Y106" i="5" s="1"/>
  <c r="T107" i="5"/>
  <c r="T108" i="5"/>
  <c r="V108" i="5" s="1"/>
  <c r="T109" i="5"/>
  <c r="V109" i="5" s="1"/>
  <c r="X109" i="5"/>
  <c r="Y109" i="5"/>
  <c r="T110" i="5"/>
  <c r="V110" i="5" s="1"/>
  <c r="X110" i="5"/>
  <c r="Y110" i="5" s="1"/>
  <c r="T111" i="5"/>
  <c r="V111" i="5" s="1"/>
  <c r="X111" i="5"/>
  <c r="Y111" i="5"/>
  <c r="T112" i="5"/>
  <c r="V112" i="5" s="1"/>
  <c r="X112" i="5"/>
  <c r="Y112" i="5" s="1"/>
  <c r="T113" i="5"/>
  <c r="T114" i="5"/>
  <c r="V114" i="5" s="1"/>
  <c r="X114" i="5"/>
  <c r="Y114" i="5"/>
  <c r="T115" i="5"/>
  <c r="T116" i="5"/>
  <c r="V116" i="5" s="1"/>
  <c r="T117" i="5"/>
  <c r="V117" i="5" s="1"/>
  <c r="X117" i="5"/>
  <c r="Y117" i="5"/>
  <c r="T118" i="5"/>
  <c r="V118" i="5" s="1"/>
  <c r="X118" i="5"/>
  <c r="Y118" i="5" s="1"/>
  <c r="T119" i="5"/>
  <c r="V119" i="5" s="1"/>
  <c r="X119" i="5"/>
  <c r="Y119" i="5"/>
  <c r="T120" i="5"/>
  <c r="V120" i="5" s="1"/>
  <c r="X120" i="5"/>
  <c r="Y120" i="5" s="1"/>
  <c r="T121" i="5"/>
  <c r="T122" i="5"/>
  <c r="V122" i="5" s="1"/>
  <c r="X122" i="5"/>
  <c r="Y122" i="5"/>
  <c r="T123" i="5"/>
  <c r="T124" i="5"/>
  <c r="V124" i="5" s="1"/>
  <c r="T125" i="5"/>
  <c r="V125" i="5" s="1"/>
  <c r="X125" i="5"/>
  <c r="Y125" i="5" s="1"/>
  <c r="T126" i="5"/>
  <c r="V126" i="5" s="1"/>
  <c r="X126" i="5"/>
  <c r="Y126" i="5" s="1"/>
  <c r="T127" i="5"/>
  <c r="V127" i="5" s="1"/>
  <c r="X127" i="5"/>
  <c r="Y127" i="5"/>
  <c r="T128" i="5"/>
  <c r="V128" i="5" s="1"/>
  <c r="X128" i="5"/>
  <c r="Y128" i="5" s="1"/>
  <c r="T129" i="5"/>
  <c r="T130" i="5"/>
  <c r="V130" i="5" s="1"/>
  <c r="X130" i="5"/>
  <c r="Y130" i="5" s="1"/>
  <c r="T131" i="5"/>
  <c r="T132" i="5"/>
  <c r="V132" i="5" s="1"/>
  <c r="T133" i="5"/>
  <c r="V133" i="5" s="1"/>
  <c r="T134" i="5"/>
  <c r="V134" i="5" s="1"/>
  <c r="X134" i="5"/>
  <c r="Y134" i="5" s="1"/>
  <c r="T135" i="5"/>
  <c r="V135" i="5" s="1"/>
  <c r="X135" i="5"/>
  <c r="Y135" i="5"/>
  <c r="T136" i="5"/>
  <c r="V136" i="5" s="1"/>
  <c r="T137" i="5"/>
  <c r="T138" i="5"/>
  <c r="V138" i="5" s="1"/>
  <c r="X138" i="5"/>
  <c r="Y138" i="5"/>
  <c r="T139" i="5"/>
  <c r="T140" i="5"/>
  <c r="V140" i="5" s="1"/>
  <c r="T141" i="5"/>
  <c r="V141" i="5" s="1"/>
  <c r="X141" i="5"/>
  <c r="Y141" i="5"/>
  <c r="T142" i="5"/>
  <c r="V142" i="5" s="1"/>
  <c r="X142" i="5"/>
  <c r="Y142" i="5" s="1"/>
  <c r="T143" i="5"/>
  <c r="V143" i="5" s="1"/>
  <c r="X143" i="5"/>
  <c r="Y143" i="5"/>
  <c r="T144" i="5"/>
  <c r="V144" i="5" s="1"/>
  <c r="X144" i="5"/>
  <c r="Y144" i="5" s="1"/>
  <c r="T145" i="5"/>
  <c r="T146" i="5"/>
  <c r="V146" i="5" s="1"/>
  <c r="X146" i="5"/>
  <c r="Y146" i="5"/>
  <c r="T147" i="5"/>
  <c r="T148" i="5"/>
  <c r="V148" i="5" s="1"/>
  <c r="T149" i="5"/>
  <c r="V149" i="5" s="1"/>
  <c r="X149" i="5"/>
  <c r="Y149" i="5" s="1"/>
  <c r="T150" i="5"/>
  <c r="V150" i="5" s="1"/>
  <c r="X150" i="5"/>
  <c r="Y150" i="5" s="1"/>
  <c r="T151" i="5"/>
  <c r="X151" i="5"/>
  <c r="Y151" i="5"/>
  <c r="T152" i="5"/>
  <c r="V152" i="5" s="1"/>
  <c r="X152" i="5"/>
  <c r="Y152" i="5" s="1"/>
  <c r="T153" i="5"/>
  <c r="T154" i="5"/>
  <c r="V154" i="5" s="1"/>
  <c r="X154" i="5"/>
  <c r="Y154" i="5"/>
  <c r="T155" i="5"/>
  <c r="T156" i="5"/>
  <c r="V156" i="5" s="1"/>
  <c r="T157" i="5"/>
  <c r="V157" i="5" s="1"/>
  <c r="T158" i="5"/>
  <c r="V158" i="5" s="1"/>
  <c r="X158" i="5"/>
  <c r="Y158" i="5" s="1"/>
  <c r="T159" i="5"/>
  <c r="V159" i="5" s="1"/>
  <c r="X159" i="5"/>
  <c r="Y159" i="5"/>
  <c r="T160" i="5"/>
  <c r="V160" i="5" s="1"/>
  <c r="T161" i="5"/>
  <c r="T162" i="5"/>
  <c r="V162" i="5" s="1"/>
  <c r="X162" i="5"/>
  <c r="Y162" i="5"/>
  <c r="T163" i="5"/>
  <c r="T164" i="5"/>
  <c r="V164" i="5" s="1"/>
  <c r="T165" i="5"/>
  <c r="V165" i="5" s="1"/>
  <c r="X165" i="5"/>
  <c r="Y165" i="5"/>
  <c r="T166" i="5"/>
  <c r="V166" i="5" s="1"/>
  <c r="X166" i="5"/>
  <c r="Y166" i="5" s="1"/>
  <c r="T167" i="5"/>
  <c r="V167" i="5" s="1"/>
  <c r="X167" i="5"/>
  <c r="Y167" i="5"/>
  <c r="T168" i="5"/>
  <c r="V168" i="5" s="1"/>
  <c r="X168" i="5"/>
  <c r="Y168" i="5" s="1"/>
  <c r="T169" i="5"/>
  <c r="X169" i="5" s="1"/>
  <c r="Y169" i="5" s="1"/>
  <c r="T170" i="5"/>
  <c r="V170" i="5" s="1"/>
  <c r="X170" i="5"/>
  <c r="Y170" i="5" s="1"/>
  <c r="T171" i="5"/>
  <c r="T172" i="5"/>
  <c r="V172" i="5" s="1"/>
  <c r="T173" i="5"/>
  <c r="V173" i="5" s="1"/>
  <c r="X173" i="5"/>
  <c r="Y173" i="5"/>
  <c r="T174" i="5"/>
  <c r="V174" i="5" s="1"/>
  <c r="X174" i="5"/>
  <c r="Y174" i="5" s="1"/>
  <c r="T175" i="5"/>
  <c r="V175" i="5" s="1"/>
  <c r="X175" i="5"/>
  <c r="Y175" i="5"/>
  <c r="T176" i="5"/>
  <c r="V176" i="5" s="1"/>
  <c r="X176" i="5"/>
  <c r="Y176" i="5" s="1"/>
  <c r="T177" i="5"/>
  <c r="T178" i="5"/>
  <c r="V178" i="5" s="1"/>
  <c r="X178" i="5"/>
  <c r="Y178" i="5"/>
  <c r="T179" i="5"/>
  <c r="T180" i="5"/>
  <c r="V180" i="5" s="1"/>
  <c r="T181" i="5"/>
  <c r="V181" i="5" s="1"/>
  <c r="X181" i="5"/>
  <c r="Y181" i="5"/>
  <c r="T182" i="5"/>
  <c r="V182" i="5" s="1"/>
  <c r="X182" i="5"/>
  <c r="Y182" i="5" s="1"/>
  <c r="T183" i="5"/>
  <c r="V183" i="5" s="1"/>
  <c r="X183" i="5"/>
  <c r="Y183" i="5"/>
  <c r="T184" i="5"/>
  <c r="V184" i="5" s="1"/>
  <c r="X184" i="5"/>
  <c r="Y184" i="5" s="1"/>
  <c r="T185" i="5"/>
  <c r="T186" i="5"/>
  <c r="V186" i="5" s="1"/>
  <c r="X186" i="5"/>
  <c r="Y186" i="5"/>
  <c r="T187" i="5"/>
  <c r="T188" i="5"/>
  <c r="V188" i="5" s="1"/>
  <c r="T189" i="5"/>
  <c r="V189" i="5" s="1"/>
  <c r="X189" i="5"/>
  <c r="Y189" i="5" s="1"/>
  <c r="T190" i="5"/>
  <c r="V190" i="5" s="1"/>
  <c r="X190" i="5"/>
  <c r="Y190" i="5" s="1"/>
  <c r="T191" i="5"/>
  <c r="V191" i="5" s="1"/>
  <c r="X191" i="5"/>
  <c r="Y191" i="5"/>
  <c r="T192" i="5"/>
  <c r="V192" i="5" s="1"/>
  <c r="X192" i="5"/>
  <c r="Y192" i="5" s="1"/>
  <c r="T193" i="5"/>
  <c r="V193" i="5" s="1"/>
  <c r="X193" i="5"/>
  <c r="Y193" i="5" s="1"/>
  <c r="T194" i="5"/>
  <c r="V194" i="5" s="1"/>
  <c r="X194" i="5"/>
  <c r="Y194" i="5"/>
  <c r="T195" i="5"/>
  <c r="T196" i="5"/>
  <c r="T197" i="5"/>
  <c r="V197" i="5" s="1"/>
  <c r="X197" i="5"/>
  <c r="Y197" i="5"/>
  <c r="T198" i="5"/>
  <c r="V198" i="5" s="1"/>
  <c r="X198" i="5"/>
  <c r="Y198" i="5"/>
  <c r="T199" i="5"/>
  <c r="V199" i="5" s="1"/>
  <c r="X199" i="5"/>
  <c r="Y199" i="5"/>
  <c r="T200" i="5"/>
  <c r="V200" i="5" s="1"/>
  <c r="X200" i="5"/>
  <c r="Y200" i="5" s="1"/>
  <c r="T201" i="5"/>
  <c r="V201" i="5" s="1"/>
  <c r="X201" i="5"/>
  <c r="Y201" i="5" s="1"/>
  <c r="T202" i="5"/>
  <c r="V202" i="5" s="1"/>
  <c r="X202" i="5"/>
  <c r="Y202" i="5"/>
  <c r="T203" i="5"/>
  <c r="T204" i="5"/>
  <c r="T205" i="5"/>
  <c r="V205" i="5" s="1"/>
  <c r="X205" i="5"/>
  <c r="Y205" i="5"/>
  <c r="T206" i="5"/>
  <c r="V206" i="5" s="1"/>
  <c r="X206" i="5"/>
  <c r="Y206" i="5" s="1"/>
  <c r="T207" i="5"/>
  <c r="V207" i="5" s="1"/>
  <c r="X207" i="5"/>
  <c r="Y207" i="5"/>
  <c r="T208" i="5"/>
  <c r="V208" i="5" s="1"/>
  <c r="X208" i="5"/>
  <c r="Y208" i="5" s="1"/>
  <c r="R9" i="2"/>
  <c r="S9" i="2" s="1"/>
  <c r="R12" i="8"/>
  <c r="S12" i="8" s="1"/>
  <c r="R203" i="8"/>
  <c r="S203" i="8"/>
  <c r="R204" i="8"/>
  <c r="S204" i="8" s="1"/>
  <c r="R205" i="8"/>
  <c r="S205" i="8"/>
  <c r="R206" i="8"/>
  <c r="S206" i="8" s="1"/>
  <c r="R207" i="8"/>
  <c r="S207" i="8"/>
  <c r="R208" i="8"/>
  <c r="S208" i="8"/>
  <c r="R309" i="8"/>
  <c r="S309" i="8"/>
  <c r="X12" i="5"/>
  <c r="Y12" i="5"/>
  <c r="T75" i="5"/>
  <c r="V75" i="5" s="1"/>
  <c r="T76" i="5"/>
  <c r="V76" i="5" s="1"/>
  <c r="X76" i="5"/>
  <c r="Y76" i="5"/>
  <c r="T77" i="5"/>
  <c r="V77" i="5" s="1"/>
  <c r="T78" i="5"/>
  <c r="T79" i="5"/>
  <c r="T80" i="5"/>
  <c r="V80" i="5" s="1"/>
  <c r="X80" i="5"/>
  <c r="Y80" i="5"/>
  <c r="T81" i="5"/>
  <c r="V81" i="5" s="1"/>
  <c r="T82" i="5"/>
  <c r="T83" i="5"/>
  <c r="V83" i="5" s="1"/>
  <c r="T84" i="5"/>
  <c r="V84" i="5" s="1"/>
  <c r="X84" i="5"/>
  <c r="Y84" i="5"/>
  <c r="T85" i="5"/>
  <c r="V85" i="5" s="1"/>
  <c r="T86" i="5"/>
  <c r="T87" i="5"/>
  <c r="X87" i="5" s="1"/>
  <c r="Y87" i="5" s="1"/>
  <c r="T88" i="5"/>
  <c r="V88" i="5" s="1"/>
  <c r="X88" i="5"/>
  <c r="Y88" i="5"/>
  <c r="T209" i="5"/>
  <c r="V209" i="5" s="1"/>
  <c r="X75" i="5"/>
  <c r="Y75" i="5" s="1"/>
  <c r="X81" i="5"/>
  <c r="Y81" i="5" s="1"/>
  <c r="X83" i="5"/>
  <c r="Y83" i="5" s="1"/>
  <c r="X209" i="5"/>
  <c r="Y209" i="5" s="1"/>
  <c r="T22" i="5"/>
  <c r="V22" i="5" s="1"/>
  <c r="T23" i="5"/>
  <c r="V23" i="5" s="1"/>
  <c r="T24" i="5"/>
  <c r="V24" i="5" s="1"/>
  <c r="T25" i="5"/>
  <c r="T26" i="5"/>
  <c r="V26" i="5" s="1"/>
  <c r="T27" i="5"/>
  <c r="V27" i="5" s="1"/>
  <c r="T28" i="5"/>
  <c r="V28" i="5" s="1"/>
  <c r="T29" i="5"/>
  <c r="T30" i="5"/>
  <c r="V30" i="5" s="1"/>
  <c r="T31" i="5"/>
  <c r="V31" i="5" s="1"/>
  <c r="T32" i="5"/>
  <c r="V32" i="5" s="1"/>
  <c r="T33" i="5"/>
  <c r="T34" i="5"/>
  <c r="V34" i="5" s="1"/>
  <c r="T35" i="5"/>
  <c r="V35" i="5" s="1"/>
  <c r="T36" i="5"/>
  <c r="V36" i="5" s="1"/>
  <c r="T37" i="5"/>
  <c r="T38" i="5"/>
  <c r="V38" i="5" s="1"/>
  <c r="T39" i="5"/>
  <c r="V39" i="5" s="1"/>
  <c r="T41" i="5"/>
  <c r="X41" i="5" s="1"/>
  <c r="Y41" i="5" s="1"/>
  <c r="T42" i="5"/>
  <c r="V42" i="5" s="1"/>
  <c r="T43" i="5"/>
  <c r="V43" i="5" s="1"/>
  <c r="T44" i="5"/>
  <c r="V44" i="5" s="1"/>
  <c r="T45" i="5"/>
  <c r="V45" i="5" s="1"/>
  <c r="T46" i="5"/>
  <c r="V46" i="5" s="1"/>
  <c r="T47" i="5"/>
  <c r="V47" i="5" s="1"/>
  <c r="T48" i="5"/>
  <c r="V48" i="5" s="1"/>
  <c r="T49" i="5"/>
  <c r="T50" i="5"/>
  <c r="V50" i="5" s="1"/>
  <c r="T51" i="5"/>
  <c r="V51" i="5" s="1"/>
  <c r="T52" i="5"/>
  <c r="V52" i="5" s="1"/>
  <c r="T53" i="5"/>
  <c r="V53" i="5" s="1"/>
  <c r="T54" i="5"/>
  <c r="V54" i="5" s="1"/>
  <c r="T55" i="5"/>
  <c r="V55" i="5" s="1"/>
  <c r="T56" i="5"/>
  <c r="V56" i="5" s="1"/>
  <c r="T57" i="5"/>
  <c r="T58" i="5"/>
  <c r="V58" i="5" s="1"/>
  <c r="T59" i="5"/>
  <c r="V59" i="5" s="1"/>
  <c r="T60" i="5"/>
  <c r="V60" i="5" s="1"/>
  <c r="T61" i="5"/>
  <c r="V61" i="5" s="1"/>
  <c r="T62" i="5"/>
  <c r="V62" i="5" s="1"/>
  <c r="T63" i="5"/>
  <c r="V63" i="5" s="1"/>
  <c r="T64" i="5"/>
  <c r="V64" i="5" s="1"/>
  <c r="T65" i="5"/>
  <c r="T66" i="5"/>
  <c r="V66" i="5" s="1"/>
  <c r="T67" i="5"/>
  <c r="V67" i="5" s="1"/>
  <c r="T68" i="5"/>
  <c r="V68" i="5" s="1"/>
  <c r="T69" i="5"/>
  <c r="V69" i="5" s="1"/>
  <c r="T70" i="5"/>
  <c r="V70" i="5" s="1"/>
  <c r="T71" i="5"/>
  <c r="V71" i="5" s="1"/>
  <c r="T72" i="5"/>
  <c r="V72" i="5" s="1"/>
  <c r="T73" i="5"/>
  <c r="T74" i="5"/>
  <c r="V74" i="5" s="1"/>
  <c r="O5" i="8"/>
  <c r="T5" i="5"/>
  <c r="V6" i="4"/>
  <c r="J1" i="2"/>
  <c r="X13" i="5"/>
  <c r="Y13" i="5" s="1"/>
  <c r="X14" i="5"/>
  <c r="Y14" i="5"/>
  <c r="X16" i="5"/>
  <c r="Y16" i="5"/>
  <c r="X17" i="5"/>
  <c r="Y17" i="5" s="1"/>
  <c r="X18" i="5"/>
  <c r="Y18" i="5" s="1"/>
  <c r="X20" i="5"/>
  <c r="Y20" i="5" s="1"/>
  <c r="X21" i="5"/>
  <c r="Y21" i="5"/>
  <c r="X22" i="5"/>
  <c r="Y22" i="5"/>
  <c r="X23" i="5"/>
  <c r="Y23" i="5" s="1"/>
  <c r="X28" i="5"/>
  <c r="Y28" i="5" s="1"/>
  <c r="X30" i="5"/>
  <c r="Y30" i="5" s="1"/>
  <c r="X31" i="5"/>
  <c r="Y31" i="5" s="1"/>
  <c r="X35" i="5"/>
  <c r="Y35" i="5" s="1"/>
  <c r="X36" i="5"/>
  <c r="Y36" i="5"/>
  <c r="X38" i="5"/>
  <c r="Y38" i="5"/>
  <c r="X39" i="5"/>
  <c r="Y39" i="5" s="1"/>
  <c r="X40" i="5"/>
  <c r="Y40" i="5"/>
  <c r="X42" i="5"/>
  <c r="Y42" i="5"/>
  <c r="X43" i="5"/>
  <c r="Y43" i="5" s="1"/>
  <c r="X45" i="5"/>
  <c r="Y45" i="5"/>
  <c r="X47" i="5"/>
  <c r="Y47" i="5" s="1"/>
  <c r="X48" i="5"/>
  <c r="Y48" i="5"/>
  <c r="X50" i="5"/>
  <c r="Y50" i="5"/>
  <c r="X53" i="5"/>
  <c r="Y53" i="5"/>
  <c r="X55" i="5"/>
  <c r="Y55" i="5" s="1"/>
  <c r="X56" i="5"/>
  <c r="Y56" i="5"/>
  <c r="X58" i="5"/>
  <c r="Y58" i="5"/>
  <c r="X61" i="5"/>
  <c r="Y61" i="5"/>
  <c r="X62" i="5"/>
  <c r="Y62" i="5"/>
  <c r="X63" i="5"/>
  <c r="Y63" i="5" s="1"/>
  <c r="X64" i="5"/>
  <c r="Y64" i="5"/>
  <c r="X67" i="5"/>
  <c r="Y67" i="5" s="1"/>
  <c r="X69" i="5"/>
  <c r="Y69" i="5"/>
  <c r="X70" i="5"/>
  <c r="Y70" i="5" s="1"/>
  <c r="X72" i="5"/>
  <c r="Y72" i="5"/>
  <c r="X74" i="5"/>
  <c r="Y74" i="5"/>
  <c r="R15" i="8"/>
  <c r="S15" i="8" s="1"/>
  <c r="R13" i="8"/>
  <c r="S13" i="8"/>
  <c r="R14" i="8"/>
  <c r="S14" i="8"/>
  <c r="R16" i="8"/>
  <c r="S16" i="8" s="1"/>
  <c r="R17" i="8"/>
  <c r="S17" i="8" s="1"/>
  <c r="R18" i="8"/>
  <c r="S18" i="8" s="1"/>
  <c r="R19" i="8"/>
  <c r="S19" i="8"/>
  <c r="R20" i="8"/>
  <c r="S20" i="8"/>
  <c r="R22" i="8"/>
  <c r="S22" i="8" s="1"/>
  <c r="R23" i="8"/>
  <c r="S23" i="8"/>
  <c r="R24" i="8"/>
  <c r="S24" i="8"/>
  <c r="R25" i="8"/>
  <c r="S25" i="8"/>
  <c r="R26" i="8"/>
  <c r="S26" i="8" s="1"/>
  <c r="R27" i="8"/>
  <c r="S27" i="8"/>
  <c r="R28" i="8"/>
  <c r="S28" i="8"/>
  <c r="R29" i="8"/>
  <c r="S29" i="8"/>
  <c r="R30" i="8"/>
  <c r="S30" i="8" s="1"/>
  <c r="R31" i="8"/>
  <c r="S31" i="8" s="1"/>
  <c r="R32" i="8"/>
  <c r="S32" i="8"/>
  <c r="R33" i="8"/>
  <c r="S33" i="8"/>
  <c r="R34" i="8"/>
  <c r="S34" i="8" s="1"/>
  <c r="R35" i="8"/>
  <c r="S35" i="8"/>
  <c r="R36" i="8"/>
  <c r="S36" i="8"/>
  <c r="R37" i="8"/>
  <c r="S37" i="8" s="1"/>
  <c r="R38" i="8"/>
  <c r="S38" i="8" s="1"/>
  <c r="R39" i="8"/>
  <c r="S39" i="8"/>
  <c r="R40" i="8"/>
  <c r="S40" i="8"/>
  <c r="R41" i="8"/>
  <c r="S41" i="8"/>
  <c r="R42" i="8"/>
  <c r="S42" i="8" s="1"/>
  <c r="R43" i="8"/>
  <c r="S43" i="8"/>
  <c r="R44" i="8"/>
  <c r="S44" i="8"/>
  <c r="R45" i="8"/>
  <c r="S45" i="8"/>
  <c r="R46" i="8"/>
  <c r="S46" i="8" s="1"/>
  <c r="R47" i="8"/>
  <c r="S47" i="8"/>
  <c r="R48" i="8"/>
  <c r="S48" i="8"/>
  <c r="R49" i="8"/>
  <c r="S49" i="8" s="1"/>
  <c r="R50" i="8"/>
  <c r="S50" i="8" s="1"/>
  <c r="R51" i="8"/>
  <c r="S51" i="8" s="1"/>
  <c r="R52" i="8"/>
  <c r="S52" i="8"/>
  <c r="R53" i="8"/>
  <c r="S53" i="8"/>
  <c r="R54" i="8"/>
  <c r="S54" i="8" s="1"/>
  <c r="R55" i="8"/>
  <c r="S55" i="8"/>
  <c r="R56" i="8"/>
  <c r="S56" i="8"/>
  <c r="R57" i="8"/>
  <c r="S57" i="8"/>
  <c r="R58" i="8"/>
  <c r="S58" i="8" s="1"/>
  <c r="R59" i="8"/>
  <c r="S59" i="8"/>
  <c r="R60" i="8"/>
  <c r="S60" i="8"/>
  <c r="R61" i="8"/>
  <c r="S61" i="8"/>
  <c r="R62" i="8"/>
  <c r="S62" i="8" s="1"/>
  <c r="R63" i="8"/>
  <c r="S63" i="8" s="1"/>
  <c r="R64" i="8"/>
  <c r="S64" i="8"/>
  <c r="R65" i="8"/>
  <c r="S65" i="8"/>
  <c r="R66" i="8"/>
  <c r="S66" i="8" s="1"/>
  <c r="R67" i="8"/>
  <c r="S67" i="8"/>
  <c r="R68" i="8"/>
  <c r="S68" i="8"/>
  <c r="R69" i="8"/>
  <c r="S69" i="8" s="1"/>
  <c r="R70" i="8"/>
  <c r="S70" i="8" s="1"/>
  <c r="R71" i="8"/>
  <c r="S71" i="8"/>
  <c r="R72" i="8"/>
  <c r="S72" i="8"/>
  <c r="R73" i="8"/>
  <c r="S73" i="8"/>
  <c r="R74" i="8"/>
  <c r="S74" i="8" s="1"/>
  <c r="R75" i="8"/>
  <c r="S75" i="8"/>
  <c r="R76" i="8"/>
  <c r="S76" i="8"/>
  <c r="R77" i="8"/>
  <c r="S77" i="8"/>
  <c r="R78" i="8"/>
  <c r="S78" i="8" s="1"/>
  <c r="R79" i="8"/>
  <c r="S79" i="8"/>
  <c r="R80" i="8"/>
  <c r="S80" i="8"/>
  <c r="R81" i="8"/>
  <c r="S81" i="8" s="1"/>
  <c r="R82" i="8"/>
  <c r="S82" i="8" s="1"/>
  <c r="R83" i="8"/>
  <c r="S83" i="8" s="1"/>
  <c r="R84" i="8"/>
  <c r="S84" i="8"/>
  <c r="R85" i="8"/>
  <c r="S85" i="8"/>
  <c r="R86" i="8"/>
  <c r="S86" i="8" s="1"/>
  <c r="R87" i="8"/>
  <c r="S87" i="8"/>
  <c r="R88" i="8"/>
  <c r="S88" i="8"/>
  <c r="R89" i="8"/>
  <c r="S89" i="8"/>
  <c r="R90" i="8"/>
  <c r="S90" i="8" s="1"/>
  <c r="R91" i="8"/>
  <c r="S91" i="8"/>
  <c r="R92" i="8"/>
  <c r="S92" i="8"/>
  <c r="R93" i="8"/>
  <c r="S93" i="8"/>
  <c r="R94" i="8"/>
  <c r="S94" i="8" s="1"/>
  <c r="R95" i="8"/>
  <c r="S95" i="8" s="1"/>
  <c r="R96" i="8"/>
  <c r="S96" i="8"/>
  <c r="R97" i="8"/>
  <c r="S97" i="8"/>
  <c r="R98" i="8"/>
  <c r="S98" i="8" s="1"/>
  <c r="R99" i="8"/>
  <c r="S99" i="8"/>
  <c r="R100" i="8"/>
  <c r="S100" i="8"/>
  <c r="R101" i="8"/>
  <c r="S101" i="8" s="1"/>
  <c r="R102" i="8"/>
  <c r="S102" i="8" s="1"/>
  <c r="R103" i="8"/>
  <c r="S103" i="8"/>
  <c r="R104" i="8"/>
  <c r="S104" i="8"/>
  <c r="R105" i="8"/>
  <c r="S105" i="8"/>
  <c r="R106" i="8"/>
  <c r="S106" i="8" s="1"/>
  <c r="R107" i="8"/>
  <c r="S107" i="8"/>
  <c r="R108" i="8"/>
  <c r="S108" i="8"/>
  <c r="R109" i="8"/>
  <c r="S109" i="8"/>
  <c r="R110" i="8"/>
  <c r="S110" i="8" s="1"/>
  <c r="R111" i="8"/>
  <c r="S111" i="8"/>
  <c r="R112" i="8"/>
  <c r="S112" i="8"/>
  <c r="R113" i="8"/>
  <c r="S113" i="8" s="1"/>
  <c r="R114" i="8"/>
  <c r="S114" i="8" s="1"/>
  <c r="R115" i="8"/>
  <c r="S115" i="8" s="1"/>
  <c r="R116" i="8"/>
  <c r="S116" i="8"/>
  <c r="R117" i="8"/>
  <c r="S117" i="8"/>
  <c r="R118" i="8"/>
  <c r="S118" i="8" s="1"/>
  <c r="R119" i="8"/>
  <c r="S119" i="8"/>
  <c r="R120" i="8"/>
  <c r="S120" i="8"/>
  <c r="R121" i="8"/>
  <c r="S121" i="8"/>
  <c r="R122" i="8"/>
  <c r="S122" i="8" s="1"/>
  <c r="R123" i="8"/>
  <c r="S123" i="8"/>
  <c r="R124" i="8"/>
  <c r="S124" i="8"/>
  <c r="R125" i="8"/>
  <c r="S125" i="8"/>
  <c r="R126" i="8"/>
  <c r="S126" i="8" s="1"/>
  <c r="R127" i="8"/>
  <c r="S127" i="8" s="1"/>
  <c r="R128" i="8"/>
  <c r="S128" i="8"/>
  <c r="R129" i="8"/>
  <c r="S129" i="8"/>
  <c r="R130" i="8"/>
  <c r="S130" i="8" s="1"/>
  <c r="R131" i="8"/>
  <c r="S131" i="8"/>
  <c r="R132" i="8"/>
  <c r="S132" i="8"/>
  <c r="R133" i="8"/>
  <c r="S133" i="8" s="1"/>
  <c r="R134" i="8"/>
  <c r="S134" i="8" s="1"/>
  <c r="R135" i="8"/>
  <c r="S135" i="8"/>
  <c r="R136" i="8"/>
  <c r="S136" i="8"/>
  <c r="R137" i="8"/>
  <c r="S137" i="8"/>
  <c r="R138" i="8"/>
  <c r="S138" i="8" s="1"/>
  <c r="R139" i="8"/>
  <c r="S139" i="8"/>
  <c r="R140" i="8"/>
  <c r="S140" i="8"/>
  <c r="R141" i="8"/>
  <c r="S141" i="8"/>
  <c r="R142" i="8"/>
  <c r="S142" i="8" s="1"/>
  <c r="R143" i="8"/>
  <c r="S143" i="8"/>
  <c r="R144" i="8"/>
  <c r="S144" i="8"/>
  <c r="R145" i="8"/>
  <c r="S145" i="8" s="1"/>
  <c r="R146" i="8"/>
  <c r="S146" i="8" s="1"/>
  <c r="R147" i="8"/>
  <c r="S147" i="8" s="1"/>
  <c r="R148" i="8"/>
  <c r="S148" i="8"/>
  <c r="R149" i="8"/>
  <c r="S149" i="8"/>
  <c r="R150" i="8"/>
  <c r="S150" i="8" s="1"/>
  <c r="R151" i="8"/>
  <c r="S151" i="8"/>
  <c r="R152" i="8"/>
  <c r="S152" i="8"/>
  <c r="R153" i="8"/>
  <c r="S153" i="8"/>
  <c r="R154" i="8"/>
  <c r="S154" i="8" s="1"/>
  <c r="R155" i="8"/>
  <c r="S155" i="8"/>
  <c r="R156" i="8"/>
  <c r="S156" i="8" s="1"/>
  <c r="R157" i="8"/>
  <c r="S157" i="8"/>
  <c r="R158" i="8"/>
  <c r="S158" i="8" s="1"/>
  <c r="R159" i="8"/>
  <c r="S159" i="8" s="1"/>
  <c r="R160" i="8"/>
  <c r="S160" i="8"/>
  <c r="R161" i="8"/>
  <c r="S161" i="8"/>
  <c r="R162" i="8"/>
  <c r="S162" i="8" s="1"/>
  <c r="R163" i="8"/>
  <c r="S163" i="8"/>
  <c r="R164" i="8"/>
  <c r="S164" i="8"/>
  <c r="R165" i="8"/>
  <c r="S165" i="8" s="1"/>
  <c r="R166" i="8"/>
  <c r="S166" i="8" s="1"/>
  <c r="R167" i="8"/>
  <c r="S167" i="8"/>
  <c r="R168" i="8"/>
  <c r="S168" i="8" s="1"/>
  <c r="R169" i="8"/>
  <c r="S169" i="8"/>
  <c r="R170" i="8"/>
  <c r="S170" i="8" s="1"/>
  <c r="R171" i="8"/>
  <c r="S171" i="8"/>
  <c r="R172" i="8"/>
  <c r="S172" i="8"/>
  <c r="R173" i="8"/>
  <c r="S173" i="8"/>
  <c r="R174" i="8"/>
  <c r="S174" i="8" s="1"/>
  <c r="R175" i="8"/>
  <c r="S175" i="8"/>
  <c r="R176" i="8"/>
  <c r="S176" i="8"/>
  <c r="R177" i="8"/>
  <c r="S177" i="8" s="1"/>
  <c r="R178" i="8"/>
  <c r="S178" i="8" s="1"/>
  <c r="R179" i="8"/>
  <c r="S179" i="8" s="1"/>
  <c r="R180" i="8"/>
  <c r="S180" i="8"/>
  <c r="R181" i="8"/>
  <c r="S181" i="8"/>
  <c r="R182" i="8"/>
  <c r="S182" i="8" s="1"/>
  <c r="R183" i="8"/>
  <c r="S183" i="8"/>
  <c r="R184" i="8"/>
  <c r="S184" i="8"/>
  <c r="R185" i="8"/>
  <c r="S185" i="8"/>
  <c r="R186" i="8"/>
  <c r="S186" i="8" s="1"/>
  <c r="R187" i="8"/>
  <c r="S187" i="8"/>
  <c r="R188" i="8"/>
  <c r="S188" i="8" s="1"/>
  <c r="R189" i="8"/>
  <c r="S189" i="8"/>
  <c r="R190" i="8"/>
  <c r="S190" i="8" s="1"/>
  <c r="R191" i="8"/>
  <c r="S191" i="8" s="1"/>
  <c r="R192" i="8"/>
  <c r="S192" i="8"/>
  <c r="R193" i="8"/>
  <c r="S193" i="8"/>
  <c r="R194" i="8"/>
  <c r="S194" i="8"/>
  <c r="R195" i="8"/>
  <c r="S195" i="8" s="1"/>
  <c r="R196" i="8"/>
  <c r="S196" i="8"/>
  <c r="R197" i="8"/>
  <c r="S197" i="8"/>
  <c r="R198" i="8"/>
  <c r="S198" i="8"/>
  <c r="R199" i="8"/>
  <c r="S199" i="8" s="1"/>
  <c r="R200" i="8"/>
  <c r="S200" i="8"/>
  <c r="R201" i="8"/>
  <c r="S201" i="8"/>
  <c r="R202" i="8"/>
  <c r="S202" i="8"/>
  <c r="Q35" i="18"/>
  <c r="Q10" i="8"/>
  <c r="N9" i="1"/>
  <c r="H17" i="18" s="1"/>
  <c r="G10" i="8" l="1"/>
  <c r="G10" i="5"/>
  <c r="G11" i="4"/>
  <c r="F10" i="8"/>
  <c r="F10" i="5"/>
  <c r="F11" i="4"/>
  <c r="O8" i="28"/>
  <c r="T68" i="29"/>
  <c r="T44" i="29"/>
  <c r="T28" i="29"/>
  <c r="T72" i="29"/>
  <c r="T48" i="29"/>
  <c r="T32" i="29"/>
  <c r="T16" i="29"/>
  <c r="T56" i="29"/>
  <c r="T40" i="29"/>
  <c r="T24" i="29"/>
  <c r="T108" i="29"/>
  <c r="T84" i="29"/>
  <c r="T88" i="29"/>
  <c r="T52" i="29"/>
  <c r="T36" i="29"/>
  <c r="T20" i="29"/>
  <c r="Y10" i="4"/>
  <c r="R16" i="1"/>
  <c r="S16" i="1" s="1"/>
  <c r="I104" i="2"/>
  <c r="I100" i="2"/>
  <c r="I96" i="2"/>
  <c r="I92" i="2"/>
  <c r="I80" i="2"/>
  <c r="I76" i="2"/>
  <c r="I64" i="2"/>
  <c r="I60" i="2"/>
  <c r="J60" i="2" s="1"/>
  <c r="R13" i="1"/>
  <c r="S13" i="1" s="1"/>
  <c r="R15" i="1"/>
  <c r="S15" i="1" s="1"/>
  <c r="R14" i="1"/>
  <c r="F17" i="1"/>
  <c r="C17" i="1" s="1"/>
  <c r="F41" i="1"/>
  <c r="C41" i="1" s="1"/>
  <c r="F74" i="1"/>
  <c r="C74" i="1" s="1"/>
  <c r="F97" i="1"/>
  <c r="C97" i="1" s="1"/>
  <c r="F81" i="1"/>
  <c r="C81" i="1" s="1"/>
  <c r="M8" i="28"/>
  <c r="N8" i="28"/>
  <c r="Q8" i="28"/>
  <c r="P8" i="28"/>
  <c r="N12" i="28"/>
  <c r="M12" i="28"/>
  <c r="P12" i="28"/>
  <c r="Q12" i="28"/>
  <c r="O12" i="28"/>
  <c r="A11" i="27"/>
  <c r="N16" i="28"/>
  <c r="M16" i="28"/>
  <c r="P16" i="28"/>
  <c r="Q16" i="28"/>
  <c r="O16" i="28"/>
  <c r="N20" i="28"/>
  <c r="M20" i="28"/>
  <c r="P20" i="28"/>
  <c r="Q20" i="28"/>
  <c r="O20" i="28"/>
  <c r="N24" i="28"/>
  <c r="M24" i="28"/>
  <c r="P24" i="28"/>
  <c r="Q24" i="28"/>
  <c r="O24" i="28"/>
  <c r="N28" i="28"/>
  <c r="M28" i="28"/>
  <c r="P28" i="28"/>
  <c r="Q28" i="28"/>
  <c r="O28" i="28"/>
  <c r="N32" i="28"/>
  <c r="M32" i="28"/>
  <c r="P32" i="28"/>
  <c r="Q32" i="28"/>
  <c r="O32" i="28"/>
  <c r="N36" i="28"/>
  <c r="M36" i="28"/>
  <c r="P36" i="28"/>
  <c r="Q36" i="28"/>
  <c r="O36" i="28"/>
  <c r="Q9" i="28"/>
  <c r="O9" i="28"/>
  <c r="P9" i="28"/>
  <c r="N9" i="28"/>
  <c r="M9" i="28"/>
  <c r="Q13" i="28"/>
  <c r="O13" i="28"/>
  <c r="P13" i="28"/>
  <c r="M13" i="28"/>
  <c r="N13" i="28"/>
  <c r="Q17" i="28"/>
  <c r="O17" i="28"/>
  <c r="P17" i="28"/>
  <c r="N17" i="28"/>
  <c r="M17" i="28"/>
  <c r="Q21" i="28"/>
  <c r="O21" i="28"/>
  <c r="P21" i="28"/>
  <c r="M21" i="28"/>
  <c r="N21" i="28"/>
  <c r="Q25" i="28"/>
  <c r="O25" i="28"/>
  <c r="P25" i="28"/>
  <c r="N25" i="28"/>
  <c r="M25" i="28"/>
  <c r="Q29" i="28"/>
  <c r="O29" i="28"/>
  <c r="P29" i="28"/>
  <c r="M29" i="28"/>
  <c r="N29" i="28"/>
  <c r="Q33" i="28"/>
  <c r="O33" i="28"/>
  <c r="P33" i="28"/>
  <c r="N33" i="28"/>
  <c r="M33" i="28"/>
  <c r="A32" i="27"/>
  <c r="Q37" i="28"/>
  <c r="O37" i="28"/>
  <c r="P37" i="28"/>
  <c r="M37" i="28"/>
  <c r="N37" i="28"/>
  <c r="N10" i="28"/>
  <c r="M10" i="28"/>
  <c r="P10" i="28"/>
  <c r="Q10" i="28"/>
  <c r="O10" i="28"/>
  <c r="A9" i="27"/>
  <c r="N14" i="28"/>
  <c r="M14" i="28"/>
  <c r="Q14" i="28"/>
  <c r="O14" i="28"/>
  <c r="P14" i="28"/>
  <c r="N18" i="28"/>
  <c r="M18" i="28"/>
  <c r="P18" i="28"/>
  <c r="Q18" i="28"/>
  <c r="O18" i="28"/>
  <c r="N22" i="28"/>
  <c r="M22" i="28"/>
  <c r="Q22" i="28"/>
  <c r="O22" i="28"/>
  <c r="P22" i="28"/>
  <c r="N26" i="28"/>
  <c r="M26" i="28"/>
  <c r="P26" i="28"/>
  <c r="Q26" i="28"/>
  <c r="O26" i="28"/>
  <c r="N30" i="28"/>
  <c r="M30" i="28"/>
  <c r="Q30" i="28"/>
  <c r="O30" i="28"/>
  <c r="P30" i="28"/>
  <c r="N34" i="28"/>
  <c r="M34" i="28"/>
  <c r="P34" i="28"/>
  <c r="Q34" i="28"/>
  <c r="O34" i="28"/>
  <c r="P11" i="28"/>
  <c r="Q11" i="28"/>
  <c r="O11" i="28"/>
  <c r="M11" i="28"/>
  <c r="N11" i="28"/>
  <c r="P15" i="28"/>
  <c r="Q15" i="28"/>
  <c r="O15" i="28"/>
  <c r="N15" i="28"/>
  <c r="M15" i="28"/>
  <c r="P19" i="28"/>
  <c r="Q19" i="28"/>
  <c r="O19" i="28"/>
  <c r="M19" i="28"/>
  <c r="N19" i="28"/>
  <c r="P23" i="28"/>
  <c r="Q23" i="28"/>
  <c r="O23" i="28"/>
  <c r="M23" i="28"/>
  <c r="N23" i="28"/>
  <c r="P27" i="28"/>
  <c r="Q27" i="28"/>
  <c r="O27" i="28"/>
  <c r="M27" i="28"/>
  <c r="N27" i="28"/>
  <c r="P31" i="28"/>
  <c r="Q31" i="28"/>
  <c r="O31" i="28"/>
  <c r="N31" i="28"/>
  <c r="M31" i="28"/>
  <c r="P35" i="28"/>
  <c r="Q35" i="28"/>
  <c r="O35" i="28"/>
  <c r="M35" i="28"/>
  <c r="N35" i="28"/>
  <c r="I105" i="2"/>
  <c r="I101" i="2"/>
  <c r="I97" i="2"/>
  <c r="I93" i="2"/>
  <c r="I89" i="2"/>
  <c r="I85" i="2"/>
  <c r="I81" i="2"/>
  <c r="I77" i="2"/>
  <c r="I73" i="2"/>
  <c r="I69" i="2"/>
  <c r="I65" i="2"/>
  <c r="I61" i="2"/>
  <c r="I57" i="2"/>
  <c r="I53" i="2"/>
  <c r="I49" i="2"/>
  <c r="I45" i="2"/>
  <c r="I41" i="2"/>
  <c r="I37" i="2"/>
  <c r="I33" i="2"/>
  <c r="I29" i="2"/>
  <c r="I25" i="2"/>
  <c r="I21" i="2"/>
  <c r="I17" i="2"/>
  <c r="I13" i="2"/>
  <c r="I106" i="2"/>
  <c r="I102" i="2"/>
  <c r="I98" i="2"/>
  <c r="I94" i="2"/>
  <c r="I90" i="2"/>
  <c r="I86" i="2"/>
  <c r="I82" i="2"/>
  <c r="I78" i="2"/>
  <c r="I74" i="2"/>
  <c r="I70" i="2"/>
  <c r="I66" i="2"/>
  <c r="I62" i="2"/>
  <c r="I58" i="2"/>
  <c r="I54" i="2"/>
  <c r="I50" i="2"/>
  <c r="I46" i="2"/>
  <c r="I42" i="2"/>
  <c r="I38" i="2"/>
  <c r="I34" i="2"/>
  <c r="I30" i="2"/>
  <c r="I26" i="2"/>
  <c r="I22" i="2"/>
  <c r="I14" i="2"/>
  <c r="I10" i="2"/>
  <c r="I107" i="2"/>
  <c r="I103" i="2"/>
  <c r="I99" i="2"/>
  <c r="I95" i="2"/>
  <c r="I91" i="2"/>
  <c r="I87" i="2"/>
  <c r="I83" i="2"/>
  <c r="I79" i="2"/>
  <c r="I75" i="2"/>
  <c r="I71" i="2"/>
  <c r="I67" i="2"/>
  <c r="I63" i="2"/>
  <c r="I59" i="2"/>
  <c r="I55" i="2"/>
  <c r="I51" i="2"/>
  <c r="I47" i="2"/>
  <c r="I43" i="2"/>
  <c r="I39" i="2"/>
  <c r="I35" i="2"/>
  <c r="I31" i="2"/>
  <c r="I27" i="2"/>
  <c r="I23" i="2"/>
  <c r="I19" i="2"/>
  <c r="I15" i="2"/>
  <c r="I11" i="2"/>
  <c r="I18" i="2"/>
  <c r="I9" i="2"/>
  <c r="H8" i="2"/>
  <c r="G8" i="2"/>
  <c r="H36" i="4"/>
  <c r="E36" i="4" s="1"/>
  <c r="H43" i="4"/>
  <c r="E43" i="4" s="1"/>
  <c r="H84" i="4"/>
  <c r="E84" i="4" s="1"/>
  <c r="H91" i="4"/>
  <c r="E91" i="4" s="1"/>
  <c r="H124" i="4"/>
  <c r="E124" i="4" s="1"/>
  <c r="H131" i="4"/>
  <c r="E131" i="4" s="1"/>
  <c r="H202" i="4"/>
  <c r="E202" i="4" s="1"/>
  <c r="H225" i="4"/>
  <c r="E225" i="4" s="1"/>
  <c r="H251" i="4"/>
  <c r="E251" i="4" s="1"/>
  <c r="H260" i="4"/>
  <c r="E260" i="4" s="1"/>
  <c r="H267" i="4"/>
  <c r="E267" i="4" s="1"/>
  <c r="H276" i="4"/>
  <c r="E276" i="4" s="1"/>
  <c r="H284" i="4"/>
  <c r="E284" i="4" s="1"/>
  <c r="H20" i="4"/>
  <c r="E20" i="4" s="1"/>
  <c r="H27" i="4"/>
  <c r="E27" i="4" s="1"/>
  <c r="H52" i="4"/>
  <c r="E52" i="4" s="1"/>
  <c r="H59" i="4"/>
  <c r="E59" i="4" s="1"/>
  <c r="H100" i="4"/>
  <c r="E100" i="4" s="1"/>
  <c r="H107" i="4"/>
  <c r="E107" i="4" s="1"/>
  <c r="H250" i="4"/>
  <c r="E250" i="4" s="1"/>
  <c r="H252" i="4"/>
  <c r="E252" i="4" s="1"/>
  <c r="H259" i="4"/>
  <c r="E259" i="4" s="1"/>
  <c r="H268" i="4"/>
  <c r="E268" i="4" s="1"/>
  <c r="H275" i="4"/>
  <c r="E275" i="4" s="1"/>
  <c r="H292" i="4"/>
  <c r="E292" i="4" s="1"/>
  <c r="H299" i="4"/>
  <c r="E299" i="4" s="1"/>
  <c r="H68" i="4"/>
  <c r="E68" i="4" s="1"/>
  <c r="H75" i="4"/>
  <c r="E75" i="4" s="1"/>
  <c r="H180" i="4"/>
  <c r="E180" i="4" s="1"/>
  <c r="H187" i="4"/>
  <c r="E187" i="4" s="1"/>
  <c r="H194" i="4"/>
  <c r="E194" i="4" s="1"/>
  <c r="H204" i="4"/>
  <c r="E204" i="4" s="1"/>
  <c r="H219" i="4"/>
  <c r="E219" i="4" s="1"/>
  <c r="H282" i="4"/>
  <c r="E282" i="4" s="1"/>
  <c r="J108" i="4"/>
  <c r="H164" i="4"/>
  <c r="E164" i="4" s="1"/>
  <c r="H178" i="4"/>
  <c r="E178" i="4" s="1"/>
  <c r="H12" i="4"/>
  <c r="E12" i="4" s="1"/>
  <c r="H19" i="4"/>
  <c r="E19" i="4" s="1"/>
  <c r="H28" i="4"/>
  <c r="E28" i="4" s="1"/>
  <c r="H35" i="4"/>
  <c r="E35" i="4" s="1"/>
  <c r="H44" i="4"/>
  <c r="E44" i="4" s="1"/>
  <c r="H51" i="4"/>
  <c r="E51" i="4" s="1"/>
  <c r="H60" i="4"/>
  <c r="E60" i="4" s="1"/>
  <c r="H67" i="4"/>
  <c r="E67" i="4" s="1"/>
  <c r="H76" i="4"/>
  <c r="E76" i="4" s="1"/>
  <c r="H83" i="4"/>
  <c r="E83" i="4" s="1"/>
  <c r="H92" i="4"/>
  <c r="E92" i="4" s="1"/>
  <c r="H99" i="4"/>
  <c r="E99" i="4" s="1"/>
  <c r="H115" i="4"/>
  <c r="E115" i="4" s="1"/>
  <c r="H140" i="4"/>
  <c r="E140" i="4" s="1"/>
  <c r="H147" i="4"/>
  <c r="E147" i="4" s="1"/>
  <c r="H162" i="4"/>
  <c r="E162" i="4" s="1"/>
  <c r="H172" i="4"/>
  <c r="E172" i="4" s="1"/>
  <c r="H235" i="4"/>
  <c r="E235" i="4" s="1"/>
  <c r="H242" i="4"/>
  <c r="E242" i="4" s="1"/>
  <c r="H290" i="4"/>
  <c r="E290" i="4" s="1"/>
  <c r="AA257" i="4"/>
  <c r="AB257" i="4" s="1"/>
  <c r="AA221" i="4"/>
  <c r="AB221" i="4" s="1"/>
  <c r="AA217" i="4"/>
  <c r="AB217" i="4" s="1"/>
  <c r="AA213" i="4"/>
  <c r="AB213" i="4" s="1"/>
  <c r="AA133" i="4"/>
  <c r="AA129" i="4"/>
  <c r="AB129" i="4" s="1"/>
  <c r="AA212" i="4"/>
  <c r="AB212" i="4" s="1"/>
  <c r="AA209" i="4"/>
  <c r="AB209" i="4" s="1"/>
  <c r="AA189" i="4"/>
  <c r="AB189" i="4" s="1"/>
  <c r="AA185" i="4"/>
  <c r="AB185" i="4" s="1"/>
  <c r="AA181" i="4"/>
  <c r="AB181" i="4" s="1"/>
  <c r="AA177" i="4"/>
  <c r="AB177" i="4" s="1"/>
  <c r="AA173" i="4"/>
  <c r="AB173" i="4" s="1"/>
  <c r="AA169" i="4"/>
  <c r="AA165" i="4"/>
  <c r="AB165" i="4" s="1"/>
  <c r="AA161" i="4"/>
  <c r="AB161" i="4" s="1"/>
  <c r="AA121" i="4"/>
  <c r="AB121" i="4" s="1"/>
  <c r="AA117" i="4"/>
  <c r="AB117" i="4" s="1"/>
  <c r="AA113" i="4"/>
  <c r="AB113" i="4" s="1"/>
  <c r="AA109" i="4"/>
  <c r="AB109" i="4" s="1"/>
  <c r="AA33" i="4"/>
  <c r="AA29" i="4"/>
  <c r="AA25" i="4"/>
  <c r="AB25" i="4" s="1"/>
  <c r="AA16" i="4"/>
  <c r="AB16" i="4" s="1"/>
  <c r="AA239" i="4"/>
  <c r="AB239" i="4" s="1"/>
  <c r="AA223" i="4"/>
  <c r="AB223" i="4" s="1"/>
  <c r="AA215" i="4"/>
  <c r="AB215" i="4" s="1"/>
  <c r="AA199" i="4"/>
  <c r="AB199" i="4" s="1"/>
  <c r="AA175" i="4"/>
  <c r="AB175" i="4" s="1"/>
  <c r="AA21" i="4"/>
  <c r="AB21" i="4" s="1"/>
  <c r="AA18" i="4"/>
  <c r="AB18" i="4" s="1"/>
  <c r="H116" i="4"/>
  <c r="E116" i="4" s="1"/>
  <c r="H123" i="4"/>
  <c r="E123" i="4" s="1"/>
  <c r="H132" i="4"/>
  <c r="E132" i="4" s="1"/>
  <c r="H139" i="4"/>
  <c r="E139" i="4" s="1"/>
  <c r="H148" i="4"/>
  <c r="E148" i="4" s="1"/>
  <c r="H281" i="4"/>
  <c r="E281" i="4" s="1"/>
  <c r="H283" i="4"/>
  <c r="E283" i="4" s="1"/>
  <c r="H289" i="4"/>
  <c r="E289" i="4" s="1"/>
  <c r="H291" i="4"/>
  <c r="E291" i="4" s="1"/>
  <c r="AA305" i="4"/>
  <c r="AB305" i="4" s="1"/>
  <c r="AA301" i="4"/>
  <c r="AB301" i="4" s="1"/>
  <c r="AA297" i="4"/>
  <c r="AB297" i="4" s="1"/>
  <c r="AA253" i="4"/>
  <c r="AB253" i="4" s="1"/>
  <c r="AA249" i="4"/>
  <c r="AB249" i="4" s="1"/>
  <c r="AA245" i="4"/>
  <c r="AB245" i="4" s="1"/>
  <c r="AA241" i="4"/>
  <c r="AB241" i="4" s="1"/>
  <c r="AA237" i="4"/>
  <c r="AB237" i="4" s="1"/>
  <c r="AA205" i="4"/>
  <c r="AB205" i="4" s="1"/>
  <c r="AA201" i="4"/>
  <c r="AB201" i="4" s="1"/>
  <c r="AA184" i="4"/>
  <c r="AB184" i="4" s="1"/>
  <c r="AA172" i="4"/>
  <c r="AB172" i="4" s="1"/>
  <c r="AA164" i="4"/>
  <c r="AA116" i="4"/>
  <c r="AA105" i="4"/>
  <c r="AB105" i="4" s="1"/>
  <c r="AA101" i="4"/>
  <c r="AB101" i="4" s="1"/>
  <c r="AA97" i="4"/>
  <c r="AB97" i="4" s="1"/>
  <c r="AA93" i="4"/>
  <c r="AB93" i="4" s="1"/>
  <c r="AA89" i="4"/>
  <c r="AB89" i="4" s="1"/>
  <c r="AA85" i="4"/>
  <c r="AB85" i="4" s="1"/>
  <c r="AA81" i="4"/>
  <c r="AB81" i="4" s="1"/>
  <c r="AA77" i="4"/>
  <c r="AB77" i="4" s="1"/>
  <c r="AA73" i="4"/>
  <c r="AB73" i="4" s="1"/>
  <c r="AA28" i="4"/>
  <c r="AB28" i="4" s="1"/>
  <c r="AA294" i="4"/>
  <c r="AB294" i="4" s="1"/>
  <c r="AA242" i="4"/>
  <c r="AB242" i="4" s="1"/>
  <c r="AA178" i="4"/>
  <c r="AB178" i="4" s="1"/>
  <c r="AA170" i="4"/>
  <c r="AB170" i="4" s="1"/>
  <c r="AA130" i="4"/>
  <c r="AB130" i="4" s="1"/>
  <c r="AA74" i="4"/>
  <c r="AB74" i="4" s="1"/>
  <c r="H156" i="4"/>
  <c r="E156" i="4" s="1"/>
  <c r="H196" i="4"/>
  <c r="E196" i="4" s="1"/>
  <c r="H217" i="4"/>
  <c r="E217" i="4" s="1"/>
  <c r="H244" i="4"/>
  <c r="E244" i="4" s="1"/>
  <c r="J1306" i="4"/>
  <c r="E8" i="2"/>
  <c r="F15" i="1"/>
  <c r="C15" i="1" s="1"/>
  <c r="F25" i="1"/>
  <c r="C25" i="1" s="1"/>
  <c r="F43" i="1"/>
  <c r="C43" i="1" s="1"/>
  <c r="F99" i="1"/>
  <c r="C99" i="1" s="1"/>
  <c r="F35" i="1"/>
  <c r="C35" i="1" s="1"/>
  <c r="F46" i="1"/>
  <c r="C46" i="1" s="1"/>
  <c r="F58" i="1"/>
  <c r="C58" i="1" s="1"/>
  <c r="F75" i="1"/>
  <c r="C75" i="1" s="1"/>
  <c r="F39" i="1"/>
  <c r="C39" i="1" s="1"/>
  <c r="F47" i="1"/>
  <c r="C47" i="1" s="1"/>
  <c r="F67" i="1"/>
  <c r="C67" i="1" s="1"/>
  <c r="F79" i="1"/>
  <c r="C79" i="1" s="1"/>
  <c r="F89" i="1"/>
  <c r="C89" i="1" s="1"/>
  <c r="J170" i="4"/>
  <c r="H170" i="4"/>
  <c r="E170" i="4" s="1"/>
  <c r="J26" i="4"/>
  <c r="H26" i="4"/>
  <c r="E26" i="4" s="1"/>
  <c r="J58" i="4"/>
  <c r="H58" i="4"/>
  <c r="E58" i="4" s="1"/>
  <c r="J74" i="4"/>
  <c r="H74" i="4"/>
  <c r="E74" i="4" s="1"/>
  <c r="J90" i="4"/>
  <c r="H90" i="4"/>
  <c r="E90" i="4" s="1"/>
  <c r="J106" i="4"/>
  <c r="H106" i="4"/>
  <c r="E106" i="4" s="1"/>
  <c r="J122" i="4"/>
  <c r="H122" i="4"/>
  <c r="E122" i="4" s="1"/>
  <c r="J138" i="4"/>
  <c r="H138" i="4"/>
  <c r="E138" i="4" s="1"/>
  <c r="J154" i="4"/>
  <c r="H154" i="4"/>
  <c r="E154" i="4" s="1"/>
  <c r="J218" i="4"/>
  <c r="H218" i="4"/>
  <c r="E218" i="4" s="1"/>
  <c r="J42" i="4"/>
  <c r="AA151" i="4"/>
  <c r="AB151" i="4" s="1"/>
  <c r="AB272" i="4"/>
  <c r="AB260" i="4"/>
  <c r="AA247" i="4"/>
  <c r="AB247" i="4" s="1"/>
  <c r="AA183" i="4"/>
  <c r="AB183" i="4" s="1"/>
  <c r="AB164" i="4"/>
  <c r="AB160" i="4"/>
  <c r="AA15" i="4"/>
  <c r="AB15" i="4" s="1"/>
  <c r="AA70" i="4"/>
  <c r="AB70" i="4" s="1"/>
  <c r="J195" i="4"/>
  <c r="H195" i="4"/>
  <c r="E195" i="4" s="1"/>
  <c r="J212" i="4"/>
  <c r="H212" i="4"/>
  <c r="E212" i="4" s="1"/>
  <c r="J236" i="4"/>
  <c r="H236" i="4"/>
  <c r="E236" i="4" s="1"/>
  <c r="J210" i="4"/>
  <c r="H210" i="4"/>
  <c r="E210" i="4" s="1"/>
  <c r="J227" i="4"/>
  <c r="H227" i="4"/>
  <c r="E227" i="4" s="1"/>
  <c r="AB248" i="4"/>
  <c r="AA126" i="4"/>
  <c r="AB126" i="4" s="1"/>
  <c r="AA102" i="4"/>
  <c r="AB102" i="4" s="1"/>
  <c r="AA38" i="4"/>
  <c r="AB38" i="4" s="1"/>
  <c r="AA287" i="4"/>
  <c r="AB287" i="4" s="1"/>
  <c r="AA279" i="4"/>
  <c r="AB279" i="4" s="1"/>
  <c r="AA271" i="4"/>
  <c r="AB271" i="4" s="1"/>
  <c r="AA263" i="4"/>
  <c r="AB263" i="4" s="1"/>
  <c r="AA250" i="4"/>
  <c r="AB250" i="4" s="1"/>
  <c r="AA246" i="4"/>
  <c r="AB246" i="4" s="1"/>
  <c r="AB236" i="4"/>
  <c r="AB233" i="4"/>
  <c r="AB229" i="4"/>
  <c r="AB225" i="4"/>
  <c r="AA206" i="4"/>
  <c r="AB206" i="4" s="1"/>
  <c r="AA202" i="4"/>
  <c r="AB202" i="4" s="1"/>
  <c r="AA174" i="4"/>
  <c r="AB174" i="4" s="1"/>
  <c r="AA167" i="4"/>
  <c r="AB167" i="4" s="1"/>
  <c r="AB157" i="4"/>
  <c r="AB153" i="4"/>
  <c r="AB149" i="4"/>
  <c r="AB145" i="4"/>
  <c r="AB141" i="4"/>
  <c r="AB137" i="4"/>
  <c r="AA98" i="4"/>
  <c r="AB98" i="4" s="1"/>
  <c r="AA94" i="4"/>
  <c r="AB94" i="4" s="1"/>
  <c r="AA90" i="4"/>
  <c r="AB90" i="4" s="1"/>
  <c r="AA86" i="4"/>
  <c r="AB86" i="4" s="1"/>
  <c r="AA82" i="4"/>
  <c r="AB82" i="4" s="1"/>
  <c r="AA78" i="4"/>
  <c r="AB78" i="4" s="1"/>
  <c r="AB37" i="4"/>
  <c r="AA34" i="4"/>
  <c r="AB34" i="4" s="1"/>
  <c r="AA30" i="4"/>
  <c r="AB30" i="4" s="1"/>
  <c r="AA26" i="4"/>
  <c r="AB26" i="4" s="1"/>
  <c r="AA13" i="4"/>
  <c r="AB13" i="4" s="1"/>
  <c r="AA41" i="4"/>
  <c r="AB41" i="4" s="1"/>
  <c r="J18" i="4"/>
  <c r="H18" i="4"/>
  <c r="E18" i="4" s="1"/>
  <c r="J34" i="4"/>
  <c r="H34" i="4"/>
  <c r="E34" i="4" s="1"/>
  <c r="J50" i="4"/>
  <c r="H50" i="4"/>
  <c r="E50" i="4" s="1"/>
  <c r="J66" i="4"/>
  <c r="H66" i="4"/>
  <c r="E66" i="4" s="1"/>
  <c r="J82" i="4"/>
  <c r="H82" i="4"/>
  <c r="E82" i="4" s="1"/>
  <c r="J98" i="4"/>
  <c r="H98" i="4"/>
  <c r="E98" i="4" s="1"/>
  <c r="J114" i="4"/>
  <c r="H114" i="4"/>
  <c r="E114" i="4" s="1"/>
  <c r="J130" i="4"/>
  <c r="H130" i="4"/>
  <c r="E130" i="4" s="1"/>
  <c r="J146" i="4"/>
  <c r="H146" i="4"/>
  <c r="E146" i="4" s="1"/>
  <c r="J179" i="4"/>
  <c r="H179" i="4"/>
  <c r="E179" i="4" s="1"/>
  <c r="J234" i="4"/>
  <c r="H234" i="4"/>
  <c r="E234" i="4" s="1"/>
  <c r="AB53" i="4"/>
  <c r="AB49" i="4"/>
  <c r="AB45" i="4"/>
  <c r="AB33" i="4"/>
  <c r="AB29" i="4"/>
  <c r="AA12" i="4"/>
  <c r="AA22" i="4"/>
  <c r="AB22" i="4" s="1"/>
  <c r="AA17" i="4"/>
  <c r="AB17" i="4" s="1"/>
  <c r="AA14" i="4"/>
  <c r="AB14" i="4" s="1"/>
  <c r="AA186" i="4"/>
  <c r="AB186" i="4" s="1"/>
  <c r="AA182" i="4"/>
  <c r="AB182" i="4" s="1"/>
  <c r="AB169" i="4"/>
  <c r="AB148" i="4"/>
  <c r="AB144" i="4"/>
  <c r="AB133" i="4"/>
  <c r="AB116" i="4"/>
  <c r="AB92" i="4"/>
  <c r="AB76" i="4"/>
  <c r="AB68" i="4"/>
  <c r="AB52" i="4"/>
  <c r="AA288" i="4"/>
  <c r="AB288" i="4" s="1"/>
  <c r="AA284" i="4"/>
  <c r="AB284" i="4" s="1"/>
  <c r="AA264" i="4"/>
  <c r="AB264" i="4" s="1"/>
  <c r="AA252" i="4"/>
  <c r="AB252" i="4" s="1"/>
  <c r="AA244" i="4"/>
  <c r="AB244" i="4" s="1"/>
  <c r="AA232" i="4"/>
  <c r="AB232" i="4" s="1"/>
  <c r="AA220" i="4"/>
  <c r="AB220" i="4" s="1"/>
  <c r="AA200" i="4"/>
  <c r="AB200" i="4" s="1"/>
  <c r="AA188" i="4"/>
  <c r="AB188" i="4" s="1"/>
  <c r="AA180" i="4"/>
  <c r="AB180" i="4" s="1"/>
  <c r="AA168" i="4"/>
  <c r="AB168" i="4" s="1"/>
  <c r="AA152" i="4"/>
  <c r="AB152" i="4" s="1"/>
  <c r="AA128" i="4"/>
  <c r="AB128" i="4" s="1"/>
  <c r="F18" i="1"/>
  <c r="C18" i="1" s="1"/>
  <c r="F34" i="1"/>
  <c r="C34" i="1" s="1"/>
  <c r="F54" i="1"/>
  <c r="C54" i="1" s="1"/>
  <c r="F62" i="1"/>
  <c r="C62" i="1" s="1"/>
  <c r="F70" i="1"/>
  <c r="C70" i="1" s="1"/>
  <c r="F82" i="1"/>
  <c r="C82" i="1" s="1"/>
  <c r="F98" i="1"/>
  <c r="C98" i="1" s="1"/>
  <c r="F14" i="1"/>
  <c r="C14" i="1" s="1"/>
  <c r="F26" i="1"/>
  <c r="C26" i="1" s="1"/>
  <c r="F42" i="1"/>
  <c r="C42" i="1" s="1"/>
  <c r="F49" i="1"/>
  <c r="C49" i="1" s="1"/>
  <c r="F65" i="1"/>
  <c r="C65" i="1" s="1"/>
  <c r="F78" i="1"/>
  <c r="C78" i="1" s="1"/>
  <c r="F90" i="1"/>
  <c r="C90" i="1" s="1"/>
  <c r="H86" i="1"/>
  <c r="R12" i="1"/>
  <c r="S12" i="1" s="1"/>
  <c r="F22" i="1"/>
  <c r="C22" i="1" s="1"/>
  <c r="F30" i="1"/>
  <c r="C30" i="1" s="1"/>
  <c r="F38" i="1"/>
  <c r="C38" i="1" s="1"/>
  <c r="F50" i="1"/>
  <c r="C50" i="1" s="1"/>
  <c r="F57" i="1"/>
  <c r="C57" i="1" s="1"/>
  <c r="F66" i="1"/>
  <c r="C66" i="1" s="1"/>
  <c r="F73" i="1"/>
  <c r="C73" i="1" s="1"/>
  <c r="F94" i="1"/>
  <c r="C94" i="1" s="1"/>
  <c r="F102" i="1"/>
  <c r="C102" i="1" s="1"/>
  <c r="AA268" i="4"/>
  <c r="AB268" i="4" s="1"/>
  <c r="AA256" i="4"/>
  <c r="AB256" i="4" s="1"/>
  <c r="AA208" i="4"/>
  <c r="AB208" i="4" s="1"/>
  <c r="AA196" i="4"/>
  <c r="AB196" i="4" s="1"/>
  <c r="AA192" i="4"/>
  <c r="AB192" i="4" s="1"/>
  <c r="AA140" i="4"/>
  <c r="AB140" i="4" s="1"/>
  <c r="AA20" i="4"/>
  <c r="AB20" i="4" s="1"/>
  <c r="AA299" i="4"/>
  <c r="AB299" i="4" s="1"/>
  <c r="AA291" i="4"/>
  <c r="AB291" i="4" s="1"/>
  <c r="AA283" i="4"/>
  <c r="AB283" i="4" s="1"/>
  <c r="AA275" i="4"/>
  <c r="AB275" i="4" s="1"/>
  <c r="AA267" i="4"/>
  <c r="AB267" i="4" s="1"/>
  <c r="AA259" i="4"/>
  <c r="AB259" i="4" s="1"/>
  <c r="AA251" i="4"/>
  <c r="AB251" i="4" s="1"/>
  <c r="AA243" i="4"/>
  <c r="AB243" i="4" s="1"/>
  <c r="AA235" i="4"/>
  <c r="AB235" i="4" s="1"/>
  <c r="AA227" i="4"/>
  <c r="AB227" i="4" s="1"/>
  <c r="AA219" i="4"/>
  <c r="AB219" i="4" s="1"/>
  <c r="AA211" i="4"/>
  <c r="AB211" i="4" s="1"/>
  <c r="AA203" i="4"/>
  <c r="AB203" i="4" s="1"/>
  <c r="AA195" i="4"/>
  <c r="AB195" i="4" s="1"/>
  <c r="AA187" i="4"/>
  <c r="AB187" i="4" s="1"/>
  <c r="AA179" i="4"/>
  <c r="AB179" i="4" s="1"/>
  <c r="AA171" i="4"/>
  <c r="AB171" i="4" s="1"/>
  <c r="AA163" i="4"/>
  <c r="AB163" i="4" s="1"/>
  <c r="AA155" i="4"/>
  <c r="AB155" i="4" s="1"/>
  <c r="AA147" i="4"/>
  <c r="AB147" i="4" s="1"/>
  <c r="AA139" i="4"/>
  <c r="AB139" i="4" s="1"/>
  <c r="AA131" i="4"/>
  <c r="AB131" i="4" s="1"/>
  <c r="AA123" i="4"/>
  <c r="AB123" i="4" s="1"/>
  <c r="AA115" i="4"/>
  <c r="AB115" i="4" s="1"/>
  <c r="AA107" i="4"/>
  <c r="AB107" i="4" s="1"/>
  <c r="AA99" i="4"/>
  <c r="AB99" i="4" s="1"/>
  <c r="AA91" i="4"/>
  <c r="AB91" i="4" s="1"/>
  <c r="AA83" i="4"/>
  <c r="AB83" i="4" s="1"/>
  <c r="AA75" i="4"/>
  <c r="AB75" i="4" s="1"/>
  <c r="AA67" i="4"/>
  <c r="AB67" i="4" s="1"/>
  <c r="AA59" i="4"/>
  <c r="AB59" i="4" s="1"/>
  <c r="AA51" i="4"/>
  <c r="AB51" i="4" s="1"/>
  <c r="AA43" i="4"/>
  <c r="AB43" i="4" s="1"/>
  <c r="AA35" i="4"/>
  <c r="AB35" i="4" s="1"/>
  <c r="AA27" i="4"/>
  <c r="AB27" i="4" s="1"/>
  <c r="AA11" i="4"/>
  <c r="J277" i="4"/>
  <c r="J152" i="4"/>
  <c r="J89" i="4"/>
  <c r="AA304" i="4"/>
  <c r="AB304" i="4" s="1"/>
  <c r="AA280" i="4"/>
  <c r="AB280" i="4" s="1"/>
  <c r="AA204" i="4"/>
  <c r="AB204" i="4" s="1"/>
  <c r="AA156" i="4"/>
  <c r="AB156" i="4" s="1"/>
  <c r="AA136" i="4"/>
  <c r="AB136" i="4" s="1"/>
  <c r="AA132" i="4"/>
  <c r="AB132" i="4" s="1"/>
  <c r="AA124" i="4"/>
  <c r="AB124" i="4" s="1"/>
  <c r="AA108" i="4"/>
  <c r="AB108" i="4" s="1"/>
  <c r="AA100" i="4"/>
  <c r="AB100" i="4" s="1"/>
  <c r="AA84" i="4"/>
  <c r="AB84" i="4" s="1"/>
  <c r="AA60" i="4"/>
  <c r="AB60" i="4" s="1"/>
  <c r="AA44" i="4"/>
  <c r="AB44" i="4" s="1"/>
  <c r="AA36" i="4"/>
  <c r="AB36" i="4" s="1"/>
  <c r="AA134" i="4"/>
  <c r="AB134" i="4" s="1"/>
  <c r="J193" i="4"/>
  <c r="J64" i="4"/>
  <c r="AA300" i="4"/>
  <c r="AB300" i="4" s="1"/>
  <c r="AA292" i="4"/>
  <c r="AB292" i="4" s="1"/>
  <c r="AA276" i="4"/>
  <c r="AB276" i="4" s="1"/>
  <c r="AA240" i="4"/>
  <c r="AB240" i="4" s="1"/>
  <c r="AA216" i="4"/>
  <c r="AB216" i="4" s="1"/>
  <c r="AA176" i="4"/>
  <c r="AB176" i="4" s="1"/>
  <c r="AB12" i="4"/>
  <c r="H153" i="4"/>
  <c r="E153" i="4" s="1"/>
  <c r="H155" i="4"/>
  <c r="E155" i="4" s="1"/>
  <c r="H161" i="4"/>
  <c r="E161" i="4" s="1"/>
  <c r="H163" i="4"/>
  <c r="E163" i="4" s="1"/>
  <c r="H169" i="4"/>
  <c r="E169" i="4" s="1"/>
  <c r="H171" i="4"/>
  <c r="E171" i="4" s="1"/>
  <c r="H186" i="4"/>
  <c r="E186" i="4" s="1"/>
  <c r="H188" i="4"/>
  <c r="E188" i="4" s="1"/>
  <c r="H203" i="4"/>
  <c r="E203" i="4" s="1"/>
  <c r="H211" i="4"/>
  <c r="E211" i="4" s="1"/>
  <c r="H220" i="4"/>
  <c r="E220" i="4" s="1"/>
  <c r="H226" i="4"/>
  <c r="E226" i="4" s="1"/>
  <c r="H228" i="4"/>
  <c r="E228" i="4" s="1"/>
  <c r="H243" i="4"/>
  <c r="E243" i="4" s="1"/>
  <c r="H258" i="4"/>
  <c r="E258" i="4" s="1"/>
  <c r="H266" i="4"/>
  <c r="E266" i="4" s="1"/>
  <c r="H274" i="4"/>
  <c r="E274" i="4" s="1"/>
  <c r="H298" i="4"/>
  <c r="E298" i="4" s="1"/>
  <c r="H300" i="4"/>
  <c r="E300" i="4" s="1"/>
  <c r="J264" i="4"/>
  <c r="J192" i="4"/>
  <c r="J109" i="4"/>
  <c r="J45" i="4"/>
  <c r="F28" i="1"/>
  <c r="C28" i="1" s="1"/>
  <c r="F32" i="1"/>
  <c r="C32" i="1" s="1"/>
  <c r="F60" i="1"/>
  <c r="C60" i="1" s="1"/>
  <c r="F64" i="1"/>
  <c r="C64" i="1" s="1"/>
  <c r="F92" i="1"/>
  <c r="C92" i="1" s="1"/>
  <c r="F96" i="1"/>
  <c r="C96" i="1" s="1"/>
  <c r="F19" i="1"/>
  <c r="C19" i="1" s="1"/>
  <c r="F23" i="1"/>
  <c r="C23" i="1" s="1"/>
  <c r="F36" i="1"/>
  <c r="C36" i="1" s="1"/>
  <c r="F40" i="1"/>
  <c r="C40" i="1" s="1"/>
  <c r="F51" i="1"/>
  <c r="C51" i="1" s="1"/>
  <c r="F55" i="1"/>
  <c r="C55" i="1" s="1"/>
  <c r="F68" i="1"/>
  <c r="C68" i="1" s="1"/>
  <c r="F72" i="1"/>
  <c r="C72" i="1" s="1"/>
  <c r="F83" i="1"/>
  <c r="C83" i="1" s="1"/>
  <c r="F87" i="1"/>
  <c r="C87" i="1" s="1"/>
  <c r="F100" i="1"/>
  <c r="C100" i="1" s="1"/>
  <c r="F16" i="1"/>
  <c r="C16" i="1" s="1"/>
  <c r="F27" i="1"/>
  <c r="C27" i="1" s="1"/>
  <c r="F31" i="1"/>
  <c r="C31" i="1" s="1"/>
  <c r="F44" i="1"/>
  <c r="C44" i="1" s="1"/>
  <c r="F48" i="1"/>
  <c r="C48" i="1" s="1"/>
  <c r="F59" i="1"/>
  <c r="C59" i="1" s="1"/>
  <c r="F63" i="1"/>
  <c r="C63" i="1" s="1"/>
  <c r="F76" i="1"/>
  <c r="C76" i="1" s="1"/>
  <c r="F80" i="1"/>
  <c r="C80" i="1" s="1"/>
  <c r="F91" i="1"/>
  <c r="C91" i="1" s="1"/>
  <c r="F95" i="1"/>
  <c r="C95" i="1" s="1"/>
  <c r="J108" i="2"/>
  <c r="J104" i="2"/>
  <c r="J100" i="2"/>
  <c r="J96" i="2"/>
  <c r="J92" i="2"/>
  <c r="J88" i="2"/>
  <c r="J84" i="2"/>
  <c r="J72" i="2"/>
  <c r="J68" i="2"/>
  <c r="J52" i="2"/>
  <c r="J48" i="2"/>
  <c r="J44" i="2"/>
  <c r="J40" i="2"/>
  <c r="J36" i="2"/>
  <c r="J32" i="2"/>
  <c r="J28" i="2"/>
  <c r="J24" i="2"/>
  <c r="J20" i="2"/>
  <c r="J16" i="2"/>
  <c r="R11" i="1"/>
  <c r="J56" i="2"/>
  <c r="V78" i="5"/>
  <c r="X78" i="5"/>
  <c r="Y78" i="5" s="1"/>
  <c r="V179" i="5"/>
  <c r="X179" i="5"/>
  <c r="Y179" i="5" s="1"/>
  <c r="X66" i="5"/>
  <c r="Y66" i="5" s="1"/>
  <c r="X51" i="5"/>
  <c r="Y51" i="5" s="1"/>
  <c r="X46" i="5"/>
  <c r="Y46" i="5" s="1"/>
  <c r="V187" i="5"/>
  <c r="X187" i="5"/>
  <c r="Y187" i="5" s="1"/>
  <c r="X160" i="5"/>
  <c r="Y160" i="5" s="1"/>
  <c r="X157" i="5"/>
  <c r="Y157" i="5" s="1"/>
  <c r="V153" i="5"/>
  <c r="X153" i="5"/>
  <c r="Y153" i="5" s="1"/>
  <c r="V123" i="5"/>
  <c r="X123" i="5"/>
  <c r="Y123" i="5" s="1"/>
  <c r="X96" i="5"/>
  <c r="Y96" i="5" s="1"/>
  <c r="X93" i="5"/>
  <c r="Y93" i="5" s="1"/>
  <c r="V89" i="5"/>
  <c r="X89" i="5"/>
  <c r="Y89" i="5" s="1"/>
  <c r="V169" i="5"/>
  <c r="X60" i="5"/>
  <c r="Y60" i="5" s="1"/>
  <c r="X24" i="5"/>
  <c r="Y24" i="5" s="1"/>
  <c r="V82" i="5"/>
  <c r="X82" i="5"/>
  <c r="Y82" i="5" s="1"/>
  <c r="V171" i="5"/>
  <c r="X171" i="5"/>
  <c r="Y171" i="5" s="1"/>
  <c r="V137" i="5"/>
  <c r="X137" i="5"/>
  <c r="Y137" i="5" s="1"/>
  <c r="V107" i="5"/>
  <c r="X107" i="5"/>
  <c r="Y107" i="5" s="1"/>
  <c r="V145" i="5"/>
  <c r="X145" i="5"/>
  <c r="Y145" i="5" s="1"/>
  <c r="V115" i="5"/>
  <c r="X115" i="5"/>
  <c r="Y115" i="5" s="1"/>
  <c r="X59" i="5"/>
  <c r="Y59" i="5" s="1"/>
  <c r="X54" i="5"/>
  <c r="Y54" i="5" s="1"/>
  <c r="X34" i="5"/>
  <c r="Y34" i="5" s="1"/>
  <c r="V33" i="5"/>
  <c r="X33" i="5"/>
  <c r="Y33" i="5" s="1"/>
  <c r="X25" i="5"/>
  <c r="Y25" i="5" s="1"/>
  <c r="V25" i="5"/>
  <c r="X77" i="5"/>
  <c r="Y77" i="5" s="1"/>
  <c r="V86" i="5"/>
  <c r="X86" i="5"/>
  <c r="Y86" i="5" s="1"/>
  <c r="V203" i="5"/>
  <c r="X203" i="5"/>
  <c r="Y203" i="5" s="1"/>
  <c r="V163" i="5"/>
  <c r="X163" i="5"/>
  <c r="Y163" i="5" s="1"/>
  <c r="X136" i="5"/>
  <c r="Y136" i="5" s="1"/>
  <c r="X133" i="5"/>
  <c r="Y133" i="5" s="1"/>
  <c r="V129" i="5"/>
  <c r="X129" i="5"/>
  <c r="Y129" i="5" s="1"/>
  <c r="V99" i="5"/>
  <c r="X99" i="5"/>
  <c r="Y99" i="5" s="1"/>
  <c r="X44" i="5"/>
  <c r="Y44" i="5" s="1"/>
  <c r="V57" i="5"/>
  <c r="X57" i="5"/>
  <c r="Y57" i="5" s="1"/>
  <c r="V196" i="5"/>
  <c r="X196" i="5"/>
  <c r="Y196" i="5" s="1"/>
  <c r="V185" i="5"/>
  <c r="X185" i="5"/>
  <c r="Y185" i="5" s="1"/>
  <c r="V155" i="5"/>
  <c r="X155" i="5"/>
  <c r="Y155" i="5" s="1"/>
  <c r="V121" i="5"/>
  <c r="X121" i="5"/>
  <c r="Y121" i="5" s="1"/>
  <c r="V91" i="5"/>
  <c r="X91" i="5"/>
  <c r="Y91" i="5" s="1"/>
  <c r="P9" i="1"/>
  <c r="V41" i="5"/>
  <c r="X68" i="5"/>
  <c r="Y68" i="5" s="1"/>
  <c r="X27" i="5"/>
  <c r="Y27" i="5" s="1"/>
  <c r="V177" i="5"/>
  <c r="X177" i="5"/>
  <c r="Y177" i="5" s="1"/>
  <c r="V147" i="5"/>
  <c r="X147" i="5"/>
  <c r="Y147" i="5" s="1"/>
  <c r="V113" i="5"/>
  <c r="X113" i="5"/>
  <c r="Y113" i="5" s="1"/>
  <c r="V87" i="5"/>
  <c r="X32" i="5"/>
  <c r="Y32" i="5" s="1"/>
  <c r="X85" i="5"/>
  <c r="Y85" i="5" s="1"/>
  <c r="V195" i="5"/>
  <c r="X195" i="5"/>
  <c r="Y195" i="5" s="1"/>
  <c r="V139" i="5"/>
  <c r="X139" i="5"/>
  <c r="Y139" i="5" s="1"/>
  <c r="V105" i="5"/>
  <c r="X105" i="5"/>
  <c r="Y105" i="5" s="1"/>
  <c r="V204" i="5"/>
  <c r="X204" i="5"/>
  <c r="Y204" i="5" s="1"/>
  <c r="V73" i="5"/>
  <c r="X73" i="5"/>
  <c r="Y73" i="5" s="1"/>
  <c r="X65" i="5"/>
  <c r="Y65" i="5" s="1"/>
  <c r="V65" i="5"/>
  <c r="V49" i="5"/>
  <c r="X49" i="5"/>
  <c r="Y49" i="5" s="1"/>
  <c r="X71" i="5"/>
  <c r="Y71" i="5" s="1"/>
  <c r="X52" i="5"/>
  <c r="Y52" i="5" s="1"/>
  <c r="X26" i="5"/>
  <c r="Y26" i="5" s="1"/>
  <c r="V37" i="5"/>
  <c r="X37" i="5"/>
  <c r="Y37" i="5" s="1"/>
  <c r="V29" i="5"/>
  <c r="X29" i="5"/>
  <c r="Y29" i="5" s="1"/>
  <c r="V79" i="5"/>
  <c r="X79" i="5"/>
  <c r="Y79" i="5" s="1"/>
  <c r="V161" i="5"/>
  <c r="X161" i="5"/>
  <c r="Y161" i="5" s="1"/>
  <c r="V131" i="5"/>
  <c r="X131" i="5"/>
  <c r="Y131" i="5" s="1"/>
  <c r="V97" i="5"/>
  <c r="X97" i="5"/>
  <c r="Y97" i="5" s="1"/>
  <c r="AA158" i="4"/>
  <c r="AB158" i="4" s="1"/>
  <c r="AA150" i="4"/>
  <c r="AB150" i="4" s="1"/>
  <c r="AA142" i="4"/>
  <c r="AB142" i="4" s="1"/>
  <c r="S7" i="8"/>
  <c r="S6" i="8" s="1"/>
  <c r="X188" i="5"/>
  <c r="Y188" i="5" s="1"/>
  <c r="X180" i="5"/>
  <c r="Y180" i="5" s="1"/>
  <c r="X172" i="5"/>
  <c r="Y172" i="5" s="1"/>
  <c r="X164" i="5"/>
  <c r="Y164" i="5" s="1"/>
  <c r="X156" i="5"/>
  <c r="Y156" i="5" s="1"/>
  <c r="X148" i="5"/>
  <c r="Y148" i="5" s="1"/>
  <c r="X140" i="5"/>
  <c r="Y140" i="5" s="1"/>
  <c r="X132" i="5"/>
  <c r="Y132" i="5" s="1"/>
  <c r="X124" i="5"/>
  <c r="Y124" i="5" s="1"/>
  <c r="X116" i="5"/>
  <c r="Y116" i="5" s="1"/>
  <c r="X108" i="5"/>
  <c r="Y108" i="5" s="1"/>
  <c r="X100" i="5"/>
  <c r="Y100" i="5" s="1"/>
  <c r="X92" i="5"/>
  <c r="Y92" i="5" s="1"/>
  <c r="AA135" i="4"/>
  <c r="AB135" i="4" s="1"/>
  <c r="AA127" i="4"/>
  <c r="AB127" i="4" s="1"/>
  <c r="AA119" i="4"/>
  <c r="AB119" i="4" s="1"/>
  <c r="AA111" i="4"/>
  <c r="AB111" i="4" s="1"/>
  <c r="AA103" i="4"/>
  <c r="AB103" i="4" s="1"/>
  <c r="AA95" i="4"/>
  <c r="AB95" i="4" s="1"/>
  <c r="AA87" i="4"/>
  <c r="AB87" i="4" s="1"/>
  <c r="AA79" i="4"/>
  <c r="AB79" i="4" s="1"/>
  <c r="AA71" i="4"/>
  <c r="AB71" i="4" s="1"/>
  <c r="AA63" i="4"/>
  <c r="AB63" i="4" s="1"/>
  <c r="AA55" i="4"/>
  <c r="AB55" i="4" s="1"/>
  <c r="AA47" i="4"/>
  <c r="AB47" i="4" s="1"/>
  <c r="AA39" i="4"/>
  <c r="AB39" i="4" s="1"/>
  <c r="AA31" i="4"/>
  <c r="AB31" i="4" s="1"/>
  <c r="AA23" i="4"/>
  <c r="AB23" i="4" s="1"/>
  <c r="X19" i="5"/>
  <c r="Y19" i="5" s="1"/>
  <c r="AA120" i="4"/>
  <c r="AB120" i="4" s="1"/>
  <c r="AA112" i="4"/>
  <c r="AB112" i="4" s="1"/>
  <c r="AA104" i="4"/>
  <c r="AB104" i="4" s="1"/>
  <c r="AA96" i="4"/>
  <c r="AB96" i="4" s="1"/>
  <c r="AA88" i="4"/>
  <c r="AB88" i="4" s="1"/>
  <c r="AA80" i="4"/>
  <c r="AB80" i="4" s="1"/>
  <c r="AA72" i="4"/>
  <c r="AB72" i="4" s="1"/>
  <c r="AA64" i="4"/>
  <c r="AB64" i="4" s="1"/>
  <c r="AA56" i="4"/>
  <c r="AB56" i="4" s="1"/>
  <c r="AA48" i="4"/>
  <c r="AB48" i="4" s="1"/>
  <c r="AA40" i="4"/>
  <c r="AB40" i="4" s="1"/>
  <c r="AA32" i="4"/>
  <c r="AB32" i="4" s="1"/>
  <c r="AA24" i="4"/>
  <c r="AB24" i="4" s="1"/>
  <c r="J47" i="4"/>
  <c r="H47" i="4"/>
  <c r="E47" i="4" s="1"/>
  <c r="J111" i="4"/>
  <c r="H111" i="4"/>
  <c r="E111" i="4" s="1"/>
  <c r="J151" i="4"/>
  <c r="H151" i="4"/>
  <c r="E151" i="4" s="1"/>
  <c r="J177" i="4"/>
  <c r="H177" i="4"/>
  <c r="E177" i="4" s="1"/>
  <c r="H297" i="4"/>
  <c r="E297" i="4" s="1"/>
  <c r="J165" i="8"/>
  <c r="H165" i="8"/>
  <c r="E165" i="8" s="1"/>
  <c r="J177" i="8"/>
  <c r="H177" i="8"/>
  <c r="E177" i="8" s="1"/>
  <c r="J47" i="5"/>
  <c r="H47" i="5"/>
  <c r="E47" i="5" s="1"/>
  <c r="J23" i="4"/>
  <c r="H23" i="4"/>
  <c r="E23" i="4" s="1"/>
  <c r="J87" i="4"/>
  <c r="H87" i="4"/>
  <c r="E87" i="4" s="1"/>
  <c r="J271" i="4"/>
  <c r="H271" i="4"/>
  <c r="E271" i="4" s="1"/>
  <c r="J105" i="5"/>
  <c r="H105" i="5"/>
  <c r="E105" i="5" s="1"/>
  <c r="J128" i="5"/>
  <c r="H128" i="5"/>
  <c r="E128" i="5" s="1"/>
  <c r="J179" i="5"/>
  <c r="H179" i="5"/>
  <c r="E179" i="5" s="1"/>
  <c r="J194" i="5"/>
  <c r="H194" i="5"/>
  <c r="E194" i="5" s="1"/>
  <c r="H2" i="26"/>
  <c r="H17" i="26" a="1"/>
  <c r="H17" i="26" s="1"/>
  <c r="J63" i="4"/>
  <c r="H63" i="4"/>
  <c r="E63" i="4" s="1"/>
  <c r="J127" i="4"/>
  <c r="H127" i="4"/>
  <c r="E127" i="4" s="1"/>
  <c r="J215" i="4"/>
  <c r="H215" i="4"/>
  <c r="E215" i="4" s="1"/>
  <c r="J241" i="4"/>
  <c r="H241" i="4"/>
  <c r="E241" i="4" s="1"/>
  <c r="J262" i="4"/>
  <c r="H262" i="4"/>
  <c r="E262" i="4" s="1"/>
  <c r="J285" i="8"/>
  <c r="H285" i="8"/>
  <c r="E285" i="8" s="1"/>
  <c r="J38" i="5"/>
  <c r="H38" i="5"/>
  <c r="E38" i="5" s="1"/>
  <c r="J39" i="4"/>
  <c r="H39" i="4"/>
  <c r="E39" i="4" s="1"/>
  <c r="J103" i="4"/>
  <c r="H103" i="4"/>
  <c r="E103" i="4" s="1"/>
  <c r="J81" i="8"/>
  <c r="H81" i="8"/>
  <c r="E81" i="8" s="1"/>
  <c r="H201" i="8"/>
  <c r="E201" i="8" s="1"/>
  <c r="J201" i="8"/>
  <c r="J15" i="4"/>
  <c r="H15" i="4"/>
  <c r="E15" i="4" s="1"/>
  <c r="J79" i="4"/>
  <c r="H79" i="4"/>
  <c r="E79" i="4" s="1"/>
  <c r="J143" i="4"/>
  <c r="H143" i="4"/>
  <c r="E143" i="4" s="1"/>
  <c r="J190" i="4"/>
  <c r="H190" i="4"/>
  <c r="E190" i="4" s="1"/>
  <c r="J12" i="8"/>
  <c r="H12" i="8"/>
  <c r="E12" i="8" s="1"/>
  <c r="J55" i="4"/>
  <c r="H55" i="4"/>
  <c r="E55" i="4" s="1"/>
  <c r="J119" i="4"/>
  <c r="H119" i="4"/>
  <c r="E119" i="4" s="1"/>
  <c r="H233" i="4"/>
  <c r="E233" i="4" s="1"/>
  <c r="J279" i="4"/>
  <c r="H279" i="4"/>
  <c r="E279" i="4" s="1"/>
  <c r="J305" i="4"/>
  <c r="H305" i="4"/>
  <c r="E305" i="4" s="1"/>
  <c r="J38" i="8"/>
  <c r="H38" i="8"/>
  <c r="E38" i="8" s="1"/>
  <c r="J277" i="8"/>
  <c r="H277" i="8"/>
  <c r="E277" i="8" s="1"/>
  <c r="J73" i="5"/>
  <c r="H73" i="5"/>
  <c r="E73" i="5" s="1"/>
  <c r="H101" i="1"/>
  <c r="F101" i="1"/>
  <c r="C101" i="1" s="1"/>
  <c r="H93" i="1"/>
  <c r="F93" i="1"/>
  <c r="C93" i="1" s="1"/>
  <c r="H85" i="1"/>
  <c r="F85" i="1"/>
  <c r="C85" i="1" s="1"/>
  <c r="H77" i="1"/>
  <c r="F77" i="1"/>
  <c r="C77" i="1" s="1"/>
  <c r="H69" i="1"/>
  <c r="F69" i="1"/>
  <c r="C69" i="1" s="1"/>
  <c r="H61" i="1"/>
  <c r="F61" i="1"/>
  <c r="C61" i="1" s="1"/>
  <c r="H53" i="1"/>
  <c r="F53" i="1"/>
  <c r="C53" i="1" s="1"/>
  <c r="H45" i="1"/>
  <c r="F45" i="1"/>
  <c r="C45" i="1" s="1"/>
  <c r="H37" i="1"/>
  <c r="F37" i="1"/>
  <c r="C37" i="1" s="1"/>
  <c r="H29" i="1"/>
  <c r="F29" i="1"/>
  <c r="C29" i="1" s="1"/>
  <c r="H21" i="1"/>
  <c r="F21" i="1"/>
  <c r="C21" i="1" s="1"/>
  <c r="H13" i="1"/>
  <c r="F13" i="1"/>
  <c r="C13" i="1" s="1"/>
  <c r="J31" i="4"/>
  <c r="H31" i="4"/>
  <c r="E31" i="4" s="1"/>
  <c r="J95" i="4"/>
  <c r="H95" i="4"/>
  <c r="E95" i="4" s="1"/>
  <c r="J207" i="4"/>
  <c r="H207" i="4"/>
  <c r="E207" i="4" s="1"/>
  <c r="H254" i="4"/>
  <c r="E254" i="4" s="1"/>
  <c r="J254" i="4"/>
  <c r="J266" i="8"/>
  <c r="H266" i="8"/>
  <c r="E266" i="8" s="1"/>
  <c r="J71" i="4"/>
  <c r="H71" i="4"/>
  <c r="E71" i="4" s="1"/>
  <c r="J135" i="4"/>
  <c r="H135" i="4"/>
  <c r="E135" i="4" s="1"/>
  <c r="J198" i="4"/>
  <c r="H198" i="4"/>
  <c r="E198" i="4" s="1"/>
  <c r="H30" i="8"/>
  <c r="E30" i="8" s="1"/>
  <c r="J58" i="8"/>
  <c r="H58" i="8"/>
  <c r="E58" i="8" s="1"/>
  <c r="J161" i="8"/>
  <c r="H161" i="8"/>
  <c r="E161" i="8" s="1"/>
  <c r="J176" i="8"/>
  <c r="H176" i="8"/>
  <c r="E176" i="8" s="1"/>
  <c r="J255" i="8"/>
  <c r="H255" i="8"/>
  <c r="E255" i="8" s="1"/>
  <c r="J205" i="5"/>
  <c r="H205" i="5"/>
  <c r="E205" i="5" s="1"/>
  <c r="J16" i="4"/>
  <c r="H16" i="4"/>
  <c r="E16" i="4" s="1"/>
  <c r="J24" i="4"/>
  <c r="H24" i="4"/>
  <c r="E24" i="4" s="1"/>
  <c r="J32" i="4"/>
  <c r="H32" i="4"/>
  <c r="E32" i="4" s="1"/>
  <c r="J40" i="4"/>
  <c r="H40" i="4"/>
  <c r="E40" i="4" s="1"/>
  <c r="J48" i="4"/>
  <c r="H48" i="4"/>
  <c r="E48" i="4" s="1"/>
  <c r="J56" i="4"/>
  <c r="H56" i="4"/>
  <c r="E56" i="4" s="1"/>
  <c r="J72" i="4"/>
  <c r="H72" i="4"/>
  <c r="E72" i="4" s="1"/>
  <c r="J80" i="4"/>
  <c r="H80" i="4"/>
  <c r="E80" i="4" s="1"/>
  <c r="H88" i="4"/>
  <c r="E88" i="4" s="1"/>
  <c r="J88" i="4"/>
  <c r="J96" i="4"/>
  <c r="H96" i="4"/>
  <c r="E96" i="4" s="1"/>
  <c r="J104" i="4"/>
  <c r="H104" i="4"/>
  <c r="E104" i="4" s="1"/>
  <c r="J112" i="4"/>
  <c r="H112" i="4"/>
  <c r="E112" i="4" s="1"/>
  <c r="J120" i="4"/>
  <c r="H120" i="4"/>
  <c r="E120" i="4" s="1"/>
  <c r="J128" i="4"/>
  <c r="H128" i="4"/>
  <c r="E128" i="4" s="1"/>
  <c r="J136" i="4"/>
  <c r="H136" i="4"/>
  <c r="E136" i="4" s="1"/>
  <c r="J144" i="4"/>
  <c r="H144" i="4"/>
  <c r="E144" i="4" s="1"/>
  <c r="J182" i="4"/>
  <c r="H182" i="4"/>
  <c r="E182" i="4" s="1"/>
  <c r="J199" i="4"/>
  <c r="H199" i="4"/>
  <c r="E199" i="4" s="1"/>
  <c r="J246" i="4"/>
  <c r="H246" i="4"/>
  <c r="E246" i="4" s="1"/>
  <c r="J263" i="4"/>
  <c r="H263" i="4"/>
  <c r="E263" i="4" s="1"/>
  <c r="J59" i="8"/>
  <c r="H59" i="8"/>
  <c r="E59" i="8" s="1"/>
  <c r="H153" i="8"/>
  <c r="E153" i="8" s="1"/>
  <c r="J153" i="8"/>
  <c r="J172" i="8"/>
  <c r="H172" i="8"/>
  <c r="E172" i="8" s="1"/>
  <c r="J178" i="8"/>
  <c r="H178" i="8"/>
  <c r="E178" i="8" s="1"/>
  <c r="J216" i="8"/>
  <c r="H216" i="8"/>
  <c r="E216" i="8" s="1"/>
  <c r="J296" i="8"/>
  <c r="H296" i="8"/>
  <c r="E296" i="8" s="1"/>
  <c r="J23" i="5"/>
  <c r="H23" i="5"/>
  <c r="E23" i="5" s="1"/>
  <c r="J115" i="5"/>
  <c r="H115" i="5"/>
  <c r="E115" i="5" s="1"/>
  <c r="H17" i="4"/>
  <c r="E17" i="4" s="1"/>
  <c r="H25" i="4"/>
  <c r="E25" i="4" s="1"/>
  <c r="H33" i="4"/>
  <c r="E33" i="4" s="1"/>
  <c r="H41" i="4"/>
  <c r="E41" i="4" s="1"/>
  <c r="H49" i="4"/>
  <c r="E49" i="4" s="1"/>
  <c r="H57" i="4"/>
  <c r="E57" i="4" s="1"/>
  <c r="H65" i="4"/>
  <c r="E65" i="4" s="1"/>
  <c r="H73" i="4"/>
  <c r="E73" i="4" s="1"/>
  <c r="H81" i="4"/>
  <c r="E81" i="4" s="1"/>
  <c r="H97" i="4"/>
  <c r="E97" i="4" s="1"/>
  <c r="H105" i="4"/>
  <c r="E105" i="4" s="1"/>
  <c r="H113" i="4"/>
  <c r="E113" i="4" s="1"/>
  <c r="H121" i="4"/>
  <c r="E121" i="4" s="1"/>
  <c r="H129" i="4"/>
  <c r="E129" i="4" s="1"/>
  <c r="H137" i="4"/>
  <c r="E137" i="4" s="1"/>
  <c r="H145" i="4"/>
  <c r="E145" i="4" s="1"/>
  <c r="J174" i="4"/>
  <c r="H174" i="4"/>
  <c r="E174" i="4" s="1"/>
  <c r="J191" i="4"/>
  <c r="H191" i="4"/>
  <c r="E191" i="4" s="1"/>
  <c r="H209" i="4"/>
  <c r="E209" i="4" s="1"/>
  <c r="J238" i="4"/>
  <c r="H238" i="4"/>
  <c r="E238" i="4" s="1"/>
  <c r="J255" i="4"/>
  <c r="H255" i="4"/>
  <c r="E255" i="4" s="1"/>
  <c r="H273" i="4"/>
  <c r="E273" i="4" s="1"/>
  <c r="J302" i="4"/>
  <c r="H302" i="4"/>
  <c r="E302" i="4" s="1"/>
  <c r="J35" i="8"/>
  <c r="H35" i="8"/>
  <c r="E35" i="8" s="1"/>
  <c r="H44" i="8"/>
  <c r="E44" i="8" s="1"/>
  <c r="J103" i="8"/>
  <c r="H103" i="8"/>
  <c r="E103" i="8" s="1"/>
  <c r="H116" i="8"/>
  <c r="E116" i="8" s="1"/>
  <c r="J207" i="8"/>
  <c r="H207" i="8"/>
  <c r="E207" i="8" s="1"/>
  <c r="H223" i="8"/>
  <c r="E223" i="8" s="1"/>
  <c r="J228" i="8"/>
  <c r="H228" i="8"/>
  <c r="E228" i="8" s="1"/>
  <c r="J258" i="8"/>
  <c r="H258" i="8"/>
  <c r="E258" i="8" s="1"/>
  <c r="H297" i="8"/>
  <c r="E297" i="8" s="1"/>
  <c r="J297" i="8"/>
  <c r="H14" i="5"/>
  <c r="E14" i="5" s="1"/>
  <c r="J68" i="5"/>
  <c r="H68" i="5"/>
  <c r="E68" i="5" s="1"/>
  <c r="J83" i="5"/>
  <c r="H83" i="5"/>
  <c r="E83" i="5" s="1"/>
  <c r="H97" i="5"/>
  <c r="E97" i="5" s="1"/>
  <c r="J97" i="5"/>
  <c r="J196" i="5"/>
  <c r="H196" i="5"/>
  <c r="E196" i="5" s="1"/>
  <c r="J121" i="8"/>
  <c r="J166" i="4"/>
  <c r="H166" i="4"/>
  <c r="E166" i="4" s="1"/>
  <c r="J183" i="4"/>
  <c r="H183" i="4"/>
  <c r="E183" i="4" s="1"/>
  <c r="H201" i="4"/>
  <c r="E201" i="4" s="1"/>
  <c r="J230" i="4"/>
  <c r="H230" i="4"/>
  <c r="E230" i="4" s="1"/>
  <c r="J247" i="4"/>
  <c r="H247" i="4"/>
  <c r="E247" i="4" s="1"/>
  <c r="H265" i="4"/>
  <c r="E265" i="4" s="1"/>
  <c r="J294" i="4"/>
  <c r="H294" i="4"/>
  <c r="E294" i="4" s="1"/>
  <c r="J55" i="8"/>
  <c r="H55" i="8"/>
  <c r="E55" i="8" s="1"/>
  <c r="J61" i="8"/>
  <c r="H61" i="8"/>
  <c r="E61" i="8" s="1"/>
  <c r="J71" i="8"/>
  <c r="H71" i="8"/>
  <c r="E71" i="8" s="1"/>
  <c r="J84" i="8"/>
  <c r="H84" i="8"/>
  <c r="E84" i="8" s="1"/>
  <c r="H112" i="8"/>
  <c r="E112" i="8" s="1"/>
  <c r="J149" i="8"/>
  <c r="H149" i="8"/>
  <c r="E149" i="8" s="1"/>
  <c r="H188" i="8"/>
  <c r="E188" i="8" s="1"/>
  <c r="J197" i="8"/>
  <c r="H197" i="8"/>
  <c r="E197" i="8" s="1"/>
  <c r="J247" i="8"/>
  <c r="H247" i="8"/>
  <c r="E247" i="8" s="1"/>
  <c r="J269" i="8"/>
  <c r="H269" i="8"/>
  <c r="E269" i="8" s="1"/>
  <c r="J274" i="8"/>
  <c r="H274" i="8"/>
  <c r="E274" i="8" s="1"/>
  <c r="J298" i="8"/>
  <c r="H298" i="8"/>
  <c r="E298" i="8" s="1"/>
  <c r="H55" i="5"/>
  <c r="E55" i="5" s="1"/>
  <c r="J185" i="5"/>
  <c r="H185" i="5"/>
  <c r="E185" i="5" s="1"/>
  <c r="J150" i="4"/>
  <c r="J158" i="4"/>
  <c r="H158" i="4"/>
  <c r="E158" i="4" s="1"/>
  <c r="J175" i="4"/>
  <c r="H175" i="4"/>
  <c r="E175" i="4" s="1"/>
  <c r="J239" i="4"/>
  <c r="H239" i="4"/>
  <c r="E239" i="4" s="1"/>
  <c r="H257" i="4"/>
  <c r="E257" i="4" s="1"/>
  <c r="J286" i="4"/>
  <c r="H286" i="4"/>
  <c r="E286" i="4" s="1"/>
  <c r="J303" i="4"/>
  <c r="H303" i="4"/>
  <c r="E303" i="4" s="1"/>
  <c r="J19" i="8"/>
  <c r="H19" i="8"/>
  <c r="E19" i="8" s="1"/>
  <c r="J36" i="8"/>
  <c r="H36" i="8"/>
  <c r="E36" i="8" s="1"/>
  <c r="H67" i="8"/>
  <c r="E67" i="8" s="1"/>
  <c r="J79" i="8"/>
  <c r="H79" i="8"/>
  <c r="E79" i="8" s="1"/>
  <c r="J89" i="8"/>
  <c r="H89" i="8"/>
  <c r="E89" i="8" s="1"/>
  <c r="H93" i="8"/>
  <c r="E93" i="8" s="1"/>
  <c r="J117" i="8"/>
  <c r="H117" i="8"/>
  <c r="E117" i="8" s="1"/>
  <c r="J168" i="8"/>
  <c r="H168" i="8"/>
  <c r="E168" i="8" s="1"/>
  <c r="J224" i="8"/>
  <c r="H224" i="8"/>
  <c r="E224" i="8" s="1"/>
  <c r="J289" i="8"/>
  <c r="H289" i="8"/>
  <c r="E289" i="8" s="1"/>
  <c r="J304" i="8"/>
  <c r="H304" i="8"/>
  <c r="E304" i="8" s="1"/>
  <c r="J64" i="5"/>
  <c r="H64" i="5"/>
  <c r="E64" i="5" s="1"/>
  <c r="J79" i="5"/>
  <c r="H79" i="5"/>
  <c r="E79" i="5" s="1"/>
  <c r="H147" i="5"/>
  <c r="E147" i="5" s="1"/>
  <c r="J147" i="5"/>
  <c r="J153" i="5"/>
  <c r="H153" i="5"/>
  <c r="E153" i="5" s="1"/>
  <c r="J27" i="8"/>
  <c r="J167" i="4"/>
  <c r="H167" i="4"/>
  <c r="E167" i="4" s="1"/>
  <c r="H185" i="4"/>
  <c r="E185" i="4" s="1"/>
  <c r="H214" i="4"/>
  <c r="E214" i="4" s="1"/>
  <c r="J214" i="4"/>
  <c r="J231" i="4"/>
  <c r="H231" i="4"/>
  <c r="E231" i="4" s="1"/>
  <c r="H249" i="4"/>
  <c r="E249" i="4" s="1"/>
  <c r="J278" i="4"/>
  <c r="H278" i="4"/>
  <c r="E278" i="4" s="1"/>
  <c r="J295" i="4"/>
  <c r="H295" i="4"/>
  <c r="E295" i="4" s="1"/>
  <c r="J10" i="8"/>
  <c r="H10" i="8"/>
  <c r="E10" i="8" s="1"/>
  <c r="J28" i="8"/>
  <c r="H28" i="8"/>
  <c r="E28" i="8" s="1"/>
  <c r="H41" i="8"/>
  <c r="E41" i="8" s="1"/>
  <c r="J41" i="8"/>
  <c r="J56" i="8"/>
  <c r="H56" i="8"/>
  <c r="E56" i="8" s="1"/>
  <c r="J124" i="8"/>
  <c r="H124" i="8"/>
  <c r="E124" i="8" s="1"/>
  <c r="J130" i="8"/>
  <c r="H130" i="8"/>
  <c r="E130" i="8" s="1"/>
  <c r="H169" i="8"/>
  <c r="E169" i="8" s="1"/>
  <c r="J169" i="8"/>
  <c r="J180" i="8"/>
  <c r="H180" i="8"/>
  <c r="E180" i="8" s="1"/>
  <c r="J184" i="8"/>
  <c r="H184" i="8"/>
  <c r="E184" i="8" s="1"/>
  <c r="J189" i="8"/>
  <c r="H189" i="8"/>
  <c r="E189" i="8" s="1"/>
  <c r="J199" i="8"/>
  <c r="H199" i="8"/>
  <c r="E199" i="8" s="1"/>
  <c r="H209" i="8"/>
  <c r="E209" i="8" s="1"/>
  <c r="J209" i="8"/>
  <c r="J293" i="8"/>
  <c r="H293" i="8"/>
  <c r="E293" i="8" s="1"/>
  <c r="J305" i="8"/>
  <c r="H305" i="8"/>
  <c r="E305" i="8" s="1"/>
  <c r="J35" i="5"/>
  <c r="H35" i="5"/>
  <c r="E35" i="5" s="1"/>
  <c r="J60" i="5"/>
  <c r="H60" i="5"/>
  <c r="E60" i="5" s="1"/>
  <c r="J71" i="5"/>
  <c r="H71" i="5"/>
  <c r="E71" i="5" s="1"/>
  <c r="J148" i="5"/>
  <c r="H148" i="5"/>
  <c r="E148" i="5" s="1"/>
  <c r="J14" i="4"/>
  <c r="H14" i="4"/>
  <c r="E14" i="4" s="1"/>
  <c r="J22" i="4"/>
  <c r="H22" i="4"/>
  <c r="E22" i="4" s="1"/>
  <c r="J30" i="4"/>
  <c r="H30" i="4"/>
  <c r="E30" i="4" s="1"/>
  <c r="J38" i="4"/>
  <c r="H38" i="4"/>
  <c r="E38" i="4" s="1"/>
  <c r="J46" i="4"/>
  <c r="H46" i="4"/>
  <c r="E46" i="4" s="1"/>
  <c r="J54" i="4"/>
  <c r="H54" i="4"/>
  <c r="E54" i="4" s="1"/>
  <c r="J62" i="4"/>
  <c r="H62" i="4"/>
  <c r="E62" i="4" s="1"/>
  <c r="J70" i="4"/>
  <c r="H70" i="4"/>
  <c r="E70" i="4" s="1"/>
  <c r="J78" i="4"/>
  <c r="H78" i="4"/>
  <c r="E78" i="4" s="1"/>
  <c r="J86" i="4"/>
  <c r="H86" i="4"/>
  <c r="E86" i="4" s="1"/>
  <c r="J94" i="4"/>
  <c r="H94" i="4"/>
  <c r="E94" i="4" s="1"/>
  <c r="J102" i="4"/>
  <c r="H102" i="4"/>
  <c r="E102" i="4" s="1"/>
  <c r="J110" i="4"/>
  <c r="H110" i="4"/>
  <c r="E110" i="4" s="1"/>
  <c r="J118" i="4"/>
  <c r="H118" i="4"/>
  <c r="E118" i="4" s="1"/>
  <c r="H126" i="4"/>
  <c r="E126" i="4" s="1"/>
  <c r="J126" i="4"/>
  <c r="J134" i="4"/>
  <c r="H134" i="4"/>
  <c r="E134" i="4" s="1"/>
  <c r="J142" i="4"/>
  <c r="H142" i="4"/>
  <c r="E142" i="4" s="1"/>
  <c r="J159" i="4"/>
  <c r="H159" i="4"/>
  <c r="E159" i="4" s="1"/>
  <c r="J206" i="4"/>
  <c r="H206" i="4"/>
  <c r="E206" i="4" s="1"/>
  <c r="J223" i="4"/>
  <c r="H223" i="4"/>
  <c r="E223" i="4" s="1"/>
  <c r="J270" i="4"/>
  <c r="H270" i="4"/>
  <c r="E270" i="4" s="1"/>
  <c r="J287" i="4"/>
  <c r="H287" i="4"/>
  <c r="E287" i="4" s="1"/>
  <c r="J20" i="8"/>
  <c r="H20" i="8"/>
  <c r="E20" i="8" s="1"/>
  <c r="H97" i="8"/>
  <c r="E97" i="8" s="1"/>
  <c r="J97" i="8"/>
  <c r="J119" i="8"/>
  <c r="H119" i="8"/>
  <c r="E119" i="8" s="1"/>
  <c r="J141" i="8"/>
  <c r="H141" i="8"/>
  <c r="E141" i="8" s="1"/>
  <c r="J146" i="8"/>
  <c r="H146" i="8"/>
  <c r="E146" i="8" s="1"/>
  <c r="J170" i="8"/>
  <c r="H170" i="8"/>
  <c r="E170" i="8" s="1"/>
  <c r="J220" i="8"/>
  <c r="H220" i="8"/>
  <c r="E220" i="8" s="1"/>
  <c r="J250" i="8"/>
  <c r="H250" i="8"/>
  <c r="E250" i="8" s="1"/>
  <c r="J281" i="8"/>
  <c r="H281" i="8"/>
  <c r="E281" i="8" s="1"/>
  <c r="J300" i="8"/>
  <c r="H300" i="8"/>
  <c r="E300" i="8" s="1"/>
  <c r="J306" i="8"/>
  <c r="H306" i="8"/>
  <c r="E306" i="8" s="1"/>
  <c r="J222" i="4"/>
  <c r="J80" i="8"/>
  <c r="H80" i="8"/>
  <c r="E80" i="8" s="1"/>
  <c r="H113" i="8"/>
  <c r="E113" i="8" s="1"/>
  <c r="J113" i="8"/>
  <c r="J120" i="8"/>
  <c r="H120" i="8"/>
  <c r="E120" i="8" s="1"/>
  <c r="J162" i="8"/>
  <c r="H162" i="8"/>
  <c r="E162" i="8" s="1"/>
  <c r="J181" i="8"/>
  <c r="H181" i="8"/>
  <c r="E181" i="8" s="1"/>
  <c r="J185" i="8"/>
  <c r="H185" i="8"/>
  <c r="E185" i="8" s="1"/>
  <c r="H193" i="8"/>
  <c r="E193" i="8" s="1"/>
  <c r="J193" i="8"/>
  <c r="J200" i="8"/>
  <c r="H200" i="8"/>
  <c r="E200" i="8" s="1"/>
  <c r="J290" i="8"/>
  <c r="H290" i="8"/>
  <c r="E290" i="8" s="1"/>
  <c r="J19" i="5"/>
  <c r="H19" i="5"/>
  <c r="E19" i="5" s="1"/>
  <c r="J63" i="5"/>
  <c r="H63" i="5"/>
  <c r="E63" i="5" s="1"/>
  <c r="J76" i="5"/>
  <c r="H76" i="5"/>
  <c r="E76" i="5" s="1"/>
  <c r="J80" i="5"/>
  <c r="H80" i="5"/>
  <c r="E80" i="5" s="1"/>
  <c r="J89" i="5"/>
  <c r="H89" i="5"/>
  <c r="E89" i="5" s="1"/>
  <c r="J123" i="5"/>
  <c r="H123" i="5"/>
  <c r="E123" i="5" s="1"/>
  <c r="J161" i="5"/>
  <c r="H161" i="5"/>
  <c r="E161" i="5" s="1"/>
  <c r="J184" i="5"/>
  <c r="H184" i="5"/>
  <c r="E184" i="5" s="1"/>
  <c r="J190" i="5"/>
  <c r="H190" i="5"/>
  <c r="E190" i="5" s="1"/>
  <c r="J232" i="4"/>
  <c r="J189" i="4"/>
  <c r="J265" i="8"/>
  <c r="H13" i="4"/>
  <c r="E13" i="4" s="1"/>
  <c r="H21" i="4"/>
  <c r="E21" i="4" s="1"/>
  <c r="H29" i="4"/>
  <c r="E29" i="4" s="1"/>
  <c r="H37" i="4"/>
  <c r="E37" i="4" s="1"/>
  <c r="H53" i="4"/>
  <c r="E53" i="4" s="1"/>
  <c r="H61" i="4"/>
  <c r="E61" i="4" s="1"/>
  <c r="H69" i="4"/>
  <c r="E69" i="4" s="1"/>
  <c r="H77" i="4"/>
  <c r="E77" i="4" s="1"/>
  <c r="H85" i="4"/>
  <c r="E85" i="4" s="1"/>
  <c r="H93" i="4"/>
  <c r="E93" i="4" s="1"/>
  <c r="H101" i="4"/>
  <c r="E101" i="4" s="1"/>
  <c r="H117" i="4"/>
  <c r="E117" i="4" s="1"/>
  <c r="H125" i="4"/>
  <c r="E125" i="4" s="1"/>
  <c r="H133" i="4"/>
  <c r="E133" i="4" s="1"/>
  <c r="H141" i="4"/>
  <c r="E141" i="4" s="1"/>
  <c r="H149" i="4"/>
  <c r="E149" i="4" s="1"/>
  <c r="H157" i="4"/>
  <c r="E157" i="4" s="1"/>
  <c r="H165" i="4"/>
  <c r="E165" i="4" s="1"/>
  <c r="H173" i="4"/>
  <c r="E173" i="4" s="1"/>
  <c r="H181" i="4"/>
  <c r="E181" i="4" s="1"/>
  <c r="H197" i="4"/>
  <c r="E197" i="4" s="1"/>
  <c r="H205" i="4"/>
  <c r="E205" i="4" s="1"/>
  <c r="H213" i="4"/>
  <c r="E213" i="4" s="1"/>
  <c r="H221" i="4"/>
  <c r="E221" i="4" s="1"/>
  <c r="H229" i="4"/>
  <c r="E229" i="4" s="1"/>
  <c r="H237" i="4"/>
  <c r="E237" i="4" s="1"/>
  <c r="H245" i="4"/>
  <c r="E245" i="4" s="1"/>
  <c r="H253" i="4"/>
  <c r="E253" i="4" s="1"/>
  <c r="H261" i="4"/>
  <c r="E261" i="4" s="1"/>
  <c r="H269" i="4"/>
  <c r="E269" i="4" s="1"/>
  <c r="H285" i="4"/>
  <c r="E285" i="4" s="1"/>
  <c r="H293" i="4"/>
  <c r="E293" i="4" s="1"/>
  <c r="H301" i="4"/>
  <c r="E301" i="4" s="1"/>
  <c r="H18" i="8"/>
  <c r="E18" i="8" s="1"/>
  <c r="H26" i="8"/>
  <c r="E26" i="8" s="1"/>
  <c r="H34" i="8"/>
  <c r="E34" i="8" s="1"/>
  <c r="H48" i="8"/>
  <c r="E48" i="8" s="1"/>
  <c r="H51" i="8"/>
  <c r="E51" i="8" s="1"/>
  <c r="H60" i="8"/>
  <c r="E60" i="8" s="1"/>
  <c r="H101" i="8"/>
  <c r="E101" i="8" s="1"/>
  <c r="J114" i="8"/>
  <c r="H114" i="8"/>
  <c r="E114" i="8" s="1"/>
  <c r="H128" i="8"/>
  <c r="E128" i="8" s="1"/>
  <c r="H132" i="8"/>
  <c r="E132" i="8" s="1"/>
  <c r="H151" i="8"/>
  <c r="E151" i="8" s="1"/>
  <c r="H159" i="8"/>
  <c r="E159" i="8" s="1"/>
  <c r="J194" i="8"/>
  <c r="H194" i="8"/>
  <c r="E194" i="8" s="1"/>
  <c r="H202" i="8"/>
  <c r="E202" i="8" s="1"/>
  <c r="J213" i="8"/>
  <c r="H213" i="8"/>
  <c r="E213" i="8" s="1"/>
  <c r="J217" i="8"/>
  <c r="H217" i="8"/>
  <c r="E217" i="8" s="1"/>
  <c r="H221" i="8"/>
  <c r="E221" i="8" s="1"/>
  <c r="H225" i="8"/>
  <c r="E225" i="8" s="1"/>
  <c r="J225" i="8"/>
  <c r="J232" i="8"/>
  <c r="H232" i="8"/>
  <c r="E232" i="8" s="1"/>
  <c r="H252" i="8"/>
  <c r="E252" i="8" s="1"/>
  <c r="H256" i="8"/>
  <c r="E256" i="8" s="1"/>
  <c r="H260" i="8"/>
  <c r="E260" i="8" s="1"/>
  <c r="H279" i="8"/>
  <c r="E279" i="8" s="1"/>
  <c r="H287" i="8"/>
  <c r="E287" i="8" s="1"/>
  <c r="J16" i="5"/>
  <c r="H16" i="5"/>
  <c r="E16" i="5" s="1"/>
  <c r="H20" i="5"/>
  <c r="E20" i="5" s="1"/>
  <c r="J31" i="5"/>
  <c r="H31" i="5"/>
  <c r="E31" i="5" s="1"/>
  <c r="H36" i="5"/>
  <c r="E36" i="5" s="1"/>
  <c r="J44" i="5"/>
  <c r="H44" i="5"/>
  <c r="E44" i="5" s="1"/>
  <c r="J48" i="5"/>
  <c r="H48" i="5"/>
  <c r="E48" i="5" s="1"/>
  <c r="J57" i="5"/>
  <c r="H57" i="5"/>
  <c r="E57" i="5" s="1"/>
  <c r="H65" i="5"/>
  <c r="E65" i="5" s="1"/>
  <c r="H86" i="5"/>
  <c r="E86" i="5" s="1"/>
  <c r="J107" i="5"/>
  <c r="H107" i="5"/>
  <c r="E107" i="5" s="1"/>
  <c r="J116" i="5"/>
  <c r="H116" i="5"/>
  <c r="E116" i="5" s="1"/>
  <c r="J120" i="5"/>
  <c r="H120" i="5"/>
  <c r="E120" i="5" s="1"/>
  <c r="J197" i="5"/>
  <c r="H197" i="5"/>
  <c r="E197" i="5" s="1"/>
  <c r="J256" i="4"/>
  <c r="J188" i="5"/>
  <c r="J249" i="8"/>
  <c r="H160" i="4"/>
  <c r="E160" i="4" s="1"/>
  <c r="H168" i="4"/>
  <c r="E168" i="4" s="1"/>
  <c r="H176" i="4"/>
  <c r="E176" i="4" s="1"/>
  <c r="H184" i="4"/>
  <c r="E184" i="4" s="1"/>
  <c r="H200" i="4"/>
  <c r="E200" i="4" s="1"/>
  <c r="H208" i="4"/>
  <c r="E208" i="4" s="1"/>
  <c r="H216" i="4"/>
  <c r="E216" i="4" s="1"/>
  <c r="H224" i="4"/>
  <c r="E224" i="4" s="1"/>
  <c r="H240" i="4"/>
  <c r="E240" i="4" s="1"/>
  <c r="H248" i="4"/>
  <c r="E248" i="4" s="1"/>
  <c r="H272" i="4"/>
  <c r="E272" i="4" s="1"/>
  <c r="H280" i="4"/>
  <c r="E280" i="4" s="1"/>
  <c r="H288" i="4"/>
  <c r="E288" i="4" s="1"/>
  <c r="H296" i="4"/>
  <c r="E296" i="4" s="1"/>
  <c r="H304" i="4"/>
  <c r="E304" i="4" s="1"/>
  <c r="H13" i="8"/>
  <c r="E13" i="8" s="1"/>
  <c r="H21" i="8"/>
  <c r="E21" i="8" s="1"/>
  <c r="H29" i="8"/>
  <c r="E29" i="8" s="1"/>
  <c r="H37" i="8"/>
  <c r="E37" i="8" s="1"/>
  <c r="H63" i="8"/>
  <c r="E63" i="8" s="1"/>
  <c r="H66" i="8"/>
  <c r="E66" i="8" s="1"/>
  <c r="H69" i="8"/>
  <c r="E69" i="8" s="1"/>
  <c r="H72" i="8"/>
  <c r="E72" i="8" s="1"/>
  <c r="H82" i="8"/>
  <c r="E82" i="8" s="1"/>
  <c r="H85" i="8"/>
  <c r="E85" i="8" s="1"/>
  <c r="H98" i="8"/>
  <c r="E98" i="8" s="1"/>
  <c r="H111" i="8"/>
  <c r="E111" i="8" s="1"/>
  <c r="H122" i="8"/>
  <c r="E122" i="8" s="1"/>
  <c r="H125" i="8"/>
  <c r="E125" i="8" s="1"/>
  <c r="H140" i="8"/>
  <c r="E140" i="8" s="1"/>
  <c r="H144" i="8"/>
  <c r="E144" i="8" s="1"/>
  <c r="H148" i="8"/>
  <c r="E148" i="8" s="1"/>
  <c r="H167" i="8"/>
  <c r="E167" i="8" s="1"/>
  <c r="H175" i="8"/>
  <c r="E175" i="8" s="1"/>
  <c r="J210" i="8"/>
  <c r="H210" i="8"/>
  <c r="E210" i="8" s="1"/>
  <c r="H218" i="8"/>
  <c r="E218" i="8" s="1"/>
  <c r="J229" i="8"/>
  <c r="H229" i="8"/>
  <c r="E229" i="8" s="1"/>
  <c r="J233" i="8"/>
  <c r="H233" i="8"/>
  <c r="E233" i="8" s="1"/>
  <c r="H237" i="8"/>
  <c r="E237" i="8" s="1"/>
  <c r="H241" i="8"/>
  <c r="E241" i="8" s="1"/>
  <c r="J241" i="8"/>
  <c r="J248" i="8"/>
  <c r="H248" i="8"/>
  <c r="E248" i="8" s="1"/>
  <c r="H268" i="8"/>
  <c r="E268" i="8" s="1"/>
  <c r="H272" i="8"/>
  <c r="E272" i="8" s="1"/>
  <c r="H276" i="8"/>
  <c r="E276" i="8" s="1"/>
  <c r="H295" i="8"/>
  <c r="E295" i="8" s="1"/>
  <c r="H303" i="8"/>
  <c r="E303" i="8" s="1"/>
  <c r="J28" i="5"/>
  <c r="H28" i="5"/>
  <c r="E28" i="5" s="1"/>
  <c r="J32" i="5"/>
  <c r="H32" i="5"/>
  <c r="E32" i="5" s="1"/>
  <c r="J41" i="5"/>
  <c r="H41" i="5"/>
  <c r="E41" i="5" s="1"/>
  <c r="H49" i="5"/>
  <c r="E49" i="5" s="1"/>
  <c r="H70" i="5"/>
  <c r="E70" i="5" s="1"/>
  <c r="J99" i="5"/>
  <c r="H99" i="5"/>
  <c r="E99" i="5" s="1"/>
  <c r="H164" i="5"/>
  <c r="E164" i="5" s="1"/>
  <c r="J164" i="5"/>
  <c r="J187" i="5"/>
  <c r="J108" i="8"/>
  <c r="H108" i="8"/>
  <c r="E108" i="8" s="1"/>
  <c r="H129" i="8"/>
  <c r="E129" i="8" s="1"/>
  <c r="J129" i="8"/>
  <c r="J136" i="8"/>
  <c r="H136" i="8"/>
  <c r="E136" i="8" s="1"/>
  <c r="J226" i="8"/>
  <c r="H226" i="8"/>
  <c r="E226" i="8" s="1"/>
  <c r="J245" i="8"/>
  <c r="H245" i="8"/>
  <c r="E245" i="8" s="1"/>
  <c r="J257" i="8"/>
  <c r="H257" i="8"/>
  <c r="E257" i="8" s="1"/>
  <c r="J264" i="8"/>
  <c r="H264" i="8"/>
  <c r="E264" i="8" s="1"/>
  <c r="J13" i="5"/>
  <c r="H13" i="5"/>
  <c r="E13" i="5" s="1"/>
  <c r="J25" i="5"/>
  <c r="H25" i="5"/>
  <c r="E25" i="5" s="1"/>
  <c r="J104" i="5"/>
  <c r="H104" i="5"/>
  <c r="E104" i="5" s="1"/>
  <c r="J108" i="5"/>
  <c r="H108" i="5"/>
  <c r="E108" i="5" s="1"/>
  <c r="J112" i="5"/>
  <c r="H112" i="5"/>
  <c r="E112" i="5" s="1"/>
  <c r="J113" i="5"/>
  <c r="J49" i="8"/>
  <c r="H49" i="8"/>
  <c r="E49" i="8" s="1"/>
  <c r="H73" i="8"/>
  <c r="E73" i="8" s="1"/>
  <c r="J73" i="8"/>
  <c r="J105" i="8"/>
  <c r="H105" i="8"/>
  <c r="E105" i="8" s="1"/>
  <c r="J133" i="8"/>
  <c r="H133" i="8"/>
  <c r="E133" i="8" s="1"/>
  <c r="H137" i="8"/>
  <c r="E137" i="8" s="1"/>
  <c r="J137" i="8"/>
  <c r="H145" i="8"/>
  <c r="E145" i="8" s="1"/>
  <c r="J145" i="8"/>
  <c r="J152" i="8"/>
  <c r="H152" i="8"/>
  <c r="E152" i="8" s="1"/>
  <c r="J242" i="8"/>
  <c r="H242" i="8"/>
  <c r="E242" i="8" s="1"/>
  <c r="J261" i="8"/>
  <c r="H261" i="8"/>
  <c r="E261" i="8" s="1"/>
  <c r="H273" i="8"/>
  <c r="E273" i="8" s="1"/>
  <c r="J273" i="8"/>
  <c r="J280" i="8"/>
  <c r="H280" i="8"/>
  <c r="E280" i="8" s="1"/>
  <c r="J96" i="5"/>
  <c r="H96" i="5"/>
  <c r="E96" i="5" s="1"/>
  <c r="J100" i="5"/>
  <c r="H100" i="5"/>
  <c r="E100" i="5" s="1"/>
  <c r="J134" i="5"/>
  <c r="H134" i="5"/>
  <c r="E134" i="5" s="1"/>
  <c r="J142" i="5"/>
  <c r="H142" i="5"/>
  <c r="E142" i="5" s="1"/>
  <c r="J170" i="5"/>
  <c r="H170" i="5"/>
  <c r="E170" i="5" s="1"/>
  <c r="J24" i="5"/>
  <c r="H24" i="5"/>
  <c r="E24" i="5" s="1"/>
  <c r="J40" i="5"/>
  <c r="H40" i="5"/>
  <c r="E40" i="5" s="1"/>
  <c r="J56" i="5"/>
  <c r="H56" i="5"/>
  <c r="E56" i="5" s="1"/>
  <c r="J72" i="5"/>
  <c r="H72" i="5"/>
  <c r="E72" i="5" s="1"/>
  <c r="J88" i="5"/>
  <c r="H88" i="5"/>
  <c r="E88" i="5" s="1"/>
  <c r="H65" i="8"/>
  <c r="E65" i="8" s="1"/>
  <c r="J65" i="8"/>
  <c r="J21" i="5"/>
  <c r="H21" i="5"/>
  <c r="E21" i="5" s="1"/>
  <c r="H126" i="5"/>
  <c r="E126" i="5" s="1"/>
  <c r="J136" i="5"/>
  <c r="H136" i="5"/>
  <c r="E136" i="5" s="1"/>
  <c r="J202" i="5"/>
  <c r="H202" i="5"/>
  <c r="E202" i="5" s="1"/>
  <c r="J158" i="5"/>
  <c r="H158" i="5"/>
  <c r="E158" i="5" s="1"/>
  <c r="J162" i="5"/>
  <c r="H162" i="5"/>
  <c r="E162" i="5" s="1"/>
  <c r="J155" i="5"/>
  <c r="H155" i="5"/>
  <c r="E155" i="5" s="1"/>
  <c r="J262" i="8"/>
  <c r="J238" i="8"/>
  <c r="J166" i="8"/>
  <c r="H134" i="8"/>
  <c r="E134" i="8" s="1"/>
  <c r="H142" i="8"/>
  <c r="E142" i="8" s="1"/>
  <c r="H158" i="8"/>
  <c r="E158" i="8" s="1"/>
  <c r="H182" i="8"/>
  <c r="E182" i="8" s="1"/>
  <c r="H198" i="8"/>
  <c r="E198" i="8" s="1"/>
  <c r="H206" i="8"/>
  <c r="E206" i="8" s="1"/>
  <c r="H214" i="8"/>
  <c r="E214" i="8" s="1"/>
  <c r="H230" i="8"/>
  <c r="E230" i="8" s="1"/>
  <c r="H270" i="8"/>
  <c r="E270" i="8" s="1"/>
  <c r="H286" i="8"/>
  <c r="E286" i="8" s="1"/>
  <c r="H302" i="8"/>
  <c r="E302" i="8" s="1"/>
  <c r="H18" i="5"/>
  <c r="E18" i="5" s="1"/>
  <c r="H29" i="5"/>
  <c r="E29" i="5" s="1"/>
  <c r="H37" i="5"/>
  <c r="E37" i="5" s="1"/>
  <c r="H45" i="5"/>
  <c r="E45" i="5" s="1"/>
  <c r="H53" i="5"/>
  <c r="E53" i="5" s="1"/>
  <c r="H61" i="5"/>
  <c r="E61" i="5" s="1"/>
  <c r="H69" i="5"/>
  <c r="E69" i="5" s="1"/>
  <c r="H77" i="5"/>
  <c r="E77" i="5" s="1"/>
  <c r="H85" i="5"/>
  <c r="E85" i="5" s="1"/>
  <c r="H93" i="5"/>
  <c r="E93" i="5" s="1"/>
  <c r="H101" i="5"/>
  <c r="E101" i="5" s="1"/>
  <c r="H109" i="5"/>
  <c r="E109" i="5" s="1"/>
  <c r="H117" i="5"/>
  <c r="E117" i="5" s="1"/>
  <c r="H125" i="5"/>
  <c r="E125" i="5" s="1"/>
  <c r="H133" i="5"/>
  <c r="E133" i="5" s="1"/>
  <c r="H141" i="5"/>
  <c r="E141" i="5" s="1"/>
  <c r="H149" i="5"/>
  <c r="E149" i="5" s="1"/>
  <c r="H160" i="5"/>
  <c r="E160" i="5" s="1"/>
  <c r="H166" i="5"/>
  <c r="E166" i="5" s="1"/>
  <c r="J186" i="5"/>
  <c r="H186" i="5"/>
  <c r="E186" i="5" s="1"/>
  <c r="H192" i="5"/>
  <c r="E192" i="5" s="1"/>
  <c r="H198" i="5"/>
  <c r="E198" i="5" s="1"/>
  <c r="H144" i="5"/>
  <c r="E144" i="5" s="1"/>
  <c r="H152" i="5"/>
  <c r="E152" i="5" s="1"/>
  <c r="H169" i="5"/>
  <c r="E169" i="5" s="1"/>
  <c r="H172" i="5"/>
  <c r="E172" i="5" s="1"/>
  <c r="H181" i="5"/>
  <c r="E181" i="5" s="1"/>
  <c r="H201" i="5"/>
  <c r="E201" i="5" s="1"/>
  <c r="J178" i="5"/>
  <c r="H178" i="5"/>
  <c r="E178" i="5" s="1"/>
  <c r="J208" i="5"/>
  <c r="H208" i="5"/>
  <c r="E208" i="5" s="1"/>
  <c r="F11" i="1"/>
  <c r="C11" i="1" s="1"/>
  <c r="H40" i="26" a="1"/>
  <c r="H40" i="26" s="1"/>
  <c r="H9" i="26" a="1"/>
  <c r="H9" i="26" s="1"/>
  <c r="H33" i="26" a="1"/>
  <c r="H33" i="26" s="1"/>
  <c r="H11" i="26" a="1"/>
  <c r="H11" i="26" s="1"/>
  <c r="H25" i="26" a="1"/>
  <c r="H25" i="26" s="1"/>
  <c r="H308" i="8"/>
  <c r="E308" i="8" s="1"/>
  <c r="H21" i="18"/>
  <c r="H11" i="8"/>
  <c r="E11" i="8" s="1"/>
  <c r="X10" i="5"/>
  <c r="Y10" i="5" s="1"/>
  <c r="T9" i="5"/>
  <c r="H10" i="5"/>
  <c r="E10" i="5" s="1"/>
  <c r="J11" i="4"/>
  <c r="H12" i="1"/>
  <c r="H39" i="26" a="1"/>
  <c r="H39" i="26" s="1"/>
  <c r="H31" i="26" a="1"/>
  <c r="H31" i="26" s="1"/>
  <c r="H23" i="26" a="1"/>
  <c r="H23" i="26" s="1"/>
  <c r="H15" i="26" a="1"/>
  <c r="H15" i="26" s="1"/>
  <c r="H5" i="26" a="1"/>
  <c r="H5" i="26" s="1"/>
  <c r="H10" i="26" a="1"/>
  <c r="H10" i="26" s="1"/>
  <c r="H37" i="26" a="1"/>
  <c r="H37" i="26" s="1"/>
  <c r="H29" i="26" a="1"/>
  <c r="H29" i="26" s="1"/>
  <c r="H21" i="26" a="1"/>
  <c r="H21" i="26" s="1"/>
  <c r="H13" i="26" a="1"/>
  <c r="H13" i="26" s="1"/>
  <c r="H3" i="26" a="1"/>
  <c r="H3" i="26" s="1"/>
  <c r="H41" i="26" a="1"/>
  <c r="H41" i="26" s="1"/>
  <c r="H35" i="26" a="1"/>
  <c r="H35" i="26" s="1"/>
  <c r="H27" i="26" a="1"/>
  <c r="H27" i="26" s="1"/>
  <c r="H19" i="26" a="1"/>
  <c r="H19" i="26" s="1"/>
  <c r="H7" i="26" a="1"/>
  <c r="H7" i="26" s="1"/>
  <c r="H38" i="26" a="1"/>
  <c r="H38" i="26" s="1"/>
  <c r="H36" i="26" a="1"/>
  <c r="H36" i="26" s="1"/>
  <c r="H34" i="26" a="1"/>
  <c r="H34" i="26" s="1"/>
  <c r="H32" i="26" a="1"/>
  <c r="H32" i="26" s="1"/>
  <c r="H30" i="26" a="1"/>
  <c r="H30" i="26" s="1"/>
  <c r="H28" i="26" a="1"/>
  <c r="H28" i="26" s="1"/>
  <c r="H26" i="26" a="1"/>
  <c r="H26" i="26" s="1"/>
  <c r="H24" i="26" a="1"/>
  <c r="H24" i="26" s="1"/>
  <c r="H22" i="26" a="1"/>
  <c r="H22" i="26" s="1"/>
  <c r="H20" i="26" a="1"/>
  <c r="H20" i="26" s="1"/>
  <c r="H18" i="26" a="1"/>
  <c r="H18" i="26" s="1"/>
  <c r="H16" i="26" a="1"/>
  <c r="H16" i="26" s="1"/>
  <c r="H14" i="26" a="1"/>
  <c r="H14" i="26" s="1"/>
  <c r="H12" i="26" a="1"/>
  <c r="H12" i="26" s="1"/>
  <c r="H8" i="26" a="1"/>
  <c r="H8" i="26" s="1"/>
  <c r="H6" i="26" a="1"/>
  <c r="H6" i="26" s="1"/>
  <c r="H4" i="26" a="1"/>
  <c r="H4" i="26" s="1"/>
  <c r="E24" i="18"/>
  <c r="R7" i="29" s="1"/>
  <c r="E33" i="18"/>
  <c r="A22" i="27"/>
  <c r="A16" i="27"/>
  <c r="A7" i="27"/>
  <c r="A3" i="27"/>
  <c r="A31" i="27"/>
  <c r="A15" i="27"/>
  <c r="T59" i="29" l="1"/>
  <c r="T75" i="29"/>
  <c r="T107" i="29"/>
  <c r="T26" i="29"/>
  <c r="T42" i="29"/>
  <c r="T74" i="29"/>
  <c r="T25" i="29"/>
  <c r="T57" i="29"/>
  <c r="T73" i="29"/>
  <c r="T80" i="29"/>
  <c r="T104" i="29"/>
  <c r="T60" i="29"/>
  <c r="T92" i="29"/>
  <c r="J80" i="2"/>
  <c r="T64" i="29"/>
  <c r="T96" i="29"/>
  <c r="T76" i="29"/>
  <c r="T100" i="29"/>
  <c r="J64" i="2"/>
  <c r="J76" i="2"/>
  <c r="S10" i="1"/>
  <c r="Q4" i="1" s="1"/>
  <c r="K21" i="18"/>
  <c r="J75" i="2"/>
  <c r="J25" i="2"/>
  <c r="J26" i="2"/>
  <c r="J57" i="2"/>
  <c r="J42" i="2"/>
  <c r="J15" i="2"/>
  <c r="T15" i="29"/>
  <c r="J31" i="2"/>
  <c r="T31" i="29"/>
  <c r="J47" i="2"/>
  <c r="T47" i="29"/>
  <c r="J63" i="2"/>
  <c r="T63" i="29"/>
  <c r="J79" i="2"/>
  <c r="T79" i="29"/>
  <c r="J95" i="2"/>
  <c r="T95" i="29"/>
  <c r="J30" i="2"/>
  <c r="T30" i="29"/>
  <c r="J46" i="2"/>
  <c r="T46" i="29"/>
  <c r="J62" i="2"/>
  <c r="T62" i="29"/>
  <c r="J78" i="2"/>
  <c r="T78" i="29"/>
  <c r="J94" i="2"/>
  <c r="T94" i="29"/>
  <c r="J29" i="2"/>
  <c r="T29" i="29"/>
  <c r="J45" i="2"/>
  <c r="T45" i="29"/>
  <c r="J61" i="2"/>
  <c r="T61" i="29"/>
  <c r="J77" i="2"/>
  <c r="T77" i="29"/>
  <c r="J93" i="2"/>
  <c r="T93" i="29"/>
  <c r="J27" i="2"/>
  <c r="T27" i="29"/>
  <c r="J43" i="2"/>
  <c r="T43" i="29"/>
  <c r="J91" i="2"/>
  <c r="T91" i="29"/>
  <c r="J89" i="2"/>
  <c r="T89" i="29"/>
  <c r="J107" i="2"/>
  <c r="J73" i="2"/>
  <c r="J74" i="2"/>
  <c r="J19" i="2"/>
  <c r="T19" i="29"/>
  <c r="J35" i="2"/>
  <c r="T35" i="29"/>
  <c r="J51" i="2"/>
  <c r="T51" i="29"/>
  <c r="J67" i="2"/>
  <c r="T67" i="29"/>
  <c r="J83" i="2"/>
  <c r="T83" i="29"/>
  <c r="J99" i="2"/>
  <c r="T99" i="29"/>
  <c r="J34" i="2"/>
  <c r="T34" i="29"/>
  <c r="J50" i="2"/>
  <c r="T50" i="29"/>
  <c r="J66" i="2"/>
  <c r="T66" i="29"/>
  <c r="J82" i="2"/>
  <c r="T82" i="29"/>
  <c r="J98" i="2"/>
  <c r="T98" i="29"/>
  <c r="J17" i="2"/>
  <c r="T17" i="29"/>
  <c r="J33" i="2"/>
  <c r="T33" i="29"/>
  <c r="J49" i="2"/>
  <c r="T49" i="29"/>
  <c r="J65" i="2"/>
  <c r="T65" i="29"/>
  <c r="J81" i="2"/>
  <c r="T81" i="29"/>
  <c r="J97" i="2"/>
  <c r="T97" i="29"/>
  <c r="J58" i="2"/>
  <c r="T58" i="29"/>
  <c r="J90" i="2"/>
  <c r="T90" i="29"/>
  <c r="J106" i="2"/>
  <c r="T106" i="29"/>
  <c r="J41" i="2"/>
  <c r="T41" i="29"/>
  <c r="J105" i="2"/>
  <c r="T105" i="29"/>
  <c r="J59" i="2"/>
  <c r="J18" i="2"/>
  <c r="T18" i="29"/>
  <c r="J23" i="2"/>
  <c r="T23" i="29"/>
  <c r="J39" i="2"/>
  <c r="T39" i="29"/>
  <c r="J55" i="2"/>
  <c r="T55" i="29"/>
  <c r="J71" i="2"/>
  <c r="T71" i="29"/>
  <c r="J87" i="2"/>
  <c r="T87" i="29"/>
  <c r="J103" i="2"/>
  <c r="T103" i="29"/>
  <c r="J22" i="2"/>
  <c r="T22" i="29"/>
  <c r="J38" i="2"/>
  <c r="T38" i="29"/>
  <c r="J54" i="2"/>
  <c r="T54" i="29"/>
  <c r="J70" i="2"/>
  <c r="T70" i="29"/>
  <c r="J86" i="2"/>
  <c r="T86" i="29"/>
  <c r="J102" i="2"/>
  <c r="T102" i="29"/>
  <c r="J21" i="2"/>
  <c r="T21" i="29"/>
  <c r="J37" i="2"/>
  <c r="T37" i="29"/>
  <c r="J53" i="2"/>
  <c r="T53" i="29"/>
  <c r="J69" i="2"/>
  <c r="T69" i="29"/>
  <c r="J85" i="2"/>
  <c r="T85" i="29"/>
  <c r="J101" i="2"/>
  <c r="T101" i="29"/>
  <c r="N21" i="18"/>
  <c r="Q21" i="18" s="1"/>
  <c r="O39" i="28"/>
  <c r="I8" i="2"/>
  <c r="J13" i="2" s="1"/>
  <c r="H8" i="27" a="1"/>
  <c r="H8" i="27" s="1"/>
  <c r="AC11" i="4"/>
  <c r="AC10" i="4" s="1"/>
  <c r="N19" i="18" s="1"/>
  <c r="Q19" i="18" s="1"/>
  <c r="O19" i="18" s="1"/>
  <c r="P19" i="18" s="1"/>
  <c r="AA10" i="4"/>
  <c r="AB11" i="4"/>
  <c r="AB10" i="4" s="1"/>
  <c r="N17" i="18"/>
  <c r="R10" i="1"/>
  <c r="Q6" i="1" s="1"/>
  <c r="K7" i="2"/>
  <c r="R29" i="28"/>
  <c r="K29" i="28" s="1"/>
  <c r="R37" i="28"/>
  <c r="K37" i="28" s="1"/>
  <c r="R18" i="28"/>
  <c r="K18" i="28" s="1"/>
  <c r="R36" i="28"/>
  <c r="K36" i="28" s="1"/>
  <c r="R11" i="28"/>
  <c r="K11" i="28" s="1"/>
  <c r="R13" i="28"/>
  <c r="K13" i="28" s="1"/>
  <c r="R30" i="28"/>
  <c r="K30" i="28" s="1"/>
  <c r="Y7" i="5"/>
  <c r="Y6" i="5" s="1"/>
  <c r="R17" i="28"/>
  <c r="K17" i="28" s="1"/>
  <c r="R22" i="28"/>
  <c r="K22" i="28" s="1"/>
  <c r="R16" i="28"/>
  <c r="K16" i="28" s="1"/>
  <c r="R34" i="28"/>
  <c r="K34" i="28" s="1"/>
  <c r="R31" i="28"/>
  <c r="K31" i="28" s="1"/>
  <c r="R21" i="28"/>
  <c r="K21" i="28" s="1"/>
  <c r="R27" i="28"/>
  <c r="K27" i="28" s="1"/>
  <c r="R28" i="28"/>
  <c r="K28" i="28" s="1"/>
  <c r="R25" i="28"/>
  <c r="K25" i="28" s="1"/>
  <c r="R10" i="28"/>
  <c r="K10" i="28" s="1"/>
  <c r="R23" i="28"/>
  <c r="K23" i="28" s="1"/>
  <c r="H17" i="27" a="1"/>
  <c r="H17" i="27" s="1"/>
  <c r="H28" i="27" a="1"/>
  <c r="H28" i="27" s="1"/>
  <c r="H6" i="27" a="1"/>
  <c r="H6" i="27" s="1"/>
  <c r="H12" i="27" a="1"/>
  <c r="H12" i="27" s="1"/>
  <c r="H23" i="27" a="1"/>
  <c r="H23" i="27" s="1"/>
  <c r="N39" i="28"/>
  <c r="R26" i="28"/>
  <c r="K26" i="28" s="1"/>
  <c r="H20" i="18"/>
  <c r="H13" i="27" a="1"/>
  <c r="H13" i="27" s="1"/>
  <c r="H19" i="27" a="1"/>
  <c r="H19" i="27" s="1"/>
  <c r="H24" i="27" a="1"/>
  <c r="H24" i="27" s="1"/>
  <c r="R20" i="28"/>
  <c r="K20" i="28" s="1"/>
  <c r="H37" i="27" a="1"/>
  <c r="H37" i="27" s="1"/>
  <c r="H3" i="27" a="1"/>
  <c r="H3" i="27" s="1"/>
  <c r="R14" i="28"/>
  <c r="K14" i="28" s="1"/>
  <c r="H29" i="27" a="1"/>
  <c r="H29" i="27" s="1"/>
  <c r="H34" i="27" a="1"/>
  <c r="H34" i="27" s="1"/>
  <c r="H40" i="27" a="1"/>
  <c r="H40" i="27" s="1"/>
  <c r="H33" i="27" a="1"/>
  <c r="H33" i="27" s="1"/>
  <c r="H18" i="27" a="1"/>
  <c r="H18" i="27" s="1"/>
  <c r="H39" i="27" a="1"/>
  <c r="H39" i="27" s="1"/>
  <c r="H26" i="27" a="1"/>
  <c r="H26" i="27" s="1"/>
  <c r="H10" i="27" a="1"/>
  <c r="H10" i="27" s="1"/>
  <c r="H14" i="27" a="1"/>
  <c r="H14" i="27" s="1"/>
  <c r="H25" i="27" a="1"/>
  <c r="H25" i="27" s="1"/>
  <c r="H9" i="27" a="1"/>
  <c r="H9" i="27" s="1"/>
  <c r="H31" i="27" a="1"/>
  <c r="H31" i="27" s="1"/>
  <c r="H11" i="27" a="1"/>
  <c r="H11" i="27" s="1"/>
  <c r="H38" i="27" a="1"/>
  <c r="H38" i="27" s="1"/>
  <c r="H20" i="27" a="1"/>
  <c r="H20" i="27" s="1"/>
  <c r="H4" i="27" a="1"/>
  <c r="H4" i="27" s="1"/>
  <c r="R9" i="28"/>
  <c r="K9" i="28" s="1"/>
  <c r="H21" i="27" a="1"/>
  <c r="H21" i="27" s="1"/>
  <c r="H5" i="27" a="1"/>
  <c r="H5" i="27" s="1"/>
  <c r="H27" i="27" a="1"/>
  <c r="H27" i="27" s="1"/>
  <c r="H7" i="27" a="1"/>
  <c r="H7" i="27" s="1"/>
  <c r="H32" i="27" a="1"/>
  <c r="H32" i="27" s="1"/>
  <c r="H16" i="27" a="1"/>
  <c r="H16" i="27" s="1"/>
  <c r="H15" i="27" a="1"/>
  <c r="H15" i="27" s="1"/>
  <c r="H41" i="27" a="1"/>
  <c r="H41" i="27" s="1"/>
  <c r="H22" i="27" a="1"/>
  <c r="H22" i="27" s="1"/>
  <c r="H35" i="27" a="1"/>
  <c r="H35" i="27" s="1"/>
  <c r="H30" i="27" a="1"/>
  <c r="H30" i="27" s="1"/>
  <c r="H36" i="27" a="1"/>
  <c r="H36" i="27" s="1"/>
  <c r="R15" i="28"/>
  <c r="K15" i="28" s="1"/>
  <c r="R33" i="28"/>
  <c r="K33" i="28" s="1"/>
  <c r="R24" i="28"/>
  <c r="K24" i="28" s="1"/>
  <c r="R19" i="28"/>
  <c r="K19" i="28" s="1"/>
  <c r="Q39" i="28"/>
  <c r="R12" i="28"/>
  <c r="K12" i="28" s="1"/>
  <c r="R35" i="28"/>
  <c r="K35" i="28" s="1"/>
  <c r="R32" i="28"/>
  <c r="K32" i="28" s="1"/>
  <c r="R8" i="28"/>
  <c r="M39" i="28"/>
  <c r="K20" i="18" l="1"/>
  <c r="O21" i="18"/>
  <c r="P21" i="18" s="1"/>
  <c r="J14" i="2"/>
  <c r="F7" i="2"/>
  <c r="J12" i="2"/>
  <c r="N18" i="18"/>
  <c r="J11" i="2"/>
  <c r="N20" i="18"/>
  <c r="Q20" i="18" s="1"/>
  <c r="O20" i="18" s="1"/>
  <c r="P20" i="18" s="1"/>
  <c r="P39" i="28"/>
  <c r="Q17" i="18"/>
  <c r="S17" i="18" s="1"/>
  <c r="D7" i="2"/>
  <c r="G7" i="2"/>
  <c r="E7" i="2"/>
  <c r="J10" i="2"/>
  <c r="H22" i="18"/>
  <c r="J9" i="2"/>
  <c r="H7" i="2"/>
  <c r="R39" i="28"/>
  <c r="K8" i="28"/>
  <c r="K39" i="28" s="1"/>
  <c r="K24" i="18" l="1"/>
  <c r="L21" i="18"/>
  <c r="L20" i="18"/>
  <c r="K72" i="2"/>
  <c r="K28" i="2"/>
  <c r="K56" i="2"/>
  <c r="K84" i="2"/>
  <c r="K20" i="2"/>
  <c r="K108" i="2"/>
  <c r="K32" i="2"/>
  <c r="K12" i="2"/>
  <c r="K40" i="2"/>
  <c r="K88" i="2"/>
  <c r="K44" i="2"/>
  <c r="K36" i="2"/>
  <c r="K68" i="2"/>
  <c r="K48" i="2"/>
  <c r="K24" i="2"/>
  <c r="K52" i="2"/>
  <c r="K16" i="2"/>
  <c r="K18" i="2"/>
  <c r="K86" i="2"/>
  <c r="K101" i="2"/>
  <c r="K58" i="2"/>
  <c r="K105" i="2"/>
  <c r="K71" i="2"/>
  <c r="K69" i="2"/>
  <c r="K59" i="2"/>
  <c r="K15" i="2"/>
  <c r="K79" i="2"/>
  <c r="K46" i="2"/>
  <c r="K13" i="2"/>
  <c r="K77" i="2"/>
  <c r="K23" i="2"/>
  <c r="K43" i="2"/>
  <c r="K57" i="2"/>
  <c r="K35" i="2"/>
  <c r="K99" i="2"/>
  <c r="K66" i="2"/>
  <c r="K33" i="2"/>
  <c r="K97" i="2"/>
  <c r="K26" i="2"/>
  <c r="K63" i="2"/>
  <c r="K61" i="2"/>
  <c r="K92" i="2"/>
  <c r="K19" i="2"/>
  <c r="K81" i="2"/>
  <c r="K55" i="2"/>
  <c r="K102" i="2"/>
  <c r="K27" i="2"/>
  <c r="K90" i="2"/>
  <c r="K80" i="2"/>
  <c r="K22" i="2"/>
  <c r="K76" i="2"/>
  <c r="K91" i="2"/>
  <c r="K31" i="2"/>
  <c r="K95" i="2"/>
  <c r="K62" i="2"/>
  <c r="K29" i="2"/>
  <c r="K93" i="2"/>
  <c r="K87" i="2"/>
  <c r="K107" i="2"/>
  <c r="K89" i="2"/>
  <c r="K51" i="2"/>
  <c r="K14" i="2"/>
  <c r="K82" i="2"/>
  <c r="K49" i="2"/>
  <c r="K64" i="2"/>
  <c r="K38" i="2"/>
  <c r="K25" i="2"/>
  <c r="K94" i="2"/>
  <c r="K53" i="2"/>
  <c r="K83" i="2"/>
  <c r="K17" i="2"/>
  <c r="K103" i="2"/>
  <c r="K37" i="2"/>
  <c r="K75" i="2"/>
  <c r="K41" i="2"/>
  <c r="K104" i="2"/>
  <c r="K70" i="2"/>
  <c r="K100" i="2"/>
  <c r="K42" i="2"/>
  <c r="K47" i="2"/>
  <c r="K10" i="2"/>
  <c r="K78" i="2"/>
  <c r="K45" i="2"/>
  <c r="K60" i="2"/>
  <c r="K54" i="2"/>
  <c r="K74" i="2"/>
  <c r="K9" i="2"/>
  <c r="K67" i="2"/>
  <c r="K34" i="2"/>
  <c r="K98" i="2"/>
  <c r="K65" i="2"/>
  <c r="K96" i="2"/>
  <c r="K85" i="2"/>
  <c r="K73" i="2"/>
  <c r="K39" i="2"/>
  <c r="K21" i="2"/>
  <c r="K11" i="2"/>
  <c r="K30" i="2"/>
  <c r="K106" i="2"/>
  <c r="K50" i="2"/>
  <c r="O17" i="18"/>
  <c r="P17" i="18" s="1"/>
  <c r="Q18" i="18"/>
  <c r="O18" i="18"/>
  <c r="P18" i="18" s="1"/>
  <c r="J8" i="2"/>
  <c r="R93" i="29" l="1"/>
  <c r="R41" i="29"/>
  <c r="R49" i="29"/>
  <c r="R69" i="29"/>
  <c r="R83" i="29"/>
  <c r="R20" i="29"/>
  <c r="R98" i="29"/>
  <c r="R88" i="29"/>
  <c r="R80" i="29"/>
  <c r="R32" i="29"/>
  <c r="R47" i="29"/>
  <c r="R103" i="29"/>
  <c r="R73" i="29"/>
  <c r="R84" i="29"/>
  <c r="R108" i="29"/>
  <c r="R90" i="29"/>
  <c r="R27" i="29"/>
  <c r="R64" i="29"/>
  <c r="R92" i="29"/>
  <c r="R54" i="29"/>
  <c r="R102" i="29"/>
  <c r="R13" i="29"/>
  <c r="R97" i="29"/>
  <c r="R107" i="29"/>
  <c r="R72" i="29"/>
  <c r="R12" i="29"/>
  <c r="R101" i="29"/>
  <c r="R16" i="29"/>
  <c r="R45" i="29"/>
  <c r="R53" i="29"/>
  <c r="R77" i="29"/>
  <c r="R94" i="29"/>
  <c r="R28" i="29"/>
  <c r="R37" i="29"/>
  <c r="R95" i="29"/>
  <c r="R31" i="29"/>
  <c r="R104" i="29"/>
  <c r="R68" i="29"/>
  <c r="R99" i="29"/>
  <c r="R67" i="29"/>
  <c r="R40" i="29"/>
  <c r="R48" i="29"/>
  <c r="R57" i="29"/>
  <c r="R87" i="29"/>
  <c r="R44" i="29"/>
  <c r="R11" i="29"/>
  <c r="R56" i="29"/>
  <c r="R9" i="29"/>
  <c r="R15" i="29"/>
  <c r="R89" i="29"/>
  <c r="R24" i="29"/>
  <c r="R42" i="29"/>
  <c r="R34" i="29"/>
  <c r="R75" i="29"/>
  <c r="R62" i="29"/>
  <c r="R81" i="29"/>
  <c r="R86" i="29"/>
  <c r="R39" i="29"/>
  <c r="R33" i="29"/>
  <c r="R61" i="29"/>
  <c r="R38" i="29"/>
  <c r="R55" i="29"/>
  <c r="R100" i="29"/>
  <c r="R106" i="29"/>
  <c r="R25" i="29"/>
  <c r="R76" i="29"/>
  <c r="R105" i="29"/>
  <c r="R10" i="29"/>
  <c r="R91" i="29"/>
  <c r="R26" i="29"/>
  <c r="R70" i="29"/>
  <c r="R46" i="29"/>
  <c r="R50" i="29"/>
  <c r="R59" i="29"/>
  <c r="R85" i="29"/>
  <c r="R30" i="29"/>
  <c r="R51" i="29"/>
  <c r="R66" i="29"/>
  <c r="R60" i="29"/>
  <c r="R36" i="29"/>
  <c r="R18" i="29"/>
  <c r="R14" i="29"/>
  <c r="R29" i="29"/>
  <c r="R65" i="29"/>
  <c r="R19" i="29"/>
  <c r="R63" i="29"/>
  <c r="R35" i="29"/>
  <c r="R23" i="29"/>
  <c r="R52" i="29"/>
  <c r="R17" i="29"/>
  <c r="R96" i="29"/>
  <c r="R22" i="29"/>
  <c r="R21" i="29"/>
  <c r="R58" i="29"/>
  <c r="R43" i="29"/>
  <c r="R74" i="29"/>
  <c r="R78" i="29"/>
  <c r="R71" i="29"/>
  <c r="R79" i="29"/>
  <c r="R82" i="29"/>
  <c r="H26" i="18"/>
  <c r="I33" i="18" s="1"/>
  <c r="H33" i="18" s="1"/>
  <c r="K8" i="2"/>
  <c r="T14" i="29" l="1"/>
  <c r="S14" i="29"/>
  <c r="T9" i="29"/>
  <c r="T13" i="29"/>
  <c r="S13" i="29"/>
  <c r="S11" i="29"/>
  <c r="T11" i="29"/>
  <c r="T12" i="29"/>
  <c r="S12" i="29"/>
  <c r="T10" i="29"/>
  <c r="S10" i="29"/>
  <c r="R8" i="29"/>
  <c r="T9" i="2"/>
  <c r="R4" i="2" s="1"/>
  <c r="N24" i="18" s="1"/>
  <c r="S9" i="29" l="1"/>
  <c r="S8" i="29" s="1"/>
  <c r="K26" i="18" l="1"/>
  <c r="N43" i="2" l="1"/>
  <c r="N92" i="2"/>
  <c r="N10" i="2"/>
  <c r="N57" i="2"/>
  <c r="N55" i="2"/>
  <c r="N84" i="2"/>
  <c r="N101" i="2"/>
  <c r="N68" i="2"/>
  <c r="N19" i="2"/>
  <c r="N33" i="2"/>
  <c r="N78" i="2"/>
  <c r="N56" i="2"/>
  <c r="N86" i="2"/>
  <c r="N74" i="2"/>
  <c r="N48" i="2"/>
  <c r="N20" i="2"/>
  <c r="N62" i="2"/>
  <c r="N59" i="2"/>
  <c r="N27" i="2"/>
  <c r="N99" i="2"/>
  <c r="N26" i="2"/>
  <c r="N108" i="2"/>
  <c r="N28" i="2"/>
  <c r="N100" i="2"/>
  <c r="N21" i="2"/>
  <c r="N46" i="2"/>
  <c r="N61" i="2"/>
  <c r="N77" i="2"/>
  <c r="N13" i="2"/>
  <c r="N79" i="2"/>
  <c r="N49" i="2"/>
  <c r="N97" i="2"/>
  <c r="N51" i="2"/>
  <c r="N11" i="2"/>
  <c r="N82" i="2"/>
  <c r="N71" i="2"/>
  <c r="N70" i="2"/>
  <c r="N80" i="2"/>
  <c r="N91" i="2"/>
  <c r="N75" i="2"/>
  <c r="N22" i="2"/>
  <c r="N67" i="2"/>
  <c r="N42" i="2"/>
  <c r="N40" i="2"/>
  <c r="N63" i="2"/>
  <c r="N107" i="2"/>
  <c r="N12" i="2"/>
  <c r="N96" i="2"/>
  <c r="N65" i="2"/>
  <c r="N47" i="2"/>
  <c r="N35" i="2"/>
  <c r="N23" i="2"/>
  <c r="N64" i="2"/>
  <c r="N102" i="2"/>
  <c r="N36" i="2"/>
  <c r="N37" i="2"/>
  <c r="N41" i="2"/>
  <c r="N81" i="2"/>
  <c r="N9" i="2"/>
  <c r="N52" i="2"/>
  <c r="N72" i="2"/>
  <c r="N73" i="2"/>
  <c r="N76" i="2"/>
  <c r="N44" i="2"/>
  <c r="N30" i="2"/>
  <c r="N54" i="2"/>
  <c r="N16" i="2"/>
  <c r="N15" i="2"/>
  <c r="N106" i="2"/>
  <c r="N87" i="2"/>
  <c r="N38" i="2"/>
  <c r="N104" i="2"/>
  <c r="N25" i="2"/>
  <c r="N32" i="2"/>
  <c r="N53" i="2"/>
  <c r="N93" i="2"/>
  <c r="N39" i="2"/>
  <c r="N31" i="2"/>
  <c r="N58" i="2"/>
  <c r="N17" i="2"/>
  <c r="N34" i="2"/>
  <c r="N85" i="2"/>
  <c r="N69" i="2"/>
  <c r="N83" i="2"/>
  <c r="N66" i="2"/>
  <c r="N94" i="2"/>
  <c r="N89" i="2"/>
  <c r="N60" i="2"/>
  <c r="N95" i="2"/>
  <c r="N18" i="2"/>
  <c r="N29" i="2"/>
  <c r="N88" i="2"/>
  <c r="N105" i="2"/>
  <c r="N14" i="2"/>
  <c r="N90" i="2"/>
  <c r="N45" i="2"/>
  <c r="N24" i="2"/>
  <c r="N98" i="2"/>
  <c r="N103" i="2"/>
  <c r="N50" i="2"/>
  <c r="H36" i="18"/>
  <c r="Q22" i="18"/>
  <c r="AA3" i="29" l="1"/>
  <c r="Q24" i="18"/>
  <c r="R3" i="2"/>
  <c r="P22" i="18"/>
  <c r="P24" i="18" l="1"/>
  <c r="P26" i="18" s="1"/>
  <c r="Q26" i="18"/>
  <c r="S24" i="18"/>
  <c r="Q33" i="18" l="1"/>
  <c r="S33" i="18" s="1"/>
  <c r="Q36" i="18" l="1"/>
</calcChain>
</file>

<file path=xl/sharedStrings.xml><?xml version="1.0" encoding="utf-8"?>
<sst xmlns="http://schemas.openxmlformats.org/spreadsheetml/2006/main" count="993" uniqueCount="759">
  <si>
    <t>Total</t>
  </si>
  <si>
    <t>All figures in Euro</t>
  </si>
  <si>
    <t>Description</t>
  </si>
  <si>
    <t>%</t>
  </si>
  <si>
    <t>Direct costs</t>
  </si>
  <si>
    <t>AT</t>
  </si>
  <si>
    <t>CZ</t>
  </si>
  <si>
    <t>CY</t>
  </si>
  <si>
    <t>BE</t>
  </si>
  <si>
    <t>DK</t>
  </si>
  <si>
    <t>DE</t>
  </si>
  <si>
    <t>EE</t>
  </si>
  <si>
    <t>ES</t>
  </si>
  <si>
    <t>FR</t>
  </si>
  <si>
    <t>IE</t>
  </si>
  <si>
    <t>IT</t>
  </si>
  <si>
    <t>LT</t>
  </si>
  <si>
    <t>LU</t>
  </si>
  <si>
    <t>HU</t>
  </si>
  <si>
    <t>MT</t>
  </si>
  <si>
    <t>NL</t>
  </si>
  <si>
    <t>PL</t>
  </si>
  <si>
    <t>PT</t>
  </si>
  <si>
    <t>SI</t>
  </si>
  <si>
    <t>SK</t>
  </si>
  <si>
    <t>FI</t>
  </si>
  <si>
    <t>SE</t>
  </si>
  <si>
    <t>IS</t>
  </si>
  <si>
    <t>LI</t>
  </si>
  <si>
    <t>NO</t>
  </si>
  <si>
    <t>BG</t>
  </si>
  <si>
    <t>RO</t>
  </si>
  <si>
    <t>Country</t>
  </si>
  <si>
    <t>Cost per day</t>
  </si>
  <si>
    <t xml:space="preserve">Total costs </t>
  </si>
  <si>
    <t>Belgique/Belgie - BE</t>
  </si>
  <si>
    <t>Ceska Republika - CZ</t>
  </si>
  <si>
    <t>Danmark - DK</t>
  </si>
  <si>
    <t>Deutschland - DE</t>
  </si>
  <si>
    <t>Eesti - EE</t>
  </si>
  <si>
    <t>Ellas - EL</t>
  </si>
  <si>
    <t>France - FR</t>
  </si>
  <si>
    <t>Ireland - IE</t>
  </si>
  <si>
    <t>Italia - IT</t>
  </si>
  <si>
    <t>Kypros - CY</t>
  </si>
  <si>
    <t>Latvija - LV</t>
  </si>
  <si>
    <t>Lithuania - LT</t>
  </si>
  <si>
    <t>Luxembourg - LU</t>
  </si>
  <si>
    <t>Magyarorszag - HU</t>
  </si>
  <si>
    <t>Malta - MT</t>
  </si>
  <si>
    <t>Nederland - NL</t>
  </si>
  <si>
    <t>Oesterreich - AT</t>
  </si>
  <si>
    <t>Polska - PL</t>
  </si>
  <si>
    <t>Portugal - PT</t>
  </si>
  <si>
    <t>Suomi - FI</t>
  </si>
  <si>
    <t>Sverige - SE</t>
  </si>
  <si>
    <t>United Kingdom - UK</t>
  </si>
  <si>
    <t>Island - IS</t>
  </si>
  <si>
    <t>Liechtenstein - LI</t>
  </si>
  <si>
    <t>Norge - NO</t>
  </si>
  <si>
    <t>MS</t>
  </si>
  <si>
    <t>GB</t>
  </si>
  <si>
    <t>TR</t>
  </si>
  <si>
    <t>AI</t>
  </si>
  <si>
    <t xml:space="preserve">Anguilla </t>
  </si>
  <si>
    <t>AN</t>
  </si>
  <si>
    <t>AN Bonaire</t>
  </si>
  <si>
    <t>AN Saint Eustatius</t>
  </si>
  <si>
    <t>AN Saba</t>
  </si>
  <si>
    <t>AN Saint Martin</t>
  </si>
  <si>
    <t>AN Curaçao</t>
  </si>
  <si>
    <t>Netherlands Antilles</t>
  </si>
  <si>
    <t>AW</t>
  </si>
  <si>
    <t xml:space="preserve">Aruba </t>
  </si>
  <si>
    <t>FK</t>
  </si>
  <si>
    <t>Falkland Islands (Malvinas)</t>
  </si>
  <si>
    <t>GS</t>
  </si>
  <si>
    <t>South Georgia And The South Sandwich Islands</t>
  </si>
  <si>
    <t>IO</t>
  </si>
  <si>
    <t xml:space="preserve">British Indian Ocean Territory </t>
  </si>
  <si>
    <t>KY</t>
  </si>
  <si>
    <t xml:space="preserve">Cayman Islands </t>
  </si>
  <si>
    <t xml:space="preserve">Montserrat </t>
  </si>
  <si>
    <t>PM</t>
  </si>
  <si>
    <t xml:space="preserve">Saint Pierre And Miquelon </t>
  </si>
  <si>
    <t>PN</t>
  </si>
  <si>
    <t>Pitcairn</t>
  </si>
  <si>
    <t>SH</t>
  </si>
  <si>
    <t>TC</t>
  </si>
  <si>
    <t xml:space="preserve">Turks And Caicos Islands </t>
  </si>
  <si>
    <t>VG</t>
  </si>
  <si>
    <t>Virgin Islands, British</t>
  </si>
  <si>
    <t>YT</t>
  </si>
  <si>
    <t xml:space="preserve">Mayotte </t>
  </si>
  <si>
    <t>Country 
Code</t>
  </si>
  <si>
    <t>EL</t>
  </si>
  <si>
    <t>LV</t>
  </si>
  <si>
    <t>P10</t>
  </si>
  <si>
    <t>P11</t>
  </si>
  <si>
    <t>P12</t>
  </si>
  <si>
    <t>P13</t>
  </si>
  <si>
    <t>P14</t>
  </si>
  <si>
    <t>P15</t>
  </si>
  <si>
    <t>P16</t>
  </si>
  <si>
    <t>P17</t>
  </si>
  <si>
    <t>P18</t>
  </si>
  <si>
    <t>P19</t>
  </si>
  <si>
    <t>P20</t>
  </si>
  <si>
    <t>P21</t>
  </si>
  <si>
    <t>P22</t>
  </si>
  <si>
    <t>Ineligible</t>
  </si>
  <si>
    <t>Project Title</t>
  </si>
  <si>
    <t>Agreement number</t>
  </si>
  <si>
    <t>Beneficiary name</t>
  </si>
  <si>
    <t>AGREED BUDGET</t>
  </si>
  <si>
    <t>EXPENDITURES</t>
  </si>
  <si>
    <t>(all figures in EURO)</t>
  </si>
  <si>
    <t>OWN FUNDS OF PARTNERSHIP</t>
  </si>
  <si>
    <t>to</t>
  </si>
  <si>
    <t>Eligible</t>
  </si>
  <si>
    <t>Days accepted</t>
  </si>
  <si>
    <t>Total Eligible</t>
  </si>
  <si>
    <t>Total Ineligible</t>
  </si>
  <si>
    <t>FINANCIAL ASSESSMENT</t>
  </si>
  <si>
    <t>Daily cost accepted</t>
  </si>
  <si>
    <t>days on the project</t>
  </si>
  <si>
    <t>FINAL ELIGIBLE</t>
  </si>
  <si>
    <t>Purpose of the trip</t>
  </si>
  <si>
    <t>Ref.
 Item</t>
  </si>
  <si>
    <t>City and Country of destination</t>
  </si>
  <si>
    <t>Accepted</t>
  </si>
  <si>
    <t>Total Accepted</t>
  </si>
  <si>
    <t>Total
Cost</t>
  </si>
  <si>
    <t>Purchase or
Rent/Lease ?</t>
  </si>
  <si>
    <t>Eligible costs</t>
  </si>
  <si>
    <t>Degree of use in the project (%)</t>
  </si>
  <si>
    <t>Date ?</t>
  </si>
  <si>
    <t>Period of Use in the project (months)</t>
  </si>
  <si>
    <t>Comments</t>
  </si>
  <si>
    <t>City and Country of departure</t>
  </si>
  <si>
    <t>Justification (&amp; reference to Work package)</t>
  </si>
  <si>
    <t>Annual
Depreciation
 rate (%)</t>
  </si>
  <si>
    <t xml:space="preserve">Project number </t>
  </si>
  <si>
    <t>Other</t>
  </si>
  <si>
    <t>ACTUAL COSTS</t>
  </si>
  <si>
    <t>BALANCE PAYMENT or RECOVERY</t>
  </si>
  <si>
    <t>ACTUAL equipment costs</t>
  </si>
  <si>
    <t>ACTUAL Other costs</t>
  </si>
  <si>
    <t>TOTAL INELIGIBLE</t>
  </si>
  <si>
    <r>
      <t xml:space="preserve">INELIGIBLE </t>
    </r>
    <r>
      <rPr>
        <b/>
        <sz val="8"/>
        <rFont val="Arial Narrow"/>
        <family val="2"/>
      </rPr>
      <t>(financial analysis)</t>
    </r>
  </si>
  <si>
    <t>ACTUAL travel and subsistence costs (only for staff members taking part in the project)</t>
  </si>
  <si>
    <t>Start
Date dd/mm/yyyy</t>
  </si>
  <si>
    <t>End
Date dd/mm/yyyy</t>
  </si>
  <si>
    <t>INDIRECT COSTS (II) (max 7% of I)</t>
  </si>
  <si>
    <t>TOTAL COSTS (I+II)</t>
  </si>
  <si>
    <t>of cell D23</t>
  </si>
  <si>
    <t>formula in Cell N26 (for Cell N27, replace 26 by 27):</t>
  </si>
  <si>
    <t>French Southern and Antartic Territories</t>
  </si>
  <si>
    <t>TF</t>
  </si>
  <si>
    <t xml:space="preserve">Saint Helena, Ascension Island, Tristan da Cunha </t>
  </si>
  <si>
    <t>British Antartic Territories</t>
  </si>
  <si>
    <t>BAT</t>
  </si>
  <si>
    <t>dd/mm/yyyy</t>
  </si>
  <si>
    <t>PREFINANCING AMOUNT(S) RECEIVED</t>
  </si>
  <si>
    <t xml:space="preserve">DATE, CITY? </t>
  </si>
  <si>
    <t>Nb of months of the action grant</t>
  </si>
  <si>
    <t>% of deduction on prorata temporis</t>
  </si>
  <si>
    <t>Legal address</t>
  </si>
  <si>
    <t>P23</t>
  </si>
  <si>
    <t>P24</t>
  </si>
  <si>
    <t>P25</t>
  </si>
  <si>
    <t>P26</t>
  </si>
  <si>
    <t>P27</t>
  </si>
  <si>
    <t>P28</t>
  </si>
  <si>
    <t>P29</t>
  </si>
  <si>
    <t>P30</t>
  </si>
  <si>
    <t>P31</t>
  </si>
  <si>
    <t>P32</t>
  </si>
  <si>
    <t>P33</t>
  </si>
  <si>
    <t>P34</t>
  </si>
  <si>
    <t>P35</t>
  </si>
  <si>
    <t>P36</t>
  </si>
  <si>
    <t>P37</t>
  </si>
  <si>
    <t>P38</t>
  </si>
  <si>
    <t>P39</t>
  </si>
  <si>
    <t>P40</t>
  </si>
  <si>
    <t>P41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</si>
  <si>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</si>
  <si>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</si>
  <si>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</si>
  <si>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</si>
  <si>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</si>
  <si>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</si>
  <si>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</si>
  <si>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</si>
  <si>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</si>
  <si>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</si>
  <si>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</si>
  <si>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</si>
  <si>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</si>
  <si>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</si>
  <si>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</si>
  <si>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</si>
  <si>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</si>
  <si>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</si>
  <si>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</si>
  <si>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</si>
  <si>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</si>
  <si>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</si>
  <si>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</si>
  <si>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</si>
  <si>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</si>
  <si>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</si>
  <si>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</si>
  <si>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</si>
  <si>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</si>
  <si>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P71</t>
  </si>
  <si>
    <t>P72</t>
  </si>
  <si>
    <t>P73</t>
  </si>
  <si>
    <t>P74</t>
  </si>
  <si>
    <t>P75</t>
  </si>
  <si>
    <t>P76</t>
  </si>
  <si>
    <t>P77</t>
  </si>
  <si>
    <t>P78</t>
  </si>
  <si>
    <t>P79</t>
  </si>
  <si>
    <t>P80</t>
  </si>
  <si>
    <t>P81</t>
  </si>
  <si>
    <t>P82</t>
  </si>
  <si>
    <t>P83</t>
  </si>
  <si>
    <t>P84</t>
  </si>
  <si>
    <t>P85</t>
  </si>
  <si>
    <t>P86</t>
  </si>
  <si>
    <t>P87</t>
  </si>
  <si>
    <t>P88</t>
  </si>
  <si>
    <t>P89</t>
  </si>
  <si>
    <t>P90</t>
  </si>
  <si>
    <t>P91</t>
  </si>
  <si>
    <t>P92</t>
  </si>
  <si>
    <t>P93</t>
  </si>
  <si>
    <t>P94</t>
  </si>
  <si>
    <t>P95</t>
  </si>
  <si>
    <t>P96</t>
  </si>
  <si>
    <t>P97</t>
  </si>
  <si>
    <t>P98</t>
  </si>
  <si>
    <t>P99</t>
  </si>
  <si>
    <t>P100</t>
  </si>
  <si>
    <t>Start Date</t>
  </si>
  <si>
    <t>End Date</t>
  </si>
  <si>
    <r>
      <t>Enter nb of months of the action grant covered by (an) operating grant(s)</t>
    </r>
    <r>
      <rPr>
        <b/>
        <sz val="8"/>
        <color indexed="10"/>
        <rFont val="Arial Narrow"/>
        <family val="2"/>
      </rPr>
      <t>*</t>
    </r>
  </si>
  <si>
    <r>
      <rPr>
        <sz val="8"/>
        <color indexed="10"/>
        <rFont val="Arial Narrow"/>
        <family val="2"/>
      </rPr>
      <t>*</t>
    </r>
    <r>
      <rPr>
        <sz val="8"/>
        <rFont val="Arial Narrow"/>
        <family val="2"/>
      </rPr>
      <t xml:space="preserve"> check if not already deducted by the IF to calculate the eligible budget at the application stage</t>
    </r>
  </si>
  <si>
    <t>REQUESTED EU GRANT</t>
  </si>
  <si>
    <t>% direct costs by co-beneficiary</t>
  </si>
  <si>
    <t>Deduction of INDIRECT costs for co-beneficiaries receiving EU operating grant(s)</t>
  </si>
  <si>
    <t>EXPENDITURES  by TYPE OF COSTS and by CO-BENEFICIARY</t>
  </si>
  <si>
    <t>Ineligible based on dedution prorata temporis (applied to % direct costs by co-beneficiary)</t>
  </si>
  <si>
    <t>% distribution of EU funds by co-beneficiary (only for info)</t>
  </si>
  <si>
    <r>
      <t xml:space="preserve">If beneficiary Px has received an </t>
    </r>
    <r>
      <rPr>
        <b/>
        <sz val="10"/>
        <rFont val="Arial Narrow"/>
        <family val="2"/>
      </rPr>
      <t>EU operating grant</t>
    </r>
    <r>
      <rPr>
        <sz val="9"/>
        <rFont val="Arial Narrow"/>
        <family val="2"/>
      </rPr>
      <t>, specify the period it was received (leave blank if not applicable)</t>
    </r>
  </si>
  <si>
    <t>HR</t>
  </si>
  <si>
    <t>CH</t>
  </si>
  <si>
    <t>Schweiz / Suisse / Svizzera / Svizra - CH</t>
  </si>
  <si>
    <t>Hrvatska - HR</t>
  </si>
  <si>
    <t>Türkiye - TR</t>
  </si>
  <si>
    <t>Albania - AL</t>
  </si>
  <si>
    <t>AL</t>
  </si>
  <si>
    <t>Fyrom - FYR</t>
  </si>
  <si>
    <t>MK</t>
  </si>
  <si>
    <t>Serbia - SER</t>
  </si>
  <si>
    <t>RS</t>
  </si>
  <si>
    <t>Afghanistan</t>
  </si>
  <si>
    <t>AF</t>
  </si>
  <si>
    <t>Algeria</t>
  </si>
  <si>
    <t>DZ</t>
  </si>
  <si>
    <t>American Samoa</t>
  </si>
  <si>
    <t>AS</t>
  </si>
  <si>
    <t>Angola</t>
  </si>
  <si>
    <t>AO</t>
  </si>
  <si>
    <t>Antigua And Barbuda</t>
  </si>
  <si>
    <t>AG</t>
  </si>
  <si>
    <t>Argentina</t>
  </si>
  <si>
    <t>AR</t>
  </si>
  <si>
    <t>Armenia</t>
  </si>
  <si>
    <t>AM</t>
  </si>
  <si>
    <t>Australia</t>
  </si>
  <si>
    <t>AU</t>
  </si>
  <si>
    <t>Azerbaijan</t>
  </si>
  <si>
    <t>AZ</t>
  </si>
  <si>
    <t>Bahamas</t>
  </si>
  <si>
    <t>BS</t>
  </si>
  <si>
    <t>Bahrain</t>
  </si>
  <si>
    <t>BH</t>
  </si>
  <si>
    <t>Bangladesh</t>
  </si>
  <si>
    <t>BD</t>
  </si>
  <si>
    <t>Barbados</t>
  </si>
  <si>
    <t>BB</t>
  </si>
  <si>
    <t>Belarus</t>
  </si>
  <si>
    <t>BY</t>
  </si>
  <si>
    <t>Belize</t>
  </si>
  <si>
    <t>BZ</t>
  </si>
  <si>
    <t>Benin</t>
  </si>
  <si>
    <t>BJ</t>
  </si>
  <si>
    <t>Bhutan</t>
  </si>
  <si>
    <t>BT</t>
  </si>
  <si>
    <t>Bolivia, Plurinational State Of</t>
  </si>
  <si>
    <t>BO</t>
  </si>
  <si>
    <t>Bosnia Herzegovina</t>
  </si>
  <si>
    <t>BA</t>
  </si>
  <si>
    <t>Botswana</t>
  </si>
  <si>
    <t>BW</t>
  </si>
  <si>
    <t>Brazil</t>
  </si>
  <si>
    <t>BR</t>
  </si>
  <si>
    <t>Brunei Darussalam</t>
  </si>
  <si>
    <t>BN</t>
  </si>
  <si>
    <t>Burkina Faso</t>
  </si>
  <si>
    <t>BF</t>
  </si>
  <si>
    <t>Burundi</t>
  </si>
  <si>
    <t>BI</t>
  </si>
  <si>
    <t>Cambodia</t>
  </si>
  <si>
    <t>KH</t>
  </si>
  <si>
    <t>Cameroon</t>
  </si>
  <si>
    <t>CM</t>
  </si>
  <si>
    <t>Canada</t>
  </si>
  <si>
    <t>CA</t>
  </si>
  <si>
    <t>Cape Verde</t>
  </si>
  <si>
    <t>CV</t>
  </si>
  <si>
    <t>Central African Republic</t>
  </si>
  <si>
    <t>CF</t>
  </si>
  <si>
    <t>Chad</t>
  </si>
  <si>
    <t>TD</t>
  </si>
  <si>
    <t>Chile</t>
  </si>
  <si>
    <t>CL</t>
  </si>
  <si>
    <t>China</t>
  </si>
  <si>
    <t>CN</t>
  </si>
  <si>
    <t>Colombia</t>
  </si>
  <si>
    <t>CO</t>
  </si>
  <si>
    <t>Comoros</t>
  </si>
  <si>
    <t>KM</t>
  </si>
  <si>
    <t>Congo</t>
  </si>
  <si>
    <t>CG</t>
  </si>
  <si>
    <t>Congo, The Democratic Republic Of The</t>
  </si>
  <si>
    <t>CD</t>
  </si>
  <si>
    <t>Cook Islands</t>
  </si>
  <si>
    <t>CK</t>
  </si>
  <si>
    <t>Costa Rica</t>
  </si>
  <si>
    <t>CR</t>
  </si>
  <si>
    <t>Côte D'ivoire</t>
  </si>
  <si>
    <t>CI</t>
  </si>
  <si>
    <t>Cuba</t>
  </si>
  <si>
    <t>CU</t>
  </si>
  <si>
    <t>Djibouti</t>
  </si>
  <si>
    <t>DJ</t>
  </si>
  <si>
    <t>Dominica</t>
  </si>
  <si>
    <t>DM</t>
  </si>
  <si>
    <t>Dominican Republic</t>
  </si>
  <si>
    <t>DO</t>
  </si>
  <si>
    <t>Ecuador</t>
  </si>
  <si>
    <t>EC</t>
  </si>
  <si>
    <t>Egypt</t>
  </si>
  <si>
    <t>EG</t>
  </si>
  <si>
    <t>El Salvador</t>
  </si>
  <si>
    <t>SV</t>
  </si>
  <si>
    <t>Equatorial Guinea</t>
  </si>
  <si>
    <t>GQ</t>
  </si>
  <si>
    <t>Eritrea</t>
  </si>
  <si>
    <t>ER</t>
  </si>
  <si>
    <t>Ethiopia</t>
  </si>
  <si>
    <t>ET</t>
  </si>
  <si>
    <t>Fiji</t>
  </si>
  <si>
    <t>FJ</t>
  </si>
  <si>
    <t>Gabon</t>
  </si>
  <si>
    <t>GA</t>
  </si>
  <si>
    <t>Gambia</t>
  </si>
  <si>
    <t>GM</t>
  </si>
  <si>
    <t>Georgia</t>
  </si>
  <si>
    <t>GE</t>
  </si>
  <si>
    <t>Ghana</t>
  </si>
  <si>
    <t>GH</t>
  </si>
  <si>
    <t>Grenada</t>
  </si>
  <si>
    <t>GD</t>
  </si>
  <si>
    <t>Guam</t>
  </si>
  <si>
    <t>GU</t>
  </si>
  <si>
    <t>Guatemala</t>
  </si>
  <si>
    <t>GT</t>
  </si>
  <si>
    <t>Guinea</t>
  </si>
  <si>
    <t>GN</t>
  </si>
  <si>
    <t>Guinea-Bissau</t>
  </si>
  <si>
    <t>GW</t>
  </si>
  <si>
    <t>Guyana</t>
  </si>
  <si>
    <t>GY</t>
  </si>
  <si>
    <t>Haiti</t>
  </si>
  <si>
    <t>HT</t>
  </si>
  <si>
    <t>Honduras</t>
  </si>
  <si>
    <t>HN</t>
  </si>
  <si>
    <t>Hong Kong</t>
  </si>
  <si>
    <t>HK</t>
  </si>
  <si>
    <t>India</t>
  </si>
  <si>
    <t>IN</t>
  </si>
  <si>
    <t>Indonesia</t>
  </si>
  <si>
    <t>ID</t>
  </si>
  <si>
    <t>Iran, Islamic Republic Of</t>
  </si>
  <si>
    <t>IR</t>
  </si>
  <si>
    <t>Iraq</t>
  </si>
  <si>
    <t>IQ</t>
  </si>
  <si>
    <t>Israel</t>
  </si>
  <si>
    <t>IL</t>
  </si>
  <si>
    <t>Jamaica</t>
  </si>
  <si>
    <t>JM</t>
  </si>
  <si>
    <t>Japan</t>
  </si>
  <si>
    <t>JP</t>
  </si>
  <si>
    <t>Jordan</t>
  </si>
  <si>
    <t>JO</t>
  </si>
  <si>
    <t>Kazakhstan</t>
  </si>
  <si>
    <t>KZ</t>
  </si>
  <si>
    <t>Kenya</t>
  </si>
  <si>
    <t>KE</t>
  </si>
  <si>
    <t>Kiribati</t>
  </si>
  <si>
    <t>KI</t>
  </si>
  <si>
    <t>Korea, Democratic People's Republic Of</t>
  </si>
  <si>
    <t>KP</t>
  </si>
  <si>
    <t>Korea, Republic Of</t>
  </si>
  <si>
    <t>KR</t>
  </si>
  <si>
    <t>Kuwait</t>
  </si>
  <si>
    <t>KW</t>
  </si>
  <si>
    <t>Kyrgyzstan</t>
  </si>
  <si>
    <t>KG</t>
  </si>
  <si>
    <t>Laos People's Democratic Republic</t>
  </si>
  <si>
    <t>LA</t>
  </si>
  <si>
    <t>Lebanon</t>
  </si>
  <si>
    <t>LB</t>
  </si>
  <si>
    <t>Lesotho</t>
  </si>
  <si>
    <t>LS</t>
  </si>
  <si>
    <t>Liberia</t>
  </si>
  <si>
    <t>LR</t>
  </si>
  <si>
    <t>Libyan Arab Jamahiriya</t>
  </si>
  <si>
    <t>LY</t>
  </si>
  <si>
    <t>Macao</t>
  </si>
  <si>
    <t>MO</t>
  </si>
  <si>
    <t>Madagascar</t>
  </si>
  <si>
    <t>MG</t>
  </si>
  <si>
    <t>Malawi</t>
  </si>
  <si>
    <t>MW</t>
  </si>
  <si>
    <t>Malaysia</t>
  </si>
  <si>
    <t>MY</t>
  </si>
  <si>
    <t>Maldives</t>
  </si>
  <si>
    <t>MV</t>
  </si>
  <si>
    <t>Mali</t>
  </si>
  <si>
    <t>ML</t>
  </si>
  <si>
    <t>Marshall Islands</t>
  </si>
  <si>
    <t>MH</t>
  </si>
  <si>
    <t>Mauritania</t>
  </si>
  <si>
    <t>MR</t>
  </si>
  <si>
    <t>Mauritius</t>
  </si>
  <si>
    <t>MU</t>
  </si>
  <si>
    <t>Mexico</t>
  </si>
  <si>
    <t>MX</t>
  </si>
  <si>
    <t>Micronesia, Federated States Of</t>
  </si>
  <si>
    <t>FM</t>
  </si>
  <si>
    <t>Moldova, Republic Of</t>
  </si>
  <si>
    <t>MD</t>
  </si>
  <si>
    <t>Monaco</t>
  </si>
  <si>
    <t>MC</t>
  </si>
  <si>
    <t>Mongolia</t>
  </si>
  <si>
    <t>MN</t>
  </si>
  <si>
    <t>Montenegro</t>
  </si>
  <si>
    <t>ME</t>
  </si>
  <si>
    <t>Morocco</t>
  </si>
  <si>
    <t>MA</t>
  </si>
  <si>
    <t>Mozambique</t>
  </si>
  <si>
    <t>MZ</t>
  </si>
  <si>
    <t>Myanmar</t>
  </si>
  <si>
    <t>MM</t>
  </si>
  <si>
    <t>Namibia</t>
  </si>
  <si>
    <t>NA</t>
  </si>
  <si>
    <t>Nauru</t>
  </si>
  <si>
    <t>NR</t>
  </si>
  <si>
    <t>Nepal</t>
  </si>
  <si>
    <t>NP</t>
  </si>
  <si>
    <t>New Zealand</t>
  </si>
  <si>
    <t>NZ</t>
  </si>
  <si>
    <t>Nicaragua</t>
  </si>
  <si>
    <t>NI</t>
  </si>
  <si>
    <t>Niger</t>
  </si>
  <si>
    <t>NE</t>
  </si>
  <si>
    <t>Nigeria</t>
  </si>
  <si>
    <t>NG</t>
  </si>
  <si>
    <t>Niue</t>
  </si>
  <si>
    <t>NU</t>
  </si>
  <si>
    <t>Oman</t>
  </si>
  <si>
    <t>OM</t>
  </si>
  <si>
    <t>Pakistan</t>
  </si>
  <si>
    <t>PK</t>
  </si>
  <si>
    <t>Palau</t>
  </si>
  <si>
    <t>PW</t>
  </si>
  <si>
    <t>Panama</t>
  </si>
  <si>
    <t>PA</t>
  </si>
  <si>
    <t>Papua New Guinea</t>
  </si>
  <si>
    <t>PG</t>
  </si>
  <si>
    <t>Paraguay</t>
  </si>
  <si>
    <t>PY</t>
  </si>
  <si>
    <t>Peru</t>
  </si>
  <si>
    <t>PE</t>
  </si>
  <si>
    <t>Philippines</t>
  </si>
  <si>
    <t>PH</t>
  </si>
  <si>
    <t>Puerto Rico</t>
  </si>
  <si>
    <t>PR</t>
  </si>
  <si>
    <t>Qatar</t>
  </si>
  <si>
    <t>QA</t>
  </si>
  <si>
    <t>Russian Federation</t>
  </si>
  <si>
    <t>RU</t>
  </si>
  <si>
    <t>Rwanda</t>
  </si>
  <si>
    <t>RW</t>
  </si>
  <si>
    <t>Saint Kitts And Nevis</t>
  </si>
  <si>
    <t>KN</t>
  </si>
  <si>
    <t>Saint Lucia</t>
  </si>
  <si>
    <t>LC</t>
  </si>
  <si>
    <t>Saint Vincent And The Grenadines</t>
  </si>
  <si>
    <t>VC</t>
  </si>
  <si>
    <t>Samoa</t>
  </si>
  <si>
    <t>WS</t>
  </si>
  <si>
    <t>Sao Tome And Principe</t>
  </si>
  <si>
    <t>ST</t>
  </si>
  <si>
    <t>Saudi Arabia</t>
  </si>
  <si>
    <t>SA</t>
  </si>
  <si>
    <t>Senegal</t>
  </si>
  <si>
    <t>SN</t>
  </si>
  <si>
    <t>Seychelles</t>
  </si>
  <si>
    <t>SC</t>
  </si>
  <si>
    <t>Sierra Leone</t>
  </si>
  <si>
    <t>SL</t>
  </si>
  <si>
    <t>Singapore</t>
  </si>
  <si>
    <t>SG</t>
  </si>
  <si>
    <t>Solomon Islands</t>
  </si>
  <si>
    <t>SB</t>
  </si>
  <si>
    <t>Somalia</t>
  </si>
  <si>
    <t>SO</t>
  </si>
  <si>
    <t>South Africa</t>
  </si>
  <si>
    <t>ZA</t>
  </si>
  <si>
    <t>Sri Lanka</t>
  </si>
  <si>
    <t>LK</t>
  </si>
  <si>
    <t>Sudan</t>
  </si>
  <si>
    <t>SD</t>
  </si>
  <si>
    <t>Suriname</t>
  </si>
  <si>
    <t>SR</t>
  </si>
  <si>
    <t>Swaziland</t>
  </si>
  <si>
    <t>SZ</t>
  </si>
  <si>
    <t>Syrian Arab Republic</t>
  </si>
  <si>
    <t>SY</t>
  </si>
  <si>
    <t>Tajikistan</t>
  </si>
  <si>
    <t>TJ</t>
  </si>
  <si>
    <t>Tanzania, United Republic Of</t>
  </si>
  <si>
    <t>TZ</t>
  </si>
  <si>
    <t>Thailand</t>
  </si>
  <si>
    <t>TH</t>
  </si>
  <si>
    <t>Timor-Leste</t>
  </si>
  <si>
    <t>TL</t>
  </si>
  <si>
    <t>Togo</t>
  </si>
  <si>
    <t>TG</t>
  </si>
  <si>
    <t>Tokelau</t>
  </si>
  <si>
    <t>TK</t>
  </si>
  <si>
    <t>Tonga</t>
  </si>
  <si>
    <t>TO</t>
  </si>
  <si>
    <t>Trinidad And Tobago</t>
  </si>
  <si>
    <t>TT</t>
  </si>
  <si>
    <t>Tunisia</t>
  </si>
  <si>
    <t>TN</t>
  </si>
  <si>
    <t>Turkmenistan</t>
  </si>
  <si>
    <t>TM</t>
  </si>
  <si>
    <t>Tuvalu</t>
  </si>
  <si>
    <t>TV</t>
  </si>
  <si>
    <t>Uganda</t>
  </si>
  <si>
    <t>UG</t>
  </si>
  <si>
    <t>Ukraine</t>
  </si>
  <si>
    <t>UA</t>
  </si>
  <si>
    <t>United Arab Emirates</t>
  </si>
  <si>
    <t>AE</t>
  </si>
  <si>
    <t>United States of America</t>
  </si>
  <si>
    <t>US</t>
  </si>
  <si>
    <t>Uruguay</t>
  </si>
  <si>
    <t>UY</t>
  </si>
  <si>
    <t>Uzbekistan</t>
  </si>
  <si>
    <t>UZ</t>
  </si>
  <si>
    <t>Vanuatu</t>
  </si>
  <si>
    <t>VU</t>
  </si>
  <si>
    <t>Venezuela, Bolivarian Republic Of</t>
  </si>
  <si>
    <t>VE</t>
  </si>
  <si>
    <t>Viet Nam</t>
  </si>
  <si>
    <t>VN</t>
  </si>
  <si>
    <t>Virgin Islands, U.S.</t>
  </si>
  <si>
    <t>VI</t>
  </si>
  <si>
    <t>Yemen</t>
  </si>
  <si>
    <t>YE</t>
  </si>
  <si>
    <t>Zambia</t>
  </si>
  <si>
    <t>ZM</t>
  </si>
  <si>
    <t>Zimbabwe</t>
  </si>
  <si>
    <t>OT</t>
  </si>
  <si>
    <t>Name of the person (one per line)</t>
  </si>
  <si>
    <t>Bulgaria - BG</t>
  </si>
  <si>
    <t>Espana - ES</t>
  </si>
  <si>
    <t>Rumania - RO</t>
  </si>
  <si>
    <t>Slovenija - SI</t>
  </si>
  <si>
    <t>Slovensko - SK</t>
  </si>
  <si>
    <t>French Polynesia</t>
  </si>
  <si>
    <t>PF</t>
  </si>
  <si>
    <t>Greenland</t>
  </si>
  <si>
    <t>GL</t>
  </si>
  <si>
    <t>New Caledonia and Dependencies</t>
  </si>
  <si>
    <t>NC</t>
  </si>
  <si>
    <t>Wallis and Futuna Islands</t>
  </si>
  <si>
    <t>WF</t>
  </si>
  <si>
    <t>West Bank and Gaza Strip</t>
  </si>
  <si>
    <t>PS</t>
  </si>
  <si>
    <t>Invoice number/ Internal Id Number</t>
  </si>
  <si>
    <t xml:space="preserve">E+ limits applied to calculate the grant </t>
  </si>
  <si>
    <r>
      <t xml:space="preserve">INELIGIBLE </t>
    </r>
    <r>
      <rPr>
        <b/>
        <sz val="8"/>
        <rFont val="Arial Narrow"/>
        <family val="2"/>
      </rPr>
      <t xml:space="preserve">as exceeds 10% (art. XXX) </t>
    </r>
  </si>
  <si>
    <t xml:space="preserve">       Affiliated entities Budget consumtions per budget categories</t>
  </si>
  <si>
    <t xml:space="preserve">Please select </t>
  </si>
  <si>
    <t>Partner</t>
  </si>
  <si>
    <t>Not an Affiliated entity</t>
  </si>
  <si>
    <t>N.A.</t>
  </si>
  <si>
    <t>TOTAL</t>
  </si>
  <si>
    <t>AFE01</t>
  </si>
  <si>
    <t>P01</t>
  </si>
  <si>
    <t>AFE02</t>
  </si>
  <si>
    <t>P02</t>
  </si>
  <si>
    <t>AFE03</t>
  </si>
  <si>
    <t>AFE04</t>
  </si>
  <si>
    <t>AFE05</t>
  </si>
  <si>
    <t>AFE06</t>
  </si>
  <si>
    <t>AFE07</t>
  </si>
  <si>
    <t>AFE08</t>
  </si>
  <si>
    <t>AFE09</t>
  </si>
  <si>
    <t>AFE10</t>
  </si>
  <si>
    <t>AFE11</t>
  </si>
  <si>
    <t>AFE12</t>
  </si>
  <si>
    <t>AFE13</t>
  </si>
  <si>
    <t>AFE14</t>
  </si>
  <si>
    <t>AFE15</t>
  </si>
  <si>
    <t>AFE16</t>
  </si>
  <si>
    <t>AFE17</t>
  </si>
  <si>
    <t>AFE18</t>
  </si>
  <si>
    <t>AFE19</t>
  </si>
  <si>
    <t>AFE20</t>
  </si>
  <si>
    <t>AFE21</t>
  </si>
  <si>
    <t>AFE22</t>
  </si>
  <si>
    <t>AFE23</t>
  </si>
  <si>
    <t>AFE24</t>
  </si>
  <si>
    <t>AFE25</t>
  </si>
  <si>
    <t>AFE26</t>
  </si>
  <si>
    <t>AFE27</t>
  </si>
  <si>
    <t>AFE28</t>
  </si>
  <si>
    <t>AFE29</t>
  </si>
  <si>
    <t>AFE30</t>
  </si>
  <si>
    <t>NO Affiliated entities</t>
  </si>
  <si>
    <t>Affiliated entities</t>
  </si>
  <si>
    <t>AFE</t>
  </si>
  <si>
    <t>Name</t>
  </si>
  <si>
    <t>control column on partner with AE</t>
  </si>
  <si>
    <t>concatenate partner and AE</t>
  </si>
  <si>
    <t>P03</t>
  </si>
  <si>
    <t>P04</t>
  </si>
  <si>
    <t>P05</t>
  </si>
  <si>
    <t>P06</t>
  </si>
  <si>
    <t>P07</t>
  </si>
  <si>
    <t>P08</t>
  </si>
  <si>
    <t>P09</t>
  </si>
  <si>
    <t>LISTAPartnersaffiliated</t>
  </si>
  <si>
    <t>LISTA</t>
  </si>
  <si>
    <t xml:space="preserve">this sheet checks partners in consolidated budget worksheet, and shortlist possibilities in column H for available dropdown menu (partners) </t>
  </si>
  <si>
    <t>NAMESPartnerAffiliated</t>
  </si>
  <si>
    <t>Names</t>
  </si>
  <si>
    <t>This sheet checks affiliated entities worksheet and shortlist possibilities in column H for available dropdown menu (AFE)</t>
  </si>
  <si>
    <t>LISTA3</t>
  </si>
  <si>
    <t>only partners (for budget overview for partners  in affiliated tab</t>
  </si>
  <si>
    <t>column number for Aff sheet</t>
  </si>
  <si>
    <t>Warning column</t>
  </si>
  <si>
    <t>warning column</t>
  </si>
  <si>
    <t>Affiliated Entities</t>
  </si>
  <si>
    <t>Total Cost</t>
  </si>
  <si>
    <t>= Affiliated entity selected does not belong to partner (as defined in 'affiliated entities tab')</t>
  </si>
  <si>
    <t>Linked to beneficiary</t>
  </si>
  <si>
    <t>beneficiary</t>
  </si>
  <si>
    <t>SUPPORT TO THE IMPLEMENTATION OF EUROPEAN UNIVERSITIES</t>
  </si>
  <si>
    <t>1.1 Staff cost</t>
  </si>
  <si>
    <t>1.2 Travel costs</t>
  </si>
  <si>
    <t>1.3 Individual support</t>
  </si>
  <si>
    <t xml:space="preserve">TOTAL DIRECT COSTS </t>
  </si>
  <si>
    <t>Total direct costs</t>
  </si>
  <si>
    <t xml:space="preserve">Call for Proposal 2019 -  EAC/A03/2018 - Erasmus+ Programme </t>
  </si>
  <si>
    <t>Action</t>
  </si>
  <si>
    <t>Affiliated entities( if any)</t>
  </si>
  <si>
    <t>not asked at the beginning. Better not to be asked but not sure it is ok not asking.</t>
  </si>
  <si>
    <t>1.1 Staff costs</t>
  </si>
  <si>
    <t>Financing mechanism</t>
  </si>
  <si>
    <t>Eligible costs actually incurred</t>
  </si>
  <si>
    <t>Amount</t>
  </si>
  <si>
    <t>Rule of allocation</t>
  </si>
  <si>
    <t>Contribution to the travel costs of participants to the venue of the activity and return.</t>
  </si>
  <si>
    <t>Applicable for staff (both permanent and temporary), students and doctoral candidates from the participating institutions/organisations taking part in the action (e.g. for training and study activities, meetings, workshops and seminars).</t>
  </si>
  <si>
    <t>Costs directly linked to the subsistence and accommoda-tion of participants during the activity, taking part in the action.</t>
  </si>
  <si>
    <t>1.4 Equipment</t>
  </si>
  <si>
    <t>1.5 Other costs</t>
  </si>
  <si>
    <r>
      <t xml:space="preserve">1.5 Other costs </t>
    </r>
    <r>
      <rPr>
        <sz val="7"/>
        <rFont val="Arial Narrow"/>
        <family val="2"/>
      </rPr>
      <t xml:space="preserve"> (up to 5% of total direct costs)   </t>
    </r>
  </si>
  <si>
    <r>
      <t xml:space="preserve">1.4 Equipment </t>
    </r>
    <r>
      <rPr>
        <sz val="7"/>
        <rFont val="Arial Narrow"/>
        <family val="2"/>
      </rPr>
      <t xml:space="preserve"> (up to 5% of total direct costs) </t>
    </r>
  </si>
  <si>
    <r>
      <t xml:space="preserve">INDIRECT COSTS 
</t>
    </r>
    <r>
      <rPr>
        <sz val="7"/>
        <rFont val="Arial Narrow"/>
        <family val="2"/>
      </rPr>
      <t>(flat-rate not exceeding 7% of the eligible direct costs)</t>
    </r>
  </si>
  <si>
    <t>Work Package</t>
  </si>
  <si>
    <t>Total staff cost</t>
  </si>
  <si>
    <t>Ineligible
costs
Travel</t>
  </si>
  <si>
    <t>Ineligible
costs
individual support</t>
  </si>
  <si>
    <t>1.2 Travel costs
accepted</t>
  </si>
  <si>
    <t>1.3 Individual support
accepted</t>
  </si>
  <si>
    <t>cells to be changed manually by IF if ineligible costs</t>
  </si>
  <si>
    <t>WP1</t>
  </si>
  <si>
    <t>AFE full code</t>
  </si>
  <si>
    <t>WP2</t>
  </si>
  <si>
    <t>WP3</t>
  </si>
  <si>
    <t>WP4</t>
  </si>
  <si>
    <t>WP5</t>
  </si>
  <si>
    <t>WP6</t>
  </si>
  <si>
    <t>WP7</t>
  </si>
  <si>
    <t>WP8</t>
  </si>
  <si>
    <t>WP9</t>
  </si>
  <si>
    <t>WP10</t>
  </si>
  <si>
    <t>WP11</t>
  </si>
  <si>
    <t>WP12</t>
  </si>
  <si>
    <t>Maximum 5% of total direct eligible costs</t>
  </si>
  <si>
    <t xml:space="preserve">Justification </t>
  </si>
  <si>
    <t>The applicant should fill in only yellow cells of the excel table. The other cells are blocked and automatically calculated.</t>
  </si>
  <si>
    <t>Education, Audiovisual and Culture Executive Agency</t>
  </si>
  <si>
    <t>Instructions to fill in the Excel table</t>
  </si>
  <si>
    <t>Costs of staff assigned to the action (both permanent and temporary) from the participating institutions/organisations, comprising actual salaries plus social security charges and other statutory costs included in their remuneration.</t>
  </si>
  <si>
    <t>The grant has to be used to cover the costs of staff for all beneficiaries when they are performing any tasks which are directly related to the achievement of the objectives of the European University.</t>
  </si>
  <si>
    <t>Applicable for staff (both permanent and temporary) students and doctoral candidates from the participating institutions/organisations (e.g. for training and study activities, meetings, workshops and seminars). These costs are supposed to cover mobility activities of limited duration.
(max 3 months) --&gt; Mobilities beyond 3 months can be supported through "mobility projects for higher education students".</t>
  </si>
  <si>
    <t>Subcontracting is possible only in justified cases for specific, time-bound, project-related tasks, when these cannot be performed by the consortium members themselves or where the nature of the activity specifically requires external services. Subcontracting of core project activities such as teaching and/or project management (general management and coordination, monitoring, financial management, reporting to EACEA) is not possible.
Staff members of co-beneficiaries are not allowed to operate in a subcontracting capacity.
Travel and subsistence costs for people not belonging to one of the partner organisations can be cofunded when these persons are invited by the consortium to take part to the core activities of the European University.</t>
  </si>
  <si>
    <t xml:space="preserve">information stated in the programme guide: </t>
  </si>
  <si>
    <t>https://ec.europa.eu/programmes/erasmus-plus/sites/default/files/erasmus-plus-programme-guide-2019_en_1.pdf</t>
  </si>
  <si>
    <t>Summary Financial Statement - COST CLAIM (FINAL REPORT)</t>
  </si>
  <si>
    <t>BENEFICIARIES NAME</t>
  </si>
  <si>
    <t>BENEFICIARIES
 COUNTRY
(select from list)</t>
  </si>
  <si>
    <t>EXPENDITURES  by TYPE OF COSTS and by BENEFICIARIES</t>
  </si>
  <si>
    <r>
      <rPr>
        <b/>
        <i/>
        <sz val="12"/>
        <rFont val="Georgia"/>
        <family val="1"/>
      </rPr>
      <t xml:space="preserve">Content
</t>
    </r>
    <r>
      <rPr>
        <i/>
        <sz val="12"/>
        <rFont val="Georgia"/>
        <family val="1"/>
      </rPr>
      <t xml:space="preserve">This file contains 11 sheets:
</t>
    </r>
    <r>
      <rPr>
        <b/>
        <i/>
        <sz val="12"/>
        <rFont val="Georgia"/>
        <family val="1"/>
      </rPr>
      <t xml:space="preserve">
</t>
    </r>
    <r>
      <rPr>
        <i/>
        <u/>
        <sz val="12"/>
        <rFont val="Georgia"/>
        <family val="1"/>
      </rPr>
      <t>please proceed with the following steps to fill in the yellow cells of the Excel table:</t>
    </r>
    <r>
      <rPr>
        <b/>
        <i/>
        <sz val="12"/>
        <rFont val="Georgia"/>
        <family val="1"/>
      </rPr>
      <t xml:space="preserve">
</t>
    </r>
    <r>
      <rPr>
        <i/>
        <sz val="12"/>
        <rFont val="Georgia"/>
        <family val="1"/>
      </rPr>
      <t xml:space="preserve">
- </t>
    </r>
    <r>
      <rPr>
        <b/>
        <i/>
        <u/>
        <sz val="12"/>
        <rFont val="Georgia"/>
        <family val="1"/>
      </rPr>
      <t>Agreement Number</t>
    </r>
    <r>
      <rPr>
        <b/>
        <i/>
        <sz val="12"/>
        <rFont val="Georgia"/>
        <family val="1"/>
      </rPr>
      <t xml:space="preserve">: </t>
    </r>
    <r>
      <rPr>
        <i/>
        <sz val="12"/>
        <rFont val="Georgia"/>
        <family val="1"/>
      </rPr>
      <t xml:space="preserve">Report the number as mentioned in your contract (i.e. 612XXX-EPP-1-2019-1-XX-EPPKA2-EUR-UNIV);
- </t>
    </r>
    <r>
      <rPr>
        <b/>
        <i/>
        <u/>
        <sz val="12"/>
        <rFont val="Georgia"/>
        <family val="1"/>
      </rPr>
      <t>Eligibility period</t>
    </r>
    <r>
      <rPr>
        <i/>
        <sz val="12"/>
        <rFont val="Georgia"/>
        <family val="1"/>
      </rPr>
      <t xml:space="preserve">: the entire duration of the Alliance
- </t>
    </r>
    <r>
      <rPr>
        <b/>
        <i/>
        <u/>
        <sz val="12"/>
        <rFont val="Georgia"/>
        <family val="1"/>
      </rPr>
      <t>Acronym</t>
    </r>
    <r>
      <rPr>
        <i/>
        <sz val="12"/>
        <rFont val="Georgia"/>
        <family val="1"/>
      </rPr>
      <t xml:space="preserve">: The acronym of your project; 
- </t>
    </r>
    <r>
      <rPr>
        <b/>
        <i/>
        <u/>
        <sz val="12"/>
        <rFont val="Georgia"/>
        <family val="1"/>
      </rPr>
      <t>Project Title</t>
    </r>
    <r>
      <rPr>
        <i/>
        <sz val="12"/>
        <rFont val="Georgia"/>
        <family val="1"/>
      </rPr>
      <t xml:space="preserve">: The title of your alliance;
- </t>
    </r>
    <r>
      <rPr>
        <b/>
        <i/>
        <u/>
        <sz val="12"/>
        <rFont val="Georgia"/>
        <family val="1"/>
      </rPr>
      <t>APPROVED</t>
    </r>
    <r>
      <rPr>
        <i/>
        <sz val="12"/>
        <rFont val="Georgia"/>
        <family val="1"/>
      </rPr>
      <t xml:space="preserve"> The figures as reported in the last approved budget;
- </t>
    </r>
    <r>
      <rPr>
        <b/>
        <i/>
        <u/>
        <sz val="12"/>
        <rFont val="Georgia"/>
        <family val="1"/>
      </rPr>
      <t>ACTUAL</t>
    </r>
    <r>
      <rPr>
        <i/>
        <sz val="12"/>
        <rFont val="Georgia"/>
        <family val="1"/>
      </rPr>
      <t xml:space="preserve"> : The expenses for budget items related to the entire reporting period completed in the specific worksheets;
-</t>
    </r>
    <r>
      <rPr>
        <u/>
        <sz val="12"/>
        <rFont val="Georgia"/>
        <family val="1"/>
      </rPr>
      <t xml:space="preserve"> </t>
    </r>
    <r>
      <rPr>
        <b/>
        <i/>
        <u/>
        <sz val="12"/>
        <rFont val="Georgia"/>
        <family val="1"/>
      </rPr>
      <t>Total indirect costs</t>
    </r>
    <r>
      <rPr>
        <i/>
        <sz val="12"/>
        <rFont val="Georgia"/>
        <family val="1"/>
      </rPr>
      <t xml:space="preserve"> should not exceed 7% of the total direct costs;
- </t>
    </r>
    <r>
      <rPr>
        <b/>
        <i/>
        <u/>
        <sz val="12"/>
        <rFont val="Georgia"/>
        <family val="1"/>
      </rPr>
      <t>Grant Approved</t>
    </r>
    <r>
      <rPr>
        <i/>
        <sz val="12"/>
        <rFont val="Georgia"/>
        <family val="1"/>
      </rPr>
      <t xml:space="preserve">: The maximum amount of the grant (i.e. refer to Article 1.3.1 of your Grant Agreemnt or its amendments);
- </t>
    </r>
    <r>
      <rPr>
        <b/>
        <i/>
        <u/>
        <sz val="12"/>
        <rFont val="Georgia"/>
        <family val="1"/>
      </rPr>
      <t>Pre-financing received</t>
    </r>
    <r>
      <rPr>
        <i/>
        <sz val="12"/>
        <rFont val="Georgia"/>
        <family val="1"/>
      </rPr>
      <t>: The amount of the pre-financings paid by the the Agency.</t>
    </r>
  </si>
  <si>
    <r>
      <t xml:space="preserve">Eligibility period from
</t>
    </r>
    <r>
      <rPr>
        <b/>
        <sz val="8"/>
        <rFont val="Arial Narrow"/>
        <family val="2"/>
      </rPr>
      <t>(whole implementation period)</t>
    </r>
  </si>
  <si>
    <t>Beneficiaries</t>
  </si>
  <si>
    <t xml:space="preserve">Description (please specify here: for travel and subsistence costs: start and end dates; for subcontrating: indicate the type of services provided) </t>
  </si>
  <si>
    <t>Beneficiary</t>
  </si>
  <si>
    <t>BENEFICIARY NAME</t>
  </si>
  <si>
    <t>BENEFICIARY
 COUNTRY
(select from list)</t>
  </si>
  <si>
    <t>European Education and Culture Executive Agency (EACEA)</t>
  </si>
  <si>
    <t xml:space="preserve">OTHER SOURCES 
- generated by project activities </t>
  </si>
  <si>
    <t>OTHER SOURCES 
- Third Parties</t>
  </si>
  <si>
    <t>Position</t>
  </si>
  <si>
    <t>ACTUAL Staff costs</t>
  </si>
  <si>
    <t>Invoice
Date dd/mm/yyyy</t>
  </si>
  <si>
    <t>% distribution of costs by co-beneficiary (only for info)</t>
  </si>
  <si>
    <t>Suorces of Financing</t>
  </si>
  <si>
    <r>
      <t xml:space="preserve">Affiliated entities are </t>
    </r>
    <r>
      <rPr>
        <b/>
        <u/>
        <sz val="14"/>
        <color rgb="FFFF0000"/>
        <rFont val="Arial Narrow"/>
        <family val="2"/>
      </rPr>
      <t>ONLY</t>
    </r>
    <r>
      <rPr>
        <sz val="14"/>
        <color rgb="FFFF0000"/>
        <rFont val="Arial Narrow"/>
        <family val="2"/>
      </rPr>
      <t xml:space="preserve"> legal entities having </t>
    </r>
    <r>
      <rPr>
        <b/>
        <sz val="14"/>
        <color rgb="FFFF0000"/>
        <rFont val="Arial Narrow"/>
        <family val="2"/>
      </rPr>
      <t xml:space="preserve">a legal </t>
    </r>
    <r>
      <rPr>
        <b/>
        <u/>
        <sz val="14"/>
        <color rgb="FFFF0000"/>
        <rFont val="Arial Narrow"/>
        <family val="2"/>
      </rPr>
      <t>OR</t>
    </r>
    <r>
      <rPr>
        <sz val="14"/>
        <color rgb="FFFF0000"/>
        <rFont val="Arial Narrow"/>
        <family val="2"/>
      </rPr>
      <t xml:space="preserve"> </t>
    </r>
    <r>
      <rPr>
        <b/>
        <sz val="14"/>
        <color rgb="FFFF0000"/>
        <rFont val="Arial Narrow"/>
        <family val="2"/>
      </rPr>
      <t>capital link</t>
    </r>
    <r>
      <rPr>
        <sz val="14"/>
        <color rgb="FFFF0000"/>
        <rFont val="Arial Narrow"/>
        <family val="2"/>
      </rPr>
      <t xml:space="preserve"> with a beneficiary (as defined in worksheet 'consolidated Budget' ). Please refer to section 6.1 eligible applicants of the Call for Proposal 2019 -  EAC/A03/2018 - Erasmus+ Programme and the declared Affiliated entities stated in your Grant Agreement. </t>
    </r>
  </si>
  <si>
    <r>
      <t xml:space="preserve">Name of the person (one per line please for mobility activities - </t>
    </r>
    <r>
      <rPr>
        <b/>
        <sz val="10"/>
        <color rgb="FFFF0000"/>
        <rFont val="Arial Narrow"/>
        <family val="2"/>
      </rPr>
      <t>where not possible a cumulative information is sufficient )</t>
    </r>
  </si>
  <si>
    <t>Only the portion of the equipment's depreciation, rental and lease costs are eligible, for the part that corresponds to the duration of the funding period and to the rate of actual use, for the purpose of the action. Only depreciation costs for equipment or other assets directly linked to the development of innovative pedagogies, blended and/or work-based learning activities are eligible.</t>
  </si>
  <si>
    <t>Costs linked with:
- Transfer of best practices to higher education institutions outside the alliance
- Dissemination of knowledge and information (e.g.: advertising in the media, promotional materials and activities);
- Renting of premises for major events
- Audits;
- Bank charges including bank guarantee where requested by the Executive Agency;
- Subcontracting for specific tasks;
- Travel and/or subsistence costs of third parties (experts, professors, speakers etc.) contributing to the European University's activities</t>
  </si>
  <si>
    <t>Depreciation costs of equipment or other assets (new or second hand) provided they are actually incurred by the participating higher education institutions.</t>
  </si>
  <si>
    <t>SOURCES OF FINANCING - only for statistical purpose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</si>
</sst>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_ * #,##0.00_ ;_ * \-#,##0.00_ ;_ * &quot;-&quot;??_ ;_ @_ "/>
    <numFmt numFmtId="166" formatCode="#,##0.00\ &quot;€&quot;"/>
    <numFmt numFmtId="167" formatCode="_ &quot;€&quot;\ * #,##0.00_ ;_ &quot;€&quot;\ * \-#,##0.00_ ;_ &quot;€&quot;\ * &quot;-&quot;??_ ;_ @_ "/>
  </numFmts>
  <fonts count="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Arial Narrow"/>
      <family val="2"/>
    </font>
    <font>
      <b/>
      <sz val="10"/>
      <name val="Arial Narrow"/>
      <family val="2"/>
    </font>
    <font>
      <sz val="12"/>
      <name val="Arial Narrow"/>
      <family val="2"/>
    </font>
    <font>
      <sz val="10"/>
      <name val="Arial Narrow"/>
      <family val="2"/>
    </font>
    <font>
      <b/>
      <sz val="12"/>
      <name val="Arial Narrow"/>
      <family val="2"/>
    </font>
    <font>
      <b/>
      <sz val="9"/>
      <name val="Arial Narrow"/>
      <family val="2"/>
    </font>
    <font>
      <u/>
      <sz val="10"/>
      <color indexed="12"/>
      <name val="Arial"/>
      <family val="2"/>
    </font>
    <font>
      <sz val="8"/>
      <name val="Arial"/>
      <family val="2"/>
    </font>
    <font>
      <b/>
      <sz val="8"/>
      <name val="Arial Narrow"/>
      <family val="2"/>
    </font>
    <font>
      <sz val="10"/>
      <color indexed="9"/>
      <name val="Arial Narrow"/>
      <family val="2"/>
    </font>
    <font>
      <b/>
      <sz val="12"/>
      <color indexed="18"/>
      <name val="Arial Narrow"/>
      <family val="2"/>
    </font>
    <font>
      <sz val="11"/>
      <name val="Arial Narrow"/>
      <family val="2"/>
    </font>
    <font>
      <b/>
      <sz val="9"/>
      <color indexed="10"/>
      <name val="Arial"/>
      <family val="2"/>
    </font>
    <font>
      <b/>
      <sz val="12"/>
      <color indexed="10"/>
      <name val="Arial Narrow"/>
      <family val="2"/>
    </font>
    <font>
      <b/>
      <sz val="16"/>
      <name val="Arial Narrow"/>
      <family val="2"/>
    </font>
    <font>
      <b/>
      <sz val="14"/>
      <name val="Arial Narrow"/>
      <family val="2"/>
    </font>
    <font>
      <u/>
      <sz val="11"/>
      <name val="Arial Narrow"/>
      <family val="2"/>
    </font>
    <font>
      <sz val="10"/>
      <color indexed="8"/>
      <name val="Arial Narrow"/>
      <family val="2"/>
    </font>
    <font>
      <b/>
      <sz val="12"/>
      <color indexed="9"/>
      <name val="Arial Narrow"/>
      <family val="2"/>
    </font>
    <font>
      <b/>
      <sz val="10"/>
      <color indexed="8"/>
      <name val="Arial"/>
      <family val="2"/>
    </font>
    <font>
      <b/>
      <sz val="11"/>
      <color indexed="9"/>
      <name val="Arial Narrow"/>
      <family val="2"/>
    </font>
    <font>
      <sz val="9"/>
      <name val="Arial Narrow"/>
      <family val="2"/>
    </font>
    <font>
      <b/>
      <sz val="13"/>
      <name val="Arial Narrow"/>
      <family val="2"/>
    </font>
    <font>
      <sz val="8"/>
      <name val="Arial Narrow"/>
      <family val="2"/>
    </font>
    <font>
      <sz val="8"/>
      <color indexed="9"/>
      <name val="Arial Narrow"/>
      <family val="2"/>
    </font>
    <font>
      <sz val="9"/>
      <color indexed="9"/>
      <name val="Arial Narrow"/>
      <family val="2"/>
    </font>
    <font>
      <i/>
      <sz val="10"/>
      <name val="Arial"/>
      <family val="2"/>
    </font>
    <font>
      <sz val="8"/>
      <name val="Arial"/>
      <family val="2"/>
    </font>
    <font>
      <b/>
      <sz val="8"/>
      <color indexed="10"/>
      <name val="Arial Narrow"/>
      <family val="2"/>
    </font>
    <font>
      <sz val="8"/>
      <color indexed="10"/>
      <name val="Arial Narrow"/>
      <family val="2"/>
    </font>
    <font>
      <b/>
      <sz val="7"/>
      <name val="Arial Narrow"/>
      <family val="2"/>
    </font>
    <font>
      <b/>
      <sz val="10"/>
      <name val="Arial"/>
      <family val="2"/>
    </font>
    <font>
      <sz val="11"/>
      <color rgb="FFFF0000"/>
      <name val="Arial Narrow"/>
      <family val="2"/>
    </font>
    <font>
      <b/>
      <i/>
      <sz val="12"/>
      <name val="Arial Narrow"/>
      <family val="2"/>
    </font>
    <font>
      <b/>
      <sz val="10"/>
      <color rgb="FFFF0000"/>
      <name val="Arial Narrow"/>
      <family val="2"/>
    </font>
    <font>
      <sz val="10"/>
      <color theme="6" tint="0.79998168889431442"/>
      <name val="Arial Narrow"/>
      <family val="2"/>
    </font>
    <font>
      <sz val="11"/>
      <color theme="1"/>
      <name val="Calibri"/>
      <family val="2"/>
    </font>
    <font>
      <sz val="11"/>
      <color theme="1"/>
      <name val="Arial Narrow"/>
      <family val="2"/>
    </font>
    <font>
      <sz val="11"/>
      <color indexed="8"/>
      <name val="Calibri"/>
      <family val="2"/>
    </font>
    <font>
      <b/>
      <sz val="11"/>
      <color theme="1"/>
      <name val="Calibri"/>
      <family val="2"/>
    </font>
    <font>
      <sz val="11"/>
      <color rgb="FF000000"/>
      <name val="Calibri"/>
      <family val="2"/>
    </font>
    <font>
      <sz val="11"/>
      <name val="Calibri"/>
      <family val="2"/>
      <scheme val="minor"/>
    </font>
    <font>
      <sz val="10"/>
      <color rgb="FFFF0000"/>
      <name val="Arial Narrow"/>
      <family val="2"/>
    </font>
    <font>
      <sz val="14"/>
      <color rgb="FFFF0000"/>
      <name val="Arial Narrow"/>
      <family val="2"/>
    </font>
    <font>
      <b/>
      <u/>
      <sz val="14"/>
      <color rgb="FFFF0000"/>
      <name val="Arial Narrow"/>
      <family val="2"/>
    </font>
    <font>
      <b/>
      <sz val="14"/>
      <color rgb="FFFF0000"/>
      <name val="Arial Narrow"/>
      <family val="2"/>
    </font>
    <font>
      <sz val="10"/>
      <name val="Arial"/>
    </font>
    <font>
      <b/>
      <sz val="10"/>
      <color theme="1"/>
      <name val="Arial"/>
      <family val="2"/>
    </font>
    <font>
      <i/>
      <sz val="10"/>
      <name val="Arial Narrow"/>
      <family val="2"/>
    </font>
    <font>
      <sz val="7"/>
      <name val="Arial Narrow"/>
      <family val="2"/>
    </font>
    <font>
      <sz val="7.5"/>
      <name val="Arial Narrow"/>
      <family val="2"/>
    </font>
    <font>
      <sz val="7"/>
      <color rgb="FFFF0000"/>
      <name val="Arial Narrow"/>
      <family val="2"/>
    </font>
    <font>
      <sz val="12"/>
      <color rgb="FFFF0000"/>
      <name val="Arial Narrow"/>
      <family val="2"/>
    </font>
    <font>
      <sz val="10"/>
      <color rgb="FFFF0000"/>
      <name val="Arial"/>
      <family val="2"/>
    </font>
    <font>
      <i/>
      <sz val="12"/>
      <name val="Georgia"/>
      <family val="1"/>
    </font>
    <font>
      <i/>
      <sz val="12"/>
      <color rgb="FFFF0000"/>
      <name val="Georgia"/>
      <family val="1"/>
    </font>
    <font>
      <b/>
      <i/>
      <sz val="12"/>
      <name val="Georgia"/>
      <family val="1"/>
    </font>
    <font>
      <i/>
      <u/>
      <sz val="12"/>
      <name val="Georgia"/>
      <family val="1"/>
    </font>
    <font>
      <b/>
      <i/>
      <u/>
      <sz val="12"/>
      <name val="Georgia"/>
      <family val="1"/>
    </font>
    <font>
      <u/>
      <sz val="12"/>
      <name val="Georgia"/>
      <family val="1"/>
    </font>
    <font>
      <i/>
      <sz val="12"/>
      <color indexed="10"/>
      <name val="Georgia"/>
      <family val="1"/>
    </font>
    <font>
      <b/>
      <sz val="12"/>
      <name val="Arial"/>
      <family val="2"/>
    </font>
    <font>
      <b/>
      <sz val="12"/>
      <color theme="1"/>
      <name val="Arial"/>
      <family val="2"/>
    </font>
    <font>
      <b/>
      <sz val="16"/>
      <name val="Arial"/>
      <family val="2"/>
    </font>
    <font>
      <sz val="12"/>
      <name val="Arial"/>
      <family val="2"/>
    </font>
  </fonts>
  <fills count="31">
    <fill>
      <patternFill patternType="none"/>
    </fill>
    <fill>
      <patternFill patternType="gray125"/>
    </fill>
    <fill>
      <patternFill patternType="solid">
        <fgColor indexed="22"/>
        <bgColor indexed="8"/>
      </patternFill>
    </fill>
    <fill>
      <patternFill patternType="solid">
        <fgColor indexed="22"/>
        <bgColor indexed="64"/>
      </patternFill>
    </fill>
    <fill>
      <patternFill patternType="darkDown">
        <fgColor indexed="8"/>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10"/>
        <bgColor indexed="64"/>
      </patternFill>
    </fill>
    <fill>
      <patternFill patternType="solid">
        <fgColor indexed="23"/>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6" tint="0.79998168889431442"/>
        <bgColor indexed="64"/>
      </patternFill>
    </fill>
    <fill>
      <patternFill patternType="solid">
        <fgColor rgb="FFFFFFCC"/>
        <bgColor indexed="64"/>
      </patternFill>
    </fill>
    <fill>
      <patternFill patternType="solid">
        <fgColor theme="5" tint="0.59999389629810485"/>
        <bgColor indexed="64"/>
      </patternFill>
    </fill>
    <fill>
      <patternFill patternType="solid">
        <fgColor theme="4" tint="0.79998168889431442"/>
        <bgColor theme="4" tint="0.79998168889431442"/>
      </patternFill>
    </fill>
    <fill>
      <patternFill patternType="solid">
        <fgColor rgb="FFFFFF00"/>
        <bgColor theme="4" tint="0.79998168889431442"/>
      </patternFill>
    </fill>
    <fill>
      <patternFill patternType="solid">
        <fgColor theme="9" tint="-0.249977111117893"/>
        <bgColor theme="4" tint="0.79998168889431442"/>
      </patternFill>
    </fill>
    <fill>
      <patternFill patternType="solid">
        <fgColor theme="6" tint="0.79998168889431442"/>
        <bgColor theme="4" tint="0.79998168889431442"/>
      </patternFill>
    </fill>
    <fill>
      <patternFill patternType="solid">
        <fgColor rgb="FFDCE6F1"/>
        <bgColor rgb="FFDCE6F1"/>
      </patternFill>
    </fill>
    <fill>
      <patternFill patternType="solid">
        <fgColor rgb="FF00B0F0"/>
        <bgColor indexed="64"/>
      </patternFill>
    </fill>
    <fill>
      <patternFill patternType="solid">
        <fgColor rgb="FFDDDDDD"/>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bgColor theme="4" tint="0.79998168889431442"/>
      </patternFill>
    </fill>
  </fills>
  <borders count="112">
    <border>
      <left/>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8"/>
      </left>
      <right style="thin">
        <color indexed="8"/>
      </right>
      <top/>
      <bottom style="thin">
        <color indexed="8"/>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dotted">
        <color theme="4" tint="0.39994506668294322"/>
      </left>
      <right style="dotted">
        <color theme="4" tint="0.39994506668294322"/>
      </right>
      <top/>
      <bottom style="dotted">
        <color theme="4" tint="0.39994506668294322"/>
      </bottom>
      <diagonal/>
    </border>
    <border>
      <left style="medium">
        <color indexed="64"/>
      </left>
      <right style="medium">
        <color indexed="64"/>
      </right>
      <top style="dotted">
        <color theme="4" tint="0.39994506668294322"/>
      </top>
      <bottom style="medium">
        <color indexed="64"/>
      </bottom>
      <diagonal/>
    </border>
    <border>
      <left style="medium">
        <color indexed="64"/>
      </left>
      <right style="medium">
        <color indexed="64"/>
      </right>
      <top style="dotted">
        <color theme="4" tint="0.39994506668294322"/>
      </top>
      <bottom style="dotted">
        <color theme="4" tint="0.39994506668294322"/>
      </bottom>
      <diagonal/>
    </border>
    <border>
      <left/>
      <right/>
      <top/>
      <bottom style="dotted">
        <color theme="4" tint="0.39994506668294322"/>
      </bottom>
      <diagonal/>
    </border>
    <border>
      <left style="medium">
        <color indexed="64"/>
      </left>
      <right style="medium">
        <color indexed="64"/>
      </right>
      <top style="dotted">
        <color theme="4" tint="0.39994506668294322"/>
      </top>
      <bottom/>
      <diagonal/>
    </border>
    <border>
      <left style="medium">
        <color indexed="64"/>
      </left>
      <right style="medium">
        <color indexed="64"/>
      </right>
      <top/>
      <bottom style="dotted">
        <color theme="4" tint="0.39994506668294322"/>
      </bottom>
      <diagonal/>
    </border>
    <border>
      <left style="medium">
        <color indexed="64"/>
      </left>
      <right style="medium">
        <color indexed="64"/>
      </right>
      <top style="medium">
        <color indexed="64"/>
      </top>
      <bottom style="dotted">
        <color theme="4" tint="0.39994506668294322"/>
      </bottom>
      <diagonal/>
    </border>
    <border>
      <left/>
      <right/>
      <top style="dotted">
        <color theme="4" tint="0.39994506668294322"/>
      </top>
      <bottom/>
      <diagonal/>
    </border>
    <border>
      <left/>
      <right/>
      <top/>
      <bottom style="dotted">
        <color rgb="FF95B3D7"/>
      </bottom>
      <diagonal/>
    </border>
    <border>
      <left/>
      <right/>
      <top style="dotted">
        <color theme="4" tint="0.39994506668294322"/>
      </top>
      <bottom style="dotted">
        <color theme="4" tint="0.39994506668294322"/>
      </bottom>
      <diagonal/>
    </border>
    <border>
      <left style="thin">
        <color indexed="64"/>
      </left>
      <right style="thick">
        <color rgb="FF0070C0"/>
      </right>
      <top/>
      <bottom style="thin">
        <color indexed="64"/>
      </bottom>
      <diagonal/>
    </border>
    <border>
      <left style="medium">
        <color indexed="64"/>
      </left>
      <right/>
      <top style="dotted">
        <color theme="4" tint="0.39994506668294322"/>
      </top>
      <bottom style="dotted">
        <color theme="4" tint="0.39994506668294322"/>
      </bottom>
      <diagonal/>
    </border>
    <border>
      <left style="thick">
        <color rgb="FF0070C0"/>
      </left>
      <right/>
      <top style="medium">
        <color indexed="64"/>
      </top>
      <bottom/>
      <diagonal/>
    </border>
    <border>
      <left style="thick">
        <color rgb="FF0070C0"/>
      </left>
      <right/>
      <top style="thin">
        <color indexed="64"/>
      </top>
      <bottom style="thin">
        <color indexed="64"/>
      </bottom>
      <diagonal/>
    </border>
    <border>
      <left style="medium">
        <color indexed="64"/>
      </left>
      <right style="thick">
        <color rgb="FF0070C0"/>
      </right>
      <top style="medium">
        <color indexed="64"/>
      </top>
      <bottom style="medium">
        <color indexed="64"/>
      </bottom>
      <diagonal/>
    </border>
    <border>
      <left style="thick">
        <color rgb="FF0070C0"/>
      </left>
      <right/>
      <top style="thin">
        <color indexed="64"/>
      </top>
      <bottom style="thick">
        <color rgb="FF0070C0"/>
      </bottom>
      <diagonal/>
    </border>
    <border>
      <left/>
      <right style="thin">
        <color indexed="64"/>
      </right>
      <top style="thin">
        <color indexed="64"/>
      </top>
      <bottom style="thick">
        <color rgb="FF0070C0"/>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tted">
        <color theme="4" tint="0.39994506668294322"/>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thick">
        <color rgb="FF0070C0"/>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50">
    <xf numFmtId="0" fontId="0" fillId="0" borderId="0"/>
    <xf numFmtId="0" fontId="11" fillId="0" borderId="0" applyNumberFormat="0" applyFill="0" applyBorder="0" applyAlignment="0" applyProtection="0">
      <alignment vertical="top"/>
      <protection locked="0"/>
    </xf>
    <xf numFmtId="9" fontId="4" fillId="0" borderId="0" applyFont="0" applyFill="0" applyBorder="0" applyAlignment="0" applyProtection="0"/>
    <xf numFmtId="0" fontId="3" fillId="0" borderId="0"/>
    <xf numFmtId="165" fontId="3" fillId="0" borderId="0" applyFont="0" applyFill="0" applyBorder="0" applyAlignment="0" applyProtection="0"/>
    <xf numFmtId="0" fontId="4"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165"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xf numFmtId="165" fontId="2"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51" fillId="0" borderId="0" applyFont="0" applyFill="0" applyBorder="0" applyAlignment="0" applyProtection="0"/>
  </cellStyleXfs>
  <cellXfs count="749">
    <xf numFmtId="0" fontId="0" fillId="0" borderId="0" xfId="0"/>
    <xf numFmtId="0" fontId="8" fillId="0" borderId="0" xfId="0" applyFont="1" applyFill="1" applyProtection="1"/>
    <xf numFmtId="0" fontId="9" fillId="0" borderId="0" xfId="0" applyFont="1" applyFill="1" applyAlignment="1" applyProtection="1">
      <alignment horizontal="left"/>
    </xf>
    <xf numFmtId="0" fontId="6" fillId="0" borderId="0" xfId="0" applyFont="1" applyBorder="1" applyAlignment="1" applyProtection="1">
      <alignment horizontal="center"/>
    </xf>
    <xf numFmtId="0" fontId="8" fillId="0" borderId="0" xfId="0" applyFont="1" applyBorder="1" applyAlignment="1" applyProtection="1">
      <alignment horizontal="center"/>
    </xf>
    <xf numFmtId="0" fontId="6" fillId="0" borderId="6" xfId="0" applyFont="1" applyBorder="1" applyAlignment="1" applyProtection="1">
      <alignment horizontal="left"/>
    </xf>
    <xf numFmtId="0" fontId="8" fillId="0" borderId="0" xfId="0" applyFont="1" applyAlignment="1" applyProtection="1">
      <alignment horizontal="left"/>
    </xf>
    <xf numFmtId="0" fontId="8" fillId="0" borderId="0" xfId="0" applyFont="1" applyProtection="1"/>
    <xf numFmtId="0" fontId="6" fillId="0" borderId="7" xfId="0" applyFont="1" applyBorder="1" applyAlignment="1" applyProtection="1">
      <alignment horizontal="left"/>
    </xf>
    <xf numFmtId="0" fontId="5" fillId="0" borderId="0" xfId="0" applyFont="1" applyFill="1" applyBorder="1" applyAlignment="1" applyProtection="1">
      <alignment horizontal="left" vertical="top"/>
    </xf>
    <xf numFmtId="0" fontId="6" fillId="0" borderId="0" xfId="0" applyFont="1" applyFill="1" applyProtection="1"/>
    <xf numFmtId="0" fontId="6" fillId="0" borderId="0" xfId="0" applyFont="1" applyAlignment="1" applyProtection="1">
      <alignment horizontal="center"/>
    </xf>
    <xf numFmtId="0" fontId="8" fillId="0" borderId="0" xfId="0" applyFont="1" applyAlignment="1" applyProtection="1">
      <alignment horizontal="center"/>
    </xf>
    <xf numFmtId="0" fontId="6" fillId="0" borderId="0" xfId="0" applyFont="1" applyProtection="1"/>
    <xf numFmtId="0" fontId="16" fillId="0" borderId="0" xfId="0" applyFont="1" applyFill="1" applyAlignment="1" applyProtection="1">
      <alignment horizontal="left"/>
    </xf>
    <xf numFmtId="0" fontId="8" fillId="0" borderId="0" xfId="0" applyFont="1" applyFill="1" applyBorder="1" applyAlignment="1">
      <alignment horizontal="right" vertical="center" wrapText="1"/>
    </xf>
    <xf numFmtId="0" fontId="16" fillId="0" borderId="0" xfId="0" applyFont="1"/>
    <xf numFmtId="0" fontId="21" fillId="0" borderId="0" xfId="0" applyFont="1"/>
    <xf numFmtId="0" fontId="20" fillId="0" borderId="31" xfId="0" applyFont="1" applyBorder="1" applyAlignment="1" applyProtection="1">
      <alignment horizontal="center" vertical="center"/>
    </xf>
    <xf numFmtId="0" fontId="6" fillId="3" borderId="10" xfId="0" applyFont="1" applyFill="1" applyBorder="1" applyAlignment="1" applyProtection="1">
      <alignment horizontal="left"/>
    </xf>
    <xf numFmtId="10" fontId="8" fillId="3" borderId="8" xfId="0" applyNumberFormat="1" applyFont="1" applyFill="1" applyBorder="1" applyAlignment="1" applyProtection="1">
      <alignment horizontal="center" vertical="center"/>
    </xf>
    <xf numFmtId="0" fontId="5" fillId="0" borderId="34" xfId="0" applyFont="1" applyBorder="1" applyAlignment="1" applyProtection="1">
      <alignment horizontal="center" vertical="center" wrapText="1"/>
    </xf>
    <xf numFmtId="0" fontId="6" fillId="0" borderId="25" xfId="0" applyFont="1" applyBorder="1" applyProtection="1"/>
    <xf numFmtId="0" fontId="6" fillId="0" borderId="27" xfId="0" applyFont="1" applyBorder="1" applyProtection="1"/>
    <xf numFmtId="0" fontId="16" fillId="0" borderId="0" xfId="0" applyFont="1" applyProtection="1"/>
    <xf numFmtId="0" fontId="16" fillId="0" borderId="0" xfId="0" applyFont="1" applyBorder="1" applyAlignment="1" applyProtection="1">
      <alignment horizontal="center"/>
    </xf>
    <xf numFmtId="0" fontId="16" fillId="0" borderId="0" xfId="0" applyFont="1" applyFill="1" applyProtection="1"/>
    <xf numFmtId="10" fontId="5" fillId="3" borderId="8" xfId="0" applyNumberFormat="1" applyFont="1" applyFill="1" applyBorder="1" applyProtection="1"/>
    <xf numFmtId="0" fontId="5" fillId="0" borderId="0" xfId="0" applyFont="1" applyBorder="1" applyAlignment="1" applyProtection="1"/>
    <xf numFmtId="10" fontId="5" fillId="3" borderId="8" xfId="0" applyNumberFormat="1" applyFont="1" applyFill="1" applyBorder="1" applyAlignment="1" applyProtection="1"/>
    <xf numFmtId="10" fontId="5" fillId="0" borderId="0" xfId="0" applyNumberFormat="1" applyFont="1" applyBorder="1" applyProtection="1"/>
    <xf numFmtId="0" fontId="20" fillId="0" borderId="0" xfId="0" applyFont="1" applyBorder="1" applyAlignment="1" applyProtection="1">
      <alignment vertical="center"/>
    </xf>
    <xf numFmtId="0" fontId="6" fillId="0" borderId="0" xfId="0" applyFont="1" applyFill="1" applyAlignment="1" applyProtection="1">
      <alignment horizontal="right"/>
    </xf>
    <xf numFmtId="0" fontId="7" fillId="0" borderId="0" xfId="0" applyFont="1" applyProtection="1"/>
    <xf numFmtId="0" fontId="7" fillId="0" borderId="0" xfId="0" applyFont="1" applyAlignment="1" applyProtection="1">
      <alignment horizontal="center" vertical="center"/>
    </xf>
    <xf numFmtId="0" fontId="5" fillId="0" borderId="14" xfId="0" applyFont="1" applyBorder="1" applyAlignment="1">
      <alignment horizontal="center" vertical="center" wrapText="1"/>
    </xf>
    <xf numFmtId="2" fontId="16" fillId="0" borderId="0" xfId="0" applyNumberFormat="1" applyFont="1" applyBorder="1"/>
    <xf numFmtId="0" fontId="5" fillId="0" borderId="8" xfId="0" applyFont="1" applyBorder="1" applyAlignment="1">
      <alignment horizontal="center" vertical="center" wrapText="1"/>
    </xf>
    <xf numFmtId="0" fontId="16" fillId="9" borderId="0" xfId="0" applyFont="1" applyFill="1"/>
    <xf numFmtId="2" fontId="16" fillId="9" borderId="0" xfId="0" applyNumberFormat="1" applyFont="1" applyFill="1"/>
    <xf numFmtId="2" fontId="5" fillId="9" borderId="0" xfId="0" applyNumberFormat="1" applyFont="1" applyFill="1" applyAlignment="1">
      <alignment horizontal="right"/>
    </xf>
    <xf numFmtId="0" fontId="8" fillId="0" borderId="0" xfId="0" applyFont="1" applyBorder="1" applyProtection="1"/>
    <xf numFmtId="0" fontId="6" fillId="0" borderId="29" xfId="0" applyFont="1" applyBorder="1" applyProtection="1"/>
    <xf numFmtId="0" fontId="8" fillId="0" borderId="42" xfId="0" applyFont="1" applyBorder="1" applyProtection="1"/>
    <xf numFmtId="0" fontId="8" fillId="0" borderId="33" xfId="0" applyFont="1" applyBorder="1" applyProtection="1"/>
    <xf numFmtId="0" fontId="6" fillId="0" borderId="14" xfId="0" applyFont="1" applyBorder="1" applyProtection="1"/>
    <xf numFmtId="0" fontId="8" fillId="0" borderId="39" xfId="0" applyFont="1" applyBorder="1" applyProtection="1"/>
    <xf numFmtId="0" fontId="8" fillId="0" borderId="17" xfId="0" applyFont="1" applyBorder="1" applyProtection="1"/>
    <xf numFmtId="10" fontId="8" fillId="0" borderId="0" xfId="0" applyNumberFormat="1" applyFont="1" applyBorder="1" applyProtection="1"/>
    <xf numFmtId="2" fontId="5" fillId="9" borderId="0" xfId="0" applyNumberFormat="1" applyFont="1" applyFill="1" applyAlignment="1" applyProtection="1">
      <alignment horizontal="right"/>
    </xf>
    <xf numFmtId="2" fontId="16" fillId="9" borderId="0" xfId="0" applyNumberFormat="1" applyFont="1" applyFill="1" applyAlignment="1" applyProtection="1">
      <alignment horizontal="right"/>
    </xf>
    <xf numFmtId="2" fontId="5" fillId="9" borderId="14" xfId="0" applyNumberFormat="1" applyFont="1" applyFill="1" applyBorder="1" applyAlignment="1" applyProtection="1">
      <alignment horizontal="right"/>
    </xf>
    <xf numFmtId="2" fontId="5" fillId="9" borderId="17" xfId="0" applyNumberFormat="1" applyFont="1" applyFill="1" applyBorder="1" applyAlignment="1" applyProtection="1">
      <alignment horizontal="right"/>
    </xf>
    <xf numFmtId="2" fontId="16" fillId="9" borderId="14" xfId="0" applyNumberFormat="1" applyFont="1" applyFill="1" applyBorder="1" applyAlignment="1" applyProtection="1">
      <alignment horizontal="right"/>
    </xf>
    <xf numFmtId="2" fontId="16" fillId="9" borderId="17" xfId="0" applyNumberFormat="1" applyFont="1" applyFill="1" applyBorder="1" applyAlignment="1" applyProtection="1">
      <alignment horizontal="right"/>
    </xf>
    <xf numFmtId="10" fontId="16" fillId="3" borderId="31" xfId="0" applyNumberFormat="1" applyFont="1" applyFill="1" applyBorder="1"/>
    <xf numFmtId="0" fontId="29" fillId="0" borderId="0" xfId="0" applyFont="1" applyFill="1"/>
    <xf numFmtId="10" fontId="29" fillId="0" borderId="0" xfId="0" applyNumberFormat="1" applyFont="1" applyFill="1" applyBorder="1"/>
    <xf numFmtId="0" fontId="30" fillId="0" borderId="0" xfId="0" applyFont="1"/>
    <xf numFmtId="0" fontId="7" fillId="0" borderId="0" xfId="0" applyFont="1"/>
    <xf numFmtId="0" fontId="15" fillId="0" borderId="36" xfId="0" applyFont="1" applyBorder="1" applyAlignment="1">
      <alignment horizontal="center" vertical="center"/>
    </xf>
    <xf numFmtId="0" fontId="15" fillId="0" borderId="47" xfId="0" applyFont="1" applyBorder="1" applyAlignment="1">
      <alignment horizontal="center" vertical="center" wrapText="1"/>
    </xf>
    <xf numFmtId="0" fontId="26" fillId="0" borderId="0" xfId="0" applyFont="1" applyAlignment="1" applyProtection="1">
      <alignment horizontal="center"/>
    </xf>
    <xf numFmtId="0" fontId="6" fillId="3" borderId="12" xfId="0" applyFont="1" applyFill="1" applyBorder="1" applyAlignment="1" applyProtection="1">
      <alignment horizontal="left"/>
    </xf>
    <xf numFmtId="0" fontId="31" fillId="0" borderId="0" xfId="0" applyFont="1" applyAlignment="1"/>
    <xf numFmtId="0" fontId="0" fillId="0" borderId="0" xfId="0" applyAlignment="1"/>
    <xf numFmtId="0" fontId="32" fillId="0" borderId="0" xfId="0" applyFont="1" applyAlignment="1"/>
    <xf numFmtId="0" fontId="7" fillId="0" borderId="0" xfId="0" applyFont="1" applyAlignment="1" applyProtection="1">
      <alignment horizontal="left"/>
    </xf>
    <xf numFmtId="10" fontId="8" fillId="2" borderId="5" xfId="0" applyNumberFormat="1" applyFont="1" applyFill="1" applyBorder="1" applyAlignment="1" applyProtection="1">
      <alignment vertical="center"/>
    </xf>
    <xf numFmtId="0" fontId="28" fillId="0" borderId="8" xfId="0" applyFont="1" applyBorder="1" applyAlignment="1" applyProtection="1">
      <alignment horizontal="center" wrapText="1"/>
    </xf>
    <xf numFmtId="0" fontId="8" fillId="0" borderId="0" xfId="0" applyFont="1" applyAlignment="1" applyProtection="1">
      <alignment wrapText="1"/>
    </xf>
    <xf numFmtId="0" fontId="26" fillId="0" borderId="44" xfId="0" applyFont="1" applyBorder="1" applyAlignment="1" applyProtection="1">
      <alignment horizontal="center"/>
    </xf>
    <xf numFmtId="0" fontId="26" fillId="0" borderId="49" xfId="0" applyFont="1" applyBorder="1" applyAlignment="1" applyProtection="1">
      <alignment horizontal="center"/>
    </xf>
    <xf numFmtId="0" fontId="28" fillId="0" borderId="0" xfId="0" applyFont="1" applyProtection="1"/>
    <xf numFmtId="10" fontId="8" fillId="3" borderId="9" xfId="0" applyNumberFormat="1" applyFont="1" applyFill="1" applyBorder="1" applyAlignment="1" applyProtection="1">
      <alignment horizontal="center" vertical="center"/>
    </xf>
    <xf numFmtId="0" fontId="8" fillId="0" borderId="0" xfId="0" applyFont="1" applyBorder="1" applyAlignment="1" applyProtection="1">
      <alignment horizontal="center" vertical="center" wrapText="1"/>
    </xf>
    <xf numFmtId="0" fontId="26" fillId="0" borderId="16" xfId="0" applyFont="1" applyBorder="1" applyAlignment="1" applyProtection="1">
      <alignment horizontal="center"/>
    </xf>
    <xf numFmtId="0" fontId="26" fillId="0" borderId="43" xfId="0" applyFont="1" applyBorder="1" applyAlignment="1" applyProtection="1">
      <alignment horizontal="center"/>
    </xf>
    <xf numFmtId="0" fontId="26" fillId="10" borderId="37" xfId="0" applyFont="1" applyFill="1" applyBorder="1" applyAlignment="1" applyProtection="1">
      <alignment horizontal="center"/>
    </xf>
    <xf numFmtId="0" fontId="7" fillId="11" borderId="25" xfId="0" applyFont="1" applyFill="1" applyBorder="1" applyAlignment="1">
      <alignment horizontal="left"/>
    </xf>
    <xf numFmtId="0" fontId="7" fillId="11" borderId="4" xfId="0" applyFont="1" applyFill="1" applyBorder="1" applyAlignment="1">
      <alignment horizontal="left"/>
    </xf>
    <xf numFmtId="0" fontId="7" fillId="11" borderId="27" xfId="0" applyFont="1" applyFill="1" applyBorder="1" applyAlignment="1">
      <alignment horizontal="left"/>
    </xf>
    <xf numFmtId="0" fontId="7" fillId="11" borderId="28" xfId="0" applyFont="1" applyFill="1" applyBorder="1" applyAlignment="1">
      <alignment horizontal="left"/>
    </xf>
    <xf numFmtId="0" fontId="7" fillId="11" borderId="28" xfId="0" applyFont="1" applyFill="1" applyBorder="1"/>
    <xf numFmtId="0" fontId="7" fillId="11" borderId="4" xfId="0" applyFont="1" applyFill="1" applyBorder="1"/>
    <xf numFmtId="0" fontId="7" fillId="11" borderId="27" xfId="0" applyFont="1" applyFill="1" applyBorder="1"/>
    <xf numFmtId="0" fontId="7" fillId="12" borderId="4" xfId="0" applyFont="1" applyFill="1" applyBorder="1" applyAlignment="1"/>
    <xf numFmtId="0" fontId="7" fillId="12" borderId="4" xfId="0" applyFont="1" applyFill="1" applyBorder="1"/>
    <xf numFmtId="0" fontId="7" fillId="12" borderId="45" xfId="0" applyFont="1" applyFill="1" applyBorder="1" applyAlignment="1"/>
    <xf numFmtId="0" fontId="7" fillId="12" borderId="27" xfId="0" applyFont="1" applyFill="1" applyBorder="1" applyAlignment="1"/>
    <xf numFmtId="0" fontId="7" fillId="11" borderId="4" xfId="0" applyFont="1" applyFill="1" applyBorder="1" applyAlignment="1">
      <alignment horizontal="center"/>
    </xf>
    <xf numFmtId="0" fontId="7" fillId="12" borderId="8" xfId="0" applyFont="1" applyFill="1" applyBorder="1" applyAlignment="1">
      <alignment horizontal="center"/>
    </xf>
    <xf numFmtId="0" fontId="7" fillId="12" borderId="15" xfId="0" applyFont="1" applyFill="1" applyBorder="1" applyAlignment="1">
      <alignment horizontal="center"/>
    </xf>
    <xf numFmtId="0" fontId="7" fillId="12" borderId="2" xfId="0" applyFont="1" applyFill="1" applyBorder="1" applyAlignment="1">
      <alignment horizontal="center"/>
    </xf>
    <xf numFmtId="0" fontId="7" fillId="0" borderId="0" xfId="0" applyFont="1" applyAlignment="1">
      <alignment horizontal="center"/>
    </xf>
    <xf numFmtId="0" fontId="7" fillId="11" borderId="28" xfId="0" applyFont="1" applyFill="1" applyBorder="1" applyAlignment="1">
      <alignment horizontal="center"/>
    </xf>
    <xf numFmtId="0" fontId="7" fillId="11" borderId="27" xfId="0" applyFont="1" applyFill="1" applyBorder="1" applyAlignment="1">
      <alignment horizontal="center"/>
    </xf>
    <xf numFmtId="0" fontId="7" fillId="11" borderId="45" xfId="0" applyFont="1" applyFill="1" applyBorder="1"/>
    <xf numFmtId="0" fontId="7" fillId="11" borderId="45" xfId="0" applyFont="1" applyFill="1" applyBorder="1" applyAlignment="1">
      <alignment horizontal="center"/>
    </xf>
    <xf numFmtId="0" fontId="7" fillId="11" borderId="25" xfId="0" applyFont="1" applyFill="1" applyBorder="1"/>
    <xf numFmtId="0" fontId="7" fillId="11" borderId="25" xfId="0" applyFont="1" applyFill="1" applyBorder="1" applyAlignment="1">
      <alignment horizontal="center"/>
    </xf>
    <xf numFmtId="0" fontId="15" fillId="0" borderId="18" xfId="0" applyFont="1" applyBorder="1" applyAlignment="1">
      <alignment horizontal="center" vertical="center"/>
    </xf>
    <xf numFmtId="0" fontId="15" fillId="0" borderId="21" xfId="0" applyFont="1" applyBorder="1" applyAlignment="1">
      <alignment horizontal="center" vertical="center" wrapText="1"/>
    </xf>
    <xf numFmtId="10" fontId="5" fillId="0" borderId="0" xfId="0" applyNumberFormat="1" applyFont="1" applyBorder="1" applyAlignment="1" applyProtection="1"/>
    <xf numFmtId="0" fontId="37" fillId="0" borderId="0" xfId="0" applyFont="1"/>
    <xf numFmtId="4" fontId="5" fillId="3" borderId="8" xfId="0" applyNumberFormat="1" applyFont="1" applyFill="1" applyBorder="1"/>
    <xf numFmtId="4" fontId="5" fillId="3" borderId="14" xfId="0" applyNumberFormat="1" applyFont="1" applyFill="1" applyBorder="1" applyAlignment="1">
      <alignment horizontal="right"/>
    </xf>
    <xf numFmtId="4" fontId="5" fillId="3" borderId="8" xfId="0" applyNumberFormat="1" applyFont="1" applyFill="1" applyBorder="1" applyProtection="1">
      <protection locked="0"/>
    </xf>
    <xf numFmtId="4" fontId="5" fillId="3" borderId="8" xfId="0" quotePrefix="1" applyNumberFormat="1" applyFont="1" applyFill="1" applyBorder="1" applyAlignment="1">
      <alignment horizontal="right"/>
    </xf>
    <xf numFmtId="4" fontId="5" fillId="3" borderId="39" xfId="0" applyNumberFormat="1" applyFont="1" applyFill="1" applyBorder="1" applyAlignment="1">
      <alignment horizontal="right"/>
    </xf>
    <xf numFmtId="4" fontId="5" fillId="3" borderId="8" xfId="0" applyNumberFormat="1" applyFont="1" applyFill="1" applyBorder="1" applyAlignment="1">
      <alignment horizontal="right"/>
    </xf>
    <xf numFmtId="4" fontId="5" fillId="9" borderId="8" xfId="0" applyNumberFormat="1" applyFont="1" applyFill="1" applyBorder="1" applyAlignment="1">
      <alignment horizontal="right"/>
    </xf>
    <xf numFmtId="4" fontId="5" fillId="14" borderId="8" xfId="0" applyNumberFormat="1" applyFont="1" applyFill="1" applyBorder="1" applyAlignment="1" applyProtection="1">
      <protection locked="0"/>
    </xf>
    <xf numFmtId="0" fontId="16" fillId="0" borderId="0" xfId="0" applyFont="1" applyFill="1" applyProtection="1">
      <protection hidden="1"/>
    </xf>
    <xf numFmtId="10" fontId="38" fillId="0" borderId="0" xfId="0" applyNumberFormat="1" applyFont="1" applyFill="1" applyBorder="1" applyAlignment="1" applyProtection="1">
      <alignment vertical="center" wrapText="1"/>
      <protection hidden="1"/>
    </xf>
    <xf numFmtId="0" fontId="16" fillId="0" borderId="0" xfId="0" applyFont="1" applyFill="1" applyBorder="1" applyProtection="1">
      <protection hidden="1"/>
    </xf>
    <xf numFmtId="0" fontId="16" fillId="0" borderId="57" xfId="0" applyFont="1" applyBorder="1" applyProtection="1">
      <protection hidden="1"/>
    </xf>
    <xf numFmtId="0" fontId="8" fillId="0" borderId="44" xfId="0" applyFont="1" applyFill="1" applyBorder="1" applyProtection="1">
      <protection hidden="1"/>
    </xf>
    <xf numFmtId="3" fontId="9" fillId="10" borderId="12" xfId="0" applyNumberFormat="1" applyFont="1" applyFill="1" applyBorder="1" applyAlignment="1" applyProtection="1">
      <alignment vertical="center" wrapText="1"/>
      <protection hidden="1"/>
    </xf>
    <xf numFmtId="0" fontId="8" fillId="0" borderId="0" xfId="0" applyFont="1" applyFill="1" applyBorder="1" applyProtection="1">
      <protection hidden="1"/>
    </xf>
    <xf numFmtId="0" fontId="8" fillId="16" borderId="44" xfId="0" applyFont="1" applyFill="1" applyBorder="1" applyProtection="1">
      <protection hidden="1"/>
    </xf>
    <xf numFmtId="3" fontId="9" fillId="10" borderId="40" xfId="0" applyNumberFormat="1" applyFont="1" applyFill="1" applyBorder="1" applyAlignment="1" applyProtection="1">
      <alignment horizontal="center" vertical="center" wrapText="1"/>
      <protection hidden="1"/>
    </xf>
    <xf numFmtId="3" fontId="9" fillId="10" borderId="41" xfId="0" applyNumberFormat="1" applyFont="1" applyFill="1" applyBorder="1" applyAlignment="1" applyProtection="1">
      <alignment horizontal="center" vertical="center" wrapText="1"/>
      <protection hidden="1"/>
    </xf>
    <xf numFmtId="3" fontId="9" fillId="10" borderId="16" xfId="0" applyNumberFormat="1" applyFont="1" applyFill="1" applyBorder="1" applyAlignment="1" applyProtection="1">
      <alignment horizontal="center" vertical="center" wrapText="1"/>
      <protection hidden="1"/>
    </xf>
    <xf numFmtId="3" fontId="9" fillId="10" borderId="42" xfId="0" applyNumberFormat="1" applyFont="1" applyFill="1" applyBorder="1" applyAlignment="1" applyProtection="1">
      <alignment horizontal="center" vertical="center" wrapText="1"/>
      <protection hidden="1"/>
    </xf>
    <xf numFmtId="3" fontId="9" fillId="10" borderId="0" xfId="0" applyNumberFormat="1" applyFont="1" applyFill="1" applyBorder="1" applyAlignment="1" applyProtection="1">
      <alignment vertical="center" wrapText="1"/>
      <protection hidden="1"/>
    </xf>
    <xf numFmtId="3" fontId="9" fillId="10" borderId="22" xfId="0" applyNumberFormat="1" applyFont="1" applyFill="1" applyBorder="1" applyAlignment="1" applyProtection="1">
      <alignment horizontal="center" vertical="center" wrapText="1"/>
      <protection hidden="1"/>
    </xf>
    <xf numFmtId="3" fontId="9" fillId="10" borderId="0" xfId="0" applyNumberFormat="1" applyFont="1" applyFill="1" applyBorder="1" applyAlignment="1" applyProtection="1">
      <alignment horizontal="center" vertical="center" wrapText="1"/>
      <protection hidden="1"/>
    </xf>
    <xf numFmtId="3" fontId="9" fillId="3" borderId="73" xfId="0" applyNumberFormat="1" applyFont="1" applyFill="1" applyBorder="1" applyAlignment="1" applyProtection="1">
      <alignment horizontal="center" vertical="center" wrapText="1"/>
      <protection hidden="1"/>
    </xf>
    <xf numFmtId="0" fontId="6" fillId="15" borderId="0" xfId="0" applyFont="1" applyFill="1" applyBorder="1" applyProtection="1">
      <protection hidden="1"/>
    </xf>
    <xf numFmtId="0" fontId="6" fillId="15" borderId="61" xfId="0" applyFont="1" applyFill="1" applyBorder="1" applyProtection="1">
      <protection hidden="1"/>
    </xf>
    <xf numFmtId="0" fontId="6" fillId="15" borderId="4" xfId="0" applyFont="1" applyFill="1" applyBorder="1" applyProtection="1">
      <protection hidden="1"/>
    </xf>
    <xf numFmtId="0" fontId="39" fillId="15" borderId="8" xfId="0" applyFont="1" applyFill="1" applyBorder="1" applyProtection="1">
      <protection hidden="1"/>
    </xf>
    <xf numFmtId="0" fontId="6" fillId="15" borderId="32" xfId="0" applyFont="1" applyFill="1" applyBorder="1" applyProtection="1">
      <protection hidden="1"/>
    </xf>
    <xf numFmtId="0" fontId="6" fillId="15" borderId="59" xfId="0" applyFont="1" applyFill="1" applyBorder="1" applyProtection="1">
      <protection hidden="1"/>
    </xf>
    <xf numFmtId="0" fontId="6" fillId="0" borderId="0" xfId="0" applyFont="1" applyFill="1" applyBorder="1" applyProtection="1">
      <protection hidden="1"/>
    </xf>
    <xf numFmtId="0" fontId="16" fillId="10" borderId="29" xfId="0" applyNumberFormat="1" applyFont="1" applyFill="1" applyBorder="1" applyAlignment="1" applyProtection="1">
      <alignment horizontal="left"/>
      <protection hidden="1"/>
    </xf>
    <xf numFmtId="0" fontId="7" fillId="0" borderId="0" xfId="0" applyFont="1" applyFill="1" applyBorder="1" applyProtection="1">
      <protection hidden="1"/>
    </xf>
    <xf numFmtId="0" fontId="0" fillId="0" borderId="0" xfId="0" applyProtection="1">
      <protection hidden="1"/>
    </xf>
    <xf numFmtId="0" fontId="0" fillId="0" borderId="0" xfId="0" applyBorder="1" applyProtection="1">
      <protection hidden="1"/>
    </xf>
    <xf numFmtId="0" fontId="8" fillId="0" borderId="0" xfId="0" applyFont="1" applyFill="1" applyBorder="1" applyAlignment="1" applyProtection="1">
      <alignment horizontal="left"/>
      <protection hidden="1"/>
    </xf>
    <xf numFmtId="0" fontId="8" fillId="15" borderId="4" xfId="0" applyFont="1" applyFill="1" applyBorder="1" applyProtection="1">
      <protection hidden="1"/>
    </xf>
    <xf numFmtId="0" fontId="8" fillId="15" borderId="25" xfId="0" applyFont="1" applyFill="1" applyBorder="1" applyProtection="1">
      <protection hidden="1"/>
    </xf>
    <xf numFmtId="0" fontId="16" fillId="0" borderId="0" xfId="0" applyFont="1" applyProtection="1">
      <protection hidden="1"/>
    </xf>
    <xf numFmtId="0" fontId="8" fillId="15" borderId="13" xfId="0" applyFont="1" applyFill="1" applyBorder="1" applyAlignment="1" applyProtection="1">
      <alignment vertical="top" wrapText="1"/>
      <protection hidden="1"/>
    </xf>
    <xf numFmtId="0" fontId="6" fillId="11" borderId="58" xfId="0" applyFont="1" applyFill="1" applyBorder="1" applyAlignment="1" applyProtection="1">
      <alignment vertical="center" wrapText="1"/>
      <protection hidden="1"/>
    </xf>
    <xf numFmtId="0" fontId="6" fillId="11" borderId="59" xfId="0" applyFont="1" applyFill="1" applyBorder="1" applyAlignment="1" applyProtection="1">
      <alignment horizontal="center" vertical="center" wrapText="1"/>
      <protection hidden="1"/>
    </xf>
    <xf numFmtId="0" fontId="8" fillId="11" borderId="73" xfId="0" applyFont="1" applyFill="1" applyBorder="1" applyAlignment="1" applyProtection="1">
      <alignment vertical="top" wrapText="1"/>
      <protection hidden="1"/>
    </xf>
    <xf numFmtId="10" fontId="8" fillId="2" borderId="5" xfId="5" applyNumberFormat="1" applyFont="1" applyFill="1" applyBorder="1" applyAlignment="1" applyProtection="1">
      <alignment vertical="center"/>
    </xf>
    <xf numFmtId="0" fontId="8" fillId="19" borderId="13" xfId="0" applyFont="1" applyFill="1" applyBorder="1" applyProtection="1">
      <protection locked="0" hidden="1"/>
    </xf>
    <xf numFmtId="0" fontId="8" fillId="19" borderId="8" xfId="0" applyFont="1" applyFill="1" applyBorder="1" applyProtection="1">
      <protection locked="0" hidden="1"/>
    </xf>
    <xf numFmtId="0" fontId="6" fillId="19" borderId="8" xfId="0" applyFont="1" applyFill="1" applyBorder="1" applyAlignment="1" applyProtection="1">
      <alignment horizontal="left" wrapText="1"/>
      <protection locked="0"/>
    </xf>
    <xf numFmtId="0" fontId="6" fillId="19" borderId="42" xfId="0" applyFont="1" applyFill="1" applyBorder="1" applyAlignment="1" applyProtection="1">
      <alignment horizontal="left" vertical="top" wrapText="1"/>
      <protection locked="0"/>
    </xf>
    <xf numFmtId="0" fontId="6" fillId="19" borderId="8" xfId="0" applyFont="1" applyFill="1" applyBorder="1" applyAlignment="1" applyProtection="1">
      <alignment horizontal="left" vertical="top" wrapText="1"/>
      <protection locked="0"/>
    </xf>
    <xf numFmtId="0" fontId="10" fillId="19" borderId="8" xfId="0" applyFont="1" applyFill="1" applyBorder="1" applyAlignment="1" applyProtection="1">
      <alignment horizontal="left" vertical="top" wrapText="1"/>
      <protection locked="0"/>
    </xf>
    <xf numFmtId="14" fontId="26" fillId="19" borderId="33" xfId="0" applyNumberFormat="1" applyFont="1" applyFill="1" applyBorder="1" applyAlignment="1" applyProtection="1">
      <alignment horizontal="center"/>
      <protection locked="0"/>
    </xf>
    <xf numFmtId="14" fontId="26" fillId="19" borderId="29" xfId="0" applyNumberFormat="1" applyFont="1" applyFill="1" applyBorder="1" applyAlignment="1" applyProtection="1">
      <alignment horizontal="center"/>
      <protection locked="0"/>
    </xf>
    <xf numFmtId="4" fontId="22" fillId="3" borderId="24" xfId="5" applyNumberFormat="1" applyFont="1" applyFill="1" applyBorder="1" applyAlignment="1" applyProtection="1">
      <alignment horizontal="right" vertical="center"/>
    </xf>
    <xf numFmtId="2" fontId="6" fillId="13" borderId="3" xfId="0" applyNumberFormat="1" applyFont="1" applyFill="1" applyBorder="1" applyProtection="1"/>
    <xf numFmtId="2" fontId="6" fillId="13" borderId="5" xfId="0" applyNumberFormat="1" applyFont="1" applyFill="1" applyBorder="1" applyProtection="1"/>
    <xf numFmtId="0" fontId="7" fillId="10" borderId="0" xfId="0" applyFont="1" applyFill="1" applyProtection="1"/>
    <xf numFmtId="0" fontId="2" fillId="0" borderId="0" xfId="22" applyFill="1" applyProtection="1"/>
    <xf numFmtId="0" fontId="2" fillId="20" borderId="0" xfId="22" applyFill="1" applyProtection="1"/>
    <xf numFmtId="0" fontId="41" fillId="0" borderId="75" xfId="22" applyFont="1" applyBorder="1"/>
    <xf numFmtId="0" fontId="41" fillId="21" borderId="76" xfId="22" applyFont="1" applyFill="1" applyBorder="1"/>
    <xf numFmtId="0" fontId="41" fillId="0" borderId="77" xfId="22" applyFont="1" applyBorder="1"/>
    <xf numFmtId="0" fontId="41" fillId="21" borderId="77" xfId="22" applyFont="1" applyFill="1" applyBorder="1"/>
    <xf numFmtId="0" fontId="41" fillId="21" borderId="0" xfId="22" applyFont="1" applyFill="1" applyProtection="1"/>
    <xf numFmtId="0" fontId="41" fillId="21" borderId="79" xfId="22" applyFont="1" applyFill="1" applyBorder="1"/>
    <xf numFmtId="0" fontId="41" fillId="22" borderId="77" xfId="22" applyFont="1" applyFill="1" applyBorder="1"/>
    <xf numFmtId="0" fontId="2" fillId="0" borderId="0" xfId="22" applyFill="1" applyBorder="1" applyProtection="1"/>
    <xf numFmtId="0" fontId="42" fillId="0" borderId="0" xfId="22" applyFont="1" applyFill="1" applyBorder="1" applyAlignment="1">
      <alignment vertical="center"/>
    </xf>
    <xf numFmtId="0" fontId="43" fillId="0" borderId="0" xfId="22" quotePrefix="1" applyFont="1" applyFill="1" applyProtection="1"/>
    <xf numFmtId="0" fontId="42" fillId="0" borderId="44" xfId="22" applyFont="1" applyFill="1" applyBorder="1" applyAlignment="1">
      <alignment vertical="center"/>
    </xf>
    <xf numFmtId="0" fontId="43" fillId="0" borderId="0" xfId="22" applyFont="1" applyFill="1" applyAlignment="1" applyProtection="1">
      <alignment horizontal="center"/>
    </xf>
    <xf numFmtId="0" fontId="44" fillId="23" borderId="78" xfId="22" applyFont="1" applyFill="1" applyBorder="1" applyAlignment="1" applyProtection="1">
      <alignment horizontal="center" vertical="center" wrapText="1"/>
    </xf>
    <xf numFmtId="0" fontId="44" fillId="24" borderId="0" xfId="22" applyFont="1" applyFill="1" applyBorder="1" applyAlignment="1" applyProtection="1">
      <alignment horizontal="center" vertical="center"/>
    </xf>
    <xf numFmtId="0" fontId="44" fillId="24" borderId="81" xfId="22" applyFont="1" applyFill="1" applyBorder="1" applyAlignment="1">
      <alignment horizontal="center" vertical="center"/>
    </xf>
    <xf numFmtId="0" fontId="44" fillId="23" borderId="83" xfId="22" applyFont="1" applyFill="1" applyBorder="1" applyAlignment="1" applyProtection="1">
      <alignment horizontal="center" vertical="center" wrapText="1"/>
    </xf>
    <xf numFmtId="0" fontId="45" fillId="25" borderId="78" xfId="22" applyFont="1" applyFill="1" applyBorder="1" applyProtection="1"/>
    <xf numFmtId="0" fontId="45" fillId="25" borderId="84" xfId="22" applyFont="1" applyFill="1" applyBorder="1" applyProtection="1"/>
    <xf numFmtId="0" fontId="45" fillId="25" borderId="82" xfId="22" applyFont="1" applyFill="1" applyBorder="1" applyProtection="1"/>
    <xf numFmtId="0" fontId="16" fillId="0" borderId="0" xfId="0" quotePrefix="1" applyFont="1" applyProtection="1">
      <protection hidden="1"/>
    </xf>
    <xf numFmtId="165" fontId="7" fillId="3" borderId="30" xfId="27" applyFont="1" applyFill="1" applyBorder="1" applyAlignment="1" applyProtection="1">
      <alignment vertical="center" wrapText="1"/>
      <protection hidden="1"/>
    </xf>
    <xf numFmtId="165" fontId="9" fillId="3" borderId="3" xfId="27" applyFont="1" applyFill="1" applyBorder="1" applyAlignment="1" applyProtection="1">
      <alignment vertical="center" wrapText="1"/>
      <protection hidden="1"/>
    </xf>
    <xf numFmtId="165" fontId="7" fillId="17" borderId="0" xfId="27" applyFont="1" applyFill="1" applyBorder="1" applyAlignment="1" applyProtection="1">
      <alignment vertical="center" wrapText="1"/>
      <protection hidden="1"/>
    </xf>
    <xf numFmtId="0" fontId="2" fillId="19" borderId="8" xfId="22" applyFill="1" applyBorder="1" applyProtection="1">
      <protection locked="0" hidden="1"/>
    </xf>
    <xf numFmtId="0" fontId="8" fillId="15" borderId="85" xfId="0" applyFont="1" applyFill="1" applyBorder="1" applyAlignment="1" applyProtection="1">
      <alignment vertical="top" wrapText="1"/>
      <protection hidden="1"/>
    </xf>
    <xf numFmtId="0" fontId="8" fillId="11" borderId="33" xfId="0" applyFont="1" applyFill="1" applyBorder="1" applyAlignment="1" applyProtection="1">
      <alignment vertical="top" wrapText="1"/>
      <protection hidden="1"/>
    </xf>
    <xf numFmtId="0" fontId="41" fillId="22" borderId="86" xfId="22" applyFont="1" applyFill="1" applyBorder="1"/>
    <xf numFmtId="0" fontId="41" fillId="21" borderId="8" xfId="22" applyFont="1" applyFill="1" applyBorder="1" applyProtection="1"/>
    <xf numFmtId="0" fontId="40" fillId="18" borderId="69" xfId="0" applyFont="1" applyFill="1" applyBorder="1" applyAlignment="1" applyProtection="1">
      <alignment vertical="top" wrapText="1"/>
      <protection hidden="1"/>
    </xf>
    <xf numFmtId="0" fontId="40" fillId="18" borderId="17" xfId="0" applyFont="1" applyFill="1" applyBorder="1" applyAlignment="1" applyProtection="1">
      <alignment vertical="top" wrapText="1"/>
      <protection hidden="1"/>
    </xf>
    <xf numFmtId="0" fontId="6" fillId="17" borderId="13" xfId="0" applyFont="1" applyFill="1" applyBorder="1" applyAlignment="1" applyProtection="1">
      <alignment horizontal="left"/>
      <protection hidden="1"/>
    </xf>
    <xf numFmtId="0" fontId="40" fillId="18" borderId="91" xfId="0" applyFont="1" applyFill="1" applyBorder="1" applyAlignment="1" applyProtection="1">
      <alignment vertical="top" wrapText="1"/>
      <protection hidden="1"/>
    </xf>
    <xf numFmtId="0" fontId="6" fillId="17" borderId="13" xfId="0" applyFont="1" applyFill="1" applyBorder="1" applyAlignment="1" applyProtection="1">
      <alignment horizontal="center" vertical="center"/>
      <protection hidden="1"/>
    </xf>
    <xf numFmtId="4" fontId="8" fillId="10" borderId="8" xfId="0" quotePrefix="1" applyNumberFormat="1" applyFont="1" applyFill="1" applyBorder="1" applyProtection="1">
      <protection hidden="1"/>
    </xf>
    <xf numFmtId="0" fontId="6" fillId="15" borderId="6" xfId="0" quotePrefix="1" applyFont="1" applyFill="1" applyBorder="1" applyProtection="1">
      <protection hidden="1"/>
    </xf>
    <xf numFmtId="0" fontId="6" fillId="15" borderId="37" xfId="0" quotePrefix="1" applyFont="1" applyFill="1" applyBorder="1" applyProtection="1">
      <protection hidden="1"/>
    </xf>
    <xf numFmtId="4" fontId="8" fillId="10" borderId="24" xfId="0" quotePrefix="1" applyNumberFormat="1" applyFont="1" applyFill="1" applyBorder="1" applyProtection="1">
      <protection hidden="1"/>
    </xf>
    <xf numFmtId="4" fontId="8" fillId="10" borderId="2" xfId="0" quotePrefix="1" applyNumberFormat="1" applyFont="1" applyFill="1" applyBorder="1" applyProtection="1">
      <protection hidden="1"/>
    </xf>
    <xf numFmtId="0" fontId="9" fillId="0" borderId="0" xfId="0" applyFont="1" applyFill="1" applyBorder="1" applyAlignment="1" applyProtection="1">
      <alignment horizontal="left" vertical="top"/>
      <protection hidden="1"/>
    </xf>
    <xf numFmtId="0" fontId="13" fillId="0" borderId="0" xfId="0" applyFont="1" applyFill="1" applyBorder="1" applyAlignment="1" applyProtection="1">
      <alignment horizontal="left"/>
      <protection hidden="1"/>
    </xf>
    <xf numFmtId="0" fontId="6" fillId="13" borderId="0" xfId="0" applyFont="1" applyFill="1" applyBorder="1" applyProtection="1">
      <protection hidden="1"/>
    </xf>
    <xf numFmtId="0" fontId="7" fillId="0" borderId="0" xfId="0" applyFont="1" applyFill="1" applyBorder="1" applyAlignment="1" applyProtection="1">
      <alignment horizontal="left" vertical="top"/>
      <protection hidden="1"/>
    </xf>
    <xf numFmtId="0" fontId="6" fillId="0" borderId="0" xfId="0" applyFont="1" applyFill="1" applyBorder="1" applyAlignment="1" applyProtection="1">
      <alignment horizontal="center"/>
      <protection hidden="1"/>
    </xf>
    <xf numFmtId="0" fontId="8" fillId="0" borderId="2" xfId="1" applyFont="1" applyFill="1" applyBorder="1" applyAlignment="1" applyProtection="1">
      <alignment horizontal="center" vertical="top" wrapText="1"/>
      <protection hidden="1"/>
    </xf>
    <xf numFmtId="0" fontId="8" fillId="0" borderId="3" xfId="0" applyFont="1" applyFill="1" applyBorder="1" applyAlignment="1" applyProtection="1">
      <alignment horizontal="center" vertical="top" wrapText="1"/>
      <protection hidden="1"/>
    </xf>
    <xf numFmtId="2" fontId="6" fillId="0" borderId="18" xfId="0" applyNumberFormat="1" applyFont="1" applyFill="1" applyBorder="1" applyAlignment="1" applyProtection="1">
      <alignment horizontal="center" vertical="center" wrapText="1"/>
      <protection hidden="1"/>
    </xf>
    <xf numFmtId="2" fontId="6" fillId="0" borderId="19" xfId="0" applyNumberFormat="1" applyFont="1" applyFill="1" applyBorder="1" applyAlignment="1" applyProtection="1">
      <alignment horizontal="center" vertical="center" wrapText="1"/>
      <protection hidden="1"/>
    </xf>
    <xf numFmtId="2" fontId="6" fillId="0" borderId="20" xfId="0" applyNumberFormat="1" applyFont="1" applyFill="1" applyBorder="1" applyAlignment="1" applyProtection="1">
      <alignment horizontal="center" vertical="center" wrapText="1"/>
      <protection hidden="1"/>
    </xf>
    <xf numFmtId="4" fontId="8" fillId="3" borderId="8" xfId="0" applyNumberFormat="1" applyFont="1" applyFill="1" applyBorder="1" applyProtection="1">
      <protection hidden="1"/>
    </xf>
    <xf numFmtId="4" fontId="6" fillId="4" borderId="8" xfId="0" applyNumberFormat="1" applyFont="1" applyFill="1" applyBorder="1" applyProtection="1">
      <protection hidden="1"/>
    </xf>
    <xf numFmtId="2" fontId="8" fillId="0" borderId="25" xfId="0" applyNumberFormat="1" applyFont="1" applyFill="1" applyBorder="1" applyProtection="1">
      <protection hidden="1"/>
    </xf>
    <xf numFmtId="2" fontId="8" fillId="5" borderId="24" xfId="0" applyNumberFormat="1" applyFont="1" applyFill="1" applyBorder="1" applyProtection="1">
      <protection hidden="1"/>
    </xf>
    <xf numFmtId="2" fontId="6" fillId="5" borderId="24" xfId="0" applyNumberFormat="1" applyFont="1" applyFill="1" applyBorder="1" applyProtection="1">
      <protection hidden="1"/>
    </xf>
    <xf numFmtId="2" fontId="8" fillId="5" borderId="5" xfId="0" applyNumberFormat="1" applyFont="1" applyFill="1" applyBorder="1" applyProtection="1">
      <protection hidden="1"/>
    </xf>
    <xf numFmtId="4" fontId="6" fillId="4" borderId="2" xfId="0" applyNumberFormat="1" applyFont="1" applyFill="1" applyBorder="1" applyProtection="1">
      <protection hidden="1"/>
    </xf>
    <xf numFmtId="4" fontId="6" fillId="4" borderId="1" xfId="0" applyNumberFormat="1" applyFont="1" applyFill="1" applyBorder="1" applyProtection="1">
      <protection hidden="1"/>
    </xf>
    <xf numFmtId="4" fontId="6" fillId="3" borderId="2" xfId="0" applyNumberFormat="1" applyFont="1" applyFill="1" applyBorder="1" applyProtection="1">
      <protection hidden="1"/>
    </xf>
    <xf numFmtId="2" fontId="6" fillId="5" borderId="27" xfId="0" applyNumberFormat="1" applyFont="1" applyFill="1" applyBorder="1" applyProtection="1">
      <protection hidden="1"/>
    </xf>
    <xf numFmtId="2" fontId="6" fillId="5" borderId="2" xfId="0" applyNumberFormat="1" applyFont="1" applyFill="1" applyBorder="1" applyProtection="1">
      <protection hidden="1"/>
    </xf>
    <xf numFmtId="2" fontId="8" fillId="0" borderId="28" xfId="0" applyNumberFormat="1" applyFont="1" applyFill="1" applyBorder="1" applyProtection="1">
      <protection hidden="1"/>
    </xf>
    <xf numFmtId="2" fontId="8" fillId="0" borderId="13" xfId="0" applyNumberFormat="1" applyFont="1" applyFill="1" applyBorder="1" applyProtection="1">
      <protection hidden="1"/>
    </xf>
    <xf numFmtId="2" fontId="8" fillId="0" borderId="30" xfId="0" applyNumberFormat="1" applyFont="1" applyFill="1" applyBorder="1" applyProtection="1">
      <protection hidden="1"/>
    </xf>
    <xf numFmtId="0" fontId="8" fillId="0" borderId="17" xfId="0" applyFont="1" applyFill="1" applyBorder="1" applyProtection="1">
      <protection hidden="1"/>
    </xf>
    <xf numFmtId="2" fontId="8" fillId="0" borderId="36" xfId="0" applyNumberFormat="1" applyFont="1" applyFill="1" applyBorder="1" applyProtection="1">
      <protection hidden="1"/>
    </xf>
    <xf numFmtId="2" fontId="8" fillId="0" borderId="47" xfId="0" applyNumberFormat="1" applyFont="1" applyFill="1" applyBorder="1" applyProtection="1">
      <protection hidden="1"/>
    </xf>
    <xf numFmtId="2" fontId="8" fillId="0" borderId="48" xfId="0" applyNumberFormat="1" applyFont="1" applyFill="1" applyBorder="1" applyProtection="1">
      <protection hidden="1"/>
    </xf>
    <xf numFmtId="0" fontId="8" fillId="0" borderId="0" xfId="0" applyFont="1" applyFill="1" applyBorder="1" applyAlignment="1" applyProtection="1">
      <protection hidden="1"/>
    </xf>
    <xf numFmtId="0" fontId="6" fillId="19" borderId="13" xfId="0" applyFont="1" applyFill="1" applyBorder="1" applyAlignment="1" applyProtection="1">
      <alignment horizontal="left"/>
      <protection locked="0" hidden="1"/>
    </xf>
    <xf numFmtId="0" fontId="8" fillId="19" borderId="87" xfId="0" applyFont="1" applyFill="1" applyBorder="1" applyAlignment="1" applyProtection="1">
      <alignment vertical="top" wrapText="1"/>
      <protection locked="0" hidden="1"/>
    </xf>
    <xf numFmtId="0" fontId="8" fillId="19" borderId="88" xfId="0" applyFont="1" applyFill="1" applyBorder="1" applyAlignment="1" applyProtection="1">
      <alignment vertical="top" wrapText="1"/>
      <protection locked="0" hidden="1"/>
    </xf>
    <xf numFmtId="0" fontId="8" fillId="19" borderId="90" xfId="0" applyFont="1" applyFill="1" applyBorder="1" applyAlignment="1" applyProtection="1">
      <alignment vertical="top" wrapText="1"/>
      <protection locked="0" hidden="1"/>
    </xf>
    <xf numFmtId="2" fontId="8" fillId="19" borderId="13" xfId="0" applyNumberFormat="1" applyFont="1" applyFill="1" applyBorder="1" applyProtection="1">
      <protection locked="0" hidden="1"/>
    </xf>
    <xf numFmtId="2" fontId="8" fillId="19" borderId="8" xfId="0" applyNumberFormat="1" applyFont="1" applyFill="1" applyBorder="1" applyProtection="1">
      <protection locked="0" hidden="1"/>
    </xf>
    <xf numFmtId="4" fontId="8" fillId="19" borderId="13" xfId="0" applyNumberFormat="1" applyFont="1" applyFill="1" applyBorder="1" applyProtection="1">
      <protection locked="0" hidden="1"/>
    </xf>
    <xf numFmtId="0" fontId="9" fillId="0" borderId="0" xfId="0" applyFont="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Protection="1">
      <protection hidden="1"/>
    </xf>
    <xf numFmtId="0" fontId="9" fillId="0" borderId="0" xfId="0" applyFont="1" applyProtection="1">
      <protection hidden="1"/>
    </xf>
    <xf numFmtId="14" fontId="23" fillId="0" borderId="0" xfId="0" applyNumberFormat="1" applyFont="1" applyProtection="1">
      <protection hidden="1"/>
    </xf>
    <xf numFmtId="0" fontId="6" fillId="0" borderId="0" xfId="0" applyFont="1" applyFill="1" applyAlignment="1" applyProtection="1">
      <alignment horizontal="right"/>
      <protection hidden="1"/>
    </xf>
    <xf numFmtId="0" fontId="8" fillId="0" borderId="0" xfId="0" applyFont="1" applyFill="1" applyProtection="1">
      <protection hidden="1"/>
    </xf>
    <xf numFmtId="0" fontId="7" fillId="0" borderId="0" xfId="0" applyFont="1" applyFill="1" applyAlignment="1" applyProtection="1">
      <alignment vertical="top"/>
      <protection hidden="1"/>
    </xf>
    <xf numFmtId="0" fontId="7" fillId="0" borderId="0" xfId="0" applyFont="1" applyFill="1" applyAlignment="1" applyProtection="1">
      <alignment vertical="top" wrapText="1"/>
      <protection hidden="1"/>
    </xf>
    <xf numFmtId="0" fontId="6" fillId="0" borderId="25" xfId="0" applyFont="1" applyBorder="1" applyProtection="1">
      <protection hidden="1"/>
    </xf>
    <xf numFmtId="4" fontId="6" fillId="13" borderId="5" xfId="0" applyNumberFormat="1" applyFont="1" applyFill="1" applyBorder="1" applyProtection="1">
      <protection hidden="1"/>
    </xf>
    <xf numFmtId="0" fontId="8" fillId="0" borderId="0" xfId="0" applyFont="1" applyBorder="1" applyAlignment="1" applyProtection="1">
      <alignment horizontal="center"/>
      <protection hidden="1"/>
    </xf>
    <xf numFmtId="0" fontId="18" fillId="0" borderId="0" xfId="0" applyFont="1" applyBorder="1" applyAlignment="1" applyProtection="1">
      <alignment shrinkToFit="1"/>
      <protection hidden="1"/>
    </xf>
    <xf numFmtId="0" fontId="6" fillId="0" borderId="0" xfId="0" applyFont="1" applyAlignment="1" applyProtection="1">
      <alignment horizontal="center"/>
      <protection hidden="1"/>
    </xf>
    <xf numFmtId="4" fontId="24" fillId="3" borderId="31" xfId="0" applyNumberFormat="1" applyFont="1" applyFill="1" applyBorder="1" applyAlignment="1" applyProtection="1">
      <alignment shrinkToFit="1"/>
      <protection hidden="1"/>
    </xf>
    <xf numFmtId="4" fontId="8" fillId="0" borderId="8" xfId="0" applyNumberFormat="1" applyFont="1" applyBorder="1" applyProtection="1">
      <protection hidden="1"/>
    </xf>
    <xf numFmtId="4" fontId="6" fillId="6" borderId="8" xfId="0" applyNumberFormat="1" applyFont="1" applyFill="1" applyBorder="1" applyProtection="1">
      <protection hidden="1"/>
    </xf>
    <xf numFmtId="0" fontId="8" fillId="6" borderId="8" xfId="0" applyFont="1" applyFill="1" applyBorder="1" applyProtection="1">
      <protection hidden="1"/>
    </xf>
    <xf numFmtId="0" fontId="8" fillId="0" borderId="8" xfId="0" applyFont="1" applyBorder="1" applyProtection="1">
      <protection hidden="1"/>
    </xf>
    <xf numFmtId="0" fontId="8" fillId="19" borderId="29" xfId="0" applyFont="1" applyFill="1" applyBorder="1" applyAlignment="1" applyProtection="1">
      <alignment vertical="top" wrapText="1"/>
      <protection locked="0" hidden="1"/>
    </xf>
    <xf numFmtId="0" fontId="8" fillId="19" borderId="8" xfId="0" applyFont="1" applyFill="1" applyBorder="1" applyAlignment="1" applyProtection="1">
      <alignment wrapText="1"/>
      <protection locked="0" hidden="1"/>
    </xf>
    <xf numFmtId="0" fontId="8" fillId="19" borderId="33" xfId="0" applyFont="1" applyFill="1" applyBorder="1" applyAlignment="1" applyProtection="1">
      <alignment wrapText="1"/>
      <protection locked="0" hidden="1"/>
    </xf>
    <xf numFmtId="0" fontId="8" fillId="19" borderId="13" xfId="0" applyFont="1" applyFill="1" applyBorder="1" applyAlignment="1" applyProtection="1">
      <alignment vertical="top" wrapText="1"/>
      <protection locked="0" hidden="1"/>
    </xf>
    <xf numFmtId="14" fontId="8" fillId="19" borderId="33" xfId="0" applyNumberFormat="1" applyFont="1" applyFill="1" applyBorder="1" applyAlignment="1" applyProtection="1">
      <alignment wrapText="1"/>
      <protection locked="0" hidden="1"/>
    </xf>
    <xf numFmtId="14" fontId="8" fillId="19" borderId="13" xfId="0" applyNumberFormat="1" applyFont="1" applyFill="1" applyBorder="1" applyAlignment="1" applyProtection="1">
      <alignment horizontal="center" vertical="top" wrapText="1"/>
      <protection locked="0" hidden="1"/>
    </xf>
    <xf numFmtId="0" fontId="8" fillId="19" borderId="13" xfId="0" applyFont="1" applyFill="1" applyBorder="1" applyAlignment="1" applyProtection="1">
      <alignment wrapText="1"/>
      <protection locked="0" hidden="1"/>
    </xf>
    <xf numFmtId="0" fontId="9" fillId="0" borderId="0" xfId="0" applyFont="1" applyAlignment="1" applyProtection="1">
      <protection hidden="1"/>
    </xf>
    <xf numFmtId="14" fontId="14" fillId="0" borderId="0" xfId="0" applyNumberFormat="1" applyFont="1" applyProtection="1">
      <protection hidden="1"/>
    </xf>
    <xf numFmtId="0" fontId="8" fillId="11" borderId="0" xfId="0" applyFont="1" applyFill="1" applyProtection="1">
      <protection hidden="1"/>
    </xf>
    <xf numFmtId="0" fontId="23" fillId="0" borderId="0" xfId="0" applyFont="1" applyFill="1" applyAlignment="1" applyProtection="1">
      <protection hidden="1"/>
    </xf>
    <xf numFmtId="0" fontId="17" fillId="0" borderId="0" xfId="0" applyFont="1" applyAlignment="1" applyProtection="1">
      <protection hidden="1"/>
    </xf>
    <xf numFmtId="0" fontId="18" fillId="7" borderId="32" xfId="0" applyFont="1" applyFill="1" applyBorder="1" applyAlignment="1" applyProtection="1">
      <protection hidden="1"/>
    </xf>
    <xf numFmtId="0" fontId="0" fillId="0" borderId="32" xfId="0" applyBorder="1" applyAlignment="1" applyProtection="1">
      <protection hidden="1"/>
    </xf>
    <xf numFmtId="0" fontId="9" fillId="0" borderId="0" xfId="0" applyFont="1" applyFill="1" applyAlignment="1" applyProtection="1">
      <protection hidden="1"/>
    </xf>
    <xf numFmtId="0" fontId="6" fillId="0" borderId="27" xfId="0" applyFont="1" applyFill="1" applyBorder="1" applyAlignment="1" applyProtection="1">
      <protection hidden="1"/>
    </xf>
    <xf numFmtId="2" fontId="6" fillId="13" borderId="3" xfId="0" applyNumberFormat="1" applyFont="1" applyFill="1" applyBorder="1" applyAlignment="1" applyProtection="1">
      <protection hidden="1"/>
    </xf>
    <xf numFmtId="0" fontId="6" fillId="0" borderId="6" xfId="0" applyFont="1" applyBorder="1" applyAlignment="1" applyProtection="1">
      <alignment horizontal="center" vertical="center"/>
      <protection hidden="1"/>
    </xf>
    <xf numFmtId="0" fontId="8" fillId="11" borderId="0" xfId="0" applyFont="1" applyFill="1" applyAlignment="1" applyProtection="1">
      <alignment horizontal="center"/>
      <protection hidden="1"/>
    </xf>
    <xf numFmtId="166" fontId="6" fillId="0" borderId="38" xfId="0" applyNumberFormat="1" applyFont="1" applyBorder="1" applyAlignment="1" applyProtection="1">
      <alignment horizontal="center" vertical="center"/>
      <protection hidden="1"/>
    </xf>
    <xf numFmtId="0" fontId="6" fillId="0" borderId="8" xfId="0" applyFont="1" applyBorder="1" applyAlignment="1" applyProtection="1">
      <alignment horizontal="center"/>
      <protection hidden="1"/>
    </xf>
    <xf numFmtId="4" fontId="8" fillId="3" borderId="35" xfId="0" quotePrefix="1" applyNumberFormat="1" applyFont="1" applyFill="1" applyBorder="1" applyProtection="1">
      <protection hidden="1"/>
    </xf>
    <xf numFmtId="4" fontId="8" fillId="3" borderId="35" xfId="0" applyNumberFormat="1" applyFont="1" applyFill="1" applyBorder="1" applyProtection="1">
      <protection hidden="1"/>
    </xf>
    <xf numFmtId="4" fontId="8" fillId="3" borderId="54" xfId="0" applyNumberFormat="1" applyFont="1" applyFill="1" applyBorder="1" applyProtection="1">
      <protection hidden="1"/>
    </xf>
    <xf numFmtId="14" fontId="8" fillId="19" borderId="13" xfId="0" applyNumberFormat="1" applyFont="1" applyFill="1" applyBorder="1" applyProtection="1">
      <protection locked="0" hidden="1"/>
    </xf>
    <xf numFmtId="1" fontId="8" fillId="19" borderId="13" xfId="0" applyNumberFormat="1" applyFont="1" applyFill="1" applyBorder="1" applyProtection="1">
      <protection locked="0" hidden="1"/>
    </xf>
    <xf numFmtId="9" fontId="8" fillId="19" borderId="13" xfId="0" applyNumberFormat="1" applyFont="1" applyFill="1" applyBorder="1" applyProtection="1">
      <protection locked="0" hidden="1"/>
    </xf>
    <xf numFmtId="9" fontId="8" fillId="19" borderId="29" xfId="0" applyNumberFormat="1" applyFont="1" applyFill="1" applyBorder="1" applyProtection="1">
      <protection locked="0" hidden="1"/>
    </xf>
    <xf numFmtId="1" fontId="8" fillId="19" borderId="8" xfId="0" applyNumberFormat="1" applyFont="1" applyFill="1" applyBorder="1" applyProtection="1">
      <protection locked="0" hidden="1"/>
    </xf>
    <xf numFmtId="14" fontId="8" fillId="19" borderId="8" xfId="0" applyNumberFormat="1" applyFont="1" applyFill="1" applyBorder="1" applyProtection="1">
      <protection locked="0" hidden="1"/>
    </xf>
    <xf numFmtId="2" fontId="8" fillId="19" borderId="56" xfId="0" applyNumberFormat="1" applyFont="1" applyFill="1" applyBorder="1" applyProtection="1">
      <protection locked="0" hidden="1"/>
    </xf>
    <xf numFmtId="14" fontId="8" fillId="19" borderId="56" xfId="0" applyNumberFormat="1" applyFont="1" applyFill="1" applyBorder="1" applyProtection="1">
      <protection locked="0" hidden="1"/>
    </xf>
    <xf numFmtId="10" fontId="8" fillId="19" borderId="14" xfId="0" applyNumberFormat="1" applyFont="1" applyFill="1" applyBorder="1" applyProtection="1">
      <protection locked="0" hidden="1"/>
    </xf>
    <xf numFmtId="0" fontId="6" fillId="0" borderId="0" xfId="0" applyFont="1" applyProtection="1">
      <protection hidden="1"/>
    </xf>
    <xf numFmtId="0" fontId="6" fillId="0" borderId="6" xfId="0" applyFont="1" applyBorder="1" applyAlignment="1" applyProtection="1">
      <alignment horizontal="center" vertical="center" wrapText="1"/>
      <protection hidden="1"/>
    </xf>
    <xf numFmtId="0" fontId="8" fillId="19" borderId="4" xfId="0" applyFont="1" applyFill="1" applyBorder="1" applyProtection="1">
      <protection locked="0" hidden="1"/>
    </xf>
    <xf numFmtId="14" fontId="8" fillId="19" borderId="9" xfId="0" applyNumberFormat="1" applyFont="1" applyFill="1" applyBorder="1" applyProtection="1">
      <protection locked="0" hidden="1"/>
    </xf>
    <xf numFmtId="0" fontId="8" fillId="6" borderId="8" xfId="0" applyFont="1" applyFill="1" applyBorder="1" applyProtection="1">
      <protection locked="0" hidden="1"/>
    </xf>
    <xf numFmtId="0" fontId="8" fillId="0" borderId="8" xfId="0" applyFont="1" applyBorder="1" applyProtection="1">
      <protection locked="0" hidden="1"/>
    </xf>
    <xf numFmtId="4" fontId="6" fillId="0" borderId="8" xfId="0" applyNumberFormat="1" applyFont="1" applyBorder="1" applyProtection="1">
      <protection hidden="1"/>
    </xf>
    <xf numFmtId="0" fontId="8" fillId="19" borderId="27" xfId="0" applyFont="1" applyFill="1" applyBorder="1" applyProtection="1">
      <protection locked="0" hidden="1"/>
    </xf>
    <xf numFmtId="0" fontId="8" fillId="19" borderId="2" xfId="0" applyFont="1" applyFill="1" applyBorder="1" applyProtection="1">
      <protection locked="0" hidden="1"/>
    </xf>
    <xf numFmtId="14" fontId="8" fillId="19" borderId="3" xfId="0" applyNumberFormat="1" applyFont="1" applyFill="1" applyBorder="1" applyProtection="1">
      <protection locked="0" hidden="1"/>
    </xf>
    <xf numFmtId="0" fontId="6" fillId="11" borderId="32" xfId="0" applyFont="1" applyFill="1" applyBorder="1" applyAlignment="1" applyProtection="1">
      <alignment horizontal="center" vertical="center" wrapText="1"/>
      <protection hidden="1"/>
    </xf>
    <xf numFmtId="0" fontId="8" fillId="11" borderId="42" xfId="0" applyFont="1" applyFill="1" applyBorder="1" applyAlignment="1" applyProtection="1">
      <alignment vertical="top" wrapText="1"/>
      <protection hidden="1"/>
    </xf>
    <xf numFmtId="0" fontId="6" fillId="11" borderId="54" xfId="0" applyFont="1" applyFill="1" applyBorder="1" applyAlignment="1" applyProtection="1">
      <alignment horizontal="center" vertical="center" wrapText="1"/>
      <protection hidden="1"/>
    </xf>
    <xf numFmtId="0" fontId="6" fillId="11" borderId="53" xfId="0" applyFont="1" applyFill="1" applyBorder="1" applyAlignment="1" applyProtection="1">
      <alignment vertical="top" wrapText="1"/>
      <protection hidden="1"/>
    </xf>
    <xf numFmtId="4" fontId="8" fillId="10" borderId="26" xfId="0" quotePrefix="1" applyNumberFormat="1" applyFont="1" applyFill="1" applyBorder="1" applyProtection="1">
      <protection hidden="1"/>
    </xf>
    <xf numFmtId="4" fontId="8" fillId="10" borderId="14" xfId="0" quotePrefix="1" applyNumberFormat="1" applyFont="1" applyFill="1" applyBorder="1" applyProtection="1">
      <protection hidden="1"/>
    </xf>
    <xf numFmtId="4" fontId="8" fillId="10" borderId="71" xfId="0" quotePrefix="1" applyNumberFormat="1" applyFont="1" applyFill="1" applyBorder="1" applyProtection="1">
      <protection hidden="1"/>
    </xf>
    <xf numFmtId="4" fontId="8" fillId="15" borderId="6" xfId="0" applyNumberFormat="1" applyFont="1" applyFill="1" applyBorder="1" applyProtection="1">
      <protection hidden="1"/>
    </xf>
    <xf numFmtId="4" fontId="8" fillId="15" borderId="37" xfId="0" applyNumberFormat="1" applyFont="1" applyFill="1" applyBorder="1" applyProtection="1">
      <protection hidden="1"/>
    </xf>
    <xf numFmtId="4" fontId="8" fillId="15" borderId="38" xfId="0" applyNumberFormat="1" applyFont="1" applyFill="1" applyBorder="1" applyProtection="1">
      <protection hidden="1"/>
    </xf>
    <xf numFmtId="0" fontId="0" fillId="0" borderId="0" xfId="0" applyFill="1" applyBorder="1" applyProtection="1">
      <protection hidden="1"/>
    </xf>
    <xf numFmtId="0" fontId="6" fillId="0" borderId="0" xfId="0" applyFont="1" applyFill="1" applyBorder="1" applyAlignment="1" applyProtection="1">
      <alignment horizontal="center" vertical="center"/>
      <protection hidden="1"/>
    </xf>
    <xf numFmtId="0" fontId="41" fillId="0" borderId="80" xfId="22" applyFont="1" applyFill="1" applyBorder="1"/>
    <xf numFmtId="0" fontId="41" fillId="0" borderId="77" xfId="22" applyFont="1" applyFill="1" applyBorder="1"/>
    <xf numFmtId="0" fontId="41" fillId="22" borderId="76" xfId="22" applyFont="1" applyFill="1" applyBorder="1"/>
    <xf numFmtId="0" fontId="45" fillId="25" borderId="94" xfId="22" applyFont="1" applyFill="1" applyBorder="1" applyProtection="1"/>
    <xf numFmtId="0" fontId="8" fillId="0" borderId="0" xfId="0" quotePrefix="1" applyFont="1" applyProtection="1">
      <protection hidden="1"/>
    </xf>
    <xf numFmtId="0" fontId="0" fillId="0" borderId="0" xfId="0" applyFill="1" applyBorder="1" applyAlignment="1" applyProtection="1">
      <protection hidden="1"/>
    </xf>
    <xf numFmtId="0" fontId="39" fillId="0" borderId="0" xfId="0" quotePrefix="1" applyFont="1" applyFill="1" applyProtection="1">
      <protection hidden="1"/>
    </xf>
    <xf numFmtId="166" fontId="6" fillId="0" borderId="31" xfId="0" applyNumberFormat="1" applyFont="1" applyFill="1" applyBorder="1" applyAlignment="1" applyProtection="1">
      <alignment horizontal="center" vertical="center"/>
      <protection hidden="1"/>
    </xf>
    <xf numFmtId="0" fontId="6" fillId="11" borderId="0" xfId="0" applyFont="1" applyFill="1" applyAlignment="1" applyProtection="1">
      <alignment horizontal="center" vertical="top" wrapText="1"/>
      <protection hidden="1"/>
    </xf>
    <xf numFmtId="0" fontId="6" fillId="0" borderId="17" xfId="0" applyFont="1" applyBorder="1" applyAlignment="1" applyProtection="1">
      <alignment horizontal="center"/>
      <protection hidden="1"/>
    </xf>
    <xf numFmtId="0" fontId="6" fillId="0" borderId="31" xfId="0" applyFont="1" applyBorder="1" applyAlignment="1" applyProtection="1">
      <alignment horizontal="center"/>
      <protection hidden="1"/>
    </xf>
    <xf numFmtId="0" fontId="36" fillId="0" borderId="31" xfId="0" applyFont="1" applyBorder="1" applyAlignment="1" applyProtection="1">
      <alignment horizontal="center" vertical="center"/>
      <protection hidden="1"/>
    </xf>
    <xf numFmtId="4" fontId="39" fillId="0" borderId="0" xfId="0" quotePrefix="1" applyNumberFormat="1" applyFont="1" applyFill="1" applyBorder="1" applyProtection="1">
      <protection hidden="1"/>
    </xf>
    <xf numFmtId="166" fontId="6" fillId="0" borderId="60" xfId="0" applyNumberFormat="1" applyFont="1" applyFill="1" applyBorder="1" applyAlignment="1" applyProtection="1">
      <alignment horizontal="center" vertical="center"/>
      <protection hidden="1"/>
    </xf>
    <xf numFmtId="0" fontId="6" fillId="0" borderId="6" xfId="0" applyFont="1" applyBorder="1" applyAlignment="1" applyProtection="1">
      <alignment horizontal="center"/>
      <protection hidden="1"/>
    </xf>
    <xf numFmtId="4" fontId="8" fillId="15" borderId="69" xfId="0" applyNumberFormat="1" applyFont="1" applyFill="1" applyBorder="1" applyProtection="1">
      <protection hidden="1"/>
    </xf>
    <xf numFmtId="4" fontId="8" fillId="15" borderId="66" xfId="0" applyNumberFormat="1" applyFont="1" applyFill="1" applyBorder="1" applyProtection="1">
      <protection hidden="1"/>
    </xf>
    <xf numFmtId="4" fontId="8" fillId="15" borderId="55" xfId="0" applyNumberFormat="1" applyFont="1" applyFill="1" applyBorder="1" applyProtection="1">
      <protection hidden="1"/>
    </xf>
    <xf numFmtId="4" fontId="8" fillId="15" borderId="64" xfId="0" applyNumberFormat="1" applyFont="1" applyFill="1" applyBorder="1" applyProtection="1">
      <protection hidden="1"/>
    </xf>
    <xf numFmtId="4" fontId="8" fillId="26" borderId="95" xfId="0" applyNumberFormat="1" applyFont="1" applyFill="1" applyBorder="1" applyProtection="1">
      <protection hidden="1"/>
    </xf>
    <xf numFmtId="4" fontId="8" fillId="26" borderId="96" xfId="0" applyNumberFormat="1" applyFont="1" applyFill="1" applyBorder="1" applyProtection="1">
      <protection hidden="1"/>
    </xf>
    <xf numFmtId="4" fontId="6" fillId="26" borderId="97" xfId="0" applyNumberFormat="1" applyFont="1" applyFill="1" applyBorder="1" applyProtection="1">
      <protection hidden="1"/>
    </xf>
    <xf numFmtId="1" fontId="8" fillId="15" borderId="8" xfId="0" applyNumberFormat="1" applyFont="1" applyFill="1" applyBorder="1" applyProtection="1"/>
    <xf numFmtId="10" fontId="8" fillId="15" borderId="8" xfId="2" applyNumberFormat="1" applyFont="1" applyFill="1" applyBorder="1" applyProtection="1"/>
    <xf numFmtId="2" fontId="8" fillId="15" borderId="8" xfId="0" applyNumberFormat="1" applyFont="1" applyFill="1" applyBorder="1" applyProtection="1"/>
    <xf numFmtId="0" fontId="8" fillId="19" borderId="8" xfId="0" applyFont="1" applyFill="1" applyBorder="1" applyProtection="1"/>
    <xf numFmtId="10" fontId="38" fillId="26" borderId="63" xfId="0" applyNumberFormat="1" applyFont="1" applyFill="1" applyBorder="1" applyAlignment="1" applyProtection="1">
      <alignment vertical="center" wrapText="1"/>
      <protection hidden="1"/>
    </xf>
    <xf numFmtId="10" fontId="38" fillId="26" borderId="60" xfId="0" applyNumberFormat="1" applyFont="1" applyFill="1" applyBorder="1" applyAlignment="1" applyProtection="1">
      <alignment vertical="center" wrapText="1"/>
      <protection hidden="1"/>
    </xf>
    <xf numFmtId="0" fontId="16" fillId="10" borderId="33" xfId="0" applyNumberFormat="1" applyFont="1" applyFill="1" applyBorder="1" applyAlignment="1" applyProtection="1">
      <alignment horizontal="center"/>
      <protection hidden="1"/>
    </xf>
    <xf numFmtId="0" fontId="6" fillId="0" borderId="74" xfId="0" applyFont="1" applyFill="1" applyBorder="1" applyAlignment="1" applyProtection="1">
      <alignment horizontal="right"/>
      <protection hidden="1"/>
    </xf>
    <xf numFmtId="4" fontId="6" fillId="3" borderId="15" xfId="0" applyNumberFormat="1" applyFont="1" applyFill="1" applyBorder="1" applyAlignment="1" applyProtection="1">
      <alignment horizontal="right" vertical="center"/>
    </xf>
    <xf numFmtId="4" fontId="22" fillId="3" borderId="8" xfId="5" applyNumberFormat="1" applyFont="1" applyFill="1" applyBorder="1" applyAlignment="1" applyProtection="1">
      <alignment horizontal="right" vertical="center"/>
    </xf>
    <xf numFmtId="4" fontId="26" fillId="3" borderId="4" xfId="0" applyNumberFormat="1" applyFont="1" applyFill="1" applyBorder="1" applyAlignment="1" applyProtection="1">
      <alignment horizontal="right" vertical="center" wrapText="1"/>
    </xf>
    <xf numFmtId="10" fontId="8" fillId="2" borderId="9" xfId="5" applyNumberFormat="1" applyFont="1" applyFill="1" applyBorder="1" applyAlignment="1" applyProtection="1">
      <alignment vertical="center"/>
    </xf>
    <xf numFmtId="4" fontId="22" fillId="3" borderId="2" xfId="5" applyNumberFormat="1" applyFont="1" applyFill="1" applyBorder="1" applyAlignment="1" applyProtection="1">
      <alignment horizontal="right" vertical="center"/>
    </xf>
    <xf numFmtId="10" fontId="8" fillId="2" borderId="3" xfId="5" applyNumberFormat="1" applyFont="1" applyFill="1" applyBorder="1" applyAlignment="1" applyProtection="1">
      <alignment vertical="center"/>
    </xf>
    <xf numFmtId="0" fontId="47" fillId="0" borderId="32" xfId="0" applyFont="1" applyBorder="1" applyAlignment="1" applyProtection="1">
      <protection hidden="1"/>
    </xf>
    <xf numFmtId="0" fontId="47" fillId="0" borderId="32" xfId="0" applyFont="1" applyBorder="1" applyAlignment="1" applyProtection="1">
      <alignment horizontal="left" vertical="center"/>
      <protection hidden="1"/>
    </xf>
    <xf numFmtId="10" fontId="6" fillId="3" borderId="38" xfId="2" applyNumberFormat="1" applyFont="1" applyFill="1" applyBorder="1" applyAlignment="1" applyProtection="1">
      <alignment vertical="center"/>
    </xf>
    <xf numFmtId="0" fontId="6" fillId="19" borderId="24" xfId="0" applyFont="1" applyFill="1" applyBorder="1" applyAlignment="1" applyProtection="1">
      <alignment horizontal="left" wrapText="1"/>
      <protection locked="0"/>
    </xf>
    <xf numFmtId="0" fontId="6" fillId="19" borderId="65" xfId="0" applyFont="1" applyFill="1" applyBorder="1" applyAlignment="1" applyProtection="1">
      <alignment horizontal="left" vertical="top" wrapText="1"/>
      <protection locked="0"/>
    </xf>
    <xf numFmtId="14" fontId="26" fillId="19" borderId="68" xfId="0" applyNumberFormat="1" applyFont="1" applyFill="1" applyBorder="1" applyAlignment="1" applyProtection="1">
      <alignment horizontal="center"/>
      <protection locked="0"/>
    </xf>
    <xf numFmtId="14" fontId="26" fillId="19" borderId="26" xfId="0" applyNumberFormat="1" applyFont="1" applyFill="1" applyBorder="1" applyAlignment="1" applyProtection="1">
      <alignment horizontal="center"/>
      <protection locked="0"/>
    </xf>
    <xf numFmtId="10" fontId="8" fillId="2" borderId="9" xfId="0" applyNumberFormat="1" applyFont="1" applyFill="1" applyBorder="1" applyAlignment="1" applyProtection="1">
      <alignment vertical="center"/>
    </xf>
    <xf numFmtId="0" fontId="8" fillId="15" borderId="27" xfId="0" applyFont="1" applyFill="1" applyBorder="1" applyProtection="1">
      <protection hidden="1"/>
    </xf>
    <xf numFmtId="0" fontId="10" fillId="19" borderId="2" xfId="0" applyFont="1" applyFill="1" applyBorder="1" applyAlignment="1" applyProtection="1">
      <alignment horizontal="left" vertical="top" wrapText="1"/>
      <protection locked="0"/>
    </xf>
    <xf numFmtId="0" fontId="10" fillId="19" borderId="32" xfId="0" applyFont="1" applyFill="1" applyBorder="1" applyAlignment="1" applyProtection="1">
      <alignment horizontal="left" vertical="top" wrapText="1"/>
      <protection locked="0"/>
    </xf>
    <xf numFmtId="14" fontId="26" fillId="19" borderId="70" xfId="0" applyNumberFormat="1" applyFont="1" applyFill="1" applyBorder="1" applyAlignment="1" applyProtection="1">
      <alignment horizontal="center"/>
      <protection locked="0"/>
    </xf>
    <xf numFmtId="14" fontId="26" fillId="19" borderId="43" xfId="0" applyNumberFormat="1" applyFont="1" applyFill="1" applyBorder="1" applyAlignment="1" applyProtection="1">
      <alignment horizontal="center"/>
      <protection locked="0"/>
    </xf>
    <xf numFmtId="10" fontId="8" fillId="2" borderId="3" xfId="0" applyNumberFormat="1" applyFont="1" applyFill="1" applyBorder="1" applyAlignment="1" applyProtection="1">
      <alignment vertical="center"/>
    </xf>
    <xf numFmtId="0" fontId="6" fillId="15" borderId="45" xfId="0" applyFont="1" applyFill="1" applyBorder="1" applyProtection="1">
      <protection hidden="1"/>
    </xf>
    <xf numFmtId="0" fontId="39" fillId="15" borderId="15" xfId="0" applyFont="1" applyFill="1" applyBorder="1" applyProtection="1">
      <protection hidden="1"/>
    </xf>
    <xf numFmtId="0" fontId="39" fillId="15" borderId="16" xfId="0" applyFont="1" applyFill="1" applyBorder="1" applyProtection="1">
      <protection hidden="1"/>
    </xf>
    <xf numFmtId="0" fontId="39" fillId="15" borderId="41" xfId="0" applyFont="1" applyFill="1" applyBorder="1" applyProtection="1">
      <protection hidden="1"/>
    </xf>
    <xf numFmtId="0" fontId="39" fillId="15" borderId="98" xfId="0" applyFont="1" applyFill="1" applyBorder="1" applyProtection="1">
      <protection hidden="1"/>
    </xf>
    <xf numFmtId="0" fontId="16" fillId="10" borderId="26" xfId="0" applyNumberFormat="1" applyFont="1" applyFill="1" applyBorder="1" applyAlignment="1" applyProtection="1">
      <alignment horizontal="left"/>
      <protection hidden="1"/>
    </xf>
    <xf numFmtId="0" fontId="16" fillId="10" borderId="68" xfId="0" applyNumberFormat="1" applyFont="1" applyFill="1" applyBorder="1" applyAlignment="1" applyProtection="1">
      <alignment horizontal="center"/>
      <protection hidden="1"/>
    </xf>
    <xf numFmtId="165" fontId="7" fillId="3" borderId="5" xfId="27" applyFont="1" applyFill="1" applyBorder="1" applyAlignment="1" applyProtection="1">
      <alignment vertical="center" wrapText="1"/>
      <protection hidden="1"/>
    </xf>
    <xf numFmtId="0" fontId="46" fillId="19" borderId="24" xfId="22" applyFont="1" applyFill="1" applyBorder="1" applyProtection="1">
      <protection locked="0"/>
    </xf>
    <xf numFmtId="0" fontId="46" fillId="19" borderId="8" xfId="22" applyFont="1" applyFill="1" applyBorder="1" applyProtection="1">
      <protection locked="0"/>
    </xf>
    <xf numFmtId="4" fontId="5" fillId="3" borderId="8" xfId="0" applyNumberFormat="1" applyFont="1" applyFill="1" applyBorder="1" applyAlignment="1">
      <alignment horizontal="right"/>
    </xf>
    <xf numFmtId="0" fontId="6" fillId="0" borderId="0" xfId="0" applyFont="1" applyFill="1" applyBorder="1" applyAlignment="1" applyProtection="1">
      <alignment horizontal="center" vertical="center"/>
    </xf>
    <xf numFmtId="0" fontId="8" fillId="17" borderId="0" xfId="0" applyFont="1" applyFill="1" applyBorder="1" applyProtection="1"/>
    <xf numFmtId="0" fontId="16" fillId="17" borderId="0" xfId="0" applyFont="1" applyFill="1" applyBorder="1" applyAlignment="1" applyProtection="1">
      <protection hidden="1"/>
    </xf>
    <xf numFmtId="4" fontId="26" fillId="3" borderId="27" xfId="0" applyNumberFormat="1" applyFont="1" applyFill="1" applyBorder="1" applyAlignment="1" applyProtection="1">
      <alignment horizontal="right" vertical="center" wrapText="1"/>
    </xf>
    <xf numFmtId="0" fontId="5" fillId="10" borderId="4" xfId="0" applyFont="1" applyFill="1" applyBorder="1" applyAlignment="1" applyProtection="1">
      <alignment horizontal="left"/>
    </xf>
    <xf numFmtId="0" fontId="16" fillId="10" borderId="9" xfId="0" applyFont="1" applyFill="1" applyBorder="1" applyAlignment="1" applyProtection="1">
      <alignment horizontal="left"/>
    </xf>
    <xf numFmtId="0" fontId="5" fillId="10" borderId="65" xfId="0" applyFont="1" applyFill="1" applyBorder="1" applyAlignment="1" applyProtection="1">
      <alignment horizontal="center"/>
    </xf>
    <xf numFmtId="14" fontId="16" fillId="14" borderId="5" xfId="0" applyNumberFormat="1" applyFont="1" applyFill="1" applyBorder="1" applyAlignment="1" applyProtection="1">
      <alignment horizontal="center"/>
      <protection locked="0"/>
    </xf>
    <xf numFmtId="0" fontId="6" fillId="0" borderId="0" xfId="0" applyFont="1" applyBorder="1" applyAlignment="1" applyProtection="1">
      <alignment horizontal="center" vertical="center"/>
    </xf>
    <xf numFmtId="164" fontId="6" fillId="3" borderId="98" xfId="49" applyFont="1" applyFill="1" applyBorder="1" applyAlignment="1" applyProtection="1">
      <alignment vertical="center"/>
    </xf>
    <xf numFmtId="164" fontId="5" fillId="14" borderId="8" xfId="49" applyFont="1" applyFill="1" applyBorder="1" applyAlignment="1" applyProtection="1">
      <protection locked="0"/>
    </xf>
    <xf numFmtId="4" fontId="5" fillId="3" borderId="39" xfId="0" applyNumberFormat="1" applyFont="1" applyFill="1" applyBorder="1" applyAlignment="1"/>
    <xf numFmtId="4" fontId="5" fillId="3" borderId="17" xfId="0" applyNumberFormat="1" applyFont="1" applyFill="1" applyBorder="1" applyAlignment="1"/>
    <xf numFmtId="164" fontId="8" fillId="0" borderId="0" xfId="49" applyFont="1" applyFill="1" applyProtection="1"/>
    <xf numFmtId="3" fontId="13" fillId="0" borderId="57" xfId="0" applyNumberFormat="1" applyFont="1" applyFill="1" applyBorder="1" applyAlignment="1" applyProtection="1">
      <alignment horizontal="center" vertical="center" wrapText="1"/>
    </xf>
    <xf numFmtId="3" fontId="13" fillId="0" borderId="62" xfId="0" applyNumberFormat="1" applyFont="1" applyFill="1" applyBorder="1" applyAlignment="1" applyProtection="1">
      <alignment horizontal="center" vertical="center" wrapText="1"/>
    </xf>
    <xf numFmtId="0" fontId="8" fillId="0" borderId="0" xfId="0" applyFont="1" applyAlignment="1" applyProtection="1">
      <alignment horizontal="left"/>
    </xf>
    <xf numFmtId="0" fontId="6" fillId="0" borderId="0" xfId="0" applyFont="1" applyFill="1" applyBorder="1" applyAlignment="1" applyProtection="1">
      <alignment horizontal="center" vertical="center"/>
    </xf>
    <xf numFmtId="0" fontId="9" fillId="0" borderId="0" xfId="0" applyFont="1" applyFill="1" applyAlignment="1" applyProtection="1">
      <alignment horizontal="left"/>
    </xf>
    <xf numFmtId="0" fontId="8" fillId="0" borderId="0" xfId="0" applyFont="1" applyBorder="1" applyAlignment="1" applyProtection="1">
      <alignment horizontal="center"/>
    </xf>
    <xf numFmtId="0" fontId="8" fillId="16" borderId="0" xfId="0" applyFont="1" applyFill="1" applyBorder="1" applyProtection="1">
      <protection hidden="1"/>
    </xf>
    <xf numFmtId="0" fontId="8" fillId="0" borderId="36" xfId="0" applyFont="1" applyFill="1" applyBorder="1" applyAlignment="1" applyProtection="1">
      <alignment horizontal="left" vertical="center"/>
      <protection hidden="1"/>
    </xf>
    <xf numFmtId="0" fontId="53" fillId="0" borderId="47" xfId="0" applyFont="1" applyFill="1" applyBorder="1" applyAlignment="1" applyProtection="1">
      <alignment horizontal="left" vertical="center" wrapText="1"/>
      <protection hidden="1"/>
    </xf>
    <xf numFmtId="0" fontId="8" fillId="0" borderId="47" xfId="0" applyFont="1" applyFill="1" applyBorder="1" applyAlignment="1" applyProtection="1">
      <alignment horizontal="left" vertical="center" wrapText="1"/>
      <protection hidden="1"/>
    </xf>
    <xf numFmtId="0" fontId="8" fillId="0" borderId="47" xfId="0" applyFont="1" applyFill="1" applyBorder="1" applyAlignment="1" applyProtection="1">
      <alignment horizontal="left"/>
      <protection hidden="1"/>
    </xf>
    <xf numFmtId="0" fontId="8" fillId="16" borderId="50" xfId="0" applyFont="1" applyFill="1" applyBorder="1" applyAlignment="1" applyProtection="1">
      <alignment horizontal="left" vertical="center"/>
      <protection hidden="1"/>
    </xf>
    <xf numFmtId="0" fontId="6" fillId="16" borderId="51" xfId="0" applyFont="1" applyFill="1" applyBorder="1" applyAlignment="1" applyProtection="1">
      <alignment horizontal="left" vertical="center" wrapText="1"/>
      <protection hidden="1"/>
    </xf>
    <xf numFmtId="0" fontId="8" fillId="16" borderId="51" xfId="0" applyFont="1" applyFill="1" applyBorder="1" applyAlignment="1" applyProtection="1">
      <alignment horizontal="left" vertical="center"/>
      <protection hidden="1"/>
    </xf>
    <xf numFmtId="0" fontId="8" fillId="0" borderId="36" xfId="0" applyFont="1" applyFill="1" applyBorder="1" applyAlignment="1" applyProtection="1">
      <alignment horizontal="left" vertical="center" wrapText="1"/>
      <protection hidden="1"/>
    </xf>
    <xf numFmtId="0" fontId="8" fillId="0" borderId="27" xfId="0" applyFont="1" applyFill="1" applyBorder="1" applyAlignment="1" applyProtection="1">
      <alignment horizontal="center" vertical="top" wrapText="1"/>
      <protection hidden="1"/>
    </xf>
    <xf numFmtId="4" fontId="8" fillId="19" borderId="42" xfId="0" applyNumberFormat="1" applyFont="1" applyFill="1" applyBorder="1" applyProtection="1">
      <protection locked="0" hidden="1"/>
    </xf>
    <xf numFmtId="0" fontId="6" fillId="0" borderId="24" xfId="0" applyFont="1" applyBorder="1" applyAlignment="1" applyProtection="1">
      <alignment vertical="center" wrapText="1"/>
      <protection hidden="1"/>
    </xf>
    <xf numFmtId="0" fontId="6" fillId="0" borderId="8" xfId="0" applyFont="1" applyBorder="1" applyAlignment="1" applyProtection="1">
      <alignment wrapText="1"/>
      <protection hidden="1"/>
    </xf>
    <xf numFmtId="0" fontId="8" fillId="13" borderId="0" xfId="0" applyFont="1" applyFill="1" applyProtection="1">
      <protection hidden="1"/>
    </xf>
    <xf numFmtId="0" fontId="6" fillId="13" borderId="15" xfId="0" applyFont="1" applyFill="1" applyBorder="1" applyAlignment="1" applyProtection="1">
      <alignment wrapText="1"/>
      <protection hidden="1"/>
    </xf>
    <xf numFmtId="0" fontId="6" fillId="15" borderId="40" xfId="0" applyFont="1" applyFill="1" applyBorder="1" applyProtection="1">
      <protection hidden="1"/>
    </xf>
    <xf numFmtId="0" fontId="6" fillId="15" borderId="39" xfId="0" applyFont="1" applyFill="1" applyBorder="1" applyProtection="1">
      <protection hidden="1"/>
    </xf>
    <xf numFmtId="0" fontId="5" fillId="0" borderId="0" xfId="0" applyFont="1" applyAlignment="1" applyProtection="1">
      <protection hidden="1"/>
    </xf>
    <xf numFmtId="3" fontId="6" fillId="15" borderId="50" xfId="0" applyNumberFormat="1" applyFont="1" applyFill="1" applyBorder="1" applyAlignment="1" applyProtection="1">
      <alignment horizontal="center" vertical="center"/>
      <protection hidden="1"/>
    </xf>
    <xf numFmtId="3" fontId="6" fillId="15" borderId="51" xfId="0" applyNumberFormat="1" applyFont="1" applyFill="1" applyBorder="1" applyAlignment="1" applyProtection="1">
      <alignment horizontal="center" vertical="center"/>
      <protection hidden="1"/>
    </xf>
    <xf numFmtId="3" fontId="6" fillId="15" borderId="51" xfId="0" applyNumberFormat="1" applyFont="1" applyFill="1" applyBorder="1" applyAlignment="1" applyProtection="1">
      <alignment horizontal="center" vertical="center" wrapText="1"/>
      <protection hidden="1"/>
    </xf>
    <xf numFmtId="3" fontId="6" fillId="15" borderId="46" xfId="0" applyNumberFormat="1" applyFont="1" applyFill="1" applyBorder="1" applyAlignment="1" applyProtection="1">
      <alignment horizontal="center" vertical="center" wrapText="1"/>
      <protection hidden="1"/>
    </xf>
    <xf numFmtId="0" fontId="47" fillId="0" borderId="0" xfId="0" applyFont="1" applyBorder="1" applyAlignment="1" applyProtection="1">
      <protection hidden="1"/>
    </xf>
    <xf numFmtId="10" fontId="6" fillId="3" borderId="100" xfId="2" applyNumberFormat="1" applyFont="1" applyFill="1" applyBorder="1" applyAlignment="1" applyProtection="1">
      <alignment vertical="center"/>
    </xf>
    <xf numFmtId="4" fontId="26" fillId="3" borderId="28" xfId="0" applyNumberFormat="1" applyFont="1" applyFill="1" applyBorder="1" applyAlignment="1" applyProtection="1">
      <alignment horizontal="right" vertical="center" wrapText="1"/>
    </xf>
    <xf numFmtId="4" fontId="6" fillId="3" borderId="19" xfId="0" applyNumberFormat="1" applyFont="1" applyFill="1" applyBorder="1" applyAlignment="1" applyProtection="1">
      <alignment horizontal="right" vertical="center"/>
    </xf>
    <xf numFmtId="4" fontId="10" fillId="3" borderId="50" xfId="0" applyNumberFormat="1" applyFont="1" applyFill="1" applyBorder="1" applyAlignment="1" applyProtection="1">
      <alignment horizontal="right" vertical="center" wrapText="1"/>
    </xf>
    <xf numFmtId="10" fontId="8" fillId="3" borderId="92" xfId="0" applyNumberFormat="1" applyFont="1" applyFill="1" applyBorder="1" applyAlignment="1" applyProtection="1">
      <alignment horizontal="center" vertical="center"/>
    </xf>
    <xf numFmtId="10" fontId="8" fillId="3" borderId="5" xfId="0" applyNumberFormat="1" applyFont="1" applyFill="1" applyBorder="1" applyAlignment="1" applyProtection="1">
      <alignment horizontal="center" vertical="center"/>
    </xf>
    <xf numFmtId="4" fontId="10" fillId="3" borderId="27" xfId="0" applyNumberFormat="1" applyFont="1" applyFill="1" applyBorder="1" applyAlignment="1" applyProtection="1">
      <alignment horizontal="right" vertical="center" wrapText="1"/>
    </xf>
    <xf numFmtId="4" fontId="10" fillId="3" borderId="2" xfId="0" applyNumberFormat="1" applyFont="1" applyFill="1" applyBorder="1" applyAlignment="1" applyProtection="1">
      <alignment horizontal="right" vertical="center" wrapText="1"/>
    </xf>
    <xf numFmtId="4" fontId="6" fillId="3" borderId="3" xfId="0" applyNumberFormat="1" applyFont="1" applyFill="1" applyBorder="1" applyAlignment="1" applyProtection="1">
      <alignment horizontal="right" vertical="center"/>
    </xf>
    <xf numFmtId="4" fontId="22" fillId="3" borderId="13" xfId="5" applyNumberFormat="1" applyFont="1" applyFill="1" applyBorder="1" applyAlignment="1" applyProtection="1">
      <alignment horizontal="right" vertical="center"/>
    </xf>
    <xf numFmtId="10" fontId="8" fillId="2" borderId="30" xfId="5" applyNumberFormat="1" applyFont="1" applyFill="1" applyBorder="1" applyAlignment="1" applyProtection="1">
      <alignment vertical="center"/>
    </xf>
    <xf numFmtId="4" fontId="6" fillId="3" borderId="51" xfId="0" applyNumberFormat="1" applyFont="1" applyFill="1" applyBorder="1" applyAlignment="1" applyProtection="1">
      <alignment horizontal="right" vertical="center"/>
    </xf>
    <xf numFmtId="10" fontId="6" fillId="3" borderId="46" xfId="2" applyNumberFormat="1" applyFont="1" applyFill="1" applyBorder="1" applyAlignment="1" applyProtection="1">
      <alignment vertical="center"/>
    </xf>
    <xf numFmtId="164" fontId="6" fillId="3" borderId="46" xfId="49" applyFont="1" applyFill="1" applyBorder="1" applyAlignment="1" applyProtection="1">
      <alignment vertical="center"/>
    </xf>
    <xf numFmtId="164" fontId="6" fillId="0" borderId="38" xfId="49" applyFont="1" applyBorder="1" applyAlignment="1" applyProtection="1">
      <alignment horizontal="center" vertical="center" wrapText="1"/>
      <protection hidden="1"/>
    </xf>
    <xf numFmtId="164" fontId="8" fillId="19" borderId="37" xfId="49" applyFont="1" applyFill="1" applyBorder="1" applyProtection="1">
      <protection locked="0" hidden="1"/>
    </xf>
    <xf numFmtId="164" fontId="8" fillId="19" borderId="38" xfId="49" applyFont="1" applyFill="1" applyBorder="1" applyProtection="1">
      <protection locked="0" hidden="1"/>
    </xf>
    <xf numFmtId="0" fontId="6" fillId="10" borderId="24" xfId="0" applyFont="1" applyFill="1" applyBorder="1" applyAlignment="1" applyProtection="1">
      <alignment horizontal="left" wrapText="1"/>
      <protection locked="0"/>
    </xf>
    <xf numFmtId="0" fontId="6" fillId="10" borderId="65" xfId="0" applyFont="1" applyFill="1" applyBorder="1" applyAlignment="1" applyProtection="1">
      <alignment horizontal="left" vertical="top" wrapText="1"/>
      <protection locked="0"/>
    </xf>
    <xf numFmtId="0" fontId="6" fillId="10" borderId="8" xfId="0" applyFont="1" applyFill="1" applyBorder="1" applyAlignment="1" applyProtection="1">
      <alignment horizontal="left" wrapText="1"/>
      <protection locked="0"/>
    </xf>
    <xf numFmtId="0" fontId="6" fillId="10" borderId="42" xfId="0" applyFont="1" applyFill="1" applyBorder="1" applyAlignment="1" applyProtection="1">
      <alignment horizontal="left" vertical="top" wrapText="1"/>
      <protection locked="0"/>
    </xf>
    <xf numFmtId="0" fontId="6" fillId="10" borderId="8" xfId="0" applyFont="1" applyFill="1" applyBorder="1" applyAlignment="1" applyProtection="1">
      <alignment horizontal="left" vertical="top" wrapText="1"/>
      <protection locked="0"/>
    </xf>
    <xf numFmtId="0" fontId="10" fillId="10" borderId="8" xfId="0" applyFont="1" applyFill="1" applyBorder="1" applyAlignment="1" applyProtection="1">
      <alignment horizontal="left" vertical="top" wrapText="1"/>
      <protection locked="0"/>
    </xf>
    <xf numFmtId="0" fontId="10" fillId="10" borderId="2" xfId="0" applyFont="1" applyFill="1" applyBorder="1" applyAlignment="1" applyProtection="1">
      <alignment horizontal="left" vertical="top" wrapText="1"/>
      <protection locked="0"/>
    </xf>
    <xf numFmtId="0" fontId="10" fillId="10" borderId="32" xfId="0" applyFont="1" applyFill="1" applyBorder="1" applyAlignment="1" applyProtection="1">
      <alignment horizontal="left" vertical="top" wrapText="1"/>
      <protection locked="0"/>
    </xf>
    <xf numFmtId="164" fontId="26" fillId="10" borderId="68" xfId="49" applyFont="1" applyFill="1" applyBorder="1" applyAlignment="1" applyProtection="1">
      <alignment horizontal="center"/>
      <protection locked="0"/>
    </xf>
    <xf numFmtId="9" fontId="26" fillId="10" borderId="68" xfId="2" applyFont="1" applyFill="1" applyBorder="1" applyAlignment="1" applyProtection="1">
      <alignment horizontal="center"/>
      <protection locked="0"/>
    </xf>
    <xf numFmtId="14" fontId="26" fillId="10" borderId="68" xfId="0" applyNumberFormat="1" applyFont="1" applyFill="1" applyBorder="1" applyAlignment="1" applyProtection="1">
      <alignment horizontal="center"/>
      <protection locked="0"/>
    </xf>
    <xf numFmtId="14" fontId="26" fillId="10" borderId="33" xfId="0" applyNumberFormat="1" applyFont="1" applyFill="1" applyBorder="1" applyAlignment="1" applyProtection="1">
      <alignment horizontal="center"/>
      <protection locked="0"/>
    </xf>
    <xf numFmtId="14" fontId="26" fillId="10" borderId="29" xfId="0" applyNumberFormat="1" applyFont="1" applyFill="1" applyBorder="1" applyAlignment="1" applyProtection="1">
      <alignment horizontal="center"/>
      <protection locked="0"/>
    </xf>
    <xf numFmtId="164" fontId="26" fillId="10" borderId="33" xfId="49" applyFont="1" applyFill="1" applyBorder="1" applyAlignment="1" applyProtection="1">
      <alignment horizontal="center"/>
      <protection locked="0"/>
    </xf>
    <xf numFmtId="164" fontId="26" fillId="10" borderId="70" xfId="49" applyFont="1" applyFill="1" applyBorder="1" applyAlignment="1" applyProtection="1">
      <alignment horizontal="center"/>
      <protection locked="0"/>
    </xf>
    <xf numFmtId="14" fontId="26" fillId="10" borderId="70" xfId="0" applyNumberFormat="1" applyFont="1" applyFill="1" applyBorder="1" applyAlignment="1" applyProtection="1">
      <alignment horizontal="center"/>
      <protection locked="0"/>
    </xf>
    <xf numFmtId="14" fontId="26" fillId="10" borderId="43" xfId="0" applyNumberFormat="1" applyFont="1" applyFill="1" applyBorder="1" applyAlignment="1" applyProtection="1">
      <alignment horizontal="center"/>
      <protection locked="0"/>
    </xf>
    <xf numFmtId="0" fontId="6" fillId="10" borderId="31" xfId="0" applyFont="1" applyFill="1" applyBorder="1" applyAlignment="1" applyProtection="1">
      <alignment horizontal="center" vertical="center" wrapText="1"/>
      <protection hidden="1"/>
    </xf>
    <xf numFmtId="0" fontId="6" fillId="10" borderId="89" xfId="0" applyFont="1" applyFill="1" applyBorder="1" applyAlignment="1" applyProtection="1">
      <alignment horizontal="center" vertical="center" wrapText="1"/>
      <protection hidden="1"/>
    </xf>
    <xf numFmtId="0" fontId="26" fillId="28" borderId="44" xfId="0" applyFont="1" applyFill="1" applyBorder="1" applyAlignment="1" applyProtection="1">
      <alignment horizontal="center"/>
    </xf>
    <xf numFmtId="0" fontId="26" fillId="28" borderId="16" xfId="0" applyFont="1" applyFill="1" applyBorder="1" applyAlignment="1" applyProtection="1">
      <alignment horizontal="center"/>
    </xf>
    <xf numFmtId="0" fontId="26" fillId="28" borderId="49" xfId="0" applyFont="1" applyFill="1" applyBorder="1" applyAlignment="1" applyProtection="1">
      <alignment horizontal="center"/>
    </xf>
    <xf numFmtId="0" fontId="26" fillId="28" borderId="43" xfId="0" applyFont="1" applyFill="1" applyBorder="1" applyAlignment="1" applyProtection="1">
      <alignment horizontal="center"/>
    </xf>
    <xf numFmtId="10" fontId="13" fillId="3" borderId="25" xfId="0" applyNumberFormat="1" applyFont="1" applyFill="1" applyBorder="1" applyAlignment="1" applyProtection="1">
      <alignment horizontal="right" vertical="center"/>
    </xf>
    <xf numFmtId="10" fontId="13" fillId="3" borderId="24" xfId="0" applyNumberFormat="1" applyFont="1" applyFill="1" applyBorder="1" applyAlignment="1" applyProtection="1">
      <alignment horizontal="right" vertical="center"/>
    </xf>
    <xf numFmtId="10" fontId="26" fillId="3" borderId="45" xfId="0" applyNumberFormat="1" applyFont="1" applyFill="1" applyBorder="1" applyAlignment="1" applyProtection="1">
      <alignment horizontal="right" vertical="center"/>
    </xf>
    <xf numFmtId="10" fontId="26" fillId="3" borderId="15" xfId="0" applyNumberFormat="1" applyFont="1" applyFill="1" applyBorder="1" applyAlignment="1" applyProtection="1">
      <alignment horizontal="right" vertical="center"/>
    </xf>
    <xf numFmtId="10" fontId="26" fillId="3" borderId="98" xfId="0" applyNumberFormat="1" applyFont="1" applyFill="1" applyBorder="1" applyAlignment="1" applyProtection="1">
      <alignment horizontal="right" vertical="center"/>
    </xf>
    <xf numFmtId="0" fontId="56" fillId="0" borderId="0" xfId="0" applyFont="1" applyAlignment="1">
      <alignment wrapText="1"/>
    </xf>
    <xf numFmtId="0" fontId="37" fillId="0" borderId="0" xfId="0" applyFont="1" applyProtection="1">
      <protection hidden="1"/>
    </xf>
    <xf numFmtId="4" fontId="5" fillId="3" borderId="8" xfId="0" quotePrefix="1" applyNumberFormat="1" applyFont="1" applyFill="1" applyBorder="1" applyAlignment="1" applyProtection="1"/>
    <xf numFmtId="4" fontId="5" fillId="3" borderId="14" xfId="0" quotePrefix="1" applyNumberFormat="1" applyFont="1" applyFill="1" applyBorder="1" applyAlignment="1" applyProtection="1"/>
    <xf numFmtId="10" fontId="5" fillId="3" borderId="8" xfId="2" applyNumberFormat="1" applyFont="1" applyFill="1" applyBorder="1" applyAlignment="1" applyProtection="1"/>
    <xf numFmtId="0" fontId="58" fillId="0" borderId="0" xfId="0" applyFont="1" applyAlignment="1"/>
    <xf numFmtId="164" fontId="6" fillId="0" borderId="2" xfId="49" applyFont="1" applyFill="1" applyBorder="1" applyProtection="1">
      <protection hidden="1"/>
    </xf>
    <xf numFmtId="164" fontId="6" fillId="0" borderId="13" xfId="49" applyFont="1" applyFill="1" applyBorder="1" applyProtection="1">
      <protection hidden="1"/>
    </xf>
    <xf numFmtId="164" fontId="6" fillId="0" borderId="47" xfId="49" applyFont="1" applyFill="1" applyBorder="1" applyProtection="1">
      <protection hidden="1"/>
    </xf>
    <xf numFmtId="0" fontId="8" fillId="17" borderId="0" xfId="0" applyFont="1" applyFill="1" applyBorder="1" applyProtection="1">
      <protection hidden="1"/>
    </xf>
    <xf numFmtId="0" fontId="0" fillId="17" borderId="0" xfId="0" applyFill="1" applyProtection="1">
      <protection locked="0"/>
    </xf>
    <xf numFmtId="0" fontId="16" fillId="17" borderId="0" xfId="0" applyFont="1" applyFill="1" applyBorder="1" applyProtection="1">
      <protection hidden="1"/>
    </xf>
    <xf numFmtId="0" fontId="0" fillId="0" borderId="0" xfId="0" applyProtection="1">
      <protection locked="0"/>
    </xf>
    <xf numFmtId="0" fontId="0" fillId="17" borderId="0" xfId="0" applyFill="1" applyProtection="1">
      <protection hidden="1"/>
    </xf>
    <xf numFmtId="0" fontId="16" fillId="17" borderId="0" xfId="0" applyFont="1" applyFill="1" applyBorder="1" applyAlignment="1" applyProtection="1">
      <alignment horizontal="center"/>
      <protection hidden="1"/>
    </xf>
    <xf numFmtId="0" fontId="67" fillId="17" borderId="108" xfId="0" applyFont="1" applyFill="1" applyBorder="1" applyAlignment="1" applyProtection="1">
      <alignment vertical="center" wrapText="1"/>
      <protection hidden="1"/>
    </xf>
    <xf numFmtId="0" fontId="0" fillId="17" borderId="0" xfId="0" applyFill="1" applyAlignment="1" applyProtection="1">
      <alignment vertical="center"/>
      <protection locked="0"/>
    </xf>
    <xf numFmtId="0" fontId="0" fillId="0" borderId="0" xfId="0" applyAlignment="1" applyProtection="1">
      <alignment vertical="center"/>
      <protection locked="0"/>
    </xf>
    <xf numFmtId="0" fontId="0" fillId="17" borderId="0" xfId="0" applyFill="1" applyBorder="1" applyProtection="1">
      <protection locked="0"/>
    </xf>
    <xf numFmtId="0" fontId="0" fillId="0" borderId="0" xfId="0" applyBorder="1" applyProtection="1">
      <protection locked="0"/>
    </xf>
    <xf numFmtId="164" fontId="6" fillId="13" borderId="0" xfId="49" applyFont="1" applyFill="1" applyBorder="1" applyProtection="1">
      <protection hidden="1"/>
    </xf>
    <xf numFmtId="0" fontId="43" fillId="17" borderId="0" xfId="22" applyFont="1" applyFill="1" applyProtection="1"/>
    <xf numFmtId="0" fontId="2" fillId="17" borderId="53" xfId="22" applyFill="1" applyBorder="1" applyProtection="1"/>
    <xf numFmtId="0" fontId="2" fillId="17" borderId="64" xfId="22" applyFill="1" applyBorder="1" applyProtection="1"/>
    <xf numFmtId="0" fontId="2" fillId="17" borderId="0" xfId="22" applyFill="1" applyBorder="1" applyProtection="1"/>
    <xf numFmtId="0" fontId="2" fillId="17" borderId="54" xfId="22" applyFill="1" applyBorder="1" applyProtection="1"/>
    <xf numFmtId="0" fontId="2" fillId="17" borderId="0" xfId="22" applyFill="1" applyProtection="1"/>
    <xf numFmtId="0" fontId="41" fillId="17" borderId="77" xfId="22" applyFont="1" applyFill="1" applyBorder="1"/>
    <xf numFmtId="0" fontId="41" fillId="30" borderId="77" xfId="22" applyFont="1" applyFill="1" applyBorder="1"/>
    <xf numFmtId="0" fontId="41" fillId="30" borderId="76" xfId="22" applyFont="1" applyFill="1" applyBorder="1"/>
    <xf numFmtId="0" fontId="41" fillId="17" borderId="75" xfId="22" applyFont="1" applyFill="1" applyBorder="1"/>
    <xf numFmtId="0" fontId="11" fillId="0" borderId="0" xfId="1" applyFill="1" applyBorder="1" applyAlignment="1" applyProtection="1">
      <alignment horizontal="left"/>
      <protection hidden="1"/>
    </xf>
    <xf numFmtId="9" fontId="16" fillId="0" borderId="0" xfId="2" applyFont="1" applyAlignment="1" applyProtection="1">
      <alignment horizontal="left"/>
    </xf>
    <xf numFmtId="4" fontId="20" fillId="3" borderId="34" xfId="0" applyNumberFormat="1" applyFont="1" applyFill="1" applyBorder="1" applyAlignment="1" applyProtection="1"/>
    <xf numFmtId="4" fontId="8" fillId="16" borderId="13" xfId="0" applyNumberFormat="1" applyFont="1" applyFill="1" applyBorder="1" applyProtection="1">
      <protection locked="0" hidden="1"/>
    </xf>
    <xf numFmtId="164" fontId="8" fillId="19" borderId="13" xfId="49" applyFont="1" applyFill="1" applyBorder="1" applyProtection="1">
      <protection locked="0" hidden="1"/>
    </xf>
    <xf numFmtId="164" fontId="8" fillId="19" borderId="8" xfId="49" applyFont="1" applyFill="1" applyBorder="1" applyProtection="1">
      <protection locked="0" hidden="1"/>
    </xf>
    <xf numFmtId="164" fontId="5" fillId="14" borderId="14" xfId="49" applyFont="1" applyFill="1" applyBorder="1" applyAlignment="1" applyProtection="1">
      <alignment horizontal="right"/>
      <protection locked="0"/>
    </xf>
    <xf numFmtId="164" fontId="5" fillId="14" borderId="17" xfId="49" applyFont="1" applyFill="1" applyBorder="1" applyAlignment="1" applyProtection="1">
      <alignment horizontal="right"/>
      <protection locked="0"/>
    </xf>
    <xf numFmtId="0" fontId="5" fillId="16" borderId="16" xfId="0" applyFont="1" applyFill="1" applyBorder="1" applyAlignment="1" applyProtection="1">
      <alignment horizontal="left"/>
    </xf>
    <xf numFmtId="0" fontId="47" fillId="0" borderId="32" xfId="0" quotePrefix="1" applyFont="1" applyFill="1" applyBorder="1" applyAlignment="1" applyProtection="1">
      <alignment vertical="center" wrapText="1"/>
      <protection hidden="1"/>
    </xf>
    <xf numFmtId="0" fontId="59" fillId="29" borderId="105" xfId="5" applyFont="1" applyFill="1" applyBorder="1" applyAlignment="1" applyProtection="1">
      <alignment vertical="center" wrapText="1"/>
      <protection hidden="1"/>
    </xf>
    <xf numFmtId="0" fontId="65" fillId="29" borderId="106" xfId="5" applyFont="1" applyFill="1" applyBorder="1" applyAlignment="1" applyProtection="1">
      <alignment vertical="center" wrapText="1"/>
      <protection hidden="1"/>
    </xf>
    <xf numFmtId="0" fontId="65" fillId="29" borderId="107" xfId="5" applyFont="1" applyFill="1" applyBorder="1" applyAlignment="1" applyProtection="1">
      <alignment vertical="center" wrapText="1"/>
      <protection hidden="1"/>
    </xf>
    <xf numFmtId="0" fontId="68" fillId="17" borderId="109" xfId="0" applyFont="1" applyFill="1" applyBorder="1" applyAlignment="1" applyProtection="1">
      <alignment horizontal="center" vertical="center"/>
      <protection hidden="1"/>
    </xf>
    <xf numFmtId="0" fontId="68" fillId="17" borderId="110" xfId="0" applyFont="1" applyFill="1" applyBorder="1" applyAlignment="1" applyProtection="1">
      <alignment horizontal="center" vertical="center"/>
      <protection hidden="1"/>
    </xf>
    <xf numFmtId="0" fontId="68" fillId="17" borderId="111" xfId="0" applyFont="1" applyFill="1" applyBorder="1" applyAlignment="1" applyProtection="1">
      <alignment horizontal="center" vertical="center"/>
      <protection hidden="1"/>
    </xf>
    <xf numFmtId="0" fontId="66" fillId="17" borderId="0" xfId="0" applyFont="1" applyFill="1" applyBorder="1" applyAlignment="1" applyProtection="1">
      <alignment vertical="top"/>
      <protection hidden="1"/>
    </xf>
    <xf numFmtId="0" fontId="67" fillId="17" borderId="0" xfId="0" applyFont="1" applyFill="1" applyBorder="1" applyAlignment="1" applyProtection="1">
      <alignment horizontal="left" vertical="center" wrapText="1"/>
      <protection hidden="1"/>
    </xf>
    <xf numFmtId="0" fontId="59" fillId="29" borderId="102" xfId="5" applyFont="1" applyFill="1" applyBorder="1" applyAlignment="1" applyProtection="1">
      <alignment horizontal="left" vertical="center" wrapText="1"/>
      <protection hidden="1"/>
    </xf>
    <xf numFmtId="0" fontId="60" fillId="29" borderId="103" xfId="5" applyFont="1" applyFill="1" applyBorder="1" applyAlignment="1" applyProtection="1">
      <alignment horizontal="left" vertical="center" wrapText="1"/>
      <protection hidden="1"/>
    </xf>
    <xf numFmtId="0" fontId="60" fillId="29" borderId="104" xfId="5" applyFont="1" applyFill="1" applyBorder="1" applyAlignment="1" applyProtection="1">
      <alignment horizontal="left" vertical="center" wrapText="1"/>
      <protection hidden="1"/>
    </xf>
    <xf numFmtId="0" fontId="6" fillId="0" borderId="12" xfId="0" applyFont="1" applyBorder="1" applyAlignment="1" applyProtection="1">
      <alignment horizontal="left"/>
    </xf>
    <xf numFmtId="0" fontId="6" fillId="0" borderId="74" xfId="0" applyFont="1" applyBorder="1" applyAlignment="1" applyProtection="1">
      <alignment horizontal="left"/>
    </xf>
    <xf numFmtId="0" fontId="6" fillId="0" borderId="93" xfId="0" applyFont="1" applyBorder="1" applyAlignment="1" applyProtection="1">
      <alignment horizontal="left"/>
    </xf>
    <xf numFmtId="164" fontId="5" fillId="14" borderId="14" xfId="49" applyFont="1" applyFill="1" applyBorder="1" applyAlignment="1" applyProtection="1">
      <alignment horizontal="right" vertical="center"/>
      <protection locked="0"/>
    </xf>
    <xf numFmtId="164" fontId="5" fillId="14" borderId="17" xfId="49" applyFont="1" applyFill="1" applyBorder="1" applyAlignment="1" applyProtection="1">
      <alignment horizontal="right" vertical="center"/>
      <protection locked="0"/>
    </xf>
    <xf numFmtId="4" fontId="5" fillId="3" borderId="12" xfId="0" applyNumberFormat="1" applyFont="1" applyFill="1" applyBorder="1" applyAlignment="1" applyProtection="1"/>
    <xf numFmtId="4" fontId="5" fillId="3" borderId="1" xfId="0" applyNumberFormat="1" applyFont="1" applyFill="1" applyBorder="1" applyAlignment="1" applyProtection="1"/>
    <xf numFmtId="164" fontId="5" fillId="14" borderId="14" xfId="49" applyFont="1" applyFill="1" applyBorder="1" applyAlignment="1" applyProtection="1">
      <alignment horizontal="right"/>
      <protection locked="0"/>
    </xf>
    <xf numFmtId="164" fontId="5" fillId="14" borderId="17" xfId="49" applyFont="1" applyFill="1" applyBorder="1" applyAlignment="1" applyProtection="1">
      <alignment horizontal="right"/>
      <protection locked="0"/>
    </xf>
    <xf numFmtId="0" fontId="6" fillId="0" borderId="10" xfId="0" applyFont="1" applyBorder="1" applyAlignment="1" applyProtection="1">
      <alignment horizontal="left" wrapText="1"/>
    </xf>
    <xf numFmtId="0" fontId="6" fillId="0" borderId="65" xfId="0" applyFont="1" applyBorder="1" applyAlignment="1" applyProtection="1">
      <alignment horizontal="left" wrapText="1"/>
    </xf>
    <xf numFmtId="0" fontId="6" fillId="0" borderId="72" xfId="0" applyFont="1" applyBorder="1" applyAlignment="1" applyProtection="1">
      <alignment horizontal="left" wrapText="1"/>
    </xf>
    <xf numFmtId="0" fontId="6" fillId="0" borderId="11" xfId="0" applyFont="1" applyBorder="1" applyAlignment="1" applyProtection="1">
      <alignment horizontal="left" wrapText="1"/>
    </xf>
    <xf numFmtId="0" fontId="6" fillId="0" borderId="39" xfId="0" applyFont="1" applyBorder="1" applyAlignment="1" applyProtection="1">
      <alignment horizontal="left" wrapText="1"/>
    </xf>
    <xf numFmtId="0" fontId="6" fillId="0" borderId="92" xfId="0" applyFont="1" applyBorder="1" applyAlignment="1" applyProtection="1">
      <alignment horizontal="left" wrapText="1"/>
    </xf>
    <xf numFmtId="0" fontId="6" fillId="0" borderId="11" xfId="0" applyFont="1" applyBorder="1" applyAlignment="1" applyProtection="1">
      <alignment horizontal="left"/>
    </xf>
    <xf numFmtId="0" fontId="6" fillId="0" borderId="39" xfId="0" applyFont="1" applyBorder="1" applyAlignment="1" applyProtection="1">
      <alignment horizontal="left"/>
    </xf>
    <xf numFmtId="0" fontId="6" fillId="0" borderId="92" xfId="0" applyFont="1" applyBorder="1" applyAlignment="1" applyProtection="1">
      <alignment horizontal="left"/>
    </xf>
    <xf numFmtId="4" fontId="5" fillId="3" borderId="8" xfId="0" applyNumberFormat="1" applyFont="1" applyFill="1" applyBorder="1" applyAlignment="1" applyProtection="1">
      <alignment horizontal="right"/>
    </xf>
    <xf numFmtId="4" fontId="5" fillId="14" borderId="17" xfId="0" applyNumberFormat="1" applyFont="1" applyFill="1" applyBorder="1" applyAlignment="1" applyProtection="1">
      <alignment horizontal="right"/>
      <protection locked="0"/>
    </xf>
    <xf numFmtId="4" fontId="5" fillId="14" borderId="8" xfId="0" applyNumberFormat="1" applyFont="1" applyFill="1" applyBorder="1" applyAlignment="1" applyProtection="1">
      <alignment horizontal="right"/>
      <protection locked="0"/>
    </xf>
    <xf numFmtId="4" fontId="5" fillId="14" borderId="14" xfId="0" applyNumberFormat="1" applyFont="1" applyFill="1" applyBorder="1" applyAlignment="1" applyProtection="1">
      <alignment horizontal="right"/>
      <protection locked="0"/>
    </xf>
    <xf numFmtId="4" fontId="5" fillId="3" borderId="14" xfId="0" applyNumberFormat="1" applyFont="1" applyFill="1" applyBorder="1" applyAlignment="1" applyProtection="1">
      <alignment horizontal="right"/>
    </xf>
    <xf numFmtId="4" fontId="5" fillId="3" borderId="17" xfId="0" applyNumberFormat="1" applyFont="1" applyFill="1" applyBorder="1" applyAlignment="1" applyProtection="1">
      <alignment horizontal="right"/>
    </xf>
    <xf numFmtId="4" fontId="5" fillId="3" borderId="8" xfId="0" applyNumberFormat="1" applyFont="1" applyFill="1" applyBorder="1" applyAlignment="1">
      <alignment horizontal="right"/>
    </xf>
    <xf numFmtId="3" fontId="8" fillId="27" borderId="4" xfId="0" applyNumberFormat="1" applyFont="1" applyFill="1" applyBorder="1" applyAlignment="1" applyProtection="1">
      <alignment horizontal="left" vertical="center" wrapText="1"/>
    </xf>
    <xf numFmtId="3" fontId="8" fillId="27" borderId="8" xfId="0" applyNumberFormat="1" applyFont="1" applyFill="1" applyBorder="1" applyAlignment="1" applyProtection="1">
      <alignment horizontal="left" vertical="center" wrapText="1"/>
    </xf>
    <xf numFmtId="3" fontId="8" fillId="27" borderId="9" xfId="0" applyNumberFormat="1" applyFont="1" applyFill="1" applyBorder="1" applyAlignment="1" applyProtection="1">
      <alignment horizontal="left" vertical="center" wrapText="1"/>
    </xf>
    <xf numFmtId="3" fontId="8" fillId="27" borderId="27" xfId="0" applyNumberFormat="1" applyFont="1" applyFill="1" applyBorder="1" applyAlignment="1" applyProtection="1">
      <alignment horizontal="left" vertical="center" wrapText="1"/>
    </xf>
    <xf numFmtId="3" fontId="8" fillId="27" borderId="2" xfId="0" applyNumberFormat="1" applyFont="1" applyFill="1" applyBorder="1" applyAlignment="1" applyProtection="1">
      <alignment horizontal="left" vertical="center" wrapText="1"/>
    </xf>
    <xf numFmtId="3" fontId="8" fillId="27" borderId="3" xfId="0" applyNumberFormat="1" applyFont="1" applyFill="1" applyBorder="1" applyAlignment="1" applyProtection="1">
      <alignment horizontal="left" vertical="center" wrapText="1"/>
    </xf>
    <xf numFmtId="4" fontId="5" fillId="3" borderId="14" xfId="0" applyNumberFormat="1" applyFont="1" applyFill="1" applyBorder="1" applyAlignment="1">
      <alignment horizontal="right"/>
    </xf>
    <xf numFmtId="4" fontId="5" fillId="3" borderId="17" xfId="0" applyNumberFormat="1" applyFont="1" applyFill="1" applyBorder="1" applyAlignment="1">
      <alignment horizontal="right"/>
    </xf>
    <xf numFmtId="0" fontId="5" fillId="10" borderId="4" xfId="0" applyFont="1" applyFill="1" applyBorder="1" applyAlignment="1" applyProtection="1">
      <alignment horizontal="left" vertical="top"/>
    </xf>
    <xf numFmtId="0" fontId="5" fillId="10" borderId="9" xfId="0" applyFont="1" applyFill="1" applyBorder="1" applyAlignment="1" applyProtection="1">
      <alignment horizontal="left" vertical="top"/>
    </xf>
    <xf numFmtId="0" fontId="16" fillId="14" borderId="39" xfId="0" applyFont="1" applyFill="1" applyBorder="1" applyAlignment="1" applyProtection="1">
      <alignment horizontal="left" wrapText="1"/>
      <protection locked="0"/>
    </xf>
    <xf numFmtId="0" fontId="16" fillId="14" borderId="92" xfId="0" applyFont="1" applyFill="1" applyBorder="1" applyAlignment="1" applyProtection="1">
      <alignment horizontal="left" wrapText="1"/>
      <protection locked="0"/>
    </xf>
    <xf numFmtId="0" fontId="27" fillId="0" borderId="16" xfId="0" applyFont="1" applyBorder="1" applyAlignment="1" applyProtection="1">
      <alignment horizontal="left" vertical="center"/>
    </xf>
    <xf numFmtId="0" fontId="27" fillId="0" borderId="40" xfId="0" applyFont="1" applyBorder="1" applyAlignment="1" applyProtection="1">
      <alignment horizontal="left" vertical="center"/>
    </xf>
    <xf numFmtId="0" fontId="27" fillId="0" borderId="41" xfId="0" applyFont="1" applyBorder="1" applyAlignment="1" applyProtection="1">
      <alignment horizontal="left" vertical="center"/>
    </xf>
    <xf numFmtId="0" fontId="27" fillId="0" borderId="29" xfId="0" applyFont="1" applyBorder="1" applyAlignment="1" applyProtection="1">
      <alignment horizontal="left" vertical="center"/>
    </xf>
    <xf numFmtId="0" fontId="27" fillId="0" borderId="42" xfId="0" applyFont="1" applyBorder="1" applyAlignment="1" applyProtection="1">
      <alignment horizontal="left" vertical="center"/>
    </xf>
    <xf numFmtId="0" fontId="27" fillId="0" borderId="33" xfId="0" applyFont="1" applyBorder="1" applyAlignment="1" applyProtection="1">
      <alignment horizontal="left" vertical="center"/>
    </xf>
    <xf numFmtId="0" fontId="6" fillId="0" borderId="14" xfId="0" applyFont="1" applyBorder="1" applyAlignment="1" applyProtection="1">
      <alignment horizontal="left"/>
    </xf>
    <xf numFmtId="0" fontId="6" fillId="0" borderId="17" xfId="0" applyFont="1" applyBorder="1" applyAlignment="1" applyProtection="1">
      <alignment horizontal="left"/>
    </xf>
    <xf numFmtId="4" fontId="19" fillId="3" borderId="57" xfId="0" applyNumberFormat="1" applyFont="1" applyFill="1" applyBorder="1" applyAlignment="1" applyProtection="1">
      <alignment horizontal="right" vertical="center"/>
    </xf>
    <xf numFmtId="4" fontId="19" fillId="3" borderId="58" xfId="0" applyNumberFormat="1" applyFont="1" applyFill="1" applyBorder="1" applyAlignment="1" applyProtection="1">
      <alignment horizontal="right" vertical="center"/>
    </xf>
    <xf numFmtId="4" fontId="19" fillId="3" borderId="49" xfId="0" applyNumberFormat="1" applyFont="1" applyFill="1" applyBorder="1" applyAlignment="1" applyProtection="1">
      <alignment horizontal="right" vertical="center"/>
    </xf>
    <xf numFmtId="4" fontId="19" fillId="3" borderId="59" xfId="0" applyNumberFormat="1" applyFont="1" applyFill="1" applyBorder="1" applyAlignment="1" applyProtection="1">
      <alignment horizontal="right" vertical="center"/>
    </xf>
    <xf numFmtId="4" fontId="5" fillId="3" borderId="8" xfId="0" quotePrefix="1" applyNumberFormat="1" applyFont="1" applyFill="1" applyBorder="1" applyAlignment="1" applyProtection="1">
      <alignment horizontal="right"/>
    </xf>
    <xf numFmtId="0" fontId="6" fillId="0" borderId="17" xfId="0" applyFont="1" applyBorder="1" applyAlignment="1" applyProtection="1">
      <alignment horizontal="left" wrapText="1"/>
    </xf>
    <xf numFmtId="0" fontId="6" fillId="0" borderId="14" xfId="0" applyFont="1" applyBorder="1" applyAlignment="1" applyProtection="1">
      <alignment horizontal="left" wrapText="1"/>
    </xf>
    <xf numFmtId="0" fontId="5" fillId="0" borderId="14"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4" xfId="0" applyFont="1" applyBorder="1" applyAlignment="1" applyProtection="1">
      <alignment horizontal="center" vertical="center"/>
    </xf>
    <xf numFmtId="0" fontId="5" fillId="0" borderId="17" xfId="0" applyFont="1" applyBorder="1" applyAlignment="1" applyProtection="1">
      <alignment horizontal="center" vertical="center"/>
    </xf>
    <xf numFmtId="0" fontId="8" fillId="0" borderId="0" xfId="0" applyFont="1" applyAlignment="1" applyProtection="1">
      <alignment horizontal="left"/>
    </xf>
    <xf numFmtId="4" fontId="20" fillId="3" borderId="63" xfId="0" applyNumberFormat="1" applyFont="1" applyFill="1" applyBorder="1" applyAlignment="1" applyProtection="1"/>
    <xf numFmtId="4" fontId="20" fillId="3" borderId="60" xfId="0" applyNumberFormat="1" applyFont="1" applyFill="1" applyBorder="1" applyAlignment="1" applyProtection="1"/>
    <xf numFmtId="4" fontId="5" fillId="9" borderId="14" xfId="0" applyNumberFormat="1" applyFont="1" applyFill="1" applyBorder="1" applyAlignment="1">
      <alignment horizontal="right"/>
    </xf>
    <xf numFmtId="4" fontId="5" fillId="9" borderId="17" xfId="0" applyNumberFormat="1" applyFont="1" applyFill="1" applyBorder="1" applyAlignment="1">
      <alignment horizontal="right"/>
    </xf>
    <xf numFmtId="0" fontId="52" fillId="15" borderId="57" xfId="0" applyFont="1" applyFill="1" applyBorder="1" applyAlignment="1" applyProtection="1">
      <alignment horizontal="center" vertical="center" wrapText="1"/>
      <protection hidden="1"/>
    </xf>
    <xf numFmtId="0" fontId="52" fillId="15" borderId="52" xfId="0" applyFont="1" applyFill="1" applyBorder="1" applyAlignment="1" applyProtection="1">
      <alignment horizontal="center" vertical="center" wrapText="1"/>
      <protection hidden="1"/>
    </xf>
    <xf numFmtId="0" fontId="52" fillId="15" borderId="58" xfId="0" applyFont="1" applyFill="1" applyBorder="1" applyAlignment="1" applyProtection="1">
      <alignment horizontal="center" vertical="center" wrapText="1"/>
      <protection hidden="1"/>
    </xf>
    <xf numFmtId="3" fontId="8" fillId="27" borderId="25" xfId="0" applyNumberFormat="1" applyFont="1" applyFill="1" applyBorder="1" applyAlignment="1" applyProtection="1">
      <alignment horizontal="left" vertical="center" wrapText="1"/>
    </xf>
    <xf numFmtId="3" fontId="8" fillId="27" borderId="24" xfId="0" applyNumberFormat="1" applyFont="1" applyFill="1" applyBorder="1" applyAlignment="1" applyProtection="1">
      <alignment horizontal="left" vertical="center" wrapText="1"/>
    </xf>
    <xf numFmtId="3" fontId="8" fillId="27" borderId="5" xfId="0" applyNumberFormat="1" applyFont="1" applyFill="1" applyBorder="1" applyAlignment="1" applyProtection="1">
      <alignment horizontal="left" vertical="center" wrapText="1"/>
    </xf>
    <xf numFmtId="0" fontId="7" fillId="15" borderId="49" xfId="0" applyFont="1" applyFill="1" applyBorder="1" applyAlignment="1" applyProtection="1">
      <alignment horizontal="center" vertical="center" wrapText="1"/>
      <protection hidden="1"/>
    </xf>
    <xf numFmtId="0" fontId="7" fillId="15" borderId="32" xfId="0" applyFont="1" applyFill="1" applyBorder="1" applyAlignment="1" applyProtection="1">
      <alignment horizontal="center" vertical="center" wrapText="1"/>
      <protection hidden="1"/>
    </xf>
    <xf numFmtId="0" fontId="7" fillId="15" borderId="59" xfId="0" applyFont="1" applyFill="1" applyBorder="1" applyAlignment="1" applyProtection="1">
      <alignment horizontal="center" vertical="center" wrapText="1"/>
      <protection hidden="1"/>
    </xf>
    <xf numFmtId="0" fontId="69" fillId="17" borderId="0" xfId="0" applyFont="1" applyFill="1" applyBorder="1" applyAlignment="1" applyProtection="1">
      <alignment horizontal="center" vertical="top"/>
    </xf>
    <xf numFmtId="0" fontId="69" fillId="17" borderId="32" xfId="0" applyFont="1" applyFill="1" applyBorder="1" applyAlignment="1" applyProtection="1">
      <alignment horizontal="center" vertical="top"/>
    </xf>
    <xf numFmtId="0" fontId="5" fillId="14" borderId="11" xfId="0" applyFont="1" applyFill="1" applyBorder="1" applyAlignment="1" applyProtection="1">
      <alignment horizontal="center"/>
      <protection locked="0"/>
    </xf>
    <xf numFmtId="0" fontId="5" fillId="14" borderId="39" xfId="0" applyFont="1" applyFill="1" applyBorder="1" applyAlignment="1" applyProtection="1">
      <alignment horizontal="center"/>
      <protection locked="0"/>
    </xf>
    <xf numFmtId="0" fontId="5" fillId="14" borderId="92" xfId="0" applyFont="1" applyFill="1" applyBorder="1" applyAlignment="1" applyProtection="1">
      <alignment horizontal="center"/>
      <protection locked="0"/>
    </xf>
    <xf numFmtId="0" fontId="16" fillId="14" borderId="39" xfId="0" applyFont="1" applyFill="1" applyBorder="1" applyAlignment="1" applyProtection="1">
      <alignment horizontal="left" vertical="top" wrapText="1"/>
      <protection locked="0"/>
    </xf>
    <xf numFmtId="0" fontId="16" fillId="14" borderId="92" xfId="0" applyFont="1" applyFill="1" applyBorder="1" applyAlignment="1" applyProtection="1">
      <alignment horizontal="left" vertical="top" wrapText="1"/>
      <protection locked="0"/>
    </xf>
    <xf numFmtId="0" fontId="5" fillId="14" borderId="52" xfId="0" applyFont="1" applyFill="1" applyBorder="1" applyAlignment="1" applyProtection="1">
      <alignment horizontal="left"/>
      <protection locked="0"/>
    </xf>
    <xf numFmtId="0" fontId="5" fillId="14" borderId="69" xfId="0" applyFont="1" applyFill="1" applyBorder="1" applyAlignment="1" applyProtection="1">
      <alignment horizontal="left"/>
      <protection locked="0"/>
    </xf>
    <xf numFmtId="0" fontId="20" fillId="0" borderId="0" xfId="0" applyFont="1" applyAlignment="1" applyProtection="1">
      <alignment horizontal="center"/>
    </xf>
    <xf numFmtId="0" fontId="5" fillId="10" borderId="26" xfId="0" applyFont="1" applyFill="1" applyBorder="1" applyAlignment="1" applyProtection="1">
      <alignment horizontal="left" wrapText="1"/>
    </xf>
    <xf numFmtId="0" fontId="5" fillId="10" borderId="65" xfId="0" applyFont="1" applyFill="1" applyBorder="1" applyAlignment="1" applyProtection="1">
      <alignment horizontal="left"/>
    </xf>
    <xf numFmtId="14" fontId="16" fillId="14" borderId="26" xfId="0" applyNumberFormat="1" applyFont="1" applyFill="1" applyBorder="1" applyAlignment="1" applyProtection="1">
      <alignment horizontal="center"/>
      <protection locked="0"/>
    </xf>
    <xf numFmtId="14" fontId="16" fillId="14" borderId="68" xfId="0" applyNumberFormat="1" applyFont="1" applyFill="1" applyBorder="1" applyAlignment="1" applyProtection="1">
      <alignment horizontal="center"/>
      <protection locked="0"/>
    </xf>
    <xf numFmtId="0" fontId="16" fillId="14" borderId="74" xfId="0" applyFont="1" applyFill="1" applyBorder="1" applyAlignment="1" applyProtection="1">
      <alignment horizontal="left" wrapText="1"/>
      <protection locked="0"/>
    </xf>
    <xf numFmtId="0" fontId="16" fillId="14" borderId="93" xfId="0" applyFont="1" applyFill="1" applyBorder="1" applyAlignment="1" applyProtection="1">
      <alignment horizontal="left" wrapText="1"/>
      <protection locked="0"/>
    </xf>
    <xf numFmtId="4" fontId="5" fillId="3" borderId="39" xfId="0" applyNumberFormat="1" applyFont="1" applyFill="1" applyBorder="1" applyAlignment="1" applyProtection="1">
      <alignment horizontal="center"/>
    </xf>
    <xf numFmtId="4" fontId="5" fillId="3" borderId="92" xfId="0" applyNumberFormat="1" applyFont="1" applyFill="1" applyBorder="1" applyAlignment="1" applyProtection="1">
      <alignment horizontal="center"/>
    </xf>
    <xf numFmtId="0" fontId="56" fillId="0" borderId="0" xfId="0" applyFont="1" applyAlignment="1">
      <alignment horizontal="center" wrapText="1"/>
    </xf>
    <xf numFmtId="0" fontId="5" fillId="10" borderId="10" xfId="0" applyFont="1" applyFill="1" applyBorder="1" applyAlignment="1" applyProtection="1">
      <alignment horizontal="left"/>
    </xf>
    <xf numFmtId="0" fontId="5" fillId="10" borderId="72" xfId="0" applyFont="1" applyFill="1" applyBorder="1" applyAlignment="1" applyProtection="1">
      <alignment horizontal="left"/>
    </xf>
    <xf numFmtId="0" fontId="5" fillId="10" borderId="11" xfId="0" applyFont="1" applyFill="1" applyBorder="1" applyAlignment="1" applyProtection="1">
      <alignment horizontal="left"/>
    </xf>
    <xf numFmtId="0" fontId="5" fillId="10" borderId="92" xfId="0" applyFont="1" applyFill="1" applyBorder="1" applyAlignment="1" applyProtection="1">
      <alignment horizontal="left"/>
    </xf>
    <xf numFmtId="0" fontId="5" fillId="10" borderId="12" xfId="0" applyFont="1" applyFill="1" applyBorder="1" applyAlignment="1" applyProtection="1">
      <alignment horizontal="left"/>
    </xf>
    <xf numFmtId="0" fontId="5" fillId="10" borderId="93" xfId="0" applyFont="1" applyFill="1" applyBorder="1" applyAlignment="1" applyProtection="1">
      <alignment horizontal="left"/>
    </xf>
    <xf numFmtId="0" fontId="5" fillId="16" borderId="53" xfId="0" applyFont="1" applyFill="1" applyBorder="1" applyAlignment="1">
      <alignment horizontal="center" textRotation="90"/>
    </xf>
    <xf numFmtId="0" fontId="5" fillId="16" borderId="64" xfId="0" applyFont="1" applyFill="1" applyBorder="1" applyAlignment="1">
      <alignment horizontal="center" textRotation="90"/>
    </xf>
    <xf numFmtId="0" fontId="5" fillId="16" borderId="54" xfId="0" applyFont="1" applyFill="1" applyBorder="1" applyAlignment="1">
      <alignment horizontal="center" textRotation="90"/>
    </xf>
    <xf numFmtId="0" fontId="25" fillId="8" borderId="14" xfId="0" applyFont="1" applyFill="1" applyBorder="1" applyAlignment="1">
      <alignment horizontal="center"/>
    </xf>
    <xf numFmtId="0" fontId="25" fillId="8" borderId="39" xfId="0" applyFont="1" applyFill="1" applyBorder="1" applyAlignment="1">
      <alignment horizontal="center"/>
    </xf>
    <xf numFmtId="0" fontId="25" fillId="8" borderId="17" xfId="0" applyFont="1" applyFill="1" applyBorder="1" applyAlignment="1">
      <alignment horizont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23" fillId="8" borderId="0" xfId="0" applyFont="1" applyFill="1" applyAlignment="1" applyProtection="1">
      <alignment horizontal="center"/>
    </xf>
    <xf numFmtId="0" fontId="13" fillId="0" borderId="34" xfId="0" applyFont="1" applyBorder="1" applyAlignment="1" applyProtection="1">
      <alignment horizontal="center"/>
    </xf>
    <xf numFmtId="0" fontId="13" fillId="0" borderId="63" xfId="0" applyFont="1" applyBorder="1" applyAlignment="1" applyProtection="1">
      <alignment horizontal="center"/>
    </xf>
    <xf numFmtId="0" fontId="13" fillId="0" borderId="60" xfId="0" applyFont="1" applyBorder="1" applyAlignment="1" applyProtection="1">
      <alignment horizontal="center"/>
    </xf>
    <xf numFmtId="0" fontId="6" fillId="0" borderId="53" xfId="0" applyFont="1" applyBorder="1" applyAlignment="1" applyProtection="1">
      <alignment horizontal="center" vertical="center" wrapText="1"/>
    </xf>
    <xf numFmtId="0" fontId="6" fillId="0" borderId="35" xfId="0" applyFont="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34" xfId="0" applyFont="1" applyBorder="1" applyAlignment="1" applyProtection="1">
      <alignment horizontal="center" vertical="center"/>
    </xf>
    <xf numFmtId="0" fontId="6" fillId="0" borderId="63" xfId="0" applyFont="1" applyBorder="1" applyAlignment="1" applyProtection="1">
      <alignment horizontal="center" vertical="center"/>
    </xf>
    <xf numFmtId="0" fontId="6" fillId="0" borderId="60" xfId="0" applyFont="1" applyBorder="1" applyAlignment="1" applyProtection="1">
      <alignment horizontal="center" vertical="center"/>
    </xf>
    <xf numFmtId="3" fontId="26" fillId="0" borderId="53" xfId="0" applyNumberFormat="1" applyFont="1" applyFill="1" applyBorder="1" applyAlignment="1" applyProtection="1">
      <alignment horizontal="center" vertical="center" wrapText="1"/>
    </xf>
    <xf numFmtId="3" fontId="26" fillId="0" borderId="35" xfId="0" applyNumberFormat="1"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0" borderId="30" xfId="0" applyFont="1" applyFill="1" applyBorder="1" applyAlignment="1" applyProtection="1">
      <alignment horizontal="center" vertical="center" wrapText="1"/>
    </xf>
    <xf numFmtId="0" fontId="26" fillId="0" borderId="53" xfId="0" applyFont="1" applyBorder="1" applyAlignment="1" applyProtection="1">
      <alignment horizontal="center" vertical="center" wrapText="1"/>
    </xf>
    <xf numFmtId="0" fontId="26" fillId="0" borderId="35" xfId="0" applyFont="1" applyBorder="1" applyAlignment="1" applyProtection="1">
      <alignment horizontal="center" vertical="center" wrapText="1"/>
    </xf>
    <xf numFmtId="0" fontId="39" fillId="0" borderId="0" xfId="0" applyFont="1" applyFill="1" applyAlignment="1" applyProtection="1">
      <alignment horizontal="center"/>
    </xf>
    <xf numFmtId="0" fontId="39" fillId="0" borderId="32" xfId="0" applyFont="1" applyFill="1" applyBorder="1" applyAlignment="1" applyProtection="1">
      <alignment horizontal="center"/>
    </xf>
    <xf numFmtId="0" fontId="26" fillId="0" borderId="57" xfId="0" applyFont="1" applyBorder="1" applyAlignment="1" applyProtection="1">
      <alignment horizontal="center" vertical="center" wrapText="1"/>
    </xf>
    <xf numFmtId="0" fontId="26" fillId="0" borderId="52" xfId="0" applyFont="1" applyBorder="1" applyAlignment="1" applyProtection="1">
      <alignment horizontal="center" vertical="center" wrapText="1"/>
    </xf>
    <xf numFmtId="0" fontId="26" fillId="0" borderId="62" xfId="0" applyFont="1" applyBorder="1" applyAlignment="1" applyProtection="1">
      <alignment horizontal="center" vertical="center" wrapText="1"/>
    </xf>
    <xf numFmtId="0" fontId="26" fillId="0" borderId="42" xfId="0" applyFont="1" applyBorder="1" applyAlignment="1" applyProtection="1">
      <alignment horizontal="center" vertical="center" wrapText="1"/>
    </xf>
    <xf numFmtId="3" fontId="9" fillId="10" borderId="57" xfId="0" applyNumberFormat="1" applyFont="1" applyFill="1" applyBorder="1" applyAlignment="1" applyProtection="1">
      <alignment horizontal="center" vertical="center" wrapText="1"/>
      <protection hidden="1"/>
    </xf>
    <xf numFmtId="3" fontId="9" fillId="10" borderId="52" xfId="0" applyNumberFormat="1" applyFont="1" applyFill="1" applyBorder="1" applyAlignment="1" applyProtection="1">
      <alignment horizontal="center" vertical="center" wrapText="1"/>
      <protection hidden="1"/>
    </xf>
    <xf numFmtId="3" fontId="9" fillId="10" borderId="58" xfId="0" applyNumberFormat="1" applyFont="1" applyFill="1" applyBorder="1" applyAlignment="1" applyProtection="1">
      <alignment horizontal="center" vertical="center" wrapText="1"/>
      <protection hidden="1"/>
    </xf>
    <xf numFmtId="0" fontId="16" fillId="10" borderId="29" xfId="0" applyNumberFormat="1" applyFont="1" applyFill="1" applyBorder="1" applyAlignment="1" applyProtection="1">
      <alignment horizontal="center"/>
      <protection hidden="1"/>
    </xf>
    <xf numFmtId="0" fontId="16" fillId="10" borderId="33" xfId="0" applyNumberFormat="1" applyFont="1" applyFill="1" applyBorder="1" applyAlignment="1" applyProtection="1">
      <alignment horizontal="center"/>
      <protection hidden="1"/>
    </xf>
    <xf numFmtId="0" fontId="6" fillId="0" borderId="12" xfId="0" applyFont="1" applyFill="1" applyBorder="1" applyAlignment="1" applyProtection="1">
      <alignment horizontal="right"/>
      <protection hidden="1"/>
    </xf>
    <xf numFmtId="0" fontId="6" fillId="0" borderId="74" xfId="0" applyFont="1" applyFill="1" applyBorder="1" applyAlignment="1" applyProtection="1">
      <alignment horizontal="right"/>
      <protection hidden="1"/>
    </xf>
    <xf numFmtId="0" fontId="6" fillId="0" borderId="1" xfId="0" applyFont="1" applyFill="1" applyBorder="1" applyAlignment="1" applyProtection="1">
      <alignment horizontal="right"/>
      <protection hidden="1"/>
    </xf>
    <xf numFmtId="0" fontId="8" fillId="19" borderId="8" xfId="0" applyNumberFormat="1" applyFont="1" applyFill="1" applyBorder="1" applyAlignment="1" applyProtection="1">
      <alignment horizontal="center"/>
      <protection locked="0"/>
    </xf>
    <xf numFmtId="0" fontId="16" fillId="19" borderId="8" xfId="0" applyNumberFormat="1" applyFont="1" applyFill="1" applyBorder="1" applyAlignment="1" applyProtection="1">
      <alignment horizontal="left"/>
      <protection locked="0"/>
    </xf>
    <xf numFmtId="0" fontId="39" fillId="15" borderId="14" xfId="0" applyFont="1" applyFill="1" applyBorder="1" applyAlignment="1" applyProtection="1">
      <alignment horizontal="center"/>
      <protection hidden="1"/>
    </xf>
    <xf numFmtId="0" fontId="39" fillId="15" borderId="17" xfId="0" applyFont="1" applyFill="1" applyBorder="1" applyAlignment="1" applyProtection="1">
      <alignment horizontal="center"/>
      <protection hidden="1"/>
    </xf>
    <xf numFmtId="0" fontId="39" fillId="15" borderId="16" xfId="0" applyFont="1" applyFill="1" applyBorder="1" applyAlignment="1" applyProtection="1">
      <alignment horizontal="center"/>
      <protection hidden="1"/>
    </xf>
    <xf numFmtId="0" fontId="39" fillId="15" borderId="41" xfId="0" applyFont="1" applyFill="1" applyBorder="1" applyAlignment="1" applyProtection="1">
      <alignment horizontal="center"/>
      <protection hidden="1"/>
    </xf>
    <xf numFmtId="0" fontId="8" fillId="19" borderId="24" xfId="0" applyNumberFormat="1" applyFont="1" applyFill="1" applyBorder="1" applyAlignment="1" applyProtection="1">
      <alignment horizontal="center"/>
      <protection locked="0"/>
    </xf>
    <xf numFmtId="0" fontId="16" fillId="19" borderId="24" xfId="0" applyNumberFormat="1" applyFont="1" applyFill="1" applyBorder="1" applyAlignment="1" applyProtection="1">
      <alignment horizontal="left"/>
      <protection locked="0"/>
    </xf>
    <xf numFmtId="10" fontId="38" fillId="26" borderId="34" xfId="0" applyNumberFormat="1" applyFont="1" applyFill="1" applyBorder="1" applyAlignment="1" applyProtection="1">
      <alignment horizontal="center" vertical="center" wrapText="1"/>
      <protection hidden="1"/>
    </xf>
    <xf numFmtId="10" fontId="38" fillId="26" borderId="63" xfId="0" applyNumberFormat="1" applyFont="1" applyFill="1" applyBorder="1" applyAlignment="1" applyProtection="1">
      <alignment horizontal="center" vertical="center" wrapText="1"/>
      <protection hidden="1"/>
    </xf>
    <xf numFmtId="3" fontId="9" fillId="10" borderId="10" xfId="0" applyNumberFormat="1" applyFont="1" applyFill="1" applyBorder="1" applyAlignment="1" applyProtection="1">
      <alignment horizontal="center" vertical="center" wrapText="1"/>
      <protection hidden="1"/>
    </xf>
    <xf numFmtId="3" fontId="9" fillId="10" borderId="65" xfId="0" applyNumberFormat="1" applyFont="1" applyFill="1" applyBorder="1" applyAlignment="1" applyProtection="1">
      <alignment horizontal="center" vertical="center" wrapText="1"/>
      <protection hidden="1"/>
    </xf>
    <xf numFmtId="3" fontId="9" fillId="10" borderId="72" xfId="0" applyNumberFormat="1" applyFont="1" applyFill="1" applyBorder="1" applyAlignment="1" applyProtection="1">
      <alignment horizontal="center" vertical="center" wrapText="1"/>
      <protection hidden="1"/>
    </xf>
    <xf numFmtId="3" fontId="9" fillId="10" borderId="53" xfId="0" applyNumberFormat="1" applyFont="1" applyFill="1" applyBorder="1" applyAlignment="1" applyProtection="1">
      <alignment horizontal="center" vertical="center" wrapText="1"/>
      <protection hidden="1"/>
    </xf>
    <xf numFmtId="3" fontId="9" fillId="10" borderId="35" xfId="0" applyNumberFormat="1" applyFont="1" applyFill="1" applyBorder="1" applyAlignment="1" applyProtection="1">
      <alignment horizontal="center" vertical="center" wrapText="1"/>
      <protection hidden="1"/>
    </xf>
    <xf numFmtId="3" fontId="9" fillId="3" borderId="53" xfId="0" applyNumberFormat="1" applyFont="1" applyFill="1" applyBorder="1" applyAlignment="1" applyProtection="1">
      <alignment horizontal="center" vertical="center" wrapText="1"/>
      <protection hidden="1"/>
    </xf>
    <xf numFmtId="3" fontId="9" fillId="3" borderId="35" xfId="0" applyNumberFormat="1" applyFont="1" applyFill="1" applyBorder="1" applyAlignment="1" applyProtection="1">
      <alignment horizontal="center" vertical="center" wrapText="1"/>
      <protection hidden="1"/>
    </xf>
    <xf numFmtId="3" fontId="9" fillId="10" borderId="12" xfId="0" applyNumberFormat="1" applyFont="1" applyFill="1" applyBorder="1" applyAlignment="1" applyProtection="1">
      <alignment horizontal="center" vertical="center" wrapText="1"/>
      <protection hidden="1"/>
    </xf>
    <xf numFmtId="3" fontId="9" fillId="10" borderId="1" xfId="0" applyNumberFormat="1" applyFont="1" applyFill="1" applyBorder="1" applyAlignment="1" applyProtection="1">
      <alignment horizontal="center" vertical="center" wrapText="1"/>
      <protection hidden="1"/>
    </xf>
    <xf numFmtId="3" fontId="9" fillId="10" borderId="2" xfId="0" applyNumberFormat="1" applyFont="1" applyFill="1" applyBorder="1" applyAlignment="1" applyProtection="1">
      <alignment horizontal="center" vertical="center" wrapText="1"/>
      <protection hidden="1"/>
    </xf>
    <xf numFmtId="3" fontId="9" fillId="10" borderId="3" xfId="0" applyNumberFormat="1" applyFont="1" applyFill="1" applyBorder="1" applyAlignment="1" applyProtection="1">
      <alignment horizontal="center" vertical="center" wrapText="1"/>
      <protection hidden="1"/>
    </xf>
    <xf numFmtId="0" fontId="48" fillId="0" borderId="57" xfId="0" applyFont="1" applyBorder="1" applyAlignment="1" applyProtection="1">
      <alignment horizontal="left" vertical="center" wrapText="1" indent="2"/>
      <protection hidden="1"/>
    </xf>
    <xf numFmtId="0" fontId="48" fillId="0" borderId="52" xfId="0" applyFont="1" applyBorder="1" applyAlignment="1" applyProtection="1">
      <alignment horizontal="left" vertical="center" wrapText="1" indent="2"/>
      <protection hidden="1"/>
    </xf>
    <xf numFmtId="0" fontId="6" fillId="16" borderId="51" xfId="0" applyFont="1" applyFill="1" applyBorder="1" applyAlignment="1" applyProtection="1">
      <alignment horizontal="left" vertical="center"/>
      <protection hidden="1"/>
    </xf>
    <xf numFmtId="0" fontId="8" fillId="0" borderId="47" xfId="0" applyFont="1" applyFill="1" applyBorder="1" applyAlignment="1" applyProtection="1">
      <alignment horizontal="left" vertical="center" wrapText="1"/>
      <protection hidden="1"/>
    </xf>
    <xf numFmtId="0" fontId="9" fillId="26" borderId="34" xfId="0" applyFont="1" applyFill="1" applyBorder="1" applyAlignment="1" applyProtection="1">
      <alignment horizontal="center" vertical="center" wrapText="1"/>
      <protection hidden="1"/>
    </xf>
    <xf numFmtId="0" fontId="9" fillId="26" borderId="60" xfId="0" applyFont="1" applyFill="1" applyBorder="1" applyAlignment="1" applyProtection="1">
      <alignment horizontal="center" vertical="center" wrapText="1"/>
      <protection hidden="1"/>
    </xf>
    <xf numFmtId="0" fontId="8" fillId="16" borderId="51" xfId="0" applyFont="1" applyFill="1" applyBorder="1" applyAlignment="1" applyProtection="1">
      <alignment horizontal="left" vertical="center"/>
      <protection hidden="1"/>
    </xf>
    <xf numFmtId="0" fontId="8" fillId="16" borderId="46" xfId="0" applyFont="1" applyFill="1" applyBorder="1" applyAlignment="1" applyProtection="1">
      <alignment horizontal="left" vertical="center"/>
      <protection hidden="1"/>
    </xf>
    <xf numFmtId="0" fontId="8" fillId="0" borderId="48" xfId="0" applyFont="1" applyFill="1" applyBorder="1" applyAlignment="1" applyProtection="1">
      <alignment horizontal="left" vertical="center" wrapText="1"/>
      <protection hidden="1"/>
    </xf>
    <xf numFmtId="0" fontId="9" fillId="0" borderId="41" xfId="0" applyFont="1" applyFill="1" applyBorder="1" applyAlignment="1" applyProtection="1">
      <alignment horizontal="center" vertical="center"/>
      <protection hidden="1"/>
    </xf>
    <xf numFmtId="0" fontId="9" fillId="0" borderId="21" xfId="0" applyFont="1" applyFill="1" applyBorder="1" applyAlignment="1" applyProtection="1">
      <alignment horizontal="center" vertical="center"/>
      <protection hidden="1"/>
    </xf>
    <xf numFmtId="0" fontId="9" fillId="0" borderId="33" xfId="0" applyFont="1" applyFill="1" applyBorder="1" applyAlignment="1" applyProtection="1">
      <alignment horizontal="center" vertical="center"/>
      <protection hidden="1"/>
    </xf>
    <xf numFmtId="0" fontId="6" fillId="0" borderId="34" xfId="0" applyFont="1" applyFill="1" applyBorder="1" applyAlignment="1" applyProtection="1">
      <alignment horizontal="center" vertical="top" wrapText="1"/>
      <protection hidden="1"/>
    </xf>
    <xf numFmtId="0" fontId="6" fillId="0" borderId="63" xfId="0" applyFont="1" applyFill="1" applyBorder="1" applyAlignment="1" applyProtection="1">
      <alignment horizontal="center" vertical="top" wrapText="1"/>
      <protection hidden="1"/>
    </xf>
    <xf numFmtId="0" fontId="6" fillId="0" borderId="60" xfId="0" applyFont="1" applyFill="1" applyBorder="1" applyAlignment="1" applyProtection="1">
      <alignment horizontal="center" vertical="top" wrapText="1"/>
      <protection hidden="1"/>
    </xf>
    <xf numFmtId="0" fontId="6" fillId="0" borderId="26" xfId="0" applyFont="1" applyBorder="1" applyAlignment="1" applyProtection="1">
      <alignment horizontal="center" vertical="center" wrapText="1"/>
      <protection hidden="1"/>
    </xf>
    <xf numFmtId="0" fontId="6" fillId="0" borderId="71" xfId="0" applyFont="1" applyBorder="1" applyAlignment="1" applyProtection="1">
      <alignment horizontal="center" vertical="center" wrapText="1"/>
      <protection hidden="1"/>
    </xf>
    <xf numFmtId="0" fontId="6" fillId="0" borderId="53" xfId="0" applyFont="1" applyFill="1" applyBorder="1" applyAlignment="1" applyProtection="1">
      <alignment horizontal="center" vertical="center" wrapText="1"/>
      <protection hidden="1"/>
    </xf>
    <xf numFmtId="0" fontId="6" fillId="0" borderId="54" xfId="0" applyFont="1" applyFill="1" applyBorder="1" applyAlignment="1" applyProtection="1">
      <alignment horizontal="center" vertical="center" wrapText="1"/>
      <protection hidden="1"/>
    </xf>
    <xf numFmtId="0" fontId="6" fillId="26" borderId="101" xfId="0" applyFont="1" applyFill="1" applyBorder="1" applyAlignment="1" applyProtection="1">
      <alignment horizontal="center" vertical="center" wrapText="1"/>
      <protection hidden="1"/>
    </xf>
    <xf numFmtId="0" fontId="6" fillId="26" borderId="60" xfId="0" applyFont="1" applyFill="1" applyBorder="1" applyAlignment="1" applyProtection="1">
      <alignment horizontal="center" vertical="center" wrapText="1"/>
      <protection hidden="1"/>
    </xf>
    <xf numFmtId="0" fontId="6" fillId="16" borderId="46" xfId="0" applyFont="1" applyFill="1" applyBorder="1" applyAlignment="1" applyProtection="1">
      <alignment horizontal="left" vertical="center"/>
      <protection hidden="1"/>
    </xf>
    <xf numFmtId="0" fontId="9" fillId="26" borderId="34" xfId="0" applyFont="1" applyFill="1" applyBorder="1" applyAlignment="1" applyProtection="1">
      <alignment horizontal="center" vertical="center"/>
      <protection hidden="1"/>
    </xf>
    <xf numFmtId="0" fontId="9" fillId="26" borderId="60" xfId="0" applyFont="1" applyFill="1" applyBorder="1" applyAlignment="1" applyProtection="1">
      <alignment horizontal="center" vertical="center"/>
      <protection hidden="1"/>
    </xf>
    <xf numFmtId="0" fontId="57" fillId="0" borderId="32" xfId="0" applyFont="1" applyFill="1" applyBorder="1" applyAlignment="1" applyProtection="1">
      <alignment horizontal="center" vertical="top" wrapText="1"/>
      <protection hidden="1"/>
    </xf>
    <xf numFmtId="0" fontId="6" fillId="0" borderId="20" xfId="0" applyFont="1" applyBorder="1" applyAlignment="1" applyProtection="1">
      <alignment horizontal="center" vertical="center" wrapText="1"/>
      <protection hidden="1"/>
    </xf>
    <xf numFmtId="0" fontId="6" fillId="0" borderId="48" xfId="0" applyFont="1" applyBorder="1" applyAlignment="1" applyProtection="1">
      <alignment horizontal="center" vertical="center" wrapText="1"/>
      <protection hidden="1"/>
    </xf>
    <xf numFmtId="0" fontId="6" fillId="0" borderId="25" xfId="0" applyFont="1" applyBorder="1" applyAlignment="1" applyProtection="1">
      <alignment horizontal="center" vertical="center" wrapText="1"/>
      <protection hidden="1"/>
    </xf>
    <xf numFmtId="0" fontId="6" fillId="0" borderId="27" xfId="0" applyFont="1" applyBorder="1" applyAlignment="1" applyProtection="1">
      <alignment horizontal="center" vertical="center"/>
      <protection hidden="1"/>
    </xf>
    <xf numFmtId="0" fontId="35" fillId="0" borderId="53" xfId="0" applyFont="1" applyBorder="1" applyAlignment="1" applyProtection="1">
      <alignment horizontal="center" vertical="center" wrapText="1"/>
      <protection hidden="1"/>
    </xf>
    <xf numFmtId="0" fontId="35" fillId="0" borderId="54" xfId="0" applyFont="1" applyBorder="1" applyAlignment="1" applyProtection="1">
      <alignment horizontal="center" vertical="center" wrapText="1"/>
      <protection hidden="1"/>
    </xf>
    <xf numFmtId="0" fontId="6" fillId="0" borderId="24"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55" xfId="0" applyFont="1" applyBorder="1" applyAlignment="1" applyProtection="1">
      <alignment horizontal="center" vertical="center" wrapText="1"/>
      <protection hidden="1"/>
    </xf>
    <xf numFmtId="0" fontId="6" fillId="0" borderId="69" xfId="0" applyFont="1" applyBorder="1" applyAlignment="1" applyProtection="1">
      <alignment horizontal="center" vertical="center" wrapText="1"/>
      <protection hidden="1"/>
    </xf>
    <xf numFmtId="0" fontId="6" fillId="0" borderId="43" xfId="0" applyFont="1" applyBorder="1" applyAlignment="1" applyProtection="1">
      <alignment horizontal="center" vertical="center" wrapText="1"/>
      <protection hidden="1"/>
    </xf>
    <xf numFmtId="0" fontId="6" fillId="0" borderId="70" xfId="0" applyFont="1" applyBorder="1" applyAlignment="1" applyProtection="1">
      <alignment horizontal="center" vertical="center" wrapText="1"/>
      <protection hidden="1"/>
    </xf>
    <xf numFmtId="0" fontId="6" fillId="0" borderId="24" xfId="0" applyFont="1" applyBorder="1" applyAlignment="1" applyProtection="1">
      <alignment horizontal="center" vertical="center" wrapText="1"/>
      <protection hidden="1"/>
    </xf>
    <xf numFmtId="0" fontId="6" fillId="0" borderId="2" xfId="0" applyFont="1" applyBorder="1" applyAlignment="1" applyProtection="1">
      <alignment horizontal="center" vertical="center" wrapText="1"/>
      <protection hidden="1"/>
    </xf>
    <xf numFmtId="0" fontId="6" fillId="26" borderId="34" xfId="0" applyFont="1" applyFill="1" applyBorder="1" applyAlignment="1" applyProtection="1">
      <alignment horizontal="center" vertical="center" wrapText="1"/>
      <protection hidden="1"/>
    </xf>
    <xf numFmtId="0" fontId="23" fillId="8" borderId="0" xfId="0" applyFont="1" applyFill="1" applyAlignment="1" applyProtection="1">
      <alignment horizontal="center"/>
      <protection hidden="1"/>
    </xf>
    <xf numFmtId="0" fontId="9" fillId="0" borderId="8" xfId="0" applyFont="1" applyBorder="1" applyAlignment="1" applyProtection="1">
      <alignment horizontal="center" vertical="center"/>
      <protection hidden="1"/>
    </xf>
    <xf numFmtId="0" fontId="6" fillId="16" borderId="99" xfId="0" applyFont="1" applyFill="1" applyBorder="1" applyAlignment="1" applyProtection="1">
      <alignment horizontal="left" vertical="center"/>
      <protection hidden="1"/>
    </xf>
    <xf numFmtId="0" fontId="8" fillId="0" borderId="43" xfId="0" applyFont="1" applyFill="1" applyBorder="1" applyAlignment="1" applyProtection="1">
      <alignment horizontal="left" vertical="center" wrapText="1"/>
      <protection hidden="1"/>
    </xf>
    <xf numFmtId="0" fontId="9" fillId="26" borderId="63" xfId="0" applyFont="1" applyFill="1" applyBorder="1" applyAlignment="1" applyProtection="1">
      <alignment horizontal="center" vertical="center"/>
      <protection hidden="1"/>
    </xf>
    <xf numFmtId="0" fontId="10" fillId="0" borderId="66" xfId="0" applyFont="1" applyBorder="1" applyAlignment="1" applyProtection="1">
      <alignment horizontal="center" vertical="center" wrapText="1"/>
      <protection hidden="1"/>
    </xf>
    <xf numFmtId="0" fontId="10" fillId="0" borderId="47" xfId="0" applyFont="1" applyBorder="1" applyAlignment="1" applyProtection="1">
      <alignment horizontal="center" vertical="center" wrapText="1"/>
      <protection hidden="1"/>
    </xf>
    <xf numFmtId="0" fontId="6" fillId="0" borderId="66" xfId="0" applyFont="1" applyBorder="1" applyAlignment="1" applyProtection="1">
      <alignment horizontal="center" vertical="center" wrapText="1"/>
      <protection hidden="1"/>
    </xf>
    <xf numFmtId="0" fontId="6" fillId="0" borderId="47" xfId="0" applyFont="1" applyBorder="1" applyAlignment="1" applyProtection="1">
      <alignment horizontal="center" vertical="center" wrapText="1"/>
      <protection hidden="1"/>
    </xf>
    <xf numFmtId="0" fontId="6" fillId="0" borderId="67" xfId="0" applyFont="1" applyBorder="1" applyAlignment="1" applyProtection="1">
      <alignment horizontal="center" vertical="center" wrapText="1"/>
      <protection hidden="1"/>
    </xf>
    <xf numFmtId="0" fontId="6" fillId="0" borderId="36" xfId="0" applyFont="1" applyBorder="1" applyAlignment="1" applyProtection="1">
      <alignment horizontal="center" vertical="center" wrapText="1"/>
      <protection hidden="1"/>
    </xf>
    <xf numFmtId="0" fontId="6" fillId="0" borderId="67" xfId="0" applyFont="1" applyBorder="1" applyAlignment="1" applyProtection="1">
      <alignment horizontal="center" vertical="center"/>
      <protection hidden="1"/>
    </xf>
    <xf numFmtId="0" fontId="6" fillId="0" borderId="36" xfId="0" applyFont="1" applyBorder="1" applyAlignment="1" applyProtection="1">
      <alignment horizontal="center" vertical="center"/>
      <protection hidden="1"/>
    </xf>
    <xf numFmtId="0" fontId="6" fillId="0" borderId="53" xfId="0" applyFont="1" applyBorder="1" applyAlignment="1" applyProtection="1">
      <alignment horizontal="center" vertical="center"/>
      <protection hidden="1"/>
    </xf>
    <xf numFmtId="0" fontId="6" fillId="0" borderId="54" xfId="0" applyFont="1" applyBorder="1" applyAlignment="1" applyProtection="1">
      <alignment horizontal="center" vertical="center"/>
      <protection hidden="1"/>
    </xf>
    <xf numFmtId="0" fontId="55" fillId="0" borderId="47" xfId="0" applyFont="1" applyFill="1" applyBorder="1" applyAlignment="1" applyProtection="1">
      <alignment horizontal="left" vertical="center" wrapText="1"/>
      <protection hidden="1"/>
    </xf>
    <xf numFmtId="0" fontId="6" fillId="0" borderId="22" xfId="0" applyFont="1" applyBorder="1" applyAlignment="1" applyProtection="1">
      <alignment horizontal="center" vertical="center" wrapText="1"/>
      <protection hidden="1"/>
    </xf>
    <xf numFmtId="0" fontId="6" fillId="0" borderId="53" xfId="0" applyFont="1" applyBorder="1" applyAlignment="1" applyProtection="1">
      <alignment horizontal="center" vertical="center" wrapText="1"/>
      <protection hidden="1"/>
    </xf>
    <xf numFmtId="0" fontId="6" fillId="0" borderId="54" xfId="0" applyFont="1" applyBorder="1" applyAlignment="1" applyProtection="1">
      <alignment horizontal="center" vertical="center" wrapText="1"/>
      <protection hidden="1"/>
    </xf>
    <xf numFmtId="0" fontId="6" fillId="0" borderId="64" xfId="0" applyFont="1" applyBorder="1" applyAlignment="1" applyProtection="1">
      <alignment horizontal="center" vertical="center"/>
      <protection hidden="1"/>
    </xf>
    <xf numFmtId="0" fontId="35" fillId="0" borderId="25" xfId="0" applyFont="1" applyBorder="1" applyAlignment="1" applyProtection="1">
      <alignment horizontal="center" vertical="center" wrapText="1"/>
      <protection hidden="1"/>
    </xf>
    <xf numFmtId="0" fontId="35" fillId="0" borderId="27" xfId="0" applyFont="1" applyBorder="1" applyAlignment="1" applyProtection="1">
      <alignment horizontal="center" vertical="center"/>
      <protection hidden="1"/>
    </xf>
    <xf numFmtId="0" fontId="9" fillId="0" borderId="32" xfId="0" applyFont="1" applyFill="1" applyBorder="1" applyAlignment="1">
      <alignment horizontal="center" vertical="top" wrapText="1"/>
    </xf>
    <xf numFmtId="0" fontId="15" fillId="0" borderId="50" xfId="0" applyFont="1" applyBorder="1" applyAlignment="1">
      <alignment horizontal="center" vertical="center"/>
    </xf>
    <xf numFmtId="0" fontId="15" fillId="0" borderId="51" xfId="0" applyFont="1" applyBorder="1" applyAlignment="1">
      <alignment horizontal="center" vertical="center"/>
    </xf>
    <xf numFmtId="3" fontId="26" fillId="0" borderId="64" xfId="0" applyNumberFormat="1" applyFont="1" applyFill="1" applyBorder="1" applyAlignment="1" applyProtection="1">
      <alignment horizontal="center" vertical="center" wrapText="1"/>
    </xf>
    <xf numFmtId="0" fontId="47" fillId="0" borderId="0" xfId="0" applyFont="1" applyFill="1" applyAlignment="1" applyProtection="1">
      <alignment horizontal="center" wrapText="1"/>
    </xf>
    <xf numFmtId="0" fontId="47" fillId="0" borderId="32" xfId="0" applyFont="1" applyFill="1" applyBorder="1" applyAlignment="1" applyProtection="1">
      <alignment horizontal="center" wrapText="1"/>
    </xf>
    <xf numFmtId="10" fontId="8" fillId="3" borderId="7" xfId="0" applyNumberFormat="1" applyFont="1" applyFill="1" applyBorder="1" applyAlignment="1" applyProtection="1">
      <alignment horizontal="center" vertical="center"/>
    </xf>
    <xf numFmtId="10" fontId="8" fillId="3" borderId="54" xfId="0" applyNumberFormat="1" applyFont="1" applyFill="1" applyBorder="1" applyAlignment="1" applyProtection="1">
      <alignment horizontal="center" vertical="center"/>
    </xf>
    <xf numFmtId="0" fontId="6" fillId="0" borderId="23" xfId="0" applyFont="1" applyFill="1" applyBorder="1" applyAlignment="1" applyProtection="1">
      <alignment horizontal="center" vertical="center" wrapText="1"/>
    </xf>
    <xf numFmtId="3" fontId="13" fillId="0" borderId="53" xfId="0" applyNumberFormat="1" applyFont="1" applyFill="1" applyBorder="1" applyAlignment="1" applyProtection="1">
      <alignment horizontal="center" vertical="center" wrapText="1"/>
    </xf>
    <xf numFmtId="3" fontId="13" fillId="0" borderId="35" xfId="0" applyNumberFormat="1" applyFont="1" applyFill="1" applyBorder="1" applyAlignment="1" applyProtection="1">
      <alignment horizontal="center" vertical="center" wrapText="1"/>
    </xf>
    <xf numFmtId="0" fontId="6" fillId="0" borderId="42" xfId="0" applyFont="1" applyBorder="1" applyAlignment="1" applyProtection="1">
      <alignment horizontal="left" wrapText="1"/>
    </xf>
    <xf numFmtId="0" fontId="6" fillId="0" borderId="33" xfId="0" applyFont="1" applyBorder="1" applyAlignment="1" applyProtection="1">
      <alignment horizontal="left" wrapText="1"/>
    </xf>
    <xf numFmtId="164" fontId="5" fillId="14" borderId="29" xfId="49" applyFont="1" applyFill="1" applyBorder="1" applyAlignment="1" applyProtection="1">
      <alignment horizontal="right"/>
      <protection locked="0"/>
    </xf>
    <xf numFmtId="164" fontId="5" fillId="14" borderId="33" xfId="49" applyFont="1" applyFill="1" applyBorder="1" applyAlignment="1" applyProtection="1">
      <alignment horizontal="right"/>
      <protection locked="0"/>
    </xf>
    <xf numFmtId="164" fontId="5" fillId="14" borderId="29" xfId="49" applyFont="1" applyFill="1" applyBorder="1" applyAlignment="1" applyProtection="1">
      <alignment horizontal="right" vertical="center"/>
      <protection locked="0"/>
    </xf>
    <xf numFmtId="164" fontId="5" fillId="14" borderId="33" xfId="49" applyFont="1" applyFill="1" applyBorder="1" applyAlignment="1" applyProtection="1">
      <alignment horizontal="right" vertical="center"/>
      <protection locked="0"/>
    </xf>
    <xf numFmtId="0" fontId="5" fillId="16" borderId="8" xfId="0" applyFont="1" applyFill="1" applyBorder="1" applyAlignment="1" applyProtection="1">
      <alignment horizontal="center"/>
    </xf>
    <xf numFmtId="0" fontId="5" fillId="16" borderId="0" xfId="0" applyFont="1" applyFill="1" applyBorder="1" applyAlignment="1" applyProtection="1"/>
    <xf numFmtId="0" fontId="5" fillId="16" borderId="8" xfId="0" applyFont="1" applyFill="1" applyBorder="1" applyAlignment="1">
      <alignment horizontal="center" vertical="center" textRotation="90" wrapText="1"/>
    </xf>
    <xf numFmtId="0" fontId="6" fillId="0" borderId="8" xfId="0" applyFont="1" applyBorder="1" applyAlignment="1" applyProtection="1">
      <alignment horizontal="left"/>
    </xf>
  </cellXfs>
  <cellStyles count="50">
    <cellStyle name="Comma" xfId="49" builtinId="3"/>
    <cellStyle name="Comma 2" xfId="6"/>
    <cellStyle name="Comma 2 2" xfId="7"/>
    <cellStyle name="Comma 2 2 2" xfId="8"/>
    <cellStyle name="Comma 2 2 2 2" xfId="9"/>
    <cellStyle name="Comma 2 2 2 2 2" xfId="42"/>
    <cellStyle name="Comma 2 2 2 3" xfId="33"/>
    <cellStyle name="Comma 2 2 3" xfId="10"/>
    <cellStyle name="Comma 2 2 3 2" xfId="38"/>
    <cellStyle name="Comma 2 2 4" xfId="30"/>
    <cellStyle name="Comma 2 3" xfId="4"/>
    <cellStyle name="Comma 2 3 2" xfId="11"/>
    <cellStyle name="Comma 2 3 2 2" xfId="40"/>
    <cellStyle name="Comma 2 3 3" xfId="27"/>
    <cellStyle name="Comma 2 3 4" xfId="32"/>
    <cellStyle name="Comma 2 4" xfId="12"/>
    <cellStyle name="Comma 2 4 2" xfId="36"/>
    <cellStyle name="Comma 2 5" xfId="28"/>
    <cellStyle name="Comma 3" xfId="23"/>
    <cellStyle name="Comma 3 2" xfId="46"/>
    <cellStyle name="Currency 2" xfId="24"/>
    <cellStyle name="Currency 2 2" xfId="48"/>
    <cellStyle name="Currency 3" xfId="25"/>
    <cellStyle name="Currency 3 2" xfId="47"/>
    <cellStyle name="Hyperlink" xfId="1" builtinId="8"/>
    <cellStyle name="Normal" xfId="0" builtinId="0"/>
    <cellStyle name="Normal 2" xfId="3"/>
    <cellStyle name="Normal 2 2" xfId="26"/>
    <cellStyle name="Normal 2 3" xfId="44"/>
    <cellStyle name="Normal 3" xfId="22"/>
    <cellStyle name="Normal 3 2" xfId="45"/>
    <cellStyle name="Normal 4" xfId="5"/>
    <cellStyle name="Percent" xfId="2" builtinId="5"/>
    <cellStyle name="Percent 2" xfId="13"/>
    <cellStyle name="Percent 3" xfId="14"/>
    <cellStyle name="Percent 3 2" xfId="15"/>
    <cellStyle name="Percent 3 2 2" xfId="16"/>
    <cellStyle name="Percent 3 2 2 2" xfId="17"/>
    <cellStyle name="Percent 3 2 2 2 2" xfId="43"/>
    <cellStyle name="Percent 3 2 2 3" xfId="34"/>
    <cellStyle name="Percent 3 2 3" xfId="18"/>
    <cellStyle name="Percent 3 2 3 2" xfId="39"/>
    <cellStyle name="Percent 3 2 4" xfId="31"/>
    <cellStyle name="Percent 3 3" xfId="19"/>
    <cellStyle name="Percent 3 3 2" xfId="20"/>
    <cellStyle name="Percent 3 3 2 2" xfId="41"/>
    <cellStyle name="Percent 3 3 3" xfId="35"/>
    <cellStyle name="Percent 3 4" xfId="21"/>
    <cellStyle name="Percent 3 4 2" xfId="37"/>
    <cellStyle name="Percent 3 5" xfId="29"/>
  </cellStyles>
  <dxfs count="100">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strike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ndense val="0"/>
        <extend val="0"/>
        <color indexed="9"/>
      </font>
      <fill>
        <patternFill>
          <bgColor indexed="10"/>
        </patternFill>
      </fill>
    </dxf>
    <dxf>
      <font>
        <b/>
        <i val="0"/>
        <condense val="0"/>
        <extend val="0"/>
      </font>
      <fill>
        <patternFill>
          <bgColor indexed="13"/>
        </patternFill>
      </fill>
    </dxf>
    <dxf>
      <font>
        <b/>
        <i val="0"/>
        <condense val="0"/>
        <extend val="0"/>
        <color indexed="10"/>
      </font>
    </dxf>
    <dxf>
      <font>
        <b/>
        <i val="0"/>
        <condense val="0"/>
        <extend val="0"/>
        <color indexed="9"/>
      </font>
      <fill>
        <patternFill>
          <bgColor indexed="10"/>
        </patternFill>
      </fill>
    </dxf>
    <dxf>
      <font>
        <condense val="0"/>
        <extend val="0"/>
        <color indexed="8"/>
      </font>
      <fill>
        <patternFill>
          <bgColor indexed="13"/>
        </patternFill>
      </fill>
    </dxf>
    <dxf>
      <font>
        <b/>
        <i val="0"/>
        <strike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ndense val="0"/>
        <extend val="0"/>
        <color indexed="10"/>
      </font>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color indexed="9"/>
      </font>
      <fill>
        <patternFill>
          <bgColor indexed="10"/>
        </patternFill>
      </fill>
    </dxf>
    <dxf>
      <font>
        <b/>
        <i val="0"/>
        <strike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color indexed="9"/>
      </font>
      <fill>
        <patternFill>
          <bgColor indexed="10"/>
        </patternFill>
      </fill>
    </dxf>
    <dxf>
      <font>
        <b/>
        <i val="0"/>
        <strike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10"/>
      </font>
    </dxf>
    <dxf>
      <font>
        <b/>
        <i val="0"/>
        <condense val="0"/>
        <extend val="0"/>
        <color indexed="10"/>
      </font>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bgColor indexed="13"/>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strike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ndense val="0"/>
        <extend val="0"/>
        <color indexed="10"/>
      </font>
    </dxf>
    <dxf>
      <font>
        <b/>
        <i val="0"/>
        <condense val="0"/>
        <extend val="0"/>
        <color indexed="9"/>
      </font>
      <fill>
        <patternFill>
          <bgColor indexed="10"/>
        </patternFill>
      </fill>
    </dxf>
    <dxf>
      <font>
        <b/>
        <i val="0"/>
        <condense val="0"/>
        <extend val="0"/>
      </font>
      <fill>
        <patternFill>
          <bgColor indexed="10"/>
        </patternFill>
      </fill>
    </dxf>
    <dxf>
      <font>
        <b/>
        <i val="0"/>
        <condense val="0"/>
        <extend val="0"/>
        <color indexed="9"/>
      </font>
      <fill>
        <patternFill>
          <bgColor indexed="10"/>
        </patternFill>
      </fill>
    </dxf>
    <dxf>
      <font>
        <b val="0"/>
        <i val="0"/>
        <strike val="0"/>
        <condense val="0"/>
        <extend val="0"/>
        <outline val="0"/>
        <shadow val="0"/>
        <u val="none"/>
        <vertAlign val="baseline"/>
        <sz val="11"/>
        <color rgb="FF000000"/>
        <name val="Calibri"/>
        <scheme val="none"/>
      </font>
      <fill>
        <patternFill patternType="solid">
          <fgColor rgb="FFDCE6F1"/>
          <bgColor rgb="FFDCE6F1"/>
        </patternFill>
      </fill>
      <border diagonalUp="0" diagonalDown="0">
        <left/>
        <right/>
        <top style="dotted">
          <color theme="4" tint="0.39994506668294322"/>
        </top>
        <bottom style="dotted">
          <color theme="4" tint="0.39994506668294322"/>
        </bottom>
        <vertical/>
        <horizontal/>
      </border>
    </dxf>
    <dxf>
      <font>
        <b val="0"/>
        <i val="0"/>
        <strike val="0"/>
        <condense val="0"/>
        <extend val="0"/>
        <outline val="0"/>
        <shadow val="0"/>
        <u val="none"/>
        <vertAlign val="baseline"/>
        <sz val="11"/>
        <color theme="1"/>
        <name val="Calibri"/>
        <scheme val="none"/>
      </font>
      <fill>
        <patternFill patternType="solid">
          <fgColor theme="4" tint="0.79998168889431442"/>
          <bgColor theme="4" tint="0.79998168889431442"/>
        </patternFill>
      </fill>
      <border diagonalUp="0" diagonalDown="0">
        <left style="medium">
          <color indexed="64"/>
        </left>
        <right style="medium">
          <color indexed="64"/>
        </right>
        <top style="dotted">
          <color auto="1"/>
        </top>
        <bottom style="dotted">
          <color auto="1"/>
        </bottom>
        <vertical/>
        <horizontal style="dotted">
          <color auto="1"/>
        </horizontal>
      </border>
    </dxf>
    <dxf>
      <border outline="0">
        <top style="dotted">
          <color rgb="FF95B3D7"/>
        </top>
      </border>
    </dxf>
    <dxf>
      <border outline="0">
        <left style="dotted">
          <color rgb="FF95B3D7"/>
        </left>
        <right style="dotted">
          <color rgb="FF95B3D7"/>
        </right>
        <top style="dotted">
          <color rgb="FF95B3D7"/>
        </top>
        <bottom style="dotted">
          <color rgb="FF95B3D7"/>
        </bottom>
      </border>
    </dxf>
    <dxf>
      <font>
        <b val="0"/>
        <i val="0"/>
        <strike val="0"/>
        <condense val="0"/>
        <extend val="0"/>
        <outline val="0"/>
        <shadow val="0"/>
        <u val="none"/>
        <vertAlign val="baseline"/>
        <sz val="11"/>
        <color rgb="FF000000"/>
        <name val="Calibri"/>
        <scheme val="none"/>
      </font>
      <fill>
        <patternFill patternType="solid">
          <fgColor rgb="FFDCE6F1"/>
          <bgColor rgb="FFDCE6F1"/>
        </patternFill>
      </fill>
    </dxf>
    <dxf>
      <border outline="0">
        <bottom style="dotted">
          <color rgb="FF95B3D7"/>
        </bottom>
      </border>
    </dxf>
    <dxf>
      <font>
        <b/>
        <i val="0"/>
        <strike val="0"/>
        <condense val="0"/>
        <extend val="0"/>
        <outline val="0"/>
        <shadow val="0"/>
        <u val="none"/>
        <vertAlign val="baseline"/>
        <sz val="11"/>
        <color theme="1"/>
        <name val="Calibri"/>
        <scheme val="none"/>
      </font>
      <fill>
        <patternFill patternType="solid">
          <fgColor theme="4" tint="0.79998168889431442"/>
          <bgColor theme="6"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scheme val="none"/>
      </font>
      <numFmt numFmtId="0" formatCode="General"/>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Calibri"/>
        <scheme val="none"/>
      </font>
      <fill>
        <patternFill patternType="solid">
          <fgColor theme="4" tint="0.79998168889431442"/>
          <bgColor theme="4" tint="0.79998168889431442"/>
        </patternFill>
      </fill>
      <border diagonalUp="0" diagonalDown="0">
        <left style="medium">
          <color indexed="64"/>
        </left>
        <right style="medium">
          <color indexed="64"/>
        </right>
        <top style="dotted">
          <color auto="1"/>
        </top>
        <bottom style="dotted">
          <color auto="1"/>
        </bottom>
        <vertical/>
        <horizontal style="dotted">
          <color auto="1"/>
        </horizontal>
      </border>
    </dxf>
    <dxf>
      <border outline="0">
        <top style="dotted">
          <color theme="4" tint="0.39994506668294322"/>
        </top>
      </border>
    </dxf>
    <dxf>
      <border outline="0">
        <left style="dotted">
          <color theme="4" tint="0.39994506668294322"/>
        </left>
        <right style="dotted">
          <color theme="4" tint="0.39994506668294322"/>
        </right>
        <top style="dotted">
          <color theme="4" tint="0.39994506668294322"/>
        </top>
        <bottom style="dotted">
          <color theme="4" tint="0.39994506668294322"/>
        </bottom>
      </border>
    </dxf>
    <dxf>
      <font>
        <b val="0"/>
        <i val="0"/>
        <strike val="0"/>
        <condense val="0"/>
        <extend val="0"/>
        <outline val="0"/>
        <shadow val="0"/>
        <u val="none"/>
        <vertAlign val="baseline"/>
        <sz val="11"/>
        <color theme="1"/>
        <name val="Calibri"/>
        <scheme val="none"/>
      </font>
      <fill>
        <patternFill patternType="solid">
          <fgColor theme="4" tint="0.79998168889431442"/>
          <bgColor theme="4" tint="0.79998168889431442"/>
        </patternFill>
      </fill>
    </dxf>
    <dxf>
      <border outline="0">
        <bottom style="dotted">
          <color theme="4" tint="0.39994506668294322"/>
        </bottom>
      </border>
    </dxf>
    <dxf>
      <font>
        <b/>
        <i val="0"/>
        <strike val="0"/>
        <condense val="0"/>
        <extend val="0"/>
        <outline val="0"/>
        <shadow val="0"/>
        <u val="none"/>
        <vertAlign val="baseline"/>
        <sz val="11"/>
        <color theme="1"/>
        <name val="Calibri"/>
        <scheme val="none"/>
      </font>
      <fill>
        <patternFill patternType="solid">
          <fgColor theme="4" tint="0.79998168889431442"/>
          <bgColor theme="6" tint="0.79998168889431442"/>
        </patternFill>
      </fill>
      <alignment horizontal="center" vertical="center" textRotation="0" wrapText="0" indent="0" justifyLastLine="0" shrinkToFit="0" readingOrder="0"/>
    </dxf>
  </dxfs>
  <tableStyles count="0" defaultTableStyle="TableStyleMedium9" defaultPivotStyle="PivotStyleLight16"/>
  <colors>
    <mruColors>
      <color rgb="FFFFFFCC"/>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6</xdr:row>
      <xdr:rowOff>0</xdr:rowOff>
    </xdr:to>
    <xdr:pic>
      <xdr:nvPicPr>
        <xdr:cNvPr id="2" name="Picture 2">
          <a:extLst>
            <a:ext uri="{FF2B5EF4-FFF2-40B4-BE49-F238E27FC236}">
              <a16:creationId xmlns:a16="http://schemas.microsoft.com/office/drawing/2014/main" id="{00000000-0008-0000-0000-0000556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09800" cy="111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85725</xdr:rowOff>
    </xdr:from>
    <xdr:to>
      <xdr:col>1</xdr:col>
      <xdr:colOff>0</xdr:colOff>
      <xdr:row>3</xdr:row>
      <xdr:rowOff>85725</xdr:rowOff>
    </xdr:to>
    <xdr:pic>
      <xdr:nvPicPr>
        <xdr:cNvPr id="3" name="Picture 1">
          <a:extLst>
            <a:ext uri="{FF2B5EF4-FFF2-40B4-BE49-F238E27FC236}">
              <a16:creationId xmlns:a16="http://schemas.microsoft.com/office/drawing/2014/main" id="{00000000-0008-0000-0000-0000566C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000" y="282575"/>
          <a:ext cx="2041525" cy="35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78968</xdr:colOff>
      <xdr:row>1</xdr:row>
      <xdr:rowOff>35983</xdr:rowOff>
    </xdr:from>
    <xdr:to>
      <xdr:col>1</xdr:col>
      <xdr:colOff>1338122</xdr:colOff>
      <xdr:row>3</xdr:row>
      <xdr:rowOff>88900</xdr:rowOff>
    </xdr:to>
    <xdr:pic>
      <xdr:nvPicPr>
        <xdr:cNvPr id="5" name="Picture 1">
          <a:extLst>
            <a:ext uri="{FF2B5EF4-FFF2-40B4-BE49-F238E27FC236}">
              <a16:creationId xmlns:a16="http://schemas.microsoft.com/office/drawing/2014/main" id="{00000000-0008-0000-0100-0000AB5B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91968" y="232833"/>
          <a:ext cx="1259154" cy="408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1924844</xdr:colOff>
      <xdr:row>4</xdr:row>
      <xdr:rowOff>162719</xdr:rowOff>
    </xdr:to>
    <xdr:pic>
      <xdr:nvPicPr>
        <xdr:cNvPr id="6" name="Logo" descr="Logo of the European Commission, 12 yellow stars on a blue background arranged in a circle and framed by two light grey graphic elements representing the Berlaymont building, which is the headquarter of the European Commission."/>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924844" cy="896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0</xdr:colOff>
      <xdr:row>2</xdr:row>
      <xdr:rowOff>179917</xdr:rowOff>
    </xdr:to>
    <xdr:pic>
      <xdr:nvPicPr>
        <xdr:cNvPr id="9" name="Picture 1">
          <a:extLst>
            <a:ext uri="{FF2B5EF4-FFF2-40B4-BE49-F238E27FC236}">
              <a16:creationId xmlns:a16="http://schemas.microsoft.com/office/drawing/2014/main" id="{00000000-0008-0000-0100-0000A85B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7650" y="196850"/>
          <a:ext cx="0" cy="35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xdr:row>
      <xdr:rowOff>47625</xdr:rowOff>
    </xdr:from>
    <xdr:to>
      <xdr:col>1</xdr:col>
      <xdr:colOff>38100</xdr:colOff>
      <xdr:row>6</xdr:row>
      <xdr:rowOff>20109</xdr:rowOff>
    </xdr:to>
    <xdr:pic>
      <xdr:nvPicPr>
        <xdr:cNvPr id="10" name="Picture 2">
          <a:extLst>
            <a:ext uri="{FF2B5EF4-FFF2-40B4-BE49-F238E27FC236}">
              <a16:creationId xmlns:a16="http://schemas.microsoft.com/office/drawing/2014/main" id="{00000000-0008-0000-0100-0000A95B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244475"/>
          <a:ext cx="0" cy="86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0</xdr:row>
      <xdr:rowOff>38101</xdr:rowOff>
    </xdr:from>
    <xdr:to>
      <xdr:col>2</xdr:col>
      <xdr:colOff>358035</xdr:colOff>
      <xdr:row>2</xdr:row>
      <xdr:rowOff>142875</xdr:rowOff>
    </xdr:to>
    <xdr:pic>
      <xdr:nvPicPr>
        <xdr:cNvPr id="11" name="Picture 2">
          <a:extLst>
            <a:ext uri="{FF2B5EF4-FFF2-40B4-BE49-F238E27FC236}">
              <a16:creationId xmlns:a16="http://schemas.microsoft.com/office/drawing/2014/main" id="{00000000-0008-0000-0100-0000AA5B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38101"/>
          <a:ext cx="950701" cy="480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467539</xdr:colOff>
      <xdr:row>1</xdr:row>
      <xdr:rowOff>71641</xdr:rowOff>
    </xdr:from>
    <xdr:to>
      <xdr:col>4</xdr:col>
      <xdr:colOff>300385</xdr:colOff>
      <xdr:row>2</xdr:row>
      <xdr:rowOff>117638</xdr:rowOff>
    </xdr:to>
    <xdr:pic>
      <xdr:nvPicPr>
        <xdr:cNvPr id="12" name="Picture 1">
          <a:extLst>
            <a:ext uri="{FF2B5EF4-FFF2-40B4-BE49-F238E27FC236}">
              <a16:creationId xmlns:a16="http://schemas.microsoft.com/office/drawing/2014/main" id="{00000000-0008-0000-0100-0000AB5B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3770" y="267026"/>
          <a:ext cx="1259154" cy="221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123825</xdr:colOff>
      <xdr:row>0</xdr:row>
      <xdr:rowOff>0</xdr:rowOff>
    </xdr:from>
    <xdr:ext cx="0" cy="419100"/>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0</xdr:row>
      <xdr:rowOff>0</xdr:rowOff>
    </xdr:from>
    <xdr:ext cx="0" cy="93345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0"/>
          <a:ext cx="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523875</xdr:colOff>
      <xdr:row>6</xdr:row>
      <xdr:rowOff>28575</xdr:rowOff>
    </xdr:from>
    <xdr:to>
      <xdr:col>0</xdr:col>
      <xdr:colOff>633015</xdr:colOff>
      <xdr:row>6</xdr:row>
      <xdr:rowOff>167483</xdr:rowOff>
    </xdr:to>
    <xdr:sp macro="" textlink="">
      <xdr:nvSpPr>
        <xdr:cNvPr id="4" name="Multiply 3"/>
        <xdr:cNvSpPr/>
      </xdr:nvSpPr>
      <xdr:spPr>
        <a:xfrm>
          <a:off x="523875" y="2155825"/>
          <a:ext cx="109140" cy="138908"/>
        </a:xfrm>
        <a:prstGeom prst="mathMultiply">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523875</xdr:colOff>
      <xdr:row>7</xdr:row>
      <xdr:rowOff>28575</xdr:rowOff>
    </xdr:from>
    <xdr:to>
      <xdr:col>0</xdr:col>
      <xdr:colOff>633015</xdr:colOff>
      <xdr:row>7</xdr:row>
      <xdr:rowOff>167483</xdr:rowOff>
    </xdr:to>
    <xdr:sp macro="" textlink="">
      <xdr:nvSpPr>
        <xdr:cNvPr id="2" name="Multiply 1"/>
        <xdr:cNvSpPr/>
      </xdr:nvSpPr>
      <xdr:spPr>
        <a:xfrm>
          <a:off x="523875" y="438150"/>
          <a:ext cx="109140" cy="138908"/>
        </a:xfrm>
        <a:prstGeom prst="mathMultiply">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523875</xdr:colOff>
      <xdr:row>6</xdr:row>
      <xdr:rowOff>28575</xdr:rowOff>
    </xdr:from>
    <xdr:to>
      <xdr:col>0</xdr:col>
      <xdr:colOff>633015</xdr:colOff>
      <xdr:row>6</xdr:row>
      <xdr:rowOff>167483</xdr:rowOff>
    </xdr:to>
    <xdr:sp macro="" textlink="">
      <xdr:nvSpPr>
        <xdr:cNvPr id="2" name="Multiply 1"/>
        <xdr:cNvSpPr/>
      </xdr:nvSpPr>
      <xdr:spPr>
        <a:xfrm>
          <a:off x="523875" y="438150"/>
          <a:ext cx="109140" cy="138908"/>
        </a:xfrm>
        <a:prstGeom prst="mathMultiply">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GB"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6</xdr:row>
      <xdr:rowOff>76200</xdr:rowOff>
    </xdr:from>
    <xdr:to>
      <xdr:col>0</xdr:col>
      <xdr:colOff>428625</xdr:colOff>
      <xdr:row>6</xdr:row>
      <xdr:rowOff>190501</xdr:rowOff>
    </xdr:to>
    <xdr:sp macro="" textlink="">
      <xdr:nvSpPr>
        <xdr:cNvPr id="3" name="Multiply 2"/>
        <xdr:cNvSpPr/>
      </xdr:nvSpPr>
      <xdr:spPr>
        <a:xfrm>
          <a:off x="323850" y="485775"/>
          <a:ext cx="104775" cy="114301"/>
        </a:xfrm>
        <a:prstGeom prst="mathMultiply">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GB"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28575</xdr:rowOff>
    </xdr:from>
    <xdr:to>
      <xdr:col>9</xdr:col>
      <xdr:colOff>0</xdr:colOff>
      <xdr:row>60</xdr:row>
      <xdr:rowOff>66675</xdr:rowOff>
    </xdr:to>
    <xdr:sp macro="" textlink="">
      <xdr:nvSpPr>
        <xdr:cNvPr id="11265" name="Text Box 1"/>
        <xdr:cNvSpPr txBox="1">
          <a:spLocks noChangeArrowheads="1"/>
        </xdr:cNvSpPr>
      </xdr:nvSpPr>
      <xdr:spPr bwMode="auto">
        <a:xfrm>
          <a:off x="47625" y="28575"/>
          <a:ext cx="5676900" cy="963930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ctr" rtl="0">
            <a:defRPr sz="1000"/>
          </a:pPr>
          <a:r>
            <a:rPr lang="en-GB" sz="1200" b="1" i="0" u="none" strike="noStrike" baseline="0">
              <a:solidFill>
                <a:srgbClr val="000000"/>
              </a:solidFill>
              <a:latin typeface="Arial"/>
              <a:cs typeface="Arial"/>
            </a:rPr>
            <a:t>Beneficiaries, optional comments on declared actual costs </a:t>
          </a:r>
        </a:p>
        <a:p>
          <a:pPr algn="ctr" rtl="0">
            <a:defRPr sz="1000"/>
          </a:pPr>
          <a:r>
            <a:rPr lang="en-GB" sz="1200" b="1" i="0" u="none" strike="noStrike" baseline="0">
              <a:solidFill>
                <a:srgbClr val="000000"/>
              </a:solidFill>
              <a:latin typeface="Arial"/>
              <a:cs typeface="Arial"/>
            </a:rPr>
            <a:t>(including deviations from original Budget)</a:t>
          </a: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1" i="1" u="none" strike="noStrike" baseline="0">
              <a:solidFill>
                <a:srgbClr val="000000"/>
              </a:solidFill>
              <a:latin typeface="Arial"/>
              <a:cs typeface="Arial"/>
            </a:rPr>
            <a:t>Delete as applicable: </a:t>
          </a:r>
          <a:r>
            <a:rPr lang="en-GB" sz="1000" b="1" i="0" u="none" strike="noStrike" baseline="0">
              <a:solidFill>
                <a:srgbClr val="000000"/>
              </a:solidFill>
              <a:latin typeface="Arial"/>
              <a:cs typeface="Arial"/>
            </a:rPr>
            <a:t>         Final Report</a:t>
          </a:r>
        </a:p>
        <a:p>
          <a:pPr algn="l" rtl="0">
            <a:defRPr sz="1000"/>
          </a:pPr>
          <a:endParaRPr lang="en-GB" sz="1000" b="0" i="0" u="none" strike="noStrike" baseline="0">
            <a:solidFill>
              <a:srgbClr val="000000"/>
            </a:solidFill>
            <a:latin typeface="Arial"/>
            <a:cs typeface="Arial"/>
          </a:endParaRPr>
        </a:p>
        <a:p>
          <a:pPr algn="l" rtl="0">
            <a:defRPr sz="1000"/>
          </a:pPr>
          <a:r>
            <a:rPr lang="en-GB" sz="1000" b="1" i="1" u="none" strike="noStrike" baseline="0">
              <a:solidFill>
                <a:srgbClr val="000000"/>
              </a:solidFill>
              <a:latin typeface="Arial"/>
              <a:cs typeface="Arial"/>
            </a:rPr>
            <a:t>You can </a:t>
          </a:r>
          <a:r>
            <a:rPr lang="en-GB" sz="1000" b="1" i="1" u="sng" strike="noStrike" baseline="0">
              <a:solidFill>
                <a:srgbClr val="000000"/>
              </a:solidFill>
              <a:latin typeface="Arial"/>
              <a:cs typeface="Arial"/>
            </a:rPr>
            <a:t>delete</a:t>
          </a:r>
          <a:r>
            <a:rPr lang="en-GB" sz="1000" b="1" i="1" u="none" strike="noStrike" baseline="0">
              <a:solidFill>
                <a:srgbClr val="000000"/>
              </a:solidFill>
              <a:latin typeface="Arial"/>
              <a:cs typeface="Arial"/>
            </a:rPr>
            <a:t> the item(s) below for which you do not have comments (or leave them blank)</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1" i="0" u="sng" strike="noStrike" baseline="0">
              <a:solidFill>
                <a:srgbClr val="000000"/>
              </a:solidFill>
              <a:latin typeface="Arial"/>
              <a:cs typeface="Arial"/>
            </a:rPr>
            <a:t>Summary sheet</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endParaRPr lang="en-GB" sz="1000" b="0" i="0" u="none" strike="noStrike" baseline="0">
            <a:solidFill>
              <a:srgbClr val="000000"/>
            </a:solidFill>
            <a:latin typeface="Arial"/>
            <a:cs typeface="Arial"/>
          </a:endParaRPr>
        </a:p>
        <a:p>
          <a:pPr algn="l" rtl="0">
            <a:defRPr sz="1000"/>
          </a:pPr>
          <a:r>
            <a:rPr lang="en-GB" sz="1000" b="1" i="0" u="sng" strike="noStrike" baseline="0">
              <a:solidFill>
                <a:srgbClr val="000000"/>
              </a:solidFill>
              <a:latin typeface="Arial"/>
              <a:cs typeface="Arial"/>
            </a:rPr>
            <a:t>Beneficiaries sheet</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endParaRPr lang="en-GB" sz="1000" b="0" i="0" u="none" strike="noStrike" baseline="0">
            <a:solidFill>
              <a:srgbClr val="000000"/>
            </a:solidFill>
            <a:latin typeface="Arial"/>
            <a:cs typeface="Arial"/>
          </a:endParaRPr>
        </a:p>
        <a:p>
          <a:pPr algn="l" rtl="0">
            <a:defRPr sz="1000"/>
          </a:pPr>
          <a:r>
            <a:rPr lang="en-GB" sz="1000" b="1" i="0" u="sng" strike="noStrike" baseline="0">
              <a:solidFill>
                <a:srgbClr val="000000"/>
              </a:solidFill>
              <a:latin typeface="Arial"/>
              <a:cs typeface="Arial"/>
            </a:rPr>
            <a:t>Staff sheet</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endParaRPr lang="en-GB" sz="1000" b="0" i="0" u="none" strike="noStrike" baseline="0">
            <a:solidFill>
              <a:srgbClr val="000000"/>
            </a:solidFill>
            <a:latin typeface="Arial"/>
            <a:cs typeface="Arial"/>
          </a:endParaRPr>
        </a:p>
        <a:p>
          <a:pPr algn="l" rtl="0">
            <a:defRPr sz="1000"/>
          </a:pPr>
          <a:r>
            <a:rPr lang="en-GB" sz="1000" b="1" i="0" u="sng" strike="noStrike" baseline="0">
              <a:solidFill>
                <a:srgbClr val="000000"/>
              </a:solidFill>
              <a:latin typeface="Arial"/>
              <a:cs typeface="Arial"/>
            </a:rPr>
            <a:t>Travel and Individual support sheet</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endParaRPr lang="en-GB" sz="1000" b="0" i="0" u="none" strike="noStrike" baseline="0">
            <a:solidFill>
              <a:srgbClr val="000000"/>
            </a:solidFill>
            <a:latin typeface="Arial"/>
            <a:cs typeface="Arial"/>
          </a:endParaRPr>
        </a:p>
        <a:p>
          <a:pPr algn="l" rtl="0">
            <a:defRPr sz="1000"/>
          </a:pPr>
          <a:r>
            <a:rPr lang="en-GB" sz="1000" b="1" i="0" u="sng" strike="noStrike" baseline="0">
              <a:solidFill>
                <a:srgbClr val="000000"/>
              </a:solidFill>
              <a:latin typeface="Arial"/>
              <a:cs typeface="Arial"/>
            </a:rPr>
            <a:t>Equipment sheet</a:t>
          </a:r>
          <a:endParaRPr lang="en-GB" sz="1000" b="1"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endParaRPr lang="en-GB" sz="1000" b="0" i="0" u="none" strike="noStrike" baseline="0">
            <a:solidFill>
              <a:srgbClr val="000000"/>
            </a:solidFill>
            <a:latin typeface="Arial"/>
            <a:cs typeface="Arial"/>
          </a:endParaRPr>
        </a:p>
        <a:p>
          <a:pPr algn="l" rtl="0">
            <a:defRPr sz="1000"/>
          </a:pPr>
          <a:r>
            <a:rPr lang="en-GB" sz="1000" b="1" i="0" u="sng" strike="noStrike" baseline="0">
              <a:solidFill>
                <a:srgbClr val="000000"/>
              </a:solidFill>
              <a:latin typeface="Arial"/>
              <a:cs typeface="Arial"/>
            </a:rPr>
            <a:t>Other costs sheet (justification on subcontracting - if not planned in the application)</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a:t>
          </a:r>
        </a:p>
        <a:p>
          <a:pPr rtl="0"/>
          <a:endParaRPr lang="fr-BE" sz="1000">
            <a:effectLst/>
          </a:endParaRPr>
        </a:p>
        <a:p>
          <a:pPr rtl="0"/>
          <a:r>
            <a:rPr lang="en-GB" sz="1100" b="1" i="0" u="sng" baseline="0">
              <a:effectLst/>
              <a:latin typeface="+mn-lt"/>
              <a:ea typeface="+mn-ea"/>
              <a:cs typeface="+mn-cs"/>
            </a:rPr>
            <a:t>Other Sources (explanation if needed)</a:t>
          </a:r>
          <a:endParaRPr lang="fr-BE" sz="1000">
            <a:effectLst/>
          </a:endParaRPr>
        </a:p>
        <a:p>
          <a:pPr rtl="0"/>
          <a:r>
            <a:rPr lang="en-GB" sz="1100" b="0" i="0" baseline="0">
              <a:effectLst/>
              <a:latin typeface="+mn-lt"/>
              <a:ea typeface="+mn-ea"/>
              <a:cs typeface="+mn-cs"/>
            </a:rPr>
            <a:t>-</a:t>
          </a:r>
          <a:endParaRPr lang="fr-BE" sz="1000">
            <a:effectLst/>
          </a:endParaRPr>
        </a:p>
        <a:p>
          <a:pPr rtl="0"/>
          <a:r>
            <a:rPr lang="en-GB" sz="1100" b="0" i="0" baseline="0">
              <a:effectLst/>
              <a:latin typeface="+mn-lt"/>
              <a:ea typeface="+mn-ea"/>
              <a:cs typeface="+mn-cs"/>
            </a:rPr>
            <a:t>-</a:t>
          </a:r>
          <a:endParaRPr lang="fr-BE" sz="1000">
            <a:effectLst/>
          </a:endParaRPr>
        </a:p>
        <a:p>
          <a:pPr rtl="0"/>
          <a:r>
            <a:rPr lang="en-GB" sz="1100" b="0" i="0" baseline="0">
              <a:effectLst/>
              <a:latin typeface="+mn-lt"/>
              <a:ea typeface="+mn-ea"/>
              <a:cs typeface="+mn-cs"/>
            </a:rPr>
            <a:t>-</a:t>
          </a:r>
          <a:endParaRPr lang="fr-BE" sz="1000">
            <a:effectLst/>
          </a:endParaRPr>
        </a:p>
        <a:p>
          <a:pPr rtl="0"/>
          <a:r>
            <a:rPr lang="en-GB" sz="1100" b="0" i="0" baseline="0">
              <a:effectLst/>
              <a:latin typeface="+mn-lt"/>
              <a:ea typeface="+mn-ea"/>
              <a:cs typeface="+mn-cs"/>
            </a:rPr>
            <a:t>-</a:t>
          </a:r>
          <a:endParaRPr lang="fr-BE" sz="1000">
            <a:effectLst/>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aceaf\eacea\D.%20Finance%20and%20Contracts\Action%20Erasmus%20CD\2007\3.%20Pr&#233;financements\2nd%20payment\6.%20Rapports%20interm&#233;diaires\133818%20analy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elsdda\Downloads\APPLICATION%20with%20shortlist%20%20social%20inclusion1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elsdda\Downloads\Multilingual%20budget%20table%20SSA-2018_v%2005022018%20(version%20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rogress"/>
      <sheetName val="Partners"/>
      <sheetName val="Staff"/>
      <sheetName val="Travel and subsistence"/>
      <sheetName val="Equipment"/>
      <sheetName val="Subcontracting"/>
      <sheetName val="Other"/>
      <sheetName val="Revenues"/>
      <sheetName val="Ceilings"/>
      <sheetName val="A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
          <cell r="A4" t="str">
            <v>Belgique/Belgie - BE</v>
          </cell>
          <cell r="B4" t="str">
            <v>BE</v>
          </cell>
          <cell r="C4">
            <v>376</v>
          </cell>
          <cell r="D4">
            <v>321</v>
          </cell>
          <cell r="E4">
            <v>260</v>
          </cell>
          <cell r="F4">
            <v>203</v>
          </cell>
          <cell r="G4">
            <v>279</v>
          </cell>
        </row>
        <row r="5">
          <cell r="B5" t="str">
            <v>BG</v>
          </cell>
          <cell r="C5">
            <v>79</v>
          </cell>
          <cell r="D5">
            <v>71</v>
          </cell>
          <cell r="E5">
            <v>55</v>
          </cell>
          <cell r="F5">
            <v>37</v>
          </cell>
          <cell r="G5">
            <v>179</v>
          </cell>
        </row>
        <row r="6">
          <cell r="B6" t="str">
            <v>CZ</v>
          </cell>
          <cell r="C6">
            <v>144</v>
          </cell>
          <cell r="D6">
            <v>144</v>
          </cell>
          <cell r="E6">
            <v>104</v>
          </cell>
          <cell r="F6">
            <v>75</v>
          </cell>
          <cell r="G6">
            <v>238</v>
          </cell>
        </row>
        <row r="7">
          <cell r="B7" t="str">
            <v>DK</v>
          </cell>
          <cell r="C7">
            <v>489</v>
          </cell>
          <cell r="D7">
            <v>419</v>
          </cell>
          <cell r="E7">
            <v>341</v>
          </cell>
          <cell r="F7">
            <v>267</v>
          </cell>
          <cell r="G7">
            <v>385</v>
          </cell>
        </row>
        <row r="8">
          <cell r="B8" t="str">
            <v>DE</v>
          </cell>
          <cell r="C8">
            <v>363</v>
          </cell>
          <cell r="D8">
            <v>315</v>
          </cell>
          <cell r="E8">
            <v>253</v>
          </cell>
          <cell r="F8">
            <v>195</v>
          </cell>
          <cell r="G8">
            <v>279</v>
          </cell>
        </row>
        <row r="9">
          <cell r="B9" t="str">
            <v>EE</v>
          </cell>
          <cell r="C9">
            <v>117</v>
          </cell>
          <cell r="D9">
            <v>107</v>
          </cell>
          <cell r="E9">
            <v>75</v>
          </cell>
          <cell r="F9">
            <v>53</v>
          </cell>
          <cell r="G9">
            <v>222</v>
          </cell>
        </row>
        <row r="10">
          <cell r="B10" t="str">
            <v>EL</v>
          </cell>
          <cell r="C10">
            <v>267</v>
          </cell>
          <cell r="D10">
            <v>228</v>
          </cell>
          <cell r="E10">
            <v>187</v>
          </cell>
          <cell r="F10">
            <v>145</v>
          </cell>
          <cell r="G10">
            <v>260</v>
          </cell>
        </row>
        <row r="11">
          <cell r="B11" t="str">
            <v>ES</v>
          </cell>
          <cell r="C11">
            <v>295</v>
          </cell>
          <cell r="D11">
            <v>265</v>
          </cell>
          <cell r="E11">
            <v>204</v>
          </cell>
          <cell r="F11">
            <v>143</v>
          </cell>
          <cell r="G11">
            <v>285</v>
          </cell>
        </row>
        <row r="12">
          <cell r="B12" t="str">
            <v>FR</v>
          </cell>
          <cell r="C12">
            <v>424</v>
          </cell>
          <cell r="D12">
            <v>359</v>
          </cell>
          <cell r="E12">
            <v>235</v>
          </cell>
          <cell r="F12">
            <v>179</v>
          </cell>
          <cell r="G12">
            <v>330</v>
          </cell>
        </row>
        <row r="13">
          <cell r="B13" t="str">
            <v>IE</v>
          </cell>
          <cell r="C13">
            <v>479</v>
          </cell>
          <cell r="D13">
            <v>417</v>
          </cell>
          <cell r="E13">
            <v>348</v>
          </cell>
          <cell r="F13">
            <v>255</v>
          </cell>
          <cell r="G13">
            <v>340</v>
          </cell>
        </row>
        <row r="14">
          <cell r="B14" t="str">
            <v>IT</v>
          </cell>
          <cell r="C14">
            <v>568</v>
          </cell>
          <cell r="D14">
            <v>332</v>
          </cell>
          <cell r="E14">
            <v>225</v>
          </cell>
          <cell r="F14">
            <v>187</v>
          </cell>
          <cell r="G14">
            <v>314</v>
          </cell>
        </row>
        <row r="15">
          <cell r="B15" t="str">
            <v>CY</v>
          </cell>
          <cell r="C15">
            <v>304</v>
          </cell>
          <cell r="D15">
            <v>267</v>
          </cell>
          <cell r="E15">
            <v>165</v>
          </cell>
          <cell r="F15">
            <v>113</v>
          </cell>
          <cell r="G15">
            <v>255</v>
          </cell>
        </row>
        <row r="16">
          <cell r="B16" t="str">
            <v>LV</v>
          </cell>
          <cell r="C16">
            <v>131</v>
          </cell>
          <cell r="D16">
            <v>107</v>
          </cell>
          <cell r="E16">
            <v>85</v>
          </cell>
          <cell r="F16">
            <v>57</v>
          </cell>
          <cell r="G16">
            <v>214</v>
          </cell>
        </row>
        <row r="17">
          <cell r="B17" t="str">
            <v>LT</v>
          </cell>
          <cell r="C17">
            <v>103</v>
          </cell>
          <cell r="D17">
            <v>88</v>
          </cell>
          <cell r="E17">
            <v>67</v>
          </cell>
          <cell r="F17">
            <v>47</v>
          </cell>
          <cell r="G17">
            <v>211</v>
          </cell>
        </row>
        <row r="18">
          <cell r="B18" t="str">
            <v>LU</v>
          </cell>
          <cell r="C18">
            <v>493</v>
          </cell>
          <cell r="D18">
            <v>423</v>
          </cell>
          <cell r="E18">
            <v>343</v>
          </cell>
          <cell r="F18">
            <v>267</v>
          </cell>
          <cell r="G18">
            <v>279</v>
          </cell>
        </row>
        <row r="19">
          <cell r="B19" t="str">
            <v>HU</v>
          </cell>
          <cell r="C19">
            <v>141</v>
          </cell>
          <cell r="D19">
            <v>123</v>
          </cell>
          <cell r="E19">
            <v>93</v>
          </cell>
          <cell r="F19">
            <v>53</v>
          </cell>
          <cell r="G19">
            <v>213</v>
          </cell>
        </row>
        <row r="20">
          <cell r="B20" t="str">
            <v>MT</v>
          </cell>
          <cell r="C20">
            <v>129</v>
          </cell>
          <cell r="D20">
            <v>117</v>
          </cell>
          <cell r="E20">
            <v>91</v>
          </cell>
          <cell r="F20">
            <v>65</v>
          </cell>
          <cell r="G20">
            <v>253</v>
          </cell>
        </row>
        <row r="21">
          <cell r="B21" t="str">
            <v>NL</v>
          </cell>
          <cell r="C21">
            <v>381</v>
          </cell>
          <cell r="D21">
            <v>333</v>
          </cell>
          <cell r="E21">
            <v>264</v>
          </cell>
          <cell r="F21">
            <v>207</v>
          </cell>
          <cell r="G21">
            <v>307</v>
          </cell>
        </row>
        <row r="22">
          <cell r="B22" t="str">
            <v>AT</v>
          </cell>
          <cell r="C22">
            <v>419</v>
          </cell>
          <cell r="D22">
            <v>323</v>
          </cell>
          <cell r="E22">
            <v>240</v>
          </cell>
          <cell r="F22">
            <v>199</v>
          </cell>
          <cell r="G22">
            <v>297</v>
          </cell>
        </row>
        <row r="23">
          <cell r="B23" t="str">
            <v>PL</v>
          </cell>
          <cell r="C23">
            <v>161</v>
          </cell>
          <cell r="D23">
            <v>133</v>
          </cell>
          <cell r="E23">
            <v>103</v>
          </cell>
          <cell r="F23">
            <v>75</v>
          </cell>
          <cell r="G23">
            <v>214</v>
          </cell>
        </row>
        <row r="24">
          <cell r="B24" t="str">
            <v>PT</v>
          </cell>
          <cell r="C24">
            <v>183</v>
          </cell>
          <cell r="D24">
            <v>161</v>
          </cell>
          <cell r="E24">
            <v>119</v>
          </cell>
          <cell r="F24">
            <v>79</v>
          </cell>
          <cell r="G24">
            <v>256</v>
          </cell>
        </row>
        <row r="25">
          <cell r="B25" t="str">
            <v>RO</v>
          </cell>
          <cell r="C25">
            <v>155</v>
          </cell>
          <cell r="D25">
            <v>119</v>
          </cell>
          <cell r="E25">
            <v>93</v>
          </cell>
          <cell r="F25">
            <v>59</v>
          </cell>
          <cell r="G25">
            <v>181</v>
          </cell>
        </row>
        <row r="26">
          <cell r="B26" t="str">
            <v>SI</v>
          </cell>
          <cell r="C26">
            <v>252</v>
          </cell>
          <cell r="D26">
            <v>227</v>
          </cell>
          <cell r="E26">
            <v>183</v>
          </cell>
          <cell r="F26">
            <v>115</v>
          </cell>
          <cell r="G26">
            <v>242</v>
          </cell>
        </row>
        <row r="27">
          <cell r="B27" t="str">
            <v>SK</v>
          </cell>
          <cell r="C27">
            <v>133</v>
          </cell>
          <cell r="D27">
            <v>119</v>
          </cell>
          <cell r="E27">
            <v>95</v>
          </cell>
          <cell r="F27">
            <v>77</v>
          </cell>
          <cell r="G27">
            <v>246</v>
          </cell>
        </row>
        <row r="28">
          <cell r="B28" t="str">
            <v>FI</v>
          </cell>
          <cell r="C28">
            <v>361</v>
          </cell>
          <cell r="D28">
            <v>259</v>
          </cell>
          <cell r="E28">
            <v>213</v>
          </cell>
          <cell r="F28">
            <v>179</v>
          </cell>
          <cell r="G28">
            <v>325</v>
          </cell>
        </row>
        <row r="29">
          <cell r="B29" t="str">
            <v>SE</v>
          </cell>
          <cell r="C29">
            <v>505</v>
          </cell>
          <cell r="D29">
            <v>432</v>
          </cell>
          <cell r="E29">
            <v>355</v>
          </cell>
          <cell r="F29">
            <v>273</v>
          </cell>
          <cell r="G29">
            <v>321</v>
          </cell>
        </row>
        <row r="30">
          <cell r="B30" t="str">
            <v>GB</v>
          </cell>
          <cell r="C30">
            <v>469</v>
          </cell>
          <cell r="D30">
            <v>443</v>
          </cell>
          <cell r="E30">
            <v>311</v>
          </cell>
          <cell r="F30">
            <v>224</v>
          </cell>
          <cell r="G30">
            <v>389</v>
          </cell>
        </row>
        <row r="31">
          <cell r="B31" t="str">
            <v>IS</v>
          </cell>
          <cell r="C31">
            <v>435</v>
          </cell>
          <cell r="D31">
            <v>396</v>
          </cell>
          <cell r="E31">
            <v>341</v>
          </cell>
          <cell r="F31">
            <v>219</v>
          </cell>
          <cell r="G31">
            <v>320</v>
          </cell>
        </row>
        <row r="32">
          <cell r="B32" t="str">
            <v>LI</v>
          </cell>
          <cell r="C32">
            <v>395</v>
          </cell>
          <cell r="D32">
            <v>324</v>
          </cell>
          <cell r="E32">
            <v>251</v>
          </cell>
          <cell r="F32">
            <v>199</v>
          </cell>
          <cell r="G32">
            <v>336</v>
          </cell>
        </row>
        <row r="33">
          <cell r="B33" t="str">
            <v>NO</v>
          </cell>
          <cell r="C33">
            <v>553</v>
          </cell>
          <cell r="D33">
            <v>480</v>
          </cell>
          <cell r="E33">
            <v>392</v>
          </cell>
          <cell r="F33">
            <v>296</v>
          </cell>
          <cell r="G33">
            <v>388</v>
          </cell>
        </row>
        <row r="34">
          <cell r="B34" t="str">
            <v>TR</v>
          </cell>
          <cell r="C34">
            <v>193</v>
          </cell>
          <cell r="D34">
            <v>123</v>
          </cell>
          <cell r="E34">
            <v>81</v>
          </cell>
          <cell r="F34">
            <v>52</v>
          </cell>
          <cell r="G34">
            <v>208</v>
          </cell>
        </row>
        <row r="35">
          <cell r="B35" t="str">
            <v>IN</v>
          </cell>
          <cell r="C35">
            <v>0</v>
          </cell>
          <cell r="D35">
            <v>0</v>
          </cell>
          <cell r="E35">
            <v>0</v>
          </cell>
          <cell r="F35">
            <v>0</v>
          </cell>
          <cell r="G35">
            <v>0</v>
          </cell>
        </row>
        <row r="36">
          <cell r="B36" t="str">
            <v>AN</v>
          </cell>
          <cell r="C36">
            <v>381</v>
          </cell>
          <cell r="D36">
            <v>333</v>
          </cell>
          <cell r="E36">
            <v>264</v>
          </cell>
          <cell r="F36">
            <v>207</v>
          </cell>
          <cell r="G36">
            <v>307</v>
          </cell>
        </row>
        <row r="37">
          <cell r="B37" t="str">
            <v>AN</v>
          </cell>
          <cell r="C37">
            <v>381</v>
          </cell>
          <cell r="D37">
            <v>333</v>
          </cell>
          <cell r="E37">
            <v>264</v>
          </cell>
          <cell r="F37">
            <v>207</v>
          </cell>
          <cell r="G37">
            <v>307</v>
          </cell>
        </row>
        <row r="38">
          <cell r="B38" t="str">
            <v>AN</v>
          </cell>
          <cell r="C38">
            <v>381</v>
          </cell>
          <cell r="D38">
            <v>333</v>
          </cell>
          <cell r="E38">
            <v>264</v>
          </cell>
          <cell r="F38">
            <v>207</v>
          </cell>
          <cell r="G38">
            <v>307</v>
          </cell>
        </row>
        <row r="39">
          <cell r="B39" t="str">
            <v>AN</v>
          </cell>
          <cell r="C39">
            <v>381</v>
          </cell>
          <cell r="D39">
            <v>333</v>
          </cell>
          <cell r="E39">
            <v>264</v>
          </cell>
          <cell r="F39">
            <v>207</v>
          </cell>
          <cell r="G39">
            <v>307</v>
          </cell>
        </row>
        <row r="40">
          <cell r="B40" t="str">
            <v>AN</v>
          </cell>
          <cell r="C40">
            <v>381</v>
          </cell>
          <cell r="D40">
            <v>333</v>
          </cell>
          <cell r="E40">
            <v>264</v>
          </cell>
          <cell r="F40">
            <v>207</v>
          </cell>
          <cell r="G40">
            <v>307</v>
          </cell>
        </row>
        <row r="41">
          <cell r="B41" t="str">
            <v>AI</v>
          </cell>
          <cell r="C41">
            <v>469</v>
          </cell>
          <cell r="D41">
            <v>443</v>
          </cell>
          <cell r="E41">
            <v>311</v>
          </cell>
          <cell r="F41">
            <v>224</v>
          </cell>
          <cell r="G41">
            <v>389</v>
          </cell>
        </row>
        <row r="42">
          <cell r="B42" t="str">
            <v>AW</v>
          </cell>
          <cell r="C42">
            <v>381</v>
          </cell>
          <cell r="D42">
            <v>333</v>
          </cell>
          <cell r="E42">
            <v>264</v>
          </cell>
          <cell r="F42">
            <v>207</v>
          </cell>
          <cell r="G42">
            <v>307</v>
          </cell>
        </row>
        <row r="43">
          <cell r="B43" t="str">
            <v>IO</v>
          </cell>
          <cell r="C43">
            <v>469</v>
          </cell>
          <cell r="D43">
            <v>443</v>
          </cell>
          <cell r="E43">
            <v>311</v>
          </cell>
          <cell r="F43">
            <v>224</v>
          </cell>
          <cell r="G43">
            <v>389</v>
          </cell>
        </row>
        <row r="44">
          <cell r="B44" t="str">
            <v>KY</v>
          </cell>
          <cell r="C44">
            <v>469</v>
          </cell>
          <cell r="D44">
            <v>443</v>
          </cell>
          <cell r="E44">
            <v>311</v>
          </cell>
          <cell r="F44">
            <v>224</v>
          </cell>
          <cell r="G44">
            <v>389</v>
          </cell>
        </row>
        <row r="45">
          <cell r="B45" t="str">
            <v>FK</v>
          </cell>
          <cell r="C45">
            <v>469</v>
          </cell>
          <cell r="D45">
            <v>443</v>
          </cell>
          <cell r="E45">
            <v>311</v>
          </cell>
          <cell r="F45">
            <v>224</v>
          </cell>
          <cell r="G45">
            <v>389</v>
          </cell>
        </row>
        <row r="46">
          <cell r="B46" t="str">
            <v>GF</v>
          </cell>
          <cell r="C46">
            <v>424</v>
          </cell>
          <cell r="D46">
            <v>359</v>
          </cell>
          <cell r="E46">
            <v>235</v>
          </cell>
          <cell r="F46">
            <v>179</v>
          </cell>
          <cell r="G46">
            <v>330</v>
          </cell>
        </row>
        <row r="47">
          <cell r="B47" t="str">
            <v>PF</v>
          </cell>
          <cell r="C47">
            <v>424</v>
          </cell>
          <cell r="D47">
            <v>359</v>
          </cell>
          <cell r="E47">
            <v>235</v>
          </cell>
          <cell r="F47">
            <v>179</v>
          </cell>
          <cell r="G47">
            <v>330</v>
          </cell>
        </row>
        <row r="48">
          <cell r="B48" t="str">
            <v>GL</v>
          </cell>
          <cell r="C48">
            <v>489</v>
          </cell>
          <cell r="D48">
            <v>419</v>
          </cell>
          <cell r="E48">
            <v>341</v>
          </cell>
          <cell r="F48">
            <v>267</v>
          </cell>
          <cell r="G48">
            <v>385</v>
          </cell>
        </row>
        <row r="49">
          <cell r="B49" t="str">
            <v>YT</v>
          </cell>
          <cell r="C49">
            <v>424</v>
          </cell>
          <cell r="D49">
            <v>359</v>
          </cell>
          <cell r="E49">
            <v>235</v>
          </cell>
          <cell r="F49">
            <v>179</v>
          </cell>
          <cell r="G49">
            <v>330</v>
          </cell>
        </row>
        <row r="50">
          <cell r="B50" t="str">
            <v>MS</v>
          </cell>
          <cell r="C50">
            <v>469</v>
          </cell>
          <cell r="D50">
            <v>443</v>
          </cell>
          <cell r="E50">
            <v>311</v>
          </cell>
          <cell r="F50">
            <v>224</v>
          </cell>
          <cell r="G50">
            <v>389</v>
          </cell>
        </row>
        <row r="51">
          <cell r="B51" t="str">
            <v>AN</v>
          </cell>
          <cell r="C51">
            <v>381</v>
          </cell>
          <cell r="D51">
            <v>333</v>
          </cell>
          <cell r="E51">
            <v>264</v>
          </cell>
          <cell r="F51">
            <v>207</v>
          </cell>
          <cell r="G51">
            <v>307</v>
          </cell>
        </row>
        <row r="52">
          <cell r="B52" t="str">
            <v>NC</v>
          </cell>
          <cell r="C52">
            <v>424</v>
          </cell>
          <cell r="D52">
            <v>359</v>
          </cell>
          <cell r="E52">
            <v>235</v>
          </cell>
          <cell r="F52">
            <v>179</v>
          </cell>
          <cell r="G52">
            <v>330</v>
          </cell>
        </row>
        <row r="53">
          <cell r="B53" t="str">
            <v>PN</v>
          </cell>
          <cell r="C53">
            <v>469</v>
          </cell>
          <cell r="D53">
            <v>443</v>
          </cell>
          <cell r="E53">
            <v>311</v>
          </cell>
          <cell r="F53">
            <v>224</v>
          </cell>
          <cell r="G53">
            <v>389</v>
          </cell>
        </row>
        <row r="54">
          <cell r="B54" t="str">
            <v>SH</v>
          </cell>
          <cell r="C54">
            <v>469</v>
          </cell>
          <cell r="D54">
            <v>443</v>
          </cell>
          <cell r="E54">
            <v>311</v>
          </cell>
          <cell r="F54">
            <v>224</v>
          </cell>
          <cell r="G54">
            <v>389</v>
          </cell>
        </row>
        <row r="55">
          <cell r="B55" t="str">
            <v>PM</v>
          </cell>
          <cell r="C55">
            <v>424</v>
          </cell>
          <cell r="D55">
            <v>359</v>
          </cell>
          <cell r="E55">
            <v>235</v>
          </cell>
          <cell r="F55">
            <v>179</v>
          </cell>
          <cell r="G55">
            <v>330</v>
          </cell>
        </row>
        <row r="56">
          <cell r="B56" t="str">
            <v>GS</v>
          </cell>
          <cell r="C56">
            <v>469</v>
          </cell>
          <cell r="D56">
            <v>443</v>
          </cell>
          <cell r="E56">
            <v>311</v>
          </cell>
          <cell r="F56">
            <v>224</v>
          </cell>
          <cell r="G56">
            <v>389</v>
          </cell>
        </row>
        <row r="57">
          <cell r="B57" t="str">
            <v>TC</v>
          </cell>
          <cell r="C57">
            <v>469</v>
          </cell>
          <cell r="D57">
            <v>443</v>
          </cell>
          <cell r="E57">
            <v>311</v>
          </cell>
          <cell r="F57">
            <v>224</v>
          </cell>
          <cell r="G57">
            <v>389</v>
          </cell>
        </row>
        <row r="58">
          <cell r="B58" t="str">
            <v>VG</v>
          </cell>
          <cell r="C58">
            <v>469</v>
          </cell>
          <cell r="D58">
            <v>443</v>
          </cell>
          <cell r="E58">
            <v>311</v>
          </cell>
          <cell r="F58">
            <v>224</v>
          </cell>
          <cell r="G58">
            <v>389</v>
          </cell>
        </row>
        <row r="59">
          <cell r="B59" t="str">
            <v>WF</v>
          </cell>
          <cell r="C59">
            <v>424</v>
          </cell>
          <cell r="D59">
            <v>359</v>
          </cell>
          <cell r="E59">
            <v>235</v>
          </cell>
          <cell r="F59">
            <v>179</v>
          </cell>
          <cell r="G59">
            <v>330</v>
          </cell>
        </row>
      </sheetData>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Budget"/>
      <sheetName val="Affiliated entities"/>
      <sheetName val="Translation"/>
      <sheetName val="Listepartner"/>
      <sheetName val="ListeAFE"/>
      <sheetName val="A. Staff"/>
      <sheetName val="B.1 Travel and subsistence"/>
      <sheetName val="B.2 Equipment"/>
      <sheetName val="B.3 Subcontracting"/>
      <sheetName val="B.4 Other"/>
      <sheetName val="Indirect costs"/>
      <sheetName val="Revenue"/>
      <sheetName val="Countries list"/>
      <sheetName val="changes SHEET TO H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4">
          <cell r="A4" t="str">
            <v xml:space="preserve">Austria </v>
          </cell>
        </row>
        <row r="5">
          <cell r="A5" t="str">
            <v xml:space="preserve">Belgium </v>
          </cell>
        </row>
        <row r="6">
          <cell r="A6" t="str">
            <v xml:space="preserve">Bulgaria </v>
          </cell>
        </row>
        <row r="7">
          <cell r="A7" t="str">
            <v xml:space="preserve">Croatia </v>
          </cell>
        </row>
        <row r="8">
          <cell r="A8" t="str">
            <v xml:space="preserve">Cyprus </v>
          </cell>
        </row>
        <row r="9">
          <cell r="A9" t="str">
            <v xml:space="preserve">Czech Republic </v>
          </cell>
        </row>
        <row r="10">
          <cell r="A10" t="str">
            <v xml:space="preserve">Denmark </v>
          </cell>
        </row>
        <row r="11">
          <cell r="A11" t="str">
            <v xml:space="preserve">Estonia </v>
          </cell>
        </row>
        <row r="12">
          <cell r="A12" t="str">
            <v xml:space="preserve">Finland </v>
          </cell>
        </row>
        <row r="13">
          <cell r="A13" t="str">
            <v xml:space="preserve">France </v>
          </cell>
        </row>
        <row r="14">
          <cell r="A14" t="str">
            <v xml:space="preserve">Germany </v>
          </cell>
        </row>
        <row r="15">
          <cell r="A15" t="str">
            <v xml:space="preserve">Greece </v>
          </cell>
        </row>
        <row r="16">
          <cell r="A16" t="str">
            <v xml:space="preserve">Hungary </v>
          </cell>
        </row>
        <row r="17">
          <cell r="A17" t="str">
            <v xml:space="preserve">Ireland </v>
          </cell>
        </row>
        <row r="18">
          <cell r="A18" t="str">
            <v xml:space="preserve">Italy </v>
          </cell>
        </row>
        <row r="19">
          <cell r="A19" t="str">
            <v xml:space="preserve">Latvia </v>
          </cell>
        </row>
        <row r="20">
          <cell r="A20" t="str">
            <v xml:space="preserve">Lithuania </v>
          </cell>
        </row>
        <row r="21">
          <cell r="A21" t="str">
            <v xml:space="preserve">Luxembourg </v>
          </cell>
        </row>
        <row r="22">
          <cell r="A22" t="str">
            <v xml:space="preserve">Malta </v>
          </cell>
        </row>
        <row r="23">
          <cell r="A23" t="str">
            <v xml:space="preserve">Netherlands </v>
          </cell>
        </row>
        <row r="24">
          <cell r="A24" t="str">
            <v xml:space="preserve">Poland </v>
          </cell>
        </row>
        <row r="25">
          <cell r="A25" t="str">
            <v xml:space="preserve">Portugal </v>
          </cell>
        </row>
        <row r="26">
          <cell r="A26" t="str">
            <v xml:space="preserve">Romania </v>
          </cell>
        </row>
        <row r="27">
          <cell r="A27" t="str">
            <v xml:space="preserve">Slovakia </v>
          </cell>
        </row>
        <row r="28">
          <cell r="A28" t="str">
            <v xml:space="preserve">Slovenia </v>
          </cell>
        </row>
        <row r="29">
          <cell r="A29" t="str">
            <v xml:space="preserve">Spain </v>
          </cell>
        </row>
        <row r="30">
          <cell r="A30" t="str">
            <v xml:space="preserve">Sweden </v>
          </cell>
        </row>
        <row r="31">
          <cell r="A31" t="str">
            <v xml:space="preserve">United Kingdom </v>
          </cell>
        </row>
        <row r="32">
          <cell r="A32" t="str">
            <v>Former Yugoslav Republic of Macedonia</v>
          </cell>
        </row>
        <row r="33">
          <cell r="A33" t="str">
            <v>Iceland</v>
          </cell>
        </row>
        <row r="34">
          <cell r="A34" t="str">
            <v>Liechtenstein</v>
          </cell>
        </row>
        <row r="35">
          <cell r="A35" t="str">
            <v>Norway</v>
          </cell>
        </row>
        <row r="36">
          <cell r="A36" t="str">
            <v>Serbia</v>
          </cell>
        </row>
      </sheetData>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and II. Overview"/>
      <sheetName val="III. Project implementation sup"/>
      <sheetName val="IV. Learning mobility-optional"/>
      <sheetName val="V. Work packages overview"/>
      <sheetName val="Ceiling - Project impl."/>
      <sheetName val="Translation"/>
      <sheetName val="Sheet1"/>
      <sheetName val="Sheet2"/>
      <sheetName val="Sheet3"/>
    </sheetNames>
    <sheetDataSet>
      <sheetData sheetId="0"/>
      <sheetData sheetId="1"/>
      <sheetData sheetId="2"/>
      <sheetData sheetId="3"/>
      <sheetData sheetId="4"/>
      <sheetData sheetId="5"/>
      <sheetData sheetId="6"/>
      <sheetData sheetId="7"/>
      <sheetData sheetId="8">
        <row r="2">
          <cell r="H2" t="str">
            <v xml:space="preserve">P1 only </v>
          </cell>
        </row>
        <row r="3">
          <cell r="H3" t="str">
            <v xml:space="preserve">P2 only </v>
          </cell>
        </row>
        <row r="4">
          <cell r="H4" t="str">
            <v>AE3 to P1</v>
          </cell>
        </row>
        <row r="5">
          <cell r="H5" t="str">
            <v>AE4 to P2</v>
          </cell>
        </row>
        <row r="6">
          <cell r="H6" t="str">
            <v xml:space="preserve">P5 only </v>
          </cell>
        </row>
        <row r="7">
          <cell r="H7" t="str">
            <v xml:space="preserve">P9 only </v>
          </cell>
        </row>
        <row r="8">
          <cell r="H8" t="str">
            <v>AE10 to P2</v>
          </cell>
        </row>
        <row r="9">
          <cell r="H9" t="str">
            <v/>
          </cell>
        </row>
        <row r="10">
          <cell r="H10" t="str">
            <v/>
          </cell>
        </row>
        <row r="11">
          <cell r="H11" t="str">
            <v/>
          </cell>
        </row>
        <row r="12">
          <cell r="H12" t="str">
            <v/>
          </cell>
        </row>
        <row r="13">
          <cell r="H13" t="str">
            <v/>
          </cell>
        </row>
        <row r="14">
          <cell r="H14" t="str">
            <v/>
          </cell>
        </row>
        <row r="15">
          <cell r="H15" t="str">
            <v/>
          </cell>
        </row>
        <row r="16">
          <cell r="H16" t="str">
            <v/>
          </cell>
        </row>
        <row r="17">
          <cell r="H17" t="str">
            <v/>
          </cell>
        </row>
        <row r="18">
          <cell r="H18" t="str">
            <v/>
          </cell>
        </row>
        <row r="19">
          <cell r="H19" t="str">
            <v/>
          </cell>
        </row>
        <row r="20">
          <cell r="H20" t="str">
            <v/>
          </cell>
        </row>
        <row r="21">
          <cell r="H21" t="str">
            <v/>
          </cell>
        </row>
        <row r="22">
          <cell r="H22" t="str">
            <v/>
          </cell>
        </row>
        <row r="23">
          <cell r="H23" t="str">
            <v/>
          </cell>
        </row>
        <row r="24">
          <cell r="H24" t="str">
            <v/>
          </cell>
        </row>
        <row r="25">
          <cell r="H25" t="str">
            <v/>
          </cell>
        </row>
        <row r="26">
          <cell r="H26" t="str">
            <v/>
          </cell>
        </row>
        <row r="27">
          <cell r="H27" t="str">
            <v/>
          </cell>
        </row>
        <row r="28">
          <cell r="H28" t="str">
            <v/>
          </cell>
        </row>
        <row r="29">
          <cell r="H29" t="str">
            <v/>
          </cell>
        </row>
        <row r="30">
          <cell r="H30" t="str">
            <v/>
          </cell>
        </row>
        <row r="31">
          <cell r="H31" t="str">
            <v/>
          </cell>
        </row>
        <row r="32">
          <cell r="H32" t="str">
            <v/>
          </cell>
        </row>
        <row r="33">
          <cell r="H33" t="str">
            <v/>
          </cell>
        </row>
        <row r="34">
          <cell r="H34" t="str">
            <v/>
          </cell>
        </row>
        <row r="35">
          <cell r="H35" t="str">
            <v/>
          </cell>
        </row>
        <row r="36">
          <cell r="H36" t="str">
            <v/>
          </cell>
        </row>
        <row r="37">
          <cell r="H37" t="str">
            <v/>
          </cell>
        </row>
        <row r="38">
          <cell r="H38" t="str">
            <v/>
          </cell>
        </row>
        <row r="39">
          <cell r="H39" t="str">
            <v/>
          </cell>
        </row>
        <row r="40">
          <cell r="H40" t="str">
            <v/>
          </cell>
        </row>
        <row r="41">
          <cell r="H41" t="str">
            <v/>
          </cell>
        </row>
      </sheetData>
    </sheetDataSet>
  </externalBook>
</externalLink>
</file>

<file path=xl/tables/table1.xml><?xml version="1.0" encoding="utf-8"?>
<table xmlns="http://schemas.openxmlformats.org/spreadsheetml/2006/main" id="1" name="Table1" displayName="Table1" ref="A1:C101" totalsRowShown="0" headerRowDxfId="99" dataDxfId="97" headerRowBorderDxfId="98" tableBorderDxfId="96" totalsRowBorderDxfId="95">
  <autoFilter ref="A1:C101"/>
  <tableColumns count="3">
    <tableColumn id="1" name="Names" dataDxfId="94"/>
    <tableColumn id="2" name="NAMESPartnerAffiliated" dataDxfId="93" dataCellStyle="Normal 3">
      <calculatedColumnFormula>Beneficiaries!B9</calculatedColumnFormula>
    </tableColumn>
    <tableColumn id="3" name="this sheet checks partners in consolidated budget worksheet, and shortlist possibilities in column H for available dropdown menu (partners) " dataDxfId="92"/>
  </tableColumns>
  <tableStyleInfo name="TableStyleMedium2" showFirstColumn="0" showLastColumn="0" showRowStripes="1" showColumnStripes="0"/>
</table>
</file>

<file path=xl/tables/table2.xml><?xml version="1.0" encoding="utf-8"?>
<table xmlns="http://schemas.openxmlformats.org/spreadsheetml/2006/main" id="2" name="Table15" displayName="Table15" ref="A1:B56" totalsRowShown="0" headerRowDxfId="91" dataDxfId="89" headerRowBorderDxfId="90" tableBorderDxfId="88" totalsRowBorderDxfId="87">
  <tableColumns count="2">
    <tableColumn id="1" name="Names" dataDxfId="86"/>
    <tableColumn id="2" name="This sheet checks affiliated entities worksheet and shortlist possibilities in column H for available dropdown menu (AFE)" dataDxfId="8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ec.europa.eu/programmes/erasmus-plus/sites/default/files/erasmus-plus-programme-guide-2019_en_1.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ec.europa.eu/programmes/erasmus-plus/sites/default/files/erasmus-plus-programme-guide-2019_en_1.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ec.europa.eu/programmes/erasmus-plus/sites/default/files/erasmus-plus-programme-guide-2019_en_1.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ec.europa.eu/programmes/erasmus-plus/sites/default/files/erasmus-plus-programme-guide-2019_en_1.pdf"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zoomScale="120" zoomScaleNormal="120" workbookViewId="0">
      <selection activeCell="A72" sqref="A72"/>
    </sheetView>
  </sheetViews>
  <sheetFormatPr defaultColWidth="0" defaultRowHeight="12.6" customHeight="1" zeroHeight="1" x14ac:dyDescent="0.2"/>
  <cols>
    <col min="1" max="1" width="34.5703125" style="479" customWidth="1"/>
    <col min="2" max="2" width="24.42578125" style="479" customWidth="1"/>
    <col min="3" max="5" width="23.5703125" style="479" customWidth="1"/>
    <col min="6" max="6" width="6.5703125" style="479" customWidth="1"/>
    <col min="7" max="7" width="8.85546875" style="479" customWidth="1"/>
    <col min="8" max="8" width="11.5703125" style="479" customWidth="1"/>
    <col min="9" max="9" width="1.85546875" style="478" customWidth="1"/>
    <col min="10" max="16384" width="8.85546875" style="479" hidden="1"/>
  </cols>
  <sheetData>
    <row r="1" spans="1:9" s="470" customFormat="1" ht="15.75" x14ac:dyDescent="0.2">
      <c r="A1" s="469"/>
      <c r="B1" s="507" t="s">
        <v>745</v>
      </c>
      <c r="C1" s="507"/>
      <c r="D1" s="507"/>
      <c r="E1" s="507"/>
      <c r="F1" s="507"/>
      <c r="G1" s="507"/>
      <c r="H1" s="507"/>
    </row>
    <row r="2" spans="1:9" s="472" customFormat="1" ht="14.1" customHeight="1" x14ac:dyDescent="0.3">
      <c r="A2" s="374"/>
      <c r="B2" s="374"/>
      <c r="C2" s="471"/>
      <c r="D2" s="471"/>
      <c r="E2" s="471"/>
      <c r="F2" s="471"/>
      <c r="G2" s="471"/>
      <c r="H2" s="471"/>
      <c r="I2" s="470"/>
    </row>
    <row r="3" spans="1:9" s="472" customFormat="1" ht="14.1" customHeight="1" x14ac:dyDescent="0.3">
      <c r="A3" s="374"/>
      <c r="B3" s="374"/>
      <c r="C3" s="471"/>
      <c r="D3" s="471"/>
      <c r="E3" s="471"/>
      <c r="F3" s="471"/>
      <c r="G3" s="471"/>
      <c r="H3" s="471"/>
      <c r="I3" s="470"/>
    </row>
    <row r="4" spans="1:9" s="472" customFormat="1" ht="14.1" customHeight="1" x14ac:dyDescent="0.3">
      <c r="A4" s="374"/>
      <c r="B4" s="473"/>
      <c r="C4" s="473"/>
      <c r="D4" s="473"/>
      <c r="E4" s="473"/>
      <c r="F4" s="473"/>
      <c r="G4" s="473"/>
      <c r="H4" s="473"/>
      <c r="I4" s="470"/>
    </row>
    <row r="5" spans="1:9" s="472" customFormat="1" ht="16.5" customHeight="1" x14ac:dyDescent="0.3">
      <c r="A5" s="374"/>
      <c r="B5" s="508" t="s">
        <v>680</v>
      </c>
      <c r="C5" s="508"/>
      <c r="D5" s="508"/>
      <c r="E5" s="508"/>
      <c r="F5" s="508"/>
      <c r="G5" s="508"/>
      <c r="H5" s="508"/>
      <c r="I5" s="470"/>
    </row>
    <row r="6" spans="1:9" s="472" customFormat="1" ht="14.1" customHeight="1" x14ac:dyDescent="0.3">
      <c r="A6" s="474"/>
      <c r="B6" s="473"/>
      <c r="C6" s="473"/>
      <c r="D6" s="473"/>
      <c r="E6" s="473"/>
      <c r="F6" s="473"/>
      <c r="G6" s="473"/>
      <c r="H6" s="473"/>
      <c r="I6" s="470"/>
    </row>
    <row r="7" spans="1:9" s="472" customFormat="1" ht="11.45" customHeight="1" thickBot="1" x14ac:dyDescent="0.35">
      <c r="A7" s="374"/>
      <c r="B7" s="475"/>
      <c r="C7" s="475"/>
      <c r="D7" s="475"/>
      <c r="E7" s="475"/>
      <c r="F7" s="471"/>
      <c r="G7" s="473"/>
      <c r="H7" s="473"/>
      <c r="I7" s="470"/>
    </row>
    <row r="8" spans="1:9" s="472" customFormat="1" ht="23.1" customHeight="1" thickTop="1" thickBot="1" x14ac:dyDescent="0.25">
      <c r="A8" s="504" t="s">
        <v>727</v>
      </c>
      <c r="B8" s="505"/>
      <c r="C8" s="505"/>
      <c r="D8" s="505"/>
      <c r="E8" s="505"/>
      <c r="F8" s="505"/>
      <c r="G8" s="505"/>
      <c r="H8" s="506"/>
      <c r="I8" s="470"/>
    </row>
    <row r="9" spans="1:9" s="470" customFormat="1" ht="14.25" thickTop="1" thickBot="1" x14ac:dyDescent="0.25">
      <c r="A9" s="473"/>
      <c r="B9" s="473"/>
      <c r="C9" s="473"/>
      <c r="D9" s="473"/>
      <c r="E9" s="473"/>
      <c r="F9" s="473"/>
      <c r="G9" s="473"/>
      <c r="H9" s="473"/>
    </row>
    <row r="10" spans="1:9" s="477" customFormat="1" ht="69.75" customHeight="1" thickTop="1" x14ac:dyDescent="0.2">
      <c r="A10" s="509" t="s">
        <v>725</v>
      </c>
      <c r="B10" s="510"/>
      <c r="C10" s="510"/>
      <c r="D10" s="510"/>
      <c r="E10" s="510"/>
      <c r="F10" s="510"/>
      <c r="G10" s="510"/>
      <c r="H10" s="511"/>
      <c r="I10" s="476"/>
    </row>
    <row r="11" spans="1:9" s="477" customFormat="1" ht="234.75" customHeight="1" thickBot="1" x14ac:dyDescent="0.25">
      <c r="A11" s="501" t="s">
        <v>738</v>
      </c>
      <c r="B11" s="502"/>
      <c r="C11" s="502"/>
      <c r="D11" s="502"/>
      <c r="E11" s="502"/>
      <c r="F11" s="502"/>
      <c r="G11" s="502"/>
      <c r="H11" s="503"/>
      <c r="I11" s="476"/>
    </row>
    <row r="12" spans="1:9" s="478" customFormat="1" ht="12.95" customHeight="1" thickTop="1" x14ac:dyDescent="0.2"/>
    <row r="13" spans="1:9" ht="12.75" hidden="1" x14ac:dyDescent="0.2">
      <c r="A13"/>
      <c r="B13"/>
      <c r="C13"/>
      <c r="D13"/>
      <c r="E13"/>
      <c r="F13"/>
      <c r="G13"/>
      <c r="H13"/>
      <c r="I13"/>
    </row>
    <row r="14" spans="1:9" ht="12.6" hidden="1" customHeight="1" x14ac:dyDescent="0.2"/>
    <row r="15" spans="1:9" ht="12.6" hidden="1" customHeight="1" x14ac:dyDescent="0.2"/>
    <row r="16" spans="1:9" ht="12.6" hidden="1" customHeight="1" x14ac:dyDescent="0.2"/>
    <row r="72" s="478" customFormat="1" ht="9" customHeight="1" x14ac:dyDescent="0.2"/>
  </sheetData>
  <sheetProtection algorithmName="SHA-512" hashValue="Kcd/BiIUi5gELzO0LLOsiTV7Y7Bl9MW5AcEObithv1DQtHH1iH9+2XoWRE2HR3n4nlbEutXa9UinO575oGrXIQ==" saltValue="LVRgZX+1mPNU0474HNuu7Q==" spinCount="100000" sheet="1" objects="1" scenarios="1"/>
  <mergeCells count="5">
    <mergeCell ref="A11:H11"/>
    <mergeCell ref="A8:H8"/>
    <mergeCell ref="B1:H1"/>
    <mergeCell ref="B5:H5"/>
    <mergeCell ref="A10:H10"/>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2"/>
  </sheetPr>
  <dimension ref="A1:XFD46"/>
  <sheetViews>
    <sheetView tabSelected="1" zoomScale="110" zoomScaleNormal="110" workbookViewId="0">
      <selection activeCell="N1" sqref="N1:XFD1048576"/>
    </sheetView>
  </sheetViews>
  <sheetFormatPr defaultColWidth="0" defaultRowHeight="16.5" zeroHeight="1" x14ac:dyDescent="0.3"/>
  <cols>
    <col min="1" max="1" width="6" style="16" customWidth="1"/>
    <col min="2" max="2" width="9.140625" style="16" customWidth="1"/>
    <col min="3" max="3" width="9.85546875" style="16" customWidth="1"/>
    <col min="4" max="4" width="10.5703125" style="16" customWidth="1"/>
    <col min="5" max="5" width="8.7109375" style="16" customWidth="1"/>
    <col min="6" max="6" width="18" style="16" customWidth="1"/>
    <col min="7" max="7" width="1" style="16" customWidth="1"/>
    <col min="8" max="8" width="7" style="16" customWidth="1"/>
    <col min="9" max="9" width="15.140625" style="16" customWidth="1"/>
    <col min="10" max="10" width="1" style="16" customWidth="1"/>
    <col min="11" max="11" width="12.7109375" style="16" customWidth="1"/>
    <col min="12" max="12" width="9" style="16" customWidth="1"/>
    <col min="13" max="13" width="3.28515625" style="16" customWidth="1"/>
    <col min="14" max="14" width="11.85546875" style="16" hidden="1"/>
    <col min="15" max="15" width="13.42578125" style="16" hidden="1"/>
    <col min="16" max="16" width="11.28515625" style="16" hidden="1"/>
    <col min="17" max="17" width="16.28515625" style="16" hidden="1"/>
    <col min="18" max="18" width="7.42578125" style="16" hidden="1"/>
    <col min="19" max="20" width="6.42578125" style="16" hidden="1"/>
    <col min="21" max="16384" width="9.140625" style="16" hidden="1"/>
  </cols>
  <sheetData>
    <row r="1" spans="2:18" customFormat="1" ht="15.6" customHeight="1" x14ac:dyDescent="0.2">
      <c r="B1" s="373"/>
      <c r="C1" s="582" t="s">
        <v>726</v>
      </c>
      <c r="D1" s="582"/>
      <c r="E1" s="582"/>
      <c r="F1" s="582"/>
      <c r="G1" s="582"/>
      <c r="H1" s="582"/>
      <c r="I1" s="582"/>
      <c r="J1" s="582"/>
      <c r="K1" s="582"/>
      <c r="L1" s="582"/>
    </row>
    <row r="2" spans="2:18" customFormat="1" x14ac:dyDescent="0.3">
      <c r="B2" s="374"/>
      <c r="C2" s="582"/>
      <c r="D2" s="582"/>
      <c r="E2" s="582"/>
      <c r="F2" s="582"/>
      <c r="G2" s="582"/>
      <c r="H2" s="582"/>
      <c r="I2" s="582"/>
      <c r="J2" s="582"/>
      <c r="K2" s="582"/>
      <c r="L2" s="582"/>
    </row>
    <row r="3" spans="2:18" customFormat="1" ht="17.25" thickBot="1" x14ac:dyDescent="0.35">
      <c r="B3" s="374"/>
      <c r="C3" s="583"/>
      <c r="D3" s="583"/>
      <c r="E3" s="583"/>
      <c r="F3" s="583"/>
      <c r="G3" s="583"/>
      <c r="H3" s="583"/>
      <c r="I3" s="583"/>
      <c r="J3" s="583"/>
      <c r="K3" s="583"/>
      <c r="L3" s="583"/>
    </row>
    <row r="4" spans="2:18" customFormat="1" ht="12.75" x14ac:dyDescent="0.2">
      <c r="B4" s="573" t="s">
        <v>680</v>
      </c>
      <c r="C4" s="574"/>
      <c r="D4" s="574"/>
      <c r="E4" s="574"/>
      <c r="F4" s="574"/>
      <c r="G4" s="574"/>
      <c r="H4" s="574"/>
      <c r="I4" s="574"/>
      <c r="J4" s="574"/>
      <c r="K4" s="574"/>
      <c r="L4" s="575"/>
    </row>
    <row r="5" spans="2:18" customFormat="1" thickBot="1" x14ac:dyDescent="0.25">
      <c r="B5" s="579" t="s">
        <v>686</v>
      </c>
      <c r="C5" s="580"/>
      <c r="D5" s="580"/>
      <c r="E5" s="580"/>
      <c r="F5" s="580"/>
      <c r="G5" s="580"/>
      <c r="H5" s="580"/>
      <c r="I5" s="580"/>
      <c r="J5" s="580"/>
      <c r="K5" s="580"/>
      <c r="L5" s="581"/>
    </row>
    <row r="6" spans="2:18" x14ac:dyDescent="0.3">
      <c r="B6" s="25"/>
      <c r="C6" s="25"/>
      <c r="D6" s="24"/>
      <c r="E6" s="24"/>
      <c r="F6" s="24"/>
      <c r="G6" s="24"/>
      <c r="H6" s="24"/>
      <c r="I6" s="24"/>
      <c r="J6" s="24"/>
      <c r="K6" s="24"/>
      <c r="L6" s="24"/>
    </row>
    <row r="7" spans="2:18" ht="18.75" x14ac:dyDescent="0.3">
      <c r="B7" s="591" t="s">
        <v>734</v>
      </c>
      <c r="C7" s="591"/>
      <c r="D7" s="591"/>
      <c r="E7" s="591"/>
      <c r="F7" s="591"/>
      <c r="G7" s="591"/>
      <c r="H7" s="591"/>
      <c r="I7" s="591"/>
      <c r="J7" s="591"/>
      <c r="K7" s="591"/>
      <c r="L7" s="591"/>
      <c r="M7" s="17"/>
    </row>
    <row r="8" spans="2:18" ht="17.25" thickBot="1" x14ac:dyDescent="0.35">
      <c r="B8" s="24"/>
      <c r="C8" s="24"/>
      <c r="D8" s="24"/>
      <c r="E8" s="24"/>
      <c r="F8" s="24"/>
      <c r="G8" s="24"/>
      <c r="H8" s="24"/>
      <c r="I8" s="62" t="s">
        <v>162</v>
      </c>
      <c r="J8" s="24"/>
      <c r="K8" s="24"/>
      <c r="L8" s="62" t="s">
        <v>162</v>
      </c>
    </row>
    <row r="9" spans="2:18" ht="32.25" customHeight="1" x14ac:dyDescent="0.3">
      <c r="B9" s="601" t="s">
        <v>112</v>
      </c>
      <c r="C9" s="602"/>
      <c r="D9" s="589"/>
      <c r="E9" s="590"/>
      <c r="F9" s="592" t="s">
        <v>739</v>
      </c>
      <c r="G9" s="593"/>
      <c r="H9" s="593"/>
      <c r="I9" s="594"/>
      <c r="J9" s="595"/>
      <c r="K9" s="378" t="s">
        <v>118</v>
      </c>
      <c r="L9" s="379"/>
    </row>
    <row r="10" spans="2:18" x14ac:dyDescent="0.3">
      <c r="B10" s="603" t="s">
        <v>142</v>
      </c>
      <c r="C10" s="604"/>
      <c r="D10" s="584"/>
      <c r="E10" s="585"/>
      <c r="F10" s="585"/>
      <c r="G10" s="585"/>
      <c r="H10" s="585"/>
      <c r="I10" s="585"/>
      <c r="J10" s="585"/>
      <c r="K10" s="585"/>
      <c r="L10" s="586"/>
    </row>
    <row r="11" spans="2:18" x14ac:dyDescent="0.3">
      <c r="B11" s="545" t="s">
        <v>111</v>
      </c>
      <c r="C11" s="546"/>
      <c r="D11" s="587"/>
      <c r="E11" s="587"/>
      <c r="F11" s="587"/>
      <c r="G11" s="587"/>
      <c r="H11" s="587"/>
      <c r="I11" s="587"/>
      <c r="J11" s="587"/>
      <c r="K11" s="587"/>
      <c r="L11" s="588"/>
      <c r="O11" s="600"/>
    </row>
    <row r="12" spans="2:18" ht="16.5" customHeight="1" x14ac:dyDescent="0.3">
      <c r="B12" s="603" t="s">
        <v>687</v>
      </c>
      <c r="C12" s="604"/>
      <c r="D12" s="598" t="str">
        <f>+B4</f>
        <v>SUPPORT TO THE IMPLEMENTATION OF EUROPEAN UNIVERSITIES</v>
      </c>
      <c r="E12" s="598"/>
      <c r="F12" s="598"/>
      <c r="G12" s="598"/>
      <c r="H12" s="598"/>
      <c r="I12" s="598"/>
      <c r="J12" s="598"/>
      <c r="K12" s="598"/>
      <c r="L12" s="599"/>
      <c r="O12" s="600"/>
    </row>
    <row r="13" spans="2:18" ht="16.5" customHeight="1" x14ac:dyDescent="0.3">
      <c r="B13" s="376" t="s">
        <v>113</v>
      </c>
      <c r="C13" s="377"/>
      <c r="D13" s="547"/>
      <c r="E13" s="547"/>
      <c r="F13" s="547"/>
      <c r="G13" s="547"/>
      <c r="H13" s="547"/>
      <c r="I13" s="547"/>
      <c r="J13" s="547"/>
      <c r="K13" s="547"/>
      <c r="L13" s="548"/>
    </row>
    <row r="14" spans="2:18" ht="16.5" customHeight="1" thickBot="1" x14ac:dyDescent="0.35">
      <c r="B14" s="605" t="s">
        <v>167</v>
      </c>
      <c r="C14" s="606"/>
      <c r="D14" s="596"/>
      <c r="E14" s="596"/>
      <c r="F14" s="596"/>
      <c r="G14" s="596"/>
      <c r="H14" s="596"/>
      <c r="I14" s="596"/>
      <c r="J14" s="596"/>
      <c r="K14" s="596"/>
      <c r="L14" s="597"/>
      <c r="N14" s="610" t="s">
        <v>123</v>
      </c>
      <c r="O14" s="611"/>
      <c r="P14" s="611"/>
      <c r="Q14" s="611"/>
      <c r="R14" s="612"/>
    </row>
    <row r="15" spans="2:18" x14ac:dyDescent="0.3">
      <c r="B15" s="24"/>
      <c r="C15" s="24"/>
      <c r="D15" s="24"/>
      <c r="E15" s="24"/>
      <c r="F15" s="24"/>
      <c r="G15" s="26"/>
      <c r="H15" s="24"/>
      <c r="I15" s="24"/>
      <c r="J15" s="24"/>
      <c r="K15" s="24"/>
      <c r="L15" s="24"/>
    </row>
    <row r="16" spans="2:18" ht="42.75" thickBot="1" x14ac:dyDescent="0.35">
      <c r="B16" s="568" t="s">
        <v>116</v>
      </c>
      <c r="C16" s="568"/>
      <c r="D16" s="568"/>
      <c r="E16" s="566" t="s">
        <v>114</v>
      </c>
      <c r="F16" s="567"/>
      <c r="G16" s="24"/>
      <c r="H16" s="566" t="s">
        <v>144</v>
      </c>
      <c r="I16" s="567"/>
      <c r="J16" s="24"/>
      <c r="K16" s="564" t="s">
        <v>611</v>
      </c>
      <c r="L16" s="565"/>
      <c r="N16" s="37" t="s">
        <v>149</v>
      </c>
      <c r="O16" s="35" t="s">
        <v>612</v>
      </c>
      <c r="P16" s="35" t="s">
        <v>148</v>
      </c>
      <c r="Q16" s="613" t="s">
        <v>126</v>
      </c>
      <c r="R16" s="614"/>
    </row>
    <row r="17" spans="1:16384" ht="15.95" customHeight="1" x14ac:dyDescent="0.3">
      <c r="A17" s="607" t="s">
        <v>115</v>
      </c>
      <c r="B17" s="576" t="s">
        <v>681</v>
      </c>
      <c r="C17" s="577"/>
      <c r="D17" s="578"/>
      <c r="E17" s="531"/>
      <c r="F17" s="532"/>
      <c r="G17" s="24"/>
      <c r="H17" s="530">
        <f>'1.1 Staff cost'!N9</f>
        <v>0</v>
      </c>
      <c r="I17" s="530"/>
      <c r="J17" s="24"/>
      <c r="K17" s="530"/>
      <c r="L17" s="530"/>
      <c r="N17" s="105">
        <f>'1.1 Staff cost'!Q4</f>
        <v>0</v>
      </c>
      <c r="O17" s="106">
        <f>IF((H17-N17)&gt;MAX(E17+0,E17*1.1),H17-N17-Q17,0)</f>
        <v>0</v>
      </c>
      <c r="P17" s="106">
        <f t="shared" ref="P17" si="0">N17+O17</f>
        <v>0</v>
      </c>
      <c r="Q17" s="543">
        <f>MIN(H17-N17,MAX(E17+0,E17*1.1))</f>
        <v>0</v>
      </c>
      <c r="R17" s="544"/>
      <c r="S17" s="57" t="e">
        <f>Q17/E17</f>
        <v>#DIV/0!</v>
      </c>
      <c r="T17" s="56" t="s">
        <v>155</v>
      </c>
    </row>
    <row r="18" spans="1:16384" ht="15.95" customHeight="1" x14ac:dyDescent="0.3">
      <c r="A18" s="608"/>
      <c r="B18" s="537" t="s">
        <v>682</v>
      </c>
      <c r="C18" s="538"/>
      <c r="D18" s="539"/>
      <c r="E18" s="531"/>
      <c r="F18" s="532"/>
      <c r="G18" s="24"/>
      <c r="H18" s="530">
        <f>+'1.2Travel cost&amp;1.3ind.sup. '!T10</f>
        <v>0</v>
      </c>
      <c r="I18" s="530"/>
      <c r="J18" s="24"/>
      <c r="K18" s="530"/>
      <c r="L18" s="530"/>
      <c r="N18" s="107">
        <f>+'1.2Travel cost&amp;1.3ind.sup. '!AB10</f>
        <v>0</v>
      </c>
      <c r="O18" s="106">
        <f t="shared" ref="O18:O21" si="1">IF((H18-N18)&gt;MAX(E18+0,E18*1.1),H18-N18-Q18,0)</f>
        <v>0</v>
      </c>
      <c r="P18" s="106">
        <f t="shared" ref="P18:P21" si="2">N18+O18</f>
        <v>0</v>
      </c>
      <c r="Q18" s="543">
        <f t="shared" ref="Q18:Q21" si="3">MIN(H18-N18,MAX(E18+0,E18*1.1))</f>
        <v>0</v>
      </c>
      <c r="R18" s="544"/>
    </row>
    <row r="19" spans="1:16384" ht="15.95" customHeight="1" x14ac:dyDescent="0.3">
      <c r="A19" s="608"/>
      <c r="B19" s="537" t="s">
        <v>683</v>
      </c>
      <c r="C19" s="538"/>
      <c r="D19" s="539"/>
      <c r="E19" s="531"/>
      <c r="F19" s="532"/>
      <c r="G19" s="24"/>
      <c r="H19" s="530">
        <f>+'1.2Travel cost&amp;1.3ind.sup. '!U10</f>
        <v>0</v>
      </c>
      <c r="I19" s="530"/>
      <c r="J19" s="24"/>
      <c r="K19" s="561"/>
      <c r="L19" s="530"/>
      <c r="N19" s="107">
        <f>+'1.2Travel cost&amp;1.3ind.sup. '!AC10</f>
        <v>0</v>
      </c>
      <c r="O19" s="108">
        <f t="shared" si="1"/>
        <v>0</v>
      </c>
      <c r="P19" s="109">
        <f t="shared" si="2"/>
        <v>0</v>
      </c>
      <c r="Q19" s="536">
        <f t="shared" si="3"/>
        <v>0</v>
      </c>
      <c r="R19" s="536"/>
    </row>
    <row r="20" spans="1:16384" ht="15.95" customHeight="1" x14ac:dyDescent="0.3">
      <c r="A20" s="608"/>
      <c r="B20" s="537" t="s">
        <v>701</v>
      </c>
      <c r="C20" s="538"/>
      <c r="D20" s="539"/>
      <c r="E20" s="531"/>
      <c r="F20" s="532"/>
      <c r="G20" s="24"/>
      <c r="H20" s="530">
        <f>'1.4 Equipment'!T9</f>
        <v>0</v>
      </c>
      <c r="I20" s="530"/>
      <c r="J20" s="24"/>
      <c r="K20" s="462">
        <f>+H20</f>
        <v>0</v>
      </c>
      <c r="L20" s="464" t="str">
        <f>+IFERROR(H20/H22,"")</f>
        <v/>
      </c>
      <c r="N20" s="107">
        <f>'1.4 Equipment'!Y7</f>
        <v>0</v>
      </c>
      <c r="O20" s="108">
        <f t="shared" si="1"/>
        <v>0</v>
      </c>
      <c r="P20" s="109">
        <f t="shared" si="2"/>
        <v>0</v>
      </c>
      <c r="Q20" s="536">
        <f t="shared" si="3"/>
        <v>0</v>
      </c>
      <c r="R20" s="536"/>
    </row>
    <row r="21" spans="1:16384" ht="15.95" customHeight="1" thickBot="1" x14ac:dyDescent="0.35">
      <c r="A21" s="609"/>
      <c r="B21" s="540" t="s">
        <v>700</v>
      </c>
      <c r="C21" s="541"/>
      <c r="D21" s="542"/>
      <c r="E21" s="531"/>
      <c r="F21" s="532"/>
      <c r="G21" s="24"/>
      <c r="H21" s="530">
        <f>'1.5 Other costs'!O9</f>
        <v>0</v>
      </c>
      <c r="I21" s="530"/>
      <c r="J21" s="24"/>
      <c r="K21" s="463">
        <f>+H21</f>
        <v>0</v>
      </c>
      <c r="L21" s="464" t="str">
        <f>IFERROR(+H21/H22,"")</f>
        <v/>
      </c>
      <c r="N21" s="107">
        <f>'1.5 Other costs'!S7</f>
        <v>0</v>
      </c>
      <c r="O21" s="106">
        <f t="shared" si="1"/>
        <v>0</v>
      </c>
      <c r="P21" s="106">
        <f t="shared" si="2"/>
        <v>0</v>
      </c>
      <c r="Q21" s="536">
        <f t="shared" si="3"/>
        <v>0</v>
      </c>
      <c r="R21" s="536"/>
    </row>
    <row r="22" spans="1:16384" x14ac:dyDescent="0.3">
      <c r="B22" s="42" t="s">
        <v>684</v>
      </c>
      <c r="C22" s="43"/>
      <c r="D22" s="44"/>
      <c r="E22" s="534">
        <f>+SUM(E17:F21)</f>
        <v>0</v>
      </c>
      <c r="F22" s="535"/>
      <c r="G22" s="24"/>
      <c r="H22" s="534">
        <f>+SUM(H17:I21)</f>
        <v>0</v>
      </c>
      <c r="I22" s="535"/>
      <c r="J22" s="24"/>
      <c r="K22" s="534"/>
      <c r="L22" s="535"/>
      <c r="P22" s="110">
        <f>SUM(P17:P21)</f>
        <v>0</v>
      </c>
      <c r="Q22" s="543">
        <f>SUM(Q17:R21)</f>
        <v>0</v>
      </c>
      <c r="R22" s="544"/>
    </row>
    <row r="23" spans="1:16384" ht="6" customHeight="1" thickBot="1" x14ac:dyDescent="0.35">
      <c r="B23" s="13"/>
      <c r="C23" s="7"/>
      <c r="D23" s="7"/>
      <c r="E23" s="49"/>
      <c r="F23" s="49"/>
      <c r="G23" s="24"/>
      <c r="H23" s="50"/>
      <c r="I23" s="50"/>
      <c r="J23" s="24"/>
      <c r="K23" s="50"/>
      <c r="L23" s="50"/>
      <c r="N23" s="38"/>
      <c r="O23" s="38"/>
      <c r="P23" s="39"/>
      <c r="Q23" s="40"/>
      <c r="R23" s="40"/>
    </row>
    <row r="24" spans="1:16384" ht="39" customHeight="1" thickBot="1" x14ac:dyDescent="0.35">
      <c r="B24" s="563" t="s">
        <v>702</v>
      </c>
      <c r="C24" s="525"/>
      <c r="D24" s="562"/>
      <c r="E24" s="27">
        <f>IF(F24&gt;0,F24/E22,0)</f>
        <v>0</v>
      </c>
      <c r="F24" s="112"/>
      <c r="G24" s="24"/>
      <c r="H24" s="533">
        <v>0</v>
      </c>
      <c r="I24" s="531"/>
      <c r="J24" s="24"/>
      <c r="K24" s="561">
        <f>+MIN(F24,H22*0.07)</f>
        <v>0</v>
      </c>
      <c r="L24" s="530"/>
      <c r="M24" s="460"/>
      <c r="N24" s="371">
        <f>Beneficiaries!R4</f>
        <v>0</v>
      </c>
      <c r="O24" s="36"/>
      <c r="P24" s="371">
        <f>IF(F24&gt;0,H24-Q24,0)</f>
        <v>0</v>
      </c>
      <c r="Q24" s="383">
        <f>IF(F24&gt;0,Q22*E24-N24,0)</f>
        <v>0</v>
      </c>
      <c r="R24" s="384"/>
      <c r="S24" s="55" t="e">
        <f>Q24/Q22</f>
        <v>#DIV/0!</v>
      </c>
      <c r="U24" s="104"/>
    </row>
    <row r="25" spans="1:16384" ht="5.25" customHeight="1" x14ac:dyDescent="0.3">
      <c r="B25" s="13"/>
      <c r="C25" s="7"/>
      <c r="D25" s="48"/>
      <c r="E25" s="51"/>
      <c r="F25" s="52"/>
      <c r="G25" s="24"/>
      <c r="H25" s="53"/>
      <c r="I25" s="54"/>
      <c r="J25" s="24"/>
      <c r="K25" s="53"/>
      <c r="L25" s="54"/>
      <c r="N25" s="38"/>
      <c r="O25" s="38"/>
      <c r="P25" s="39"/>
      <c r="Q25" s="40"/>
      <c r="R25" s="40"/>
    </row>
    <row r="26" spans="1:16384" x14ac:dyDescent="0.3">
      <c r="B26" s="45" t="s">
        <v>154</v>
      </c>
      <c r="C26" s="46"/>
      <c r="D26" s="47"/>
      <c r="E26" s="534">
        <f>E22+F24</f>
        <v>0</v>
      </c>
      <c r="F26" s="535"/>
      <c r="G26" s="24"/>
      <c r="H26" s="534">
        <f>+H22+H24</f>
        <v>0</v>
      </c>
      <c r="I26" s="535"/>
      <c r="J26" s="24"/>
      <c r="K26" s="534">
        <f>+H17+H18+H19+K20+K21+K24</f>
        <v>0</v>
      </c>
      <c r="L26" s="535"/>
      <c r="N26" s="38"/>
      <c r="O26" s="38"/>
      <c r="P26" s="111">
        <f>P22+P24</f>
        <v>0</v>
      </c>
      <c r="Q26" s="571">
        <f>+Q24+Q22</f>
        <v>0</v>
      </c>
      <c r="R26" s="572"/>
    </row>
    <row r="27" spans="1:16384" ht="11.25" customHeight="1" x14ac:dyDescent="0.3">
      <c r="B27" s="41"/>
      <c r="C27" s="41"/>
      <c r="D27" s="41"/>
      <c r="E27" s="103"/>
      <c r="F27" s="28"/>
      <c r="G27" s="24"/>
      <c r="H27" s="28"/>
      <c r="I27" s="28"/>
      <c r="J27" s="24"/>
      <c r="K27" s="24"/>
      <c r="L27" s="24"/>
      <c r="O27" s="58" t="s">
        <v>156</v>
      </c>
    </row>
    <row r="28" spans="1:16384" ht="17.25" thickBot="1" x14ac:dyDescent="0.35">
      <c r="B28" s="745" t="s">
        <v>758</v>
      </c>
      <c r="C28" s="745"/>
      <c r="D28" s="745"/>
      <c r="E28" s="745"/>
      <c r="F28" s="745"/>
      <c r="G28" s="745"/>
      <c r="H28" s="745"/>
      <c r="I28" s="745"/>
      <c r="J28" s="24"/>
      <c r="K28" s="24"/>
      <c r="L28" s="24"/>
      <c r="N28" s="499" t="s">
        <v>758</v>
      </c>
      <c r="O28" s="746"/>
      <c r="P28" s="746"/>
      <c r="Q28" s="746"/>
      <c r="R28" s="746"/>
    </row>
    <row r="29" spans="1:16384" ht="30" customHeight="1" thickBot="1" x14ac:dyDescent="0.35">
      <c r="A29" s="747" t="s">
        <v>752</v>
      </c>
      <c r="B29" s="739" t="s">
        <v>746</v>
      </c>
      <c r="C29" s="739"/>
      <c r="D29" s="740"/>
      <c r="E29" s="741"/>
      <c r="F29" s="742"/>
      <c r="G29" s="24"/>
      <c r="H29" s="743"/>
      <c r="I29" s="744"/>
      <c r="J29" s="24"/>
      <c r="K29" s="24"/>
      <c r="L29" s="24"/>
      <c r="N29" s="521" t="str">
        <f>+B29</f>
        <v xml:space="preserve">OTHER SOURCES 
- generated by project activities </v>
      </c>
      <c r="O29" s="522"/>
      <c r="P29" s="523"/>
      <c r="Q29" s="517">
        <f>+H29</f>
        <v>0</v>
      </c>
      <c r="R29" s="518"/>
    </row>
    <row r="30" spans="1:16384" ht="30" customHeight="1" thickBot="1" x14ac:dyDescent="0.35">
      <c r="A30" s="747"/>
      <c r="B30" s="525" t="s">
        <v>747</v>
      </c>
      <c r="C30" s="525"/>
      <c r="D30" s="562"/>
      <c r="E30" s="497"/>
      <c r="F30" s="498"/>
      <c r="G30" s="24"/>
      <c r="H30" s="515"/>
      <c r="I30" s="516"/>
      <c r="J30" s="24"/>
      <c r="K30" s="24"/>
      <c r="L30" s="24"/>
      <c r="N30" s="524" t="str">
        <f>+B30</f>
        <v>OTHER SOURCES 
- Third Parties</v>
      </c>
      <c r="O30" s="525"/>
      <c r="P30" s="526"/>
      <c r="Q30" s="517">
        <f>+H30</f>
        <v>0</v>
      </c>
      <c r="R30" s="518"/>
    </row>
    <row r="31" spans="1:16384" ht="18.75" customHeight="1" thickBot="1" x14ac:dyDescent="0.35">
      <c r="A31" s="747"/>
      <c r="B31" s="528" t="s">
        <v>117</v>
      </c>
      <c r="C31" s="528"/>
      <c r="D31" s="556"/>
      <c r="E31" s="519"/>
      <c r="F31" s="520"/>
      <c r="G31" s="24"/>
      <c r="H31" s="519"/>
      <c r="I31" s="520"/>
      <c r="J31" s="24"/>
      <c r="K31" s="492"/>
      <c r="L31" s="24"/>
      <c r="N31" s="527" t="s">
        <v>117</v>
      </c>
      <c r="O31" s="528"/>
      <c r="P31" s="529"/>
      <c r="Q31" s="517">
        <f>+H31</f>
        <v>0</v>
      </c>
      <c r="R31" s="518"/>
    </row>
    <row r="32" spans="1:16384" ht="18.75" customHeight="1" thickBot="1" x14ac:dyDescent="0.35">
      <c r="A32" s="492"/>
      <c r="B32" s="492"/>
      <c r="C32" s="492"/>
      <c r="D32" s="492"/>
      <c r="E32" s="492"/>
      <c r="F32" s="492"/>
      <c r="G32" s="492"/>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492"/>
      <c r="AY32" s="492"/>
      <c r="AZ32" s="492"/>
      <c r="BA32" s="492"/>
      <c r="BB32" s="492"/>
      <c r="BC32" s="492"/>
      <c r="BD32" s="492"/>
      <c r="BE32" s="492"/>
      <c r="BF32" s="492"/>
      <c r="BG32" s="492"/>
      <c r="BH32" s="492"/>
      <c r="BI32" s="492"/>
      <c r="BJ32" s="492"/>
      <c r="BK32" s="492"/>
      <c r="BL32" s="492"/>
      <c r="BM32" s="492"/>
      <c r="BN32" s="492"/>
      <c r="BO32" s="492"/>
      <c r="BP32" s="492"/>
      <c r="BQ32" s="492"/>
      <c r="BR32" s="492"/>
      <c r="BS32" s="492"/>
      <c r="BT32" s="492"/>
      <c r="BU32" s="492"/>
      <c r="BV32" s="492"/>
      <c r="BW32" s="492"/>
      <c r="BX32" s="492"/>
      <c r="BY32" s="492"/>
      <c r="BZ32" s="492"/>
      <c r="CA32" s="492"/>
      <c r="CB32" s="492"/>
      <c r="CC32" s="492"/>
      <c r="CD32" s="492"/>
      <c r="CE32" s="492"/>
      <c r="CF32" s="492"/>
      <c r="CG32" s="492"/>
      <c r="CH32" s="492"/>
      <c r="CI32" s="492"/>
      <c r="CJ32" s="492"/>
      <c r="CK32" s="492"/>
      <c r="CL32" s="492"/>
      <c r="CM32" s="492"/>
      <c r="CN32" s="492"/>
      <c r="CO32" s="492"/>
      <c r="CP32" s="492"/>
      <c r="CQ32" s="492"/>
      <c r="CR32" s="492"/>
      <c r="CS32" s="492"/>
      <c r="CT32" s="492"/>
      <c r="CU32" s="492"/>
      <c r="CV32" s="492"/>
      <c r="CW32" s="492"/>
      <c r="CX32" s="492"/>
      <c r="CY32" s="492"/>
      <c r="CZ32" s="492"/>
      <c r="DA32" s="492"/>
      <c r="DB32" s="492"/>
      <c r="DC32" s="492"/>
      <c r="DD32" s="492"/>
      <c r="DE32" s="492"/>
      <c r="DF32" s="492"/>
      <c r="DG32" s="492"/>
      <c r="DH32" s="492"/>
      <c r="DI32" s="492"/>
      <c r="DJ32" s="492"/>
      <c r="DK32" s="492"/>
      <c r="DL32" s="492"/>
      <c r="DM32" s="492"/>
      <c r="DN32" s="492"/>
      <c r="DO32" s="492"/>
      <c r="DP32" s="492"/>
      <c r="DQ32" s="492"/>
      <c r="DR32" s="492"/>
      <c r="DS32" s="492"/>
      <c r="DT32" s="492"/>
      <c r="DU32" s="492"/>
      <c r="DV32" s="492"/>
      <c r="DW32" s="492"/>
      <c r="DX32" s="492"/>
      <c r="DY32" s="492"/>
      <c r="DZ32" s="492"/>
      <c r="EA32" s="492"/>
      <c r="EB32" s="492"/>
      <c r="EC32" s="492"/>
      <c r="ED32" s="492"/>
      <c r="EE32" s="492"/>
      <c r="EF32" s="492"/>
      <c r="EG32" s="492"/>
      <c r="EH32" s="492"/>
      <c r="EI32" s="492"/>
      <c r="EJ32" s="492"/>
      <c r="EK32" s="492"/>
      <c r="EL32" s="492"/>
      <c r="EM32" s="492"/>
      <c r="EN32" s="492"/>
      <c r="EO32" s="492"/>
      <c r="EP32" s="492"/>
      <c r="EQ32" s="492"/>
      <c r="ER32" s="492"/>
      <c r="ES32" s="492"/>
      <c r="ET32" s="492"/>
      <c r="EU32" s="492"/>
      <c r="EV32" s="492"/>
      <c r="EW32" s="492"/>
      <c r="EX32" s="492"/>
      <c r="EY32" s="492"/>
      <c r="EZ32" s="492"/>
      <c r="FA32" s="492"/>
      <c r="FB32" s="492"/>
      <c r="FC32" s="492"/>
      <c r="FD32" s="492"/>
      <c r="FE32" s="492"/>
      <c r="FF32" s="492"/>
      <c r="FG32" s="492"/>
      <c r="FH32" s="492"/>
      <c r="FI32" s="492"/>
      <c r="FJ32" s="492"/>
      <c r="FK32" s="492"/>
      <c r="FL32" s="492"/>
      <c r="FM32" s="492"/>
      <c r="FN32" s="492"/>
      <c r="FO32" s="492"/>
      <c r="FP32" s="492"/>
      <c r="FQ32" s="492"/>
      <c r="FR32" s="492"/>
      <c r="FS32" s="492"/>
      <c r="FT32" s="492"/>
      <c r="FU32" s="492"/>
      <c r="FV32" s="492"/>
      <c r="FW32" s="492"/>
      <c r="FX32" s="492"/>
      <c r="FY32" s="492"/>
      <c r="FZ32" s="492"/>
      <c r="GA32" s="492"/>
      <c r="GB32" s="492"/>
      <c r="GC32" s="492"/>
      <c r="GD32" s="492"/>
      <c r="GE32" s="492"/>
      <c r="GF32" s="492"/>
      <c r="GG32" s="492"/>
      <c r="GH32" s="492"/>
      <c r="GI32" s="492"/>
      <c r="GJ32" s="492"/>
      <c r="GK32" s="492"/>
      <c r="GL32" s="492"/>
      <c r="GM32" s="492"/>
      <c r="GN32" s="492"/>
      <c r="GO32" s="492"/>
      <c r="GP32" s="492"/>
      <c r="GQ32" s="492"/>
      <c r="GR32" s="492"/>
      <c r="GS32" s="492"/>
      <c r="GT32" s="492"/>
      <c r="GU32" s="492"/>
      <c r="GV32" s="492"/>
      <c r="GW32" s="492"/>
      <c r="GX32" s="492"/>
      <c r="GY32" s="492"/>
      <c r="GZ32" s="492"/>
      <c r="HA32" s="492"/>
      <c r="HB32" s="492"/>
      <c r="HC32" s="492"/>
      <c r="HD32" s="492"/>
      <c r="HE32" s="492"/>
      <c r="HF32" s="492"/>
      <c r="HG32" s="492"/>
      <c r="HH32" s="492"/>
      <c r="HI32" s="492"/>
      <c r="HJ32" s="492"/>
      <c r="HK32" s="492"/>
      <c r="HL32" s="492"/>
      <c r="HM32" s="492"/>
      <c r="HN32" s="492"/>
      <c r="HO32" s="492"/>
      <c r="HP32" s="492"/>
      <c r="HQ32" s="492"/>
      <c r="HR32" s="492"/>
      <c r="HS32" s="492"/>
      <c r="HT32" s="492"/>
      <c r="HU32" s="492"/>
      <c r="HV32" s="492"/>
      <c r="HW32" s="492"/>
      <c r="HX32" s="492"/>
      <c r="HY32" s="492"/>
      <c r="HZ32" s="492"/>
      <c r="IA32" s="492"/>
      <c r="IB32" s="492"/>
      <c r="IC32" s="492"/>
      <c r="ID32" s="492"/>
      <c r="IE32" s="492"/>
      <c r="IF32" s="492"/>
      <c r="IG32" s="492"/>
      <c r="IH32" s="492"/>
      <c r="II32" s="492"/>
      <c r="IJ32" s="492"/>
      <c r="IK32" s="492"/>
      <c r="IL32" s="492"/>
      <c r="IM32" s="492"/>
      <c r="IN32" s="492"/>
      <c r="IO32" s="492"/>
      <c r="IP32" s="492"/>
      <c r="IQ32" s="492"/>
      <c r="IR32" s="492"/>
      <c r="IS32" s="492"/>
      <c r="IT32" s="492"/>
      <c r="IU32" s="492"/>
      <c r="IV32" s="492"/>
      <c r="IW32" s="492"/>
      <c r="IX32" s="492"/>
      <c r="IY32" s="492"/>
      <c r="IZ32" s="492"/>
      <c r="JA32" s="492"/>
      <c r="JB32" s="492"/>
      <c r="JC32" s="492"/>
      <c r="JD32" s="492"/>
      <c r="JE32" s="492"/>
      <c r="JF32" s="492"/>
      <c r="JG32" s="492"/>
      <c r="JH32" s="492"/>
      <c r="JI32" s="492"/>
      <c r="JJ32" s="492"/>
      <c r="JK32" s="492"/>
      <c r="JL32" s="492"/>
      <c r="JM32" s="492"/>
      <c r="JN32" s="492"/>
      <c r="JO32" s="492"/>
      <c r="JP32" s="492"/>
      <c r="JQ32" s="492"/>
      <c r="JR32" s="492"/>
      <c r="JS32" s="492"/>
      <c r="JT32" s="492"/>
      <c r="JU32" s="492"/>
      <c r="JV32" s="492"/>
      <c r="JW32" s="492"/>
      <c r="JX32" s="492"/>
      <c r="JY32" s="492"/>
      <c r="JZ32" s="492"/>
      <c r="KA32" s="492"/>
      <c r="KB32" s="492"/>
      <c r="KC32" s="492"/>
      <c r="KD32" s="492"/>
      <c r="KE32" s="492"/>
      <c r="KF32" s="492"/>
      <c r="KG32" s="492"/>
      <c r="KH32" s="492"/>
      <c r="KI32" s="492"/>
      <c r="KJ32" s="492"/>
      <c r="KK32" s="492"/>
      <c r="KL32" s="492"/>
      <c r="KM32" s="492"/>
      <c r="KN32" s="492"/>
      <c r="KO32" s="492"/>
      <c r="KP32" s="492"/>
      <c r="KQ32" s="492"/>
      <c r="KR32" s="492"/>
      <c r="KS32" s="492"/>
      <c r="KT32" s="492"/>
      <c r="KU32" s="492"/>
      <c r="KV32" s="492"/>
      <c r="KW32" s="492"/>
      <c r="KX32" s="492"/>
      <c r="KY32" s="492"/>
      <c r="KZ32" s="492"/>
      <c r="LA32" s="492"/>
      <c r="LB32" s="492"/>
      <c r="LC32" s="492"/>
      <c r="LD32" s="492"/>
      <c r="LE32" s="492"/>
      <c r="LF32" s="492"/>
      <c r="LG32" s="492"/>
      <c r="LH32" s="492"/>
      <c r="LI32" s="492"/>
      <c r="LJ32" s="492"/>
      <c r="LK32" s="492"/>
      <c r="LL32" s="492"/>
      <c r="LM32" s="492"/>
      <c r="LN32" s="492"/>
      <c r="LO32" s="492"/>
      <c r="LP32" s="492"/>
      <c r="LQ32" s="492"/>
      <c r="LR32" s="492"/>
      <c r="LS32" s="492"/>
      <c r="LT32" s="492"/>
      <c r="LU32" s="492"/>
      <c r="LV32" s="492"/>
      <c r="LW32" s="492"/>
      <c r="LX32" s="492"/>
      <c r="LY32" s="492"/>
      <c r="LZ32" s="492"/>
      <c r="MA32" s="492"/>
      <c r="MB32" s="492"/>
      <c r="MC32" s="492"/>
      <c r="MD32" s="492"/>
      <c r="ME32" s="492"/>
      <c r="MF32" s="492"/>
      <c r="MG32" s="492"/>
      <c r="MH32" s="492"/>
      <c r="MI32" s="492"/>
      <c r="MJ32" s="492"/>
      <c r="MK32" s="492"/>
      <c r="ML32" s="492"/>
      <c r="MM32" s="492"/>
      <c r="MN32" s="492"/>
      <c r="MO32" s="492"/>
      <c r="MP32" s="492"/>
      <c r="MQ32" s="492"/>
      <c r="MR32" s="492"/>
      <c r="MS32" s="492"/>
      <c r="MT32" s="492"/>
      <c r="MU32" s="492"/>
      <c r="MV32" s="492"/>
      <c r="MW32" s="492"/>
      <c r="MX32" s="492"/>
      <c r="MY32" s="492"/>
      <c r="MZ32" s="492"/>
      <c r="NA32" s="492"/>
      <c r="NB32" s="492"/>
      <c r="NC32" s="492"/>
      <c r="ND32" s="492"/>
      <c r="NE32" s="492"/>
      <c r="NF32" s="492"/>
      <c r="NG32" s="492"/>
      <c r="NH32" s="492"/>
      <c r="NI32" s="492"/>
      <c r="NJ32" s="492"/>
      <c r="NK32" s="492"/>
      <c r="NL32" s="492"/>
      <c r="NM32" s="492"/>
      <c r="NN32" s="492"/>
      <c r="NO32" s="492"/>
      <c r="NP32" s="492"/>
      <c r="NQ32" s="492"/>
      <c r="NR32" s="492"/>
      <c r="NS32" s="492"/>
      <c r="NT32" s="492"/>
      <c r="NU32" s="492"/>
      <c r="NV32" s="492"/>
      <c r="NW32" s="492"/>
      <c r="NX32" s="492"/>
      <c r="NY32" s="492"/>
      <c r="NZ32" s="492"/>
      <c r="OA32" s="492"/>
      <c r="OB32" s="492"/>
      <c r="OC32" s="492"/>
      <c r="OD32" s="492"/>
      <c r="OE32" s="492"/>
      <c r="OF32" s="492"/>
      <c r="OG32" s="492"/>
      <c r="OH32" s="492"/>
      <c r="OI32" s="492"/>
      <c r="OJ32" s="492"/>
      <c r="OK32" s="492"/>
      <c r="OL32" s="492"/>
      <c r="OM32" s="492"/>
      <c r="ON32" s="492"/>
      <c r="OO32" s="492"/>
      <c r="OP32" s="492"/>
      <c r="OQ32" s="492"/>
      <c r="OR32" s="492"/>
      <c r="OS32" s="492"/>
      <c r="OT32" s="492"/>
      <c r="OU32" s="492"/>
      <c r="OV32" s="492"/>
      <c r="OW32" s="492"/>
      <c r="OX32" s="492"/>
      <c r="OY32" s="492"/>
      <c r="OZ32" s="492"/>
      <c r="PA32" s="492"/>
      <c r="PB32" s="492"/>
      <c r="PC32" s="492"/>
      <c r="PD32" s="492"/>
      <c r="PE32" s="492"/>
      <c r="PF32" s="492"/>
      <c r="PG32" s="492"/>
      <c r="PH32" s="492"/>
      <c r="PI32" s="492"/>
      <c r="PJ32" s="492"/>
      <c r="PK32" s="492"/>
      <c r="PL32" s="492"/>
      <c r="PM32" s="492"/>
      <c r="PN32" s="492"/>
      <c r="PO32" s="492"/>
      <c r="PP32" s="492"/>
      <c r="PQ32" s="492"/>
      <c r="PR32" s="492"/>
      <c r="PS32" s="492"/>
      <c r="PT32" s="492"/>
      <c r="PU32" s="492"/>
      <c r="PV32" s="492"/>
      <c r="PW32" s="492"/>
      <c r="PX32" s="492"/>
      <c r="PY32" s="492"/>
      <c r="PZ32" s="492"/>
      <c r="QA32" s="492"/>
      <c r="QB32" s="492"/>
      <c r="QC32" s="492"/>
      <c r="QD32" s="492"/>
      <c r="QE32" s="492"/>
      <c r="QF32" s="492"/>
      <c r="QG32" s="492"/>
      <c r="QH32" s="492"/>
      <c r="QI32" s="492"/>
      <c r="QJ32" s="492"/>
      <c r="QK32" s="492"/>
      <c r="QL32" s="492"/>
      <c r="QM32" s="492"/>
      <c r="QN32" s="492"/>
      <c r="QO32" s="492"/>
      <c r="QP32" s="492"/>
      <c r="QQ32" s="492"/>
      <c r="QR32" s="492"/>
      <c r="QS32" s="492"/>
      <c r="QT32" s="492"/>
      <c r="QU32" s="492"/>
      <c r="QV32" s="492"/>
      <c r="QW32" s="492"/>
      <c r="QX32" s="492"/>
      <c r="QY32" s="492"/>
      <c r="QZ32" s="492"/>
      <c r="RA32" s="492"/>
      <c r="RB32" s="492"/>
      <c r="RC32" s="492"/>
      <c r="RD32" s="492"/>
      <c r="RE32" s="492"/>
      <c r="RF32" s="492"/>
      <c r="RG32" s="492"/>
      <c r="RH32" s="492"/>
      <c r="RI32" s="492"/>
      <c r="RJ32" s="492"/>
      <c r="RK32" s="492"/>
      <c r="RL32" s="492"/>
      <c r="RM32" s="492"/>
      <c r="RN32" s="492"/>
      <c r="RO32" s="492"/>
      <c r="RP32" s="492"/>
      <c r="RQ32" s="492"/>
      <c r="RR32" s="492"/>
      <c r="RS32" s="492"/>
      <c r="RT32" s="492"/>
      <c r="RU32" s="492"/>
      <c r="RV32" s="492"/>
      <c r="RW32" s="492"/>
      <c r="RX32" s="492"/>
      <c r="RY32" s="492"/>
      <c r="RZ32" s="492"/>
      <c r="SA32" s="492"/>
      <c r="SB32" s="492"/>
      <c r="SC32" s="492"/>
      <c r="SD32" s="492"/>
      <c r="SE32" s="492"/>
      <c r="SF32" s="492"/>
      <c r="SG32" s="492"/>
      <c r="SH32" s="492"/>
      <c r="SI32" s="492"/>
      <c r="SJ32" s="492"/>
      <c r="SK32" s="492"/>
      <c r="SL32" s="492"/>
      <c r="SM32" s="492"/>
      <c r="SN32" s="492"/>
      <c r="SO32" s="492"/>
      <c r="SP32" s="492"/>
      <c r="SQ32" s="492"/>
      <c r="SR32" s="492"/>
      <c r="SS32" s="492"/>
      <c r="ST32" s="492"/>
      <c r="SU32" s="492"/>
      <c r="SV32" s="492"/>
      <c r="SW32" s="492"/>
      <c r="SX32" s="492"/>
      <c r="SY32" s="492"/>
      <c r="SZ32" s="492"/>
      <c r="TA32" s="492"/>
      <c r="TB32" s="492"/>
      <c r="TC32" s="492"/>
      <c r="TD32" s="492"/>
      <c r="TE32" s="492"/>
      <c r="TF32" s="492"/>
      <c r="TG32" s="492"/>
      <c r="TH32" s="492"/>
      <c r="TI32" s="492"/>
      <c r="TJ32" s="492"/>
      <c r="TK32" s="492"/>
      <c r="TL32" s="492"/>
      <c r="TM32" s="492"/>
      <c r="TN32" s="492"/>
      <c r="TO32" s="492"/>
      <c r="TP32" s="492"/>
      <c r="TQ32" s="492"/>
      <c r="TR32" s="492"/>
      <c r="TS32" s="492"/>
      <c r="TT32" s="492"/>
      <c r="TU32" s="492"/>
      <c r="TV32" s="492"/>
      <c r="TW32" s="492"/>
      <c r="TX32" s="492"/>
      <c r="TY32" s="492"/>
      <c r="TZ32" s="492"/>
      <c r="UA32" s="492"/>
      <c r="UB32" s="492"/>
      <c r="UC32" s="492"/>
      <c r="UD32" s="492"/>
      <c r="UE32" s="492"/>
      <c r="UF32" s="492"/>
      <c r="UG32" s="492"/>
      <c r="UH32" s="492"/>
      <c r="UI32" s="492"/>
      <c r="UJ32" s="492"/>
      <c r="UK32" s="492"/>
      <c r="UL32" s="492"/>
      <c r="UM32" s="492"/>
      <c r="UN32" s="492"/>
      <c r="UO32" s="492"/>
      <c r="UP32" s="492"/>
      <c r="UQ32" s="492"/>
      <c r="UR32" s="492"/>
      <c r="US32" s="492"/>
      <c r="UT32" s="492"/>
      <c r="UU32" s="492"/>
      <c r="UV32" s="492"/>
      <c r="UW32" s="492"/>
      <c r="UX32" s="492"/>
      <c r="UY32" s="492"/>
      <c r="UZ32" s="492"/>
      <c r="VA32" s="492"/>
      <c r="VB32" s="492"/>
      <c r="VC32" s="492"/>
      <c r="VD32" s="492"/>
      <c r="VE32" s="492"/>
      <c r="VF32" s="492"/>
      <c r="VG32" s="492"/>
      <c r="VH32" s="492"/>
      <c r="VI32" s="492"/>
      <c r="VJ32" s="492"/>
      <c r="VK32" s="492"/>
      <c r="VL32" s="492"/>
      <c r="VM32" s="492"/>
      <c r="VN32" s="492"/>
      <c r="VO32" s="492"/>
      <c r="VP32" s="492"/>
      <c r="VQ32" s="492"/>
      <c r="VR32" s="492"/>
      <c r="VS32" s="492"/>
      <c r="VT32" s="492"/>
      <c r="VU32" s="492"/>
      <c r="VV32" s="492"/>
      <c r="VW32" s="492"/>
      <c r="VX32" s="492"/>
      <c r="VY32" s="492"/>
      <c r="VZ32" s="492"/>
      <c r="WA32" s="492"/>
      <c r="WB32" s="492"/>
      <c r="WC32" s="492"/>
      <c r="WD32" s="492"/>
      <c r="WE32" s="492"/>
      <c r="WF32" s="492"/>
      <c r="WG32" s="492"/>
      <c r="WH32" s="492"/>
      <c r="WI32" s="492"/>
      <c r="WJ32" s="492"/>
      <c r="WK32" s="492"/>
      <c r="WL32" s="492"/>
      <c r="WM32" s="492"/>
      <c r="WN32" s="492"/>
      <c r="WO32" s="492"/>
      <c r="WP32" s="492"/>
      <c r="WQ32" s="492"/>
      <c r="WR32" s="492"/>
      <c r="WS32" s="492"/>
      <c r="WT32" s="492"/>
      <c r="WU32" s="492"/>
      <c r="WV32" s="492"/>
      <c r="WW32" s="492"/>
      <c r="WX32" s="492"/>
      <c r="WY32" s="492"/>
      <c r="WZ32" s="492"/>
      <c r="XA32" s="492"/>
      <c r="XB32" s="492"/>
      <c r="XC32" s="492"/>
      <c r="XD32" s="492"/>
      <c r="XE32" s="492"/>
      <c r="XF32" s="492"/>
      <c r="XG32" s="492"/>
      <c r="XH32" s="492"/>
      <c r="XI32" s="492"/>
      <c r="XJ32" s="492"/>
      <c r="XK32" s="492"/>
      <c r="XL32" s="492"/>
      <c r="XM32" s="492"/>
      <c r="XN32" s="492"/>
      <c r="XO32" s="492"/>
      <c r="XP32" s="492"/>
      <c r="XQ32" s="492"/>
      <c r="XR32" s="492"/>
      <c r="XS32" s="492"/>
      <c r="XT32" s="492"/>
      <c r="XU32" s="492"/>
      <c r="XV32" s="492"/>
      <c r="XW32" s="492"/>
      <c r="XX32" s="492"/>
      <c r="XY32" s="492"/>
      <c r="XZ32" s="492"/>
      <c r="YA32" s="492"/>
      <c r="YB32" s="492"/>
      <c r="YC32" s="492"/>
      <c r="YD32" s="492"/>
      <c r="YE32" s="492"/>
      <c r="YF32" s="492"/>
      <c r="YG32" s="492"/>
      <c r="YH32" s="492"/>
      <c r="YI32" s="492"/>
      <c r="YJ32" s="492"/>
      <c r="YK32" s="492"/>
      <c r="YL32" s="492"/>
      <c r="YM32" s="492"/>
      <c r="YN32" s="492"/>
      <c r="YO32" s="492"/>
      <c r="YP32" s="492"/>
      <c r="YQ32" s="492"/>
      <c r="YR32" s="492"/>
      <c r="YS32" s="492"/>
      <c r="YT32" s="492"/>
      <c r="YU32" s="492"/>
      <c r="YV32" s="492"/>
      <c r="YW32" s="492"/>
      <c r="YX32" s="492"/>
      <c r="YY32" s="492"/>
      <c r="YZ32" s="492"/>
      <c r="ZA32" s="492"/>
      <c r="ZB32" s="492"/>
      <c r="ZC32" s="492"/>
      <c r="ZD32" s="492"/>
      <c r="ZE32" s="492"/>
      <c r="ZF32" s="492"/>
      <c r="ZG32" s="492"/>
      <c r="ZH32" s="492"/>
      <c r="ZI32" s="492"/>
      <c r="ZJ32" s="492"/>
      <c r="ZK32" s="492"/>
      <c r="ZL32" s="492"/>
      <c r="ZM32" s="492"/>
      <c r="ZN32" s="492"/>
      <c r="ZO32" s="492"/>
      <c r="ZP32" s="492"/>
      <c r="ZQ32" s="492"/>
      <c r="ZR32" s="492"/>
      <c r="ZS32" s="492"/>
      <c r="ZT32" s="492"/>
      <c r="ZU32" s="492"/>
      <c r="ZV32" s="492"/>
      <c r="ZW32" s="492"/>
      <c r="ZX32" s="492"/>
      <c r="ZY32" s="492"/>
      <c r="ZZ32" s="492"/>
      <c r="AAA32" s="492"/>
      <c r="AAB32" s="492"/>
      <c r="AAC32" s="492"/>
      <c r="AAD32" s="492"/>
      <c r="AAE32" s="492"/>
      <c r="AAF32" s="492"/>
      <c r="AAG32" s="492"/>
      <c r="AAH32" s="492"/>
      <c r="AAI32" s="492"/>
      <c r="AAJ32" s="492"/>
      <c r="AAK32" s="492"/>
      <c r="AAL32" s="492"/>
      <c r="AAM32" s="492"/>
      <c r="AAN32" s="492"/>
      <c r="AAO32" s="492"/>
      <c r="AAP32" s="492"/>
      <c r="AAQ32" s="492"/>
      <c r="AAR32" s="492"/>
      <c r="AAS32" s="492"/>
      <c r="AAT32" s="492"/>
      <c r="AAU32" s="492"/>
      <c r="AAV32" s="492"/>
      <c r="AAW32" s="492"/>
      <c r="AAX32" s="492"/>
      <c r="AAY32" s="492"/>
      <c r="AAZ32" s="492"/>
      <c r="ABA32" s="492"/>
      <c r="ABB32" s="492"/>
      <c r="ABC32" s="492"/>
      <c r="ABD32" s="492"/>
      <c r="ABE32" s="492"/>
      <c r="ABF32" s="492"/>
      <c r="ABG32" s="492"/>
      <c r="ABH32" s="492"/>
      <c r="ABI32" s="492"/>
      <c r="ABJ32" s="492"/>
      <c r="ABK32" s="492"/>
      <c r="ABL32" s="492"/>
      <c r="ABM32" s="492"/>
      <c r="ABN32" s="492"/>
      <c r="ABO32" s="492"/>
      <c r="ABP32" s="492"/>
      <c r="ABQ32" s="492"/>
      <c r="ABR32" s="492"/>
      <c r="ABS32" s="492"/>
      <c r="ABT32" s="492"/>
      <c r="ABU32" s="492"/>
      <c r="ABV32" s="492"/>
      <c r="ABW32" s="492"/>
      <c r="ABX32" s="492"/>
      <c r="ABY32" s="492"/>
      <c r="ABZ32" s="492"/>
      <c r="ACA32" s="492"/>
      <c r="ACB32" s="492"/>
      <c r="ACC32" s="492"/>
      <c r="ACD32" s="492"/>
      <c r="ACE32" s="492"/>
      <c r="ACF32" s="492"/>
      <c r="ACG32" s="492"/>
      <c r="ACH32" s="492"/>
      <c r="ACI32" s="492"/>
      <c r="ACJ32" s="492"/>
      <c r="ACK32" s="492"/>
      <c r="ACL32" s="492"/>
      <c r="ACM32" s="492"/>
      <c r="ACN32" s="492"/>
      <c r="ACO32" s="492"/>
      <c r="ACP32" s="492"/>
      <c r="ACQ32" s="492"/>
      <c r="ACR32" s="492"/>
      <c r="ACS32" s="492"/>
      <c r="ACT32" s="492"/>
      <c r="ACU32" s="492"/>
      <c r="ACV32" s="492"/>
      <c r="ACW32" s="492"/>
      <c r="ACX32" s="492"/>
      <c r="ACY32" s="492"/>
      <c r="ACZ32" s="492"/>
      <c r="ADA32" s="492"/>
      <c r="ADB32" s="492"/>
      <c r="ADC32" s="492"/>
      <c r="ADD32" s="492"/>
      <c r="ADE32" s="492"/>
      <c r="ADF32" s="492"/>
      <c r="ADG32" s="492"/>
      <c r="ADH32" s="492"/>
      <c r="ADI32" s="492"/>
      <c r="ADJ32" s="492"/>
      <c r="ADK32" s="492"/>
      <c r="ADL32" s="492"/>
      <c r="ADM32" s="492"/>
      <c r="ADN32" s="492"/>
      <c r="ADO32" s="492"/>
      <c r="ADP32" s="492"/>
      <c r="ADQ32" s="492"/>
      <c r="ADR32" s="492"/>
      <c r="ADS32" s="492"/>
      <c r="ADT32" s="492"/>
      <c r="ADU32" s="492"/>
      <c r="ADV32" s="492"/>
      <c r="ADW32" s="492"/>
      <c r="ADX32" s="492"/>
      <c r="ADY32" s="492"/>
      <c r="ADZ32" s="492"/>
      <c r="AEA32" s="492"/>
      <c r="AEB32" s="492"/>
      <c r="AEC32" s="492"/>
      <c r="AED32" s="492"/>
      <c r="AEE32" s="492"/>
      <c r="AEF32" s="492"/>
      <c r="AEG32" s="492"/>
      <c r="AEH32" s="492"/>
      <c r="AEI32" s="492"/>
      <c r="AEJ32" s="492"/>
      <c r="AEK32" s="492"/>
      <c r="AEL32" s="492"/>
      <c r="AEM32" s="492"/>
      <c r="AEN32" s="492"/>
      <c r="AEO32" s="492"/>
      <c r="AEP32" s="492"/>
      <c r="AEQ32" s="492"/>
      <c r="AER32" s="492"/>
      <c r="AES32" s="492"/>
      <c r="AET32" s="492"/>
      <c r="AEU32" s="492"/>
      <c r="AEV32" s="492"/>
      <c r="AEW32" s="492"/>
      <c r="AEX32" s="492"/>
      <c r="AEY32" s="492"/>
      <c r="AEZ32" s="492"/>
      <c r="AFA32" s="492"/>
      <c r="AFB32" s="492"/>
      <c r="AFC32" s="492"/>
      <c r="AFD32" s="492"/>
      <c r="AFE32" s="492"/>
      <c r="AFF32" s="492"/>
      <c r="AFG32" s="492"/>
      <c r="AFH32" s="492"/>
      <c r="AFI32" s="492"/>
      <c r="AFJ32" s="492"/>
      <c r="AFK32" s="492"/>
      <c r="AFL32" s="492"/>
      <c r="AFM32" s="492"/>
      <c r="AFN32" s="492"/>
      <c r="AFO32" s="492"/>
      <c r="AFP32" s="492"/>
      <c r="AFQ32" s="492"/>
      <c r="AFR32" s="492"/>
      <c r="AFS32" s="492"/>
      <c r="AFT32" s="492"/>
      <c r="AFU32" s="492"/>
      <c r="AFV32" s="492"/>
      <c r="AFW32" s="492"/>
      <c r="AFX32" s="492"/>
      <c r="AFY32" s="492"/>
      <c r="AFZ32" s="492"/>
      <c r="AGA32" s="492"/>
      <c r="AGB32" s="492"/>
      <c r="AGC32" s="492"/>
      <c r="AGD32" s="492"/>
      <c r="AGE32" s="492"/>
      <c r="AGF32" s="492"/>
      <c r="AGG32" s="492"/>
      <c r="AGH32" s="492"/>
      <c r="AGI32" s="492"/>
      <c r="AGJ32" s="492"/>
      <c r="AGK32" s="492"/>
      <c r="AGL32" s="492"/>
      <c r="AGM32" s="492"/>
      <c r="AGN32" s="492"/>
      <c r="AGO32" s="492"/>
      <c r="AGP32" s="492"/>
      <c r="AGQ32" s="492"/>
      <c r="AGR32" s="492"/>
      <c r="AGS32" s="492"/>
      <c r="AGT32" s="492"/>
      <c r="AGU32" s="492"/>
      <c r="AGV32" s="492"/>
      <c r="AGW32" s="492"/>
      <c r="AGX32" s="492"/>
      <c r="AGY32" s="492"/>
      <c r="AGZ32" s="492"/>
      <c r="AHA32" s="492"/>
      <c r="AHB32" s="492"/>
      <c r="AHC32" s="492"/>
      <c r="AHD32" s="492"/>
      <c r="AHE32" s="492"/>
      <c r="AHF32" s="492"/>
      <c r="AHG32" s="492"/>
      <c r="AHH32" s="492"/>
      <c r="AHI32" s="492"/>
      <c r="AHJ32" s="492"/>
      <c r="AHK32" s="492"/>
      <c r="AHL32" s="492"/>
      <c r="AHM32" s="492"/>
      <c r="AHN32" s="492"/>
      <c r="AHO32" s="492"/>
      <c r="AHP32" s="492"/>
      <c r="AHQ32" s="492"/>
      <c r="AHR32" s="492"/>
      <c r="AHS32" s="492"/>
      <c r="AHT32" s="492"/>
      <c r="AHU32" s="492"/>
      <c r="AHV32" s="492"/>
      <c r="AHW32" s="492"/>
      <c r="AHX32" s="492"/>
      <c r="AHY32" s="492"/>
      <c r="AHZ32" s="492"/>
      <c r="AIA32" s="492"/>
      <c r="AIB32" s="492"/>
      <c r="AIC32" s="492"/>
      <c r="AID32" s="492"/>
      <c r="AIE32" s="492"/>
      <c r="AIF32" s="492"/>
      <c r="AIG32" s="492"/>
      <c r="AIH32" s="492"/>
      <c r="AII32" s="492"/>
      <c r="AIJ32" s="492"/>
      <c r="AIK32" s="492"/>
      <c r="AIL32" s="492"/>
      <c r="AIM32" s="492"/>
      <c r="AIN32" s="492"/>
      <c r="AIO32" s="492"/>
      <c r="AIP32" s="492"/>
      <c r="AIQ32" s="492"/>
      <c r="AIR32" s="492"/>
      <c r="AIS32" s="492"/>
      <c r="AIT32" s="492"/>
      <c r="AIU32" s="492"/>
      <c r="AIV32" s="492"/>
      <c r="AIW32" s="492"/>
      <c r="AIX32" s="492"/>
      <c r="AIY32" s="492"/>
      <c r="AIZ32" s="492"/>
      <c r="AJA32" s="492"/>
      <c r="AJB32" s="492"/>
      <c r="AJC32" s="492"/>
      <c r="AJD32" s="492"/>
      <c r="AJE32" s="492"/>
      <c r="AJF32" s="492"/>
      <c r="AJG32" s="492"/>
      <c r="AJH32" s="492"/>
      <c r="AJI32" s="492"/>
      <c r="AJJ32" s="492"/>
      <c r="AJK32" s="492"/>
      <c r="AJL32" s="492"/>
      <c r="AJM32" s="492"/>
      <c r="AJN32" s="492"/>
      <c r="AJO32" s="492"/>
      <c r="AJP32" s="492"/>
      <c r="AJQ32" s="492"/>
      <c r="AJR32" s="492"/>
      <c r="AJS32" s="492"/>
      <c r="AJT32" s="492"/>
      <c r="AJU32" s="492"/>
      <c r="AJV32" s="492"/>
      <c r="AJW32" s="492"/>
      <c r="AJX32" s="492"/>
      <c r="AJY32" s="492"/>
      <c r="AJZ32" s="492"/>
      <c r="AKA32" s="492"/>
      <c r="AKB32" s="492"/>
      <c r="AKC32" s="492"/>
      <c r="AKD32" s="492"/>
      <c r="AKE32" s="492"/>
      <c r="AKF32" s="492"/>
      <c r="AKG32" s="492"/>
      <c r="AKH32" s="492"/>
      <c r="AKI32" s="492"/>
      <c r="AKJ32" s="492"/>
      <c r="AKK32" s="492"/>
      <c r="AKL32" s="492"/>
      <c r="AKM32" s="492"/>
      <c r="AKN32" s="492"/>
      <c r="AKO32" s="492"/>
      <c r="AKP32" s="492"/>
      <c r="AKQ32" s="492"/>
      <c r="AKR32" s="492"/>
      <c r="AKS32" s="492"/>
      <c r="AKT32" s="492"/>
      <c r="AKU32" s="492"/>
      <c r="AKV32" s="492"/>
      <c r="AKW32" s="492"/>
      <c r="AKX32" s="492"/>
      <c r="AKY32" s="492"/>
      <c r="AKZ32" s="492"/>
      <c r="ALA32" s="492"/>
      <c r="ALB32" s="492"/>
      <c r="ALC32" s="492"/>
      <c r="ALD32" s="492"/>
      <c r="ALE32" s="492"/>
      <c r="ALF32" s="492"/>
      <c r="ALG32" s="492"/>
      <c r="ALH32" s="492"/>
      <c r="ALI32" s="492"/>
      <c r="ALJ32" s="492"/>
      <c r="ALK32" s="492"/>
      <c r="ALL32" s="492"/>
      <c r="ALM32" s="492"/>
      <c r="ALN32" s="492"/>
      <c r="ALO32" s="492"/>
      <c r="ALP32" s="492"/>
      <c r="ALQ32" s="492"/>
      <c r="ALR32" s="492"/>
      <c r="ALS32" s="492"/>
      <c r="ALT32" s="492"/>
      <c r="ALU32" s="492"/>
      <c r="ALV32" s="492"/>
      <c r="ALW32" s="492"/>
      <c r="ALX32" s="492"/>
      <c r="ALY32" s="492"/>
      <c r="ALZ32" s="492"/>
      <c r="AMA32" s="492"/>
      <c r="AMB32" s="492"/>
      <c r="AMC32" s="492"/>
      <c r="AMD32" s="492"/>
      <c r="AME32" s="492"/>
      <c r="AMF32" s="492"/>
      <c r="AMG32" s="492"/>
      <c r="AMH32" s="492"/>
      <c r="AMI32" s="492"/>
      <c r="AMJ32" s="492"/>
      <c r="AMK32" s="492"/>
      <c r="AML32" s="492"/>
      <c r="AMM32" s="492"/>
      <c r="AMN32" s="492"/>
      <c r="AMO32" s="492"/>
      <c r="AMP32" s="492"/>
      <c r="AMQ32" s="492"/>
      <c r="AMR32" s="492"/>
      <c r="AMS32" s="492"/>
      <c r="AMT32" s="492"/>
      <c r="AMU32" s="492"/>
      <c r="AMV32" s="492"/>
      <c r="AMW32" s="492"/>
      <c r="AMX32" s="492"/>
      <c r="AMY32" s="492"/>
      <c r="AMZ32" s="492"/>
      <c r="ANA32" s="492"/>
      <c r="ANB32" s="492"/>
      <c r="ANC32" s="492"/>
      <c r="AND32" s="492"/>
      <c r="ANE32" s="492"/>
      <c r="ANF32" s="492"/>
      <c r="ANG32" s="492"/>
      <c r="ANH32" s="492"/>
      <c r="ANI32" s="492"/>
      <c r="ANJ32" s="492"/>
      <c r="ANK32" s="492"/>
      <c r="ANL32" s="492"/>
      <c r="ANM32" s="492"/>
      <c r="ANN32" s="492"/>
      <c r="ANO32" s="492"/>
      <c r="ANP32" s="492"/>
      <c r="ANQ32" s="492"/>
      <c r="ANR32" s="492"/>
      <c r="ANS32" s="492"/>
      <c r="ANT32" s="492"/>
      <c r="ANU32" s="492"/>
      <c r="ANV32" s="492"/>
      <c r="ANW32" s="492"/>
      <c r="ANX32" s="492"/>
      <c r="ANY32" s="492"/>
      <c r="ANZ32" s="492"/>
      <c r="AOA32" s="492"/>
      <c r="AOB32" s="492"/>
      <c r="AOC32" s="492"/>
      <c r="AOD32" s="492"/>
      <c r="AOE32" s="492"/>
      <c r="AOF32" s="492"/>
      <c r="AOG32" s="492"/>
      <c r="AOH32" s="492"/>
      <c r="AOI32" s="492"/>
      <c r="AOJ32" s="492"/>
      <c r="AOK32" s="492"/>
      <c r="AOL32" s="492"/>
      <c r="AOM32" s="492"/>
      <c r="AON32" s="492"/>
      <c r="AOO32" s="492"/>
      <c r="AOP32" s="492"/>
      <c r="AOQ32" s="492"/>
      <c r="AOR32" s="492"/>
      <c r="AOS32" s="492"/>
      <c r="AOT32" s="492"/>
      <c r="AOU32" s="492"/>
      <c r="AOV32" s="492"/>
      <c r="AOW32" s="492"/>
      <c r="AOX32" s="492"/>
      <c r="AOY32" s="492"/>
      <c r="AOZ32" s="492"/>
      <c r="APA32" s="492"/>
      <c r="APB32" s="492"/>
      <c r="APC32" s="492"/>
      <c r="APD32" s="492"/>
      <c r="APE32" s="492"/>
      <c r="APF32" s="492"/>
      <c r="APG32" s="492"/>
      <c r="APH32" s="492"/>
      <c r="API32" s="492"/>
      <c r="APJ32" s="492"/>
      <c r="APK32" s="492"/>
      <c r="APL32" s="492"/>
      <c r="APM32" s="492"/>
      <c r="APN32" s="492"/>
      <c r="APO32" s="492"/>
      <c r="APP32" s="492"/>
      <c r="APQ32" s="492"/>
      <c r="APR32" s="492"/>
      <c r="APS32" s="492"/>
      <c r="APT32" s="492"/>
      <c r="APU32" s="492"/>
      <c r="APV32" s="492"/>
      <c r="APW32" s="492"/>
      <c r="APX32" s="492"/>
      <c r="APY32" s="492"/>
      <c r="APZ32" s="492"/>
      <c r="AQA32" s="492"/>
      <c r="AQB32" s="492"/>
      <c r="AQC32" s="492"/>
      <c r="AQD32" s="492"/>
      <c r="AQE32" s="492"/>
      <c r="AQF32" s="492"/>
      <c r="AQG32" s="492"/>
      <c r="AQH32" s="492"/>
      <c r="AQI32" s="492"/>
      <c r="AQJ32" s="492"/>
      <c r="AQK32" s="492"/>
      <c r="AQL32" s="492"/>
      <c r="AQM32" s="492"/>
      <c r="AQN32" s="492"/>
      <c r="AQO32" s="492"/>
      <c r="AQP32" s="492"/>
      <c r="AQQ32" s="492"/>
      <c r="AQR32" s="492"/>
      <c r="AQS32" s="492"/>
      <c r="AQT32" s="492"/>
      <c r="AQU32" s="492"/>
      <c r="AQV32" s="492"/>
      <c r="AQW32" s="492"/>
      <c r="AQX32" s="492"/>
      <c r="AQY32" s="492"/>
      <c r="AQZ32" s="492"/>
      <c r="ARA32" s="492"/>
      <c r="ARB32" s="492"/>
      <c r="ARC32" s="492"/>
      <c r="ARD32" s="492"/>
      <c r="ARE32" s="492"/>
      <c r="ARF32" s="492"/>
      <c r="ARG32" s="492"/>
      <c r="ARH32" s="492"/>
      <c r="ARI32" s="492"/>
      <c r="ARJ32" s="492"/>
      <c r="ARK32" s="492"/>
      <c r="ARL32" s="492"/>
      <c r="ARM32" s="492"/>
      <c r="ARN32" s="492"/>
      <c r="ARO32" s="492"/>
      <c r="ARP32" s="492"/>
      <c r="ARQ32" s="492"/>
      <c r="ARR32" s="492"/>
      <c r="ARS32" s="492"/>
      <c r="ART32" s="492"/>
      <c r="ARU32" s="492"/>
      <c r="ARV32" s="492"/>
      <c r="ARW32" s="492"/>
      <c r="ARX32" s="492"/>
      <c r="ARY32" s="492"/>
      <c r="ARZ32" s="492"/>
      <c r="ASA32" s="492"/>
      <c r="ASB32" s="492"/>
      <c r="ASC32" s="492"/>
      <c r="ASD32" s="492"/>
      <c r="ASE32" s="492"/>
      <c r="ASF32" s="492"/>
      <c r="ASG32" s="492"/>
      <c r="ASH32" s="492"/>
      <c r="ASI32" s="492"/>
      <c r="ASJ32" s="492"/>
      <c r="ASK32" s="492"/>
      <c r="ASL32" s="492"/>
      <c r="ASM32" s="492"/>
      <c r="ASN32" s="492"/>
      <c r="ASO32" s="492"/>
      <c r="ASP32" s="492"/>
      <c r="ASQ32" s="492"/>
      <c r="ASR32" s="492"/>
      <c r="ASS32" s="492"/>
      <c r="AST32" s="492"/>
      <c r="ASU32" s="492"/>
      <c r="ASV32" s="492"/>
      <c r="ASW32" s="492"/>
      <c r="ASX32" s="492"/>
      <c r="ASY32" s="492"/>
      <c r="ASZ32" s="492"/>
      <c r="ATA32" s="492"/>
      <c r="ATB32" s="492"/>
      <c r="ATC32" s="492"/>
      <c r="ATD32" s="492"/>
      <c r="ATE32" s="492"/>
      <c r="ATF32" s="492"/>
      <c r="ATG32" s="492"/>
      <c r="ATH32" s="492"/>
      <c r="ATI32" s="492"/>
      <c r="ATJ32" s="492"/>
      <c r="ATK32" s="492"/>
      <c r="ATL32" s="492"/>
      <c r="ATM32" s="492"/>
      <c r="ATN32" s="492"/>
      <c r="ATO32" s="492"/>
      <c r="ATP32" s="492"/>
      <c r="ATQ32" s="492"/>
      <c r="ATR32" s="492"/>
      <c r="ATS32" s="492"/>
      <c r="ATT32" s="492"/>
      <c r="ATU32" s="492"/>
      <c r="ATV32" s="492"/>
      <c r="ATW32" s="492"/>
      <c r="ATX32" s="492"/>
      <c r="ATY32" s="492"/>
      <c r="ATZ32" s="492"/>
      <c r="AUA32" s="492"/>
      <c r="AUB32" s="492"/>
      <c r="AUC32" s="492"/>
      <c r="AUD32" s="492"/>
      <c r="AUE32" s="492"/>
      <c r="AUF32" s="492"/>
      <c r="AUG32" s="492"/>
      <c r="AUH32" s="492"/>
      <c r="AUI32" s="492"/>
      <c r="AUJ32" s="492"/>
      <c r="AUK32" s="492"/>
      <c r="AUL32" s="492"/>
      <c r="AUM32" s="492"/>
      <c r="AUN32" s="492"/>
      <c r="AUO32" s="492"/>
      <c r="AUP32" s="492"/>
      <c r="AUQ32" s="492"/>
      <c r="AUR32" s="492"/>
      <c r="AUS32" s="492"/>
      <c r="AUT32" s="492"/>
      <c r="AUU32" s="492"/>
      <c r="AUV32" s="492"/>
      <c r="AUW32" s="492"/>
      <c r="AUX32" s="492"/>
      <c r="AUY32" s="492"/>
      <c r="AUZ32" s="492"/>
      <c r="AVA32" s="492"/>
      <c r="AVB32" s="492"/>
      <c r="AVC32" s="492"/>
      <c r="AVD32" s="492"/>
      <c r="AVE32" s="492"/>
      <c r="AVF32" s="492"/>
      <c r="AVG32" s="492"/>
      <c r="AVH32" s="492"/>
      <c r="AVI32" s="492"/>
      <c r="AVJ32" s="492"/>
      <c r="AVK32" s="492"/>
      <c r="AVL32" s="492"/>
      <c r="AVM32" s="492"/>
      <c r="AVN32" s="492"/>
      <c r="AVO32" s="492"/>
      <c r="AVP32" s="492"/>
      <c r="AVQ32" s="492"/>
      <c r="AVR32" s="492"/>
      <c r="AVS32" s="492"/>
      <c r="AVT32" s="492"/>
      <c r="AVU32" s="492"/>
      <c r="AVV32" s="492"/>
      <c r="AVW32" s="492"/>
      <c r="AVX32" s="492"/>
      <c r="AVY32" s="492"/>
      <c r="AVZ32" s="492"/>
      <c r="AWA32" s="492"/>
      <c r="AWB32" s="492"/>
      <c r="AWC32" s="492"/>
      <c r="AWD32" s="492"/>
      <c r="AWE32" s="492"/>
      <c r="AWF32" s="492"/>
      <c r="AWG32" s="492"/>
      <c r="AWH32" s="492"/>
      <c r="AWI32" s="492"/>
      <c r="AWJ32" s="492"/>
      <c r="AWK32" s="492"/>
      <c r="AWL32" s="492"/>
      <c r="AWM32" s="492"/>
      <c r="AWN32" s="492"/>
      <c r="AWO32" s="492"/>
      <c r="AWP32" s="492"/>
      <c r="AWQ32" s="492"/>
      <c r="AWR32" s="492"/>
      <c r="AWS32" s="492"/>
      <c r="AWT32" s="492"/>
      <c r="AWU32" s="492"/>
      <c r="AWV32" s="492"/>
      <c r="AWW32" s="492"/>
      <c r="AWX32" s="492"/>
      <c r="AWY32" s="492"/>
      <c r="AWZ32" s="492"/>
      <c r="AXA32" s="492"/>
      <c r="AXB32" s="492"/>
      <c r="AXC32" s="492"/>
      <c r="AXD32" s="492"/>
      <c r="AXE32" s="492"/>
      <c r="AXF32" s="492"/>
      <c r="AXG32" s="492"/>
      <c r="AXH32" s="492"/>
      <c r="AXI32" s="492"/>
      <c r="AXJ32" s="492"/>
      <c r="AXK32" s="492"/>
      <c r="AXL32" s="492"/>
      <c r="AXM32" s="492"/>
      <c r="AXN32" s="492"/>
      <c r="AXO32" s="492"/>
      <c r="AXP32" s="492"/>
      <c r="AXQ32" s="492"/>
      <c r="AXR32" s="492"/>
      <c r="AXS32" s="492"/>
      <c r="AXT32" s="492"/>
      <c r="AXU32" s="492"/>
      <c r="AXV32" s="492"/>
      <c r="AXW32" s="492"/>
      <c r="AXX32" s="492"/>
      <c r="AXY32" s="492"/>
      <c r="AXZ32" s="492"/>
      <c r="AYA32" s="492"/>
      <c r="AYB32" s="492"/>
      <c r="AYC32" s="492"/>
      <c r="AYD32" s="492"/>
      <c r="AYE32" s="492"/>
      <c r="AYF32" s="492"/>
      <c r="AYG32" s="492"/>
      <c r="AYH32" s="492"/>
      <c r="AYI32" s="492"/>
      <c r="AYJ32" s="492"/>
      <c r="AYK32" s="492"/>
      <c r="AYL32" s="492"/>
      <c r="AYM32" s="492"/>
      <c r="AYN32" s="492"/>
      <c r="AYO32" s="492"/>
      <c r="AYP32" s="492"/>
      <c r="AYQ32" s="492"/>
      <c r="AYR32" s="492"/>
      <c r="AYS32" s="492"/>
      <c r="AYT32" s="492"/>
      <c r="AYU32" s="492"/>
      <c r="AYV32" s="492"/>
      <c r="AYW32" s="492"/>
      <c r="AYX32" s="492"/>
      <c r="AYY32" s="492"/>
      <c r="AYZ32" s="492"/>
      <c r="AZA32" s="492"/>
      <c r="AZB32" s="492"/>
      <c r="AZC32" s="492"/>
      <c r="AZD32" s="492"/>
      <c r="AZE32" s="492"/>
      <c r="AZF32" s="492"/>
      <c r="AZG32" s="492"/>
      <c r="AZH32" s="492"/>
      <c r="AZI32" s="492"/>
      <c r="AZJ32" s="492"/>
      <c r="AZK32" s="492"/>
      <c r="AZL32" s="492"/>
      <c r="AZM32" s="492"/>
      <c r="AZN32" s="492"/>
      <c r="AZO32" s="492"/>
      <c r="AZP32" s="492"/>
      <c r="AZQ32" s="492"/>
      <c r="AZR32" s="492"/>
      <c r="AZS32" s="492"/>
      <c r="AZT32" s="492"/>
      <c r="AZU32" s="492"/>
      <c r="AZV32" s="492"/>
      <c r="AZW32" s="492"/>
      <c r="AZX32" s="492"/>
      <c r="AZY32" s="492"/>
      <c r="AZZ32" s="492"/>
      <c r="BAA32" s="492"/>
      <c r="BAB32" s="492"/>
      <c r="BAC32" s="492"/>
      <c r="BAD32" s="492"/>
      <c r="BAE32" s="492"/>
      <c r="BAF32" s="492"/>
      <c r="BAG32" s="492"/>
      <c r="BAH32" s="492"/>
      <c r="BAI32" s="492"/>
      <c r="BAJ32" s="492"/>
      <c r="BAK32" s="492"/>
      <c r="BAL32" s="492"/>
      <c r="BAM32" s="492"/>
      <c r="BAN32" s="492"/>
      <c r="BAO32" s="492"/>
      <c r="BAP32" s="492"/>
      <c r="BAQ32" s="492"/>
      <c r="BAR32" s="492"/>
      <c r="BAS32" s="492"/>
      <c r="BAT32" s="492"/>
      <c r="BAU32" s="492"/>
      <c r="BAV32" s="492"/>
      <c r="BAW32" s="492"/>
      <c r="BAX32" s="492"/>
      <c r="BAY32" s="492"/>
      <c r="BAZ32" s="492"/>
      <c r="BBA32" s="492"/>
      <c r="BBB32" s="492"/>
      <c r="BBC32" s="492"/>
      <c r="BBD32" s="492"/>
      <c r="BBE32" s="492"/>
      <c r="BBF32" s="492"/>
      <c r="BBG32" s="492"/>
      <c r="BBH32" s="492"/>
      <c r="BBI32" s="492"/>
      <c r="BBJ32" s="492"/>
      <c r="BBK32" s="492"/>
      <c r="BBL32" s="492"/>
      <c r="BBM32" s="492"/>
      <c r="BBN32" s="492"/>
      <c r="BBO32" s="492"/>
      <c r="BBP32" s="492"/>
      <c r="BBQ32" s="492"/>
      <c r="BBR32" s="492"/>
      <c r="BBS32" s="492"/>
      <c r="BBT32" s="492"/>
      <c r="BBU32" s="492"/>
      <c r="BBV32" s="492"/>
      <c r="BBW32" s="492"/>
      <c r="BBX32" s="492"/>
      <c r="BBY32" s="492"/>
      <c r="BBZ32" s="492"/>
      <c r="BCA32" s="492"/>
      <c r="BCB32" s="492"/>
      <c r="BCC32" s="492"/>
      <c r="BCD32" s="492"/>
      <c r="BCE32" s="492"/>
      <c r="BCF32" s="492"/>
      <c r="BCG32" s="492"/>
      <c r="BCH32" s="492"/>
      <c r="BCI32" s="492"/>
      <c r="BCJ32" s="492"/>
      <c r="BCK32" s="492"/>
      <c r="BCL32" s="492"/>
      <c r="BCM32" s="492"/>
      <c r="BCN32" s="492"/>
      <c r="BCO32" s="492"/>
      <c r="BCP32" s="492"/>
      <c r="BCQ32" s="492"/>
      <c r="BCR32" s="492"/>
      <c r="BCS32" s="492"/>
      <c r="BCT32" s="492"/>
      <c r="BCU32" s="492"/>
      <c r="BCV32" s="492"/>
      <c r="BCW32" s="492"/>
      <c r="BCX32" s="492"/>
      <c r="BCY32" s="492"/>
      <c r="BCZ32" s="492"/>
      <c r="BDA32" s="492"/>
      <c r="BDB32" s="492"/>
      <c r="BDC32" s="492"/>
      <c r="BDD32" s="492"/>
      <c r="BDE32" s="492"/>
      <c r="BDF32" s="492"/>
      <c r="BDG32" s="492"/>
      <c r="BDH32" s="492"/>
      <c r="BDI32" s="492"/>
      <c r="BDJ32" s="492"/>
      <c r="BDK32" s="492"/>
      <c r="BDL32" s="492"/>
      <c r="BDM32" s="492"/>
      <c r="BDN32" s="492"/>
      <c r="BDO32" s="492"/>
      <c r="BDP32" s="492"/>
      <c r="BDQ32" s="492"/>
      <c r="BDR32" s="492"/>
      <c r="BDS32" s="492"/>
      <c r="BDT32" s="492"/>
      <c r="BDU32" s="492"/>
      <c r="BDV32" s="492"/>
      <c r="BDW32" s="492"/>
      <c r="BDX32" s="492"/>
      <c r="BDY32" s="492"/>
      <c r="BDZ32" s="492"/>
      <c r="BEA32" s="492"/>
      <c r="BEB32" s="492"/>
      <c r="BEC32" s="492"/>
      <c r="BED32" s="492"/>
      <c r="BEE32" s="492"/>
      <c r="BEF32" s="492"/>
      <c r="BEG32" s="492"/>
      <c r="BEH32" s="492"/>
      <c r="BEI32" s="492"/>
      <c r="BEJ32" s="492"/>
      <c r="BEK32" s="492"/>
      <c r="BEL32" s="492"/>
      <c r="BEM32" s="492"/>
      <c r="BEN32" s="492"/>
      <c r="BEO32" s="492"/>
      <c r="BEP32" s="492"/>
      <c r="BEQ32" s="492"/>
      <c r="BER32" s="492"/>
      <c r="BES32" s="492"/>
      <c r="BET32" s="492"/>
      <c r="BEU32" s="492"/>
      <c r="BEV32" s="492"/>
      <c r="BEW32" s="492"/>
      <c r="BEX32" s="492"/>
      <c r="BEY32" s="492"/>
      <c r="BEZ32" s="492"/>
      <c r="BFA32" s="492"/>
      <c r="BFB32" s="492"/>
      <c r="BFC32" s="492"/>
      <c r="BFD32" s="492"/>
      <c r="BFE32" s="492"/>
      <c r="BFF32" s="492"/>
      <c r="BFG32" s="492"/>
      <c r="BFH32" s="492"/>
      <c r="BFI32" s="492"/>
      <c r="BFJ32" s="492"/>
      <c r="BFK32" s="492"/>
      <c r="BFL32" s="492"/>
      <c r="BFM32" s="492"/>
      <c r="BFN32" s="492"/>
      <c r="BFO32" s="492"/>
      <c r="BFP32" s="492"/>
      <c r="BFQ32" s="492"/>
      <c r="BFR32" s="492"/>
      <c r="BFS32" s="492"/>
      <c r="BFT32" s="492"/>
      <c r="BFU32" s="492"/>
      <c r="BFV32" s="492"/>
      <c r="BFW32" s="492"/>
      <c r="BFX32" s="492"/>
      <c r="BFY32" s="492"/>
      <c r="BFZ32" s="492"/>
      <c r="BGA32" s="492"/>
      <c r="BGB32" s="492"/>
      <c r="BGC32" s="492"/>
      <c r="BGD32" s="492"/>
      <c r="BGE32" s="492"/>
      <c r="BGF32" s="492"/>
      <c r="BGG32" s="492"/>
      <c r="BGH32" s="492"/>
      <c r="BGI32" s="492"/>
      <c r="BGJ32" s="492"/>
      <c r="BGK32" s="492"/>
      <c r="BGL32" s="492"/>
      <c r="BGM32" s="492"/>
      <c r="BGN32" s="492"/>
      <c r="BGO32" s="492"/>
      <c r="BGP32" s="492"/>
      <c r="BGQ32" s="492"/>
      <c r="BGR32" s="492"/>
      <c r="BGS32" s="492"/>
      <c r="BGT32" s="492"/>
      <c r="BGU32" s="492"/>
      <c r="BGV32" s="492"/>
      <c r="BGW32" s="492"/>
      <c r="BGX32" s="492"/>
      <c r="BGY32" s="492"/>
      <c r="BGZ32" s="492"/>
      <c r="BHA32" s="492"/>
      <c r="BHB32" s="492"/>
      <c r="BHC32" s="492"/>
      <c r="BHD32" s="492"/>
      <c r="BHE32" s="492"/>
      <c r="BHF32" s="492"/>
      <c r="BHG32" s="492"/>
      <c r="BHH32" s="492"/>
      <c r="BHI32" s="492"/>
      <c r="BHJ32" s="492"/>
      <c r="BHK32" s="492"/>
      <c r="BHL32" s="492"/>
      <c r="BHM32" s="492"/>
      <c r="BHN32" s="492"/>
      <c r="BHO32" s="492"/>
      <c r="BHP32" s="492"/>
      <c r="BHQ32" s="492"/>
      <c r="BHR32" s="492"/>
      <c r="BHS32" s="492"/>
      <c r="BHT32" s="492"/>
      <c r="BHU32" s="492"/>
      <c r="BHV32" s="492"/>
      <c r="BHW32" s="492"/>
      <c r="BHX32" s="492"/>
      <c r="BHY32" s="492"/>
      <c r="BHZ32" s="492"/>
      <c r="BIA32" s="492"/>
      <c r="BIB32" s="492"/>
      <c r="BIC32" s="492"/>
      <c r="BID32" s="492"/>
      <c r="BIE32" s="492"/>
      <c r="BIF32" s="492"/>
      <c r="BIG32" s="492"/>
      <c r="BIH32" s="492"/>
      <c r="BII32" s="492"/>
      <c r="BIJ32" s="492"/>
      <c r="BIK32" s="492"/>
      <c r="BIL32" s="492"/>
      <c r="BIM32" s="492"/>
      <c r="BIN32" s="492"/>
      <c r="BIO32" s="492"/>
      <c r="BIP32" s="492"/>
      <c r="BIQ32" s="492"/>
      <c r="BIR32" s="492"/>
      <c r="BIS32" s="492"/>
      <c r="BIT32" s="492"/>
      <c r="BIU32" s="492"/>
      <c r="BIV32" s="492"/>
      <c r="BIW32" s="492"/>
      <c r="BIX32" s="492"/>
      <c r="BIY32" s="492"/>
      <c r="BIZ32" s="492"/>
      <c r="BJA32" s="492"/>
      <c r="BJB32" s="492"/>
      <c r="BJC32" s="492"/>
      <c r="BJD32" s="492"/>
      <c r="BJE32" s="492"/>
      <c r="BJF32" s="492"/>
      <c r="BJG32" s="492"/>
      <c r="BJH32" s="492"/>
      <c r="BJI32" s="492"/>
      <c r="BJJ32" s="492"/>
      <c r="BJK32" s="492"/>
      <c r="BJL32" s="492"/>
      <c r="BJM32" s="492"/>
      <c r="BJN32" s="492"/>
      <c r="BJO32" s="492"/>
      <c r="BJP32" s="492"/>
      <c r="BJQ32" s="492"/>
      <c r="BJR32" s="492"/>
      <c r="BJS32" s="492"/>
      <c r="BJT32" s="492"/>
      <c r="BJU32" s="492"/>
      <c r="BJV32" s="492"/>
      <c r="BJW32" s="492"/>
      <c r="BJX32" s="492"/>
      <c r="BJY32" s="492"/>
      <c r="BJZ32" s="492"/>
      <c r="BKA32" s="492"/>
      <c r="BKB32" s="492"/>
      <c r="BKC32" s="492"/>
      <c r="BKD32" s="492"/>
      <c r="BKE32" s="492"/>
      <c r="BKF32" s="492"/>
      <c r="BKG32" s="492"/>
      <c r="BKH32" s="492"/>
      <c r="BKI32" s="492"/>
      <c r="BKJ32" s="492"/>
      <c r="BKK32" s="492"/>
      <c r="BKL32" s="492"/>
      <c r="BKM32" s="492"/>
      <c r="BKN32" s="492"/>
      <c r="BKO32" s="492"/>
      <c r="BKP32" s="492"/>
      <c r="BKQ32" s="492"/>
      <c r="BKR32" s="492"/>
      <c r="BKS32" s="492"/>
      <c r="BKT32" s="492"/>
      <c r="BKU32" s="492"/>
      <c r="BKV32" s="492"/>
      <c r="BKW32" s="492"/>
      <c r="BKX32" s="492"/>
      <c r="BKY32" s="492"/>
      <c r="BKZ32" s="492"/>
      <c r="BLA32" s="492"/>
      <c r="BLB32" s="492"/>
      <c r="BLC32" s="492"/>
      <c r="BLD32" s="492"/>
      <c r="BLE32" s="492"/>
      <c r="BLF32" s="492"/>
      <c r="BLG32" s="492"/>
      <c r="BLH32" s="492"/>
      <c r="BLI32" s="492"/>
      <c r="BLJ32" s="492"/>
      <c r="BLK32" s="492"/>
      <c r="BLL32" s="492"/>
      <c r="BLM32" s="492"/>
      <c r="BLN32" s="492"/>
      <c r="BLO32" s="492"/>
      <c r="BLP32" s="492"/>
      <c r="BLQ32" s="492"/>
      <c r="BLR32" s="492"/>
      <c r="BLS32" s="492"/>
      <c r="BLT32" s="492"/>
      <c r="BLU32" s="492"/>
      <c r="BLV32" s="492"/>
      <c r="BLW32" s="492"/>
      <c r="BLX32" s="492"/>
      <c r="BLY32" s="492"/>
      <c r="BLZ32" s="492"/>
      <c r="BMA32" s="492"/>
      <c r="BMB32" s="492"/>
      <c r="BMC32" s="492"/>
      <c r="BMD32" s="492"/>
      <c r="BME32" s="492"/>
      <c r="BMF32" s="492"/>
      <c r="BMG32" s="492"/>
      <c r="BMH32" s="492"/>
      <c r="BMI32" s="492"/>
      <c r="BMJ32" s="492"/>
      <c r="BMK32" s="492"/>
      <c r="BML32" s="492"/>
      <c r="BMM32" s="492"/>
      <c r="BMN32" s="492"/>
      <c r="BMO32" s="492"/>
      <c r="BMP32" s="492"/>
      <c r="BMQ32" s="492"/>
      <c r="BMR32" s="492"/>
      <c r="BMS32" s="492"/>
      <c r="BMT32" s="492"/>
      <c r="BMU32" s="492"/>
      <c r="BMV32" s="492"/>
      <c r="BMW32" s="492"/>
      <c r="BMX32" s="492"/>
      <c r="BMY32" s="492"/>
      <c r="BMZ32" s="492"/>
      <c r="BNA32" s="492"/>
      <c r="BNB32" s="492"/>
      <c r="BNC32" s="492"/>
      <c r="BND32" s="492"/>
      <c r="BNE32" s="492"/>
      <c r="BNF32" s="492"/>
      <c r="BNG32" s="492"/>
      <c r="BNH32" s="492"/>
      <c r="BNI32" s="492"/>
      <c r="BNJ32" s="492"/>
      <c r="BNK32" s="492"/>
      <c r="BNL32" s="492"/>
      <c r="BNM32" s="492"/>
      <c r="BNN32" s="492"/>
      <c r="BNO32" s="492"/>
      <c r="BNP32" s="492"/>
      <c r="BNQ32" s="492"/>
      <c r="BNR32" s="492"/>
      <c r="BNS32" s="492"/>
      <c r="BNT32" s="492"/>
      <c r="BNU32" s="492"/>
      <c r="BNV32" s="492"/>
      <c r="BNW32" s="492"/>
      <c r="BNX32" s="492"/>
      <c r="BNY32" s="492"/>
      <c r="BNZ32" s="492"/>
      <c r="BOA32" s="492"/>
      <c r="BOB32" s="492"/>
      <c r="BOC32" s="492"/>
      <c r="BOD32" s="492"/>
      <c r="BOE32" s="492"/>
      <c r="BOF32" s="492"/>
      <c r="BOG32" s="492"/>
      <c r="BOH32" s="492"/>
      <c r="BOI32" s="492"/>
      <c r="BOJ32" s="492"/>
      <c r="BOK32" s="492"/>
      <c r="BOL32" s="492"/>
      <c r="BOM32" s="492"/>
      <c r="BON32" s="492"/>
      <c r="BOO32" s="492"/>
      <c r="BOP32" s="492"/>
      <c r="BOQ32" s="492"/>
      <c r="BOR32" s="492"/>
      <c r="BOS32" s="492"/>
      <c r="BOT32" s="492"/>
      <c r="BOU32" s="492"/>
      <c r="BOV32" s="492"/>
      <c r="BOW32" s="492"/>
      <c r="BOX32" s="492"/>
      <c r="BOY32" s="492"/>
      <c r="BOZ32" s="492"/>
      <c r="BPA32" s="492"/>
      <c r="BPB32" s="492"/>
      <c r="BPC32" s="492"/>
      <c r="BPD32" s="492"/>
      <c r="BPE32" s="492"/>
      <c r="BPF32" s="492"/>
      <c r="BPG32" s="492"/>
      <c r="BPH32" s="492"/>
      <c r="BPI32" s="492"/>
      <c r="BPJ32" s="492"/>
      <c r="BPK32" s="492"/>
      <c r="BPL32" s="492"/>
      <c r="BPM32" s="492"/>
      <c r="BPN32" s="492"/>
      <c r="BPO32" s="492"/>
      <c r="BPP32" s="492"/>
      <c r="BPQ32" s="492"/>
      <c r="BPR32" s="492"/>
      <c r="BPS32" s="492"/>
      <c r="BPT32" s="492"/>
      <c r="BPU32" s="492"/>
      <c r="BPV32" s="492"/>
      <c r="BPW32" s="492"/>
      <c r="BPX32" s="492"/>
      <c r="BPY32" s="492"/>
      <c r="BPZ32" s="492"/>
      <c r="BQA32" s="492"/>
      <c r="BQB32" s="492"/>
      <c r="BQC32" s="492"/>
      <c r="BQD32" s="492"/>
      <c r="BQE32" s="492"/>
      <c r="BQF32" s="492"/>
      <c r="BQG32" s="492"/>
      <c r="BQH32" s="492"/>
      <c r="BQI32" s="492"/>
      <c r="BQJ32" s="492"/>
      <c r="BQK32" s="492"/>
      <c r="BQL32" s="492"/>
      <c r="BQM32" s="492"/>
      <c r="BQN32" s="492"/>
      <c r="BQO32" s="492"/>
      <c r="BQP32" s="492"/>
      <c r="BQQ32" s="492"/>
      <c r="BQR32" s="492"/>
      <c r="BQS32" s="492"/>
      <c r="BQT32" s="492"/>
      <c r="BQU32" s="492"/>
      <c r="BQV32" s="492"/>
      <c r="BQW32" s="492"/>
      <c r="BQX32" s="492"/>
      <c r="BQY32" s="492"/>
      <c r="BQZ32" s="492"/>
      <c r="BRA32" s="492"/>
      <c r="BRB32" s="492"/>
      <c r="BRC32" s="492"/>
      <c r="BRD32" s="492"/>
      <c r="BRE32" s="492"/>
      <c r="BRF32" s="492"/>
      <c r="BRG32" s="492"/>
      <c r="BRH32" s="492"/>
      <c r="BRI32" s="492"/>
      <c r="BRJ32" s="492"/>
      <c r="BRK32" s="492"/>
      <c r="BRL32" s="492"/>
      <c r="BRM32" s="492"/>
      <c r="BRN32" s="492"/>
      <c r="BRO32" s="492"/>
      <c r="BRP32" s="492"/>
      <c r="BRQ32" s="492"/>
      <c r="BRR32" s="492"/>
      <c r="BRS32" s="492"/>
      <c r="BRT32" s="492"/>
      <c r="BRU32" s="492"/>
      <c r="BRV32" s="492"/>
      <c r="BRW32" s="492"/>
      <c r="BRX32" s="492"/>
      <c r="BRY32" s="492"/>
      <c r="BRZ32" s="492"/>
      <c r="BSA32" s="492"/>
      <c r="BSB32" s="492"/>
      <c r="BSC32" s="492"/>
      <c r="BSD32" s="492"/>
      <c r="BSE32" s="492"/>
      <c r="BSF32" s="492"/>
      <c r="BSG32" s="492"/>
      <c r="BSH32" s="492"/>
      <c r="BSI32" s="492"/>
      <c r="BSJ32" s="492"/>
      <c r="BSK32" s="492"/>
      <c r="BSL32" s="492"/>
      <c r="BSM32" s="492"/>
      <c r="BSN32" s="492"/>
      <c r="BSO32" s="492"/>
      <c r="BSP32" s="492"/>
      <c r="BSQ32" s="492"/>
      <c r="BSR32" s="492"/>
      <c r="BSS32" s="492"/>
      <c r="BST32" s="492"/>
      <c r="BSU32" s="492"/>
      <c r="BSV32" s="492"/>
      <c r="BSW32" s="492"/>
      <c r="BSX32" s="492"/>
      <c r="BSY32" s="492"/>
      <c r="BSZ32" s="492"/>
      <c r="BTA32" s="492"/>
      <c r="BTB32" s="492"/>
      <c r="BTC32" s="492"/>
      <c r="BTD32" s="492"/>
      <c r="BTE32" s="492"/>
      <c r="BTF32" s="492"/>
      <c r="BTG32" s="492"/>
      <c r="BTH32" s="492"/>
      <c r="BTI32" s="492"/>
      <c r="BTJ32" s="492"/>
      <c r="BTK32" s="492"/>
      <c r="BTL32" s="492"/>
      <c r="BTM32" s="492"/>
      <c r="BTN32" s="492"/>
      <c r="BTO32" s="492"/>
      <c r="BTP32" s="492"/>
      <c r="BTQ32" s="492"/>
      <c r="BTR32" s="492"/>
      <c r="BTS32" s="492"/>
      <c r="BTT32" s="492"/>
      <c r="BTU32" s="492"/>
      <c r="BTV32" s="492"/>
      <c r="BTW32" s="492"/>
      <c r="BTX32" s="492"/>
      <c r="BTY32" s="492"/>
      <c r="BTZ32" s="492"/>
      <c r="BUA32" s="492"/>
      <c r="BUB32" s="492"/>
      <c r="BUC32" s="492"/>
      <c r="BUD32" s="492"/>
      <c r="BUE32" s="492"/>
      <c r="BUF32" s="492"/>
      <c r="BUG32" s="492"/>
      <c r="BUH32" s="492"/>
      <c r="BUI32" s="492"/>
      <c r="BUJ32" s="492"/>
      <c r="BUK32" s="492"/>
      <c r="BUL32" s="492"/>
      <c r="BUM32" s="492"/>
      <c r="BUN32" s="492"/>
      <c r="BUO32" s="492"/>
      <c r="BUP32" s="492"/>
      <c r="BUQ32" s="492"/>
      <c r="BUR32" s="492"/>
      <c r="BUS32" s="492"/>
      <c r="BUT32" s="492"/>
      <c r="BUU32" s="492"/>
      <c r="BUV32" s="492"/>
      <c r="BUW32" s="492"/>
      <c r="BUX32" s="492"/>
      <c r="BUY32" s="492"/>
      <c r="BUZ32" s="492"/>
      <c r="BVA32" s="492"/>
      <c r="BVB32" s="492"/>
      <c r="BVC32" s="492"/>
      <c r="BVD32" s="492"/>
      <c r="BVE32" s="492"/>
      <c r="BVF32" s="492"/>
      <c r="BVG32" s="492"/>
      <c r="BVH32" s="492"/>
      <c r="BVI32" s="492"/>
      <c r="BVJ32" s="492"/>
      <c r="BVK32" s="492"/>
      <c r="BVL32" s="492"/>
      <c r="BVM32" s="492"/>
      <c r="BVN32" s="492"/>
      <c r="BVO32" s="492"/>
      <c r="BVP32" s="492"/>
      <c r="BVQ32" s="492"/>
      <c r="BVR32" s="492"/>
      <c r="BVS32" s="492"/>
      <c r="BVT32" s="492"/>
      <c r="BVU32" s="492"/>
      <c r="BVV32" s="492"/>
      <c r="BVW32" s="492"/>
      <c r="BVX32" s="492"/>
      <c r="BVY32" s="492"/>
      <c r="BVZ32" s="492"/>
      <c r="BWA32" s="492"/>
      <c r="BWB32" s="492"/>
      <c r="BWC32" s="492"/>
      <c r="BWD32" s="492"/>
      <c r="BWE32" s="492"/>
      <c r="BWF32" s="492"/>
      <c r="BWG32" s="492"/>
      <c r="BWH32" s="492"/>
      <c r="BWI32" s="492"/>
      <c r="BWJ32" s="492"/>
      <c r="BWK32" s="492"/>
      <c r="BWL32" s="492"/>
      <c r="BWM32" s="492"/>
      <c r="BWN32" s="492"/>
      <c r="BWO32" s="492"/>
      <c r="BWP32" s="492"/>
      <c r="BWQ32" s="492"/>
      <c r="BWR32" s="492"/>
      <c r="BWS32" s="492"/>
      <c r="BWT32" s="492"/>
      <c r="BWU32" s="492"/>
      <c r="BWV32" s="492"/>
      <c r="BWW32" s="492"/>
      <c r="BWX32" s="492"/>
      <c r="BWY32" s="492"/>
      <c r="BWZ32" s="492"/>
      <c r="BXA32" s="492"/>
      <c r="BXB32" s="492"/>
      <c r="BXC32" s="492"/>
      <c r="BXD32" s="492"/>
      <c r="BXE32" s="492"/>
      <c r="BXF32" s="492"/>
      <c r="BXG32" s="492"/>
      <c r="BXH32" s="492"/>
      <c r="BXI32" s="492"/>
      <c r="BXJ32" s="492"/>
      <c r="BXK32" s="492"/>
      <c r="BXL32" s="492"/>
      <c r="BXM32" s="492"/>
      <c r="BXN32" s="492"/>
      <c r="BXO32" s="492"/>
      <c r="BXP32" s="492"/>
      <c r="BXQ32" s="492"/>
      <c r="BXR32" s="492"/>
      <c r="BXS32" s="492"/>
      <c r="BXT32" s="492"/>
      <c r="BXU32" s="492"/>
      <c r="BXV32" s="492"/>
      <c r="BXW32" s="492"/>
      <c r="BXX32" s="492"/>
      <c r="BXY32" s="492"/>
      <c r="BXZ32" s="492"/>
      <c r="BYA32" s="492"/>
      <c r="BYB32" s="492"/>
      <c r="BYC32" s="492"/>
      <c r="BYD32" s="492"/>
      <c r="BYE32" s="492"/>
      <c r="BYF32" s="492"/>
      <c r="BYG32" s="492"/>
      <c r="BYH32" s="492"/>
      <c r="BYI32" s="492"/>
      <c r="BYJ32" s="492"/>
      <c r="BYK32" s="492"/>
      <c r="BYL32" s="492"/>
      <c r="BYM32" s="492"/>
      <c r="BYN32" s="492"/>
      <c r="BYO32" s="492"/>
      <c r="BYP32" s="492"/>
      <c r="BYQ32" s="492"/>
      <c r="BYR32" s="492"/>
      <c r="BYS32" s="492"/>
      <c r="BYT32" s="492"/>
      <c r="BYU32" s="492"/>
      <c r="BYV32" s="492"/>
      <c r="BYW32" s="492"/>
      <c r="BYX32" s="492"/>
      <c r="BYY32" s="492"/>
      <c r="BYZ32" s="492"/>
      <c r="BZA32" s="492"/>
      <c r="BZB32" s="492"/>
      <c r="BZC32" s="492"/>
      <c r="BZD32" s="492"/>
      <c r="BZE32" s="492"/>
      <c r="BZF32" s="492"/>
      <c r="BZG32" s="492"/>
      <c r="BZH32" s="492"/>
      <c r="BZI32" s="492"/>
      <c r="BZJ32" s="492"/>
      <c r="BZK32" s="492"/>
      <c r="BZL32" s="492"/>
      <c r="BZM32" s="492"/>
      <c r="BZN32" s="492"/>
      <c r="BZO32" s="492"/>
      <c r="BZP32" s="492"/>
      <c r="BZQ32" s="492"/>
      <c r="BZR32" s="492"/>
      <c r="BZS32" s="492"/>
      <c r="BZT32" s="492"/>
      <c r="BZU32" s="492"/>
      <c r="BZV32" s="492"/>
      <c r="BZW32" s="492"/>
      <c r="BZX32" s="492"/>
      <c r="BZY32" s="492"/>
      <c r="BZZ32" s="492"/>
      <c r="CAA32" s="492"/>
      <c r="CAB32" s="492"/>
      <c r="CAC32" s="492"/>
      <c r="CAD32" s="492"/>
      <c r="CAE32" s="492"/>
      <c r="CAF32" s="492"/>
      <c r="CAG32" s="492"/>
      <c r="CAH32" s="492"/>
      <c r="CAI32" s="492"/>
      <c r="CAJ32" s="492"/>
      <c r="CAK32" s="492"/>
      <c r="CAL32" s="492"/>
      <c r="CAM32" s="492"/>
      <c r="CAN32" s="492"/>
      <c r="CAO32" s="492"/>
      <c r="CAP32" s="492"/>
      <c r="CAQ32" s="492"/>
      <c r="CAR32" s="492"/>
      <c r="CAS32" s="492"/>
      <c r="CAT32" s="492"/>
      <c r="CAU32" s="492"/>
      <c r="CAV32" s="492"/>
      <c r="CAW32" s="492"/>
      <c r="CAX32" s="492"/>
      <c r="CAY32" s="492"/>
      <c r="CAZ32" s="492"/>
      <c r="CBA32" s="492"/>
      <c r="CBB32" s="492"/>
      <c r="CBC32" s="492"/>
      <c r="CBD32" s="492"/>
      <c r="CBE32" s="492"/>
      <c r="CBF32" s="492"/>
      <c r="CBG32" s="492"/>
      <c r="CBH32" s="492"/>
      <c r="CBI32" s="492"/>
      <c r="CBJ32" s="492"/>
      <c r="CBK32" s="492"/>
      <c r="CBL32" s="492"/>
      <c r="CBM32" s="492"/>
      <c r="CBN32" s="492"/>
      <c r="CBO32" s="492"/>
      <c r="CBP32" s="492"/>
      <c r="CBQ32" s="492"/>
      <c r="CBR32" s="492"/>
      <c r="CBS32" s="492"/>
      <c r="CBT32" s="492"/>
      <c r="CBU32" s="492"/>
      <c r="CBV32" s="492"/>
      <c r="CBW32" s="492"/>
      <c r="CBX32" s="492"/>
      <c r="CBY32" s="492"/>
      <c r="CBZ32" s="492"/>
      <c r="CCA32" s="492"/>
      <c r="CCB32" s="492"/>
      <c r="CCC32" s="492"/>
      <c r="CCD32" s="492"/>
      <c r="CCE32" s="492"/>
      <c r="CCF32" s="492"/>
      <c r="CCG32" s="492"/>
      <c r="CCH32" s="492"/>
      <c r="CCI32" s="492"/>
      <c r="CCJ32" s="492"/>
      <c r="CCK32" s="492"/>
      <c r="CCL32" s="492"/>
      <c r="CCM32" s="492"/>
      <c r="CCN32" s="492"/>
      <c r="CCO32" s="492"/>
      <c r="CCP32" s="492"/>
      <c r="CCQ32" s="492"/>
      <c r="CCR32" s="492"/>
      <c r="CCS32" s="492"/>
      <c r="CCT32" s="492"/>
      <c r="CCU32" s="492"/>
      <c r="CCV32" s="492"/>
      <c r="CCW32" s="492"/>
      <c r="CCX32" s="492"/>
      <c r="CCY32" s="492"/>
      <c r="CCZ32" s="492"/>
      <c r="CDA32" s="492"/>
      <c r="CDB32" s="492"/>
      <c r="CDC32" s="492"/>
      <c r="CDD32" s="492"/>
      <c r="CDE32" s="492"/>
      <c r="CDF32" s="492"/>
      <c r="CDG32" s="492"/>
      <c r="CDH32" s="492"/>
      <c r="CDI32" s="492"/>
      <c r="CDJ32" s="492"/>
      <c r="CDK32" s="492"/>
      <c r="CDL32" s="492"/>
      <c r="CDM32" s="492"/>
      <c r="CDN32" s="492"/>
      <c r="CDO32" s="492"/>
      <c r="CDP32" s="492"/>
      <c r="CDQ32" s="492"/>
      <c r="CDR32" s="492"/>
      <c r="CDS32" s="492"/>
      <c r="CDT32" s="492"/>
      <c r="CDU32" s="492"/>
      <c r="CDV32" s="492"/>
      <c r="CDW32" s="492"/>
      <c r="CDX32" s="492"/>
      <c r="CDY32" s="492"/>
      <c r="CDZ32" s="492"/>
      <c r="CEA32" s="492"/>
      <c r="CEB32" s="492"/>
      <c r="CEC32" s="492"/>
      <c r="CED32" s="492"/>
      <c r="CEE32" s="492"/>
      <c r="CEF32" s="492"/>
      <c r="CEG32" s="492"/>
      <c r="CEH32" s="492"/>
      <c r="CEI32" s="492"/>
      <c r="CEJ32" s="492"/>
      <c r="CEK32" s="492"/>
      <c r="CEL32" s="492"/>
      <c r="CEM32" s="492"/>
      <c r="CEN32" s="492"/>
      <c r="CEO32" s="492"/>
      <c r="CEP32" s="492"/>
      <c r="CEQ32" s="492"/>
      <c r="CER32" s="492"/>
      <c r="CES32" s="492"/>
      <c r="CET32" s="492"/>
      <c r="CEU32" s="492"/>
      <c r="CEV32" s="492"/>
      <c r="CEW32" s="492"/>
      <c r="CEX32" s="492"/>
      <c r="CEY32" s="492"/>
      <c r="CEZ32" s="492"/>
      <c r="CFA32" s="492"/>
      <c r="CFB32" s="492"/>
      <c r="CFC32" s="492"/>
      <c r="CFD32" s="492"/>
      <c r="CFE32" s="492"/>
      <c r="CFF32" s="492"/>
      <c r="CFG32" s="492"/>
      <c r="CFH32" s="492"/>
      <c r="CFI32" s="492"/>
      <c r="CFJ32" s="492"/>
      <c r="CFK32" s="492"/>
      <c r="CFL32" s="492"/>
      <c r="CFM32" s="492"/>
      <c r="CFN32" s="492"/>
      <c r="CFO32" s="492"/>
      <c r="CFP32" s="492"/>
      <c r="CFQ32" s="492"/>
      <c r="CFR32" s="492"/>
      <c r="CFS32" s="492"/>
      <c r="CFT32" s="492"/>
      <c r="CFU32" s="492"/>
      <c r="CFV32" s="492"/>
      <c r="CFW32" s="492"/>
      <c r="CFX32" s="492"/>
      <c r="CFY32" s="492"/>
      <c r="CFZ32" s="492"/>
      <c r="CGA32" s="492"/>
      <c r="CGB32" s="492"/>
      <c r="CGC32" s="492"/>
      <c r="CGD32" s="492"/>
      <c r="CGE32" s="492"/>
      <c r="CGF32" s="492"/>
      <c r="CGG32" s="492"/>
      <c r="CGH32" s="492"/>
      <c r="CGI32" s="492"/>
      <c r="CGJ32" s="492"/>
      <c r="CGK32" s="492"/>
      <c r="CGL32" s="492"/>
      <c r="CGM32" s="492"/>
      <c r="CGN32" s="492"/>
      <c r="CGO32" s="492"/>
      <c r="CGP32" s="492"/>
      <c r="CGQ32" s="492"/>
      <c r="CGR32" s="492"/>
      <c r="CGS32" s="492"/>
      <c r="CGT32" s="492"/>
      <c r="CGU32" s="492"/>
      <c r="CGV32" s="492"/>
      <c r="CGW32" s="492"/>
      <c r="CGX32" s="492"/>
      <c r="CGY32" s="492"/>
      <c r="CGZ32" s="492"/>
      <c r="CHA32" s="492"/>
      <c r="CHB32" s="492"/>
      <c r="CHC32" s="492"/>
      <c r="CHD32" s="492"/>
      <c r="CHE32" s="492"/>
      <c r="CHF32" s="492"/>
      <c r="CHG32" s="492"/>
      <c r="CHH32" s="492"/>
      <c r="CHI32" s="492"/>
      <c r="CHJ32" s="492"/>
      <c r="CHK32" s="492"/>
      <c r="CHL32" s="492"/>
      <c r="CHM32" s="492"/>
      <c r="CHN32" s="492"/>
      <c r="CHO32" s="492"/>
      <c r="CHP32" s="492"/>
      <c r="CHQ32" s="492"/>
      <c r="CHR32" s="492"/>
      <c r="CHS32" s="492"/>
      <c r="CHT32" s="492"/>
      <c r="CHU32" s="492"/>
      <c r="CHV32" s="492"/>
      <c r="CHW32" s="492"/>
      <c r="CHX32" s="492"/>
      <c r="CHY32" s="492"/>
      <c r="CHZ32" s="492"/>
      <c r="CIA32" s="492"/>
      <c r="CIB32" s="492"/>
      <c r="CIC32" s="492"/>
      <c r="CID32" s="492"/>
      <c r="CIE32" s="492"/>
      <c r="CIF32" s="492"/>
      <c r="CIG32" s="492"/>
      <c r="CIH32" s="492"/>
      <c r="CII32" s="492"/>
      <c r="CIJ32" s="492"/>
      <c r="CIK32" s="492"/>
      <c r="CIL32" s="492"/>
      <c r="CIM32" s="492"/>
      <c r="CIN32" s="492"/>
      <c r="CIO32" s="492"/>
      <c r="CIP32" s="492"/>
      <c r="CIQ32" s="492"/>
      <c r="CIR32" s="492"/>
      <c r="CIS32" s="492"/>
      <c r="CIT32" s="492"/>
      <c r="CIU32" s="492"/>
      <c r="CIV32" s="492"/>
      <c r="CIW32" s="492"/>
      <c r="CIX32" s="492"/>
      <c r="CIY32" s="492"/>
      <c r="CIZ32" s="492"/>
      <c r="CJA32" s="492"/>
      <c r="CJB32" s="492"/>
      <c r="CJC32" s="492"/>
      <c r="CJD32" s="492"/>
      <c r="CJE32" s="492"/>
      <c r="CJF32" s="492"/>
      <c r="CJG32" s="492"/>
      <c r="CJH32" s="492"/>
      <c r="CJI32" s="492"/>
      <c r="CJJ32" s="492"/>
      <c r="CJK32" s="492"/>
      <c r="CJL32" s="492"/>
      <c r="CJM32" s="492"/>
      <c r="CJN32" s="492"/>
      <c r="CJO32" s="492"/>
      <c r="CJP32" s="492"/>
      <c r="CJQ32" s="492"/>
      <c r="CJR32" s="492"/>
      <c r="CJS32" s="492"/>
      <c r="CJT32" s="492"/>
      <c r="CJU32" s="492"/>
      <c r="CJV32" s="492"/>
      <c r="CJW32" s="492"/>
      <c r="CJX32" s="492"/>
      <c r="CJY32" s="492"/>
      <c r="CJZ32" s="492"/>
      <c r="CKA32" s="492"/>
      <c r="CKB32" s="492"/>
      <c r="CKC32" s="492"/>
      <c r="CKD32" s="492"/>
      <c r="CKE32" s="492"/>
      <c r="CKF32" s="492"/>
      <c r="CKG32" s="492"/>
      <c r="CKH32" s="492"/>
      <c r="CKI32" s="492"/>
      <c r="CKJ32" s="492"/>
      <c r="CKK32" s="492"/>
      <c r="CKL32" s="492"/>
      <c r="CKM32" s="492"/>
      <c r="CKN32" s="492"/>
      <c r="CKO32" s="492"/>
      <c r="CKP32" s="492"/>
      <c r="CKQ32" s="492"/>
      <c r="CKR32" s="492"/>
      <c r="CKS32" s="492"/>
      <c r="CKT32" s="492"/>
      <c r="CKU32" s="492"/>
      <c r="CKV32" s="492"/>
      <c r="CKW32" s="492"/>
      <c r="CKX32" s="492"/>
      <c r="CKY32" s="492"/>
      <c r="CKZ32" s="492"/>
      <c r="CLA32" s="492"/>
      <c r="CLB32" s="492"/>
      <c r="CLC32" s="492"/>
      <c r="CLD32" s="492"/>
      <c r="CLE32" s="492"/>
      <c r="CLF32" s="492"/>
      <c r="CLG32" s="492"/>
      <c r="CLH32" s="492"/>
      <c r="CLI32" s="492"/>
      <c r="CLJ32" s="492"/>
      <c r="CLK32" s="492"/>
      <c r="CLL32" s="492"/>
      <c r="CLM32" s="492"/>
      <c r="CLN32" s="492"/>
      <c r="CLO32" s="492"/>
      <c r="CLP32" s="492"/>
      <c r="CLQ32" s="492"/>
      <c r="CLR32" s="492"/>
      <c r="CLS32" s="492"/>
      <c r="CLT32" s="492"/>
      <c r="CLU32" s="492"/>
      <c r="CLV32" s="492"/>
      <c r="CLW32" s="492"/>
      <c r="CLX32" s="492"/>
      <c r="CLY32" s="492"/>
      <c r="CLZ32" s="492"/>
      <c r="CMA32" s="492"/>
      <c r="CMB32" s="492"/>
      <c r="CMC32" s="492"/>
      <c r="CMD32" s="492"/>
      <c r="CME32" s="492"/>
      <c r="CMF32" s="492"/>
      <c r="CMG32" s="492"/>
      <c r="CMH32" s="492"/>
      <c r="CMI32" s="492"/>
      <c r="CMJ32" s="492"/>
      <c r="CMK32" s="492"/>
      <c r="CML32" s="492"/>
      <c r="CMM32" s="492"/>
      <c r="CMN32" s="492"/>
      <c r="CMO32" s="492"/>
      <c r="CMP32" s="492"/>
      <c r="CMQ32" s="492"/>
      <c r="CMR32" s="492"/>
      <c r="CMS32" s="492"/>
      <c r="CMT32" s="492"/>
      <c r="CMU32" s="492"/>
      <c r="CMV32" s="492"/>
      <c r="CMW32" s="492"/>
      <c r="CMX32" s="492"/>
      <c r="CMY32" s="492"/>
      <c r="CMZ32" s="492"/>
      <c r="CNA32" s="492"/>
      <c r="CNB32" s="492"/>
      <c r="CNC32" s="492"/>
      <c r="CND32" s="492"/>
      <c r="CNE32" s="492"/>
      <c r="CNF32" s="492"/>
      <c r="CNG32" s="492"/>
      <c r="CNH32" s="492"/>
      <c r="CNI32" s="492"/>
      <c r="CNJ32" s="492"/>
      <c r="CNK32" s="492"/>
      <c r="CNL32" s="492"/>
      <c r="CNM32" s="492"/>
      <c r="CNN32" s="492"/>
      <c r="CNO32" s="492"/>
      <c r="CNP32" s="492"/>
      <c r="CNQ32" s="492"/>
      <c r="CNR32" s="492"/>
      <c r="CNS32" s="492"/>
      <c r="CNT32" s="492"/>
      <c r="CNU32" s="492"/>
      <c r="CNV32" s="492"/>
      <c r="CNW32" s="492"/>
      <c r="CNX32" s="492"/>
      <c r="CNY32" s="492"/>
      <c r="CNZ32" s="492"/>
      <c r="COA32" s="492"/>
      <c r="COB32" s="492"/>
      <c r="COC32" s="492"/>
      <c r="COD32" s="492"/>
      <c r="COE32" s="492"/>
      <c r="COF32" s="492"/>
      <c r="COG32" s="492"/>
      <c r="COH32" s="492"/>
      <c r="COI32" s="492"/>
      <c r="COJ32" s="492"/>
      <c r="COK32" s="492"/>
      <c r="COL32" s="492"/>
      <c r="COM32" s="492"/>
      <c r="CON32" s="492"/>
      <c r="COO32" s="492"/>
      <c r="COP32" s="492"/>
      <c r="COQ32" s="492"/>
      <c r="COR32" s="492"/>
      <c r="COS32" s="492"/>
      <c r="COT32" s="492"/>
      <c r="COU32" s="492"/>
      <c r="COV32" s="492"/>
      <c r="COW32" s="492"/>
      <c r="COX32" s="492"/>
      <c r="COY32" s="492"/>
      <c r="COZ32" s="492"/>
      <c r="CPA32" s="492"/>
      <c r="CPB32" s="492"/>
      <c r="CPC32" s="492"/>
      <c r="CPD32" s="492"/>
      <c r="CPE32" s="492"/>
      <c r="CPF32" s="492"/>
      <c r="CPG32" s="492"/>
      <c r="CPH32" s="492"/>
      <c r="CPI32" s="492"/>
      <c r="CPJ32" s="492"/>
      <c r="CPK32" s="492"/>
      <c r="CPL32" s="492"/>
      <c r="CPM32" s="492"/>
      <c r="CPN32" s="492"/>
      <c r="CPO32" s="492"/>
      <c r="CPP32" s="492"/>
      <c r="CPQ32" s="492"/>
      <c r="CPR32" s="492"/>
      <c r="CPS32" s="492"/>
      <c r="CPT32" s="492"/>
      <c r="CPU32" s="492"/>
      <c r="CPV32" s="492"/>
      <c r="CPW32" s="492"/>
      <c r="CPX32" s="492"/>
      <c r="CPY32" s="492"/>
      <c r="CPZ32" s="492"/>
      <c r="CQA32" s="492"/>
      <c r="CQB32" s="492"/>
      <c r="CQC32" s="492"/>
      <c r="CQD32" s="492"/>
      <c r="CQE32" s="492"/>
      <c r="CQF32" s="492"/>
      <c r="CQG32" s="492"/>
      <c r="CQH32" s="492"/>
      <c r="CQI32" s="492"/>
      <c r="CQJ32" s="492"/>
      <c r="CQK32" s="492"/>
      <c r="CQL32" s="492"/>
      <c r="CQM32" s="492"/>
      <c r="CQN32" s="492"/>
      <c r="CQO32" s="492"/>
      <c r="CQP32" s="492"/>
      <c r="CQQ32" s="492"/>
      <c r="CQR32" s="492"/>
      <c r="CQS32" s="492"/>
      <c r="CQT32" s="492"/>
      <c r="CQU32" s="492"/>
      <c r="CQV32" s="492"/>
      <c r="CQW32" s="492"/>
      <c r="CQX32" s="492"/>
      <c r="CQY32" s="492"/>
      <c r="CQZ32" s="492"/>
      <c r="CRA32" s="492"/>
      <c r="CRB32" s="492"/>
      <c r="CRC32" s="492"/>
      <c r="CRD32" s="492"/>
      <c r="CRE32" s="492"/>
      <c r="CRF32" s="492"/>
      <c r="CRG32" s="492"/>
      <c r="CRH32" s="492"/>
      <c r="CRI32" s="492"/>
      <c r="CRJ32" s="492"/>
      <c r="CRK32" s="492"/>
      <c r="CRL32" s="492"/>
      <c r="CRM32" s="492"/>
      <c r="CRN32" s="492"/>
      <c r="CRO32" s="492"/>
      <c r="CRP32" s="492"/>
      <c r="CRQ32" s="492"/>
      <c r="CRR32" s="492"/>
      <c r="CRS32" s="492"/>
      <c r="CRT32" s="492"/>
      <c r="CRU32" s="492"/>
      <c r="CRV32" s="492"/>
      <c r="CRW32" s="492"/>
      <c r="CRX32" s="492"/>
      <c r="CRY32" s="492"/>
      <c r="CRZ32" s="492"/>
      <c r="CSA32" s="492"/>
      <c r="CSB32" s="492"/>
      <c r="CSC32" s="492"/>
      <c r="CSD32" s="492"/>
      <c r="CSE32" s="492"/>
      <c r="CSF32" s="492"/>
      <c r="CSG32" s="492"/>
      <c r="CSH32" s="492"/>
      <c r="CSI32" s="492"/>
      <c r="CSJ32" s="492"/>
      <c r="CSK32" s="492"/>
      <c r="CSL32" s="492"/>
      <c r="CSM32" s="492"/>
      <c r="CSN32" s="492"/>
      <c r="CSO32" s="492"/>
      <c r="CSP32" s="492"/>
      <c r="CSQ32" s="492"/>
      <c r="CSR32" s="492"/>
      <c r="CSS32" s="492"/>
      <c r="CST32" s="492"/>
      <c r="CSU32" s="492"/>
      <c r="CSV32" s="492"/>
      <c r="CSW32" s="492"/>
      <c r="CSX32" s="492"/>
      <c r="CSY32" s="492"/>
      <c r="CSZ32" s="492"/>
      <c r="CTA32" s="492"/>
      <c r="CTB32" s="492"/>
      <c r="CTC32" s="492"/>
      <c r="CTD32" s="492"/>
      <c r="CTE32" s="492"/>
      <c r="CTF32" s="492"/>
      <c r="CTG32" s="492"/>
      <c r="CTH32" s="492"/>
      <c r="CTI32" s="492"/>
      <c r="CTJ32" s="492"/>
      <c r="CTK32" s="492"/>
      <c r="CTL32" s="492"/>
      <c r="CTM32" s="492"/>
      <c r="CTN32" s="492"/>
      <c r="CTO32" s="492"/>
      <c r="CTP32" s="492"/>
      <c r="CTQ32" s="492"/>
      <c r="CTR32" s="492"/>
      <c r="CTS32" s="492"/>
      <c r="CTT32" s="492"/>
      <c r="CTU32" s="492"/>
      <c r="CTV32" s="492"/>
      <c r="CTW32" s="492"/>
      <c r="CTX32" s="492"/>
      <c r="CTY32" s="492"/>
      <c r="CTZ32" s="492"/>
      <c r="CUA32" s="492"/>
      <c r="CUB32" s="492"/>
      <c r="CUC32" s="492"/>
      <c r="CUD32" s="492"/>
      <c r="CUE32" s="492"/>
      <c r="CUF32" s="492"/>
      <c r="CUG32" s="492"/>
      <c r="CUH32" s="492"/>
      <c r="CUI32" s="492"/>
      <c r="CUJ32" s="492"/>
      <c r="CUK32" s="492"/>
      <c r="CUL32" s="492"/>
      <c r="CUM32" s="492"/>
      <c r="CUN32" s="492"/>
      <c r="CUO32" s="492"/>
      <c r="CUP32" s="492"/>
      <c r="CUQ32" s="492"/>
      <c r="CUR32" s="492"/>
      <c r="CUS32" s="492"/>
      <c r="CUT32" s="492"/>
      <c r="CUU32" s="492"/>
      <c r="CUV32" s="492"/>
      <c r="CUW32" s="492"/>
      <c r="CUX32" s="492"/>
      <c r="CUY32" s="492"/>
      <c r="CUZ32" s="492"/>
      <c r="CVA32" s="492"/>
      <c r="CVB32" s="492"/>
      <c r="CVC32" s="492"/>
      <c r="CVD32" s="492"/>
      <c r="CVE32" s="492"/>
      <c r="CVF32" s="492"/>
      <c r="CVG32" s="492"/>
      <c r="CVH32" s="492"/>
      <c r="CVI32" s="492"/>
      <c r="CVJ32" s="492"/>
      <c r="CVK32" s="492"/>
      <c r="CVL32" s="492"/>
      <c r="CVM32" s="492"/>
      <c r="CVN32" s="492"/>
      <c r="CVO32" s="492"/>
      <c r="CVP32" s="492"/>
      <c r="CVQ32" s="492"/>
      <c r="CVR32" s="492"/>
      <c r="CVS32" s="492"/>
      <c r="CVT32" s="492"/>
      <c r="CVU32" s="492"/>
      <c r="CVV32" s="492"/>
      <c r="CVW32" s="492"/>
      <c r="CVX32" s="492"/>
      <c r="CVY32" s="492"/>
      <c r="CVZ32" s="492"/>
      <c r="CWA32" s="492"/>
      <c r="CWB32" s="492"/>
      <c r="CWC32" s="492"/>
      <c r="CWD32" s="492"/>
      <c r="CWE32" s="492"/>
      <c r="CWF32" s="492"/>
      <c r="CWG32" s="492"/>
      <c r="CWH32" s="492"/>
      <c r="CWI32" s="492"/>
      <c r="CWJ32" s="492"/>
      <c r="CWK32" s="492"/>
      <c r="CWL32" s="492"/>
      <c r="CWM32" s="492"/>
      <c r="CWN32" s="492"/>
      <c r="CWO32" s="492"/>
      <c r="CWP32" s="492"/>
      <c r="CWQ32" s="492"/>
      <c r="CWR32" s="492"/>
      <c r="CWS32" s="492"/>
      <c r="CWT32" s="492"/>
      <c r="CWU32" s="492"/>
      <c r="CWV32" s="492"/>
      <c r="CWW32" s="492"/>
      <c r="CWX32" s="492"/>
      <c r="CWY32" s="492"/>
      <c r="CWZ32" s="492"/>
      <c r="CXA32" s="492"/>
      <c r="CXB32" s="492"/>
      <c r="CXC32" s="492"/>
      <c r="CXD32" s="492"/>
      <c r="CXE32" s="492"/>
      <c r="CXF32" s="492"/>
      <c r="CXG32" s="492"/>
      <c r="CXH32" s="492"/>
      <c r="CXI32" s="492"/>
      <c r="CXJ32" s="492"/>
      <c r="CXK32" s="492"/>
      <c r="CXL32" s="492"/>
      <c r="CXM32" s="492"/>
      <c r="CXN32" s="492"/>
      <c r="CXO32" s="492"/>
      <c r="CXP32" s="492"/>
      <c r="CXQ32" s="492"/>
      <c r="CXR32" s="492"/>
      <c r="CXS32" s="492"/>
      <c r="CXT32" s="492"/>
      <c r="CXU32" s="492"/>
      <c r="CXV32" s="492"/>
      <c r="CXW32" s="492"/>
      <c r="CXX32" s="492"/>
      <c r="CXY32" s="492"/>
      <c r="CXZ32" s="492"/>
      <c r="CYA32" s="492"/>
      <c r="CYB32" s="492"/>
      <c r="CYC32" s="492"/>
      <c r="CYD32" s="492"/>
      <c r="CYE32" s="492"/>
      <c r="CYF32" s="492"/>
      <c r="CYG32" s="492"/>
      <c r="CYH32" s="492"/>
      <c r="CYI32" s="492"/>
      <c r="CYJ32" s="492"/>
      <c r="CYK32" s="492"/>
      <c r="CYL32" s="492"/>
      <c r="CYM32" s="492"/>
      <c r="CYN32" s="492"/>
      <c r="CYO32" s="492"/>
      <c r="CYP32" s="492"/>
      <c r="CYQ32" s="492"/>
      <c r="CYR32" s="492"/>
      <c r="CYS32" s="492"/>
      <c r="CYT32" s="492"/>
      <c r="CYU32" s="492"/>
      <c r="CYV32" s="492"/>
      <c r="CYW32" s="492"/>
      <c r="CYX32" s="492"/>
      <c r="CYY32" s="492"/>
      <c r="CYZ32" s="492"/>
      <c r="CZA32" s="492"/>
      <c r="CZB32" s="492"/>
      <c r="CZC32" s="492"/>
      <c r="CZD32" s="492"/>
      <c r="CZE32" s="492"/>
      <c r="CZF32" s="492"/>
      <c r="CZG32" s="492"/>
      <c r="CZH32" s="492"/>
      <c r="CZI32" s="492"/>
      <c r="CZJ32" s="492"/>
      <c r="CZK32" s="492"/>
      <c r="CZL32" s="492"/>
      <c r="CZM32" s="492"/>
      <c r="CZN32" s="492"/>
      <c r="CZO32" s="492"/>
      <c r="CZP32" s="492"/>
      <c r="CZQ32" s="492"/>
      <c r="CZR32" s="492"/>
      <c r="CZS32" s="492"/>
      <c r="CZT32" s="492"/>
      <c r="CZU32" s="492"/>
      <c r="CZV32" s="492"/>
      <c r="CZW32" s="492"/>
      <c r="CZX32" s="492"/>
      <c r="CZY32" s="492"/>
      <c r="CZZ32" s="492"/>
      <c r="DAA32" s="492"/>
      <c r="DAB32" s="492"/>
      <c r="DAC32" s="492"/>
      <c r="DAD32" s="492"/>
      <c r="DAE32" s="492"/>
      <c r="DAF32" s="492"/>
      <c r="DAG32" s="492"/>
      <c r="DAH32" s="492"/>
      <c r="DAI32" s="492"/>
      <c r="DAJ32" s="492"/>
      <c r="DAK32" s="492"/>
      <c r="DAL32" s="492"/>
      <c r="DAM32" s="492"/>
      <c r="DAN32" s="492"/>
      <c r="DAO32" s="492"/>
      <c r="DAP32" s="492"/>
      <c r="DAQ32" s="492"/>
      <c r="DAR32" s="492"/>
      <c r="DAS32" s="492"/>
      <c r="DAT32" s="492"/>
      <c r="DAU32" s="492"/>
      <c r="DAV32" s="492"/>
      <c r="DAW32" s="492"/>
      <c r="DAX32" s="492"/>
      <c r="DAY32" s="492"/>
      <c r="DAZ32" s="492"/>
      <c r="DBA32" s="492"/>
      <c r="DBB32" s="492"/>
      <c r="DBC32" s="492"/>
      <c r="DBD32" s="492"/>
      <c r="DBE32" s="492"/>
      <c r="DBF32" s="492"/>
      <c r="DBG32" s="492"/>
      <c r="DBH32" s="492"/>
      <c r="DBI32" s="492"/>
      <c r="DBJ32" s="492"/>
      <c r="DBK32" s="492"/>
      <c r="DBL32" s="492"/>
      <c r="DBM32" s="492"/>
      <c r="DBN32" s="492"/>
      <c r="DBO32" s="492"/>
      <c r="DBP32" s="492"/>
      <c r="DBQ32" s="492"/>
      <c r="DBR32" s="492"/>
      <c r="DBS32" s="492"/>
      <c r="DBT32" s="492"/>
      <c r="DBU32" s="492"/>
      <c r="DBV32" s="492"/>
      <c r="DBW32" s="492"/>
      <c r="DBX32" s="492"/>
      <c r="DBY32" s="492"/>
      <c r="DBZ32" s="492"/>
      <c r="DCA32" s="492"/>
      <c r="DCB32" s="492"/>
      <c r="DCC32" s="492"/>
      <c r="DCD32" s="492"/>
      <c r="DCE32" s="492"/>
      <c r="DCF32" s="492"/>
      <c r="DCG32" s="492"/>
      <c r="DCH32" s="492"/>
      <c r="DCI32" s="492"/>
      <c r="DCJ32" s="492"/>
      <c r="DCK32" s="492"/>
      <c r="DCL32" s="492"/>
      <c r="DCM32" s="492"/>
      <c r="DCN32" s="492"/>
      <c r="DCO32" s="492"/>
      <c r="DCP32" s="492"/>
      <c r="DCQ32" s="492"/>
      <c r="DCR32" s="492"/>
      <c r="DCS32" s="492"/>
      <c r="DCT32" s="492"/>
      <c r="DCU32" s="492"/>
      <c r="DCV32" s="492"/>
      <c r="DCW32" s="492"/>
      <c r="DCX32" s="492"/>
      <c r="DCY32" s="492"/>
      <c r="DCZ32" s="492"/>
      <c r="DDA32" s="492"/>
      <c r="DDB32" s="492"/>
      <c r="DDC32" s="492"/>
      <c r="DDD32" s="492"/>
      <c r="DDE32" s="492"/>
      <c r="DDF32" s="492"/>
      <c r="DDG32" s="492"/>
      <c r="DDH32" s="492"/>
      <c r="DDI32" s="492"/>
      <c r="DDJ32" s="492"/>
      <c r="DDK32" s="492"/>
      <c r="DDL32" s="492"/>
      <c r="DDM32" s="492"/>
      <c r="DDN32" s="492"/>
      <c r="DDO32" s="492"/>
      <c r="DDP32" s="492"/>
      <c r="DDQ32" s="492"/>
      <c r="DDR32" s="492"/>
      <c r="DDS32" s="492"/>
      <c r="DDT32" s="492"/>
      <c r="DDU32" s="492"/>
      <c r="DDV32" s="492"/>
      <c r="DDW32" s="492"/>
      <c r="DDX32" s="492"/>
      <c r="DDY32" s="492"/>
      <c r="DDZ32" s="492"/>
      <c r="DEA32" s="492"/>
      <c r="DEB32" s="492"/>
      <c r="DEC32" s="492"/>
      <c r="DED32" s="492"/>
      <c r="DEE32" s="492"/>
      <c r="DEF32" s="492"/>
      <c r="DEG32" s="492"/>
      <c r="DEH32" s="492"/>
      <c r="DEI32" s="492"/>
      <c r="DEJ32" s="492"/>
      <c r="DEK32" s="492"/>
      <c r="DEL32" s="492"/>
      <c r="DEM32" s="492"/>
      <c r="DEN32" s="492"/>
      <c r="DEO32" s="492"/>
      <c r="DEP32" s="492"/>
      <c r="DEQ32" s="492"/>
      <c r="DER32" s="492"/>
      <c r="DES32" s="492"/>
      <c r="DET32" s="492"/>
      <c r="DEU32" s="492"/>
      <c r="DEV32" s="492"/>
      <c r="DEW32" s="492"/>
      <c r="DEX32" s="492"/>
      <c r="DEY32" s="492"/>
      <c r="DEZ32" s="492"/>
      <c r="DFA32" s="492"/>
      <c r="DFB32" s="492"/>
      <c r="DFC32" s="492"/>
      <c r="DFD32" s="492"/>
      <c r="DFE32" s="492"/>
      <c r="DFF32" s="492"/>
      <c r="DFG32" s="492"/>
      <c r="DFH32" s="492"/>
      <c r="DFI32" s="492"/>
      <c r="DFJ32" s="492"/>
      <c r="DFK32" s="492"/>
      <c r="DFL32" s="492"/>
      <c r="DFM32" s="492"/>
      <c r="DFN32" s="492"/>
      <c r="DFO32" s="492"/>
      <c r="DFP32" s="492"/>
      <c r="DFQ32" s="492"/>
      <c r="DFR32" s="492"/>
      <c r="DFS32" s="492"/>
      <c r="DFT32" s="492"/>
      <c r="DFU32" s="492"/>
      <c r="DFV32" s="492"/>
      <c r="DFW32" s="492"/>
      <c r="DFX32" s="492"/>
      <c r="DFY32" s="492"/>
      <c r="DFZ32" s="492"/>
      <c r="DGA32" s="492"/>
      <c r="DGB32" s="492"/>
      <c r="DGC32" s="492"/>
      <c r="DGD32" s="492"/>
      <c r="DGE32" s="492"/>
      <c r="DGF32" s="492"/>
      <c r="DGG32" s="492"/>
      <c r="DGH32" s="492"/>
      <c r="DGI32" s="492"/>
      <c r="DGJ32" s="492"/>
      <c r="DGK32" s="492"/>
      <c r="DGL32" s="492"/>
      <c r="DGM32" s="492"/>
      <c r="DGN32" s="492"/>
      <c r="DGO32" s="492"/>
      <c r="DGP32" s="492"/>
      <c r="DGQ32" s="492"/>
      <c r="DGR32" s="492"/>
      <c r="DGS32" s="492"/>
      <c r="DGT32" s="492"/>
      <c r="DGU32" s="492"/>
      <c r="DGV32" s="492"/>
      <c r="DGW32" s="492"/>
      <c r="DGX32" s="492"/>
      <c r="DGY32" s="492"/>
      <c r="DGZ32" s="492"/>
      <c r="DHA32" s="492"/>
      <c r="DHB32" s="492"/>
      <c r="DHC32" s="492"/>
      <c r="DHD32" s="492"/>
      <c r="DHE32" s="492"/>
      <c r="DHF32" s="492"/>
      <c r="DHG32" s="492"/>
      <c r="DHH32" s="492"/>
      <c r="DHI32" s="492"/>
      <c r="DHJ32" s="492"/>
      <c r="DHK32" s="492"/>
      <c r="DHL32" s="492"/>
      <c r="DHM32" s="492"/>
      <c r="DHN32" s="492"/>
      <c r="DHO32" s="492"/>
      <c r="DHP32" s="492"/>
      <c r="DHQ32" s="492"/>
      <c r="DHR32" s="492"/>
      <c r="DHS32" s="492"/>
      <c r="DHT32" s="492"/>
      <c r="DHU32" s="492"/>
      <c r="DHV32" s="492"/>
      <c r="DHW32" s="492"/>
      <c r="DHX32" s="492"/>
      <c r="DHY32" s="492"/>
      <c r="DHZ32" s="492"/>
      <c r="DIA32" s="492"/>
      <c r="DIB32" s="492"/>
      <c r="DIC32" s="492"/>
      <c r="DID32" s="492"/>
      <c r="DIE32" s="492"/>
      <c r="DIF32" s="492"/>
      <c r="DIG32" s="492"/>
      <c r="DIH32" s="492"/>
      <c r="DII32" s="492"/>
      <c r="DIJ32" s="492"/>
      <c r="DIK32" s="492"/>
      <c r="DIL32" s="492"/>
      <c r="DIM32" s="492"/>
      <c r="DIN32" s="492"/>
      <c r="DIO32" s="492"/>
      <c r="DIP32" s="492"/>
      <c r="DIQ32" s="492"/>
      <c r="DIR32" s="492"/>
      <c r="DIS32" s="492"/>
      <c r="DIT32" s="492"/>
      <c r="DIU32" s="492"/>
      <c r="DIV32" s="492"/>
      <c r="DIW32" s="492"/>
      <c r="DIX32" s="492"/>
      <c r="DIY32" s="492"/>
      <c r="DIZ32" s="492"/>
      <c r="DJA32" s="492"/>
      <c r="DJB32" s="492"/>
      <c r="DJC32" s="492"/>
      <c r="DJD32" s="492"/>
      <c r="DJE32" s="492"/>
      <c r="DJF32" s="492"/>
      <c r="DJG32" s="492"/>
      <c r="DJH32" s="492"/>
      <c r="DJI32" s="492"/>
      <c r="DJJ32" s="492"/>
      <c r="DJK32" s="492"/>
      <c r="DJL32" s="492"/>
      <c r="DJM32" s="492"/>
      <c r="DJN32" s="492"/>
      <c r="DJO32" s="492"/>
      <c r="DJP32" s="492"/>
      <c r="DJQ32" s="492"/>
      <c r="DJR32" s="492"/>
      <c r="DJS32" s="492"/>
      <c r="DJT32" s="492"/>
      <c r="DJU32" s="492"/>
      <c r="DJV32" s="492"/>
      <c r="DJW32" s="492"/>
      <c r="DJX32" s="492"/>
      <c r="DJY32" s="492"/>
      <c r="DJZ32" s="492"/>
      <c r="DKA32" s="492"/>
      <c r="DKB32" s="492"/>
      <c r="DKC32" s="492"/>
      <c r="DKD32" s="492"/>
      <c r="DKE32" s="492"/>
      <c r="DKF32" s="492"/>
      <c r="DKG32" s="492"/>
      <c r="DKH32" s="492"/>
      <c r="DKI32" s="492"/>
      <c r="DKJ32" s="492"/>
      <c r="DKK32" s="492"/>
      <c r="DKL32" s="492"/>
      <c r="DKM32" s="492"/>
      <c r="DKN32" s="492"/>
      <c r="DKO32" s="492"/>
      <c r="DKP32" s="492"/>
      <c r="DKQ32" s="492"/>
      <c r="DKR32" s="492"/>
      <c r="DKS32" s="492"/>
      <c r="DKT32" s="492"/>
      <c r="DKU32" s="492"/>
      <c r="DKV32" s="492"/>
      <c r="DKW32" s="492"/>
      <c r="DKX32" s="492"/>
      <c r="DKY32" s="492"/>
      <c r="DKZ32" s="492"/>
      <c r="DLA32" s="492"/>
      <c r="DLB32" s="492"/>
      <c r="DLC32" s="492"/>
      <c r="DLD32" s="492"/>
      <c r="DLE32" s="492"/>
      <c r="DLF32" s="492"/>
      <c r="DLG32" s="492"/>
      <c r="DLH32" s="492"/>
      <c r="DLI32" s="492"/>
      <c r="DLJ32" s="492"/>
      <c r="DLK32" s="492"/>
      <c r="DLL32" s="492"/>
      <c r="DLM32" s="492"/>
      <c r="DLN32" s="492"/>
      <c r="DLO32" s="492"/>
      <c r="DLP32" s="492"/>
      <c r="DLQ32" s="492"/>
      <c r="DLR32" s="492"/>
      <c r="DLS32" s="492"/>
      <c r="DLT32" s="492"/>
      <c r="DLU32" s="492"/>
      <c r="DLV32" s="492"/>
      <c r="DLW32" s="492"/>
      <c r="DLX32" s="492"/>
      <c r="DLY32" s="492"/>
      <c r="DLZ32" s="492"/>
      <c r="DMA32" s="492"/>
      <c r="DMB32" s="492"/>
      <c r="DMC32" s="492"/>
      <c r="DMD32" s="492"/>
      <c r="DME32" s="492"/>
      <c r="DMF32" s="492"/>
      <c r="DMG32" s="492"/>
      <c r="DMH32" s="492"/>
      <c r="DMI32" s="492"/>
      <c r="DMJ32" s="492"/>
      <c r="DMK32" s="492"/>
      <c r="DML32" s="492"/>
      <c r="DMM32" s="492"/>
      <c r="DMN32" s="492"/>
      <c r="DMO32" s="492"/>
      <c r="DMP32" s="492"/>
      <c r="DMQ32" s="492"/>
      <c r="DMR32" s="492"/>
      <c r="DMS32" s="492"/>
      <c r="DMT32" s="492"/>
      <c r="DMU32" s="492"/>
      <c r="DMV32" s="492"/>
      <c r="DMW32" s="492"/>
      <c r="DMX32" s="492"/>
      <c r="DMY32" s="492"/>
      <c r="DMZ32" s="492"/>
      <c r="DNA32" s="492"/>
      <c r="DNB32" s="492"/>
      <c r="DNC32" s="492"/>
      <c r="DND32" s="492"/>
      <c r="DNE32" s="492"/>
      <c r="DNF32" s="492"/>
      <c r="DNG32" s="492"/>
      <c r="DNH32" s="492"/>
      <c r="DNI32" s="492"/>
      <c r="DNJ32" s="492"/>
      <c r="DNK32" s="492"/>
      <c r="DNL32" s="492"/>
      <c r="DNM32" s="492"/>
      <c r="DNN32" s="492"/>
      <c r="DNO32" s="492"/>
      <c r="DNP32" s="492"/>
      <c r="DNQ32" s="492"/>
      <c r="DNR32" s="492"/>
      <c r="DNS32" s="492"/>
      <c r="DNT32" s="492"/>
      <c r="DNU32" s="492"/>
      <c r="DNV32" s="492"/>
      <c r="DNW32" s="492"/>
      <c r="DNX32" s="492"/>
      <c r="DNY32" s="492"/>
      <c r="DNZ32" s="492"/>
      <c r="DOA32" s="492"/>
      <c r="DOB32" s="492"/>
      <c r="DOC32" s="492"/>
      <c r="DOD32" s="492"/>
      <c r="DOE32" s="492"/>
      <c r="DOF32" s="492"/>
      <c r="DOG32" s="492"/>
      <c r="DOH32" s="492"/>
      <c r="DOI32" s="492"/>
      <c r="DOJ32" s="492"/>
      <c r="DOK32" s="492"/>
      <c r="DOL32" s="492"/>
      <c r="DOM32" s="492"/>
      <c r="DON32" s="492"/>
      <c r="DOO32" s="492"/>
      <c r="DOP32" s="492"/>
      <c r="DOQ32" s="492"/>
      <c r="DOR32" s="492"/>
      <c r="DOS32" s="492"/>
      <c r="DOT32" s="492"/>
      <c r="DOU32" s="492"/>
      <c r="DOV32" s="492"/>
      <c r="DOW32" s="492"/>
      <c r="DOX32" s="492"/>
      <c r="DOY32" s="492"/>
      <c r="DOZ32" s="492"/>
      <c r="DPA32" s="492"/>
      <c r="DPB32" s="492"/>
      <c r="DPC32" s="492"/>
      <c r="DPD32" s="492"/>
      <c r="DPE32" s="492"/>
      <c r="DPF32" s="492"/>
      <c r="DPG32" s="492"/>
      <c r="DPH32" s="492"/>
      <c r="DPI32" s="492"/>
      <c r="DPJ32" s="492"/>
      <c r="DPK32" s="492"/>
      <c r="DPL32" s="492"/>
      <c r="DPM32" s="492"/>
      <c r="DPN32" s="492"/>
      <c r="DPO32" s="492"/>
      <c r="DPP32" s="492"/>
      <c r="DPQ32" s="492"/>
      <c r="DPR32" s="492"/>
      <c r="DPS32" s="492"/>
      <c r="DPT32" s="492"/>
      <c r="DPU32" s="492"/>
      <c r="DPV32" s="492"/>
      <c r="DPW32" s="492"/>
      <c r="DPX32" s="492"/>
      <c r="DPY32" s="492"/>
      <c r="DPZ32" s="492"/>
      <c r="DQA32" s="492"/>
      <c r="DQB32" s="492"/>
      <c r="DQC32" s="492"/>
      <c r="DQD32" s="492"/>
      <c r="DQE32" s="492"/>
      <c r="DQF32" s="492"/>
      <c r="DQG32" s="492"/>
      <c r="DQH32" s="492"/>
      <c r="DQI32" s="492"/>
      <c r="DQJ32" s="492"/>
      <c r="DQK32" s="492"/>
      <c r="DQL32" s="492"/>
      <c r="DQM32" s="492"/>
      <c r="DQN32" s="492"/>
      <c r="DQO32" s="492"/>
      <c r="DQP32" s="492"/>
      <c r="DQQ32" s="492"/>
      <c r="DQR32" s="492"/>
      <c r="DQS32" s="492"/>
      <c r="DQT32" s="492"/>
      <c r="DQU32" s="492"/>
      <c r="DQV32" s="492"/>
      <c r="DQW32" s="492"/>
      <c r="DQX32" s="492"/>
      <c r="DQY32" s="492"/>
      <c r="DQZ32" s="492"/>
      <c r="DRA32" s="492"/>
      <c r="DRB32" s="492"/>
      <c r="DRC32" s="492"/>
      <c r="DRD32" s="492"/>
      <c r="DRE32" s="492"/>
      <c r="DRF32" s="492"/>
      <c r="DRG32" s="492"/>
      <c r="DRH32" s="492"/>
      <c r="DRI32" s="492"/>
      <c r="DRJ32" s="492"/>
      <c r="DRK32" s="492"/>
      <c r="DRL32" s="492"/>
      <c r="DRM32" s="492"/>
      <c r="DRN32" s="492"/>
      <c r="DRO32" s="492"/>
      <c r="DRP32" s="492"/>
      <c r="DRQ32" s="492"/>
      <c r="DRR32" s="492"/>
      <c r="DRS32" s="492"/>
      <c r="DRT32" s="492"/>
      <c r="DRU32" s="492"/>
      <c r="DRV32" s="492"/>
      <c r="DRW32" s="492"/>
      <c r="DRX32" s="492"/>
      <c r="DRY32" s="492"/>
      <c r="DRZ32" s="492"/>
      <c r="DSA32" s="492"/>
      <c r="DSB32" s="492"/>
      <c r="DSC32" s="492"/>
      <c r="DSD32" s="492"/>
      <c r="DSE32" s="492"/>
      <c r="DSF32" s="492"/>
      <c r="DSG32" s="492"/>
      <c r="DSH32" s="492"/>
      <c r="DSI32" s="492"/>
      <c r="DSJ32" s="492"/>
      <c r="DSK32" s="492"/>
      <c r="DSL32" s="492"/>
      <c r="DSM32" s="492"/>
      <c r="DSN32" s="492"/>
      <c r="DSO32" s="492"/>
      <c r="DSP32" s="492"/>
      <c r="DSQ32" s="492"/>
      <c r="DSR32" s="492"/>
      <c r="DSS32" s="492"/>
      <c r="DST32" s="492"/>
      <c r="DSU32" s="492"/>
      <c r="DSV32" s="492"/>
      <c r="DSW32" s="492"/>
      <c r="DSX32" s="492"/>
      <c r="DSY32" s="492"/>
      <c r="DSZ32" s="492"/>
      <c r="DTA32" s="492"/>
      <c r="DTB32" s="492"/>
      <c r="DTC32" s="492"/>
      <c r="DTD32" s="492"/>
      <c r="DTE32" s="492"/>
      <c r="DTF32" s="492"/>
      <c r="DTG32" s="492"/>
      <c r="DTH32" s="492"/>
      <c r="DTI32" s="492"/>
      <c r="DTJ32" s="492"/>
      <c r="DTK32" s="492"/>
      <c r="DTL32" s="492"/>
      <c r="DTM32" s="492"/>
      <c r="DTN32" s="492"/>
      <c r="DTO32" s="492"/>
      <c r="DTP32" s="492"/>
      <c r="DTQ32" s="492"/>
      <c r="DTR32" s="492"/>
      <c r="DTS32" s="492"/>
      <c r="DTT32" s="492"/>
      <c r="DTU32" s="492"/>
      <c r="DTV32" s="492"/>
      <c r="DTW32" s="492"/>
      <c r="DTX32" s="492"/>
      <c r="DTY32" s="492"/>
      <c r="DTZ32" s="492"/>
      <c r="DUA32" s="492"/>
      <c r="DUB32" s="492"/>
      <c r="DUC32" s="492"/>
      <c r="DUD32" s="492"/>
      <c r="DUE32" s="492"/>
      <c r="DUF32" s="492"/>
      <c r="DUG32" s="492"/>
      <c r="DUH32" s="492"/>
      <c r="DUI32" s="492"/>
      <c r="DUJ32" s="492"/>
      <c r="DUK32" s="492"/>
      <c r="DUL32" s="492"/>
      <c r="DUM32" s="492"/>
      <c r="DUN32" s="492"/>
      <c r="DUO32" s="492"/>
      <c r="DUP32" s="492"/>
      <c r="DUQ32" s="492"/>
      <c r="DUR32" s="492"/>
      <c r="DUS32" s="492"/>
      <c r="DUT32" s="492"/>
      <c r="DUU32" s="492"/>
      <c r="DUV32" s="492"/>
      <c r="DUW32" s="492"/>
      <c r="DUX32" s="492"/>
      <c r="DUY32" s="492"/>
      <c r="DUZ32" s="492"/>
      <c r="DVA32" s="492"/>
      <c r="DVB32" s="492"/>
      <c r="DVC32" s="492"/>
      <c r="DVD32" s="492"/>
      <c r="DVE32" s="492"/>
      <c r="DVF32" s="492"/>
      <c r="DVG32" s="492"/>
      <c r="DVH32" s="492"/>
      <c r="DVI32" s="492"/>
      <c r="DVJ32" s="492"/>
      <c r="DVK32" s="492"/>
      <c r="DVL32" s="492"/>
      <c r="DVM32" s="492"/>
      <c r="DVN32" s="492"/>
      <c r="DVO32" s="492"/>
      <c r="DVP32" s="492"/>
      <c r="DVQ32" s="492"/>
      <c r="DVR32" s="492"/>
      <c r="DVS32" s="492"/>
      <c r="DVT32" s="492"/>
      <c r="DVU32" s="492"/>
      <c r="DVV32" s="492"/>
      <c r="DVW32" s="492"/>
      <c r="DVX32" s="492"/>
      <c r="DVY32" s="492"/>
      <c r="DVZ32" s="492"/>
      <c r="DWA32" s="492"/>
      <c r="DWB32" s="492"/>
      <c r="DWC32" s="492"/>
      <c r="DWD32" s="492"/>
      <c r="DWE32" s="492"/>
      <c r="DWF32" s="492"/>
      <c r="DWG32" s="492"/>
      <c r="DWH32" s="492"/>
      <c r="DWI32" s="492"/>
      <c r="DWJ32" s="492"/>
      <c r="DWK32" s="492"/>
      <c r="DWL32" s="492"/>
      <c r="DWM32" s="492"/>
      <c r="DWN32" s="492"/>
      <c r="DWO32" s="492"/>
      <c r="DWP32" s="492"/>
      <c r="DWQ32" s="492"/>
      <c r="DWR32" s="492"/>
      <c r="DWS32" s="492"/>
      <c r="DWT32" s="492"/>
      <c r="DWU32" s="492"/>
      <c r="DWV32" s="492"/>
      <c r="DWW32" s="492"/>
      <c r="DWX32" s="492"/>
      <c r="DWY32" s="492"/>
      <c r="DWZ32" s="492"/>
      <c r="DXA32" s="492"/>
      <c r="DXB32" s="492"/>
      <c r="DXC32" s="492"/>
      <c r="DXD32" s="492"/>
      <c r="DXE32" s="492"/>
      <c r="DXF32" s="492"/>
      <c r="DXG32" s="492"/>
      <c r="DXH32" s="492"/>
      <c r="DXI32" s="492"/>
      <c r="DXJ32" s="492"/>
      <c r="DXK32" s="492"/>
      <c r="DXL32" s="492"/>
      <c r="DXM32" s="492"/>
      <c r="DXN32" s="492"/>
      <c r="DXO32" s="492"/>
      <c r="DXP32" s="492"/>
      <c r="DXQ32" s="492"/>
      <c r="DXR32" s="492"/>
      <c r="DXS32" s="492"/>
      <c r="DXT32" s="492"/>
      <c r="DXU32" s="492"/>
      <c r="DXV32" s="492"/>
      <c r="DXW32" s="492"/>
      <c r="DXX32" s="492"/>
      <c r="DXY32" s="492"/>
      <c r="DXZ32" s="492"/>
      <c r="DYA32" s="492"/>
      <c r="DYB32" s="492"/>
      <c r="DYC32" s="492"/>
      <c r="DYD32" s="492"/>
      <c r="DYE32" s="492"/>
      <c r="DYF32" s="492"/>
      <c r="DYG32" s="492"/>
      <c r="DYH32" s="492"/>
      <c r="DYI32" s="492"/>
      <c r="DYJ32" s="492"/>
      <c r="DYK32" s="492"/>
      <c r="DYL32" s="492"/>
      <c r="DYM32" s="492"/>
      <c r="DYN32" s="492"/>
      <c r="DYO32" s="492"/>
      <c r="DYP32" s="492"/>
      <c r="DYQ32" s="492"/>
      <c r="DYR32" s="492"/>
      <c r="DYS32" s="492"/>
      <c r="DYT32" s="492"/>
      <c r="DYU32" s="492"/>
      <c r="DYV32" s="492"/>
      <c r="DYW32" s="492"/>
      <c r="DYX32" s="492"/>
      <c r="DYY32" s="492"/>
      <c r="DYZ32" s="492"/>
      <c r="DZA32" s="492"/>
      <c r="DZB32" s="492"/>
      <c r="DZC32" s="492"/>
      <c r="DZD32" s="492"/>
      <c r="DZE32" s="492"/>
      <c r="DZF32" s="492"/>
      <c r="DZG32" s="492"/>
      <c r="DZH32" s="492"/>
      <c r="DZI32" s="492"/>
      <c r="DZJ32" s="492"/>
      <c r="DZK32" s="492"/>
      <c r="DZL32" s="492"/>
      <c r="DZM32" s="492"/>
      <c r="DZN32" s="492"/>
      <c r="DZO32" s="492"/>
      <c r="DZP32" s="492"/>
      <c r="DZQ32" s="492"/>
      <c r="DZR32" s="492"/>
      <c r="DZS32" s="492"/>
      <c r="DZT32" s="492"/>
      <c r="DZU32" s="492"/>
      <c r="DZV32" s="492"/>
      <c r="DZW32" s="492"/>
      <c r="DZX32" s="492"/>
      <c r="DZY32" s="492"/>
      <c r="DZZ32" s="492"/>
      <c r="EAA32" s="492"/>
      <c r="EAB32" s="492"/>
      <c r="EAC32" s="492"/>
      <c r="EAD32" s="492"/>
      <c r="EAE32" s="492"/>
      <c r="EAF32" s="492"/>
      <c r="EAG32" s="492"/>
      <c r="EAH32" s="492"/>
      <c r="EAI32" s="492"/>
      <c r="EAJ32" s="492"/>
      <c r="EAK32" s="492"/>
      <c r="EAL32" s="492"/>
      <c r="EAM32" s="492"/>
      <c r="EAN32" s="492"/>
      <c r="EAO32" s="492"/>
      <c r="EAP32" s="492"/>
      <c r="EAQ32" s="492"/>
      <c r="EAR32" s="492"/>
      <c r="EAS32" s="492"/>
      <c r="EAT32" s="492"/>
      <c r="EAU32" s="492"/>
      <c r="EAV32" s="492"/>
      <c r="EAW32" s="492"/>
      <c r="EAX32" s="492"/>
      <c r="EAY32" s="492"/>
      <c r="EAZ32" s="492"/>
      <c r="EBA32" s="492"/>
      <c r="EBB32" s="492"/>
      <c r="EBC32" s="492"/>
      <c r="EBD32" s="492"/>
      <c r="EBE32" s="492"/>
      <c r="EBF32" s="492"/>
      <c r="EBG32" s="492"/>
      <c r="EBH32" s="492"/>
      <c r="EBI32" s="492"/>
      <c r="EBJ32" s="492"/>
      <c r="EBK32" s="492"/>
      <c r="EBL32" s="492"/>
      <c r="EBM32" s="492"/>
      <c r="EBN32" s="492"/>
      <c r="EBO32" s="492"/>
      <c r="EBP32" s="492"/>
      <c r="EBQ32" s="492"/>
      <c r="EBR32" s="492"/>
      <c r="EBS32" s="492"/>
      <c r="EBT32" s="492"/>
      <c r="EBU32" s="492"/>
      <c r="EBV32" s="492"/>
      <c r="EBW32" s="492"/>
      <c r="EBX32" s="492"/>
      <c r="EBY32" s="492"/>
      <c r="EBZ32" s="492"/>
      <c r="ECA32" s="492"/>
      <c r="ECB32" s="492"/>
      <c r="ECC32" s="492"/>
      <c r="ECD32" s="492"/>
      <c r="ECE32" s="492"/>
      <c r="ECF32" s="492"/>
      <c r="ECG32" s="492"/>
      <c r="ECH32" s="492"/>
      <c r="ECI32" s="492"/>
      <c r="ECJ32" s="492"/>
      <c r="ECK32" s="492"/>
      <c r="ECL32" s="492"/>
      <c r="ECM32" s="492"/>
      <c r="ECN32" s="492"/>
      <c r="ECO32" s="492"/>
      <c r="ECP32" s="492"/>
      <c r="ECQ32" s="492"/>
      <c r="ECR32" s="492"/>
      <c r="ECS32" s="492"/>
      <c r="ECT32" s="492"/>
      <c r="ECU32" s="492"/>
      <c r="ECV32" s="492"/>
      <c r="ECW32" s="492"/>
      <c r="ECX32" s="492"/>
      <c r="ECY32" s="492"/>
      <c r="ECZ32" s="492"/>
      <c r="EDA32" s="492"/>
      <c r="EDB32" s="492"/>
      <c r="EDC32" s="492"/>
      <c r="EDD32" s="492"/>
      <c r="EDE32" s="492"/>
      <c r="EDF32" s="492"/>
      <c r="EDG32" s="492"/>
      <c r="EDH32" s="492"/>
      <c r="EDI32" s="492"/>
      <c r="EDJ32" s="492"/>
      <c r="EDK32" s="492"/>
      <c r="EDL32" s="492"/>
      <c r="EDM32" s="492"/>
      <c r="EDN32" s="492"/>
      <c r="EDO32" s="492"/>
      <c r="EDP32" s="492"/>
      <c r="EDQ32" s="492"/>
      <c r="EDR32" s="492"/>
      <c r="EDS32" s="492"/>
      <c r="EDT32" s="492"/>
      <c r="EDU32" s="492"/>
      <c r="EDV32" s="492"/>
      <c r="EDW32" s="492"/>
      <c r="EDX32" s="492"/>
      <c r="EDY32" s="492"/>
      <c r="EDZ32" s="492"/>
      <c r="EEA32" s="492"/>
      <c r="EEB32" s="492"/>
      <c r="EEC32" s="492"/>
      <c r="EED32" s="492"/>
      <c r="EEE32" s="492"/>
      <c r="EEF32" s="492"/>
      <c r="EEG32" s="492"/>
      <c r="EEH32" s="492"/>
      <c r="EEI32" s="492"/>
      <c r="EEJ32" s="492"/>
      <c r="EEK32" s="492"/>
      <c r="EEL32" s="492"/>
      <c r="EEM32" s="492"/>
      <c r="EEN32" s="492"/>
      <c r="EEO32" s="492"/>
      <c r="EEP32" s="492"/>
      <c r="EEQ32" s="492"/>
      <c r="EER32" s="492"/>
      <c r="EES32" s="492"/>
      <c r="EET32" s="492"/>
      <c r="EEU32" s="492"/>
      <c r="EEV32" s="492"/>
      <c r="EEW32" s="492"/>
      <c r="EEX32" s="492"/>
      <c r="EEY32" s="492"/>
      <c r="EEZ32" s="492"/>
      <c r="EFA32" s="492"/>
      <c r="EFB32" s="492"/>
      <c r="EFC32" s="492"/>
      <c r="EFD32" s="492"/>
      <c r="EFE32" s="492"/>
      <c r="EFF32" s="492"/>
      <c r="EFG32" s="492"/>
      <c r="EFH32" s="492"/>
      <c r="EFI32" s="492"/>
      <c r="EFJ32" s="492"/>
      <c r="EFK32" s="492"/>
      <c r="EFL32" s="492"/>
      <c r="EFM32" s="492"/>
      <c r="EFN32" s="492"/>
      <c r="EFO32" s="492"/>
      <c r="EFP32" s="492"/>
      <c r="EFQ32" s="492"/>
      <c r="EFR32" s="492"/>
      <c r="EFS32" s="492"/>
      <c r="EFT32" s="492"/>
      <c r="EFU32" s="492"/>
      <c r="EFV32" s="492"/>
      <c r="EFW32" s="492"/>
      <c r="EFX32" s="492"/>
      <c r="EFY32" s="492"/>
      <c r="EFZ32" s="492"/>
      <c r="EGA32" s="492"/>
      <c r="EGB32" s="492"/>
      <c r="EGC32" s="492"/>
      <c r="EGD32" s="492"/>
      <c r="EGE32" s="492"/>
      <c r="EGF32" s="492"/>
      <c r="EGG32" s="492"/>
      <c r="EGH32" s="492"/>
      <c r="EGI32" s="492"/>
      <c r="EGJ32" s="492"/>
      <c r="EGK32" s="492"/>
      <c r="EGL32" s="492"/>
      <c r="EGM32" s="492"/>
      <c r="EGN32" s="492"/>
      <c r="EGO32" s="492"/>
      <c r="EGP32" s="492"/>
      <c r="EGQ32" s="492"/>
      <c r="EGR32" s="492"/>
      <c r="EGS32" s="492"/>
      <c r="EGT32" s="492"/>
      <c r="EGU32" s="492"/>
      <c r="EGV32" s="492"/>
      <c r="EGW32" s="492"/>
      <c r="EGX32" s="492"/>
      <c r="EGY32" s="492"/>
      <c r="EGZ32" s="492"/>
      <c r="EHA32" s="492"/>
      <c r="EHB32" s="492"/>
      <c r="EHC32" s="492"/>
      <c r="EHD32" s="492"/>
      <c r="EHE32" s="492"/>
      <c r="EHF32" s="492"/>
      <c r="EHG32" s="492"/>
      <c r="EHH32" s="492"/>
      <c r="EHI32" s="492"/>
      <c r="EHJ32" s="492"/>
      <c r="EHK32" s="492"/>
      <c r="EHL32" s="492"/>
      <c r="EHM32" s="492"/>
      <c r="EHN32" s="492"/>
      <c r="EHO32" s="492"/>
      <c r="EHP32" s="492"/>
      <c r="EHQ32" s="492"/>
      <c r="EHR32" s="492"/>
      <c r="EHS32" s="492"/>
      <c r="EHT32" s="492"/>
      <c r="EHU32" s="492"/>
      <c r="EHV32" s="492"/>
      <c r="EHW32" s="492"/>
      <c r="EHX32" s="492"/>
      <c r="EHY32" s="492"/>
      <c r="EHZ32" s="492"/>
      <c r="EIA32" s="492"/>
      <c r="EIB32" s="492"/>
      <c r="EIC32" s="492"/>
      <c r="EID32" s="492"/>
      <c r="EIE32" s="492"/>
      <c r="EIF32" s="492"/>
      <c r="EIG32" s="492"/>
      <c r="EIH32" s="492"/>
      <c r="EII32" s="492"/>
      <c r="EIJ32" s="492"/>
      <c r="EIK32" s="492"/>
      <c r="EIL32" s="492"/>
      <c r="EIM32" s="492"/>
      <c r="EIN32" s="492"/>
      <c r="EIO32" s="492"/>
      <c r="EIP32" s="492"/>
      <c r="EIQ32" s="492"/>
      <c r="EIR32" s="492"/>
      <c r="EIS32" s="492"/>
      <c r="EIT32" s="492"/>
      <c r="EIU32" s="492"/>
      <c r="EIV32" s="492"/>
      <c r="EIW32" s="492"/>
      <c r="EIX32" s="492"/>
      <c r="EIY32" s="492"/>
      <c r="EIZ32" s="492"/>
      <c r="EJA32" s="492"/>
      <c r="EJB32" s="492"/>
      <c r="EJC32" s="492"/>
      <c r="EJD32" s="492"/>
      <c r="EJE32" s="492"/>
      <c r="EJF32" s="492"/>
      <c r="EJG32" s="492"/>
      <c r="EJH32" s="492"/>
      <c r="EJI32" s="492"/>
      <c r="EJJ32" s="492"/>
      <c r="EJK32" s="492"/>
      <c r="EJL32" s="492"/>
      <c r="EJM32" s="492"/>
      <c r="EJN32" s="492"/>
      <c r="EJO32" s="492"/>
      <c r="EJP32" s="492"/>
      <c r="EJQ32" s="492"/>
      <c r="EJR32" s="492"/>
      <c r="EJS32" s="492"/>
      <c r="EJT32" s="492"/>
      <c r="EJU32" s="492"/>
      <c r="EJV32" s="492"/>
      <c r="EJW32" s="492"/>
      <c r="EJX32" s="492"/>
      <c r="EJY32" s="492"/>
      <c r="EJZ32" s="492"/>
      <c r="EKA32" s="492"/>
      <c r="EKB32" s="492"/>
      <c r="EKC32" s="492"/>
      <c r="EKD32" s="492"/>
      <c r="EKE32" s="492"/>
      <c r="EKF32" s="492"/>
      <c r="EKG32" s="492"/>
      <c r="EKH32" s="492"/>
      <c r="EKI32" s="492"/>
      <c r="EKJ32" s="492"/>
      <c r="EKK32" s="492"/>
      <c r="EKL32" s="492"/>
      <c r="EKM32" s="492"/>
      <c r="EKN32" s="492"/>
      <c r="EKO32" s="492"/>
      <c r="EKP32" s="492"/>
      <c r="EKQ32" s="492"/>
      <c r="EKR32" s="492"/>
      <c r="EKS32" s="492"/>
      <c r="EKT32" s="492"/>
      <c r="EKU32" s="492"/>
      <c r="EKV32" s="492"/>
      <c r="EKW32" s="492"/>
      <c r="EKX32" s="492"/>
      <c r="EKY32" s="492"/>
      <c r="EKZ32" s="492"/>
      <c r="ELA32" s="492"/>
      <c r="ELB32" s="492"/>
      <c r="ELC32" s="492"/>
      <c r="ELD32" s="492"/>
      <c r="ELE32" s="492"/>
      <c r="ELF32" s="492"/>
      <c r="ELG32" s="492"/>
      <c r="ELH32" s="492"/>
      <c r="ELI32" s="492"/>
      <c r="ELJ32" s="492"/>
      <c r="ELK32" s="492"/>
      <c r="ELL32" s="492"/>
      <c r="ELM32" s="492"/>
      <c r="ELN32" s="492"/>
      <c r="ELO32" s="492"/>
      <c r="ELP32" s="492"/>
      <c r="ELQ32" s="492"/>
      <c r="ELR32" s="492"/>
      <c r="ELS32" s="492"/>
      <c r="ELT32" s="492"/>
      <c r="ELU32" s="492"/>
      <c r="ELV32" s="492"/>
      <c r="ELW32" s="492"/>
      <c r="ELX32" s="492"/>
      <c r="ELY32" s="492"/>
      <c r="ELZ32" s="492"/>
      <c r="EMA32" s="492"/>
      <c r="EMB32" s="492"/>
      <c r="EMC32" s="492"/>
      <c r="EMD32" s="492"/>
      <c r="EME32" s="492"/>
      <c r="EMF32" s="492"/>
      <c r="EMG32" s="492"/>
      <c r="EMH32" s="492"/>
      <c r="EMI32" s="492"/>
      <c r="EMJ32" s="492"/>
      <c r="EMK32" s="492"/>
      <c r="EML32" s="492"/>
      <c r="EMM32" s="492"/>
      <c r="EMN32" s="492"/>
      <c r="EMO32" s="492"/>
      <c r="EMP32" s="492"/>
      <c r="EMQ32" s="492"/>
      <c r="EMR32" s="492"/>
      <c r="EMS32" s="492"/>
      <c r="EMT32" s="492"/>
      <c r="EMU32" s="492"/>
      <c r="EMV32" s="492"/>
      <c r="EMW32" s="492"/>
      <c r="EMX32" s="492"/>
      <c r="EMY32" s="492"/>
      <c r="EMZ32" s="492"/>
      <c r="ENA32" s="492"/>
      <c r="ENB32" s="492"/>
      <c r="ENC32" s="492"/>
      <c r="END32" s="492"/>
      <c r="ENE32" s="492"/>
      <c r="ENF32" s="492"/>
      <c r="ENG32" s="492"/>
      <c r="ENH32" s="492"/>
      <c r="ENI32" s="492"/>
      <c r="ENJ32" s="492"/>
      <c r="ENK32" s="492"/>
      <c r="ENL32" s="492"/>
      <c r="ENM32" s="492"/>
      <c r="ENN32" s="492"/>
      <c r="ENO32" s="492"/>
      <c r="ENP32" s="492"/>
      <c r="ENQ32" s="492"/>
      <c r="ENR32" s="492"/>
      <c r="ENS32" s="492"/>
      <c r="ENT32" s="492"/>
      <c r="ENU32" s="492"/>
      <c r="ENV32" s="492"/>
      <c r="ENW32" s="492"/>
      <c r="ENX32" s="492"/>
      <c r="ENY32" s="492"/>
      <c r="ENZ32" s="492"/>
      <c r="EOA32" s="492"/>
      <c r="EOB32" s="492"/>
      <c r="EOC32" s="492"/>
      <c r="EOD32" s="492"/>
      <c r="EOE32" s="492"/>
      <c r="EOF32" s="492"/>
      <c r="EOG32" s="492"/>
      <c r="EOH32" s="492"/>
      <c r="EOI32" s="492"/>
      <c r="EOJ32" s="492"/>
      <c r="EOK32" s="492"/>
      <c r="EOL32" s="492"/>
      <c r="EOM32" s="492"/>
      <c r="EON32" s="492"/>
      <c r="EOO32" s="492"/>
      <c r="EOP32" s="492"/>
      <c r="EOQ32" s="492"/>
      <c r="EOR32" s="492"/>
      <c r="EOS32" s="492"/>
      <c r="EOT32" s="492"/>
      <c r="EOU32" s="492"/>
      <c r="EOV32" s="492"/>
      <c r="EOW32" s="492"/>
      <c r="EOX32" s="492"/>
      <c r="EOY32" s="492"/>
      <c r="EOZ32" s="492"/>
      <c r="EPA32" s="492"/>
      <c r="EPB32" s="492"/>
      <c r="EPC32" s="492"/>
      <c r="EPD32" s="492"/>
      <c r="EPE32" s="492"/>
      <c r="EPF32" s="492"/>
      <c r="EPG32" s="492"/>
      <c r="EPH32" s="492"/>
      <c r="EPI32" s="492"/>
      <c r="EPJ32" s="492"/>
      <c r="EPK32" s="492"/>
      <c r="EPL32" s="492"/>
      <c r="EPM32" s="492"/>
      <c r="EPN32" s="492"/>
      <c r="EPO32" s="492"/>
      <c r="EPP32" s="492"/>
      <c r="EPQ32" s="492"/>
      <c r="EPR32" s="492"/>
      <c r="EPS32" s="492"/>
      <c r="EPT32" s="492"/>
      <c r="EPU32" s="492"/>
      <c r="EPV32" s="492"/>
      <c r="EPW32" s="492"/>
      <c r="EPX32" s="492"/>
      <c r="EPY32" s="492"/>
      <c r="EPZ32" s="492"/>
      <c r="EQA32" s="492"/>
      <c r="EQB32" s="492"/>
      <c r="EQC32" s="492"/>
      <c r="EQD32" s="492"/>
      <c r="EQE32" s="492"/>
      <c r="EQF32" s="492"/>
      <c r="EQG32" s="492"/>
      <c r="EQH32" s="492"/>
      <c r="EQI32" s="492"/>
      <c r="EQJ32" s="492"/>
      <c r="EQK32" s="492"/>
      <c r="EQL32" s="492"/>
      <c r="EQM32" s="492"/>
      <c r="EQN32" s="492"/>
      <c r="EQO32" s="492"/>
      <c r="EQP32" s="492"/>
      <c r="EQQ32" s="492"/>
      <c r="EQR32" s="492"/>
      <c r="EQS32" s="492"/>
      <c r="EQT32" s="492"/>
      <c r="EQU32" s="492"/>
      <c r="EQV32" s="492"/>
      <c r="EQW32" s="492"/>
      <c r="EQX32" s="492"/>
      <c r="EQY32" s="492"/>
      <c r="EQZ32" s="492"/>
      <c r="ERA32" s="492"/>
      <c r="ERB32" s="492"/>
      <c r="ERC32" s="492"/>
      <c r="ERD32" s="492"/>
      <c r="ERE32" s="492"/>
      <c r="ERF32" s="492"/>
      <c r="ERG32" s="492"/>
      <c r="ERH32" s="492"/>
      <c r="ERI32" s="492"/>
      <c r="ERJ32" s="492"/>
      <c r="ERK32" s="492"/>
      <c r="ERL32" s="492"/>
      <c r="ERM32" s="492"/>
      <c r="ERN32" s="492"/>
      <c r="ERO32" s="492"/>
      <c r="ERP32" s="492"/>
      <c r="ERQ32" s="492"/>
      <c r="ERR32" s="492"/>
      <c r="ERS32" s="492"/>
      <c r="ERT32" s="492"/>
      <c r="ERU32" s="492"/>
      <c r="ERV32" s="492"/>
      <c r="ERW32" s="492"/>
      <c r="ERX32" s="492"/>
      <c r="ERY32" s="492"/>
      <c r="ERZ32" s="492"/>
      <c r="ESA32" s="492"/>
      <c r="ESB32" s="492"/>
      <c r="ESC32" s="492"/>
      <c r="ESD32" s="492"/>
      <c r="ESE32" s="492"/>
      <c r="ESF32" s="492"/>
      <c r="ESG32" s="492"/>
      <c r="ESH32" s="492"/>
      <c r="ESI32" s="492"/>
      <c r="ESJ32" s="492"/>
      <c r="ESK32" s="492"/>
      <c r="ESL32" s="492"/>
      <c r="ESM32" s="492"/>
      <c r="ESN32" s="492"/>
      <c r="ESO32" s="492"/>
      <c r="ESP32" s="492"/>
      <c r="ESQ32" s="492"/>
      <c r="ESR32" s="492"/>
      <c r="ESS32" s="492"/>
      <c r="EST32" s="492"/>
      <c r="ESU32" s="492"/>
      <c r="ESV32" s="492"/>
      <c r="ESW32" s="492"/>
      <c r="ESX32" s="492"/>
      <c r="ESY32" s="492"/>
      <c r="ESZ32" s="492"/>
      <c r="ETA32" s="492"/>
      <c r="ETB32" s="492"/>
      <c r="ETC32" s="492"/>
      <c r="ETD32" s="492"/>
      <c r="ETE32" s="492"/>
      <c r="ETF32" s="492"/>
      <c r="ETG32" s="492"/>
      <c r="ETH32" s="492"/>
      <c r="ETI32" s="492"/>
      <c r="ETJ32" s="492"/>
      <c r="ETK32" s="492"/>
      <c r="ETL32" s="492"/>
      <c r="ETM32" s="492"/>
      <c r="ETN32" s="492"/>
      <c r="ETO32" s="492"/>
      <c r="ETP32" s="492"/>
      <c r="ETQ32" s="492"/>
      <c r="ETR32" s="492"/>
      <c r="ETS32" s="492"/>
      <c r="ETT32" s="492"/>
      <c r="ETU32" s="492"/>
      <c r="ETV32" s="492"/>
      <c r="ETW32" s="492"/>
      <c r="ETX32" s="492"/>
      <c r="ETY32" s="492"/>
      <c r="ETZ32" s="492"/>
      <c r="EUA32" s="492"/>
      <c r="EUB32" s="492"/>
      <c r="EUC32" s="492"/>
      <c r="EUD32" s="492"/>
      <c r="EUE32" s="492"/>
      <c r="EUF32" s="492"/>
      <c r="EUG32" s="492"/>
      <c r="EUH32" s="492"/>
      <c r="EUI32" s="492"/>
      <c r="EUJ32" s="492"/>
      <c r="EUK32" s="492"/>
      <c r="EUL32" s="492"/>
      <c r="EUM32" s="492"/>
      <c r="EUN32" s="492"/>
      <c r="EUO32" s="492"/>
      <c r="EUP32" s="492"/>
      <c r="EUQ32" s="492"/>
      <c r="EUR32" s="492"/>
      <c r="EUS32" s="492"/>
      <c r="EUT32" s="492"/>
      <c r="EUU32" s="492"/>
      <c r="EUV32" s="492"/>
      <c r="EUW32" s="492"/>
      <c r="EUX32" s="492"/>
      <c r="EUY32" s="492"/>
      <c r="EUZ32" s="492"/>
      <c r="EVA32" s="492"/>
      <c r="EVB32" s="492"/>
      <c r="EVC32" s="492"/>
      <c r="EVD32" s="492"/>
      <c r="EVE32" s="492"/>
      <c r="EVF32" s="492"/>
      <c r="EVG32" s="492"/>
      <c r="EVH32" s="492"/>
      <c r="EVI32" s="492"/>
      <c r="EVJ32" s="492"/>
      <c r="EVK32" s="492"/>
      <c r="EVL32" s="492"/>
      <c r="EVM32" s="492"/>
      <c r="EVN32" s="492"/>
      <c r="EVO32" s="492"/>
      <c r="EVP32" s="492"/>
      <c r="EVQ32" s="492"/>
      <c r="EVR32" s="492"/>
      <c r="EVS32" s="492"/>
      <c r="EVT32" s="492"/>
      <c r="EVU32" s="492"/>
      <c r="EVV32" s="492"/>
      <c r="EVW32" s="492"/>
      <c r="EVX32" s="492"/>
      <c r="EVY32" s="492"/>
      <c r="EVZ32" s="492"/>
      <c r="EWA32" s="492"/>
      <c r="EWB32" s="492"/>
      <c r="EWC32" s="492"/>
      <c r="EWD32" s="492"/>
      <c r="EWE32" s="492"/>
      <c r="EWF32" s="492"/>
      <c r="EWG32" s="492"/>
      <c r="EWH32" s="492"/>
      <c r="EWI32" s="492"/>
      <c r="EWJ32" s="492"/>
      <c r="EWK32" s="492"/>
      <c r="EWL32" s="492"/>
      <c r="EWM32" s="492"/>
      <c r="EWN32" s="492"/>
      <c r="EWO32" s="492"/>
      <c r="EWP32" s="492"/>
      <c r="EWQ32" s="492"/>
      <c r="EWR32" s="492"/>
      <c r="EWS32" s="492"/>
      <c r="EWT32" s="492"/>
      <c r="EWU32" s="492"/>
      <c r="EWV32" s="492"/>
      <c r="EWW32" s="492"/>
      <c r="EWX32" s="492"/>
      <c r="EWY32" s="492"/>
      <c r="EWZ32" s="492"/>
      <c r="EXA32" s="492"/>
      <c r="EXB32" s="492"/>
      <c r="EXC32" s="492"/>
      <c r="EXD32" s="492"/>
      <c r="EXE32" s="492"/>
      <c r="EXF32" s="492"/>
      <c r="EXG32" s="492"/>
      <c r="EXH32" s="492"/>
      <c r="EXI32" s="492"/>
      <c r="EXJ32" s="492"/>
      <c r="EXK32" s="492"/>
      <c r="EXL32" s="492"/>
      <c r="EXM32" s="492"/>
      <c r="EXN32" s="492"/>
      <c r="EXO32" s="492"/>
      <c r="EXP32" s="492"/>
      <c r="EXQ32" s="492"/>
      <c r="EXR32" s="492"/>
      <c r="EXS32" s="492"/>
      <c r="EXT32" s="492"/>
      <c r="EXU32" s="492"/>
      <c r="EXV32" s="492"/>
      <c r="EXW32" s="492"/>
      <c r="EXX32" s="492"/>
      <c r="EXY32" s="492"/>
      <c r="EXZ32" s="492"/>
      <c r="EYA32" s="492"/>
      <c r="EYB32" s="492"/>
      <c r="EYC32" s="492"/>
      <c r="EYD32" s="492"/>
      <c r="EYE32" s="492"/>
      <c r="EYF32" s="492"/>
      <c r="EYG32" s="492"/>
      <c r="EYH32" s="492"/>
      <c r="EYI32" s="492"/>
      <c r="EYJ32" s="492"/>
      <c r="EYK32" s="492"/>
      <c r="EYL32" s="492"/>
      <c r="EYM32" s="492"/>
      <c r="EYN32" s="492"/>
      <c r="EYO32" s="492"/>
      <c r="EYP32" s="492"/>
      <c r="EYQ32" s="492"/>
      <c r="EYR32" s="492"/>
      <c r="EYS32" s="492"/>
      <c r="EYT32" s="492"/>
      <c r="EYU32" s="492"/>
      <c r="EYV32" s="492"/>
      <c r="EYW32" s="492"/>
      <c r="EYX32" s="492"/>
      <c r="EYY32" s="492"/>
      <c r="EYZ32" s="492"/>
      <c r="EZA32" s="492"/>
      <c r="EZB32" s="492"/>
      <c r="EZC32" s="492"/>
      <c r="EZD32" s="492"/>
      <c r="EZE32" s="492"/>
      <c r="EZF32" s="492"/>
      <c r="EZG32" s="492"/>
      <c r="EZH32" s="492"/>
      <c r="EZI32" s="492"/>
      <c r="EZJ32" s="492"/>
      <c r="EZK32" s="492"/>
      <c r="EZL32" s="492"/>
      <c r="EZM32" s="492"/>
      <c r="EZN32" s="492"/>
      <c r="EZO32" s="492"/>
      <c r="EZP32" s="492"/>
      <c r="EZQ32" s="492"/>
      <c r="EZR32" s="492"/>
      <c r="EZS32" s="492"/>
      <c r="EZT32" s="492"/>
      <c r="EZU32" s="492"/>
      <c r="EZV32" s="492"/>
      <c r="EZW32" s="492"/>
      <c r="EZX32" s="492"/>
      <c r="EZY32" s="492"/>
      <c r="EZZ32" s="492"/>
      <c r="FAA32" s="492"/>
      <c r="FAB32" s="492"/>
      <c r="FAC32" s="492"/>
      <c r="FAD32" s="492"/>
      <c r="FAE32" s="492"/>
      <c r="FAF32" s="492"/>
      <c r="FAG32" s="492"/>
      <c r="FAH32" s="492"/>
      <c r="FAI32" s="492"/>
      <c r="FAJ32" s="492"/>
      <c r="FAK32" s="492"/>
      <c r="FAL32" s="492"/>
      <c r="FAM32" s="492"/>
      <c r="FAN32" s="492"/>
      <c r="FAO32" s="492"/>
      <c r="FAP32" s="492"/>
      <c r="FAQ32" s="492"/>
      <c r="FAR32" s="492"/>
      <c r="FAS32" s="492"/>
      <c r="FAT32" s="492"/>
      <c r="FAU32" s="492"/>
      <c r="FAV32" s="492"/>
      <c r="FAW32" s="492"/>
      <c r="FAX32" s="492"/>
      <c r="FAY32" s="492"/>
      <c r="FAZ32" s="492"/>
      <c r="FBA32" s="492"/>
      <c r="FBB32" s="492"/>
      <c r="FBC32" s="492"/>
      <c r="FBD32" s="492"/>
      <c r="FBE32" s="492"/>
      <c r="FBF32" s="492"/>
      <c r="FBG32" s="492"/>
      <c r="FBH32" s="492"/>
      <c r="FBI32" s="492"/>
      <c r="FBJ32" s="492"/>
      <c r="FBK32" s="492"/>
      <c r="FBL32" s="492"/>
      <c r="FBM32" s="492"/>
      <c r="FBN32" s="492"/>
      <c r="FBO32" s="492"/>
      <c r="FBP32" s="492"/>
      <c r="FBQ32" s="492"/>
      <c r="FBR32" s="492"/>
      <c r="FBS32" s="492"/>
      <c r="FBT32" s="492"/>
      <c r="FBU32" s="492"/>
      <c r="FBV32" s="492"/>
      <c r="FBW32" s="492"/>
      <c r="FBX32" s="492"/>
      <c r="FBY32" s="492"/>
      <c r="FBZ32" s="492"/>
      <c r="FCA32" s="492"/>
      <c r="FCB32" s="492"/>
      <c r="FCC32" s="492"/>
      <c r="FCD32" s="492"/>
      <c r="FCE32" s="492"/>
      <c r="FCF32" s="492"/>
      <c r="FCG32" s="492"/>
      <c r="FCH32" s="492"/>
      <c r="FCI32" s="492"/>
      <c r="FCJ32" s="492"/>
      <c r="FCK32" s="492"/>
      <c r="FCL32" s="492"/>
      <c r="FCM32" s="492"/>
      <c r="FCN32" s="492"/>
      <c r="FCO32" s="492"/>
      <c r="FCP32" s="492"/>
      <c r="FCQ32" s="492"/>
      <c r="FCR32" s="492"/>
      <c r="FCS32" s="492"/>
      <c r="FCT32" s="492"/>
      <c r="FCU32" s="492"/>
      <c r="FCV32" s="492"/>
      <c r="FCW32" s="492"/>
      <c r="FCX32" s="492"/>
      <c r="FCY32" s="492"/>
      <c r="FCZ32" s="492"/>
      <c r="FDA32" s="492"/>
      <c r="FDB32" s="492"/>
      <c r="FDC32" s="492"/>
      <c r="FDD32" s="492"/>
      <c r="FDE32" s="492"/>
      <c r="FDF32" s="492"/>
      <c r="FDG32" s="492"/>
      <c r="FDH32" s="492"/>
      <c r="FDI32" s="492"/>
      <c r="FDJ32" s="492"/>
      <c r="FDK32" s="492"/>
      <c r="FDL32" s="492"/>
      <c r="FDM32" s="492"/>
      <c r="FDN32" s="492"/>
      <c r="FDO32" s="492"/>
      <c r="FDP32" s="492"/>
      <c r="FDQ32" s="492"/>
      <c r="FDR32" s="492"/>
      <c r="FDS32" s="492"/>
      <c r="FDT32" s="492"/>
      <c r="FDU32" s="492"/>
      <c r="FDV32" s="492"/>
      <c r="FDW32" s="492"/>
      <c r="FDX32" s="492"/>
      <c r="FDY32" s="492"/>
      <c r="FDZ32" s="492"/>
      <c r="FEA32" s="492"/>
      <c r="FEB32" s="492"/>
      <c r="FEC32" s="492"/>
      <c r="FED32" s="492"/>
      <c r="FEE32" s="492"/>
      <c r="FEF32" s="492"/>
      <c r="FEG32" s="492"/>
      <c r="FEH32" s="492"/>
      <c r="FEI32" s="492"/>
      <c r="FEJ32" s="492"/>
      <c r="FEK32" s="492"/>
      <c r="FEL32" s="492"/>
      <c r="FEM32" s="492"/>
      <c r="FEN32" s="492"/>
      <c r="FEO32" s="492"/>
      <c r="FEP32" s="492"/>
      <c r="FEQ32" s="492"/>
      <c r="FER32" s="492"/>
      <c r="FES32" s="492"/>
      <c r="FET32" s="492"/>
      <c r="FEU32" s="492"/>
      <c r="FEV32" s="492"/>
      <c r="FEW32" s="492"/>
      <c r="FEX32" s="492"/>
      <c r="FEY32" s="492"/>
      <c r="FEZ32" s="492"/>
      <c r="FFA32" s="492"/>
      <c r="FFB32" s="492"/>
      <c r="FFC32" s="492"/>
      <c r="FFD32" s="492"/>
      <c r="FFE32" s="492"/>
      <c r="FFF32" s="492"/>
      <c r="FFG32" s="492"/>
      <c r="FFH32" s="492"/>
      <c r="FFI32" s="492"/>
      <c r="FFJ32" s="492"/>
      <c r="FFK32" s="492"/>
      <c r="FFL32" s="492"/>
      <c r="FFM32" s="492"/>
      <c r="FFN32" s="492"/>
      <c r="FFO32" s="492"/>
      <c r="FFP32" s="492"/>
      <c r="FFQ32" s="492"/>
      <c r="FFR32" s="492"/>
      <c r="FFS32" s="492"/>
      <c r="FFT32" s="492"/>
      <c r="FFU32" s="492"/>
      <c r="FFV32" s="492"/>
      <c r="FFW32" s="492"/>
      <c r="FFX32" s="492"/>
      <c r="FFY32" s="492"/>
      <c r="FFZ32" s="492"/>
      <c r="FGA32" s="492"/>
      <c r="FGB32" s="492"/>
      <c r="FGC32" s="492"/>
      <c r="FGD32" s="492"/>
      <c r="FGE32" s="492"/>
      <c r="FGF32" s="492"/>
      <c r="FGG32" s="492"/>
      <c r="FGH32" s="492"/>
      <c r="FGI32" s="492"/>
      <c r="FGJ32" s="492"/>
      <c r="FGK32" s="492"/>
      <c r="FGL32" s="492"/>
      <c r="FGM32" s="492"/>
      <c r="FGN32" s="492"/>
      <c r="FGO32" s="492"/>
      <c r="FGP32" s="492"/>
      <c r="FGQ32" s="492"/>
      <c r="FGR32" s="492"/>
      <c r="FGS32" s="492"/>
      <c r="FGT32" s="492"/>
      <c r="FGU32" s="492"/>
      <c r="FGV32" s="492"/>
      <c r="FGW32" s="492"/>
      <c r="FGX32" s="492"/>
      <c r="FGY32" s="492"/>
      <c r="FGZ32" s="492"/>
      <c r="FHA32" s="492"/>
      <c r="FHB32" s="492"/>
      <c r="FHC32" s="492"/>
      <c r="FHD32" s="492"/>
      <c r="FHE32" s="492"/>
      <c r="FHF32" s="492"/>
      <c r="FHG32" s="492"/>
      <c r="FHH32" s="492"/>
      <c r="FHI32" s="492"/>
      <c r="FHJ32" s="492"/>
      <c r="FHK32" s="492"/>
      <c r="FHL32" s="492"/>
      <c r="FHM32" s="492"/>
      <c r="FHN32" s="492"/>
      <c r="FHO32" s="492"/>
      <c r="FHP32" s="492"/>
      <c r="FHQ32" s="492"/>
      <c r="FHR32" s="492"/>
      <c r="FHS32" s="492"/>
      <c r="FHT32" s="492"/>
      <c r="FHU32" s="492"/>
      <c r="FHV32" s="492"/>
      <c r="FHW32" s="492"/>
      <c r="FHX32" s="492"/>
      <c r="FHY32" s="492"/>
      <c r="FHZ32" s="492"/>
      <c r="FIA32" s="492"/>
      <c r="FIB32" s="492"/>
      <c r="FIC32" s="492"/>
      <c r="FID32" s="492"/>
      <c r="FIE32" s="492"/>
      <c r="FIF32" s="492"/>
      <c r="FIG32" s="492"/>
      <c r="FIH32" s="492"/>
      <c r="FII32" s="492"/>
      <c r="FIJ32" s="492"/>
      <c r="FIK32" s="492"/>
      <c r="FIL32" s="492"/>
      <c r="FIM32" s="492"/>
      <c r="FIN32" s="492"/>
      <c r="FIO32" s="492"/>
      <c r="FIP32" s="492"/>
      <c r="FIQ32" s="492"/>
      <c r="FIR32" s="492"/>
      <c r="FIS32" s="492"/>
      <c r="FIT32" s="492"/>
      <c r="FIU32" s="492"/>
      <c r="FIV32" s="492"/>
      <c r="FIW32" s="492"/>
      <c r="FIX32" s="492"/>
      <c r="FIY32" s="492"/>
      <c r="FIZ32" s="492"/>
      <c r="FJA32" s="492"/>
      <c r="FJB32" s="492"/>
      <c r="FJC32" s="492"/>
      <c r="FJD32" s="492"/>
      <c r="FJE32" s="492"/>
      <c r="FJF32" s="492"/>
      <c r="FJG32" s="492"/>
      <c r="FJH32" s="492"/>
      <c r="FJI32" s="492"/>
      <c r="FJJ32" s="492"/>
      <c r="FJK32" s="492"/>
      <c r="FJL32" s="492"/>
      <c r="FJM32" s="492"/>
      <c r="FJN32" s="492"/>
      <c r="FJO32" s="492"/>
      <c r="FJP32" s="492"/>
      <c r="FJQ32" s="492"/>
      <c r="FJR32" s="492"/>
      <c r="FJS32" s="492"/>
      <c r="FJT32" s="492"/>
      <c r="FJU32" s="492"/>
      <c r="FJV32" s="492"/>
      <c r="FJW32" s="492"/>
      <c r="FJX32" s="492"/>
      <c r="FJY32" s="492"/>
      <c r="FJZ32" s="492"/>
      <c r="FKA32" s="492"/>
      <c r="FKB32" s="492"/>
      <c r="FKC32" s="492"/>
      <c r="FKD32" s="492"/>
      <c r="FKE32" s="492"/>
      <c r="FKF32" s="492"/>
      <c r="FKG32" s="492"/>
      <c r="FKH32" s="492"/>
      <c r="FKI32" s="492"/>
      <c r="FKJ32" s="492"/>
      <c r="FKK32" s="492"/>
      <c r="FKL32" s="492"/>
      <c r="FKM32" s="492"/>
      <c r="FKN32" s="492"/>
      <c r="FKO32" s="492"/>
      <c r="FKP32" s="492"/>
      <c r="FKQ32" s="492"/>
      <c r="FKR32" s="492"/>
      <c r="FKS32" s="492"/>
      <c r="FKT32" s="492"/>
      <c r="FKU32" s="492"/>
      <c r="FKV32" s="492"/>
      <c r="FKW32" s="492"/>
      <c r="FKX32" s="492"/>
      <c r="FKY32" s="492"/>
      <c r="FKZ32" s="492"/>
      <c r="FLA32" s="492"/>
      <c r="FLB32" s="492"/>
      <c r="FLC32" s="492"/>
      <c r="FLD32" s="492"/>
      <c r="FLE32" s="492"/>
      <c r="FLF32" s="492"/>
      <c r="FLG32" s="492"/>
      <c r="FLH32" s="492"/>
      <c r="FLI32" s="492"/>
      <c r="FLJ32" s="492"/>
      <c r="FLK32" s="492"/>
      <c r="FLL32" s="492"/>
      <c r="FLM32" s="492"/>
      <c r="FLN32" s="492"/>
      <c r="FLO32" s="492"/>
      <c r="FLP32" s="492"/>
      <c r="FLQ32" s="492"/>
      <c r="FLR32" s="492"/>
      <c r="FLS32" s="492"/>
      <c r="FLT32" s="492"/>
      <c r="FLU32" s="492"/>
      <c r="FLV32" s="492"/>
      <c r="FLW32" s="492"/>
      <c r="FLX32" s="492"/>
      <c r="FLY32" s="492"/>
      <c r="FLZ32" s="492"/>
      <c r="FMA32" s="492"/>
      <c r="FMB32" s="492"/>
      <c r="FMC32" s="492"/>
      <c r="FMD32" s="492"/>
      <c r="FME32" s="492"/>
      <c r="FMF32" s="492"/>
      <c r="FMG32" s="492"/>
      <c r="FMH32" s="492"/>
      <c r="FMI32" s="492"/>
      <c r="FMJ32" s="492"/>
      <c r="FMK32" s="492"/>
      <c r="FML32" s="492"/>
      <c r="FMM32" s="492"/>
      <c r="FMN32" s="492"/>
      <c r="FMO32" s="492"/>
      <c r="FMP32" s="492"/>
      <c r="FMQ32" s="492"/>
      <c r="FMR32" s="492"/>
      <c r="FMS32" s="492"/>
      <c r="FMT32" s="492"/>
      <c r="FMU32" s="492"/>
      <c r="FMV32" s="492"/>
      <c r="FMW32" s="492"/>
      <c r="FMX32" s="492"/>
      <c r="FMY32" s="492"/>
      <c r="FMZ32" s="492"/>
      <c r="FNA32" s="492"/>
      <c r="FNB32" s="492"/>
      <c r="FNC32" s="492"/>
      <c r="FND32" s="492"/>
      <c r="FNE32" s="492"/>
      <c r="FNF32" s="492"/>
      <c r="FNG32" s="492"/>
      <c r="FNH32" s="492"/>
      <c r="FNI32" s="492"/>
      <c r="FNJ32" s="492"/>
      <c r="FNK32" s="492"/>
      <c r="FNL32" s="492"/>
      <c r="FNM32" s="492"/>
      <c r="FNN32" s="492"/>
      <c r="FNO32" s="492"/>
      <c r="FNP32" s="492"/>
      <c r="FNQ32" s="492"/>
      <c r="FNR32" s="492"/>
      <c r="FNS32" s="492"/>
      <c r="FNT32" s="492"/>
      <c r="FNU32" s="492"/>
      <c r="FNV32" s="492"/>
      <c r="FNW32" s="492"/>
      <c r="FNX32" s="492"/>
      <c r="FNY32" s="492"/>
      <c r="FNZ32" s="492"/>
      <c r="FOA32" s="492"/>
      <c r="FOB32" s="492"/>
      <c r="FOC32" s="492"/>
      <c r="FOD32" s="492"/>
      <c r="FOE32" s="492"/>
      <c r="FOF32" s="492"/>
      <c r="FOG32" s="492"/>
      <c r="FOH32" s="492"/>
      <c r="FOI32" s="492"/>
      <c r="FOJ32" s="492"/>
      <c r="FOK32" s="492"/>
      <c r="FOL32" s="492"/>
      <c r="FOM32" s="492"/>
      <c r="FON32" s="492"/>
      <c r="FOO32" s="492"/>
      <c r="FOP32" s="492"/>
      <c r="FOQ32" s="492"/>
      <c r="FOR32" s="492"/>
      <c r="FOS32" s="492"/>
      <c r="FOT32" s="492"/>
      <c r="FOU32" s="492"/>
      <c r="FOV32" s="492"/>
      <c r="FOW32" s="492"/>
      <c r="FOX32" s="492"/>
      <c r="FOY32" s="492"/>
      <c r="FOZ32" s="492"/>
      <c r="FPA32" s="492"/>
      <c r="FPB32" s="492"/>
      <c r="FPC32" s="492"/>
      <c r="FPD32" s="492"/>
      <c r="FPE32" s="492"/>
      <c r="FPF32" s="492"/>
      <c r="FPG32" s="492"/>
      <c r="FPH32" s="492"/>
      <c r="FPI32" s="492"/>
      <c r="FPJ32" s="492"/>
      <c r="FPK32" s="492"/>
      <c r="FPL32" s="492"/>
      <c r="FPM32" s="492"/>
      <c r="FPN32" s="492"/>
      <c r="FPO32" s="492"/>
      <c r="FPP32" s="492"/>
      <c r="FPQ32" s="492"/>
      <c r="FPR32" s="492"/>
      <c r="FPS32" s="492"/>
      <c r="FPT32" s="492"/>
      <c r="FPU32" s="492"/>
      <c r="FPV32" s="492"/>
      <c r="FPW32" s="492"/>
      <c r="FPX32" s="492"/>
      <c r="FPY32" s="492"/>
      <c r="FPZ32" s="492"/>
      <c r="FQA32" s="492"/>
      <c r="FQB32" s="492"/>
      <c r="FQC32" s="492"/>
      <c r="FQD32" s="492"/>
      <c r="FQE32" s="492"/>
      <c r="FQF32" s="492"/>
      <c r="FQG32" s="492"/>
      <c r="FQH32" s="492"/>
      <c r="FQI32" s="492"/>
      <c r="FQJ32" s="492"/>
      <c r="FQK32" s="492"/>
      <c r="FQL32" s="492"/>
      <c r="FQM32" s="492"/>
      <c r="FQN32" s="492"/>
      <c r="FQO32" s="492"/>
      <c r="FQP32" s="492"/>
      <c r="FQQ32" s="492"/>
      <c r="FQR32" s="492"/>
      <c r="FQS32" s="492"/>
      <c r="FQT32" s="492"/>
      <c r="FQU32" s="492"/>
      <c r="FQV32" s="492"/>
      <c r="FQW32" s="492"/>
      <c r="FQX32" s="492"/>
      <c r="FQY32" s="492"/>
      <c r="FQZ32" s="492"/>
      <c r="FRA32" s="492"/>
      <c r="FRB32" s="492"/>
      <c r="FRC32" s="492"/>
      <c r="FRD32" s="492"/>
      <c r="FRE32" s="492"/>
      <c r="FRF32" s="492"/>
      <c r="FRG32" s="492"/>
      <c r="FRH32" s="492"/>
      <c r="FRI32" s="492"/>
      <c r="FRJ32" s="492"/>
      <c r="FRK32" s="492"/>
      <c r="FRL32" s="492"/>
      <c r="FRM32" s="492"/>
      <c r="FRN32" s="492"/>
      <c r="FRO32" s="492"/>
      <c r="FRP32" s="492"/>
      <c r="FRQ32" s="492"/>
      <c r="FRR32" s="492"/>
      <c r="FRS32" s="492"/>
      <c r="FRT32" s="492"/>
      <c r="FRU32" s="492"/>
      <c r="FRV32" s="492"/>
      <c r="FRW32" s="492"/>
      <c r="FRX32" s="492"/>
      <c r="FRY32" s="492"/>
      <c r="FRZ32" s="492"/>
      <c r="FSA32" s="492"/>
      <c r="FSB32" s="492"/>
      <c r="FSC32" s="492"/>
      <c r="FSD32" s="492"/>
      <c r="FSE32" s="492"/>
      <c r="FSF32" s="492"/>
      <c r="FSG32" s="492"/>
      <c r="FSH32" s="492"/>
      <c r="FSI32" s="492"/>
      <c r="FSJ32" s="492"/>
      <c r="FSK32" s="492"/>
      <c r="FSL32" s="492"/>
      <c r="FSM32" s="492"/>
      <c r="FSN32" s="492"/>
      <c r="FSO32" s="492"/>
      <c r="FSP32" s="492"/>
      <c r="FSQ32" s="492"/>
      <c r="FSR32" s="492"/>
      <c r="FSS32" s="492"/>
      <c r="FST32" s="492"/>
      <c r="FSU32" s="492"/>
      <c r="FSV32" s="492"/>
      <c r="FSW32" s="492"/>
      <c r="FSX32" s="492"/>
      <c r="FSY32" s="492"/>
      <c r="FSZ32" s="492"/>
      <c r="FTA32" s="492"/>
      <c r="FTB32" s="492"/>
      <c r="FTC32" s="492"/>
      <c r="FTD32" s="492"/>
      <c r="FTE32" s="492"/>
      <c r="FTF32" s="492"/>
      <c r="FTG32" s="492"/>
      <c r="FTH32" s="492"/>
      <c r="FTI32" s="492"/>
      <c r="FTJ32" s="492"/>
      <c r="FTK32" s="492"/>
      <c r="FTL32" s="492"/>
      <c r="FTM32" s="492"/>
      <c r="FTN32" s="492"/>
      <c r="FTO32" s="492"/>
      <c r="FTP32" s="492"/>
      <c r="FTQ32" s="492"/>
      <c r="FTR32" s="492"/>
      <c r="FTS32" s="492"/>
      <c r="FTT32" s="492"/>
      <c r="FTU32" s="492"/>
      <c r="FTV32" s="492"/>
      <c r="FTW32" s="492"/>
      <c r="FTX32" s="492"/>
      <c r="FTY32" s="492"/>
      <c r="FTZ32" s="492"/>
      <c r="FUA32" s="492"/>
      <c r="FUB32" s="492"/>
      <c r="FUC32" s="492"/>
      <c r="FUD32" s="492"/>
      <c r="FUE32" s="492"/>
      <c r="FUF32" s="492"/>
      <c r="FUG32" s="492"/>
      <c r="FUH32" s="492"/>
      <c r="FUI32" s="492"/>
      <c r="FUJ32" s="492"/>
      <c r="FUK32" s="492"/>
      <c r="FUL32" s="492"/>
      <c r="FUM32" s="492"/>
      <c r="FUN32" s="492"/>
      <c r="FUO32" s="492"/>
      <c r="FUP32" s="492"/>
      <c r="FUQ32" s="492"/>
      <c r="FUR32" s="492"/>
      <c r="FUS32" s="492"/>
      <c r="FUT32" s="492"/>
      <c r="FUU32" s="492"/>
      <c r="FUV32" s="492"/>
      <c r="FUW32" s="492"/>
      <c r="FUX32" s="492"/>
      <c r="FUY32" s="492"/>
      <c r="FUZ32" s="492"/>
      <c r="FVA32" s="492"/>
      <c r="FVB32" s="492"/>
      <c r="FVC32" s="492"/>
      <c r="FVD32" s="492"/>
      <c r="FVE32" s="492"/>
      <c r="FVF32" s="492"/>
      <c r="FVG32" s="492"/>
      <c r="FVH32" s="492"/>
      <c r="FVI32" s="492"/>
      <c r="FVJ32" s="492"/>
      <c r="FVK32" s="492"/>
      <c r="FVL32" s="492"/>
      <c r="FVM32" s="492"/>
      <c r="FVN32" s="492"/>
      <c r="FVO32" s="492"/>
      <c r="FVP32" s="492"/>
      <c r="FVQ32" s="492"/>
      <c r="FVR32" s="492"/>
      <c r="FVS32" s="492"/>
      <c r="FVT32" s="492"/>
      <c r="FVU32" s="492"/>
      <c r="FVV32" s="492"/>
      <c r="FVW32" s="492"/>
      <c r="FVX32" s="492"/>
      <c r="FVY32" s="492"/>
      <c r="FVZ32" s="492"/>
      <c r="FWA32" s="492"/>
      <c r="FWB32" s="492"/>
      <c r="FWC32" s="492"/>
      <c r="FWD32" s="492"/>
      <c r="FWE32" s="492"/>
      <c r="FWF32" s="492"/>
      <c r="FWG32" s="492"/>
      <c r="FWH32" s="492"/>
      <c r="FWI32" s="492"/>
      <c r="FWJ32" s="492"/>
      <c r="FWK32" s="492"/>
      <c r="FWL32" s="492"/>
      <c r="FWM32" s="492"/>
      <c r="FWN32" s="492"/>
      <c r="FWO32" s="492"/>
      <c r="FWP32" s="492"/>
      <c r="FWQ32" s="492"/>
      <c r="FWR32" s="492"/>
      <c r="FWS32" s="492"/>
      <c r="FWT32" s="492"/>
      <c r="FWU32" s="492"/>
      <c r="FWV32" s="492"/>
      <c r="FWW32" s="492"/>
      <c r="FWX32" s="492"/>
      <c r="FWY32" s="492"/>
      <c r="FWZ32" s="492"/>
      <c r="FXA32" s="492"/>
      <c r="FXB32" s="492"/>
      <c r="FXC32" s="492"/>
      <c r="FXD32" s="492"/>
      <c r="FXE32" s="492"/>
      <c r="FXF32" s="492"/>
      <c r="FXG32" s="492"/>
      <c r="FXH32" s="492"/>
      <c r="FXI32" s="492"/>
      <c r="FXJ32" s="492"/>
      <c r="FXK32" s="492"/>
      <c r="FXL32" s="492"/>
      <c r="FXM32" s="492"/>
      <c r="FXN32" s="492"/>
      <c r="FXO32" s="492"/>
      <c r="FXP32" s="492"/>
      <c r="FXQ32" s="492"/>
      <c r="FXR32" s="492"/>
      <c r="FXS32" s="492"/>
      <c r="FXT32" s="492"/>
      <c r="FXU32" s="492"/>
      <c r="FXV32" s="492"/>
      <c r="FXW32" s="492"/>
      <c r="FXX32" s="492"/>
      <c r="FXY32" s="492"/>
      <c r="FXZ32" s="492"/>
      <c r="FYA32" s="492"/>
      <c r="FYB32" s="492"/>
      <c r="FYC32" s="492"/>
      <c r="FYD32" s="492"/>
      <c r="FYE32" s="492"/>
      <c r="FYF32" s="492"/>
      <c r="FYG32" s="492"/>
      <c r="FYH32" s="492"/>
      <c r="FYI32" s="492"/>
      <c r="FYJ32" s="492"/>
      <c r="FYK32" s="492"/>
      <c r="FYL32" s="492"/>
      <c r="FYM32" s="492"/>
      <c r="FYN32" s="492"/>
      <c r="FYO32" s="492"/>
      <c r="FYP32" s="492"/>
      <c r="FYQ32" s="492"/>
      <c r="FYR32" s="492"/>
      <c r="FYS32" s="492"/>
      <c r="FYT32" s="492"/>
      <c r="FYU32" s="492"/>
      <c r="FYV32" s="492"/>
      <c r="FYW32" s="492"/>
      <c r="FYX32" s="492"/>
      <c r="FYY32" s="492"/>
      <c r="FYZ32" s="492"/>
      <c r="FZA32" s="492"/>
      <c r="FZB32" s="492"/>
      <c r="FZC32" s="492"/>
      <c r="FZD32" s="492"/>
      <c r="FZE32" s="492"/>
      <c r="FZF32" s="492"/>
      <c r="FZG32" s="492"/>
      <c r="FZH32" s="492"/>
      <c r="FZI32" s="492"/>
      <c r="FZJ32" s="492"/>
      <c r="FZK32" s="492"/>
      <c r="FZL32" s="492"/>
      <c r="FZM32" s="492"/>
      <c r="FZN32" s="492"/>
      <c r="FZO32" s="492"/>
      <c r="FZP32" s="492"/>
      <c r="FZQ32" s="492"/>
      <c r="FZR32" s="492"/>
      <c r="FZS32" s="492"/>
      <c r="FZT32" s="492"/>
      <c r="FZU32" s="492"/>
      <c r="FZV32" s="492"/>
      <c r="FZW32" s="492"/>
      <c r="FZX32" s="492"/>
      <c r="FZY32" s="492"/>
      <c r="FZZ32" s="492"/>
      <c r="GAA32" s="492"/>
      <c r="GAB32" s="492"/>
      <c r="GAC32" s="492"/>
      <c r="GAD32" s="492"/>
      <c r="GAE32" s="492"/>
      <c r="GAF32" s="492"/>
      <c r="GAG32" s="492"/>
      <c r="GAH32" s="492"/>
      <c r="GAI32" s="492"/>
      <c r="GAJ32" s="492"/>
      <c r="GAK32" s="492"/>
      <c r="GAL32" s="492"/>
      <c r="GAM32" s="492"/>
      <c r="GAN32" s="492"/>
      <c r="GAO32" s="492"/>
      <c r="GAP32" s="492"/>
      <c r="GAQ32" s="492"/>
      <c r="GAR32" s="492"/>
      <c r="GAS32" s="492"/>
      <c r="GAT32" s="492"/>
      <c r="GAU32" s="492"/>
      <c r="GAV32" s="492"/>
      <c r="GAW32" s="492"/>
      <c r="GAX32" s="492"/>
      <c r="GAY32" s="492"/>
      <c r="GAZ32" s="492"/>
      <c r="GBA32" s="492"/>
      <c r="GBB32" s="492"/>
      <c r="GBC32" s="492"/>
      <c r="GBD32" s="492"/>
      <c r="GBE32" s="492"/>
      <c r="GBF32" s="492"/>
      <c r="GBG32" s="492"/>
      <c r="GBH32" s="492"/>
      <c r="GBI32" s="492"/>
      <c r="GBJ32" s="492"/>
      <c r="GBK32" s="492"/>
      <c r="GBL32" s="492"/>
      <c r="GBM32" s="492"/>
      <c r="GBN32" s="492"/>
      <c r="GBO32" s="492"/>
      <c r="GBP32" s="492"/>
      <c r="GBQ32" s="492"/>
      <c r="GBR32" s="492"/>
      <c r="GBS32" s="492"/>
      <c r="GBT32" s="492"/>
      <c r="GBU32" s="492"/>
      <c r="GBV32" s="492"/>
      <c r="GBW32" s="492"/>
      <c r="GBX32" s="492"/>
      <c r="GBY32" s="492"/>
      <c r="GBZ32" s="492"/>
      <c r="GCA32" s="492"/>
      <c r="GCB32" s="492"/>
      <c r="GCC32" s="492"/>
      <c r="GCD32" s="492"/>
      <c r="GCE32" s="492"/>
      <c r="GCF32" s="492"/>
      <c r="GCG32" s="492"/>
      <c r="GCH32" s="492"/>
      <c r="GCI32" s="492"/>
      <c r="GCJ32" s="492"/>
      <c r="GCK32" s="492"/>
      <c r="GCL32" s="492"/>
      <c r="GCM32" s="492"/>
      <c r="GCN32" s="492"/>
      <c r="GCO32" s="492"/>
      <c r="GCP32" s="492"/>
      <c r="GCQ32" s="492"/>
      <c r="GCR32" s="492"/>
      <c r="GCS32" s="492"/>
      <c r="GCT32" s="492"/>
      <c r="GCU32" s="492"/>
      <c r="GCV32" s="492"/>
      <c r="GCW32" s="492"/>
      <c r="GCX32" s="492"/>
      <c r="GCY32" s="492"/>
      <c r="GCZ32" s="492"/>
      <c r="GDA32" s="492"/>
      <c r="GDB32" s="492"/>
      <c r="GDC32" s="492"/>
      <c r="GDD32" s="492"/>
      <c r="GDE32" s="492"/>
      <c r="GDF32" s="492"/>
      <c r="GDG32" s="492"/>
      <c r="GDH32" s="492"/>
      <c r="GDI32" s="492"/>
      <c r="GDJ32" s="492"/>
      <c r="GDK32" s="492"/>
      <c r="GDL32" s="492"/>
      <c r="GDM32" s="492"/>
      <c r="GDN32" s="492"/>
      <c r="GDO32" s="492"/>
      <c r="GDP32" s="492"/>
      <c r="GDQ32" s="492"/>
      <c r="GDR32" s="492"/>
      <c r="GDS32" s="492"/>
      <c r="GDT32" s="492"/>
      <c r="GDU32" s="492"/>
      <c r="GDV32" s="492"/>
      <c r="GDW32" s="492"/>
      <c r="GDX32" s="492"/>
      <c r="GDY32" s="492"/>
      <c r="GDZ32" s="492"/>
      <c r="GEA32" s="492"/>
      <c r="GEB32" s="492"/>
      <c r="GEC32" s="492"/>
      <c r="GED32" s="492"/>
      <c r="GEE32" s="492"/>
      <c r="GEF32" s="492"/>
      <c r="GEG32" s="492"/>
      <c r="GEH32" s="492"/>
      <c r="GEI32" s="492"/>
      <c r="GEJ32" s="492"/>
      <c r="GEK32" s="492"/>
      <c r="GEL32" s="492"/>
      <c r="GEM32" s="492"/>
      <c r="GEN32" s="492"/>
      <c r="GEO32" s="492"/>
      <c r="GEP32" s="492"/>
      <c r="GEQ32" s="492"/>
      <c r="GER32" s="492"/>
      <c r="GES32" s="492"/>
      <c r="GET32" s="492"/>
      <c r="GEU32" s="492"/>
      <c r="GEV32" s="492"/>
      <c r="GEW32" s="492"/>
      <c r="GEX32" s="492"/>
      <c r="GEY32" s="492"/>
      <c r="GEZ32" s="492"/>
      <c r="GFA32" s="492"/>
      <c r="GFB32" s="492"/>
      <c r="GFC32" s="492"/>
      <c r="GFD32" s="492"/>
      <c r="GFE32" s="492"/>
      <c r="GFF32" s="492"/>
      <c r="GFG32" s="492"/>
      <c r="GFH32" s="492"/>
      <c r="GFI32" s="492"/>
      <c r="GFJ32" s="492"/>
      <c r="GFK32" s="492"/>
      <c r="GFL32" s="492"/>
      <c r="GFM32" s="492"/>
      <c r="GFN32" s="492"/>
      <c r="GFO32" s="492"/>
      <c r="GFP32" s="492"/>
      <c r="GFQ32" s="492"/>
      <c r="GFR32" s="492"/>
      <c r="GFS32" s="492"/>
      <c r="GFT32" s="492"/>
      <c r="GFU32" s="492"/>
      <c r="GFV32" s="492"/>
      <c r="GFW32" s="492"/>
      <c r="GFX32" s="492"/>
      <c r="GFY32" s="492"/>
      <c r="GFZ32" s="492"/>
      <c r="GGA32" s="492"/>
      <c r="GGB32" s="492"/>
      <c r="GGC32" s="492"/>
      <c r="GGD32" s="492"/>
      <c r="GGE32" s="492"/>
      <c r="GGF32" s="492"/>
      <c r="GGG32" s="492"/>
      <c r="GGH32" s="492"/>
      <c r="GGI32" s="492"/>
      <c r="GGJ32" s="492"/>
      <c r="GGK32" s="492"/>
      <c r="GGL32" s="492"/>
      <c r="GGM32" s="492"/>
      <c r="GGN32" s="492"/>
      <c r="GGO32" s="492"/>
      <c r="GGP32" s="492"/>
      <c r="GGQ32" s="492"/>
      <c r="GGR32" s="492"/>
      <c r="GGS32" s="492"/>
      <c r="GGT32" s="492"/>
      <c r="GGU32" s="492"/>
      <c r="GGV32" s="492"/>
      <c r="GGW32" s="492"/>
      <c r="GGX32" s="492"/>
      <c r="GGY32" s="492"/>
      <c r="GGZ32" s="492"/>
      <c r="GHA32" s="492"/>
      <c r="GHB32" s="492"/>
      <c r="GHC32" s="492"/>
      <c r="GHD32" s="492"/>
      <c r="GHE32" s="492"/>
      <c r="GHF32" s="492"/>
      <c r="GHG32" s="492"/>
      <c r="GHH32" s="492"/>
      <c r="GHI32" s="492"/>
      <c r="GHJ32" s="492"/>
      <c r="GHK32" s="492"/>
      <c r="GHL32" s="492"/>
      <c r="GHM32" s="492"/>
      <c r="GHN32" s="492"/>
      <c r="GHO32" s="492"/>
      <c r="GHP32" s="492"/>
      <c r="GHQ32" s="492"/>
      <c r="GHR32" s="492"/>
      <c r="GHS32" s="492"/>
      <c r="GHT32" s="492"/>
      <c r="GHU32" s="492"/>
      <c r="GHV32" s="492"/>
      <c r="GHW32" s="492"/>
      <c r="GHX32" s="492"/>
      <c r="GHY32" s="492"/>
      <c r="GHZ32" s="492"/>
      <c r="GIA32" s="492"/>
      <c r="GIB32" s="492"/>
      <c r="GIC32" s="492"/>
      <c r="GID32" s="492"/>
      <c r="GIE32" s="492"/>
      <c r="GIF32" s="492"/>
      <c r="GIG32" s="492"/>
      <c r="GIH32" s="492"/>
      <c r="GII32" s="492"/>
      <c r="GIJ32" s="492"/>
      <c r="GIK32" s="492"/>
      <c r="GIL32" s="492"/>
      <c r="GIM32" s="492"/>
      <c r="GIN32" s="492"/>
      <c r="GIO32" s="492"/>
      <c r="GIP32" s="492"/>
      <c r="GIQ32" s="492"/>
      <c r="GIR32" s="492"/>
      <c r="GIS32" s="492"/>
      <c r="GIT32" s="492"/>
      <c r="GIU32" s="492"/>
      <c r="GIV32" s="492"/>
      <c r="GIW32" s="492"/>
      <c r="GIX32" s="492"/>
      <c r="GIY32" s="492"/>
      <c r="GIZ32" s="492"/>
      <c r="GJA32" s="492"/>
      <c r="GJB32" s="492"/>
      <c r="GJC32" s="492"/>
      <c r="GJD32" s="492"/>
      <c r="GJE32" s="492"/>
      <c r="GJF32" s="492"/>
      <c r="GJG32" s="492"/>
      <c r="GJH32" s="492"/>
      <c r="GJI32" s="492"/>
      <c r="GJJ32" s="492"/>
      <c r="GJK32" s="492"/>
      <c r="GJL32" s="492"/>
      <c r="GJM32" s="492"/>
      <c r="GJN32" s="492"/>
      <c r="GJO32" s="492"/>
      <c r="GJP32" s="492"/>
      <c r="GJQ32" s="492"/>
      <c r="GJR32" s="492"/>
      <c r="GJS32" s="492"/>
      <c r="GJT32" s="492"/>
      <c r="GJU32" s="492"/>
      <c r="GJV32" s="492"/>
      <c r="GJW32" s="492"/>
      <c r="GJX32" s="492"/>
      <c r="GJY32" s="492"/>
      <c r="GJZ32" s="492"/>
      <c r="GKA32" s="492"/>
      <c r="GKB32" s="492"/>
      <c r="GKC32" s="492"/>
      <c r="GKD32" s="492"/>
      <c r="GKE32" s="492"/>
      <c r="GKF32" s="492"/>
      <c r="GKG32" s="492"/>
      <c r="GKH32" s="492"/>
      <c r="GKI32" s="492"/>
      <c r="GKJ32" s="492"/>
      <c r="GKK32" s="492"/>
      <c r="GKL32" s="492"/>
      <c r="GKM32" s="492"/>
      <c r="GKN32" s="492"/>
      <c r="GKO32" s="492"/>
      <c r="GKP32" s="492"/>
      <c r="GKQ32" s="492"/>
      <c r="GKR32" s="492"/>
      <c r="GKS32" s="492"/>
      <c r="GKT32" s="492"/>
      <c r="GKU32" s="492"/>
      <c r="GKV32" s="492"/>
      <c r="GKW32" s="492"/>
      <c r="GKX32" s="492"/>
      <c r="GKY32" s="492"/>
      <c r="GKZ32" s="492"/>
      <c r="GLA32" s="492"/>
      <c r="GLB32" s="492"/>
      <c r="GLC32" s="492"/>
      <c r="GLD32" s="492"/>
      <c r="GLE32" s="492"/>
      <c r="GLF32" s="492"/>
      <c r="GLG32" s="492"/>
      <c r="GLH32" s="492"/>
      <c r="GLI32" s="492"/>
      <c r="GLJ32" s="492"/>
      <c r="GLK32" s="492"/>
      <c r="GLL32" s="492"/>
      <c r="GLM32" s="492"/>
      <c r="GLN32" s="492"/>
      <c r="GLO32" s="492"/>
      <c r="GLP32" s="492"/>
      <c r="GLQ32" s="492"/>
      <c r="GLR32" s="492"/>
      <c r="GLS32" s="492"/>
      <c r="GLT32" s="492"/>
      <c r="GLU32" s="492"/>
      <c r="GLV32" s="492"/>
      <c r="GLW32" s="492"/>
      <c r="GLX32" s="492"/>
      <c r="GLY32" s="492"/>
      <c r="GLZ32" s="492"/>
      <c r="GMA32" s="492"/>
      <c r="GMB32" s="492"/>
      <c r="GMC32" s="492"/>
      <c r="GMD32" s="492"/>
      <c r="GME32" s="492"/>
      <c r="GMF32" s="492"/>
      <c r="GMG32" s="492"/>
      <c r="GMH32" s="492"/>
      <c r="GMI32" s="492"/>
      <c r="GMJ32" s="492"/>
      <c r="GMK32" s="492"/>
      <c r="GML32" s="492"/>
      <c r="GMM32" s="492"/>
      <c r="GMN32" s="492"/>
      <c r="GMO32" s="492"/>
      <c r="GMP32" s="492"/>
      <c r="GMQ32" s="492"/>
      <c r="GMR32" s="492"/>
      <c r="GMS32" s="492"/>
      <c r="GMT32" s="492"/>
      <c r="GMU32" s="492"/>
      <c r="GMV32" s="492"/>
      <c r="GMW32" s="492"/>
      <c r="GMX32" s="492"/>
      <c r="GMY32" s="492"/>
      <c r="GMZ32" s="492"/>
      <c r="GNA32" s="492"/>
      <c r="GNB32" s="492"/>
      <c r="GNC32" s="492"/>
      <c r="GND32" s="492"/>
      <c r="GNE32" s="492"/>
      <c r="GNF32" s="492"/>
      <c r="GNG32" s="492"/>
      <c r="GNH32" s="492"/>
      <c r="GNI32" s="492"/>
      <c r="GNJ32" s="492"/>
      <c r="GNK32" s="492"/>
      <c r="GNL32" s="492"/>
      <c r="GNM32" s="492"/>
      <c r="GNN32" s="492"/>
      <c r="GNO32" s="492"/>
      <c r="GNP32" s="492"/>
      <c r="GNQ32" s="492"/>
      <c r="GNR32" s="492"/>
      <c r="GNS32" s="492"/>
      <c r="GNT32" s="492"/>
      <c r="GNU32" s="492"/>
      <c r="GNV32" s="492"/>
      <c r="GNW32" s="492"/>
      <c r="GNX32" s="492"/>
      <c r="GNY32" s="492"/>
      <c r="GNZ32" s="492"/>
      <c r="GOA32" s="492"/>
      <c r="GOB32" s="492"/>
      <c r="GOC32" s="492"/>
      <c r="GOD32" s="492"/>
      <c r="GOE32" s="492"/>
      <c r="GOF32" s="492"/>
      <c r="GOG32" s="492"/>
      <c r="GOH32" s="492"/>
      <c r="GOI32" s="492"/>
      <c r="GOJ32" s="492"/>
      <c r="GOK32" s="492"/>
      <c r="GOL32" s="492"/>
      <c r="GOM32" s="492"/>
      <c r="GON32" s="492"/>
      <c r="GOO32" s="492"/>
      <c r="GOP32" s="492"/>
      <c r="GOQ32" s="492"/>
      <c r="GOR32" s="492"/>
      <c r="GOS32" s="492"/>
      <c r="GOT32" s="492"/>
      <c r="GOU32" s="492"/>
      <c r="GOV32" s="492"/>
      <c r="GOW32" s="492"/>
      <c r="GOX32" s="492"/>
      <c r="GOY32" s="492"/>
      <c r="GOZ32" s="492"/>
      <c r="GPA32" s="492"/>
      <c r="GPB32" s="492"/>
      <c r="GPC32" s="492"/>
      <c r="GPD32" s="492"/>
      <c r="GPE32" s="492"/>
      <c r="GPF32" s="492"/>
      <c r="GPG32" s="492"/>
      <c r="GPH32" s="492"/>
      <c r="GPI32" s="492"/>
      <c r="GPJ32" s="492"/>
      <c r="GPK32" s="492"/>
      <c r="GPL32" s="492"/>
      <c r="GPM32" s="492"/>
      <c r="GPN32" s="492"/>
      <c r="GPO32" s="492"/>
      <c r="GPP32" s="492"/>
      <c r="GPQ32" s="492"/>
      <c r="GPR32" s="492"/>
      <c r="GPS32" s="492"/>
      <c r="GPT32" s="492"/>
      <c r="GPU32" s="492"/>
      <c r="GPV32" s="492"/>
      <c r="GPW32" s="492"/>
      <c r="GPX32" s="492"/>
      <c r="GPY32" s="492"/>
      <c r="GPZ32" s="492"/>
      <c r="GQA32" s="492"/>
      <c r="GQB32" s="492"/>
      <c r="GQC32" s="492"/>
      <c r="GQD32" s="492"/>
      <c r="GQE32" s="492"/>
      <c r="GQF32" s="492"/>
      <c r="GQG32" s="492"/>
      <c r="GQH32" s="492"/>
      <c r="GQI32" s="492"/>
      <c r="GQJ32" s="492"/>
      <c r="GQK32" s="492"/>
      <c r="GQL32" s="492"/>
      <c r="GQM32" s="492"/>
      <c r="GQN32" s="492"/>
      <c r="GQO32" s="492"/>
      <c r="GQP32" s="492"/>
      <c r="GQQ32" s="492"/>
      <c r="GQR32" s="492"/>
      <c r="GQS32" s="492"/>
      <c r="GQT32" s="492"/>
      <c r="GQU32" s="492"/>
      <c r="GQV32" s="492"/>
      <c r="GQW32" s="492"/>
      <c r="GQX32" s="492"/>
      <c r="GQY32" s="492"/>
      <c r="GQZ32" s="492"/>
      <c r="GRA32" s="492"/>
      <c r="GRB32" s="492"/>
      <c r="GRC32" s="492"/>
      <c r="GRD32" s="492"/>
      <c r="GRE32" s="492"/>
      <c r="GRF32" s="492"/>
      <c r="GRG32" s="492"/>
      <c r="GRH32" s="492"/>
      <c r="GRI32" s="492"/>
      <c r="GRJ32" s="492"/>
      <c r="GRK32" s="492"/>
      <c r="GRL32" s="492"/>
      <c r="GRM32" s="492"/>
      <c r="GRN32" s="492"/>
      <c r="GRO32" s="492"/>
      <c r="GRP32" s="492"/>
      <c r="GRQ32" s="492"/>
      <c r="GRR32" s="492"/>
      <c r="GRS32" s="492"/>
      <c r="GRT32" s="492"/>
      <c r="GRU32" s="492"/>
      <c r="GRV32" s="492"/>
      <c r="GRW32" s="492"/>
      <c r="GRX32" s="492"/>
      <c r="GRY32" s="492"/>
      <c r="GRZ32" s="492"/>
      <c r="GSA32" s="492"/>
      <c r="GSB32" s="492"/>
      <c r="GSC32" s="492"/>
      <c r="GSD32" s="492"/>
      <c r="GSE32" s="492"/>
      <c r="GSF32" s="492"/>
      <c r="GSG32" s="492"/>
      <c r="GSH32" s="492"/>
      <c r="GSI32" s="492"/>
      <c r="GSJ32" s="492"/>
      <c r="GSK32" s="492"/>
      <c r="GSL32" s="492"/>
      <c r="GSM32" s="492"/>
      <c r="GSN32" s="492"/>
      <c r="GSO32" s="492"/>
      <c r="GSP32" s="492"/>
      <c r="GSQ32" s="492"/>
      <c r="GSR32" s="492"/>
      <c r="GSS32" s="492"/>
      <c r="GST32" s="492"/>
      <c r="GSU32" s="492"/>
      <c r="GSV32" s="492"/>
      <c r="GSW32" s="492"/>
      <c r="GSX32" s="492"/>
      <c r="GSY32" s="492"/>
      <c r="GSZ32" s="492"/>
      <c r="GTA32" s="492"/>
      <c r="GTB32" s="492"/>
      <c r="GTC32" s="492"/>
      <c r="GTD32" s="492"/>
      <c r="GTE32" s="492"/>
      <c r="GTF32" s="492"/>
      <c r="GTG32" s="492"/>
      <c r="GTH32" s="492"/>
      <c r="GTI32" s="492"/>
      <c r="GTJ32" s="492"/>
      <c r="GTK32" s="492"/>
      <c r="GTL32" s="492"/>
      <c r="GTM32" s="492"/>
      <c r="GTN32" s="492"/>
      <c r="GTO32" s="492"/>
      <c r="GTP32" s="492"/>
      <c r="GTQ32" s="492"/>
      <c r="GTR32" s="492"/>
      <c r="GTS32" s="492"/>
      <c r="GTT32" s="492"/>
      <c r="GTU32" s="492"/>
      <c r="GTV32" s="492"/>
      <c r="GTW32" s="492"/>
      <c r="GTX32" s="492"/>
      <c r="GTY32" s="492"/>
      <c r="GTZ32" s="492"/>
      <c r="GUA32" s="492"/>
      <c r="GUB32" s="492"/>
      <c r="GUC32" s="492"/>
      <c r="GUD32" s="492"/>
      <c r="GUE32" s="492"/>
      <c r="GUF32" s="492"/>
      <c r="GUG32" s="492"/>
      <c r="GUH32" s="492"/>
      <c r="GUI32" s="492"/>
      <c r="GUJ32" s="492"/>
      <c r="GUK32" s="492"/>
      <c r="GUL32" s="492"/>
      <c r="GUM32" s="492"/>
      <c r="GUN32" s="492"/>
      <c r="GUO32" s="492"/>
      <c r="GUP32" s="492"/>
      <c r="GUQ32" s="492"/>
      <c r="GUR32" s="492"/>
      <c r="GUS32" s="492"/>
      <c r="GUT32" s="492"/>
      <c r="GUU32" s="492"/>
      <c r="GUV32" s="492"/>
      <c r="GUW32" s="492"/>
      <c r="GUX32" s="492"/>
      <c r="GUY32" s="492"/>
      <c r="GUZ32" s="492"/>
      <c r="GVA32" s="492"/>
      <c r="GVB32" s="492"/>
      <c r="GVC32" s="492"/>
      <c r="GVD32" s="492"/>
      <c r="GVE32" s="492"/>
      <c r="GVF32" s="492"/>
      <c r="GVG32" s="492"/>
      <c r="GVH32" s="492"/>
      <c r="GVI32" s="492"/>
      <c r="GVJ32" s="492"/>
      <c r="GVK32" s="492"/>
      <c r="GVL32" s="492"/>
      <c r="GVM32" s="492"/>
      <c r="GVN32" s="492"/>
      <c r="GVO32" s="492"/>
      <c r="GVP32" s="492"/>
      <c r="GVQ32" s="492"/>
      <c r="GVR32" s="492"/>
      <c r="GVS32" s="492"/>
      <c r="GVT32" s="492"/>
      <c r="GVU32" s="492"/>
      <c r="GVV32" s="492"/>
      <c r="GVW32" s="492"/>
      <c r="GVX32" s="492"/>
      <c r="GVY32" s="492"/>
      <c r="GVZ32" s="492"/>
      <c r="GWA32" s="492"/>
      <c r="GWB32" s="492"/>
      <c r="GWC32" s="492"/>
      <c r="GWD32" s="492"/>
      <c r="GWE32" s="492"/>
      <c r="GWF32" s="492"/>
      <c r="GWG32" s="492"/>
      <c r="GWH32" s="492"/>
      <c r="GWI32" s="492"/>
      <c r="GWJ32" s="492"/>
      <c r="GWK32" s="492"/>
      <c r="GWL32" s="492"/>
      <c r="GWM32" s="492"/>
      <c r="GWN32" s="492"/>
      <c r="GWO32" s="492"/>
      <c r="GWP32" s="492"/>
      <c r="GWQ32" s="492"/>
      <c r="GWR32" s="492"/>
      <c r="GWS32" s="492"/>
      <c r="GWT32" s="492"/>
      <c r="GWU32" s="492"/>
      <c r="GWV32" s="492"/>
      <c r="GWW32" s="492"/>
      <c r="GWX32" s="492"/>
      <c r="GWY32" s="492"/>
      <c r="GWZ32" s="492"/>
      <c r="GXA32" s="492"/>
      <c r="GXB32" s="492"/>
      <c r="GXC32" s="492"/>
      <c r="GXD32" s="492"/>
      <c r="GXE32" s="492"/>
      <c r="GXF32" s="492"/>
      <c r="GXG32" s="492"/>
      <c r="GXH32" s="492"/>
      <c r="GXI32" s="492"/>
      <c r="GXJ32" s="492"/>
      <c r="GXK32" s="492"/>
      <c r="GXL32" s="492"/>
      <c r="GXM32" s="492"/>
      <c r="GXN32" s="492"/>
      <c r="GXO32" s="492"/>
      <c r="GXP32" s="492"/>
      <c r="GXQ32" s="492"/>
      <c r="GXR32" s="492"/>
      <c r="GXS32" s="492"/>
      <c r="GXT32" s="492"/>
      <c r="GXU32" s="492"/>
      <c r="GXV32" s="492"/>
      <c r="GXW32" s="492"/>
      <c r="GXX32" s="492"/>
      <c r="GXY32" s="492"/>
      <c r="GXZ32" s="492"/>
      <c r="GYA32" s="492"/>
      <c r="GYB32" s="492"/>
      <c r="GYC32" s="492"/>
      <c r="GYD32" s="492"/>
      <c r="GYE32" s="492"/>
      <c r="GYF32" s="492"/>
      <c r="GYG32" s="492"/>
      <c r="GYH32" s="492"/>
      <c r="GYI32" s="492"/>
      <c r="GYJ32" s="492"/>
      <c r="GYK32" s="492"/>
      <c r="GYL32" s="492"/>
      <c r="GYM32" s="492"/>
      <c r="GYN32" s="492"/>
      <c r="GYO32" s="492"/>
      <c r="GYP32" s="492"/>
      <c r="GYQ32" s="492"/>
      <c r="GYR32" s="492"/>
      <c r="GYS32" s="492"/>
      <c r="GYT32" s="492"/>
      <c r="GYU32" s="492"/>
      <c r="GYV32" s="492"/>
      <c r="GYW32" s="492"/>
      <c r="GYX32" s="492"/>
      <c r="GYY32" s="492"/>
      <c r="GYZ32" s="492"/>
      <c r="GZA32" s="492"/>
      <c r="GZB32" s="492"/>
      <c r="GZC32" s="492"/>
      <c r="GZD32" s="492"/>
      <c r="GZE32" s="492"/>
      <c r="GZF32" s="492"/>
      <c r="GZG32" s="492"/>
      <c r="GZH32" s="492"/>
      <c r="GZI32" s="492"/>
      <c r="GZJ32" s="492"/>
      <c r="GZK32" s="492"/>
      <c r="GZL32" s="492"/>
      <c r="GZM32" s="492"/>
      <c r="GZN32" s="492"/>
      <c r="GZO32" s="492"/>
      <c r="GZP32" s="492"/>
      <c r="GZQ32" s="492"/>
      <c r="GZR32" s="492"/>
      <c r="GZS32" s="492"/>
      <c r="GZT32" s="492"/>
      <c r="GZU32" s="492"/>
      <c r="GZV32" s="492"/>
      <c r="GZW32" s="492"/>
      <c r="GZX32" s="492"/>
      <c r="GZY32" s="492"/>
      <c r="GZZ32" s="492"/>
      <c r="HAA32" s="492"/>
      <c r="HAB32" s="492"/>
      <c r="HAC32" s="492"/>
      <c r="HAD32" s="492"/>
      <c r="HAE32" s="492"/>
      <c r="HAF32" s="492"/>
      <c r="HAG32" s="492"/>
      <c r="HAH32" s="492"/>
      <c r="HAI32" s="492"/>
      <c r="HAJ32" s="492"/>
      <c r="HAK32" s="492"/>
      <c r="HAL32" s="492"/>
      <c r="HAM32" s="492"/>
      <c r="HAN32" s="492"/>
      <c r="HAO32" s="492"/>
      <c r="HAP32" s="492"/>
      <c r="HAQ32" s="492"/>
      <c r="HAR32" s="492"/>
      <c r="HAS32" s="492"/>
      <c r="HAT32" s="492"/>
      <c r="HAU32" s="492"/>
      <c r="HAV32" s="492"/>
      <c r="HAW32" s="492"/>
      <c r="HAX32" s="492"/>
      <c r="HAY32" s="492"/>
      <c r="HAZ32" s="492"/>
      <c r="HBA32" s="492"/>
      <c r="HBB32" s="492"/>
      <c r="HBC32" s="492"/>
      <c r="HBD32" s="492"/>
      <c r="HBE32" s="492"/>
      <c r="HBF32" s="492"/>
      <c r="HBG32" s="492"/>
      <c r="HBH32" s="492"/>
      <c r="HBI32" s="492"/>
      <c r="HBJ32" s="492"/>
      <c r="HBK32" s="492"/>
      <c r="HBL32" s="492"/>
      <c r="HBM32" s="492"/>
      <c r="HBN32" s="492"/>
      <c r="HBO32" s="492"/>
      <c r="HBP32" s="492"/>
      <c r="HBQ32" s="492"/>
      <c r="HBR32" s="492"/>
      <c r="HBS32" s="492"/>
      <c r="HBT32" s="492"/>
      <c r="HBU32" s="492"/>
      <c r="HBV32" s="492"/>
      <c r="HBW32" s="492"/>
      <c r="HBX32" s="492"/>
      <c r="HBY32" s="492"/>
      <c r="HBZ32" s="492"/>
      <c r="HCA32" s="492"/>
      <c r="HCB32" s="492"/>
      <c r="HCC32" s="492"/>
      <c r="HCD32" s="492"/>
      <c r="HCE32" s="492"/>
      <c r="HCF32" s="492"/>
      <c r="HCG32" s="492"/>
      <c r="HCH32" s="492"/>
      <c r="HCI32" s="492"/>
      <c r="HCJ32" s="492"/>
      <c r="HCK32" s="492"/>
      <c r="HCL32" s="492"/>
      <c r="HCM32" s="492"/>
      <c r="HCN32" s="492"/>
      <c r="HCO32" s="492"/>
      <c r="HCP32" s="492"/>
      <c r="HCQ32" s="492"/>
      <c r="HCR32" s="492"/>
      <c r="HCS32" s="492"/>
      <c r="HCT32" s="492"/>
      <c r="HCU32" s="492"/>
      <c r="HCV32" s="492"/>
      <c r="HCW32" s="492"/>
      <c r="HCX32" s="492"/>
      <c r="HCY32" s="492"/>
      <c r="HCZ32" s="492"/>
      <c r="HDA32" s="492"/>
      <c r="HDB32" s="492"/>
      <c r="HDC32" s="492"/>
      <c r="HDD32" s="492"/>
      <c r="HDE32" s="492"/>
      <c r="HDF32" s="492"/>
      <c r="HDG32" s="492"/>
      <c r="HDH32" s="492"/>
      <c r="HDI32" s="492"/>
      <c r="HDJ32" s="492"/>
      <c r="HDK32" s="492"/>
      <c r="HDL32" s="492"/>
      <c r="HDM32" s="492"/>
      <c r="HDN32" s="492"/>
      <c r="HDO32" s="492"/>
      <c r="HDP32" s="492"/>
      <c r="HDQ32" s="492"/>
      <c r="HDR32" s="492"/>
      <c r="HDS32" s="492"/>
      <c r="HDT32" s="492"/>
      <c r="HDU32" s="492"/>
      <c r="HDV32" s="492"/>
      <c r="HDW32" s="492"/>
      <c r="HDX32" s="492"/>
      <c r="HDY32" s="492"/>
      <c r="HDZ32" s="492"/>
      <c r="HEA32" s="492"/>
      <c r="HEB32" s="492"/>
      <c r="HEC32" s="492"/>
      <c r="HED32" s="492"/>
      <c r="HEE32" s="492"/>
      <c r="HEF32" s="492"/>
      <c r="HEG32" s="492"/>
      <c r="HEH32" s="492"/>
      <c r="HEI32" s="492"/>
      <c r="HEJ32" s="492"/>
      <c r="HEK32" s="492"/>
      <c r="HEL32" s="492"/>
      <c r="HEM32" s="492"/>
      <c r="HEN32" s="492"/>
      <c r="HEO32" s="492"/>
      <c r="HEP32" s="492"/>
      <c r="HEQ32" s="492"/>
      <c r="HER32" s="492"/>
      <c r="HES32" s="492"/>
      <c r="HET32" s="492"/>
      <c r="HEU32" s="492"/>
      <c r="HEV32" s="492"/>
      <c r="HEW32" s="492"/>
      <c r="HEX32" s="492"/>
      <c r="HEY32" s="492"/>
      <c r="HEZ32" s="492"/>
      <c r="HFA32" s="492"/>
      <c r="HFB32" s="492"/>
      <c r="HFC32" s="492"/>
      <c r="HFD32" s="492"/>
      <c r="HFE32" s="492"/>
      <c r="HFF32" s="492"/>
      <c r="HFG32" s="492"/>
      <c r="HFH32" s="492"/>
      <c r="HFI32" s="492"/>
      <c r="HFJ32" s="492"/>
      <c r="HFK32" s="492"/>
      <c r="HFL32" s="492"/>
      <c r="HFM32" s="492"/>
      <c r="HFN32" s="492"/>
      <c r="HFO32" s="492"/>
      <c r="HFP32" s="492"/>
      <c r="HFQ32" s="492"/>
      <c r="HFR32" s="492"/>
      <c r="HFS32" s="492"/>
      <c r="HFT32" s="492"/>
      <c r="HFU32" s="492"/>
      <c r="HFV32" s="492"/>
      <c r="HFW32" s="492"/>
      <c r="HFX32" s="492"/>
      <c r="HFY32" s="492"/>
      <c r="HFZ32" s="492"/>
      <c r="HGA32" s="492"/>
      <c r="HGB32" s="492"/>
      <c r="HGC32" s="492"/>
      <c r="HGD32" s="492"/>
      <c r="HGE32" s="492"/>
      <c r="HGF32" s="492"/>
      <c r="HGG32" s="492"/>
      <c r="HGH32" s="492"/>
      <c r="HGI32" s="492"/>
      <c r="HGJ32" s="492"/>
      <c r="HGK32" s="492"/>
      <c r="HGL32" s="492"/>
      <c r="HGM32" s="492"/>
      <c r="HGN32" s="492"/>
      <c r="HGO32" s="492"/>
      <c r="HGP32" s="492"/>
      <c r="HGQ32" s="492"/>
      <c r="HGR32" s="492"/>
      <c r="HGS32" s="492"/>
      <c r="HGT32" s="492"/>
      <c r="HGU32" s="492"/>
      <c r="HGV32" s="492"/>
      <c r="HGW32" s="492"/>
      <c r="HGX32" s="492"/>
      <c r="HGY32" s="492"/>
      <c r="HGZ32" s="492"/>
      <c r="HHA32" s="492"/>
      <c r="HHB32" s="492"/>
      <c r="HHC32" s="492"/>
      <c r="HHD32" s="492"/>
      <c r="HHE32" s="492"/>
      <c r="HHF32" s="492"/>
      <c r="HHG32" s="492"/>
      <c r="HHH32" s="492"/>
      <c r="HHI32" s="492"/>
      <c r="HHJ32" s="492"/>
      <c r="HHK32" s="492"/>
      <c r="HHL32" s="492"/>
      <c r="HHM32" s="492"/>
      <c r="HHN32" s="492"/>
      <c r="HHO32" s="492"/>
      <c r="HHP32" s="492"/>
      <c r="HHQ32" s="492"/>
      <c r="HHR32" s="492"/>
      <c r="HHS32" s="492"/>
      <c r="HHT32" s="492"/>
      <c r="HHU32" s="492"/>
      <c r="HHV32" s="492"/>
      <c r="HHW32" s="492"/>
      <c r="HHX32" s="492"/>
      <c r="HHY32" s="492"/>
      <c r="HHZ32" s="492"/>
      <c r="HIA32" s="492"/>
      <c r="HIB32" s="492"/>
      <c r="HIC32" s="492"/>
      <c r="HID32" s="492"/>
      <c r="HIE32" s="492"/>
      <c r="HIF32" s="492"/>
      <c r="HIG32" s="492"/>
      <c r="HIH32" s="492"/>
      <c r="HII32" s="492"/>
      <c r="HIJ32" s="492"/>
      <c r="HIK32" s="492"/>
      <c r="HIL32" s="492"/>
      <c r="HIM32" s="492"/>
      <c r="HIN32" s="492"/>
      <c r="HIO32" s="492"/>
      <c r="HIP32" s="492"/>
      <c r="HIQ32" s="492"/>
      <c r="HIR32" s="492"/>
      <c r="HIS32" s="492"/>
      <c r="HIT32" s="492"/>
      <c r="HIU32" s="492"/>
      <c r="HIV32" s="492"/>
      <c r="HIW32" s="492"/>
      <c r="HIX32" s="492"/>
      <c r="HIY32" s="492"/>
      <c r="HIZ32" s="492"/>
      <c r="HJA32" s="492"/>
      <c r="HJB32" s="492"/>
      <c r="HJC32" s="492"/>
      <c r="HJD32" s="492"/>
      <c r="HJE32" s="492"/>
      <c r="HJF32" s="492"/>
      <c r="HJG32" s="492"/>
      <c r="HJH32" s="492"/>
      <c r="HJI32" s="492"/>
      <c r="HJJ32" s="492"/>
      <c r="HJK32" s="492"/>
      <c r="HJL32" s="492"/>
      <c r="HJM32" s="492"/>
      <c r="HJN32" s="492"/>
      <c r="HJO32" s="492"/>
      <c r="HJP32" s="492"/>
      <c r="HJQ32" s="492"/>
      <c r="HJR32" s="492"/>
      <c r="HJS32" s="492"/>
      <c r="HJT32" s="492"/>
      <c r="HJU32" s="492"/>
      <c r="HJV32" s="492"/>
      <c r="HJW32" s="492"/>
      <c r="HJX32" s="492"/>
      <c r="HJY32" s="492"/>
      <c r="HJZ32" s="492"/>
      <c r="HKA32" s="492"/>
      <c r="HKB32" s="492"/>
      <c r="HKC32" s="492"/>
      <c r="HKD32" s="492"/>
      <c r="HKE32" s="492"/>
      <c r="HKF32" s="492"/>
      <c r="HKG32" s="492"/>
      <c r="HKH32" s="492"/>
      <c r="HKI32" s="492"/>
      <c r="HKJ32" s="492"/>
      <c r="HKK32" s="492"/>
      <c r="HKL32" s="492"/>
      <c r="HKM32" s="492"/>
      <c r="HKN32" s="492"/>
      <c r="HKO32" s="492"/>
      <c r="HKP32" s="492"/>
      <c r="HKQ32" s="492"/>
      <c r="HKR32" s="492"/>
      <c r="HKS32" s="492"/>
      <c r="HKT32" s="492"/>
      <c r="HKU32" s="492"/>
      <c r="HKV32" s="492"/>
      <c r="HKW32" s="492"/>
      <c r="HKX32" s="492"/>
      <c r="HKY32" s="492"/>
      <c r="HKZ32" s="492"/>
      <c r="HLA32" s="492"/>
      <c r="HLB32" s="492"/>
      <c r="HLC32" s="492"/>
      <c r="HLD32" s="492"/>
      <c r="HLE32" s="492"/>
      <c r="HLF32" s="492"/>
      <c r="HLG32" s="492"/>
      <c r="HLH32" s="492"/>
      <c r="HLI32" s="492"/>
      <c r="HLJ32" s="492"/>
      <c r="HLK32" s="492"/>
      <c r="HLL32" s="492"/>
      <c r="HLM32" s="492"/>
      <c r="HLN32" s="492"/>
      <c r="HLO32" s="492"/>
      <c r="HLP32" s="492"/>
      <c r="HLQ32" s="492"/>
      <c r="HLR32" s="492"/>
      <c r="HLS32" s="492"/>
      <c r="HLT32" s="492"/>
      <c r="HLU32" s="492"/>
      <c r="HLV32" s="492"/>
      <c r="HLW32" s="492"/>
      <c r="HLX32" s="492"/>
      <c r="HLY32" s="492"/>
      <c r="HLZ32" s="492"/>
      <c r="HMA32" s="492"/>
      <c r="HMB32" s="492"/>
      <c r="HMC32" s="492"/>
      <c r="HMD32" s="492"/>
      <c r="HME32" s="492"/>
      <c r="HMF32" s="492"/>
      <c r="HMG32" s="492"/>
      <c r="HMH32" s="492"/>
      <c r="HMI32" s="492"/>
      <c r="HMJ32" s="492"/>
      <c r="HMK32" s="492"/>
      <c r="HML32" s="492"/>
      <c r="HMM32" s="492"/>
      <c r="HMN32" s="492"/>
      <c r="HMO32" s="492"/>
      <c r="HMP32" s="492"/>
      <c r="HMQ32" s="492"/>
      <c r="HMR32" s="492"/>
      <c r="HMS32" s="492"/>
      <c r="HMT32" s="492"/>
      <c r="HMU32" s="492"/>
      <c r="HMV32" s="492"/>
      <c r="HMW32" s="492"/>
      <c r="HMX32" s="492"/>
      <c r="HMY32" s="492"/>
      <c r="HMZ32" s="492"/>
      <c r="HNA32" s="492"/>
      <c r="HNB32" s="492"/>
      <c r="HNC32" s="492"/>
      <c r="HND32" s="492"/>
      <c r="HNE32" s="492"/>
      <c r="HNF32" s="492"/>
      <c r="HNG32" s="492"/>
      <c r="HNH32" s="492"/>
      <c r="HNI32" s="492"/>
      <c r="HNJ32" s="492"/>
      <c r="HNK32" s="492"/>
      <c r="HNL32" s="492"/>
      <c r="HNM32" s="492"/>
      <c r="HNN32" s="492"/>
      <c r="HNO32" s="492"/>
      <c r="HNP32" s="492"/>
      <c r="HNQ32" s="492"/>
      <c r="HNR32" s="492"/>
      <c r="HNS32" s="492"/>
      <c r="HNT32" s="492"/>
      <c r="HNU32" s="492"/>
      <c r="HNV32" s="492"/>
      <c r="HNW32" s="492"/>
      <c r="HNX32" s="492"/>
      <c r="HNY32" s="492"/>
      <c r="HNZ32" s="492"/>
      <c r="HOA32" s="492"/>
      <c r="HOB32" s="492"/>
      <c r="HOC32" s="492"/>
      <c r="HOD32" s="492"/>
      <c r="HOE32" s="492"/>
      <c r="HOF32" s="492"/>
      <c r="HOG32" s="492"/>
      <c r="HOH32" s="492"/>
      <c r="HOI32" s="492"/>
      <c r="HOJ32" s="492"/>
      <c r="HOK32" s="492"/>
      <c r="HOL32" s="492"/>
      <c r="HOM32" s="492"/>
      <c r="HON32" s="492"/>
      <c r="HOO32" s="492"/>
      <c r="HOP32" s="492"/>
      <c r="HOQ32" s="492"/>
      <c r="HOR32" s="492"/>
      <c r="HOS32" s="492"/>
      <c r="HOT32" s="492"/>
      <c r="HOU32" s="492"/>
      <c r="HOV32" s="492"/>
      <c r="HOW32" s="492"/>
      <c r="HOX32" s="492"/>
      <c r="HOY32" s="492"/>
      <c r="HOZ32" s="492"/>
      <c r="HPA32" s="492"/>
      <c r="HPB32" s="492"/>
      <c r="HPC32" s="492"/>
      <c r="HPD32" s="492"/>
      <c r="HPE32" s="492"/>
      <c r="HPF32" s="492"/>
      <c r="HPG32" s="492"/>
      <c r="HPH32" s="492"/>
      <c r="HPI32" s="492"/>
      <c r="HPJ32" s="492"/>
      <c r="HPK32" s="492"/>
      <c r="HPL32" s="492"/>
      <c r="HPM32" s="492"/>
      <c r="HPN32" s="492"/>
      <c r="HPO32" s="492"/>
      <c r="HPP32" s="492"/>
      <c r="HPQ32" s="492"/>
      <c r="HPR32" s="492"/>
      <c r="HPS32" s="492"/>
      <c r="HPT32" s="492"/>
      <c r="HPU32" s="492"/>
      <c r="HPV32" s="492"/>
      <c r="HPW32" s="492"/>
      <c r="HPX32" s="492"/>
      <c r="HPY32" s="492"/>
      <c r="HPZ32" s="492"/>
      <c r="HQA32" s="492"/>
      <c r="HQB32" s="492"/>
      <c r="HQC32" s="492"/>
      <c r="HQD32" s="492"/>
      <c r="HQE32" s="492"/>
      <c r="HQF32" s="492"/>
      <c r="HQG32" s="492"/>
      <c r="HQH32" s="492"/>
      <c r="HQI32" s="492"/>
      <c r="HQJ32" s="492"/>
      <c r="HQK32" s="492"/>
      <c r="HQL32" s="492"/>
      <c r="HQM32" s="492"/>
      <c r="HQN32" s="492"/>
      <c r="HQO32" s="492"/>
      <c r="HQP32" s="492"/>
      <c r="HQQ32" s="492"/>
      <c r="HQR32" s="492"/>
      <c r="HQS32" s="492"/>
      <c r="HQT32" s="492"/>
      <c r="HQU32" s="492"/>
      <c r="HQV32" s="492"/>
      <c r="HQW32" s="492"/>
      <c r="HQX32" s="492"/>
      <c r="HQY32" s="492"/>
      <c r="HQZ32" s="492"/>
      <c r="HRA32" s="492"/>
      <c r="HRB32" s="492"/>
      <c r="HRC32" s="492"/>
      <c r="HRD32" s="492"/>
      <c r="HRE32" s="492"/>
      <c r="HRF32" s="492"/>
      <c r="HRG32" s="492"/>
      <c r="HRH32" s="492"/>
      <c r="HRI32" s="492"/>
      <c r="HRJ32" s="492"/>
      <c r="HRK32" s="492"/>
      <c r="HRL32" s="492"/>
      <c r="HRM32" s="492"/>
      <c r="HRN32" s="492"/>
      <c r="HRO32" s="492"/>
      <c r="HRP32" s="492"/>
      <c r="HRQ32" s="492"/>
      <c r="HRR32" s="492"/>
      <c r="HRS32" s="492"/>
      <c r="HRT32" s="492"/>
      <c r="HRU32" s="492"/>
      <c r="HRV32" s="492"/>
      <c r="HRW32" s="492"/>
      <c r="HRX32" s="492"/>
      <c r="HRY32" s="492"/>
      <c r="HRZ32" s="492"/>
      <c r="HSA32" s="492"/>
      <c r="HSB32" s="492"/>
      <c r="HSC32" s="492"/>
      <c r="HSD32" s="492"/>
      <c r="HSE32" s="492"/>
      <c r="HSF32" s="492"/>
      <c r="HSG32" s="492"/>
      <c r="HSH32" s="492"/>
      <c r="HSI32" s="492"/>
      <c r="HSJ32" s="492"/>
      <c r="HSK32" s="492"/>
      <c r="HSL32" s="492"/>
      <c r="HSM32" s="492"/>
      <c r="HSN32" s="492"/>
      <c r="HSO32" s="492"/>
      <c r="HSP32" s="492"/>
      <c r="HSQ32" s="492"/>
      <c r="HSR32" s="492"/>
      <c r="HSS32" s="492"/>
      <c r="HST32" s="492"/>
      <c r="HSU32" s="492"/>
      <c r="HSV32" s="492"/>
      <c r="HSW32" s="492"/>
      <c r="HSX32" s="492"/>
      <c r="HSY32" s="492"/>
      <c r="HSZ32" s="492"/>
      <c r="HTA32" s="492"/>
      <c r="HTB32" s="492"/>
      <c r="HTC32" s="492"/>
      <c r="HTD32" s="492"/>
      <c r="HTE32" s="492"/>
      <c r="HTF32" s="492"/>
      <c r="HTG32" s="492"/>
      <c r="HTH32" s="492"/>
      <c r="HTI32" s="492"/>
      <c r="HTJ32" s="492"/>
      <c r="HTK32" s="492"/>
      <c r="HTL32" s="492"/>
      <c r="HTM32" s="492"/>
      <c r="HTN32" s="492"/>
      <c r="HTO32" s="492"/>
      <c r="HTP32" s="492"/>
      <c r="HTQ32" s="492"/>
      <c r="HTR32" s="492"/>
      <c r="HTS32" s="492"/>
      <c r="HTT32" s="492"/>
      <c r="HTU32" s="492"/>
      <c r="HTV32" s="492"/>
      <c r="HTW32" s="492"/>
      <c r="HTX32" s="492"/>
      <c r="HTY32" s="492"/>
      <c r="HTZ32" s="492"/>
      <c r="HUA32" s="492"/>
      <c r="HUB32" s="492"/>
      <c r="HUC32" s="492"/>
      <c r="HUD32" s="492"/>
      <c r="HUE32" s="492"/>
      <c r="HUF32" s="492"/>
      <c r="HUG32" s="492"/>
      <c r="HUH32" s="492"/>
      <c r="HUI32" s="492"/>
      <c r="HUJ32" s="492"/>
      <c r="HUK32" s="492"/>
      <c r="HUL32" s="492"/>
      <c r="HUM32" s="492"/>
      <c r="HUN32" s="492"/>
      <c r="HUO32" s="492"/>
      <c r="HUP32" s="492"/>
      <c r="HUQ32" s="492"/>
      <c r="HUR32" s="492"/>
      <c r="HUS32" s="492"/>
      <c r="HUT32" s="492"/>
      <c r="HUU32" s="492"/>
      <c r="HUV32" s="492"/>
      <c r="HUW32" s="492"/>
      <c r="HUX32" s="492"/>
      <c r="HUY32" s="492"/>
      <c r="HUZ32" s="492"/>
      <c r="HVA32" s="492"/>
      <c r="HVB32" s="492"/>
      <c r="HVC32" s="492"/>
      <c r="HVD32" s="492"/>
      <c r="HVE32" s="492"/>
      <c r="HVF32" s="492"/>
      <c r="HVG32" s="492"/>
      <c r="HVH32" s="492"/>
      <c r="HVI32" s="492"/>
      <c r="HVJ32" s="492"/>
      <c r="HVK32" s="492"/>
      <c r="HVL32" s="492"/>
      <c r="HVM32" s="492"/>
      <c r="HVN32" s="492"/>
      <c r="HVO32" s="492"/>
      <c r="HVP32" s="492"/>
      <c r="HVQ32" s="492"/>
      <c r="HVR32" s="492"/>
      <c r="HVS32" s="492"/>
      <c r="HVT32" s="492"/>
      <c r="HVU32" s="492"/>
      <c r="HVV32" s="492"/>
      <c r="HVW32" s="492"/>
      <c r="HVX32" s="492"/>
      <c r="HVY32" s="492"/>
      <c r="HVZ32" s="492"/>
      <c r="HWA32" s="492"/>
      <c r="HWB32" s="492"/>
      <c r="HWC32" s="492"/>
      <c r="HWD32" s="492"/>
      <c r="HWE32" s="492"/>
      <c r="HWF32" s="492"/>
      <c r="HWG32" s="492"/>
      <c r="HWH32" s="492"/>
      <c r="HWI32" s="492"/>
      <c r="HWJ32" s="492"/>
      <c r="HWK32" s="492"/>
      <c r="HWL32" s="492"/>
      <c r="HWM32" s="492"/>
      <c r="HWN32" s="492"/>
      <c r="HWO32" s="492"/>
      <c r="HWP32" s="492"/>
      <c r="HWQ32" s="492"/>
      <c r="HWR32" s="492"/>
      <c r="HWS32" s="492"/>
      <c r="HWT32" s="492"/>
      <c r="HWU32" s="492"/>
      <c r="HWV32" s="492"/>
      <c r="HWW32" s="492"/>
      <c r="HWX32" s="492"/>
      <c r="HWY32" s="492"/>
      <c r="HWZ32" s="492"/>
      <c r="HXA32" s="492"/>
      <c r="HXB32" s="492"/>
      <c r="HXC32" s="492"/>
      <c r="HXD32" s="492"/>
      <c r="HXE32" s="492"/>
      <c r="HXF32" s="492"/>
      <c r="HXG32" s="492"/>
      <c r="HXH32" s="492"/>
      <c r="HXI32" s="492"/>
      <c r="HXJ32" s="492"/>
      <c r="HXK32" s="492"/>
      <c r="HXL32" s="492"/>
      <c r="HXM32" s="492"/>
      <c r="HXN32" s="492"/>
      <c r="HXO32" s="492"/>
      <c r="HXP32" s="492"/>
      <c r="HXQ32" s="492"/>
      <c r="HXR32" s="492"/>
      <c r="HXS32" s="492"/>
      <c r="HXT32" s="492"/>
      <c r="HXU32" s="492"/>
      <c r="HXV32" s="492"/>
      <c r="HXW32" s="492"/>
      <c r="HXX32" s="492"/>
      <c r="HXY32" s="492"/>
      <c r="HXZ32" s="492"/>
      <c r="HYA32" s="492"/>
      <c r="HYB32" s="492"/>
      <c r="HYC32" s="492"/>
      <c r="HYD32" s="492"/>
      <c r="HYE32" s="492"/>
      <c r="HYF32" s="492"/>
      <c r="HYG32" s="492"/>
      <c r="HYH32" s="492"/>
      <c r="HYI32" s="492"/>
      <c r="HYJ32" s="492"/>
      <c r="HYK32" s="492"/>
      <c r="HYL32" s="492"/>
      <c r="HYM32" s="492"/>
      <c r="HYN32" s="492"/>
      <c r="HYO32" s="492"/>
      <c r="HYP32" s="492"/>
      <c r="HYQ32" s="492"/>
      <c r="HYR32" s="492"/>
      <c r="HYS32" s="492"/>
      <c r="HYT32" s="492"/>
      <c r="HYU32" s="492"/>
      <c r="HYV32" s="492"/>
      <c r="HYW32" s="492"/>
      <c r="HYX32" s="492"/>
      <c r="HYY32" s="492"/>
      <c r="HYZ32" s="492"/>
      <c r="HZA32" s="492"/>
      <c r="HZB32" s="492"/>
      <c r="HZC32" s="492"/>
      <c r="HZD32" s="492"/>
      <c r="HZE32" s="492"/>
      <c r="HZF32" s="492"/>
      <c r="HZG32" s="492"/>
      <c r="HZH32" s="492"/>
      <c r="HZI32" s="492"/>
      <c r="HZJ32" s="492"/>
      <c r="HZK32" s="492"/>
      <c r="HZL32" s="492"/>
      <c r="HZM32" s="492"/>
      <c r="HZN32" s="492"/>
      <c r="HZO32" s="492"/>
      <c r="HZP32" s="492"/>
      <c r="HZQ32" s="492"/>
      <c r="HZR32" s="492"/>
      <c r="HZS32" s="492"/>
      <c r="HZT32" s="492"/>
      <c r="HZU32" s="492"/>
      <c r="HZV32" s="492"/>
      <c r="HZW32" s="492"/>
      <c r="HZX32" s="492"/>
      <c r="HZY32" s="492"/>
      <c r="HZZ32" s="492"/>
      <c r="IAA32" s="492"/>
      <c r="IAB32" s="492"/>
      <c r="IAC32" s="492"/>
      <c r="IAD32" s="492"/>
      <c r="IAE32" s="492"/>
      <c r="IAF32" s="492"/>
      <c r="IAG32" s="492"/>
      <c r="IAH32" s="492"/>
      <c r="IAI32" s="492"/>
      <c r="IAJ32" s="492"/>
      <c r="IAK32" s="492"/>
      <c r="IAL32" s="492"/>
      <c r="IAM32" s="492"/>
      <c r="IAN32" s="492"/>
      <c r="IAO32" s="492"/>
      <c r="IAP32" s="492"/>
      <c r="IAQ32" s="492"/>
      <c r="IAR32" s="492"/>
      <c r="IAS32" s="492"/>
      <c r="IAT32" s="492"/>
      <c r="IAU32" s="492"/>
      <c r="IAV32" s="492"/>
      <c r="IAW32" s="492"/>
      <c r="IAX32" s="492"/>
      <c r="IAY32" s="492"/>
      <c r="IAZ32" s="492"/>
      <c r="IBA32" s="492"/>
      <c r="IBB32" s="492"/>
      <c r="IBC32" s="492"/>
      <c r="IBD32" s="492"/>
      <c r="IBE32" s="492"/>
      <c r="IBF32" s="492"/>
      <c r="IBG32" s="492"/>
      <c r="IBH32" s="492"/>
      <c r="IBI32" s="492"/>
      <c r="IBJ32" s="492"/>
      <c r="IBK32" s="492"/>
      <c r="IBL32" s="492"/>
      <c r="IBM32" s="492"/>
      <c r="IBN32" s="492"/>
      <c r="IBO32" s="492"/>
      <c r="IBP32" s="492"/>
      <c r="IBQ32" s="492"/>
      <c r="IBR32" s="492"/>
      <c r="IBS32" s="492"/>
      <c r="IBT32" s="492"/>
      <c r="IBU32" s="492"/>
      <c r="IBV32" s="492"/>
      <c r="IBW32" s="492"/>
      <c r="IBX32" s="492"/>
      <c r="IBY32" s="492"/>
      <c r="IBZ32" s="492"/>
      <c r="ICA32" s="492"/>
      <c r="ICB32" s="492"/>
      <c r="ICC32" s="492"/>
      <c r="ICD32" s="492"/>
      <c r="ICE32" s="492"/>
      <c r="ICF32" s="492"/>
      <c r="ICG32" s="492"/>
      <c r="ICH32" s="492"/>
      <c r="ICI32" s="492"/>
      <c r="ICJ32" s="492"/>
      <c r="ICK32" s="492"/>
      <c r="ICL32" s="492"/>
      <c r="ICM32" s="492"/>
      <c r="ICN32" s="492"/>
      <c r="ICO32" s="492"/>
      <c r="ICP32" s="492"/>
      <c r="ICQ32" s="492"/>
      <c r="ICR32" s="492"/>
      <c r="ICS32" s="492"/>
      <c r="ICT32" s="492"/>
      <c r="ICU32" s="492"/>
      <c r="ICV32" s="492"/>
      <c r="ICW32" s="492"/>
      <c r="ICX32" s="492"/>
      <c r="ICY32" s="492"/>
      <c r="ICZ32" s="492"/>
      <c r="IDA32" s="492"/>
      <c r="IDB32" s="492"/>
      <c r="IDC32" s="492"/>
      <c r="IDD32" s="492"/>
      <c r="IDE32" s="492"/>
      <c r="IDF32" s="492"/>
      <c r="IDG32" s="492"/>
      <c r="IDH32" s="492"/>
      <c r="IDI32" s="492"/>
      <c r="IDJ32" s="492"/>
      <c r="IDK32" s="492"/>
      <c r="IDL32" s="492"/>
      <c r="IDM32" s="492"/>
      <c r="IDN32" s="492"/>
      <c r="IDO32" s="492"/>
      <c r="IDP32" s="492"/>
      <c r="IDQ32" s="492"/>
      <c r="IDR32" s="492"/>
      <c r="IDS32" s="492"/>
      <c r="IDT32" s="492"/>
      <c r="IDU32" s="492"/>
      <c r="IDV32" s="492"/>
      <c r="IDW32" s="492"/>
      <c r="IDX32" s="492"/>
      <c r="IDY32" s="492"/>
      <c r="IDZ32" s="492"/>
      <c r="IEA32" s="492"/>
      <c r="IEB32" s="492"/>
      <c r="IEC32" s="492"/>
      <c r="IED32" s="492"/>
      <c r="IEE32" s="492"/>
      <c r="IEF32" s="492"/>
      <c r="IEG32" s="492"/>
      <c r="IEH32" s="492"/>
      <c r="IEI32" s="492"/>
      <c r="IEJ32" s="492"/>
      <c r="IEK32" s="492"/>
      <c r="IEL32" s="492"/>
      <c r="IEM32" s="492"/>
      <c r="IEN32" s="492"/>
      <c r="IEO32" s="492"/>
      <c r="IEP32" s="492"/>
      <c r="IEQ32" s="492"/>
      <c r="IER32" s="492"/>
      <c r="IES32" s="492"/>
      <c r="IET32" s="492"/>
      <c r="IEU32" s="492"/>
      <c r="IEV32" s="492"/>
      <c r="IEW32" s="492"/>
      <c r="IEX32" s="492"/>
      <c r="IEY32" s="492"/>
      <c r="IEZ32" s="492"/>
      <c r="IFA32" s="492"/>
      <c r="IFB32" s="492"/>
      <c r="IFC32" s="492"/>
      <c r="IFD32" s="492"/>
      <c r="IFE32" s="492"/>
      <c r="IFF32" s="492"/>
      <c r="IFG32" s="492"/>
      <c r="IFH32" s="492"/>
      <c r="IFI32" s="492"/>
      <c r="IFJ32" s="492"/>
      <c r="IFK32" s="492"/>
      <c r="IFL32" s="492"/>
      <c r="IFM32" s="492"/>
      <c r="IFN32" s="492"/>
      <c r="IFO32" s="492"/>
      <c r="IFP32" s="492"/>
      <c r="IFQ32" s="492"/>
      <c r="IFR32" s="492"/>
      <c r="IFS32" s="492"/>
      <c r="IFT32" s="492"/>
      <c r="IFU32" s="492"/>
      <c r="IFV32" s="492"/>
      <c r="IFW32" s="492"/>
      <c r="IFX32" s="492"/>
      <c r="IFY32" s="492"/>
      <c r="IFZ32" s="492"/>
      <c r="IGA32" s="492"/>
      <c r="IGB32" s="492"/>
      <c r="IGC32" s="492"/>
      <c r="IGD32" s="492"/>
      <c r="IGE32" s="492"/>
      <c r="IGF32" s="492"/>
      <c r="IGG32" s="492"/>
      <c r="IGH32" s="492"/>
      <c r="IGI32" s="492"/>
      <c r="IGJ32" s="492"/>
      <c r="IGK32" s="492"/>
      <c r="IGL32" s="492"/>
      <c r="IGM32" s="492"/>
      <c r="IGN32" s="492"/>
      <c r="IGO32" s="492"/>
      <c r="IGP32" s="492"/>
      <c r="IGQ32" s="492"/>
      <c r="IGR32" s="492"/>
      <c r="IGS32" s="492"/>
      <c r="IGT32" s="492"/>
      <c r="IGU32" s="492"/>
      <c r="IGV32" s="492"/>
      <c r="IGW32" s="492"/>
      <c r="IGX32" s="492"/>
      <c r="IGY32" s="492"/>
      <c r="IGZ32" s="492"/>
      <c r="IHA32" s="492"/>
      <c r="IHB32" s="492"/>
      <c r="IHC32" s="492"/>
      <c r="IHD32" s="492"/>
      <c r="IHE32" s="492"/>
      <c r="IHF32" s="492"/>
      <c r="IHG32" s="492"/>
      <c r="IHH32" s="492"/>
      <c r="IHI32" s="492"/>
      <c r="IHJ32" s="492"/>
      <c r="IHK32" s="492"/>
      <c r="IHL32" s="492"/>
      <c r="IHM32" s="492"/>
      <c r="IHN32" s="492"/>
      <c r="IHO32" s="492"/>
      <c r="IHP32" s="492"/>
      <c r="IHQ32" s="492"/>
      <c r="IHR32" s="492"/>
      <c r="IHS32" s="492"/>
      <c r="IHT32" s="492"/>
      <c r="IHU32" s="492"/>
      <c r="IHV32" s="492"/>
      <c r="IHW32" s="492"/>
      <c r="IHX32" s="492"/>
      <c r="IHY32" s="492"/>
      <c r="IHZ32" s="492"/>
      <c r="IIA32" s="492"/>
      <c r="IIB32" s="492"/>
      <c r="IIC32" s="492"/>
      <c r="IID32" s="492"/>
      <c r="IIE32" s="492"/>
      <c r="IIF32" s="492"/>
      <c r="IIG32" s="492"/>
      <c r="IIH32" s="492"/>
      <c r="III32" s="492"/>
      <c r="IIJ32" s="492"/>
      <c r="IIK32" s="492"/>
      <c r="IIL32" s="492"/>
      <c r="IIM32" s="492"/>
      <c r="IIN32" s="492"/>
      <c r="IIO32" s="492"/>
      <c r="IIP32" s="492"/>
      <c r="IIQ32" s="492"/>
      <c r="IIR32" s="492"/>
      <c r="IIS32" s="492"/>
      <c r="IIT32" s="492"/>
      <c r="IIU32" s="492"/>
      <c r="IIV32" s="492"/>
      <c r="IIW32" s="492"/>
      <c r="IIX32" s="492"/>
      <c r="IIY32" s="492"/>
      <c r="IIZ32" s="492"/>
      <c r="IJA32" s="492"/>
      <c r="IJB32" s="492"/>
      <c r="IJC32" s="492"/>
      <c r="IJD32" s="492"/>
      <c r="IJE32" s="492"/>
      <c r="IJF32" s="492"/>
      <c r="IJG32" s="492"/>
      <c r="IJH32" s="492"/>
      <c r="IJI32" s="492"/>
      <c r="IJJ32" s="492"/>
      <c r="IJK32" s="492"/>
      <c r="IJL32" s="492"/>
      <c r="IJM32" s="492"/>
      <c r="IJN32" s="492"/>
      <c r="IJO32" s="492"/>
      <c r="IJP32" s="492"/>
      <c r="IJQ32" s="492"/>
      <c r="IJR32" s="492"/>
      <c r="IJS32" s="492"/>
      <c r="IJT32" s="492"/>
      <c r="IJU32" s="492"/>
      <c r="IJV32" s="492"/>
      <c r="IJW32" s="492"/>
      <c r="IJX32" s="492"/>
      <c r="IJY32" s="492"/>
      <c r="IJZ32" s="492"/>
      <c r="IKA32" s="492"/>
      <c r="IKB32" s="492"/>
      <c r="IKC32" s="492"/>
      <c r="IKD32" s="492"/>
      <c r="IKE32" s="492"/>
      <c r="IKF32" s="492"/>
      <c r="IKG32" s="492"/>
      <c r="IKH32" s="492"/>
      <c r="IKI32" s="492"/>
      <c r="IKJ32" s="492"/>
      <c r="IKK32" s="492"/>
      <c r="IKL32" s="492"/>
      <c r="IKM32" s="492"/>
      <c r="IKN32" s="492"/>
      <c r="IKO32" s="492"/>
      <c r="IKP32" s="492"/>
      <c r="IKQ32" s="492"/>
      <c r="IKR32" s="492"/>
      <c r="IKS32" s="492"/>
      <c r="IKT32" s="492"/>
      <c r="IKU32" s="492"/>
      <c r="IKV32" s="492"/>
      <c r="IKW32" s="492"/>
      <c r="IKX32" s="492"/>
      <c r="IKY32" s="492"/>
      <c r="IKZ32" s="492"/>
      <c r="ILA32" s="492"/>
      <c r="ILB32" s="492"/>
      <c r="ILC32" s="492"/>
      <c r="ILD32" s="492"/>
      <c r="ILE32" s="492"/>
      <c r="ILF32" s="492"/>
      <c r="ILG32" s="492"/>
      <c r="ILH32" s="492"/>
      <c r="ILI32" s="492"/>
      <c r="ILJ32" s="492"/>
      <c r="ILK32" s="492"/>
      <c r="ILL32" s="492"/>
      <c r="ILM32" s="492"/>
      <c r="ILN32" s="492"/>
      <c r="ILO32" s="492"/>
      <c r="ILP32" s="492"/>
      <c r="ILQ32" s="492"/>
      <c r="ILR32" s="492"/>
      <c r="ILS32" s="492"/>
      <c r="ILT32" s="492"/>
      <c r="ILU32" s="492"/>
      <c r="ILV32" s="492"/>
      <c r="ILW32" s="492"/>
      <c r="ILX32" s="492"/>
      <c r="ILY32" s="492"/>
      <c r="ILZ32" s="492"/>
      <c r="IMA32" s="492"/>
      <c r="IMB32" s="492"/>
      <c r="IMC32" s="492"/>
      <c r="IMD32" s="492"/>
      <c r="IME32" s="492"/>
      <c r="IMF32" s="492"/>
      <c r="IMG32" s="492"/>
      <c r="IMH32" s="492"/>
      <c r="IMI32" s="492"/>
      <c r="IMJ32" s="492"/>
      <c r="IMK32" s="492"/>
      <c r="IML32" s="492"/>
      <c r="IMM32" s="492"/>
      <c r="IMN32" s="492"/>
      <c r="IMO32" s="492"/>
      <c r="IMP32" s="492"/>
      <c r="IMQ32" s="492"/>
      <c r="IMR32" s="492"/>
      <c r="IMS32" s="492"/>
      <c r="IMT32" s="492"/>
      <c r="IMU32" s="492"/>
      <c r="IMV32" s="492"/>
      <c r="IMW32" s="492"/>
      <c r="IMX32" s="492"/>
      <c r="IMY32" s="492"/>
      <c r="IMZ32" s="492"/>
      <c r="INA32" s="492"/>
      <c r="INB32" s="492"/>
      <c r="INC32" s="492"/>
      <c r="IND32" s="492"/>
      <c r="INE32" s="492"/>
      <c r="INF32" s="492"/>
      <c r="ING32" s="492"/>
      <c r="INH32" s="492"/>
      <c r="INI32" s="492"/>
      <c r="INJ32" s="492"/>
      <c r="INK32" s="492"/>
      <c r="INL32" s="492"/>
      <c r="INM32" s="492"/>
      <c r="INN32" s="492"/>
      <c r="INO32" s="492"/>
      <c r="INP32" s="492"/>
      <c r="INQ32" s="492"/>
      <c r="INR32" s="492"/>
      <c r="INS32" s="492"/>
      <c r="INT32" s="492"/>
      <c r="INU32" s="492"/>
      <c r="INV32" s="492"/>
      <c r="INW32" s="492"/>
      <c r="INX32" s="492"/>
      <c r="INY32" s="492"/>
      <c r="INZ32" s="492"/>
      <c r="IOA32" s="492"/>
      <c r="IOB32" s="492"/>
      <c r="IOC32" s="492"/>
      <c r="IOD32" s="492"/>
      <c r="IOE32" s="492"/>
      <c r="IOF32" s="492"/>
      <c r="IOG32" s="492"/>
      <c r="IOH32" s="492"/>
      <c r="IOI32" s="492"/>
      <c r="IOJ32" s="492"/>
      <c r="IOK32" s="492"/>
      <c r="IOL32" s="492"/>
      <c r="IOM32" s="492"/>
      <c r="ION32" s="492"/>
      <c r="IOO32" s="492"/>
      <c r="IOP32" s="492"/>
      <c r="IOQ32" s="492"/>
      <c r="IOR32" s="492"/>
      <c r="IOS32" s="492"/>
      <c r="IOT32" s="492"/>
      <c r="IOU32" s="492"/>
      <c r="IOV32" s="492"/>
      <c r="IOW32" s="492"/>
      <c r="IOX32" s="492"/>
      <c r="IOY32" s="492"/>
      <c r="IOZ32" s="492"/>
      <c r="IPA32" s="492"/>
      <c r="IPB32" s="492"/>
      <c r="IPC32" s="492"/>
      <c r="IPD32" s="492"/>
      <c r="IPE32" s="492"/>
      <c r="IPF32" s="492"/>
      <c r="IPG32" s="492"/>
      <c r="IPH32" s="492"/>
      <c r="IPI32" s="492"/>
      <c r="IPJ32" s="492"/>
      <c r="IPK32" s="492"/>
      <c r="IPL32" s="492"/>
      <c r="IPM32" s="492"/>
      <c r="IPN32" s="492"/>
      <c r="IPO32" s="492"/>
      <c r="IPP32" s="492"/>
      <c r="IPQ32" s="492"/>
      <c r="IPR32" s="492"/>
      <c r="IPS32" s="492"/>
      <c r="IPT32" s="492"/>
      <c r="IPU32" s="492"/>
      <c r="IPV32" s="492"/>
      <c r="IPW32" s="492"/>
      <c r="IPX32" s="492"/>
      <c r="IPY32" s="492"/>
      <c r="IPZ32" s="492"/>
      <c r="IQA32" s="492"/>
      <c r="IQB32" s="492"/>
      <c r="IQC32" s="492"/>
      <c r="IQD32" s="492"/>
      <c r="IQE32" s="492"/>
      <c r="IQF32" s="492"/>
      <c r="IQG32" s="492"/>
      <c r="IQH32" s="492"/>
      <c r="IQI32" s="492"/>
      <c r="IQJ32" s="492"/>
      <c r="IQK32" s="492"/>
      <c r="IQL32" s="492"/>
      <c r="IQM32" s="492"/>
      <c r="IQN32" s="492"/>
      <c r="IQO32" s="492"/>
      <c r="IQP32" s="492"/>
      <c r="IQQ32" s="492"/>
      <c r="IQR32" s="492"/>
      <c r="IQS32" s="492"/>
      <c r="IQT32" s="492"/>
      <c r="IQU32" s="492"/>
      <c r="IQV32" s="492"/>
      <c r="IQW32" s="492"/>
      <c r="IQX32" s="492"/>
      <c r="IQY32" s="492"/>
      <c r="IQZ32" s="492"/>
      <c r="IRA32" s="492"/>
      <c r="IRB32" s="492"/>
      <c r="IRC32" s="492"/>
      <c r="IRD32" s="492"/>
      <c r="IRE32" s="492"/>
      <c r="IRF32" s="492"/>
      <c r="IRG32" s="492"/>
      <c r="IRH32" s="492"/>
      <c r="IRI32" s="492"/>
      <c r="IRJ32" s="492"/>
      <c r="IRK32" s="492"/>
      <c r="IRL32" s="492"/>
      <c r="IRM32" s="492"/>
      <c r="IRN32" s="492"/>
      <c r="IRO32" s="492"/>
      <c r="IRP32" s="492"/>
      <c r="IRQ32" s="492"/>
      <c r="IRR32" s="492"/>
      <c r="IRS32" s="492"/>
      <c r="IRT32" s="492"/>
      <c r="IRU32" s="492"/>
      <c r="IRV32" s="492"/>
      <c r="IRW32" s="492"/>
      <c r="IRX32" s="492"/>
      <c r="IRY32" s="492"/>
      <c r="IRZ32" s="492"/>
      <c r="ISA32" s="492"/>
      <c r="ISB32" s="492"/>
      <c r="ISC32" s="492"/>
      <c r="ISD32" s="492"/>
      <c r="ISE32" s="492"/>
      <c r="ISF32" s="492"/>
      <c r="ISG32" s="492"/>
      <c r="ISH32" s="492"/>
      <c r="ISI32" s="492"/>
      <c r="ISJ32" s="492"/>
      <c r="ISK32" s="492"/>
      <c r="ISL32" s="492"/>
      <c r="ISM32" s="492"/>
      <c r="ISN32" s="492"/>
      <c r="ISO32" s="492"/>
      <c r="ISP32" s="492"/>
      <c r="ISQ32" s="492"/>
      <c r="ISR32" s="492"/>
      <c r="ISS32" s="492"/>
      <c r="IST32" s="492"/>
      <c r="ISU32" s="492"/>
      <c r="ISV32" s="492"/>
      <c r="ISW32" s="492"/>
      <c r="ISX32" s="492"/>
      <c r="ISY32" s="492"/>
      <c r="ISZ32" s="492"/>
      <c r="ITA32" s="492"/>
      <c r="ITB32" s="492"/>
      <c r="ITC32" s="492"/>
      <c r="ITD32" s="492"/>
      <c r="ITE32" s="492"/>
      <c r="ITF32" s="492"/>
      <c r="ITG32" s="492"/>
      <c r="ITH32" s="492"/>
      <c r="ITI32" s="492"/>
      <c r="ITJ32" s="492"/>
      <c r="ITK32" s="492"/>
      <c r="ITL32" s="492"/>
      <c r="ITM32" s="492"/>
      <c r="ITN32" s="492"/>
      <c r="ITO32" s="492"/>
      <c r="ITP32" s="492"/>
      <c r="ITQ32" s="492"/>
      <c r="ITR32" s="492"/>
      <c r="ITS32" s="492"/>
      <c r="ITT32" s="492"/>
      <c r="ITU32" s="492"/>
      <c r="ITV32" s="492"/>
      <c r="ITW32" s="492"/>
      <c r="ITX32" s="492"/>
      <c r="ITY32" s="492"/>
      <c r="ITZ32" s="492"/>
      <c r="IUA32" s="492"/>
      <c r="IUB32" s="492"/>
      <c r="IUC32" s="492"/>
      <c r="IUD32" s="492"/>
      <c r="IUE32" s="492"/>
      <c r="IUF32" s="492"/>
      <c r="IUG32" s="492"/>
      <c r="IUH32" s="492"/>
      <c r="IUI32" s="492"/>
      <c r="IUJ32" s="492"/>
      <c r="IUK32" s="492"/>
      <c r="IUL32" s="492"/>
      <c r="IUM32" s="492"/>
      <c r="IUN32" s="492"/>
      <c r="IUO32" s="492"/>
      <c r="IUP32" s="492"/>
      <c r="IUQ32" s="492"/>
      <c r="IUR32" s="492"/>
      <c r="IUS32" s="492"/>
      <c r="IUT32" s="492"/>
      <c r="IUU32" s="492"/>
      <c r="IUV32" s="492"/>
      <c r="IUW32" s="492"/>
      <c r="IUX32" s="492"/>
      <c r="IUY32" s="492"/>
      <c r="IUZ32" s="492"/>
      <c r="IVA32" s="492"/>
      <c r="IVB32" s="492"/>
      <c r="IVC32" s="492"/>
      <c r="IVD32" s="492"/>
      <c r="IVE32" s="492"/>
      <c r="IVF32" s="492"/>
      <c r="IVG32" s="492"/>
      <c r="IVH32" s="492"/>
      <c r="IVI32" s="492"/>
      <c r="IVJ32" s="492"/>
      <c r="IVK32" s="492"/>
      <c r="IVL32" s="492"/>
      <c r="IVM32" s="492"/>
      <c r="IVN32" s="492"/>
      <c r="IVO32" s="492"/>
      <c r="IVP32" s="492"/>
      <c r="IVQ32" s="492"/>
      <c r="IVR32" s="492"/>
      <c r="IVS32" s="492"/>
      <c r="IVT32" s="492"/>
      <c r="IVU32" s="492"/>
      <c r="IVV32" s="492"/>
      <c r="IVW32" s="492"/>
      <c r="IVX32" s="492"/>
      <c r="IVY32" s="492"/>
      <c r="IVZ32" s="492"/>
      <c r="IWA32" s="492"/>
      <c r="IWB32" s="492"/>
      <c r="IWC32" s="492"/>
      <c r="IWD32" s="492"/>
      <c r="IWE32" s="492"/>
      <c r="IWF32" s="492"/>
      <c r="IWG32" s="492"/>
      <c r="IWH32" s="492"/>
      <c r="IWI32" s="492"/>
      <c r="IWJ32" s="492"/>
      <c r="IWK32" s="492"/>
      <c r="IWL32" s="492"/>
      <c r="IWM32" s="492"/>
      <c r="IWN32" s="492"/>
      <c r="IWO32" s="492"/>
      <c r="IWP32" s="492"/>
      <c r="IWQ32" s="492"/>
      <c r="IWR32" s="492"/>
      <c r="IWS32" s="492"/>
      <c r="IWT32" s="492"/>
      <c r="IWU32" s="492"/>
      <c r="IWV32" s="492"/>
      <c r="IWW32" s="492"/>
      <c r="IWX32" s="492"/>
      <c r="IWY32" s="492"/>
      <c r="IWZ32" s="492"/>
      <c r="IXA32" s="492"/>
      <c r="IXB32" s="492"/>
      <c r="IXC32" s="492"/>
      <c r="IXD32" s="492"/>
      <c r="IXE32" s="492"/>
      <c r="IXF32" s="492"/>
      <c r="IXG32" s="492"/>
      <c r="IXH32" s="492"/>
      <c r="IXI32" s="492"/>
      <c r="IXJ32" s="492"/>
      <c r="IXK32" s="492"/>
      <c r="IXL32" s="492"/>
      <c r="IXM32" s="492"/>
      <c r="IXN32" s="492"/>
      <c r="IXO32" s="492"/>
      <c r="IXP32" s="492"/>
      <c r="IXQ32" s="492"/>
      <c r="IXR32" s="492"/>
      <c r="IXS32" s="492"/>
      <c r="IXT32" s="492"/>
      <c r="IXU32" s="492"/>
      <c r="IXV32" s="492"/>
      <c r="IXW32" s="492"/>
      <c r="IXX32" s="492"/>
      <c r="IXY32" s="492"/>
      <c r="IXZ32" s="492"/>
      <c r="IYA32" s="492"/>
      <c r="IYB32" s="492"/>
      <c r="IYC32" s="492"/>
      <c r="IYD32" s="492"/>
      <c r="IYE32" s="492"/>
      <c r="IYF32" s="492"/>
      <c r="IYG32" s="492"/>
      <c r="IYH32" s="492"/>
      <c r="IYI32" s="492"/>
      <c r="IYJ32" s="492"/>
      <c r="IYK32" s="492"/>
      <c r="IYL32" s="492"/>
      <c r="IYM32" s="492"/>
      <c r="IYN32" s="492"/>
      <c r="IYO32" s="492"/>
      <c r="IYP32" s="492"/>
      <c r="IYQ32" s="492"/>
      <c r="IYR32" s="492"/>
      <c r="IYS32" s="492"/>
      <c r="IYT32" s="492"/>
      <c r="IYU32" s="492"/>
      <c r="IYV32" s="492"/>
      <c r="IYW32" s="492"/>
      <c r="IYX32" s="492"/>
      <c r="IYY32" s="492"/>
      <c r="IYZ32" s="492"/>
      <c r="IZA32" s="492"/>
      <c r="IZB32" s="492"/>
      <c r="IZC32" s="492"/>
      <c r="IZD32" s="492"/>
      <c r="IZE32" s="492"/>
      <c r="IZF32" s="492"/>
      <c r="IZG32" s="492"/>
      <c r="IZH32" s="492"/>
      <c r="IZI32" s="492"/>
      <c r="IZJ32" s="492"/>
      <c r="IZK32" s="492"/>
      <c r="IZL32" s="492"/>
      <c r="IZM32" s="492"/>
      <c r="IZN32" s="492"/>
      <c r="IZO32" s="492"/>
      <c r="IZP32" s="492"/>
      <c r="IZQ32" s="492"/>
      <c r="IZR32" s="492"/>
      <c r="IZS32" s="492"/>
      <c r="IZT32" s="492"/>
      <c r="IZU32" s="492"/>
      <c r="IZV32" s="492"/>
      <c r="IZW32" s="492"/>
      <c r="IZX32" s="492"/>
      <c r="IZY32" s="492"/>
      <c r="IZZ32" s="492"/>
      <c r="JAA32" s="492"/>
      <c r="JAB32" s="492"/>
      <c r="JAC32" s="492"/>
      <c r="JAD32" s="492"/>
      <c r="JAE32" s="492"/>
      <c r="JAF32" s="492"/>
      <c r="JAG32" s="492"/>
      <c r="JAH32" s="492"/>
      <c r="JAI32" s="492"/>
      <c r="JAJ32" s="492"/>
      <c r="JAK32" s="492"/>
      <c r="JAL32" s="492"/>
      <c r="JAM32" s="492"/>
      <c r="JAN32" s="492"/>
      <c r="JAO32" s="492"/>
      <c r="JAP32" s="492"/>
      <c r="JAQ32" s="492"/>
      <c r="JAR32" s="492"/>
      <c r="JAS32" s="492"/>
      <c r="JAT32" s="492"/>
      <c r="JAU32" s="492"/>
      <c r="JAV32" s="492"/>
      <c r="JAW32" s="492"/>
      <c r="JAX32" s="492"/>
      <c r="JAY32" s="492"/>
      <c r="JAZ32" s="492"/>
      <c r="JBA32" s="492"/>
      <c r="JBB32" s="492"/>
      <c r="JBC32" s="492"/>
      <c r="JBD32" s="492"/>
      <c r="JBE32" s="492"/>
      <c r="JBF32" s="492"/>
      <c r="JBG32" s="492"/>
      <c r="JBH32" s="492"/>
      <c r="JBI32" s="492"/>
      <c r="JBJ32" s="492"/>
      <c r="JBK32" s="492"/>
      <c r="JBL32" s="492"/>
      <c r="JBM32" s="492"/>
      <c r="JBN32" s="492"/>
      <c r="JBO32" s="492"/>
      <c r="JBP32" s="492"/>
      <c r="JBQ32" s="492"/>
      <c r="JBR32" s="492"/>
      <c r="JBS32" s="492"/>
      <c r="JBT32" s="492"/>
      <c r="JBU32" s="492"/>
      <c r="JBV32" s="492"/>
      <c r="JBW32" s="492"/>
      <c r="JBX32" s="492"/>
      <c r="JBY32" s="492"/>
      <c r="JBZ32" s="492"/>
      <c r="JCA32" s="492"/>
      <c r="JCB32" s="492"/>
      <c r="JCC32" s="492"/>
      <c r="JCD32" s="492"/>
      <c r="JCE32" s="492"/>
      <c r="JCF32" s="492"/>
      <c r="JCG32" s="492"/>
      <c r="JCH32" s="492"/>
      <c r="JCI32" s="492"/>
      <c r="JCJ32" s="492"/>
      <c r="JCK32" s="492"/>
      <c r="JCL32" s="492"/>
      <c r="JCM32" s="492"/>
      <c r="JCN32" s="492"/>
      <c r="JCO32" s="492"/>
      <c r="JCP32" s="492"/>
      <c r="JCQ32" s="492"/>
      <c r="JCR32" s="492"/>
      <c r="JCS32" s="492"/>
      <c r="JCT32" s="492"/>
      <c r="JCU32" s="492"/>
      <c r="JCV32" s="492"/>
      <c r="JCW32" s="492"/>
      <c r="JCX32" s="492"/>
      <c r="JCY32" s="492"/>
      <c r="JCZ32" s="492"/>
      <c r="JDA32" s="492"/>
      <c r="JDB32" s="492"/>
      <c r="JDC32" s="492"/>
      <c r="JDD32" s="492"/>
      <c r="JDE32" s="492"/>
      <c r="JDF32" s="492"/>
      <c r="JDG32" s="492"/>
      <c r="JDH32" s="492"/>
      <c r="JDI32" s="492"/>
      <c r="JDJ32" s="492"/>
      <c r="JDK32" s="492"/>
      <c r="JDL32" s="492"/>
      <c r="JDM32" s="492"/>
      <c r="JDN32" s="492"/>
      <c r="JDO32" s="492"/>
      <c r="JDP32" s="492"/>
      <c r="JDQ32" s="492"/>
      <c r="JDR32" s="492"/>
      <c r="JDS32" s="492"/>
      <c r="JDT32" s="492"/>
      <c r="JDU32" s="492"/>
      <c r="JDV32" s="492"/>
      <c r="JDW32" s="492"/>
      <c r="JDX32" s="492"/>
      <c r="JDY32" s="492"/>
      <c r="JDZ32" s="492"/>
      <c r="JEA32" s="492"/>
      <c r="JEB32" s="492"/>
      <c r="JEC32" s="492"/>
      <c r="JED32" s="492"/>
      <c r="JEE32" s="492"/>
      <c r="JEF32" s="492"/>
      <c r="JEG32" s="492"/>
      <c r="JEH32" s="492"/>
      <c r="JEI32" s="492"/>
      <c r="JEJ32" s="492"/>
      <c r="JEK32" s="492"/>
      <c r="JEL32" s="492"/>
      <c r="JEM32" s="492"/>
      <c r="JEN32" s="492"/>
      <c r="JEO32" s="492"/>
      <c r="JEP32" s="492"/>
      <c r="JEQ32" s="492"/>
      <c r="JER32" s="492"/>
      <c r="JES32" s="492"/>
      <c r="JET32" s="492"/>
      <c r="JEU32" s="492"/>
      <c r="JEV32" s="492"/>
      <c r="JEW32" s="492"/>
      <c r="JEX32" s="492"/>
      <c r="JEY32" s="492"/>
      <c r="JEZ32" s="492"/>
      <c r="JFA32" s="492"/>
      <c r="JFB32" s="492"/>
      <c r="JFC32" s="492"/>
      <c r="JFD32" s="492"/>
      <c r="JFE32" s="492"/>
      <c r="JFF32" s="492"/>
      <c r="JFG32" s="492"/>
      <c r="JFH32" s="492"/>
      <c r="JFI32" s="492"/>
      <c r="JFJ32" s="492"/>
      <c r="JFK32" s="492"/>
      <c r="JFL32" s="492"/>
      <c r="JFM32" s="492"/>
      <c r="JFN32" s="492"/>
      <c r="JFO32" s="492"/>
      <c r="JFP32" s="492"/>
      <c r="JFQ32" s="492"/>
      <c r="JFR32" s="492"/>
      <c r="JFS32" s="492"/>
      <c r="JFT32" s="492"/>
      <c r="JFU32" s="492"/>
      <c r="JFV32" s="492"/>
      <c r="JFW32" s="492"/>
      <c r="JFX32" s="492"/>
      <c r="JFY32" s="492"/>
      <c r="JFZ32" s="492"/>
      <c r="JGA32" s="492"/>
      <c r="JGB32" s="492"/>
      <c r="JGC32" s="492"/>
      <c r="JGD32" s="492"/>
      <c r="JGE32" s="492"/>
      <c r="JGF32" s="492"/>
      <c r="JGG32" s="492"/>
      <c r="JGH32" s="492"/>
      <c r="JGI32" s="492"/>
      <c r="JGJ32" s="492"/>
      <c r="JGK32" s="492"/>
      <c r="JGL32" s="492"/>
      <c r="JGM32" s="492"/>
      <c r="JGN32" s="492"/>
      <c r="JGO32" s="492"/>
      <c r="JGP32" s="492"/>
      <c r="JGQ32" s="492"/>
      <c r="JGR32" s="492"/>
      <c r="JGS32" s="492"/>
      <c r="JGT32" s="492"/>
      <c r="JGU32" s="492"/>
      <c r="JGV32" s="492"/>
      <c r="JGW32" s="492"/>
      <c r="JGX32" s="492"/>
      <c r="JGY32" s="492"/>
      <c r="JGZ32" s="492"/>
      <c r="JHA32" s="492"/>
      <c r="JHB32" s="492"/>
      <c r="JHC32" s="492"/>
      <c r="JHD32" s="492"/>
      <c r="JHE32" s="492"/>
      <c r="JHF32" s="492"/>
      <c r="JHG32" s="492"/>
      <c r="JHH32" s="492"/>
      <c r="JHI32" s="492"/>
      <c r="JHJ32" s="492"/>
      <c r="JHK32" s="492"/>
      <c r="JHL32" s="492"/>
      <c r="JHM32" s="492"/>
      <c r="JHN32" s="492"/>
      <c r="JHO32" s="492"/>
      <c r="JHP32" s="492"/>
      <c r="JHQ32" s="492"/>
      <c r="JHR32" s="492"/>
      <c r="JHS32" s="492"/>
      <c r="JHT32" s="492"/>
      <c r="JHU32" s="492"/>
      <c r="JHV32" s="492"/>
      <c r="JHW32" s="492"/>
      <c r="JHX32" s="492"/>
      <c r="JHY32" s="492"/>
      <c r="JHZ32" s="492"/>
      <c r="JIA32" s="492"/>
      <c r="JIB32" s="492"/>
      <c r="JIC32" s="492"/>
      <c r="JID32" s="492"/>
      <c r="JIE32" s="492"/>
      <c r="JIF32" s="492"/>
      <c r="JIG32" s="492"/>
      <c r="JIH32" s="492"/>
      <c r="JII32" s="492"/>
      <c r="JIJ32" s="492"/>
      <c r="JIK32" s="492"/>
      <c r="JIL32" s="492"/>
      <c r="JIM32" s="492"/>
      <c r="JIN32" s="492"/>
      <c r="JIO32" s="492"/>
      <c r="JIP32" s="492"/>
      <c r="JIQ32" s="492"/>
      <c r="JIR32" s="492"/>
      <c r="JIS32" s="492"/>
      <c r="JIT32" s="492"/>
      <c r="JIU32" s="492"/>
      <c r="JIV32" s="492"/>
      <c r="JIW32" s="492"/>
      <c r="JIX32" s="492"/>
      <c r="JIY32" s="492"/>
      <c r="JIZ32" s="492"/>
      <c r="JJA32" s="492"/>
      <c r="JJB32" s="492"/>
      <c r="JJC32" s="492"/>
      <c r="JJD32" s="492"/>
      <c r="JJE32" s="492"/>
      <c r="JJF32" s="492"/>
      <c r="JJG32" s="492"/>
      <c r="JJH32" s="492"/>
      <c r="JJI32" s="492"/>
      <c r="JJJ32" s="492"/>
      <c r="JJK32" s="492"/>
      <c r="JJL32" s="492"/>
      <c r="JJM32" s="492"/>
      <c r="JJN32" s="492"/>
      <c r="JJO32" s="492"/>
      <c r="JJP32" s="492"/>
      <c r="JJQ32" s="492"/>
      <c r="JJR32" s="492"/>
      <c r="JJS32" s="492"/>
      <c r="JJT32" s="492"/>
      <c r="JJU32" s="492"/>
      <c r="JJV32" s="492"/>
      <c r="JJW32" s="492"/>
      <c r="JJX32" s="492"/>
      <c r="JJY32" s="492"/>
      <c r="JJZ32" s="492"/>
      <c r="JKA32" s="492"/>
      <c r="JKB32" s="492"/>
      <c r="JKC32" s="492"/>
      <c r="JKD32" s="492"/>
      <c r="JKE32" s="492"/>
      <c r="JKF32" s="492"/>
      <c r="JKG32" s="492"/>
      <c r="JKH32" s="492"/>
      <c r="JKI32" s="492"/>
      <c r="JKJ32" s="492"/>
      <c r="JKK32" s="492"/>
      <c r="JKL32" s="492"/>
      <c r="JKM32" s="492"/>
      <c r="JKN32" s="492"/>
      <c r="JKO32" s="492"/>
      <c r="JKP32" s="492"/>
      <c r="JKQ32" s="492"/>
      <c r="JKR32" s="492"/>
      <c r="JKS32" s="492"/>
      <c r="JKT32" s="492"/>
      <c r="JKU32" s="492"/>
      <c r="JKV32" s="492"/>
      <c r="JKW32" s="492"/>
      <c r="JKX32" s="492"/>
      <c r="JKY32" s="492"/>
      <c r="JKZ32" s="492"/>
      <c r="JLA32" s="492"/>
      <c r="JLB32" s="492"/>
      <c r="JLC32" s="492"/>
      <c r="JLD32" s="492"/>
      <c r="JLE32" s="492"/>
      <c r="JLF32" s="492"/>
      <c r="JLG32" s="492"/>
      <c r="JLH32" s="492"/>
      <c r="JLI32" s="492"/>
      <c r="JLJ32" s="492"/>
      <c r="JLK32" s="492"/>
      <c r="JLL32" s="492"/>
      <c r="JLM32" s="492"/>
      <c r="JLN32" s="492"/>
      <c r="JLO32" s="492"/>
      <c r="JLP32" s="492"/>
      <c r="JLQ32" s="492"/>
      <c r="JLR32" s="492"/>
      <c r="JLS32" s="492"/>
      <c r="JLT32" s="492"/>
      <c r="JLU32" s="492"/>
      <c r="JLV32" s="492"/>
      <c r="JLW32" s="492"/>
      <c r="JLX32" s="492"/>
      <c r="JLY32" s="492"/>
      <c r="JLZ32" s="492"/>
      <c r="JMA32" s="492"/>
      <c r="JMB32" s="492"/>
      <c r="JMC32" s="492"/>
      <c r="JMD32" s="492"/>
      <c r="JME32" s="492"/>
      <c r="JMF32" s="492"/>
      <c r="JMG32" s="492"/>
      <c r="JMH32" s="492"/>
      <c r="JMI32" s="492"/>
      <c r="JMJ32" s="492"/>
      <c r="JMK32" s="492"/>
      <c r="JML32" s="492"/>
      <c r="JMM32" s="492"/>
      <c r="JMN32" s="492"/>
      <c r="JMO32" s="492"/>
      <c r="JMP32" s="492"/>
      <c r="JMQ32" s="492"/>
      <c r="JMR32" s="492"/>
      <c r="JMS32" s="492"/>
      <c r="JMT32" s="492"/>
      <c r="JMU32" s="492"/>
      <c r="JMV32" s="492"/>
      <c r="JMW32" s="492"/>
      <c r="JMX32" s="492"/>
      <c r="JMY32" s="492"/>
      <c r="JMZ32" s="492"/>
      <c r="JNA32" s="492"/>
      <c r="JNB32" s="492"/>
      <c r="JNC32" s="492"/>
      <c r="JND32" s="492"/>
      <c r="JNE32" s="492"/>
      <c r="JNF32" s="492"/>
      <c r="JNG32" s="492"/>
      <c r="JNH32" s="492"/>
      <c r="JNI32" s="492"/>
      <c r="JNJ32" s="492"/>
      <c r="JNK32" s="492"/>
      <c r="JNL32" s="492"/>
      <c r="JNM32" s="492"/>
      <c r="JNN32" s="492"/>
      <c r="JNO32" s="492"/>
      <c r="JNP32" s="492"/>
      <c r="JNQ32" s="492"/>
      <c r="JNR32" s="492"/>
      <c r="JNS32" s="492"/>
      <c r="JNT32" s="492"/>
      <c r="JNU32" s="492"/>
      <c r="JNV32" s="492"/>
      <c r="JNW32" s="492"/>
      <c r="JNX32" s="492"/>
      <c r="JNY32" s="492"/>
      <c r="JNZ32" s="492"/>
      <c r="JOA32" s="492"/>
      <c r="JOB32" s="492"/>
      <c r="JOC32" s="492"/>
      <c r="JOD32" s="492"/>
      <c r="JOE32" s="492"/>
      <c r="JOF32" s="492"/>
      <c r="JOG32" s="492"/>
      <c r="JOH32" s="492"/>
      <c r="JOI32" s="492"/>
      <c r="JOJ32" s="492"/>
      <c r="JOK32" s="492"/>
      <c r="JOL32" s="492"/>
      <c r="JOM32" s="492"/>
      <c r="JON32" s="492"/>
      <c r="JOO32" s="492"/>
      <c r="JOP32" s="492"/>
      <c r="JOQ32" s="492"/>
      <c r="JOR32" s="492"/>
      <c r="JOS32" s="492"/>
      <c r="JOT32" s="492"/>
      <c r="JOU32" s="492"/>
      <c r="JOV32" s="492"/>
      <c r="JOW32" s="492"/>
      <c r="JOX32" s="492"/>
      <c r="JOY32" s="492"/>
      <c r="JOZ32" s="492"/>
      <c r="JPA32" s="492"/>
      <c r="JPB32" s="492"/>
      <c r="JPC32" s="492"/>
      <c r="JPD32" s="492"/>
      <c r="JPE32" s="492"/>
      <c r="JPF32" s="492"/>
      <c r="JPG32" s="492"/>
      <c r="JPH32" s="492"/>
      <c r="JPI32" s="492"/>
      <c r="JPJ32" s="492"/>
      <c r="JPK32" s="492"/>
      <c r="JPL32" s="492"/>
      <c r="JPM32" s="492"/>
      <c r="JPN32" s="492"/>
      <c r="JPO32" s="492"/>
      <c r="JPP32" s="492"/>
      <c r="JPQ32" s="492"/>
      <c r="JPR32" s="492"/>
      <c r="JPS32" s="492"/>
      <c r="JPT32" s="492"/>
      <c r="JPU32" s="492"/>
      <c r="JPV32" s="492"/>
      <c r="JPW32" s="492"/>
      <c r="JPX32" s="492"/>
      <c r="JPY32" s="492"/>
      <c r="JPZ32" s="492"/>
      <c r="JQA32" s="492"/>
      <c r="JQB32" s="492"/>
      <c r="JQC32" s="492"/>
      <c r="JQD32" s="492"/>
      <c r="JQE32" s="492"/>
      <c r="JQF32" s="492"/>
      <c r="JQG32" s="492"/>
      <c r="JQH32" s="492"/>
      <c r="JQI32" s="492"/>
      <c r="JQJ32" s="492"/>
      <c r="JQK32" s="492"/>
      <c r="JQL32" s="492"/>
      <c r="JQM32" s="492"/>
      <c r="JQN32" s="492"/>
      <c r="JQO32" s="492"/>
      <c r="JQP32" s="492"/>
      <c r="JQQ32" s="492"/>
      <c r="JQR32" s="492"/>
      <c r="JQS32" s="492"/>
      <c r="JQT32" s="492"/>
      <c r="JQU32" s="492"/>
      <c r="JQV32" s="492"/>
      <c r="JQW32" s="492"/>
      <c r="JQX32" s="492"/>
      <c r="JQY32" s="492"/>
      <c r="JQZ32" s="492"/>
      <c r="JRA32" s="492"/>
      <c r="JRB32" s="492"/>
      <c r="JRC32" s="492"/>
      <c r="JRD32" s="492"/>
      <c r="JRE32" s="492"/>
      <c r="JRF32" s="492"/>
      <c r="JRG32" s="492"/>
      <c r="JRH32" s="492"/>
      <c r="JRI32" s="492"/>
      <c r="JRJ32" s="492"/>
      <c r="JRK32" s="492"/>
      <c r="JRL32" s="492"/>
      <c r="JRM32" s="492"/>
      <c r="JRN32" s="492"/>
      <c r="JRO32" s="492"/>
      <c r="JRP32" s="492"/>
      <c r="JRQ32" s="492"/>
      <c r="JRR32" s="492"/>
      <c r="JRS32" s="492"/>
      <c r="JRT32" s="492"/>
      <c r="JRU32" s="492"/>
      <c r="JRV32" s="492"/>
      <c r="JRW32" s="492"/>
      <c r="JRX32" s="492"/>
      <c r="JRY32" s="492"/>
      <c r="JRZ32" s="492"/>
      <c r="JSA32" s="492"/>
      <c r="JSB32" s="492"/>
      <c r="JSC32" s="492"/>
      <c r="JSD32" s="492"/>
      <c r="JSE32" s="492"/>
      <c r="JSF32" s="492"/>
      <c r="JSG32" s="492"/>
      <c r="JSH32" s="492"/>
      <c r="JSI32" s="492"/>
      <c r="JSJ32" s="492"/>
      <c r="JSK32" s="492"/>
      <c r="JSL32" s="492"/>
      <c r="JSM32" s="492"/>
      <c r="JSN32" s="492"/>
      <c r="JSO32" s="492"/>
      <c r="JSP32" s="492"/>
      <c r="JSQ32" s="492"/>
      <c r="JSR32" s="492"/>
      <c r="JSS32" s="492"/>
      <c r="JST32" s="492"/>
      <c r="JSU32" s="492"/>
      <c r="JSV32" s="492"/>
      <c r="JSW32" s="492"/>
      <c r="JSX32" s="492"/>
      <c r="JSY32" s="492"/>
      <c r="JSZ32" s="492"/>
      <c r="JTA32" s="492"/>
      <c r="JTB32" s="492"/>
      <c r="JTC32" s="492"/>
      <c r="JTD32" s="492"/>
      <c r="JTE32" s="492"/>
      <c r="JTF32" s="492"/>
      <c r="JTG32" s="492"/>
      <c r="JTH32" s="492"/>
      <c r="JTI32" s="492"/>
      <c r="JTJ32" s="492"/>
      <c r="JTK32" s="492"/>
      <c r="JTL32" s="492"/>
      <c r="JTM32" s="492"/>
      <c r="JTN32" s="492"/>
      <c r="JTO32" s="492"/>
      <c r="JTP32" s="492"/>
      <c r="JTQ32" s="492"/>
      <c r="JTR32" s="492"/>
      <c r="JTS32" s="492"/>
      <c r="JTT32" s="492"/>
      <c r="JTU32" s="492"/>
      <c r="JTV32" s="492"/>
      <c r="JTW32" s="492"/>
      <c r="JTX32" s="492"/>
      <c r="JTY32" s="492"/>
      <c r="JTZ32" s="492"/>
      <c r="JUA32" s="492"/>
      <c r="JUB32" s="492"/>
      <c r="JUC32" s="492"/>
      <c r="JUD32" s="492"/>
      <c r="JUE32" s="492"/>
      <c r="JUF32" s="492"/>
      <c r="JUG32" s="492"/>
      <c r="JUH32" s="492"/>
      <c r="JUI32" s="492"/>
      <c r="JUJ32" s="492"/>
      <c r="JUK32" s="492"/>
      <c r="JUL32" s="492"/>
      <c r="JUM32" s="492"/>
      <c r="JUN32" s="492"/>
      <c r="JUO32" s="492"/>
      <c r="JUP32" s="492"/>
      <c r="JUQ32" s="492"/>
      <c r="JUR32" s="492"/>
      <c r="JUS32" s="492"/>
      <c r="JUT32" s="492"/>
      <c r="JUU32" s="492"/>
      <c r="JUV32" s="492"/>
      <c r="JUW32" s="492"/>
      <c r="JUX32" s="492"/>
      <c r="JUY32" s="492"/>
      <c r="JUZ32" s="492"/>
      <c r="JVA32" s="492"/>
      <c r="JVB32" s="492"/>
      <c r="JVC32" s="492"/>
      <c r="JVD32" s="492"/>
      <c r="JVE32" s="492"/>
      <c r="JVF32" s="492"/>
      <c r="JVG32" s="492"/>
      <c r="JVH32" s="492"/>
      <c r="JVI32" s="492"/>
      <c r="JVJ32" s="492"/>
      <c r="JVK32" s="492"/>
      <c r="JVL32" s="492"/>
      <c r="JVM32" s="492"/>
      <c r="JVN32" s="492"/>
      <c r="JVO32" s="492"/>
      <c r="JVP32" s="492"/>
      <c r="JVQ32" s="492"/>
      <c r="JVR32" s="492"/>
      <c r="JVS32" s="492"/>
      <c r="JVT32" s="492"/>
      <c r="JVU32" s="492"/>
      <c r="JVV32" s="492"/>
      <c r="JVW32" s="492"/>
      <c r="JVX32" s="492"/>
      <c r="JVY32" s="492"/>
      <c r="JVZ32" s="492"/>
      <c r="JWA32" s="492"/>
      <c r="JWB32" s="492"/>
      <c r="JWC32" s="492"/>
      <c r="JWD32" s="492"/>
      <c r="JWE32" s="492"/>
      <c r="JWF32" s="492"/>
      <c r="JWG32" s="492"/>
      <c r="JWH32" s="492"/>
      <c r="JWI32" s="492"/>
      <c r="JWJ32" s="492"/>
      <c r="JWK32" s="492"/>
      <c r="JWL32" s="492"/>
      <c r="JWM32" s="492"/>
      <c r="JWN32" s="492"/>
      <c r="JWO32" s="492"/>
      <c r="JWP32" s="492"/>
      <c r="JWQ32" s="492"/>
      <c r="JWR32" s="492"/>
      <c r="JWS32" s="492"/>
      <c r="JWT32" s="492"/>
      <c r="JWU32" s="492"/>
      <c r="JWV32" s="492"/>
      <c r="JWW32" s="492"/>
      <c r="JWX32" s="492"/>
      <c r="JWY32" s="492"/>
      <c r="JWZ32" s="492"/>
      <c r="JXA32" s="492"/>
      <c r="JXB32" s="492"/>
      <c r="JXC32" s="492"/>
      <c r="JXD32" s="492"/>
      <c r="JXE32" s="492"/>
      <c r="JXF32" s="492"/>
      <c r="JXG32" s="492"/>
      <c r="JXH32" s="492"/>
      <c r="JXI32" s="492"/>
      <c r="JXJ32" s="492"/>
      <c r="JXK32" s="492"/>
      <c r="JXL32" s="492"/>
      <c r="JXM32" s="492"/>
      <c r="JXN32" s="492"/>
      <c r="JXO32" s="492"/>
      <c r="JXP32" s="492"/>
      <c r="JXQ32" s="492"/>
      <c r="JXR32" s="492"/>
      <c r="JXS32" s="492"/>
      <c r="JXT32" s="492"/>
      <c r="JXU32" s="492"/>
      <c r="JXV32" s="492"/>
      <c r="JXW32" s="492"/>
      <c r="JXX32" s="492"/>
      <c r="JXY32" s="492"/>
      <c r="JXZ32" s="492"/>
      <c r="JYA32" s="492"/>
      <c r="JYB32" s="492"/>
      <c r="JYC32" s="492"/>
      <c r="JYD32" s="492"/>
      <c r="JYE32" s="492"/>
      <c r="JYF32" s="492"/>
      <c r="JYG32" s="492"/>
      <c r="JYH32" s="492"/>
      <c r="JYI32" s="492"/>
      <c r="JYJ32" s="492"/>
      <c r="JYK32" s="492"/>
      <c r="JYL32" s="492"/>
      <c r="JYM32" s="492"/>
      <c r="JYN32" s="492"/>
      <c r="JYO32" s="492"/>
      <c r="JYP32" s="492"/>
      <c r="JYQ32" s="492"/>
      <c r="JYR32" s="492"/>
      <c r="JYS32" s="492"/>
      <c r="JYT32" s="492"/>
      <c r="JYU32" s="492"/>
      <c r="JYV32" s="492"/>
      <c r="JYW32" s="492"/>
      <c r="JYX32" s="492"/>
      <c r="JYY32" s="492"/>
      <c r="JYZ32" s="492"/>
      <c r="JZA32" s="492"/>
      <c r="JZB32" s="492"/>
      <c r="JZC32" s="492"/>
      <c r="JZD32" s="492"/>
      <c r="JZE32" s="492"/>
      <c r="JZF32" s="492"/>
      <c r="JZG32" s="492"/>
      <c r="JZH32" s="492"/>
      <c r="JZI32" s="492"/>
      <c r="JZJ32" s="492"/>
      <c r="JZK32" s="492"/>
      <c r="JZL32" s="492"/>
      <c r="JZM32" s="492"/>
      <c r="JZN32" s="492"/>
      <c r="JZO32" s="492"/>
      <c r="JZP32" s="492"/>
      <c r="JZQ32" s="492"/>
      <c r="JZR32" s="492"/>
      <c r="JZS32" s="492"/>
      <c r="JZT32" s="492"/>
      <c r="JZU32" s="492"/>
      <c r="JZV32" s="492"/>
      <c r="JZW32" s="492"/>
      <c r="JZX32" s="492"/>
      <c r="JZY32" s="492"/>
      <c r="JZZ32" s="492"/>
      <c r="KAA32" s="492"/>
      <c r="KAB32" s="492"/>
      <c r="KAC32" s="492"/>
      <c r="KAD32" s="492"/>
      <c r="KAE32" s="492"/>
      <c r="KAF32" s="492"/>
      <c r="KAG32" s="492"/>
      <c r="KAH32" s="492"/>
      <c r="KAI32" s="492"/>
      <c r="KAJ32" s="492"/>
      <c r="KAK32" s="492"/>
      <c r="KAL32" s="492"/>
      <c r="KAM32" s="492"/>
      <c r="KAN32" s="492"/>
      <c r="KAO32" s="492"/>
      <c r="KAP32" s="492"/>
      <c r="KAQ32" s="492"/>
      <c r="KAR32" s="492"/>
      <c r="KAS32" s="492"/>
      <c r="KAT32" s="492"/>
      <c r="KAU32" s="492"/>
      <c r="KAV32" s="492"/>
      <c r="KAW32" s="492"/>
      <c r="KAX32" s="492"/>
      <c r="KAY32" s="492"/>
      <c r="KAZ32" s="492"/>
      <c r="KBA32" s="492"/>
      <c r="KBB32" s="492"/>
      <c r="KBC32" s="492"/>
      <c r="KBD32" s="492"/>
      <c r="KBE32" s="492"/>
      <c r="KBF32" s="492"/>
      <c r="KBG32" s="492"/>
      <c r="KBH32" s="492"/>
      <c r="KBI32" s="492"/>
      <c r="KBJ32" s="492"/>
      <c r="KBK32" s="492"/>
      <c r="KBL32" s="492"/>
      <c r="KBM32" s="492"/>
      <c r="KBN32" s="492"/>
      <c r="KBO32" s="492"/>
      <c r="KBP32" s="492"/>
      <c r="KBQ32" s="492"/>
      <c r="KBR32" s="492"/>
      <c r="KBS32" s="492"/>
      <c r="KBT32" s="492"/>
      <c r="KBU32" s="492"/>
      <c r="KBV32" s="492"/>
      <c r="KBW32" s="492"/>
      <c r="KBX32" s="492"/>
      <c r="KBY32" s="492"/>
      <c r="KBZ32" s="492"/>
      <c r="KCA32" s="492"/>
      <c r="KCB32" s="492"/>
      <c r="KCC32" s="492"/>
      <c r="KCD32" s="492"/>
      <c r="KCE32" s="492"/>
      <c r="KCF32" s="492"/>
      <c r="KCG32" s="492"/>
      <c r="KCH32" s="492"/>
      <c r="KCI32" s="492"/>
      <c r="KCJ32" s="492"/>
      <c r="KCK32" s="492"/>
      <c r="KCL32" s="492"/>
      <c r="KCM32" s="492"/>
      <c r="KCN32" s="492"/>
      <c r="KCO32" s="492"/>
      <c r="KCP32" s="492"/>
      <c r="KCQ32" s="492"/>
      <c r="KCR32" s="492"/>
      <c r="KCS32" s="492"/>
      <c r="KCT32" s="492"/>
      <c r="KCU32" s="492"/>
      <c r="KCV32" s="492"/>
      <c r="KCW32" s="492"/>
      <c r="KCX32" s="492"/>
      <c r="KCY32" s="492"/>
      <c r="KCZ32" s="492"/>
      <c r="KDA32" s="492"/>
      <c r="KDB32" s="492"/>
      <c r="KDC32" s="492"/>
      <c r="KDD32" s="492"/>
      <c r="KDE32" s="492"/>
      <c r="KDF32" s="492"/>
      <c r="KDG32" s="492"/>
      <c r="KDH32" s="492"/>
      <c r="KDI32" s="492"/>
      <c r="KDJ32" s="492"/>
      <c r="KDK32" s="492"/>
      <c r="KDL32" s="492"/>
      <c r="KDM32" s="492"/>
      <c r="KDN32" s="492"/>
      <c r="KDO32" s="492"/>
      <c r="KDP32" s="492"/>
      <c r="KDQ32" s="492"/>
      <c r="KDR32" s="492"/>
      <c r="KDS32" s="492"/>
      <c r="KDT32" s="492"/>
      <c r="KDU32" s="492"/>
      <c r="KDV32" s="492"/>
      <c r="KDW32" s="492"/>
      <c r="KDX32" s="492"/>
      <c r="KDY32" s="492"/>
      <c r="KDZ32" s="492"/>
      <c r="KEA32" s="492"/>
      <c r="KEB32" s="492"/>
      <c r="KEC32" s="492"/>
      <c r="KED32" s="492"/>
      <c r="KEE32" s="492"/>
      <c r="KEF32" s="492"/>
      <c r="KEG32" s="492"/>
      <c r="KEH32" s="492"/>
      <c r="KEI32" s="492"/>
      <c r="KEJ32" s="492"/>
      <c r="KEK32" s="492"/>
      <c r="KEL32" s="492"/>
      <c r="KEM32" s="492"/>
      <c r="KEN32" s="492"/>
      <c r="KEO32" s="492"/>
      <c r="KEP32" s="492"/>
      <c r="KEQ32" s="492"/>
      <c r="KER32" s="492"/>
      <c r="KES32" s="492"/>
      <c r="KET32" s="492"/>
      <c r="KEU32" s="492"/>
      <c r="KEV32" s="492"/>
      <c r="KEW32" s="492"/>
      <c r="KEX32" s="492"/>
      <c r="KEY32" s="492"/>
      <c r="KEZ32" s="492"/>
      <c r="KFA32" s="492"/>
      <c r="KFB32" s="492"/>
      <c r="KFC32" s="492"/>
      <c r="KFD32" s="492"/>
      <c r="KFE32" s="492"/>
      <c r="KFF32" s="492"/>
      <c r="KFG32" s="492"/>
      <c r="KFH32" s="492"/>
      <c r="KFI32" s="492"/>
      <c r="KFJ32" s="492"/>
      <c r="KFK32" s="492"/>
      <c r="KFL32" s="492"/>
      <c r="KFM32" s="492"/>
      <c r="KFN32" s="492"/>
      <c r="KFO32" s="492"/>
      <c r="KFP32" s="492"/>
      <c r="KFQ32" s="492"/>
      <c r="KFR32" s="492"/>
      <c r="KFS32" s="492"/>
      <c r="KFT32" s="492"/>
      <c r="KFU32" s="492"/>
      <c r="KFV32" s="492"/>
      <c r="KFW32" s="492"/>
      <c r="KFX32" s="492"/>
      <c r="KFY32" s="492"/>
      <c r="KFZ32" s="492"/>
      <c r="KGA32" s="492"/>
      <c r="KGB32" s="492"/>
      <c r="KGC32" s="492"/>
      <c r="KGD32" s="492"/>
      <c r="KGE32" s="492"/>
      <c r="KGF32" s="492"/>
      <c r="KGG32" s="492"/>
      <c r="KGH32" s="492"/>
      <c r="KGI32" s="492"/>
      <c r="KGJ32" s="492"/>
      <c r="KGK32" s="492"/>
      <c r="KGL32" s="492"/>
      <c r="KGM32" s="492"/>
      <c r="KGN32" s="492"/>
      <c r="KGO32" s="492"/>
      <c r="KGP32" s="492"/>
      <c r="KGQ32" s="492"/>
      <c r="KGR32" s="492"/>
      <c r="KGS32" s="492"/>
      <c r="KGT32" s="492"/>
      <c r="KGU32" s="492"/>
      <c r="KGV32" s="492"/>
      <c r="KGW32" s="492"/>
      <c r="KGX32" s="492"/>
      <c r="KGY32" s="492"/>
      <c r="KGZ32" s="492"/>
      <c r="KHA32" s="492"/>
      <c r="KHB32" s="492"/>
      <c r="KHC32" s="492"/>
      <c r="KHD32" s="492"/>
      <c r="KHE32" s="492"/>
      <c r="KHF32" s="492"/>
      <c r="KHG32" s="492"/>
      <c r="KHH32" s="492"/>
      <c r="KHI32" s="492"/>
      <c r="KHJ32" s="492"/>
      <c r="KHK32" s="492"/>
      <c r="KHL32" s="492"/>
      <c r="KHM32" s="492"/>
      <c r="KHN32" s="492"/>
      <c r="KHO32" s="492"/>
      <c r="KHP32" s="492"/>
      <c r="KHQ32" s="492"/>
      <c r="KHR32" s="492"/>
      <c r="KHS32" s="492"/>
      <c r="KHT32" s="492"/>
      <c r="KHU32" s="492"/>
      <c r="KHV32" s="492"/>
      <c r="KHW32" s="492"/>
      <c r="KHX32" s="492"/>
      <c r="KHY32" s="492"/>
      <c r="KHZ32" s="492"/>
      <c r="KIA32" s="492"/>
      <c r="KIB32" s="492"/>
      <c r="KIC32" s="492"/>
      <c r="KID32" s="492"/>
      <c r="KIE32" s="492"/>
      <c r="KIF32" s="492"/>
      <c r="KIG32" s="492"/>
      <c r="KIH32" s="492"/>
      <c r="KII32" s="492"/>
      <c r="KIJ32" s="492"/>
      <c r="KIK32" s="492"/>
      <c r="KIL32" s="492"/>
      <c r="KIM32" s="492"/>
      <c r="KIN32" s="492"/>
      <c r="KIO32" s="492"/>
      <c r="KIP32" s="492"/>
      <c r="KIQ32" s="492"/>
      <c r="KIR32" s="492"/>
      <c r="KIS32" s="492"/>
      <c r="KIT32" s="492"/>
      <c r="KIU32" s="492"/>
      <c r="KIV32" s="492"/>
      <c r="KIW32" s="492"/>
      <c r="KIX32" s="492"/>
      <c r="KIY32" s="492"/>
      <c r="KIZ32" s="492"/>
      <c r="KJA32" s="492"/>
      <c r="KJB32" s="492"/>
      <c r="KJC32" s="492"/>
      <c r="KJD32" s="492"/>
      <c r="KJE32" s="492"/>
      <c r="KJF32" s="492"/>
      <c r="KJG32" s="492"/>
      <c r="KJH32" s="492"/>
      <c r="KJI32" s="492"/>
      <c r="KJJ32" s="492"/>
      <c r="KJK32" s="492"/>
      <c r="KJL32" s="492"/>
      <c r="KJM32" s="492"/>
      <c r="KJN32" s="492"/>
      <c r="KJO32" s="492"/>
      <c r="KJP32" s="492"/>
      <c r="KJQ32" s="492"/>
      <c r="KJR32" s="492"/>
      <c r="KJS32" s="492"/>
      <c r="KJT32" s="492"/>
      <c r="KJU32" s="492"/>
      <c r="KJV32" s="492"/>
      <c r="KJW32" s="492"/>
      <c r="KJX32" s="492"/>
      <c r="KJY32" s="492"/>
      <c r="KJZ32" s="492"/>
      <c r="KKA32" s="492"/>
      <c r="KKB32" s="492"/>
      <c r="KKC32" s="492"/>
      <c r="KKD32" s="492"/>
      <c r="KKE32" s="492"/>
      <c r="KKF32" s="492"/>
      <c r="KKG32" s="492"/>
      <c r="KKH32" s="492"/>
      <c r="KKI32" s="492"/>
      <c r="KKJ32" s="492"/>
      <c r="KKK32" s="492"/>
      <c r="KKL32" s="492"/>
      <c r="KKM32" s="492"/>
      <c r="KKN32" s="492"/>
      <c r="KKO32" s="492"/>
      <c r="KKP32" s="492"/>
      <c r="KKQ32" s="492"/>
      <c r="KKR32" s="492"/>
      <c r="KKS32" s="492"/>
      <c r="KKT32" s="492"/>
      <c r="KKU32" s="492"/>
      <c r="KKV32" s="492"/>
      <c r="KKW32" s="492"/>
      <c r="KKX32" s="492"/>
      <c r="KKY32" s="492"/>
      <c r="KKZ32" s="492"/>
      <c r="KLA32" s="492"/>
      <c r="KLB32" s="492"/>
      <c r="KLC32" s="492"/>
      <c r="KLD32" s="492"/>
      <c r="KLE32" s="492"/>
      <c r="KLF32" s="492"/>
      <c r="KLG32" s="492"/>
      <c r="KLH32" s="492"/>
      <c r="KLI32" s="492"/>
      <c r="KLJ32" s="492"/>
      <c r="KLK32" s="492"/>
      <c r="KLL32" s="492"/>
      <c r="KLM32" s="492"/>
      <c r="KLN32" s="492"/>
      <c r="KLO32" s="492"/>
      <c r="KLP32" s="492"/>
      <c r="KLQ32" s="492"/>
      <c r="KLR32" s="492"/>
      <c r="KLS32" s="492"/>
      <c r="KLT32" s="492"/>
      <c r="KLU32" s="492"/>
      <c r="KLV32" s="492"/>
      <c r="KLW32" s="492"/>
      <c r="KLX32" s="492"/>
      <c r="KLY32" s="492"/>
      <c r="KLZ32" s="492"/>
      <c r="KMA32" s="492"/>
      <c r="KMB32" s="492"/>
      <c r="KMC32" s="492"/>
      <c r="KMD32" s="492"/>
      <c r="KME32" s="492"/>
      <c r="KMF32" s="492"/>
      <c r="KMG32" s="492"/>
      <c r="KMH32" s="492"/>
      <c r="KMI32" s="492"/>
      <c r="KMJ32" s="492"/>
      <c r="KMK32" s="492"/>
      <c r="KML32" s="492"/>
      <c r="KMM32" s="492"/>
      <c r="KMN32" s="492"/>
      <c r="KMO32" s="492"/>
      <c r="KMP32" s="492"/>
      <c r="KMQ32" s="492"/>
      <c r="KMR32" s="492"/>
      <c r="KMS32" s="492"/>
      <c r="KMT32" s="492"/>
      <c r="KMU32" s="492"/>
      <c r="KMV32" s="492"/>
      <c r="KMW32" s="492"/>
      <c r="KMX32" s="492"/>
      <c r="KMY32" s="492"/>
      <c r="KMZ32" s="492"/>
      <c r="KNA32" s="492"/>
      <c r="KNB32" s="492"/>
      <c r="KNC32" s="492"/>
      <c r="KND32" s="492"/>
      <c r="KNE32" s="492"/>
      <c r="KNF32" s="492"/>
      <c r="KNG32" s="492"/>
      <c r="KNH32" s="492"/>
      <c r="KNI32" s="492"/>
      <c r="KNJ32" s="492"/>
      <c r="KNK32" s="492"/>
      <c r="KNL32" s="492"/>
      <c r="KNM32" s="492"/>
      <c r="KNN32" s="492"/>
      <c r="KNO32" s="492"/>
      <c r="KNP32" s="492"/>
      <c r="KNQ32" s="492"/>
      <c r="KNR32" s="492"/>
      <c r="KNS32" s="492"/>
      <c r="KNT32" s="492"/>
      <c r="KNU32" s="492"/>
      <c r="KNV32" s="492"/>
      <c r="KNW32" s="492"/>
      <c r="KNX32" s="492"/>
      <c r="KNY32" s="492"/>
      <c r="KNZ32" s="492"/>
      <c r="KOA32" s="492"/>
      <c r="KOB32" s="492"/>
      <c r="KOC32" s="492"/>
      <c r="KOD32" s="492"/>
      <c r="KOE32" s="492"/>
      <c r="KOF32" s="492"/>
      <c r="KOG32" s="492"/>
      <c r="KOH32" s="492"/>
      <c r="KOI32" s="492"/>
      <c r="KOJ32" s="492"/>
      <c r="KOK32" s="492"/>
      <c r="KOL32" s="492"/>
      <c r="KOM32" s="492"/>
      <c r="KON32" s="492"/>
      <c r="KOO32" s="492"/>
      <c r="KOP32" s="492"/>
      <c r="KOQ32" s="492"/>
      <c r="KOR32" s="492"/>
      <c r="KOS32" s="492"/>
      <c r="KOT32" s="492"/>
      <c r="KOU32" s="492"/>
      <c r="KOV32" s="492"/>
      <c r="KOW32" s="492"/>
      <c r="KOX32" s="492"/>
      <c r="KOY32" s="492"/>
      <c r="KOZ32" s="492"/>
      <c r="KPA32" s="492"/>
      <c r="KPB32" s="492"/>
      <c r="KPC32" s="492"/>
      <c r="KPD32" s="492"/>
      <c r="KPE32" s="492"/>
      <c r="KPF32" s="492"/>
      <c r="KPG32" s="492"/>
      <c r="KPH32" s="492"/>
      <c r="KPI32" s="492"/>
      <c r="KPJ32" s="492"/>
      <c r="KPK32" s="492"/>
      <c r="KPL32" s="492"/>
      <c r="KPM32" s="492"/>
      <c r="KPN32" s="492"/>
      <c r="KPO32" s="492"/>
      <c r="KPP32" s="492"/>
      <c r="KPQ32" s="492"/>
      <c r="KPR32" s="492"/>
      <c r="KPS32" s="492"/>
      <c r="KPT32" s="492"/>
      <c r="KPU32" s="492"/>
      <c r="KPV32" s="492"/>
      <c r="KPW32" s="492"/>
      <c r="KPX32" s="492"/>
      <c r="KPY32" s="492"/>
      <c r="KPZ32" s="492"/>
      <c r="KQA32" s="492"/>
      <c r="KQB32" s="492"/>
      <c r="KQC32" s="492"/>
      <c r="KQD32" s="492"/>
      <c r="KQE32" s="492"/>
      <c r="KQF32" s="492"/>
      <c r="KQG32" s="492"/>
      <c r="KQH32" s="492"/>
      <c r="KQI32" s="492"/>
      <c r="KQJ32" s="492"/>
      <c r="KQK32" s="492"/>
      <c r="KQL32" s="492"/>
      <c r="KQM32" s="492"/>
      <c r="KQN32" s="492"/>
      <c r="KQO32" s="492"/>
      <c r="KQP32" s="492"/>
      <c r="KQQ32" s="492"/>
      <c r="KQR32" s="492"/>
      <c r="KQS32" s="492"/>
      <c r="KQT32" s="492"/>
      <c r="KQU32" s="492"/>
      <c r="KQV32" s="492"/>
      <c r="KQW32" s="492"/>
      <c r="KQX32" s="492"/>
      <c r="KQY32" s="492"/>
      <c r="KQZ32" s="492"/>
      <c r="KRA32" s="492"/>
      <c r="KRB32" s="492"/>
      <c r="KRC32" s="492"/>
      <c r="KRD32" s="492"/>
      <c r="KRE32" s="492"/>
      <c r="KRF32" s="492"/>
      <c r="KRG32" s="492"/>
      <c r="KRH32" s="492"/>
      <c r="KRI32" s="492"/>
      <c r="KRJ32" s="492"/>
      <c r="KRK32" s="492"/>
      <c r="KRL32" s="492"/>
      <c r="KRM32" s="492"/>
      <c r="KRN32" s="492"/>
      <c r="KRO32" s="492"/>
      <c r="KRP32" s="492"/>
      <c r="KRQ32" s="492"/>
      <c r="KRR32" s="492"/>
      <c r="KRS32" s="492"/>
      <c r="KRT32" s="492"/>
      <c r="KRU32" s="492"/>
      <c r="KRV32" s="492"/>
      <c r="KRW32" s="492"/>
      <c r="KRX32" s="492"/>
      <c r="KRY32" s="492"/>
      <c r="KRZ32" s="492"/>
      <c r="KSA32" s="492"/>
      <c r="KSB32" s="492"/>
      <c r="KSC32" s="492"/>
      <c r="KSD32" s="492"/>
      <c r="KSE32" s="492"/>
      <c r="KSF32" s="492"/>
      <c r="KSG32" s="492"/>
      <c r="KSH32" s="492"/>
      <c r="KSI32" s="492"/>
      <c r="KSJ32" s="492"/>
      <c r="KSK32" s="492"/>
      <c r="KSL32" s="492"/>
      <c r="KSM32" s="492"/>
      <c r="KSN32" s="492"/>
      <c r="KSO32" s="492"/>
      <c r="KSP32" s="492"/>
      <c r="KSQ32" s="492"/>
      <c r="KSR32" s="492"/>
      <c r="KSS32" s="492"/>
      <c r="KST32" s="492"/>
      <c r="KSU32" s="492"/>
      <c r="KSV32" s="492"/>
      <c r="KSW32" s="492"/>
      <c r="KSX32" s="492"/>
      <c r="KSY32" s="492"/>
      <c r="KSZ32" s="492"/>
      <c r="KTA32" s="492"/>
      <c r="KTB32" s="492"/>
      <c r="KTC32" s="492"/>
      <c r="KTD32" s="492"/>
      <c r="KTE32" s="492"/>
      <c r="KTF32" s="492"/>
      <c r="KTG32" s="492"/>
      <c r="KTH32" s="492"/>
      <c r="KTI32" s="492"/>
      <c r="KTJ32" s="492"/>
      <c r="KTK32" s="492"/>
      <c r="KTL32" s="492"/>
      <c r="KTM32" s="492"/>
      <c r="KTN32" s="492"/>
      <c r="KTO32" s="492"/>
      <c r="KTP32" s="492"/>
      <c r="KTQ32" s="492"/>
      <c r="KTR32" s="492"/>
      <c r="KTS32" s="492"/>
      <c r="KTT32" s="492"/>
      <c r="KTU32" s="492"/>
      <c r="KTV32" s="492"/>
      <c r="KTW32" s="492"/>
      <c r="KTX32" s="492"/>
      <c r="KTY32" s="492"/>
      <c r="KTZ32" s="492"/>
      <c r="KUA32" s="492"/>
      <c r="KUB32" s="492"/>
      <c r="KUC32" s="492"/>
      <c r="KUD32" s="492"/>
      <c r="KUE32" s="492"/>
      <c r="KUF32" s="492"/>
      <c r="KUG32" s="492"/>
      <c r="KUH32" s="492"/>
      <c r="KUI32" s="492"/>
      <c r="KUJ32" s="492"/>
      <c r="KUK32" s="492"/>
      <c r="KUL32" s="492"/>
      <c r="KUM32" s="492"/>
      <c r="KUN32" s="492"/>
      <c r="KUO32" s="492"/>
      <c r="KUP32" s="492"/>
      <c r="KUQ32" s="492"/>
      <c r="KUR32" s="492"/>
      <c r="KUS32" s="492"/>
      <c r="KUT32" s="492"/>
      <c r="KUU32" s="492"/>
      <c r="KUV32" s="492"/>
      <c r="KUW32" s="492"/>
      <c r="KUX32" s="492"/>
      <c r="KUY32" s="492"/>
      <c r="KUZ32" s="492"/>
      <c r="KVA32" s="492"/>
      <c r="KVB32" s="492"/>
      <c r="KVC32" s="492"/>
      <c r="KVD32" s="492"/>
      <c r="KVE32" s="492"/>
      <c r="KVF32" s="492"/>
      <c r="KVG32" s="492"/>
      <c r="KVH32" s="492"/>
      <c r="KVI32" s="492"/>
      <c r="KVJ32" s="492"/>
      <c r="KVK32" s="492"/>
      <c r="KVL32" s="492"/>
      <c r="KVM32" s="492"/>
      <c r="KVN32" s="492"/>
      <c r="KVO32" s="492"/>
      <c r="KVP32" s="492"/>
      <c r="KVQ32" s="492"/>
      <c r="KVR32" s="492"/>
      <c r="KVS32" s="492"/>
      <c r="KVT32" s="492"/>
      <c r="KVU32" s="492"/>
      <c r="KVV32" s="492"/>
      <c r="KVW32" s="492"/>
      <c r="KVX32" s="492"/>
      <c r="KVY32" s="492"/>
      <c r="KVZ32" s="492"/>
      <c r="KWA32" s="492"/>
      <c r="KWB32" s="492"/>
      <c r="KWC32" s="492"/>
      <c r="KWD32" s="492"/>
      <c r="KWE32" s="492"/>
      <c r="KWF32" s="492"/>
      <c r="KWG32" s="492"/>
      <c r="KWH32" s="492"/>
      <c r="KWI32" s="492"/>
      <c r="KWJ32" s="492"/>
      <c r="KWK32" s="492"/>
      <c r="KWL32" s="492"/>
      <c r="KWM32" s="492"/>
      <c r="KWN32" s="492"/>
      <c r="KWO32" s="492"/>
      <c r="KWP32" s="492"/>
      <c r="KWQ32" s="492"/>
      <c r="KWR32" s="492"/>
      <c r="KWS32" s="492"/>
      <c r="KWT32" s="492"/>
      <c r="KWU32" s="492"/>
      <c r="KWV32" s="492"/>
      <c r="KWW32" s="492"/>
      <c r="KWX32" s="492"/>
      <c r="KWY32" s="492"/>
      <c r="KWZ32" s="492"/>
      <c r="KXA32" s="492"/>
      <c r="KXB32" s="492"/>
      <c r="KXC32" s="492"/>
      <c r="KXD32" s="492"/>
      <c r="KXE32" s="492"/>
      <c r="KXF32" s="492"/>
      <c r="KXG32" s="492"/>
      <c r="KXH32" s="492"/>
      <c r="KXI32" s="492"/>
      <c r="KXJ32" s="492"/>
      <c r="KXK32" s="492"/>
      <c r="KXL32" s="492"/>
      <c r="KXM32" s="492"/>
      <c r="KXN32" s="492"/>
      <c r="KXO32" s="492"/>
      <c r="KXP32" s="492"/>
      <c r="KXQ32" s="492"/>
      <c r="KXR32" s="492"/>
      <c r="KXS32" s="492"/>
      <c r="KXT32" s="492"/>
      <c r="KXU32" s="492"/>
      <c r="KXV32" s="492"/>
      <c r="KXW32" s="492"/>
      <c r="KXX32" s="492"/>
      <c r="KXY32" s="492"/>
      <c r="KXZ32" s="492"/>
      <c r="KYA32" s="492"/>
      <c r="KYB32" s="492"/>
      <c r="KYC32" s="492"/>
      <c r="KYD32" s="492"/>
      <c r="KYE32" s="492"/>
      <c r="KYF32" s="492"/>
      <c r="KYG32" s="492"/>
      <c r="KYH32" s="492"/>
      <c r="KYI32" s="492"/>
      <c r="KYJ32" s="492"/>
      <c r="KYK32" s="492"/>
      <c r="KYL32" s="492"/>
      <c r="KYM32" s="492"/>
      <c r="KYN32" s="492"/>
      <c r="KYO32" s="492"/>
      <c r="KYP32" s="492"/>
      <c r="KYQ32" s="492"/>
      <c r="KYR32" s="492"/>
      <c r="KYS32" s="492"/>
      <c r="KYT32" s="492"/>
      <c r="KYU32" s="492"/>
      <c r="KYV32" s="492"/>
      <c r="KYW32" s="492"/>
      <c r="KYX32" s="492"/>
      <c r="KYY32" s="492"/>
      <c r="KYZ32" s="492"/>
      <c r="KZA32" s="492"/>
      <c r="KZB32" s="492"/>
      <c r="KZC32" s="492"/>
      <c r="KZD32" s="492"/>
      <c r="KZE32" s="492"/>
      <c r="KZF32" s="492"/>
      <c r="KZG32" s="492"/>
      <c r="KZH32" s="492"/>
      <c r="KZI32" s="492"/>
      <c r="KZJ32" s="492"/>
      <c r="KZK32" s="492"/>
      <c r="KZL32" s="492"/>
      <c r="KZM32" s="492"/>
      <c r="KZN32" s="492"/>
      <c r="KZO32" s="492"/>
      <c r="KZP32" s="492"/>
      <c r="KZQ32" s="492"/>
      <c r="KZR32" s="492"/>
      <c r="KZS32" s="492"/>
      <c r="KZT32" s="492"/>
      <c r="KZU32" s="492"/>
      <c r="KZV32" s="492"/>
      <c r="KZW32" s="492"/>
      <c r="KZX32" s="492"/>
      <c r="KZY32" s="492"/>
      <c r="KZZ32" s="492"/>
      <c r="LAA32" s="492"/>
      <c r="LAB32" s="492"/>
      <c r="LAC32" s="492"/>
      <c r="LAD32" s="492"/>
      <c r="LAE32" s="492"/>
      <c r="LAF32" s="492"/>
      <c r="LAG32" s="492"/>
      <c r="LAH32" s="492"/>
      <c r="LAI32" s="492"/>
      <c r="LAJ32" s="492"/>
      <c r="LAK32" s="492"/>
      <c r="LAL32" s="492"/>
      <c r="LAM32" s="492"/>
      <c r="LAN32" s="492"/>
      <c r="LAO32" s="492"/>
      <c r="LAP32" s="492"/>
      <c r="LAQ32" s="492"/>
      <c r="LAR32" s="492"/>
      <c r="LAS32" s="492"/>
      <c r="LAT32" s="492"/>
      <c r="LAU32" s="492"/>
      <c r="LAV32" s="492"/>
      <c r="LAW32" s="492"/>
      <c r="LAX32" s="492"/>
      <c r="LAY32" s="492"/>
      <c r="LAZ32" s="492"/>
      <c r="LBA32" s="492"/>
      <c r="LBB32" s="492"/>
      <c r="LBC32" s="492"/>
      <c r="LBD32" s="492"/>
      <c r="LBE32" s="492"/>
      <c r="LBF32" s="492"/>
      <c r="LBG32" s="492"/>
      <c r="LBH32" s="492"/>
      <c r="LBI32" s="492"/>
      <c r="LBJ32" s="492"/>
      <c r="LBK32" s="492"/>
      <c r="LBL32" s="492"/>
      <c r="LBM32" s="492"/>
      <c r="LBN32" s="492"/>
      <c r="LBO32" s="492"/>
      <c r="LBP32" s="492"/>
      <c r="LBQ32" s="492"/>
      <c r="LBR32" s="492"/>
      <c r="LBS32" s="492"/>
      <c r="LBT32" s="492"/>
      <c r="LBU32" s="492"/>
      <c r="LBV32" s="492"/>
      <c r="LBW32" s="492"/>
      <c r="LBX32" s="492"/>
      <c r="LBY32" s="492"/>
      <c r="LBZ32" s="492"/>
      <c r="LCA32" s="492"/>
      <c r="LCB32" s="492"/>
      <c r="LCC32" s="492"/>
      <c r="LCD32" s="492"/>
      <c r="LCE32" s="492"/>
      <c r="LCF32" s="492"/>
      <c r="LCG32" s="492"/>
      <c r="LCH32" s="492"/>
      <c r="LCI32" s="492"/>
      <c r="LCJ32" s="492"/>
      <c r="LCK32" s="492"/>
      <c r="LCL32" s="492"/>
      <c r="LCM32" s="492"/>
      <c r="LCN32" s="492"/>
      <c r="LCO32" s="492"/>
      <c r="LCP32" s="492"/>
      <c r="LCQ32" s="492"/>
      <c r="LCR32" s="492"/>
      <c r="LCS32" s="492"/>
      <c r="LCT32" s="492"/>
      <c r="LCU32" s="492"/>
      <c r="LCV32" s="492"/>
      <c r="LCW32" s="492"/>
      <c r="LCX32" s="492"/>
      <c r="LCY32" s="492"/>
      <c r="LCZ32" s="492"/>
      <c r="LDA32" s="492"/>
      <c r="LDB32" s="492"/>
      <c r="LDC32" s="492"/>
      <c r="LDD32" s="492"/>
      <c r="LDE32" s="492"/>
      <c r="LDF32" s="492"/>
      <c r="LDG32" s="492"/>
      <c r="LDH32" s="492"/>
      <c r="LDI32" s="492"/>
      <c r="LDJ32" s="492"/>
      <c r="LDK32" s="492"/>
      <c r="LDL32" s="492"/>
      <c r="LDM32" s="492"/>
      <c r="LDN32" s="492"/>
      <c r="LDO32" s="492"/>
      <c r="LDP32" s="492"/>
      <c r="LDQ32" s="492"/>
      <c r="LDR32" s="492"/>
      <c r="LDS32" s="492"/>
      <c r="LDT32" s="492"/>
      <c r="LDU32" s="492"/>
      <c r="LDV32" s="492"/>
      <c r="LDW32" s="492"/>
      <c r="LDX32" s="492"/>
      <c r="LDY32" s="492"/>
      <c r="LDZ32" s="492"/>
      <c r="LEA32" s="492"/>
      <c r="LEB32" s="492"/>
      <c r="LEC32" s="492"/>
      <c r="LED32" s="492"/>
      <c r="LEE32" s="492"/>
      <c r="LEF32" s="492"/>
      <c r="LEG32" s="492"/>
      <c r="LEH32" s="492"/>
      <c r="LEI32" s="492"/>
      <c r="LEJ32" s="492"/>
      <c r="LEK32" s="492"/>
      <c r="LEL32" s="492"/>
      <c r="LEM32" s="492"/>
      <c r="LEN32" s="492"/>
      <c r="LEO32" s="492"/>
      <c r="LEP32" s="492"/>
      <c r="LEQ32" s="492"/>
      <c r="LER32" s="492"/>
      <c r="LES32" s="492"/>
      <c r="LET32" s="492"/>
      <c r="LEU32" s="492"/>
      <c r="LEV32" s="492"/>
      <c r="LEW32" s="492"/>
      <c r="LEX32" s="492"/>
      <c r="LEY32" s="492"/>
      <c r="LEZ32" s="492"/>
      <c r="LFA32" s="492"/>
      <c r="LFB32" s="492"/>
      <c r="LFC32" s="492"/>
      <c r="LFD32" s="492"/>
      <c r="LFE32" s="492"/>
      <c r="LFF32" s="492"/>
      <c r="LFG32" s="492"/>
      <c r="LFH32" s="492"/>
      <c r="LFI32" s="492"/>
      <c r="LFJ32" s="492"/>
      <c r="LFK32" s="492"/>
      <c r="LFL32" s="492"/>
      <c r="LFM32" s="492"/>
      <c r="LFN32" s="492"/>
      <c r="LFO32" s="492"/>
      <c r="LFP32" s="492"/>
      <c r="LFQ32" s="492"/>
      <c r="LFR32" s="492"/>
      <c r="LFS32" s="492"/>
      <c r="LFT32" s="492"/>
      <c r="LFU32" s="492"/>
      <c r="LFV32" s="492"/>
      <c r="LFW32" s="492"/>
      <c r="LFX32" s="492"/>
      <c r="LFY32" s="492"/>
      <c r="LFZ32" s="492"/>
      <c r="LGA32" s="492"/>
      <c r="LGB32" s="492"/>
      <c r="LGC32" s="492"/>
      <c r="LGD32" s="492"/>
      <c r="LGE32" s="492"/>
      <c r="LGF32" s="492"/>
      <c r="LGG32" s="492"/>
      <c r="LGH32" s="492"/>
      <c r="LGI32" s="492"/>
      <c r="LGJ32" s="492"/>
      <c r="LGK32" s="492"/>
      <c r="LGL32" s="492"/>
      <c r="LGM32" s="492"/>
      <c r="LGN32" s="492"/>
      <c r="LGO32" s="492"/>
      <c r="LGP32" s="492"/>
      <c r="LGQ32" s="492"/>
      <c r="LGR32" s="492"/>
      <c r="LGS32" s="492"/>
      <c r="LGT32" s="492"/>
      <c r="LGU32" s="492"/>
      <c r="LGV32" s="492"/>
      <c r="LGW32" s="492"/>
      <c r="LGX32" s="492"/>
      <c r="LGY32" s="492"/>
      <c r="LGZ32" s="492"/>
      <c r="LHA32" s="492"/>
      <c r="LHB32" s="492"/>
      <c r="LHC32" s="492"/>
      <c r="LHD32" s="492"/>
      <c r="LHE32" s="492"/>
      <c r="LHF32" s="492"/>
      <c r="LHG32" s="492"/>
      <c r="LHH32" s="492"/>
      <c r="LHI32" s="492"/>
      <c r="LHJ32" s="492"/>
      <c r="LHK32" s="492"/>
      <c r="LHL32" s="492"/>
      <c r="LHM32" s="492"/>
      <c r="LHN32" s="492"/>
      <c r="LHO32" s="492"/>
      <c r="LHP32" s="492"/>
      <c r="LHQ32" s="492"/>
      <c r="LHR32" s="492"/>
      <c r="LHS32" s="492"/>
      <c r="LHT32" s="492"/>
      <c r="LHU32" s="492"/>
      <c r="LHV32" s="492"/>
      <c r="LHW32" s="492"/>
      <c r="LHX32" s="492"/>
      <c r="LHY32" s="492"/>
      <c r="LHZ32" s="492"/>
      <c r="LIA32" s="492"/>
      <c r="LIB32" s="492"/>
      <c r="LIC32" s="492"/>
      <c r="LID32" s="492"/>
      <c r="LIE32" s="492"/>
      <c r="LIF32" s="492"/>
      <c r="LIG32" s="492"/>
      <c r="LIH32" s="492"/>
      <c r="LII32" s="492"/>
      <c r="LIJ32" s="492"/>
      <c r="LIK32" s="492"/>
      <c r="LIL32" s="492"/>
      <c r="LIM32" s="492"/>
      <c r="LIN32" s="492"/>
      <c r="LIO32" s="492"/>
      <c r="LIP32" s="492"/>
      <c r="LIQ32" s="492"/>
      <c r="LIR32" s="492"/>
      <c r="LIS32" s="492"/>
      <c r="LIT32" s="492"/>
      <c r="LIU32" s="492"/>
      <c r="LIV32" s="492"/>
      <c r="LIW32" s="492"/>
      <c r="LIX32" s="492"/>
      <c r="LIY32" s="492"/>
      <c r="LIZ32" s="492"/>
      <c r="LJA32" s="492"/>
      <c r="LJB32" s="492"/>
      <c r="LJC32" s="492"/>
      <c r="LJD32" s="492"/>
      <c r="LJE32" s="492"/>
      <c r="LJF32" s="492"/>
      <c r="LJG32" s="492"/>
      <c r="LJH32" s="492"/>
      <c r="LJI32" s="492"/>
      <c r="LJJ32" s="492"/>
      <c r="LJK32" s="492"/>
      <c r="LJL32" s="492"/>
      <c r="LJM32" s="492"/>
      <c r="LJN32" s="492"/>
      <c r="LJO32" s="492"/>
      <c r="LJP32" s="492"/>
      <c r="LJQ32" s="492"/>
      <c r="LJR32" s="492"/>
      <c r="LJS32" s="492"/>
      <c r="LJT32" s="492"/>
      <c r="LJU32" s="492"/>
      <c r="LJV32" s="492"/>
      <c r="LJW32" s="492"/>
      <c r="LJX32" s="492"/>
      <c r="LJY32" s="492"/>
      <c r="LJZ32" s="492"/>
      <c r="LKA32" s="492"/>
      <c r="LKB32" s="492"/>
      <c r="LKC32" s="492"/>
      <c r="LKD32" s="492"/>
      <c r="LKE32" s="492"/>
      <c r="LKF32" s="492"/>
      <c r="LKG32" s="492"/>
      <c r="LKH32" s="492"/>
      <c r="LKI32" s="492"/>
      <c r="LKJ32" s="492"/>
      <c r="LKK32" s="492"/>
      <c r="LKL32" s="492"/>
      <c r="LKM32" s="492"/>
      <c r="LKN32" s="492"/>
      <c r="LKO32" s="492"/>
      <c r="LKP32" s="492"/>
      <c r="LKQ32" s="492"/>
      <c r="LKR32" s="492"/>
      <c r="LKS32" s="492"/>
      <c r="LKT32" s="492"/>
      <c r="LKU32" s="492"/>
      <c r="LKV32" s="492"/>
      <c r="LKW32" s="492"/>
      <c r="LKX32" s="492"/>
      <c r="LKY32" s="492"/>
      <c r="LKZ32" s="492"/>
      <c r="LLA32" s="492"/>
      <c r="LLB32" s="492"/>
      <c r="LLC32" s="492"/>
      <c r="LLD32" s="492"/>
      <c r="LLE32" s="492"/>
      <c r="LLF32" s="492"/>
      <c r="LLG32" s="492"/>
      <c r="LLH32" s="492"/>
      <c r="LLI32" s="492"/>
      <c r="LLJ32" s="492"/>
      <c r="LLK32" s="492"/>
      <c r="LLL32" s="492"/>
      <c r="LLM32" s="492"/>
      <c r="LLN32" s="492"/>
      <c r="LLO32" s="492"/>
      <c r="LLP32" s="492"/>
      <c r="LLQ32" s="492"/>
      <c r="LLR32" s="492"/>
      <c r="LLS32" s="492"/>
      <c r="LLT32" s="492"/>
      <c r="LLU32" s="492"/>
      <c r="LLV32" s="492"/>
      <c r="LLW32" s="492"/>
      <c r="LLX32" s="492"/>
      <c r="LLY32" s="492"/>
      <c r="LLZ32" s="492"/>
      <c r="LMA32" s="492"/>
      <c r="LMB32" s="492"/>
      <c r="LMC32" s="492"/>
      <c r="LMD32" s="492"/>
      <c r="LME32" s="492"/>
      <c r="LMF32" s="492"/>
      <c r="LMG32" s="492"/>
      <c r="LMH32" s="492"/>
      <c r="LMI32" s="492"/>
      <c r="LMJ32" s="492"/>
      <c r="LMK32" s="492"/>
      <c r="LML32" s="492"/>
      <c r="LMM32" s="492"/>
      <c r="LMN32" s="492"/>
      <c r="LMO32" s="492"/>
      <c r="LMP32" s="492"/>
      <c r="LMQ32" s="492"/>
      <c r="LMR32" s="492"/>
      <c r="LMS32" s="492"/>
      <c r="LMT32" s="492"/>
      <c r="LMU32" s="492"/>
      <c r="LMV32" s="492"/>
      <c r="LMW32" s="492"/>
      <c r="LMX32" s="492"/>
      <c r="LMY32" s="492"/>
      <c r="LMZ32" s="492"/>
      <c r="LNA32" s="492"/>
      <c r="LNB32" s="492"/>
      <c r="LNC32" s="492"/>
      <c r="LND32" s="492"/>
      <c r="LNE32" s="492"/>
      <c r="LNF32" s="492"/>
      <c r="LNG32" s="492"/>
      <c r="LNH32" s="492"/>
      <c r="LNI32" s="492"/>
      <c r="LNJ32" s="492"/>
      <c r="LNK32" s="492"/>
      <c r="LNL32" s="492"/>
      <c r="LNM32" s="492"/>
      <c r="LNN32" s="492"/>
      <c r="LNO32" s="492"/>
      <c r="LNP32" s="492"/>
      <c r="LNQ32" s="492"/>
      <c r="LNR32" s="492"/>
      <c r="LNS32" s="492"/>
      <c r="LNT32" s="492"/>
      <c r="LNU32" s="492"/>
      <c r="LNV32" s="492"/>
      <c r="LNW32" s="492"/>
      <c r="LNX32" s="492"/>
      <c r="LNY32" s="492"/>
      <c r="LNZ32" s="492"/>
      <c r="LOA32" s="492"/>
      <c r="LOB32" s="492"/>
      <c r="LOC32" s="492"/>
      <c r="LOD32" s="492"/>
      <c r="LOE32" s="492"/>
      <c r="LOF32" s="492"/>
      <c r="LOG32" s="492"/>
      <c r="LOH32" s="492"/>
      <c r="LOI32" s="492"/>
      <c r="LOJ32" s="492"/>
      <c r="LOK32" s="492"/>
      <c r="LOL32" s="492"/>
      <c r="LOM32" s="492"/>
      <c r="LON32" s="492"/>
      <c r="LOO32" s="492"/>
      <c r="LOP32" s="492"/>
      <c r="LOQ32" s="492"/>
      <c r="LOR32" s="492"/>
      <c r="LOS32" s="492"/>
      <c r="LOT32" s="492"/>
      <c r="LOU32" s="492"/>
      <c r="LOV32" s="492"/>
      <c r="LOW32" s="492"/>
      <c r="LOX32" s="492"/>
      <c r="LOY32" s="492"/>
      <c r="LOZ32" s="492"/>
      <c r="LPA32" s="492"/>
      <c r="LPB32" s="492"/>
      <c r="LPC32" s="492"/>
      <c r="LPD32" s="492"/>
      <c r="LPE32" s="492"/>
      <c r="LPF32" s="492"/>
      <c r="LPG32" s="492"/>
      <c r="LPH32" s="492"/>
      <c r="LPI32" s="492"/>
      <c r="LPJ32" s="492"/>
      <c r="LPK32" s="492"/>
      <c r="LPL32" s="492"/>
      <c r="LPM32" s="492"/>
      <c r="LPN32" s="492"/>
      <c r="LPO32" s="492"/>
      <c r="LPP32" s="492"/>
      <c r="LPQ32" s="492"/>
      <c r="LPR32" s="492"/>
      <c r="LPS32" s="492"/>
      <c r="LPT32" s="492"/>
      <c r="LPU32" s="492"/>
      <c r="LPV32" s="492"/>
      <c r="LPW32" s="492"/>
      <c r="LPX32" s="492"/>
      <c r="LPY32" s="492"/>
      <c r="LPZ32" s="492"/>
      <c r="LQA32" s="492"/>
      <c r="LQB32" s="492"/>
      <c r="LQC32" s="492"/>
      <c r="LQD32" s="492"/>
      <c r="LQE32" s="492"/>
      <c r="LQF32" s="492"/>
      <c r="LQG32" s="492"/>
      <c r="LQH32" s="492"/>
      <c r="LQI32" s="492"/>
      <c r="LQJ32" s="492"/>
      <c r="LQK32" s="492"/>
      <c r="LQL32" s="492"/>
      <c r="LQM32" s="492"/>
      <c r="LQN32" s="492"/>
      <c r="LQO32" s="492"/>
      <c r="LQP32" s="492"/>
      <c r="LQQ32" s="492"/>
      <c r="LQR32" s="492"/>
      <c r="LQS32" s="492"/>
      <c r="LQT32" s="492"/>
      <c r="LQU32" s="492"/>
      <c r="LQV32" s="492"/>
      <c r="LQW32" s="492"/>
      <c r="LQX32" s="492"/>
      <c r="LQY32" s="492"/>
      <c r="LQZ32" s="492"/>
      <c r="LRA32" s="492"/>
      <c r="LRB32" s="492"/>
      <c r="LRC32" s="492"/>
      <c r="LRD32" s="492"/>
      <c r="LRE32" s="492"/>
      <c r="LRF32" s="492"/>
      <c r="LRG32" s="492"/>
      <c r="LRH32" s="492"/>
      <c r="LRI32" s="492"/>
      <c r="LRJ32" s="492"/>
      <c r="LRK32" s="492"/>
      <c r="LRL32" s="492"/>
      <c r="LRM32" s="492"/>
      <c r="LRN32" s="492"/>
      <c r="LRO32" s="492"/>
      <c r="LRP32" s="492"/>
      <c r="LRQ32" s="492"/>
      <c r="LRR32" s="492"/>
      <c r="LRS32" s="492"/>
      <c r="LRT32" s="492"/>
      <c r="LRU32" s="492"/>
      <c r="LRV32" s="492"/>
      <c r="LRW32" s="492"/>
      <c r="LRX32" s="492"/>
      <c r="LRY32" s="492"/>
      <c r="LRZ32" s="492"/>
      <c r="LSA32" s="492"/>
      <c r="LSB32" s="492"/>
      <c r="LSC32" s="492"/>
      <c r="LSD32" s="492"/>
      <c r="LSE32" s="492"/>
      <c r="LSF32" s="492"/>
      <c r="LSG32" s="492"/>
      <c r="LSH32" s="492"/>
      <c r="LSI32" s="492"/>
      <c r="LSJ32" s="492"/>
      <c r="LSK32" s="492"/>
      <c r="LSL32" s="492"/>
      <c r="LSM32" s="492"/>
      <c r="LSN32" s="492"/>
      <c r="LSO32" s="492"/>
      <c r="LSP32" s="492"/>
      <c r="LSQ32" s="492"/>
      <c r="LSR32" s="492"/>
      <c r="LSS32" s="492"/>
      <c r="LST32" s="492"/>
      <c r="LSU32" s="492"/>
      <c r="LSV32" s="492"/>
      <c r="LSW32" s="492"/>
      <c r="LSX32" s="492"/>
      <c r="LSY32" s="492"/>
      <c r="LSZ32" s="492"/>
      <c r="LTA32" s="492"/>
      <c r="LTB32" s="492"/>
      <c r="LTC32" s="492"/>
      <c r="LTD32" s="492"/>
      <c r="LTE32" s="492"/>
      <c r="LTF32" s="492"/>
      <c r="LTG32" s="492"/>
      <c r="LTH32" s="492"/>
      <c r="LTI32" s="492"/>
      <c r="LTJ32" s="492"/>
      <c r="LTK32" s="492"/>
      <c r="LTL32" s="492"/>
      <c r="LTM32" s="492"/>
      <c r="LTN32" s="492"/>
      <c r="LTO32" s="492"/>
      <c r="LTP32" s="492"/>
      <c r="LTQ32" s="492"/>
      <c r="LTR32" s="492"/>
      <c r="LTS32" s="492"/>
      <c r="LTT32" s="492"/>
      <c r="LTU32" s="492"/>
      <c r="LTV32" s="492"/>
      <c r="LTW32" s="492"/>
      <c r="LTX32" s="492"/>
      <c r="LTY32" s="492"/>
      <c r="LTZ32" s="492"/>
      <c r="LUA32" s="492"/>
      <c r="LUB32" s="492"/>
      <c r="LUC32" s="492"/>
      <c r="LUD32" s="492"/>
      <c r="LUE32" s="492"/>
      <c r="LUF32" s="492"/>
      <c r="LUG32" s="492"/>
      <c r="LUH32" s="492"/>
      <c r="LUI32" s="492"/>
      <c r="LUJ32" s="492"/>
      <c r="LUK32" s="492"/>
      <c r="LUL32" s="492"/>
      <c r="LUM32" s="492"/>
      <c r="LUN32" s="492"/>
      <c r="LUO32" s="492"/>
      <c r="LUP32" s="492"/>
      <c r="LUQ32" s="492"/>
      <c r="LUR32" s="492"/>
      <c r="LUS32" s="492"/>
      <c r="LUT32" s="492"/>
      <c r="LUU32" s="492"/>
      <c r="LUV32" s="492"/>
      <c r="LUW32" s="492"/>
      <c r="LUX32" s="492"/>
      <c r="LUY32" s="492"/>
      <c r="LUZ32" s="492"/>
      <c r="LVA32" s="492"/>
      <c r="LVB32" s="492"/>
      <c r="LVC32" s="492"/>
      <c r="LVD32" s="492"/>
      <c r="LVE32" s="492"/>
      <c r="LVF32" s="492"/>
      <c r="LVG32" s="492"/>
      <c r="LVH32" s="492"/>
      <c r="LVI32" s="492"/>
      <c r="LVJ32" s="492"/>
      <c r="LVK32" s="492"/>
      <c r="LVL32" s="492"/>
      <c r="LVM32" s="492"/>
      <c r="LVN32" s="492"/>
      <c r="LVO32" s="492"/>
      <c r="LVP32" s="492"/>
      <c r="LVQ32" s="492"/>
      <c r="LVR32" s="492"/>
      <c r="LVS32" s="492"/>
      <c r="LVT32" s="492"/>
      <c r="LVU32" s="492"/>
      <c r="LVV32" s="492"/>
      <c r="LVW32" s="492"/>
      <c r="LVX32" s="492"/>
      <c r="LVY32" s="492"/>
      <c r="LVZ32" s="492"/>
      <c r="LWA32" s="492"/>
      <c r="LWB32" s="492"/>
      <c r="LWC32" s="492"/>
      <c r="LWD32" s="492"/>
      <c r="LWE32" s="492"/>
      <c r="LWF32" s="492"/>
      <c r="LWG32" s="492"/>
      <c r="LWH32" s="492"/>
      <c r="LWI32" s="492"/>
      <c r="LWJ32" s="492"/>
      <c r="LWK32" s="492"/>
      <c r="LWL32" s="492"/>
      <c r="LWM32" s="492"/>
      <c r="LWN32" s="492"/>
      <c r="LWO32" s="492"/>
      <c r="LWP32" s="492"/>
      <c r="LWQ32" s="492"/>
      <c r="LWR32" s="492"/>
      <c r="LWS32" s="492"/>
      <c r="LWT32" s="492"/>
      <c r="LWU32" s="492"/>
      <c r="LWV32" s="492"/>
      <c r="LWW32" s="492"/>
      <c r="LWX32" s="492"/>
      <c r="LWY32" s="492"/>
      <c r="LWZ32" s="492"/>
      <c r="LXA32" s="492"/>
      <c r="LXB32" s="492"/>
      <c r="LXC32" s="492"/>
      <c r="LXD32" s="492"/>
      <c r="LXE32" s="492"/>
      <c r="LXF32" s="492"/>
      <c r="LXG32" s="492"/>
      <c r="LXH32" s="492"/>
      <c r="LXI32" s="492"/>
      <c r="LXJ32" s="492"/>
      <c r="LXK32" s="492"/>
      <c r="LXL32" s="492"/>
      <c r="LXM32" s="492"/>
      <c r="LXN32" s="492"/>
      <c r="LXO32" s="492"/>
      <c r="LXP32" s="492"/>
      <c r="LXQ32" s="492"/>
      <c r="LXR32" s="492"/>
      <c r="LXS32" s="492"/>
      <c r="LXT32" s="492"/>
      <c r="LXU32" s="492"/>
      <c r="LXV32" s="492"/>
      <c r="LXW32" s="492"/>
      <c r="LXX32" s="492"/>
      <c r="LXY32" s="492"/>
      <c r="LXZ32" s="492"/>
      <c r="LYA32" s="492"/>
      <c r="LYB32" s="492"/>
      <c r="LYC32" s="492"/>
      <c r="LYD32" s="492"/>
      <c r="LYE32" s="492"/>
      <c r="LYF32" s="492"/>
      <c r="LYG32" s="492"/>
      <c r="LYH32" s="492"/>
      <c r="LYI32" s="492"/>
      <c r="LYJ32" s="492"/>
      <c r="LYK32" s="492"/>
      <c r="LYL32" s="492"/>
      <c r="LYM32" s="492"/>
      <c r="LYN32" s="492"/>
      <c r="LYO32" s="492"/>
      <c r="LYP32" s="492"/>
      <c r="LYQ32" s="492"/>
      <c r="LYR32" s="492"/>
      <c r="LYS32" s="492"/>
      <c r="LYT32" s="492"/>
      <c r="LYU32" s="492"/>
      <c r="LYV32" s="492"/>
      <c r="LYW32" s="492"/>
      <c r="LYX32" s="492"/>
      <c r="LYY32" s="492"/>
      <c r="LYZ32" s="492"/>
      <c r="LZA32" s="492"/>
      <c r="LZB32" s="492"/>
      <c r="LZC32" s="492"/>
      <c r="LZD32" s="492"/>
      <c r="LZE32" s="492"/>
      <c r="LZF32" s="492"/>
      <c r="LZG32" s="492"/>
      <c r="LZH32" s="492"/>
      <c r="LZI32" s="492"/>
      <c r="LZJ32" s="492"/>
      <c r="LZK32" s="492"/>
      <c r="LZL32" s="492"/>
      <c r="LZM32" s="492"/>
      <c r="LZN32" s="492"/>
      <c r="LZO32" s="492"/>
      <c r="LZP32" s="492"/>
      <c r="LZQ32" s="492"/>
      <c r="LZR32" s="492"/>
      <c r="LZS32" s="492"/>
      <c r="LZT32" s="492"/>
      <c r="LZU32" s="492"/>
      <c r="LZV32" s="492"/>
      <c r="LZW32" s="492"/>
      <c r="LZX32" s="492"/>
      <c r="LZY32" s="492"/>
      <c r="LZZ32" s="492"/>
      <c r="MAA32" s="492"/>
      <c r="MAB32" s="492"/>
      <c r="MAC32" s="492"/>
      <c r="MAD32" s="492"/>
      <c r="MAE32" s="492"/>
      <c r="MAF32" s="492"/>
      <c r="MAG32" s="492"/>
      <c r="MAH32" s="492"/>
      <c r="MAI32" s="492"/>
      <c r="MAJ32" s="492"/>
      <c r="MAK32" s="492"/>
      <c r="MAL32" s="492"/>
      <c r="MAM32" s="492"/>
      <c r="MAN32" s="492"/>
      <c r="MAO32" s="492"/>
      <c r="MAP32" s="492"/>
      <c r="MAQ32" s="492"/>
      <c r="MAR32" s="492"/>
      <c r="MAS32" s="492"/>
      <c r="MAT32" s="492"/>
      <c r="MAU32" s="492"/>
      <c r="MAV32" s="492"/>
      <c r="MAW32" s="492"/>
      <c r="MAX32" s="492"/>
      <c r="MAY32" s="492"/>
      <c r="MAZ32" s="492"/>
      <c r="MBA32" s="492"/>
      <c r="MBB32" s="492"/>
      <c r="MBC32" s="492"/>
      <c r="MBD32" s="492"/>
      <c r="MBE32" s="492"/>
      <c r="MBF32" s="492"/>
      <c r="MBG32" s="492"/>
      <c r="MBH32" s="492"/>
      <c r="MBI32" s="492"/>
      <c r="MBJ32" s="492"/>
      <c r="MBK32" s="492"/>
      <c r="MBL32" s="492"/>
      <c r="MBM32" s="492"/>
      <c r="MBN32" s="492"/>
      <c r="MBO32" s="492"/>
      <c r="MBP32" s="492"/>
      <c r="MBQ32" s="492"/>
      <c r="MBR32" s="492"/>
      <c r="MBS32" s="492"/>
      <c r="MBT32" s="492"/>
      <c r="MBU32" s="492"/>
      <c r="MBV32" s="492"/>
      <c r="MBW32" s="492"/>
      <c r="MBX32" s="492"/>
      <c r="MBY32" s="492"/>
      <c r="MBZ32" s="492"/>
      <c r="MCA32" s="492"/>
      <c r="MCB32" s="492"/>
      <c r="MCC32" s="492"/>
      <c r="MCD32" s="492"/>
      <c r="MCE32" s="492"/>
      <c r="MCF32" s="492"/>
      <c r="MCG32" s="492"/>
      <c r="MCH32" s="492"/>
      <c r="MCI32" s="492"/>
      <c r="MCJ32" s="492"/>
      <c r="MCK32" s="492"/>
      <c r="MCL32" s="492"/>
      <c r="MCM32" s="492"/>
      <c r="MCN32" s="492"/>
      <c r="MCO32" s="492"/>
      <c r="MCP32" s="492"/>
      <c r="MCQ32" s="492"/>
      <c r="MCR32" s="492"/>
      <c r="MCS32" s="492"/>
      <c r="MCT32" s="492"/>
      <c r="MCU32" s="492"/>
      <c r="MCV32" s="492"/>
      <c r="MCW32" s="492"/>
      <c r="MCX32" s="492"/>
      <c r="MCY32" s="492"/>
      <c r="MCZ32" s="492"/>
      <c r="MDA32" s="492"/>
      <c r="MDB32" s="492"/>
      <c r="MDC32" s="492"/>
      <c r="MDD32" s="492"/>
      <c r="MDE32" s="492"/>
      <c r="MDF32" s="492"/>
      <c r="MDG32" s="492"/>
      <c r="MDH32" s="492"/>
      <c r="MDI32" s="492"/>
      <c r="MDJ32" s="492"/>
      <c r="MDK32" s="492"/>
      <c r="MDL32" s="492"/>
      <c r="MDM32" s="492"/>
      <c r="MDN32" s="492"/>
      <c r="MDO32" s="492"/>
      <c r="MDP32" s="492"/>
      <c r="MDQ32" s="492"/>
      <c r="MDR32" s="492"/>
      <c r="MDS32" s="492"/>
      <c r="MDT32" s="492"/>
      <c r="MDU32" s="492"/>
      <c r="MDV32" s="492"/>
      <c r="MDW32" s="492"/>
      <c r="MDX32" s="492"/>
      <c r="MDY32" s="492"/>
      <c r="MDZ32" s="492"/>
      <c r="MEA32" s="492"/>
      <c r="MEB32" s="492"/>
      <c r="MEC32" s="492"/>
      <c r="MED32" s="492"/>
      <c r="MEE32" s="492"/>
      <c r="MEF32" s="492"/>
      <c r="MEG32" s="492"/>
      <c r="MEH32" s="492"/>
      <c r="MEI32" s="492"/>
      <c r="MEJ32" s="492"/>
      <c r="MEK32" s="492"/>
      <c r="MEL32" s="492"/>
      <c r="MEM32" s="492"/>
      <c r="MEN32" s="492"/>
      <c r="MEO32" s="492"/>
      <c r="MEP32" s="492"/>
      <c r="MEQ32" s="492"/>
      <c r="MER32" s="492"/>
      <c r="MES32" s="492"/>
      <c r="MET32" s="492"/>
      <c r="MEU32" s="492"/>
      <c r="MEV32" s="492"/>
      <c r="MEW32" s="492"/>
      <c r="MEX32" s="492"/>
      <c r="MEY32" s="492"/>
      <c r="MEZ32" s="492"/>
      <c r="MFA32" s="492"/>
      <c r="MFB32" s="492"/>
      <c r="MFC32" s="492"/>
      <c r="MFD32" s="492"/>
      <c r="MFE32" s="492"/>
      <c r="MFF32" s="492"/>
      <c r="MFG32" s="492"/>
      <c r="MFH32" s="492"/>
      <c r="MFI32" s="492"/>
      <c r="MFJ32" s="492"/>
      <c r="MFK32" s="492"/>
      <c r="MFL32" s="492"/>
      <c r="MFM32" s="492"/>
      <c r="MFN32" s="492"/>
      <c r="MFO32" s="492"/>
      <c r="MFP32" s="492"/>
      <c r="MFQ32" s="492"/>
      <c r="MFR32" s="492"/>
      <c r="MFS32" s="492"/>
      <c r="MFT32" s="492"/>
      <c r="MFU32" s="492"/>
      <c r="MFV32" s="492"/>
      <c r="MFW32" s="492"/>
      <c r="MFX32" s="492"/>
      <c r="MFY32" s="492"/>
      <c r="MFZ32" s="492"/>
      <c r="MGA32" s="492"/>
      <c r="MGB32" s="492"/>
      <c r="MGC32" s="492"/>
      <c r="MGD32" s="492"/>
      <c r="MGE32" s="492"/>
      <c r="MGF32" s="492"/>
      <c r="MGG32" s="492"/>
      <c r="MGH32" s="492"/>
      <c r="MGI32" s="492"/>
      <c r="MGJ32" s="492"/>
      <c r="MGK32" s="492"/>
      <c r="MGL32" s="492"/>
      <c r="MGM32" s="492"/>
      <c r="MGN32" s="492"/>
      <c r="MGO32" s="492"/>
      <c r="MGP32" s="492"/>
      <c r="MGQ32" s="492"/>
      <c r="MGR32" s="492"/>
      <c r="MGS32" s="492"/>
      <c r="MGT32" s="492"/>
      <c r="MGU32" s="492"/>
      <c r="MGV32" s="492"/>
      <c r="MGW32" s="492"/>
      <c r="MGX32" s="492"/>
      <c r="MGY32" s="492"/>
      <c r="MGZ32" s="492"/>
      <c r="MHA32" s="492"/>
      <c r="MHB32" s="492"/>
      <c r="MHC32" s="492"/>
      <c r="MHD32" s="492"/>
      <c r="MHE32" s="492"/>
      <c r="MHF32" s="492"/>
      <c r="MHG32" s="492"/>
      <c r="MHH32" s="492"/>
      <c r="MHI32" s="492"/>
      <c r="MHJ32" s="492"/>
      <c r="MHK32" s="492"/>
      <c r="MHL32" s="492"/>
      <c r="MHM32" s="492"/>
      <c r="MHN32" s="492"/>
      <c r="MHO32" s="492"/>
      <c r="MHP32" s="492"/>
      <c r="MHQ32" s="492"/>
      <c r="MHR32" s="492"/>
      <c r="MHS32" s="492"/>
      <c r="MHT32" s="492"/>
      <c r="MHU32" s="492"/>
      <c r="MHV32" s="492"/>
      <c r="MHW32" s="492"/>
      <c r="MHX32" s="492"/>
      <c r="MHY32" s="492"/>
      <c r="MHZ32" s="492"/>
      <c r="MIA32" s="492"/>
      <c r="MIB32" s="492"/>
      <c r="MIC32" s="492"/>
      <c r="MID32" s="492"/>
      <c r="MIE32" s="492"/>
      <c r="MIF32" s="492"/>
      <c r="MIG32" s="492"/>
      <c r="MIH32" s="492"/>
      <c r="MII32" s="492"/>
      <c r="MIJ32" s="492"/>
      <c r="MIK32" s="492"/>
      <c r="MIL32" s="492"/>
      <c r="MIM32" s="492"/>
      <c r="MIN32" s="492"/>
      <c r="MIO32" s="492"/>
      <c r="MIP32" s="492"/>
      <c r="MIQ32" s="492"/>
      <c r="MIR32" s="492"/>
      <c r="MIS32" s="492"/>
      <c r="MIT32" s="492"/>
      <c r="MIU32" s="492"/>
      <c r="MIV32" s="492"/>
      <c r="MIW32" s="492"/>
      <c r="MIX32" s="492"/>
      <c r="MIY32" s="492"/>
      <c r="MIZ32" s="492"/>
      <c r="MJA32" s="492"/>
      <c r="MJB32" s="492"/>
      <c r="MJC32" s="492"/>
      <c r="MJD32" s="492"/>
      <c r="MJE32" s="492"/>
      <c r="MJF32" s="492"/>
      <c r="MJG32" s="492"/>
      <c r="MJH32" s="492"/>
      <c r="MJI32" s="492"/>
      <c r="MJJ32" s="492"/>
      <c r="MJK32" s="492"/>
      <c r="MJL32" s="492"/>
      <c r="MJM32" s="492"/>
      <c r="MJN32" s="492"/>
      <c r="MJO32" s="492"/>
      <c r="MJP32" s="492"/>
      <c r="MJQ32" s="492"/>
      <c r="MJR32" s="492"/>
      <c r="MJS32" s="492"/>
      <c r="MJT32" s="492"/>
      <c r="MJU32" s="492"/>
      <c r="MJV32" s="492"/>
      <c r="MJW32" s="492"/>
      <c r="MJX32" s="492"/>
      <c r="MJY32" s="492"/>
      <c r="MJZ32" s="492"/>
      <c r="MKA32" s="492"/>
      <c r="MKB32" s="492"/>
      <c r="MKC32" s="492"/>
      <c r="MKD32" s="492"/>
      <c r="MKE32" s="492"/>
      <c r="MKF32" s="492"/>
      <c r="MKG32" s="492"/>
      <c r="MKH32" s="492"/>
      <c r="MKI32" s="492"/>
      <c r="MKJ32" s="492"/>
      <c r="MKK32" s="492"/>
      <c r="MKL32" s="492"/>
      <c r="MKM32" s="492"/>
      <c r="MKN32" s="492"/>
      <c r="MKO32" s="492"/>
      <c r="MKP32" s="492"/>
      <c r="MKQ32" s="492"/>
      <c r="MKR32" s="492"/>
      <c r="MKS32" s="492"/>
      <c r="MKT32" s="492"/>
      <c r="MKU32" s="492"/>
      <c r="MKV32" s="492"/>
      <c r="MKW32" s="492"/>
      <c r="MKX32" s="492"/>
      <c r="MKY32" s="492"/>
      <c r="MKZ32" s="492"/>
      <c r="MLA32" s="492"/>
      <c r="MLB32" s="492"/>
      <c r="MLC32" s="492"/>
      <c r="MLD32" s="492"/>
      <c r="MLE32" s="492"/>
      <c r="MLF32" s="492"/>
      <c r="MLG32" s="492"/>
      <c r="MLH32" s="492"/>
      <c r="MLI32" s="492"/>
      <c r="MLJ32" s="492"/>
      <c r="MLK32" s="492"/>
      <c r="MLL32" s="492"/>
      <c r="MLM32" s="492"/>
      <c r="MLN32" s="492"/>
      <c r="MLO32" s="492"/>
      <c r="MLP32" s="492"/>
      <c r="MLQ32" s="492"/>
      <c r="MLR32" s="492"/>
      <c r="MLS32" s="492"/>
      <c r="MLT32" s="492"/>
      <c r="MLU32" s="492"/>
      <c r="MLV32" s="492"/>
      <c r="MLW32" s="492"/>
      <c r="MLX32" s="492"/>
      <c r="MLY32" s="492"/>
      <c r="MLZ32" s="492"/>
      <c r="MMA32" s="492"/>
      <c r="MMB32" s="492"/>
      <c r="MMC32" s="492"/>
      <c r="MMD32" s="492"/>
      <c r="MME32" s="492"/>
      <c r="MMF32" s="492"/>
      <c r="MMG32" s="492"/>
      <c r="MMH32" s="492"/>
      <c r="MMI32" s="492"/>
      <c r="MMJ32" s="492"/>
      <c r="MMK32" s="492"/>
      <c r="MML32" s="492"/>
      <c r="MMM32" s="492"/>
      <c r="MMN32" s="492"/>
      <c r="MMO32" s="492"/>
      <c r="MMP32" s="492"/>
      <c r="MMQ32" s="492"/>
      <c r="MMR32" s="492"/>
      <c r="MMS32" s="492"/>
      <c r="MMT32" s="492"/>
      <c r="MMU32" s="492"/>
      <c r="MMV32" s="492"/>
      <c r="MMW32" s="492"/>
      <c r="MMX32" s="492"/>
      <c r="MMY32" s="492"/>
      <c r="MMZ32" s="492"/>
      <c r="MNA32" s="492"/>
      <c r="MNB32" s="492"/>
      <c r="MNC32" s="492"/>
      <c r="MND32" s="492"/>
      <c r="MNE32" s="492"/>
      <c r="MNF32" s="492"/>
      <c r="MNG32" s="492"/>
      <c r="MNH32" s="492"/>
      <c r="MNI32" s="492"/>
      <c r="MNJ32" s="492"/>
      <c r="MNK32" s="492"/>
      <c r="MNL32" s="492"/>
      <c r="MNM32" s="492"/>
      <c r="MNN32" s="492"/>
      <c r="MNO32" s="492"/>
      <c r="MNP32" s="492"/>
      <c r="MNQ32" s="492"/>
      <c r="MNR32" s="492"/>
      <c r="MNS32" s="492"/>
      <c r="MNT32" s="492"/>
      <c r="MNU32" s="492"/>
      <c r="MNV32" s="492"/>
      <c r="MNW32" s="492"/>
      <c r="MNX32" s="492"/>
      <c r="MNY32" s="492"/>
      <c r="MNZ32" s="492"/>
      <c r="MOA32" s="492"/>
      <c r="MOB32" s="492"/>
      <c r="MOC32" s="492"/>
      <c r="MOD32" s="492"/>
      <c r="MOE32" s="492"/>
      <c r="MOF32" s="492"/>
      <c r="MOG32" s="492"/>
      <c r="MOH32" s="492"/>
      <c r="MOI32" s="492"/>
      <c r="MOJ32" s="492"/>
      <c r="MOK32" s="492"/>
      <c r="MOL32" s="492"/>
      <c r="MOM32" s="492"/>
      <c r="MON32" s="492"/>
      <c r="MOO32" s="492"/>
      <c r="MOP32" s="492"/>
      <c r="MOQ32" s="492"/>
      <c r="MOR32" s="492"/>
      <c r="MOS32" s="492"/>
      <c r="MOT32" s="492"/>
      <c r="MOU32" s="492"/>
      <c r="MOV32" s="492"/>
      <c r="MOW32" s="492"/>
      <c r="MOX32" s="492"/>
      <c r="MOY32" s="492"/>
      <c r="MOZ32" s="492"/>
      <c r="MPA32" s="492"/>
      <c r="MPB32" s="492"/>
      <c r="MPC32" s="492"/>
      <c r="MPD32" s="492"/>
      <c r="MPE32" s="492"/>
      <c r="MPF32" s="492"/>
      <c r="MPG32" s="492"/>
      <c r="MPH32" s="492"/>
      <c r="MPI32" s="492"/>
      <c r="MPJ32" s="492"/>
      <c r="MPK32" s="492"/>
      <c r="MPL32" s="492"/>
      <c r="MPM32" s="492"/>
      <c r="MPN32" s="492"/>
      <c r="MPO32" s="492"/>
      <c r="MPP32" s="492"/>
      <c r="MPQ32" s="492"/>
      <c r="MPR32" s="492"/>
      <c r="MPS32" s="492"/>
      <c r="MPT32" s="492"/>
      <c r="MPU32" s="492"/>
      <c r="MPV32" s="492"/>
      <c r="MPW32" s="492"/>
      <c r="MPX32" s="492"/>
      <c r="MPY32" s="492"/>
      <c r="MPZ32" s="492"/>
      <c r="MQA32" s="492"/>
      <c r="MQB32" s="492"/>
      <c r="MQC32" s="492"/>
      <c r="MQD32" s="492"/>
      <c r="MQE32" s="492"/>
      <c r="MQF32" s="492"/>
      <c r="MQG32" s="492"/>
      <c r="MQH32" s="492"/>
      <c r="MQI32" s="492"/>
      <c r="MQJ32" s="492"/>
      <c r="MQK32" s="492"/>
      <c r="MQL32" s="492"/>
      <c r="MQM32" s="492"/>
      <c r="MQN32" s="492"/>
      <c r="MQO32" s="492"/>
      <c r="MQP32" s="492"/>
      <c r="MQQ32" s="492"/>
      <c r="MQR32" s="492"/>
      <c r="MQS32" s="492"/>
      <c r="MQT32" s="492"/>
      <c r="MQU32" s="492"/>
      <c r="MQV32" s="492"/>
      <c r="MQW32" s="492"/>
      <c r="MQX32" s="492"/>
      <c r="MQY32" s="492"/>
      <c r="MQZ32" s="492"/>
      <c r="MRA32" s="492"/>
      <c r="MRB32" s="492"/>
      <c r="MRC32" s="492"/>
      <c r="MRD32" s="492"/>
      <c r="MRE32" s="492"/>
      <c r="MRF32" s="492"/>
      <c r="MRG32" s="492"/>
      <c r="MRH32" s="492"/>
      <c r="MRI32" s="492"/>
      <c r="MRJ32" s="492"/>
      <c r="MRK32" s="492"/>
      <c r="MRL32" s="492"/>
      <c r="MRM32" s="492"/>
      <c r="MRN32" s="492"/>
      <c r="MRO32" s="492"/>
      <c r="MRP32" s="492"/>
      <c r="MRQ32" s="492"/>
      <c r="MRR32" s="492"/>
      <c r="MRS32" s="492"/>
      <c r="MRT32" s="492"/>
      <c r="MRU32" s="492"/>
      <c r="MRV32" s="492"/>
      <c r="MRW32" s="492"/>
      <c r="MRX32" s="492"/>
      <c r="MRY32" s="492"/>
      <c r="MRZ32" s="492"/>
      <c r="MSA32" s="492"/>
      <c r="MSB32" s="492"/>
      <c r="MSC32" s="492"/>
      <c r="MSD32" s="492"/>
      <c r="MSE32" s="492"/>
      <c r="MSF32" s="492"/>
      <c r="MSG32" s="492"/>
      <c r="MSH32" s="492"/>
      <c r="MSI32" s="492"/>
      <c r="MSJ32" s="492"/>
      <c r="MSK32" s="492"/>
      <c r="MSL32" s="492"/>
      <c r="MSM32" s="492"/>
      <c r="MSN32" s="492"/>
      <c r="MSO32" s="492"/>
      <c r="MSP32" s="492"/>
      <c r="MSQ32" s="492"/>
      <c r="MSR32" s="492"/>
      <c r="MSS32" s="492"/>
      <c r="MST32" s="492"/>
      <c r="MSU32" s="492"/>
      <c r="MSV32" s="492"/>
      <c r="MSW32" s="492"/>
      <c r="MSX32" s="492"/>
      <c r="MSY32" s="492"/>
      <c r="MSZ32" s="492"/>
      <c r="MTA32" s="492"/>
      <c r="MTB32" s="492"/>
      <c r="MTC32" s="492"/>
      <c r="MTD32" s="492"/>
      <c r="MTE32" s="492"/>
      <c r="MTF32" s="492"/>
      <c r="MTG32" s="492"/>
      <c r="MTH32" s="492"/>
      <c r="MTI32" s="492"/>
      <c r="MTJ32" s="492"/>
      <c r="MTK32" s="492"/>
      <c r="MTL32" s="492"/>
      <c r="MTM32" s="492"/>
      <c r="MTN32" s="492"/>
      <c r="MTO32" s="492"/>
      <c r="MTP32" s="492"/>
      <c r="MTQ32" s="492"/>
      <c r="MTR32" s="492"/>
      <c r="MTS32" s="492"/>
      <c r="MTT32" s="492"/>
      <c r="MTU32" s="492"/>
      <c r="MTV32" s="492"/>
      <c r="MTW32" s="492"/>
      <c r="MTX32" s="492"/>
      <c r="MTY32" s="492"/>
      <c r="MTZ32" s="492"/>
      <c r="MUA32" s="492"/>
      <c r="MUB32" s="492"/>
      <c r="MUC32" s="492"/>
      <c r="MUD32" s="492"/>
      <c r="MUE32" s="492"/>
      <c r="MUF32" s="492"/>
      <c r="MUG32" s="492"/>
      <c r="MUH32" s="492"/>
      <c r="MUI32" s="492"/>
      <c r="MUJ32" s="492"/>
      <c r="MUK32" s="492"/>
      <c r="MUL32" s="492"/>
      <c r="MUM32" s="492"/>
      <c r="MUN32" s="492"/>
      <c r="MUO32" s="492"/>
      <c r="MUP32" s="492"/>
      <c r="MUQ32" s="492"/>
      <c r="MUR32" s="492"/>
      <c r="MUS32" s="492"/>
      <c r="MUT32" s="492"/>
      <c r="MUU32" s="492"/>
      <c r="MUV32" s="492"/>
      <c r="MUW32" s="492"/>
      <c r="MUX32" s="492"/>
      <c r="MUY32" s="492"/>
      <c r="MUZ32" s="492"/>
      <c r="MVA32" s="492"/>
      <c r="MVB32" s="492"/>
      <c r="MVC32" s="492"/>
      <c r="MVD32" s="492"/>
      <c r="MVE32" s="492"/>
      <c r="MVF32" s="492"/>
      <c r="MVG32" s="492"/>
      <c r="MVH32" s="492"/>
      <c r="MVI32" s="492"/>
      <c r="MVJ32" s="492"/>
      <c r="MVK32" s="492"/>
      <c r="MVL32" s="492"/>
      <c r="MVM32" s="492"/>
      <c r="MVN32" s="492"/>
      <c r="MVO32" s="492"/>
      <c r="MVP32" s="492"/>
      <c r="MVQ32" s="492"/>
      <c r="MVR32" s="492"/>
      <c r="MVS32" s="492"/>
      <c r="MVT32" s="492"/>
      <c r="MVU32" s="492"/>
      <c r="MVV32" s="492"/>
      <c r="MVW32" s="492"/>
      <c r="MVX32" s="492"/>
      <c r="MVY32" s="492"/>
      <c r="MVZ32" s="492"/>
      <c r="MWA32" s="492"/>
      <c r="MWB32" s="492"/>
      <c r="MWC32" s="492"/>
      <c r="MWD32" s="492"/>
      <c r="MWE32" s="492"/>
      <c r="MWF32" s="492"/>
      <c r="MWG32" s="492"/>
      <c r="MWH32" s="492"/>
      <c r="MWI32" s="492"/>
      <c r="MWJ32" s="492"/>
      <c r="MWK32" s="492"/>
      <c r="MWL32" s="492"/>
      <c r="MWM32" s="492"/>
      <c r="MWN32" s="492"/>
      <c r="MWO32" s="492"/>
      <c r="MWP32" s="492"/>
      <c r="MWQ32" s="492"/>
      <c r="MWR32" s="492"/>
      <c r="MWS32" s="492"/>
      <c r="MWT32" s="492"/>
      <c r="MWU32" s="492"/>
      <c r="MWV32" s="492"/>
      <c r="MWW32" s="492"/>
      <c r="MWX32" s="492"/>
      <c r="MWY32" s="492"/>
      <c r="MWZ32" s="492"/>
      <c r="MXA32" s="492"/>
      <c r="MXB32" s="492"/>
      <c r="MXC32" s="492"/>
      <c r="MXD32" s="492"/>
      <c r="MXE32" s="492"/>
      <c r="MXF32" s="492"/>
      <c r="MXG32" s="492"/>
      <c r="MXH32" s="492"/>
      <c r="MXI32" s="492"/>
      <c r="MXJ32" s="492"/>
      <c r="MXK32" s="492"/>
      <c r="MXL32" s="492"/>
      <c r="MXM32" s="492"/>
      <c r="MXN32" s="492"/>
      <c r="MXO32" s="492"/>
      <c r="MXP32" s="492"/>
      <c r="MXQ32" s="492"/>
      <c r="MXR32" s="492"/>
      <c r="MXS32" s="492"/>
      <c r="MXT32" s="492"/>
      <c r="MXU32" s="492"/>
      <c r="MXV32" s="492"/>
      <c r="MXW32" s="492"/>
      <c r="MXX32" s="492"/>
      <c r="MXY32" s="492"/>
      <c r="MXZ32" s="492"/>
      <c r="MYA32" s="492"/>
      <c r="MYB32" s="492"/>
      <c r="MYC32" s="492"/>
      <c r="MYD32" s="492"/>
      <c r="MYE32" s="492"/>
      <c r="MYF32" s="492"/>
      <c r="MYG32" s="492"/>
      <c r="MYH32" s="492"/>
      <c r="MYI32" s="492"/>
      <c r="MYJ32" s="492"/>
      <c r="MYK32" s="492"/>
      <c r="MYL32" s="492"/>
      <c r="MYM32" s="492"/>
      <c r="MYN32" s="492"/>
      <c r="MYO32" s="492"/>
      <c r="MYP32" s="492"/>
      <c r="MYQ32" s="492"/>
      <c r="MYR32" s="492"/>
      <c r="MYS32" s="492"/>
      <c r="MYT32" s="492"/>
      <c r="MYU32" s="492"/>
      <c r="MYV32" s="492"/>
      <c r="MYW32" s="492"/>
      <c r="MYX32" s="492"/>
      <c r="MYY32" s="492"/>
      <c r="MYZ32" s="492"/>
      <c r="MZA32" s="492"/>
      <c r="MZB32" s="492"/>
      <c r="MZC32" s="492"/>
      <c r="MZD32" s="492"/>
      <c r="MZE32" s="492"/>
      <c r="MZF32" s="492"/>
      <c r="MZG32" s="492"/>
      <c r="MZH32" s="492"/>
      <c r="MZI32" s="492"/>
      <c r="MZJ32" s="492"/>
      <c r="MZK32" s="492"/>
      <c r="MZL32" s="492"/>
      <c r="MZM32" s="492"/>
      <c r="MZN32" s="492"/>
      <c r="MZO32" s="492"/>
      <c r="MZP32" s="492"/>
      <c r="MZQ32" s="492"/>
      <c r="MZR32" s="492"/>
      <c r="MZS32" s="492"/>
      <c r="MZT32" s="492"/>
      <c r="MZU32" s="492"/>
      <c r="MZV32" s="492"/>
      <c r="MZW32" s="492"/>
      <c r="MZX32" s="492"/>
      <c r="MZY32" s="492"/>
      <c r="MZZ32" s="492"/>
      <c r="NAA32" s="492"/>
      <c r="NAB32" s="492"/>
      <c r="NAC32" s="492"/>
      <c r="NAD32" s="492"/>
      <c r="NAE32" s="492"/>
      <c r="NAF32" s="492"/>
      <c r="NAG32" s="492"/>
      <c r="NAH32" s="492"/>
      <c r="NAI32" s="492"/>
      <c r="NAJ32" s="492"/>
      <c r="NAK32" s="492"/>
      <c r="NAL32" s="492"/>
      <c r="NAM32" s="492"/>
      <c r="NAN32" s="492"/>
      <c r="NAO32" s="492"/>
      <c r="NAP32" s="492"/>
      <c r="NAQ32" s="492"/>
      <c r="NAR32" s="492"/>
      <c r="NAS32" s="492"/>
      <c r="NAT32" s="492"/>
      <c r="NAU32" s="492"/>
      <c r="NAV32" s="492"/>
      <c r="NAW32" s="492"/>
      <c r="NAX32" s="492"/>
      <c r="NAY32" s="492"/>
      <c r="NAZ32" s="492"/>
      <c r="NBA32" s="492"/>
      <c r="NBB32" s="492"/>
      <c r="NBC32" s="492"/>
      <c r="NBD32" s="492"/>
      <c r="NBE32" s="492"/>
      <c r="NBF32" s="492"/>
      <c r="NBG32" s="492"/>
      <c r="NBH32" s="492"/>
      <c r="NBI32" s="492"/>
      <c r="NBJ32" s="492"/>
      <c r="NBK32" s="492"/>
      <c r="NBL32" s="492"/>
      <c r="NBM32" s="492"/>
      <c r="NBN32" s="492"/>
      <c r="NBO32" s="492"/>
      <c r="NBP32" s="492"/>
      <c r="NBQ32" s="492"/>
      <c r="NBR32" s="492"/>
      <c r="NBS32" s="492"/>
      <c r="NBT32" s="492"/>
      <c r="NBU32" s="492"/>
      <c r="NBV32" s="492"/>
      <c r="NBW32" s="492"/>
      <c r="NBX32" s="492"/>
      <c r="NBY32" s="492"/>
      <c r="NBZ32" s="492"/>
      <c r="NCA32" s="492"/>
      <c r="NCB32" s="492"/>
      <c r="NCC32" s="492"/>
      <c r="NCD32" s="492"/>
      <c r="NCE32" s="492"/>
      <c r="NCF32" s="492"/>
      <c r="NCG32" s="492"/>
      <c r="NCH32" s="492"/>
      <c r="NCI32" s="492"/>
      <c r="NCJ32" s="492"/>
      <c r="NCK32" s="492"/>
      <c r="NCL32" s="492"/>
      <c r="NCM32" s="492"/>
      <c r="NCN32" s="492"/>
      <c r="NCO32" s="492"/>
      <c r="NCP32" s="492"/>
      <c r="NCQ32" s="492"/>
      <c r="NCR32" s="492"/>
      <c r="NCS32" s="492"/>
      <c r="NCT32" s="492"/>
      <c r="NCU32" s="492"/>
      <c r="NCV32" s="492"/>
      <c r="NCW32" s="492"/>
      <c r="NCX32" s="492"/>
      <c r="NCY32" s="492"/>
      <c r="NCZ32" s="492"/>
      <c r="NDA32" s="492"/>
      <c r="NDB32" s="492"/>
      <c r="NDC32" s="492"/>
      <c r="NDD32" s="492"/>
      <c r="NDE32" s="492"/>
      <c r="NDF32" s="492"/>
      <c r="NDG32" s="492"/>
      <c r="NDH32" s="492"/>
      <c r="NDI32" s="492"/>
      <c r="NDJ32" s="492"/>
      <c r="NDK32" s="492"/>
      <c r="NDL32" s="492"/>
      <c r="NDM32" s="492"/>
      <c r="NDN32" s="492"/>
      <c r="NDO32" s="492"/>
      <c r="NDP32" s="492"/>
      <c r="NDQ32" s="492"/>
      <c r="NDR32" s="492"/>
      <c r="NDS32" s="492"/>
      <c r="NDT32" s="492"/>
      <c r="NDU32" s="492"/>
      <c r="NDV32" s="492"/>
      <c r="NDW32" s="492"/>
      <c r="NDX32" s="492"/>
      <c r="NDY32" s="492"/>
      <c r="NDZ32" s="492"/>
      <c r="NEA32" s="492"/>
      <c r="NEB32" s="492"/>
      <c r="NEC32" s="492"/>
      <c r="NED32" s="492"/>
      <c r="NEE32" s="492"/>
      <c r="NEF32" s="492"/>
      <c r="NEG32" s="492"/>
      <c r="NEH32" s="492"/>
      <c r="NEI32" s="492"/>
      <c r="NEJ32" s="492"/>
      <c r="NEK32" s="492"/>
      <c r="NEL32" s="492"/>
      <c r="NEM32" s="492"/>
      <c r="NEN32" s="492"/>
      <c r="NEO32" s="492"/>
      <c r="NEP32" s="492"/>
      <c r="NEQ32" s="492"/>
      <c r="NER32" s="492"/>
      <c r="NES32" s="492"/>
      <c r="NET32" s="492"/>
      <c r="NEU32" s="492"/>
      <c r="NEV32" s="492"/>
      <c r="NEW32" s="492"/>
      <c r="NEX32" s="492"/>
      <c r="NEY32" s="492"/>
      <c r="NEZ32" s="492"/>
      <c r="NFA32" s="492"/>
      <c r="NFB32" s="492"/>
      <c r="NFC32" s="492"/>
      <c r="NFD32" s="492"/>
      <c r="NFE32" s="492"/>
      <c r="NFF32" s="492"/>
      <c r="NFG32" s="492"/>
      <c r="NFH32" s="492"/>
      <c r="NFI32" s="492"/>
      <c r="NFJ32" s="492"/>
      <c r="NFK32" s="492"/>
      <c r="NFL32" s="492"/>
      <c r="NFM32" s="492"/>
      <c r="NFN32" s="492"/>
      <c r="NFO32" s="492"/>
      <c r="NFP32" s="492"/>
      <c r="NFQ32" s="492"/>
      <c r="NFR32" s="492"/>
      <c r="NFS32" s="492"/>
      <c r="NFT32" s="492"/>
      <c r="NFU32" s="492"/>
      <c r="NFV32" s="492"/>
      <c r="NFW32" s="492"/>
      <c r="NFX32" s="492"/>
      <c r="NFY32" s="492"/>
      <c r="NFZ32" s="492"/>
      <c r="NGA32" s="492"/>
      <c r="NGB32" s="492"/>
      <c r="NGC32" s="492"/>
      <c r="NGD32" s="492"/>
      <c r="NGE32" s="492"/>
      <c r="NGF32" s="492"/>
      <c r="NGG32" s="492"/>
      <c r="NGH32" s="492"/>
      <c r="NGI32" s="492"/>
      <c r="NGJ32" s="492"/>
      <c r="NGK32" s="492"/>
      <c r="NGL32" s="492"/>
      <c r="NGM32" s="492"/>
      <c r="NGN32" s="492"/>
      <c r="NGO32" s="492"/>
      <c r="NGP32" s="492"/>
      <c r="NGQ32" s="492"/>
      <c r="NGR32" s="492"/>
      <c r="NGS32" s="492"/>
      <c r="NGT32" s="492"/>
      <c r="NGU32" s="492"/>
      <c r="NGV32" s="492"/>
      <c r="NGW32" s="492"/>
      <c r="NGX32" s="492"/>
      <c r="NGY32" s="492"/>
      <c r="NGZ32" s="492"/>
      <c r="NHA32" s="492"/>
      <c r="NHB32" s="492"/>
      <c r="NHC32" s="492"/>
      <c r="NHD32" s="492"/>
      <c r="NHE32" s="492"/>
      <c r="NHF32" s="492"/>
      <c r="NHG32" s="492"/>
      <c r="NHH32" s="492"/>
      <c r="NHI32" s="492"/>
      <c r="NHJ32" s="492"/>
      <c r="NHK32" s="492"/>
      <c r="NHL32" s="492"/>
      <c r="NHM32" s="492"/>
      <c r="NHN32" s="492"/>
      <c r="NHO32" s="492"/>
      <c r="NHP32" s="492"/>
      <c r="NHQ32" s="492"/>
      <c r="NHR32" s="492"/>
      <c r="NHS32" s="492"/>
      <c r="NHT32" s="492"/>
      <c r="NHU32" s="492"/>
      <c r="NHV32" s="492"/>
      <c r="NHW32" s="492"/>
      <c r="NHX32" s="492"/>
      <c r="NHY32" s="492"/>
      <c r="NHZ32" s="492"/>
      <c r="NIA32" s="492"/>
      <c r="NIB32" s="492"/>
      <c r="NIC32" s="492"/>
      <c r="NID32" s="492"/>
      <c r="NIE32" s="492"/>
      <c r="NIF32" s="492"/>
      <c r="NIG32" s="492"/>
      <c r="NIH32" s="492"/>
      <c r="NII32" s="492"/>
      <c r="NIJ32" s="492"/>
      <c r="NIK32" s="492"/>
      <c r="NIL32" s="492"/>
      <c r="NIM32" s="492"/>
      <c r="NIN32" s="492"/>
      <c r="NIO32" s="492"/>
      <c r="NIP32" s="492"/>
      <c r="NIQ32" s="492"/>
      <c r="NIR32" s="492"/>
      <c r="NIS32" s="492"/>
      <c r="NIT32" s="492"/>
      <c r="NIU32" s="492"/>
      <c r="NIV32" s="492"/>
      <c r="NIW32" s="492"/>
      <c r="NIX32" s="492"/>
      <c r="NIY32" s="492"/>
      <c r="NIZ32" s="492"/>
      <c r="NJA32" s="492"/>
      <c r="NJB32" s="492"/>
      <c r="NJC32" s="492"/>
      <c r="NJD32" s="492"/>
      <c r="NJE32" s="492"/>
      <c r="NJF32" s="492"/>
      <c r="NJG32" s="492"/>
      <c r="NJH32" s="492"/>
      <c r="NJI32" s="492"/>
      <c r="NJJ32" s="492"/>
      <c r="NJK32" s="492"/>
      <c r="NJL32" s="492"/>
      <c r="NJM32" s="492"/>
      <c r="NJN32" s="492"/>
      <c r="NJO32" s="492"/>
      <c r="NJP32" s="492"/>
      <c r="NJQ32" s="492"/>
      <c r="NJR32" s="492"/>
      <c r="NJS32" s="492"/>
      <c r="NJT32" s="492"/>
      <c r="NJU32" s="492"/>
      <c r="NJV32" s="492"/>
      <c r="NJW32" s="492"/>
      <c r="NJX32" s="492"/>
      <c r="NJY32" s="492"/>
      <c r="NJZ32" s="492"/>
      <c r="NKA32" s="492"/>
      <c r="NKB32" s="492"/>
      <c r="NKC32" s="492"/>
      <c r="NKD32" s="492"/>
      <c r="NKE32" s="492"/>
      <c r="NKF32" s="492"/>
      <c r="NKG32" s="492"/>
      <c r="NKH32" s="492"/>
      <c r="NKI32" s="492"/>
      <c r="NKJ32" s="492"/>
      <c r="NKK32" s="492"/>
      <c r="NKL32" s="492"/>
      <c r="NKM32" s="492"/>
      <c r="NKN32" s="492"/>
      <c r="NKO32" s="492"/>
      <c r="NKP32" s="492"/>
      <c r="NKQ32" s="492"/>
      <c r="NKR32" s="492"/>
      <c r="NKS32" s="492"/>
      <c r="NKT32" s="492"/>
      <c r="NKU32" s="492"/>
      <c r="NKV32" s="492"/>
      <c r="NKW32" s="492"/>
      <c r="NKX32" s="492"/>
      <c r="NKY32" s="492"/>
      <c r="NKZ32" s="492"/>
      <c r="NLA32" s="492"/>
      <c r="NLB32" s="492"/>
      <c r="NLC32" s="492"/>
      <c r="NLD32" s="492"/>
      <c r="NLE32" s="492"/>
      <c r="NLF32" s="492"/>
      <c r="NLG32" s="492"/>
      <c r="NLH32" s="492"/>
      <c r="NLI32" s="492"/>
      <c r="NLJ32" s="492"/>
      <c r="NLK32" s="492"/>
      <c r="NLL32" s="492"/>
      <c r="NLM32" s="492"/>
      <c r="NLN32" s="492"/>
      <c r="NLO32" s="492"/>
      <c r="NLP32" s="492"/>
      <c r="NLQ32" s="492"/>
      <c r="NLR32" s="492"/>
      <c r="NLS32" s="492"/>
      <c r="NLT32" s="492"/>
      <c r="NLU32" s="492"/>
      <c r="NLV32" s="492"/>
      <c r="NLW32" s="492"/>
      <c r="NLX32" s="492"/>
      <c r="NLY32" s="492"/>
      <c r="NLZ32" s="492"/>
      <c r="NMA32" s="492"/>
      <c r="NMB32" s="492"/>
      <c r="NMC32" s="492"/>
      <c r="NMD32" s="492"/>
      <c r="NME32" s="492"/>
      <c r="NMF32" s="492"/>
      <c r="NMG32" s="492"/>
      <c r="NMH32" s="492"/>
      <c r="NMI32" s="492"/>
      <c r="NMJ32" s="492"/>
      <c r="NMK32" s="492"/>
      <c r="NML32" s="492"/>
      <c r="NMM32" s="492"/>
      <c r="NMN32" s="492"/>
      <c r="NMO32" s="492"/>
      <c r="NMP32" s="492"/>
      <c r="NMQ32" s="492"/>
      <c r="NMR32" s="492"/>
      <c r="NMS32" s="492"/>
      <c r="NMT32" s="492"/>
      <c r="NMU32" s="492"/>
      <c r="NMV32" s="492"/>
      <c r="NMW32" s="492"/>
      <c r="NMX32" s="492"/>
      <c r="NMY32" s="492"/>
      <c r="NMZ32" s="492"/>
      <c r="NNA32" s="492"/>
      <c r="NNB32" s="492"/>
      <c r="NNC32" s="492"/>
      <c r="NND32" s="492"/>
      <c r="NNE32" s="492"/>
      <c r="NNF32" s="492"/>
      <c r="NNG32" s="492"/>
      <c r="NNH32" s="492"/>
      <c r="NNI32" s="492"/>
      <c r="NNJ32" s="492"/>
      <c r="NNK32" s="492"/>
      <c r="NNL32" s="492"/>
      <c r="NNM32" s="492"/>
      <c r="NNN32" s="492"/>
      <c r="NNO32" s="492"/>
      <c r="NNP32" s="492"/>
      <c r="NNQ32" s="492"/>
      <c r="NNR32" s="492"/>
      <c r="NNS32" s="492"/>
      <c r="NNT32" s="492"/>
      <c r="NNU32" s="492"/>
      <c r="NNV32" s="492"/>
      <c r="NNW32" s="492"/>
      <c r="NNX32" s="492"/>
      <c r="NNY32" s="492"/>
      <c r="NNZ32" s="492"/>
      <c r="NOA32" s="492"/>
      <c r="NOB32" s="492"/>
      <c r="NOC32" s="492"/>
      <c r="NOD32" s="492"/>
      <c r="NOE32" s="492"/>
      <c r="NOF32" s="492"/>
      <c r="NOG32" s="492"/>
      <c r="NOH32" s="492"/>
      <c r="NOI32" s="492"/>
      <c r="NOJ32" s="492"/>
      <c r="NOK32" s="492"/>
      <c r="NOL32" s="492"/>
      <c r="NOM32" s="492"/>
      <c r="NON32" s="492"/>
      <c r="NOO32" s="492"/>
      <c r="NOP32" s="492"/>
      <c r="NOQ32" s="492"/>
      <c r="NOR32" s="492"/>
      <c r="NOS32" s="492"/>
      <c r="NOT32" s="492"/>
      <c r="NOU32" s="492"/>
      <c r="NOV32" s="492"/>
      <c r="NOW32" s="492"/>
      <c r="NOX32" s="492"/>
      <c r="NOY32" s="492"/>
      <c r="NOZ32" s="492"/>
      <c r="NPA32" s="492"/>
      <c r="NPB32" s="492"/>
      <c r="NPC32" s="492"/>
      <c r="NPD32" s="492"/>
      <c r="NPE32" s="492"/>
      <c r="NPF32" s="492"/>
      <c r="NPG32" s="492"/>
      <c r="NPH32" s="492"/>
      <c r="NPI32" s="492"/>
      <c r="NPJ32" s="492"/>
      <c r="NPK32" s="492"/>
      <c r="NPL32" s="492"/>
      <c r="NPM32" s="492"/>
      <c r="NPN32" s="492"/>
      <c r="NPO32" s="492"/>
      <c r="NPP32" s="492"/>
      <c r="NPQ32" s="492"/>
      <c r="NPR32" s="492"/>
      <c r="NPS32" s="492"/>
      <c r="NPT32" s="492"/>
      <c r="NPU32" s="492"/>
      <c r="NPV32" s="492"/>
      <c r="NPW32" s="492"/>
      <c r="NPX32" s="492"/>
      <c r="NPY32" s="492"/>
      <c r="NPZ32" s="492"/>
      <c r="NQA32" s="492"/>
      <c r="NQB32" s="492"/>
      <c r="NQC32" s="492"/>
      <c r="NQD32" s="492"/>
      <c r="NQE32" s="492"/>
      <c r="NQF32" s="492"/>
      <c r="NQG32" s="492"/>
      <c r="NQH32" s="492"/>
      <c r="NQI32" s="492"/>
      <c r="NQJ32" s="492"/>
      <c r="NQK32" s="492"/>
      <c r="NQL32" s="492"/>
      <c r="NQM32" s="492"/>
      <c r="NQN32" s="492"/>
      <c r="NQO32" s="492"/>
      <c r="NQP32" s="492"/>
      <c r="NQQ32" s="492"/>
      <c r="NQR32" s="492"/>
      <c r="NQS32" s="492"/>
      <c r="NQT32" s="492"/>
      <c r="NQU32" s="492"/>
      <c r="NQV32" s="492"/>
      <c r="NQW32" s="492"/>
      <c r="NQX32" s="492"/>
      <c r="NQY32" s="492"/>
      <c r="NQZ32" s="492"/>
      <c r="NRA32" s="492"/>
      <c r="NRB32" s="492"/>
      <c r="NRC32" s="492"/>
      <c r="NRD32" s="492"/>
      <c r="NRE32" s="492"/>
      <c r="NRF32" s="492"/>
      <c r="NRG32" s="492"/>
      <c r="NRH32" s="492"/>
      <c r="NRI32" s="492"/>
      <c r="NRJ32" s="492"/>
      <c r="NRK32" s="492"/>
      <c r="NRL32" s="492"/>
      <c r="NRM32" s="492"/>
      <c r="NRN32" s="492"/>
      <c r="NRO32" s="492"/>
      <c r="NRP32" s="492"/>
      <c r="NRQ32" s="492"/>
      <c r="NRR32" s="492"/>
      <c r="NRS32" s="492"/>
      <c r="NRT32" s="492"/>
      <c r="NRU32" s="492"/>
      <c r="NRV32" s="492"/>
      <c r="NRW32" s="492"/>
      <c r="NRX32" s="492"/>
      <c r="NRY32" s="492"/>
      <c r="NRZ32" s="492"/>
      <c r="NSA32" s="492"/>
      <c r="NSB32" s="492"/>
      <c r="NSC32" s="492"/>
      <c r="NSD32" s="492"/>
      <c r="NSE32" s="492"/>
      <c r="NSF32" s="492"/>
      <c r="NSG32" s="492"/>
      <c r="NSH32" s="492"/>
      <c r="NSI32" s="492"/>
      <c r="NSJ32" s="492"/>
      <c r="NSK32" s="492"/>
      <c r="NSL32" s="492"/>
      <c r="NSM32" s="492"/>
      <c r="NSN32" s="492"/>
      <c r="NSO32" s="492"/>
      <c r="NSP32" s="492"/>
      <c r="NSQ32" s="492"/>
      <c r="NSR32" s="492"/>
      <c r="NSS32" s="492"/>
      <c r="NST32" s="492"/>
      <c r="NSU32" s="492"/>
      <c r="NSV32" s="492"/>
      <c r="NSW32" s="492"/>
      <c r="NSX32" s="492"/>
      <c r="NSY32" s="492"/>
      <c r="NSZ32" s="492"/>
      <c r="NTA32" s="492"/>
      <c r="NTB32" s="492"/>
      <c r="NTC32" s="492"/>
      <c r="NTD32" s="492"/>
      <c r="NTE32" s="492"/>
      <c r="NTF32" s="492"/>
      <c r="NTG32" s="492"/>
      <c r="NTH32" s="492"/>
      <c r="NTI32" s="492"/>
      <c r="NTJ32" s="492"/>
      <c r="NTK32" s="492"/>
      <c r="NTL32" s="492"/>
      <c r="NTM32" s="492"/>
      <c r="NTN32" s="492"/>
      <c r="NTO32" s="492"/>
      <c r="NTP32" s="492"/>
      <c r="NTQ32" s="492"/>
      <c r="NTR32" s="492"/>
      <c r="NTS32" s="492"/>
      <c r="NTT32" s="492"/>
      <c r="NTU32" s="492"/>
      <c r="NTV32" s="492"/>
      <c r="NTW32" s="492"/>
      <c r="NTX32" s="492"/>
      <c r="NTY32" s="492"/>
      <c r="NTZ32" s="492"/>
      <c r="NUA32" s="492"/>
      <c r="NUB32" s="492"/>
      <c r="NUC32" s="492"/>
      <c r="NUD32" s="492"/>
      <c r="NUE32" s="492"/>
      <c r="NUF32" s="492"/>
      <c r="NUG32" s="492"/>
      <c r="NUH32" s="492"/>
      <c r="NUI32" s="492"/>
      <c r="NUJ32" s="492"/>
      <c r="NUK32" s="492"/>
      <c r="NUL32" s="492"/>
      <c r="NUM32" s="492"/>
      <c r="NUN32" s="492"/>
      <c r="NUO32" s="492"/>
      <c r="NUP32" s="492"/>
      <c r="NUQ32" s="492"/>
      <c r="NUR32" s="492"/>
      <c r="NUS32" s="492"/>
      <c r="NUT32" s="492"/>
      <c r="NUU32" s="492"/>
      <c r="NUV32" s="492"/>
      <c r="NUW32" s="492"/>
      <c r="NUX32" s="492"/>
      <c r="NUY32" s="492"/>
      <c r="NUZ32" s="492"/>
      <c r="NVA32" s="492"/>
      <c r="NVB32" s="492"/>
      <c r="NVC32" s="492"/>
      <c r="NVD32" s="492"/>
      <c r="NVE32" s="492"/>
      <c r="NVF32" s="492"/>
      <c r="NVG32" s="492"/>
      <c r="NVH32" s="492"/>
      <c r="NVI32" s="492"/>
      <c r="NVJ32" s="492"/>
      <c r="NVK32" s="492"/>
      <c r="NVL32" s="492"/>
      <c r="NVM32" s="492"/>
      <c r="NVN32" s="492"/>
      <c r="NVO32" s="492"/>
      <c r="NVP32" s="492"/>
      <c r="NVQ32" s="492"/>
      <c r="NVR32" s="492"/>
      <c r="NVS32" s="492"/>
      <c r="NVT32" s="492"/>
      <c r="NVU32" s="492"/>
      <c r="NVV32" s="492"/>
      <c r="NVW32" s="492"/>
      <c r="NVX32" s="492"/>
      <c r="NVY32" s="492"/>
      <c r="NVZ32" s="492"/>
      <c r="NWA32" s="492"/>
      <c r="NWB32" s="492"/>
      <c r="NWC32" s="492"/>
      <c r="NWD32" s="492"/>
      <c r="NWE32" s="492"/>
      <c r="NWF32" s="492"/>
      <c r="NWG32" s="492"/>
      <c r="NWH32" s="492"/>
      <c r="NWI32" s="492"/>
      <c r="NWJ32" s="492"/>
      <c r="NWK32" s="492"/>
      <c r="NWL32" s="492"/>
      <c r="NWM32" s="492"/>
      <c r="NWN32" s="492"/>
      <c r="NWO32" s="492"/>
      <c r="NWP32" s="492"/>
      <c r="NWQ32" s="492"/>
      <c r="NWR32" s="492"/>
      <c r="NWS32" s="492"/>
      <c r="NWT32" s="492"/>
      <c r="NWU32" s="492"/>
      <c r="NWV32" s="492"/>
      <c r="NWW32" s="492"/>
      <c r="NWX32" s="492"/>
      <c r="NWY32" s="492"/>
      <c r="NWZ32" s="492"/>
      <c r="NXA32" s="492"/>
      <c r="NXB32" s="492"/>
      <c r="NXC32" s="492"/>
      <c r="NXD32" s="492"/>
      <c r="NXE32" s="492"/>
      <c r="NXF32" s="492"/>
      <c r="NXG32" s="492"/>
      <c r="NXH32" s="492"/>
      <c r="NXI32" s="492"/>
      <c r="NXJ32" s="492"/>
      <c r="NXK32" s="492"/>
      <c r="NXL32" s="492"/>
      <c r="NXM32" s="492"/>
      <c r="NXN32" s="492"/>
      <c r="NXO32" s="492"/>
      <c r="NXP32" s="492"/>
      <c r="NXQ32" s="492"/>
      <c r="NXR32" s="492"/>
      <c r="NXS32" s="492"/>
      <c r="NXT32" s="492"/>
      <c r="NXU32" s="492"/>
      <c r="NXV32" s="492"/>
      <c r="NXW32" s="492"/>
      <c r="NXX32" s="492"/>
      <c r="NXY32" s="492"/>
      <c r="NXZ32" s="492"/>
      <c r="NYA32" s="492"/>
      <c r="NYB32" s="492"/>
      <c r="NYC32" s="492"/>
      <c r="NYD32" s="492"/>
      <c r="NYE32" s="492"/>
      <c r="NYF32" s="492"/>
      <c r="NYG32" s="492"/>
      <c r="NYH32" s="492"/>
      <c r="NYI32" s="492"/>
      <c r="NYJ32" s="492"/>
      <c r="NYK32" s="492"/>
      <c r="NYL32" s="492"/>
      <c r="NYM32" s="492"/>
      <c r="NYN32" s="492"/>
      <c r="NYO32" s="492"/>
      <c r="NYP32" s="492"/>
      <c r="NYQ32" s="492"/>
      <c r="NYR32" s="492"/>
      <c r="NYS32" s="492"/>
      <c r="NYT32" s="492"/>
      <c r="NYU32" s="492"/>
      <c r="NYV32" s="492"/>
      <c r="NYW32" s="492"/>
      <c r="NYX32" s="492"/>
      <c r="NYY32" s="492"/>
      <c r="NYZ32" s="492"/>
      <c r="NZA32" s="492"/>
      <c r="NZB32" s="492"/>
      <c r="NZC32" s="492"/>
      <c r="NZD32" s="492"/>
      <c r="NZE32" s="492"/>
      <c r="NZF32" s="492"/>
      <c r="NZG32" s="492"/>
      <c r="NZH32" s="492"/>
      <c r="NZI32" s="492"/>
      <c r="NZJ32" s="492"/>
      <c r="NZK32" s="492"/>
      <c r="NZL32" s="492"/>
      <c r="NZM32" s="492"/>
      <c r="NZN32" s="492"/>
      <c r="NZO32" s="492"/>
      <c r="NZP32" s="492"/>
      <c r="NZQ32" s="492"/>
      <c r="NZR32" s="492"/>
      <c r="NZS32" s="492"/>
      <c r="NZT32" s="492"/>
      <c r="NZU32" s="492"/>
      <c r="NZV32" s="492"/>
      <c r="NZW32" s="492"/>
      <c r="NZX32" s="492"/>
      <c r="NZY32" s="492"/>
      <c r="NZZ32" s="492"/>
      <c r="OAA32" s="492"/>
      <c r="OAB32" s="492"/>
      <c r="OAC32" s="492"/>
      <c r="OAD32" s="492"/>
      <c r="OAE32" s="492"/>
      <c r="OAF32" s="492"/>
      <c r="OAG32" s="492"/>
      <c r="OAH32" s="492"/>
      <c r="OAI32" s="492"/>
      <c r="OAJ32" s="492"/>
      <c r="OAK32" s="492"/>
      <c r="OAL32" s="492"/>
      <c r="OAM32" s="492"/>
      <c r="OAN32" s="492"/>
      <c r="OAO32" s="492"/>
      <c r="OAP32" s="492"/>
      <c r="OAQ32" s="492"/>
      <c r="OAR32" s="492"/>
      <c r="OAS32" s="492"/>
      <c r="OAT32" s="492"/>
      <c r="OAU32" s="492"/>
      <c r="OAV32" s="492"/>
      <c r="OAW32" s="492"/>
      <c r="OAX32" s="492"/>
      <c r="OAY32" s="492"/>
      <c r="OAZ32" s="492"/>
      <c r="OBA32" s="492"/>
      <c r="OBB32" s="492"/>
      <c r="OBC32" s="492"/>
      <c r="OBD32" s="492"/>
      <c r="OBE32" s="492"/>
      <c r="OBF32" s="492"/>
      <c r="OBG32" s="492"/>
      <c r="OBH32" s="492"/>
      <c r="OBI32" s="492"/>
      <c r="OBJ32" s="492"/>
      <c r="OBK32" s="492"/>
      <c r="OBL32" s="492"/>
      <c r="OBM32" s="492"/>
      <c r="OBN32" s="492"/>
      <c r="OBO32" s="492"/>
      <c r="OBP32" s="492"/>
      <c r="OBQ32" s="492"/>
      <c r="OBR32" s="492"/>
      <c r="OBS32" s="492"/>
      <c r="OBT32" s="492"/>
      <c r="OBU32" s="492"/>
      <c r="OBV32" s="492"/>
      <c r="OBW32" s="492"/>
      <c r="OBX32" s="492"/>
      <c r="OBY32" s="492"/>
      <c r="OBZ32" s="492"/>
      <c r="OCA32" s="492"/>
      <c r="OCB32" s="492"/>
      <c r="OCC32" s="492"/>
      <c r="OCD32" s="492"/>
      <c r="OCE32" s="492"/>
      <c r="OCF32" s="492"/>
      <c r="OCG32" s="492"/>
      <c r="OCH32" s="492"/>
      <c r="OCI32" s="492"/>
      <c r="OCJ32" s="492"/>
      <c r="OCK32" s="492"/>
      <c r="OCL32" s="492"/>
      <c r="OCM32" s="492"/>
      <c r="OCN32" s="492"/>
      <c r="OCO32" s="492"/>
      <c r="OCP32" s="492"/>
      <c r="OCQ32" s="492"/>
      <c r="OCR32" s="492"/>
      <c r="OCS32" s="492"/>
      <c r="OCT32" s="492"/>
      <c r="OCU32" s="492"/>
      <c r="OCV32" s="492"/>
      <c r="OCW32" s="492"/>
      <c r="OCX32" s="492"/>
      <c r="OCY32" s="492"/>
      <c r="OCZ32" s="492"/>
      <c r="ODA32" s="492"/>
      <c r="ODB32" s="492"/>
      <c r="ODC32" s="492"/>
      <c r="ODD32" s="492"/>
      <c r="ODE32" s="492"/>
      <c r="ODF32" s="492"/>
      <c r="ODG32" s="492"/>
      <c r="ODH32" s="492"/>
      <c r="ODI32" s="492"/>
      <c r="ODJ32" s="492"/>
      <c r="ODK32" s="492"/>
      <c r="ODL32" s="492"/>
      <c r="ODM32" s="492"/>
      <c r="ODN32" s="492"/>
      <c r="ODO32" s="492"/>
      <c r="ODP32" s="492"/>
      <c r="ODQ32" s="492"/>
      <c r="ODR32" s="492"/>
      <c r="ODS32" s="492"/>
      <c r="ODT32" s="492"/>
      <c r="ODU32" s="492"/>
      <c r="ODV32" s="492"/>
      <c r="ODW32" s="492"/>
      <c r="ODX32" s="492"/>
      <c r="ODY32" s="492"/>
      <c r="ODZ32" s="492"/>
      <c r="OEA32" s="492"/>
      <c r="OEB32" s="492"/>
      <c r="OEC32" s="492"/>
      <c r="OED32" s="492"/>
      <c r="OEE32" s="492"/>
      <c r="OEF32" s="492"/>
      <c r="OEG32" s="492"/>
      <c r="OEH32" s="492"/>
      <c r="OEI32" s="492"/>
      <c r="OEJ32" s="492"/>
      <c r="OEK32" s="492"/>
      <c r="OEL32" s="492"/>
      <c r="OEM32" s="492"/>
      <c r="OEN32" s="492"/>
      <c r="OEO32" s="492"/>
      <c r="OEP32" s="492"/>
      <c r="OEQ32" s="492"/>
      <c r="OER32" s="492"/>
      <c r="OES32" s="492"/>
      <c r="OET32" s="492"/>
      <c r="OEU32" s="492"/>
      <c r="OEV32" s="492"/>
      <c r="OEW32" s="492"/>
      <c r="OEX32" s="492"/>
      <c r="OEY32" s="492"/>
      <c r="OEZ32" s="492"/>
      <c r="OFA32" s="492"/>
      <c r="OFB32" s="492"/>
      <c r="OFC32" s="492"/>
      <c r="OFD32" s="492"/>
      <c r="OFE32" s="492"/>
      <c r="OFF32" s="492"/>
      <c r="OFG32" s="492"/>
      <c r="OFH32" s="492"/>
      <c r="OFI32" s="492"/>
      <c r="OFJ32" s="492"/>
      <c r="OFK32" s="492"/>
      <c r="OFL32" s="492"/>
      <c r="OFM32" s="492"/>
      <c r="OFN32" s="492"/>
      <c r="OFO32" s="492"/>
      <c r="OFP32" s="492"/>
      <c r="OFQ32" s="492"/>
      <c r="OFR32" s="492"/>
      <c r="OFS32" s="492"/>
      <c r="OFT32" s="492"/>
      <c r="OFU32" s="492"/>
      <c r="OFV32" s="492"/>
      <c r="OFW32" s="492"/>
      <c r="OFX32" s="492"/>
      <c r="OFY32" s="492"/>
      <c r="OFZ32" s="492"/>
      <c r="OGA32" s="492"/>
      <c r="OGB32" s="492"/>
      <c r="OGC32" s="492"/>
      <c r="OGD32" s="492"/>
      <c r="OGE32" s="492"/>
      <c r="OGF32" s="492"/>
      <c r="OGG32" s="492"/>
      <c r="OGH32" s="492"/>
      <c r="OGI32" s="492"/>
      <c r="OGJ32" s="492"/>
      <c r="OGK32" s="492"/>
      <c r="OGL32" s="492"/>
      <c r="OGM32" s="492"/>
      <c r="OGN32" s="492"/>
      <c r="OGO32" s="492"/>
      <c r="OGP32" s="492"/>
      <c r="OGQ32" s="492"/>
      <c r="OGR32" s="492"/>
      <c r="OGS32" s="492"/>
      <c r="OGT32" s="492"/>
      <c r="OGU32" s="492"/>
      <c r="OGV32" s="492"/>
      <c r="OGW32" s="492"/>
      <c r="OGX32" s="492"/>
      <c r="OGY32" s="492"/>
      <c r="OGZ32" s="492"/>
      <c r="OHA32" s="492"/>
      <c r="OHB32" s="492"/>
      <c r="OHC32" s="492"/>
      <c r="OHD32" s="492"/>
      <c r="OHE32" s="492"/>
      <c r="OHF32" s="492"/>
      <c r="OHG32" s="492"/>
      <c r="OHH32" s="492"/>
      <c r="OHI32" s="492"/>
      <c r="OHJ32" s="492"/>
      <c r="OHK32" s="492"/>
      <c r="OHL32" s="492"/>
      <c r="OHM32" s="492"/>
      <c r="OHN32" s="492"/>
      <c r="OHO32" s="492"/>
      <c r="OHP32" s="492"/>
      <c r="OHQ32" s="492"/>
      <c r="OHR32" s="492"/>
      <c r="OHS32" s="492"/>
      <c r="OHT32" s="492"/>
      <c r="OHU32" s="492"/>
      <c r="OHV32" s="492"/>
      <c r="OHW32" s="492"/>
      <c r="OHX32" s="492"/>
      <c r="OHY32" s="492"/>
      <c r="OHZ32" s="492"/>
      <c r="OIA32" s="492"/>
      <c r="OIB32" s="492"/>
      <c r="OIC32" s="492"/>
      <c r="OID32" s="492"/>
      <c r="OIE32" s="492"/>
      <c r="OIF32" s="492"/>
      <c r="OIG32" s="492"/>
      <c r="OIH32" s="492"/>
      <c r="OII32" s="492"/>
      <c r="OIJ32" s="492"/>
      <c r="OIK32" s="492"/>
      <c r="OIL32" s="492"/>
      <c r="OIM32" s="492"/>
      <c r="OIN32" s="492"/>
      <c r="OIO32" s="492"/>
      <c r="OIP32" s="492"/>
      <c r="OIQ32" s="492"/>
      <c r="OIR32" s="492"/>
      <c r="OIS32" s="492"/>
      <c r="OIT32" s="492"/>
      <c r="OIU32" s="492"/>
      <c r="OIV32" s="492"/>
      <c r="OIW32" s="492"/>
      <c r="OIX32" s="492"/>
      <c r="OIY32" s="492"/>
      <c r="OIZ32" s="492"/>
      <c r="OJA32" s="492"/>
      <c r="OJB32" s="492"/>
      <c r="OJC32" s="492"/>
      <c r="OJD32" s="492"/>
      <c r="OJE32" s="492"/>
      <c r="OJF32" s="492"/>
      <c r="OJG32" s="492"/>
      <c r="OJH32" s="492"/>
      <c r="OJI32" s="492"/>
      <c r="OJJ32" s="492"/>
      <c r="OJK32" s="492"/>
      <c r="OJL32" s="492"/>
      <c r="OJM32" s="492"/>
      <c r="OJN32" s="492"/>
      <c r="OJO32" s="492"/>
      <c r="OJP32" s="492"/>
      <c r="OJQ32" s="492"/>
      <c r="OJR32" s="492"/>
      <c r="OJS32" s="492"/>
      <c r="OJT32" s="492"/>
      <c r="OJU32" s="492"/>
      <c r="OJV32" s="492"/>
      <c r="OJW32" s="492"/>
      <c r="OJX32" s="492"/>
      <c r="OJY32" s="492"/>
      <c r="OJZ32" s="492"/>
      <c r="OKA32" s="492"/>
      <c r="OKB32" s="492"/>
      <c r="OKC32" s="492"/>
      <c r="OKD32" s="492"/>
      <c r="OKE32" s="492"/>
      <c r="OKF32" s="492"/>
      <c r="OKG32" s="492"/>
      <c r="OKH32" s="492"/>
      <c r="OKI32" s="492"/>
      <c r="OKJ32" s="492"/>
      <c r="OKK32" s="492"/>
      <c r="OKL32" s="492"/>
      <c r="OKM32" s="492"/>
      <c r="OKN32" s="492"/>
      <c r="OKO32" s="492"/>
      <c r="OKP32" s="492"/>
      <c r="OKQ32" s="492"/>
      <c r="OKR32" s="492"/>
      <c r="OKS32" s="492"/>
      <c r="OKT32" s="492"/>
      <c r="OKU32" s="492"/>
      <c r="OKV32" s="492"/>
      <c r="OKW32" s="492"/>
      <c r="OKX32" s="492"/>
      <c r="OKY32" s="492"/>
      <c r="OKZ32" s="492"/>
      <c r="OLA32" s="492"/>
      <c r="OLB32" s="492"/>
      <c r="OLC32" s="492"/>
      <c r="OLD32" s="492"/>
      <c r="OLE32" s="492"/>
      <c r="OLF32" s="492"/>
      <c r="OLG32" s="492"/>
      <c r="OLH32" s="492"/>
      <c r="OLI32" s="492"/>
      <c r="OLJ32" s="492"/>
      <c r="OLK32" s="492"/>
      <c r="OLL32" s="492"/>
      <c r="OLM32" s="492"/>
      <c r="OLN32" s="492"/>
      <c r="OLO32" s="492"/>
      <c r="OLP32" s="492"/>
      <c r="OLQ32" s="492"/>
      <c r="OLR32" s="492"/>
      <c r="OLS32" s="492"/>
      <c r="OLT32" s="492"/>
      <c r="OLU32" s="492"/>
      <c r="OLV32" s="492"/>
      <c r="OLW32" s="492"/>
      <c r="OLX32" s="492"/>
      <c r="OLY32" s="492"/>
      <c r="OLZ32" s="492"/>
      <c r="OMA32" s="492"/>
      <c r="OMB32" s="492"/>
      <c r="OMC32" s="492"/>
      <c r="OMD32" s="492"/>
      <c r="OME32" s="492"/>
      <c r="OMF32" s="492"/>
      <c r="OMG32" s="492"/>
      <c r="OMH32" s="492"/>
      <c r="OMI32" s="492"/>
      <c r="OMJ32" s="492"/>
      <c r="OMK32" s="492"/>
      <c r="OML32" s="492"/>
      <c r="OMM32" s="492"/>
      <c r="OMN32" s="492"/>
      <c r="OMO32" s="492"/>
      <c r="OMP32" s="492"/>
      <c r="OMQ32" s="492"/>
      <c r="OMR32" s="492"/>
      <c r="OMS32" s="492"/>
      <c r="OMT32" s="492"/>
      <c r="OMU32" s="492"/>
      <c r="OMV32" s="492"/>
      <c r="OMW32" s="492"/>
      <c r="OMX32" s="492"/>
      <c r="OMY32" s="492"/>
      <c r="OMZ32" s="492"/>
      <c r="ONA32" s="492"/>
      <c r="ONB32" s="492"/>
      <c r="ONC32" s="492"/>
      <c r="OND32" s="492"/>
      <c r="ONE32" s="492"/>
      <c r="ONF32" s="492"/>
      <c r="ONG32" s="492"/>
      <c r="ONH32" s="492"/>
      <c r="ONI32" s="492"/>
      <c r="ONJ32" s="492"/>
      <c r="ONK32" s="492"/>
      <c r="ONL32" s="492"/>
      <c r="ONM32" s="492"/>
      <c r="ONN32" s="492"/>
      <c r="ONO32" s="492"/>
      <c r="ONP32" s="492"/>
      <c r="ONQ32" s="492"/>
      <c r="ONR32" s="492"/>
      <c r="ONS32" s="492"/>
      <c r="ONT32" s="492"/>
      <c r="ONU32" s="492"/>
      <c r="ONV32" s="492"/>
      <c r="ONW32" s="492"/>
      <c r="ONX32" s="492"/>
      <c r="ONY32" s="492"/>
      <c r="ONZ32" s="492"/>
      <c r="OOA32" s="492"/>
      <c r="OOB32" s="492"/>
      <c r="OOC32" s="492"/>
      <c r="OOD32" s="492"/>
      <c r="OOE32" s="492"/>
      <c r="OOF32" s="492"/>
      <c r="OOG32" s="492"/>
      <c r="OOH32" s="492"/>
      <c r="OOI32" s="492"/>
      <c r="OOJ32" s="492"/>
      <c r="OOK32" s="492"/>
      <c r="OOL32" s="492"/>
      <c r="OOM32" s="492"/>
      <c r="OON32" s="492"/>
      <c r="OOO32" s="492"/>
      <c r="OOP32" s="492"/>
      <c r="OOQ32" s="492"/>
      <c r="OOR32" s="492"/>
      <c r="OOS32" s="492"/>
      <c r="OOT32" s="492"/>
      <c r="OOU32" s="492"/>
      <c r="OOV32" s="492"/>
      <c r="OOW32" s="492"/>
      <c r="OOX32" s="492"/>
      <c r="OOY32" s="492"/>
      <c r="OOZ32" s="492"/>
      <c r="OPA32" s="492"/>
      <c r="OPB32" s="492"/>
      <c r="OPC32" s="492"/>
      <c r="OPD32" s="492"/>
      <c r="OPE32" s="492"/>
      <c r="OPF32" s="492"/>
      <c r="OPG32" s="492"/>
      <c r="OPH32" s="492"/>
      <c r="OPI32" s="492"/>
      <c r="OPJ32" s="492"/>
      <c r="OPK32" s="492"/>
      <c r="OPL32" s="492"/>
      <c r="OPM32" s="492"/>
      <c r="OPN32" s="492"/>
      <c r="OPO32" s="492"/>
      <c r="OPP32" s="492"/>
      <c r="OPQ32" s="492"/>
      <c r="OPR32" s="492"/>
      <c r="OPS32" s="492"/>
      <c r="OPT32" s="492"/>
      <c r="OPU32" s="492"/>
      <c r="OPV32" s="492"/>
      <c r="OPW32" s="492"/>
      <c r="OPX32" s="492"/>
      <c r="OPY32" s="492"/>
      <c r="OPZ32" s="492"/>
      <c r="OQA32" s="492"/>
      <c r="OQB32" s="492"/>
      <c r="OQC32" s="492"/>
      <c r="OQD32" s="492"/>
      <c r="OQE32" s="492"/>
      <c r="OQF32" s="492"/>
      <c r="OQG32" s="492"/>
      <c r="OQH32" s="492"/>
      <c r="OQI32" s="492"/>
      <c r="OQJ32" s="492"/>
      <c r="OQK32" s="492"/>
      <c r="OQL32" s="492"/>
      <c r="OQM32" s="492"/>
      <c r="OQN32" s="492"/>
      <c r="OQO32" s="492"/>
      <c r="OQP32" s="492"/>
      <c r="OQQ32" s="492"/>
      <c r="OQR32" s="492"/>
      <c r="OQS32" s="492"/>
      <c r="OQT32" s="492"/>
      <c r="OQU32" s="492"/>
      <c r="OQV32" s="492"/>
      <c r="OQW32" s="492"/>
      <c r="OQX32" s="492"/>
      <c r="OQY32" s="492"/>
      <c r="OQZ32" s="492"/>
      <c r="ORA32" s="492"/>
      <c r="ORB32" s="492"/>
      <c r="ORC32" s="492"/>
      <c r="ORD32" s="492"/>
      <c r="ORE32" s="492"/>
      <c r="ORF32" s="492"/>
      <c r="ORG32" s="492"/>
      <c r="ORH32" s="492"/>
      <c r="ORI32" s="492"/>
      <c r="ORJ32" s="492"/>
      <c r="ORK32" s="492"/>
      <c r="ORL32" s="492"/>
      <c r="ORM32" s="492"/>
      <c r="ORN32" s="492"/>
      <c r="ORO32" s="492"/>
      <c r="ORP32" s="492"/>
      <c r="ORQ32" s="492"/>
      <c r="ORR32" s="492"/>
      <c r="ORS32" s="492"/>
      <c r="ORT32" s="492"/>
      <c r="ORU32" s="492"/>
      <c r="ORV32" s="492"/>
      <c r="ORW32" s="492"/>
      <c r="ORX32" s="492"/>
      <c r="ORY32" s="492"/>
      <c r="ORZ32" s="492"/>
      <c r="OSA32" s="492"/>
      <c r="OSB32" s="492"/>
      <c r="OSC32" s="492"/>
      <c r="OSD32" s="492"/>
      <c r="OSE32" s="492"/>
      <c r="OSF32" s="492"/>
      <c r="OSG32" s="492"/>
      <c r="OSH32" s="492"/>
      <c r="OSI32" s="492"/>
      <c r="OSJ32" s="492"/>
      <c r="OSK32" s="492"/>
      <c r="OSL32" s="492"/>
      <c r="OSM32" s="492"/>
      <c r="OSN32" s="492"/>
      <c r="OSO32" s="492"/>
      <c r="OSP32" s="492"/>
      <c r="OSQ32" s="492"/>
      <c r="OSR32" s="492"/>
      <c r="OSS32" s="492"/>
      <c r="OST32" s="492"/>
      <c r="OSU32" s="492"/>
      <c r="OSV32" s="492"/>
      <c r="OSW32" s="492"/>
      <c r="OSX32" s="492"/>
      <c r="OSY32" s="492"/>
      <c r="OSZ32" s="492"/>
      <c r="OTA32" s="492"/>
      <c r="OTB32" s="492"/>
      <c r="OTC32" s="492"/>
      <c r="OTD32" s="492"/>
      <c r="OTE32" s="492"/>
      <c r="OTF32" s="492"/>
      <c r="OTG32" s="492"/>
      <c r="OTH32" s="492"/>
      <c r="OTI32" s="492"/>
      <c r="OTJ32" s="492"/>
      <c r="OTK32" s="492"/>
      <c r="OTL32" s="492"/>
      <c r="OTM32" s="492"/>
      <c r="OTN32" s="492"/>
      <c r="OTO32" s="492"/>
      <c r="OTP32" s="492"/>
      <c r="OTQ32" s="492"/>
      <c r="OTR32" s="492"/>
      <c r="OTS32" s="492"/>
      <c r="OTT32" s="492"/>
      <c r="OTU32" s="492"/>
      <c r="OTV32" s="492"/>
      <c r="OTW32" s="492"/>
      <c r="OTX32" s="492"/>
      <c r="OTY32" s="492"/>
      <c r="OTZ32" s="492"/>
      <c r="OUA32" s="492"/>
      <c r="OUB32" s="492"/>
      <c r="OUC32" s="492"/>
      <c r="OUD32" s="492"/>
      <c r="OUE32" s="492"/>
      <c r="OUF32" s="492"/>
      <c r="OUG32" s="492"/>
      <c r="OUH32" s="492"/>
      <c r="OUI32" s="492"/>
      <c r="OUJ32" s="492"/>
      <c r="OUK32" s="492"/>
      <c r="OUL32" s="492"/>
      <c r="OUM32" s="492"/>
      <c r="OUN32" s="492"/>
      <c r="OUO32" s="492"/>
      <c r="OUP32" s="492"/>
      <c r="OUQ32" s="492"/>
      <c r="OUR32" s="492"/>
      <c r="OUS32" s="492"/>
      <c r="OUT32" s="492"/>
      <c r="OUU32" s="492"/>
      <c r="OUV32" s="492"/>
      <c r="OUW32" s="492"/>
      <c r="OUX32" s="492"/>
      <c r="OUY32" s="492"/>
      <c r="OUZ32" s="492"/>
      <c r="OVA32" s="492"/>
      <c r="OVB32" s="492"/>
      <c r="OVC32" s="492"/>
      <c r="OVD32" s="492"/>
      <c r="OVE32" s="492"/>
      <c r="OVF32" s="492"/>
      <c r="OVG32" s="492"/>
      <c r="OVH32" s="492"/>
      <c r="OVI32" s="492"/>
      <c r="OVJ32" s="492"/>
      <c r="OVK32" s="492"/>
      <c r="OVL32" s="492"/>
      <c r="OVM32" s="492"/>
      <c r="OVN32" s="492"/>
      <c r="OVO32" s="492"/>
      <c r="OVP32" s="492"/>
      <c r="OVQ32" s="492"/>
      <c r="OVR32" s="492"/>
      <c r="OVS32" s="492"/>
      <c r="OVT32" s="492"/>
      <c r="OVU32" s="492"/>
      <c r="OVV32" s="492"/>
      <c r="OVW32" s="492"/>
      <c r="OVX32" s="492"/>
      <c r="OVY32" s="492"/>
      <c r="OVZ32" s="492"/>
      <c r="OWA32" s="492"/>
      <c r="OWB32" s="492"/>
      <c r="OWC32" s="492"/>
      <c r="OWD32" s="492"/>
      <c r="OWE32" s="492"/>
      <c r="OWF32" s="492"/>
      <c r="OWG32" s="492"/>
      <c r="OWH32" s="492"/>
      <c r="OWI32" s="492"/>
      <c r="OWJ32" s="492"/>
      <c r="OWK32" s="492"/>
      <c r="OWL32" s="492"/>
      <c r="OWM32" s="492"/>
      <c r="OWN32" s="492"/>
      <c r="OWO32" s="492"/>
      <c r="OWP32" s="492"/>
      <c r="OWQ32" s="492"/>
      <c r="OWR32" s="492"/>
      <c r="OWS32" s="492"/>
      <c r="OWT32" s="492"/>
      <c r="OWU32" s="492"/>
      <c r="OWV32" s="492"/>
      <c r="OWW32" s="492"/>
      <c r="OWX32" s="492"/>
      <c r="OWY32" s="492"/>
      <c r="OWZ32" s="492"/>
      <c r="OXA32" s="492"/>
      <c r="OXB32" s="492"/>
      <c r="OXC32" s="492"/>
      <c r="OXD32" s="492"/>
      <c r="OXE32" s="492"/>
      <c r="OXF32" s="492"/>
      <c r="OXG32" s="492"/>
      <c r="OXH32" s="492"/>
      <c r="OXI32" s="492"/>
      <c r="OXJ32" s="492"/>
      <c r="OXK32" s="492"/>
      <c r="OXL32" s="492"/>
      <c r="OXM32" s="492"/>
      <c r="OXN32" s="492"/>
      <c r="OXO32" s="492"/>
      <c r="OXP32" s="492"/>
      <c r="OXQ32" s="492"/>
      <c r="OXR32" s="492"/>
      <c r="OXS32" s="492"/>
      <c r="OXT32" s="492"/>
      <c r="OXU32" s="492"/>
      <c r="OXV32" s="492"/>
      <c r="OXW32" s="492"/>
      <c r="OXX32" s="492"/>
      <c r="OXY32" s="492"/>
      <c r="OXZ32" s="492"/>
      <c r="OYA32" s="492"/>
      <c r="OYB32" s="492"/>
      <c r="OYC32" s="492"/>
      <c r="OYD32" s="492"/>
      <c r="OYE32" s="492"/>
      <c r="OYF32" s="492"/>
      <c r="OYG32" s="492"/>
      <c r="OYH32" s="492"/>
      <c r="OYI32" s="492"/>
      <c r="OYJ32" s="492"/>
      <c r="OYK32" s="492"/>
      <c r="OYL32" s="492"/>
      <c r="OYM32" s="492"/>
      <c r="OYN32" s="492"/>
      <c r="OYO32" s="492"/>
      <c r="OYP32" s="492"/>
      <c r="OYQ32" s="492"/>
      <c r="OYR32" s="492"/>
      <c r="OYS32" s="492"/>
      <c r="OYT32" s="492"/>
      <c r="OYU32" s="492"/>
      <c r="OYV32" s="492"/>
      <c r="OYW32" s="492"/>
      <c r="OYX32" s="492"/>
      <c r="OYY32" s="492"/>
      <c r="OYZ32" s="492"/>
      <c r="OZA32" s="492"/>
      <c r="OZB32" s="492"/>
      <c r="OZC32" s="492"/>
      <c r="OZD32" s="492"/>
      <c r="OZE32" s="492"/>
      <c r="OZF32" s="492"/>
      <c r="OZG32" s="492"/>
      <c r="OZH32" s="492"/>
      <c r="OZI32" s="492"/>
      <c r="OZJ32" s="492"/>
      <c r="OZK32" s="492"/>
      <c r="OZL32" s="492"/>
      <c r="OZM32" s="492"/>
      <c r="OZN32" s="492"/>
      <c r="OZO32" s="492"/>
      <c r="OZP32" s="492"/>
      <c r="OZQ32" s="492"/>
      <c r="OZR32" s="492"/>
      <c r="OZS32" s="492"/>
      <c r="OZT32" s="492"/>
      <c r="OZU32" s="492"/>
      <c r="OZV32" s="492"/>
      <c r="OZW32" s="492"/>
      <c r="OZX32" s="492"/>
      <c r="OZY32" s="492"/>
      <c r="OZZ32" s="492"/>
      <c r="PAA32" s="492"/>
      <c r="PAB32" s="492"/>
      <c r="PAC32" s="492"/>
      <c r="PAD32" s="492"/>
      <c r="PAE32" s="492"/>
      <c r="PAF32" s="492"/>
      <c r="PAG32" s="492"/>
      <c r="PAH32" s="492"/>
      <c r="PAI32" s="492"/>
      <c r="PAJ32" s="492"/>
      <c r="PAK32" s="492"/>
      <c r="PAL32" s="492"/>
      <c r="PAM32" s="492"/>
      <c r="PAN32" s="492"/>
      <c r="PAO32" s="492"/>
      <c r="PAP32" s="492"/>
      <c r="PAQ32" s="492"/>
      <c r="PAR32" s="492"/>
      <c r="PAS32" s="492"/>
      <c r="PAT32" s="492"/>
      <c r="PAU32" s="492"/>
      <c r="PAV32" s="492"/>
      <c r="PAW32" s="492"/>
      <c r="PAX32" s="492"/>
      <c r="PAY32" s="492"/>
      <c r="PAZ32" s="492"/>
      <c r="PBA32" s="492"/>
      <c r="PBB32" s="492"/>
      <c r="PBC32" s="492"/>
      <c r="PBD32" s="492"/>
      <c r="PBE32" s="492"/>
      <c r="PBF32" s="492"/>
      <c r="PBG32" s="492"/>
      <c r="PBH32" s="492"/>
      <c r="PBI32" s="492"/>
      <c r="PBJ32" s="492"/>
      <c r="PBK32" s="492"/>
      <c r="PBL32" s="492"/>
      <c r="PBM32" s="492"/>
      <c r="PBN32" s="492"/>
      <c r="PBO32" s="492"/>
      <c r="PBP32" s="492"/>
      <c r="PBQ32" s="492"/>
      <c r="PBR32" s="492"/>
      <c r="PBS32" s="492"/>
      <c r="PBT32" s="492"/>
      <c r="PBU32" s="492"/>
      <c r="PBV32" s="492"/>
      <c r="PBW32" s="492"/>
      <c r="PBX32" s="492"/>
      <c r="PBY32" s="492"/>
      <c r="PBZ32" s="492"/>
      <c r="PCA32" s="492"/>
      <c r="PCB32" s="492"/>
      <c r="PCC32" s="492"/>
      <c r="PCD32" s="492"/>
      <c r="PCE32" s="492"/>
      <c r="PCF32" s="492"/>
      <c r="PCG32" s="492"/>
      <c r="PCH32" s="492"/>
      <c r="PCI32" s="492"/>
      <c r="PCJ32" s="492"/>
      <c r="PCK32" s="492"/>
      <c r="PCL32" s="492"/>
      <c r="PCM32" s="492"/>
      <c r="PCN32" s="492"/>
      <c r="PCO32" s="492"/>
      <c r="PCP32" s="492"/>
      <c r="PCQ32" s="492"/>
      <c r="PCR32" s="492"/>
      <c r="PCS32" s="492"/>
      <c r="PCT32" s="492"/>
      <c r="PCU32" s="492"/>
      <c r="PCV32" s="492"/>
      <c r="PCW32" s="492"/>
      <c r="PCX32" s="492"/>
      <c r="PCY32" s="492"/>
      <c r="PCZ32" s="492"/>
      <c r="PDA32" s="492"/>
      <c r="PDB32" s="492"/>
      <c r="PDC32" s="492"/>
      <c r="PDD32" s="492"/>
      <c r="PDE32" s="492"/>
      <c r="PDF32" s="492"/>
      <c r="PDG32" s="492"/>
      <c r="PDH32" s="492"/>
      <c r="PDI32" s="492"/>
      <c r="PDJ32" s="492"/>
      <c r="PDK32" s="492"/>
      <c r="PDL32" s="492"/>
      <c r="PDM32" s="492"/>
      <c r="PDN32" s="492"/>
      <c r="PDO32" s="492"/>
      <c r="PDP32" s="492"/>
      <c r="PDQ32" s="492"/>
      <c r="PDR32" s="492"/>
      <c r="PDS32" s="492"/>
      <c r="PDT32" s="492"/>
      <c r="PDU32" s="492"/>
      <c r="PDV32" s="492"/>
      <c r="PDW32" s="492"/>
      <c r="PDX32" s="492"/>
      <c r="PDY32" s="492"/>
      <c r="PDZ32" s="492"/>
      <c r="PEA32" s="492"/>
      <c r="PEB32" s="492"/>
      <c r="PEC32" s="492"/>
      <c r="PED32" s="492"/>
      <c r="PEE32" s="492"/>
      <c r="PEF32" s="492"/>
      <c r="PEG32" s="492"/>
      <c r="PEH32" s="492"/>
      <c r="PEI32" s="492"/>
      <c r="PEJ32" s="492"/>
      <c r="PEK32" s="492"/>
      <c r="PEL32" s="492"/>
      <c r="PEM32" s="492"/>
      <c r="PEN32" s="492"/>
      <c r="PEO32" s="492"/>
      <c r="PEP32" s="492"/>
      <c r="PEQ32" s="492"/>
      <c r="PER32" s="492"/>
      <c r="PES32" s="492"/>
      <c r="PET32" s="492"/>
      <c r="PEU32" s="492"/>
      <c r="PEV32" s="492"/>
      <c r="PEW32" s="492"/>
      <c r="PEX32" s="492"/>
      <c r="PEY32" s="492"/>
      <c r="PEZ32" s="492"/>
      <c r="PFA32" s="492"/>
      <c r="PFB32" s="492"/>
      <c r="PFC32" s="492"/>
      <c r="PFD32" s="492"/>
      <c r="PFE32" s="492"/>
      <c r="PFF32" s="492"/>
      <c r="PFG32" s="492"/>
      <c r="PFH32" s="492"/>
      <c r="PFI32" s="492"/>
      <c r="PFJ32" s="492"/>
      <c r="PFK32" s="492"/>
      <c r="PFL32" s="492"/>
      <c r="PFM32" s="492"/>
      <c r="PFN32" s="492"/>
      <c r="PFO32" s="492"/>
      <c r="PFP32" s="492"/>
      <c r="PFQ32" s="492"/>
      <c r="PFR32" s="492"/>
      <c r="PFS32" s="492"/>
      <c r="PFT32" s="492"/>
      <c r="PFU32" s="492"/>
      <c r="PFV32" s="492"/>
      <c r="PFW32" s="492"/>
      <c r="PFX32" s="492"/>
      <c r="PFY32" s="492"/>
      <c r="PFZ32" s="492"/>
      <c r="PGA32" s="492"/>
      <c r="PGB32" s="492"/>
      <c r="PGC32" s="492"/>
      <c r="PGD32" s="492"/>
      <c r="PGE32" s="492"/>
      <c r="PGF32" s="492"/>
      <c r="PGG32" s="492"/>
      <c r="PGH32" s="492"/>
      <c r="PGI32" s="492"/>
      <c r="PGJ32" s="492"/>
      <c r="PGK32" s="492"/>
      <c r="PGL32" s="492"/>
      <c r="PGM32" s="492"/>
      <c r="PGN32" s="492"/>
      <c r="PGO32" s="492"/>
      <c r="PGP32" s="492"/>
      <c r="PGQ32" s="492"/>
      <c r="PGR32" s="492"/>
      <c r="PGS32" s="492"/>
      <c r="PGT32" s="492"/>
      <c r="PGU32" s="492"/>
      <c r="PGV32" s="492"/>
      <c r="PGW32" s="492"/>
      <c r="PGX32" s="492"/>
      <c r="PGY32" s="492"/>
      <c r="PGZ32" s="492"/>
      <c r="PHA32" s="492"/>
      <c r="PHB32" s="492"/>
      <c r="PHC32" s="492"/>
      <c r="PHD32" s="492"/>
      <c r="PHE32" s="492"/>
      <c r="PHF32" s="492"/>
      <c r="PHG32" s="492"/>
      <c r="PHH32" s="492"/>
      <c r="PHI32" s="492"/>
      <c r="PHJ32" s="492"/>
      <c r="PHK32" s="492"/>
      <c r="PHL32" s="492"/>
      <c r="PHM32" s="492"/>
      <c r="PHN32" s="492"/>
      <c r="PHO32" s="492"/>
      <c r="PHP32" s="492"/>
      <c r="PHQ32" s="492"/>
      <c r="PHR32" s="492"/>
      <c r="PHS32" s="492"/>
      <c r="PHT32" s="492"/>
      <c r="PHU32" s="492"/>
      <c r="PHV32" s="492"/>
      <c r="PHW32" s="492"/>
      <c r="PHX32" s="492"/>
      <c r="PHY32" s="492"/>
      <c r="PHZ32" s="492"/>
      <c r="PIA32" s="492"/>
      <c r="PIB32" s="492"/>
      <c r="PIC32" s="492"/>
      <c r="PID32" s="492"/>
      <c r="PIE32" s="492"/>
      <c r="PIF32" s="492"/>
      <c r="PIG32" s="492"/>
      <c r="PIH32" s="492"/>
      <c r="PII32" s="492"/>
      <c r="PIJ32" s="492"/>
      <c r="PIK32" s="492"/>
      <c r="PIL32" s="492"/>
      <c r="PIM32" s="492"/>
      <c r="PIN32" s="492"/>
      <c r="PIO32" s="492"/>
      <c r="PIP32" s="492"/>
      <c r="PIQ32" s="492"/>
      <c r="PIR32" s="492"/>
      <c r="PIS32" s="492"/>
      <c r="PIT32" s="492"/>
      <c r="PIU32" s="492"/>
      <c r="PIV32" s="492"/>
      <c r="PIW32" s="492"/>
      <c r="PIX32" s="492"/>
      <c r="PIY32" s="492"/>
      <c r="PIZ32" s="492"/>
      <c r="PJA32" s="492"/>
      <c r="PJB32" s="492"/>
      <c r="PJC32" s="492"/>
      <c r="PJD32" s="492"/>
      <c r="PJE32" s="492"/>
      <c r="PJF32" s="492"/>
      <c r="PJG32" s="492"/>
      <c r="PJH32" s="492"/>
      <c r="PJI32" s="492"/>
      <c r="PJJ32" s="492"/>
      <c r="PJK32" s="492"/>
      <c r="PJL32" s="492"/>
      <c r="PJM32" s="492"/>
      <c r="PJN32" s="492"/>
      <c r="PJO32" s="492"/>
      <c r="PJP32" s="492"/>
      <c r="PJQ32" s="492"/>
      <c r="PJR32" s="492"/>
      <c r="PJS32" s="492"/>
      <c r="PJT32" s="492"/>
      <c r="PJU32" s="492"/>
      <c r="PJV32" s="492"/>
      <c r="PJW32" s="492"/>
      <c r="PJX32" s="492"/>
      <c r="PJY32" s="492"/>
      <c r="PJZ32" s="492"/>
      <c r="PKA32" s="492"/>
      <c r="PKB32" s="492"/>
      <c r="PKC32" s="492"/>
      <c r="PKD32" s="492"/>
      <c r="PKE32" s="492"/>
      <c r="PKF32" s="492"/>
      <c r="PKG32" s="492"/>
      <c r="PKH32" s="492"/>
      <c r="PKI32" s="492"/>
      <c r="PKJ32" s="492"/>
      <c r="PKK32" s="492"/>
      <c r="PKL32" s="492"/>
      <c r="PKM32" s="492"/>
      <c r="PKN32" s="492"/>
      <c r="PKO32" s="492"/>
      <c r="PKP32" s="492"/>
      <c r="PKQ32" s="492"/>
      <c r="PKR32" s="492"/>
      <c r="PKS32" s="492"/>
      <c r="PKT32" s="492"/>
      <c r="PKU32" s="492"/>
      <c r="PKV32" s="492"/>
      <c r="PKW32" s="492"/>
      <c r="PKX32" s="492"/>
      <c r="PKY32" s="492"/>
      <c r="PKZ32" s="492"/>
      <c r="PLA32" s="492"/>
      <c r="PLB32" s="492"/>
      <c r="PLC32" s="492"/>
      <c r="PLD32" s="492"/>
      <c r="PLE32" s="492"/>
      <c r="PLF32" s="492"/>
      <c r="PLG32" s="492"/>
      <c r="PLH32" s="492"/>
      <c r="PLI32" s="492"/>
      <c r="PLJ32" s="492"/>
      <c r="PLK32" s="492"/>
      <c r="PLL32" s="492"/>
      <c r="PLM32" s="492"/>
      <c r="PLN32" s="492"/>
      <c r="PLO32" s="492"/>
      <c r="PLP32" s="492"/>
      <c r="PLQ32" s="492"/>
      <c r="PLR32" s="492"/>
      <c r="PLS32" s="492"/>
      <c r="PLT32" s="492"/>
      <c r="PLU32" s="492"/>
      <c r="PLV32" s="492"/>
      <c r="PLW32" s="492"/>
      <c r="PLX32" s="492"/>
      <c r="PLY32" s="492"/>
      <c r="PLZ32" s="492"/>
      <c r="PMA32" s="492"/>
      <c r="PMB32" s="492"/>
      <c r="PMC32" s="492"/>
      <c r="PMD32" s="492"/>
      <c r="PME32" s="492"/>
      <c r="PMF32" s="492"/>
      <c r="PMG32" s="492"/>
      <c r="PMH32" s="492"/>
      <c r="PMI32" s="492"/>
      <c r="PMJ32" s="492"/>
      <c r="PMK32" s="492"/>
      <c r="PML32" s="492"/>
      <c r="PMM32" s="492"/>
      <c r="PMN32" s="492"/>
      <c r="PMO32" s="492"/>
      <c r="PMP32" s="492"/>
      <c r="PMQ32" s="492"/>
      <c r="PMR32" s="492"/>
      <c r="PMS32" s="492"/>
      <c r="PMT32" s="492"/>
      <c r="PMU32" s="492"/>
      <c r="PMV32" s="492"/>
      <c r="PMW32" s="492"/>
      <c r="PMX32" s="492"/>
      <c r="PMY32" s="492"/>
      <c r="PMZ32" s="492"/>
      <c r="PNA32" s="492"/>
      <c r="PNB32" s="492"/>
      <c r="PNC32" s="492"/>
      <c r="PND32" s="492"/>
      <c r="PNE32" s="492"/>
      <c r="PNF32" s="492"/>
      <c r="PNG32" s="492"/>
      <c r="PNH32" s="492"/>
      <c r="PNI32" s="492"/>
      <c r="PNJ32" s="492"/>
      <c r="PNK32" s="492"/>
      <c r="PNL32" s="492"/>
      <c r="PNM32" s="492"/>
      <c r="PNN32" s="492"/>
      <c r="PNO32" s="492"/>
      <c r="PNP32" s="492"/>
      <c r="PNQ32" s="492"/>
      <c r="PNR32" s="492"/>
      <c r="PNS32" s="492"/>
      <c r="PNT32" s="492"/>
      <c r="PNU32" s="492"/>
      <c r="PNV32" s="492"/>
      <c r="PNW32" s="492"/>
      <c r="PNX32" s="492"/>
      <c r="PNY32" s="492"/>
      <c r="PNZ32" s="492"/>
      <c r="POA32" s="492"/>
      <c r="POB32" s="492"/>
      <c r="POC32" s="492"/>
      <c r="POD32" s="492"/>
      <c r="POE32" s="492"/>
      <c r="POF32" s="492"/>
      <c r="POG32" s="492"/>
      <c r="POH32" s="492"/>
      <c r="POI32" s="492"/>
      <c r="POJ32" s="492"/>
      <c r="POK32" s="492"/>
      <c r="POL32" s="492"/>
      <c r="POM32" s="492"/>
      <c r="PON32" s="492"/>
      <c r="POO32" s="492"/>
      <c r="POP32" s="492"/>
      <c r="POQ32" s="492"/>
      <c r="POR32" s="492"/>
      <c r="POS32" s="492"/>
      <c r="POT32" s="492"/>
      <c r="POU32" s="492"/>
      <c r="POV32" s="492"/>
      <c r="POW32" s="492"/>
      <c r="POX32" s="492"/>
      <c r="POY32" s="492"/>
      <c r="POZ32" s="492"/>
      <c r="PPA32" s="492"/>
      <c r="PPB32" s="492"/>
      <c r="PPC32" s="492"/>
      <c r="PPD32" s="492"/>
      <c r="PPE32" s="492"/>
      <c r="PPF32" s="492"/>
      <c r="PPG32" s="492"/>
      <c r="PPH32" s="492"/>
      <c r="PPI32" s="492"/>
      <c r="PPJ32" s="492"/>
      <c r="PPK32" s="492"/>
      <c r="PPL32" s="492"/>
      <c r="PPM32" s="492"/>
      <c r="PPN32" s="492"/>
      <c r="PPO32" s="492"/>
      <c r="PPP32" s="492"/>
      <c r="PPQ32" s="492"/>
      <c r="PPR32" s="492"/>
      <c r="PPS32" s="492"/>
      <c r="PPT32" s="492"/>
      <c r="PPU32" s="492"/>
      <c r="PPV32" s="492"/>
      <c r="PPW32" s="492"/>
      <c r="PPX32" s="492"/>
      <c r="PPY32" s="492"/>
      <c r="PPZ32" s="492"/>
      <c r="PQA32" s="492"/>
      <c r="PQB32" s="492"/>
      <c r="PQC32" s="492"/>
      <c r="PQD32" s="492"/>
      <c r="PQE32" s="492"/>
      <c r="PQF32" s="492"/>
      <c r="PQG32" s="492"/>
      <c r="PQH32" s="492"/>
      <c r="PQI32" s="492"/>
      <c r="PQJ32" s="492"/>
      <c r="PQK32" s="492"/>
      <c r="PQL32" s="492"/>
      <c r="PQM32" s="492"/>
      <c r="PQN32" s="492"/>
      <c r="PQO32" s="492"/>
      <c r="PQP32" s="492"/>
      <c r="PQQ32" s="492"/>
      <c r="PQR32" s="492"/>
      <c r="PQS32" s="492"/>
      <c r="PQT32" s="492"/>
      <c r="PQU32" s="492"/>
      <c r="PQV32" s="492"/>
      <c r="PQW32" s="492"/>
      <c r="PQX32" s="492"/>
      <c r="PQY32" s="492"/>
      <c r="PQZ32" s="492"/>
      <c r="PRA32" s="492"/>
      <c r="PRB32" s="492"/>
      <c r="PRC32" s="492"/>
      <c r="PRD32" s="492"/>
      <c r="PRE32" s="492"/>
      <c r="PRF32" s="492"/>
      <c r="PRG32" s="492"/>
      <c r="PRH32" s="492"/>
      <c r="PRI32" s="492"/>
      <c r="PRJ32" s="492"/>
      <c r="PRK32" s="492"/>
      <c r="PRL32" s="492"/>
      <c r="PRM32" s="492"/>
      <c r="PRN32" s="492"/>
      <c r="PRO32" s="492"/>
      <c r="PRP32" s="492"/>
      <c r="PRQ32" s="492"/>
      <c r="PRR32" s="492"/>
      <c r="PRS32" s="492"/>
      <c r="PRT32" s="492"/>
      <c r="PRU32" s="492"/>
      <c r="PRV32" s="492"/>
      <c r="PRW32" s="492"/>
      <c r="PRX32" s="492"/>
      <c r="PRY32" s="492"/>
      <c r="PRZ32" s="492"/>
      <c r="PSA32" s="492"/>
      <c r="PSB32" s="492"/>
      <c r="PSC32" s="492"/>
      <c r="PSD32" s="492"/>
      <c r="PSE32" s="492"/>
      <c r="PSF32" s="492"/>
      <c r="PSG32" s="492"/>
      <c r="PSH32" s="492"/>
      <c r="PSI32" s="492"/>
      <c r="PSJ32" s="492"/>
      <c r="PSK32" s="492"/>
      <c r="PSL32" s="492"/>
      <c r="PSM32" s="492"/>
      <c r="PSN32" s="492"/>
      <c r="PSO32" s="492"/>
      <c r="PSP32" s="492"/>
      <c r="PSQ32" s="492"/>
      <c r="PSR32" s="492"/>
      <c r="PSS32" s="492"/>
      <c r="PST32" s="492"/>
      <c r="PSU32" s="492"/>
      <c r="PSV32" s="492"/>
      <c r="PSW32" s="492"/>
      <c r="PSX32" s="492"/>
      <c r="PSY32" s="492"/>
      <c r="PSZ32" s="492"/>
      <c r="PTA32" s="492"/>
      <c r="PTB32" s="492"/>
      <c r="PTC32" s="492"/>
      <c r="PTD32" s="492"/>
      <c r="PTE32" s="492"/>
      <c r="PTF32" s="492"/>
      <c r="PTG32" s="492"/>
      <c r="PTH32" s="492"/>
      <c r="PTI32" s="492"/>
      <c r="PTJ32" s="492"/>
      <c r="PTK32" s="492"/>
      <c r="PTL32" s="492"/>
      <c r="PTM32" s="492"/>
      <c r="PTN32" s="492"/>
      <c r="PTO32" s="492"/>
      <c r="PTP32" s="492"/>
      <c r="PTQ32" s="492"/>
      <c r="PTR32" s="492"/>
      <c r="PTS32" s="492"/>
      <c r="PTT32" s="492"/>
      <c r="PTU32" s="492"/>
      <c r="PTV32" s="492"/>
      <c r="PTW32" s="492"/>
      <c r="PTX32" s="492"/>
      <c r="PTY32" s="492"/>
      <c r="PTZ32" s="492"/>
      <c r="PUA32" s="492"/>
      <c r="PUB32" s="492"/>
      <c r="PUC32" s="492"/>
      <c r="PUD32" s="492"/>
      <c r="PUE32" s="492"/>
      <c r="PUF32" s="492"/>
      <c r="PUG32" s="492"/>
      <c r="PUH32" s="492"/>
      <c r="PUI32" s="492"/>
      <c r="PUJ32" s="492"/>
      <c r="PUK32" s="492"/>
      <c r="PUL32" s="492"/>
      <c r="PUM32" s="492"/>
      <c r="PUN32" s="492"/>
      <c r="PUO32" s="492"/>
      <c r="PUP32" s="492"/>
      <c r="PUQ32" s="492"/>
      <c r="PUR32" s="492"/>
      <c r="PUS32" s="492"/>
      <c r="PUT32" s="492"/>
      <c r="PUU32" s="492"/>
      <c r="PUV32" s="492"/>
      <c r="PUW32" s="492"/>
      <c r="PUX32" s="492"/>
      <c r="PUY32" s="492"/>
      <c r="PUZ32" s="492"/>
      <c r="PVA32" s="492"/>
      <c r="PVB32" s="492"/>
      <c r="PVC32" s="492"/>
      <c r="PVD32" s="492"/>
      <c r="PVE32" s="492"/>
      <c r="PVF32" s="492"/>
      <c r="PVG32" s="492"/>
      <c r="PVH32" s="492"/>
      <c r="PVI32" s="492"/>
      <c r="PVJ32" s="492"/>
      <c r="PVK32" s="492"/>
      <c r="PVL32" s="492"/>
      <c r="PVM32" s="492"/>
      <c r="PVN32" s="492"/>
      <c r="PVO32" s="492"/>
      <c r="PVP32" s="492"/>
      <c r="PVQ32" s="492"/>
      <c r="PVR32" s="492"/>
      <c r="PVS32" s="492"/>
      <c r="PVT32" s="492"/>
      <c r="PVU32" s="492"/>
      <c r="PVV32" s="492"/>
      <c r="PVW32" s="492"/>
      <c r="PVX32" s="492"/>
      <c r="PVY32" s="492"/>
      <c r="PVZ32" s="492"/>
      <c r="PWA32" s="492"/>
      <c r="PWB32" s="492"/>
      <c r="PWC32" s="492"/>
      <c r="PWD32" s="492"/>
      <c r="PWE32" s="492"/>
      <c r="PWF32" s="492"/>
      <c r="PWG32" s="492"/>
      <c r="PWH32" s="492"/>
      <c r="PWI32" s="492"/>
      <c r="PWJ32" s="492"/>
      <c r="PWK32" s="492"/>
      <c r="PWL32" s="492"/>
      <c r="PWM32" s="492"/>
      <c r="PWN32" s="492"/>
      <c r="PWO32" s="492"/>
      <c r="PWP32" s="492"/>
      <c r="PWQ32" s="492"/>
      <c r="PWR32" s="492"/>
      <c r="PWS32" s="492"/>
      <c r="PWT32" s="492"/>
      <c r="PWU32" s="492"/>
      <c r="PWV32" s="492"/>
      <c r="PWW32" s="492"/>
      <c r="PWX32" s="492"/>
      <c r="PWY32" s="492"/>
      <c r="PWZ32" s="492"/>
      <c r="PXA32" s="492"/>
      <c r="PXB32" s="492"/>
      <c r="PXC32" s="492"/>
      <c r="PXD32" s="492"/>
      <c r="PXE32" s="492"/>
      <c r="PXF32" s="492"/>
      <c r="PXG32" s="492"/>
      <c r="PXH32" s="492"/>
      <c r="PXI32" s="492"/>
      <c r="PXJ32" s="492"/>
      <c r="PXK32" s="492"/>
      <c r="PXL32" s="492"/>
      <c r="PXM32" s="492"/>
      <c r="PXN32" s="492"/>
      <c r="PXO32" s="492"/>
      <c r="PXP32" s="492"/>
      <c r="PXQ32" s="492"/>
      <c r="PXR32" s="492"/>
      <c r="PXS32" s="492"/>
      <c r="PXT32" s="492"/>
      <c r="PXU32" s="492"/>
      <c r="PXV32" s="492"/>
      <c r="PXW32" s="492"/>
      <c r="PXX32" s="492"/>
      <c r="PXY32" s="492"/>
      <c r="PXZ32" s="492"/>
      <c r="PYA32" s="492"/>
      <c r="PYB32" s="492"/>
      <c r="PYC32" s="492"/>
      <c r="PYD32" s="492"/>
      <c r="PYE32" s="492"/>
      <c r="PYF32" s="492"/>
      <c r="PYG32" s="492"/>
      <c r="PYH32" s="492"/>
      <c r="PYI32" s="492"/>
      <c r="PYJ32" s="492"/>
      <c r="PYK32" s="492"/>
      <c r="PYL32" s="492"/>
      <c r="PYM32" s="492"/>
      <c r="PYN32" s="492"/>
      <c r="PYO32" s="492"/>
      <c r="PYP32" s="492"/>
      <c r="PYQ32" s="492"/>
      <c r="PYR32" s="492"/>
      <c r="PYS32" s="492"/>
      <c r="PYT32" s="492"/>
      <c r="PYU32" s="492"/>
      <c r="PYV32" s="492"/>
      <c r="PYW32" s="492"/>
      <c r="PYX32" s="492"/>
      <c r="PYY32" s="492"/>
      <c r="PYZ32" s="492"/>
      <c r="PZA32" s="492"/>
      <c r="PZB32" s="492"/>
      <c r="PZC32" s="492"/>
      <c r="PZD32" s="492"/>
      <c r="PZE32" s="492"/>
      <c r="PZF32" s="492"/>
      <c r="PZG32" s="492"/>
      <c r="PZH32" s="492"/>
      <c r="PZI32" s="492"/>
      <c r="PZJ32" s="492"/>
      <c r="PZK32" s="492"/>
      <c r="PZL32" s="492"/>
      <c r="PZM32" s="492"/>
      <c r="PZN32" s="492"/>
      <c r="PZO32" s="492"/>
      <c r="PZP32" s="492"/>
      <c r="PZQ32" s="492"/>
      <c r="PZR32" s="492"/>
      <c r="PZS32" s="492"/>
      <c r="PZT32" s="492"/>
      <c r="PZU32" s="492"/>
      <c r="PZV32" s="492"/>
      <c r="PZW32" s="492"/>
      <c r="PZX32" s="492"/>
      <c r="PZY32" s="492"/>
      <c r="PZZ32" s="492"/>
      <c r="QAA32" s="492"/>
      <c r="QAB32" s="492"/>
      <c r="QAC32" s="492"/>
      <c r="QAD32" s="492"/>
      <c r="QAE32" s="492"/>
      <c r="QAF32" s="492"/>
      <c r="QAG32" s="492"/>
      <c r="QAH32" s="492"/>
      <c r="QAI32" s="492"/>
      <c r="QAJ32" s="492"/>
      <c r="QAK32" s="492"/>
      <c r="QAL32" s="492"/>
      <c r="QAM32" s="492"/>
      <c r="QAN32" s="492"/>
      <c r="QAO32" s="492"/>
      <c r="QAP32" s="492"/>
      <c r="QAQ32" s="492"/>
      <c r="QAR32" s="492"/>
      <c r="QAS32" s="492"/>
      <c r="QAT32" s="492"/>
      <c r="QAU32" s="492"/>
      <c r="QAV32" s="492"/>
      <c r="QAW32" s="492"/>
      <c r="QAX32" s="492"/>
      <c r="QAY32" s="492"/>
      <c r="QAZ32" s="492"/>
      <c r="QBA32" s="492"/>
      <c r="QBB32" s="492"/>
      <c r="QBC32" s="492"/>
      <c r="QBD32" s="492"/>
      <c r="QBE32" s="492"/>
      <c r="QBF32" s="492"/>
      <c r="QBG32" s="492"/>
      <c r="QBH32" s="492"/>
      <c r="QBI32" s="492"/>
      <c r="QBJ32" s="492"/>
      <c r="QBK32" s="492"/>
      <c r="QBL32" s="492"/>
      <c r="QBM32" s="492"/>
      <c r="QBN32" s="492"/>
      <c r="QBO32" s="492"/>
      <c r="QBP32" s="492"/>
      <c r="QBQ32" s="492"/>
      <c r="QBR32" s="492"/>
      <c r="QBS32" s="492"/>
      <c r="QBT32" s="492"/>
      <c r="QBU32" s="492"/>
      <c r="QBV32" s="492"/>
      <c r="QBW32" s="492"/>
      <c r="QBX32" s="492"/>
      <c r="QBY32" s="492"/>
      <c r="QBZ32" s="492"/>
      <c r="QCA32" s="492"/>
      <c r="QCB32" s="492"/>
      <c r="QCC32" s="492"/>
      <c r="QCD32" s="492"/>
      <c r="QCE32" s="492"/>
      <c r="QCF32" s="492"/>
      <c r="QCG32" s="492"/>
      <c r="QCH32" s="492"/>
      <c r="QCI32" s="492"/>
      <c r="QCJ32" s="492"/>
      <c r="QCK32" s="492"/>
      <c r="QCL32" s="492"/>
      <c r="QCM32" s="492"/>
      <c r="QCN32" s="492"/>
      <c r="QCO32" s="492"/>
      <c r="QCP32" s="492"/>
      <c r="QCQ32" s="492"/>
      <c r="QCR32" s="492"/>
      <c r="QCS32" s="492"/>
      <c r="QCT32" s="492"/>
      <c r="QCU32" s="492"/>
      <c r="QCV32" s="492"/>
      <c r="QCW32" s="492"/>
      <c r="QCX32" s="492"/>
      <c r="QCY32" s="492"/>
      <c r="QCZ32" s="492"/>
      <c r="QDA32" s="492"/>
      <c r="QDB32" s="492"/>
      <c r="QDC32" s="492"/>
      <c r="QDD32" s="492"/>
      <c r="QDE32" s="492"/>
      <c r="QDF32" s="492"/>
      <c r="QDG32" s="492"/>
      <c r="QDH32" s="492"/>
      <c r="QDI32" s="492"/>
      <c r="QDJ32" s="492"/>
      <c r="QDK32" s="492"/>
      <c r="QDL32" s="492"/>
      <c r="QDM32" s="492"/>
      <c r="QDN32" s="492"/>
      <c r="QDO32" s="492"/>
      <c r="QDP32" s="492"/>
      <c r="QDQ32" s="492"/>
      <c r="QDR32" s="492"/>
      <c r="QDS32" s="492"/>
      <c r="QDT32" s="492"/>
      <c r="QDU32" s="492"/>
      <c r="QDV32" s="492"/>
      <c r="QDW32" s="492"/>
      <c r="QDX32" s="492"/>
      <c r="QDY32" s="492"/>
      <c r="QDZ32" s="492"/>
      <c r="QEA32" s="492"/>
      <c r="QEB32" s="492"/>
      <c r="QEC32" s="492"/>
      <c r="QED32" s="492"/>
      <c r="QEE32" s="492"/>
      <c r="QEF32" s="492"/>
      <c r="QEG32" s="492"/>
      <c r="QEH32" s="492"/>
      <c r="QEI32" s="492"/>
      <c r="QEJ32" s="492"/>
      <c r="QEK32" s="492"/>
      <c r="QEL32" s="492"/>
      <c r="QEM32" s="492"/>
      <c r="QEN32" s="492"/>
      <c r="QEO32" s="492"/>
      <c r="QEP32" s="492"/>
      <c r="QEQ32" s="492"/>
      <c r="QER32" s="492"/>
      <c r="QES32" s="492"/>
      <c r="QET32" s="492"/>
      <c r="QEU32" s="492"/>
      <c r="QEV32" s="492"/>
      <c r="QEW32" s="492"/>
      <c r="QEX32" s="492"/>
      <c r="QEY32" s="492"/>
      <c r="QEZ32" s="492"/>
      <c r="QFA32" s="492"/>
      <c r="QFB32" s="492"/>
      <c r="QFC32" s="492"/>
      <c r="QFD32" s="492"/>
      <c r="QFE32" s="492"/>
      <c r="QFF32" s="492"/>
      <c r="QFG32" s="492"/>
      <c r="QFH32" s="492"/>
      <c r="QFI32" s="492"/>
      <c r="QFJ32" s="492"/>
      <c r="QFK32" s="492"/>
      <c r="QFL32" s="492"/>
      <c r="QFM32" s="492"/>
      <c r="QFN32" s="492"/>
      <c r="QFO32" s="492"/>
      <c r="QFP32" s="492"/>
      <c r="QFQ32" s="492"/>
      <c r="QFR32" s="492"/>
      <c r="QFS32" s="492"/>
      <c r="QFT32" s="492"/>
      <c r="QFU32" s="492"/>
      <c r="QFV32" s="492"/>
      <c r="QFW32" s="492"/>
      <c r="QFX32" s="492"/>
      <c r="QFY32" s="492"/>
      <c r="QFZ32" s="492"/>
      <c r="QGA32" s="492"/>
      <c r="QGB32" s="492"/>
      <c r="QGC32" s="492"/>
      <c r="QGD32" s="492"/>
      <c r="QGE32" s="492"/>
      <c r="QGF32" s="492"/>
      <c r="QGG32" s="492"/>
      <c r="QGH32" s="492"/>
      <c r="QGI32" s="492"/>
      <c r="QGJ32" s="492"/>
      <c r="QGK32" s="492"/>
      <c r="QGL32" s="492"/>
      <c r="QGM32" s="492"/>
      <c r="QGN32" s="492"/>
      <c r="QGO32" s="492"/>
      <c r="QGP32" s="492"/>
      <c r="QGQ32" s="492"/>
      <c r="QGR32" s="492"/>
      <c r="QGS32" s="492"/>
      <c r="QGT32" s="492"/>
      <c r="QGU32" s="492"/>
      <c r="QGV32" s="492"/>
      <c r="QGW32" s="492"/>
      <c r="QGX32" s="492"/>
      <c r="QGY32" s="492"/>
      <c r="QGZ32" s="492"/>
      <c r="QHA32" s="492"/>
      <c r="QHB32" s="492"/>
      <c r="QHC32" s="492"/>
      <c r="QHD32" s="492"/>
      <c r="QHE32" s="492"/>
      <c r="QHF32" s="492"/>
      <c r="QHG32" s="492"/>
      <c r="QHH32" s="492"/>
      <c r="QHI32" s="492"/>
      <c r="QHJ32" s="492"/>
      <c r="QHK32" s="492"/>
      <c r="QHL32" s="492"/>
      <c r="QHM32" s="492"/>
      <c r="QHN32" s="492"/>
      <c r="QHO32" s="492"/>
      <c r="QHP32" s="492"/>
      <c r="QHQ32" s="492"/>
      <c r="QHR32" s="492"/>
      <c r="QHS32" s="492"/>
      <c r="QHT32" s="492"/>
      <c r="QHU32" s="492"/>
      <c r="QHV32" s="492"/>
      <c r="QHW32" s="492"/>
      <c r="QHX32" s="492"/>
      <c r="QHY32" s="492"/>
      <c r="QHZ32" s="492"/>
      <c r="QIA32" s="492"/>
      <c r="QIB32" s="492"/>
      <c r="QIC32" s="492"/>
      <c r="QID32" s="492"/>
      <c r="QIE32" s="492"/>
      <c r="QIF32" s="492"/>
      <c r="QIG32" s="492"/>
      <c r="QIH32" s="492"/>
      <c r="QII32" s="492"/>
      <c r="QIJ32" s="492"/>
      <c r="QIK32" s="492"/>
      <c r="QIL32" s="492"/>
      <c r="QIM32" s="492"/>
      <c r="QIN32" s="492"/>
      <c r="QIO32" s="492"/>
      <c r="QIP32" s="492"/>
      <c r="QIQ32" s="492"/>
      <c r="QIR32" s="492"/>
      <c r="QIS32" s="492"/>
      <c r="QIT32" s="492"/>
      <c r="QIU32" s="492"/>
      <c r="QIV32" s="492"/>
      <c r="QIW32" s="492"/>
      <c r="QIX32" s="492"/>
      <c r="QIY32" s="492"/>
      <c r="QIZ32" s="492"/>
      <c r="QJA32" s="492"/>
      <c r="QJB32" s="492"/>
      <c r="QJC32" s="492"/>
      <c r="QJD32" s="492"/>
      <c r="QJE32" s="492"/>
      <c r="QJF32" s="492"/>
      <c r="QJG32" s="492"/>
      <c r="QJH32" s="492"/>
      <c r="QJI32" s="492"/>
      <c r="QJJ32" s="492"/>
      <c r="QJK32" s="492"/>
      <c r="QJL32" s="492"/>
      <c r="QJM32" s="492"/>
      <c r="QJN32" s="492"/>
      <c r="QJO32" s="492"/>
      <c r="QJP32" s="492"/>
      <c r="QJQ32" s="492"/>
      <c r="QJR32" s="492"/>
      <c r="QJS32" s="492"/>
      <c r="QJT32" s="492"/>
      <c r="QJU32" s="492"/>
      <c r="QJV32" s="492"/>
      <c r="QJW32" s="492"/>
      <c r="QJX32" s="492"/>
      <c r="QJY32" s="492"/>
      <c r="QJZ32" s="492"/>
      <c r="QKA32" s="492"/>
      <c r="QKB32" s="492"/>
      <c r="QKC32" s="492"/>
      <c r="QKD32" s="492"/>
      <c r="QKE32" s="492"/>
      <c r="QKF32" s="492"/>
      <c r="QKG32" s="492"/>
      <c r="QKH32" s="492"/>
      <c r="QKI32" s="492"/>
      <c r="QKJ32" s="492"/>
      <c r="QKK32" s="492"/>
      <c r="QKL32" s="492"/>
      <c r="QKM32" s="492"/>
      <c r="QKN32" s="492"/>
      <c r="QKO32" s="492"/>
      <c r="QKP32" s="492"/>
      <c r="QKQ32" s="492"/>
      <c r="QKR32" s="492"/>
      <c r="QKS32" s="492"/>
      <c r="QKT32" s="492"/>
      <c r="QKU32" s="492"/>
      <c r="QKV32" s="492"/>
      <c r="QKW32" s="492"/>
      <c r="QKX32" s="492"/>
      <c r="QKY32" s="492"/>
      <c r="QKZ32" s="492"/>
      <c r="QLA32" s="492"/>
      <c r="QLB32" s="492"/>
      <c r="QLC32" s="492"/>
      <c r="QLD32" s="492"/>
      <c r="QLE32" s="492"/>
      <c r="QLF32" s="492"/>
      <c r="QLG32" s="492"/>
      <c r="QLH32" s="492"/>
      <c r="QLI32" s="492"/>
      <c r="QLJ32" s="492"/>
      <c r="QLK32" s="492"/>
      <c r="QLL32" s="492"/>
      <c r="QLM32" s="492"/>
      <c r="QLN32" s="492"/>
      <c r="QLO32" s="492"/>
      <c r="QLP32" s="492"/>
      <c r="QLQ32" s="492"/>
      <c r="QLR32" s="492"/>
      <c r="QLS32" s="492"/>
      <c r="QLT32" s="492"/>
      <c r="QLU32" s="492"/>
      <c r="QLV32" s="492"/>
      <c r="QLW32" s="492"/>
      <c r="QLX32" s="492"/>
      <c r="QLY32" s="492"/>
      <c r="QLZ32" s="492"/>
      <c r="QMA32" s="492"/>
      <c r="QMB32" s="492"/>
      <c r="QMC32" s="492"/>
      <c r="QMD32" s="492"/>
      <c r="QME32" s="492"/>
      <c r="QMF32" s="492"/>
      <c r="QMG32" s="492"/>
      <c r="QMH32" s="492"/>
      <c r="QMI32" s="492"/>
      <c r="QMJ32" s="492"/>
      <c r="QMK32" s="492"/>
      <c r="QML32" s="492"/>
      <c r="QMM32" s="492"/>
      <c r="QMN32" s="492"/>
      <c r="QMO32" s="492"/>
      <c r="QMP32" s="492"/>
      <c r="QMQ32" s="492"/>
      <c r="QMR32" s="492"/>
      <c r="QMS32" s="492"/>
      <c r="QMT32" s="492"/>
      <c r="QMU32" s="492"/>
      <c r="QMV32" s="492"/>
      <c r="QMW32" s="492"/>
      <c r="QMX32" s="492"/>
      <c r="QMY32" s="492"/>
      <c r="QMZ32" s="492"/>
      <c r="QNA32" s="492"/>
      <c r="QNB32" s="492"/>
      <c r="QNC32" s="492"/>
      <c r="QND32" s="492"/>
      <c r="QNE32" s="492"/>
      <c r="QNF32" s="492"/>
      <c r="QNG32" s="492"/>
      <c r="QNH32" s="492"/>
      <c r="QNI32" s="492"/>
      <c r="QNJ32" s="492"/>
      <c r="QNK32" s="492"/>
      <c r="QNL32" s="492"/>
      <c r="QNM32" s="492"/>
      <c r="QNN32" s="492"/>
      <c r="QNO32" s="492"/>
      <c r="QNP32" s="492"/>
      <c r="QNQ32" s="492"/>
      <c r="QNR32" s="492"/>
      <c r="QNS32" s="492"/>
      <c r="QNT32" s="492"/>
      <c r="QNU32" s="492"/>
      <c r="QNV32" s="492"/>
      <c r="QNW32" s="492"/>
      <c r="QNX32" s="492"/>
      <c r="QNY32" s="492"/>
      <c r="QNZ32" s="492"/>
      <c r="QOA32" s="492"/>
      <c r="QOB32" s="492"/>
      <c r="QOC32" s="492"/>
      <c r="QOD32" s="492"/>
      <c r="QOE32" s="492"/>
      <c r="QOF32" s="492"/>
      <c r="QOG32" s="492"/>
      <c r="QOH32" s="492"/>
      <c r="QOI32" s="492"/>
      <c r="QOJ32" s="492"/>
      <c r="QOK32" s="492"/>
      <c r="QOL32" s="492"/>
      <c r="QOM32" s="492"/>
      <c r="QON32" s="492"/>
      <c r="QOO32" s="492"/>
      <c r="QOP32" s="492"/>
      <c r="QOQ32" s="492"/>
      <c r="QOR32" s="492"/>
      <c r="QOS32" s="492"/>
      <c r="QOT32" s="492"/>
      <c r="QOU32" s="492"/>
      <c r="QOV32" s="492"/>
      <c r="QOW32" s="492"/>
      <c r="QOX32" s="492"/>
      <c r="QOY32" s="492"/>
      <c r="QOZ32" s="492"/>
      <c r="QPA32" s="492"/>
      <c r="QPB32" s="492"/>
      <c r="QPC32" s="492"/>
      <c r="QPD32" s="492"/>
      <c r="QPE32" s="492"/>
      <c r="QPF32" s="492"/>
      <c r="QPG32" s="492"/>
      <c r="QPH32" s="492"/>
      <c r="QPI32" s="492"/>
      <c r="QPJ32" s="492"/>
      <c r="QPK32" s="492"/>
      <c r="QPL32" s="492"/>
      <c r="QPM32" s="492"/>
      <c r="QPN32" s="492"/>
      <c r="QPO32" s="492"/>
      <c r="QPP32" s="492"/>
      <c r="QPQ32" s="492"/>
      <c r="QPR32" s="492"/>
      <c r="QPS32" s="492"/>
      <c r="QPT32" s="492"/>
      <c r="QPU32" s="492"/>
      <c r="QPV32" s="492"/>
      <c r="QPW32" s="492"/>
      <c r="QPX32" s="492"/>
      <c r="QPY32" s="492"/>
      <c r="QPZ32" s="492"/>
      <c r="QQA32" s="492"/>
      <c r="QQB32" s="492"/>
      <c r="QQC32" s="492"/>
      <c r="QQD32" s="492"/>
      <c r="QQE32" s="492"/>
      <c r="QQF32" s="492"/>
      <c r="QQG32" s="492"/>
      <c r="QQH32" s="492"/>
      <c r="QQI32" s="492"/>
      <c r="QQJ32" s="492"/>
      <c r="QQK32" s="492"/>
      <c r="QQL32" s="492"/>
      <c r="QQM32" s="492"/>
      <c r="QQN32" s="492"/>
      <c r="QQO32" s="492"/>
      <c r="QQP32" s="492"/>
      <c r="QQQ32" s="492"/>
      <c r="QQR32" s="492"/>
      <c r="QQS32" s="492"/>
      <c r="QQT32" s="492"/>
      <c r="QQU32" s="492"/>
      <c r="QQV32" s="492"/>
      <c r="QQW32" s="492"/>
      <c r="QQX32" s="492"/>
      <c r="QQY32" s="492"/>
      <c r="QQZ32" s="492"/>
      <c r="QRA32" s="492"/>
      <c r="QRB32" s="492"/>
      <c r="QRC32" s="492"/>
      <c r="QRD32" s="492"/>
      <c r="QRE32" s="492"/>
      <c r="QRF32" s="492"/>
      <c r="QRG32" s="492"/>
      <c r="QRH32" s="492"/>
      <c r="QRI32" s="492"/>
      <c r="QRJ32" s="492"/>
      <c r="QRK32" s="492"/>
      <c r="QRL32" s="492"/>
      <c r="QRM32" s="492"/>
      <c r="QRN32" s="492"/>
      <c r="QRO32" s="492"/>
      <c r="QRP32" s="492"/>
      <c r="QRQ32" s="492"/>
      <c r="QRR32" s="492"/>
      <c r="QRS32" s="492"/>
      <c r="QRT32" s="492"/>
      <c r="QRU32" s="492"/>
      <c r="QRV32" s="492"/>
      <c r="QRW32" s="492"/>
      <c r="QRX32" s="492"/>
      <c r="QRY32" s="492"/>
      <c r="QRZ32" s="492"/>
      <c r="QSA32" s="492"/>
      <c r="QSB32" s="492"/>
      <c r="QSC32" s="492"/>
      <c r="QSD32" s="492"/>
      <c r="QSE32" s="492"/>
      <c r="QSF32" s="492"/>
      <c r="QSG32" s="492"/>
      <c r="QSH32" s="492"/>
      <c r="QSI32" s="492"/>
      <c r="QSJ32" s="492"/>
      <c r="QSK32" s="492"/>
      <c r="QSL32" s="492"/>
      <c r="QSM32" s="492"/>
      <c r="QSN32" s="492"/>
      <c r="QSO32" s="492"/>
      <c r="QSP32" s="492"/>
      <c r="QSQ32" s="492"/>
      <c r="QSR32" s="492"/>
      <c r="QSS32" s="492"/>
      <c r="QST32" s="492"/>
      <c r="QSU32" s="492"/>
      <c r="QSV32" s="492"/>
      <c r="QSW32" s="492"/>
      <c r="QSX32" s="492"/>
      <c r="QSY32" s="492"/>
      <c r="QSZ32" s="492"/>
      <c r="QTA32" s="492"/>
      <c r="QTB32" s="492"/>
      <c r="QTC32" s="492"/>
      <c r="QTD32" s="492"/>
      <c r="QTE32" s="492"/>
      <c r="QTF32" s="492"/>
      <c r="QTG32" s="492"/>
      <c r="QTH32" s="492"/>
      <c r="QTI32" s="492"/>
      <c r="QTJ32" s="492"/>
      <c r="QTK32" s="492"/>
      <c r="QTL32" s="492"/>
      <c r="QTM32" s="492"/>
      <c r="QTN32" s="492"/>
      <c r="QTO32" s="492"/>
      <c r="QTP32" s="492"/>
      <c r="QTQ32" s="492"/>
      <c r="QTR32" s="492"/>
      <c r="QTS32" s="492"/>
      <c r="QTT32" s="492"/>
      <c r="QTU32" s="492"/>
      <c r="QTV32" s="492"/>
      <c r="QTW32" s="492"/>
      <c r="QTX32" s="492"/>
      <c r="QTY32" s="492"/>
      <c r="QTZ32" s="492"/>
      <c r="QUA32" s="492"/>
      <c r="QUB32" s="492"/>
      <c r="QUC32" s="492"/>
      <c r="QUD32" s="492"/>
      <c r="QUE32" s="492"/>
      <c r="QUF32" s="492"/>
      <c r="QUG32" s="492"/>
      <c r="QUH32" s="492"/>
      <c r="QUI32" s="492"/>
      <c r="QUJ32" s="492"/>
      <c r="QUK32" s="492"/>
      <c r="QUL32" s="492"/>
      <c r="QUM32" s="492"/>
      <c r="QUN32" s="492"/>
      <c r="QUO32" s="492"/>
      <c r="QUP32" s="492"/>
      <c r="QUQ32" s="492"/>
      <c r="QUR32" s="492"/>
      <c r="QUS32" s="492"/>
      <c r="QUT32" s="492"/>
      <c r="QUU32" s="492"/>
      <c r="QUV32" s="492"/>
      <c r="QUW32" s="492"/>
      <c r="QUX32" s="492"/>
      <c r="QUY32" s="492"/>
      <c r="QUZ32" s="492"/>
      <c r="QVA32" s="492"/>
      <c r="QVB32" s="492"/>
      <c r="QVC32" s="492"/>
      <c r="QVD32" s="492"/>
      <c r="QVE32" s="492"/>
      <c r="QVF32" s="492"/>
      <c r="QVG32" s="492"/>
      <c r="QVH32" s="492"/>
      <c r="QVI32" s="492"/>
      <c r="QVJ32" s="492"/>
      <c r="QVK32" s="492"/>
      <c r="QVL32" s="492"/>
      <c r="QVM32" s="492"/>
      <c r="QVN32" s="492"/>
      <c r="QVO32" s="492"/>
      <c r="QVP32" s="492"/>
      <c r="QVQ32" s="492"/>
      <c r="QVR32" s="492"/>
      <c r="QVS32" s="492"/>
      <c r="QVT32" s="492"/>
      <c r="QVU32" s="492"/>
      <c r="QVV32" s="492"/>
      <c r="QVW32" s="492"/>
      <c r="QVX32" s="492"/>
      <c r="QVY32" s="492"/>
      <c r="QVZ32" s="492"/>
      <c r="QWA32" s="492"/>
      <c r="QWB32" s="492"/>
      <c r="QWC32" s="492"/>
      <c r="QWD32" s="492"/>
      <c r="QWE32" s="492"/>
      <c r="QWF32" s="492"/>
      <c r="QWG32" s="492"/>
      <c r="QWH32" s="492"/>
      <c r="QWI32" s="492"/>
      <c r="QWJ32" s="492"/>
      <c r="QWK32" s="492"/>
      <c r="QWL32" s="492"/>
      <c r="QWM32" s="492"/>
      <c r="QWN32" s="492"/>
      <c r="QWO32" s="492"/>
      <c r="QWP32" s="492"/>
      <c r="QWQ32" s="492"/>
      <c r="QWR32" s="492"/>
      <c r="QWS32" s="492"/>
      <c r="QWT32" s="492"/>
      <c r="QWU32" s="492"/>
      <c r="QWV32" s="492"/>
      <c r="QWW32" s="492"/>
      <c r="QWX32" s="492"/>
      <c r="QWY32" s="492"/>
      <c r="QWZ32" s="492"/>
      <c r="QXA32" s="492"/>
      <c r="QXB32" s="492"/>
      <c r="QXC32" s="492"/>
      <c r="QXD32" s="492"/>
      <c r="QXE32" s="492"/>
      <c r="QXF32" s="492"/>
      <c r="QXG32" s="492"/>
      <c r="QXH32" s="492"/>
      <c r="QXI32" s="492"/>
      <c r="QXJ32" s="492"/>
      <c r="QXK32" s="492"/>
      <c r="QXL32" s="492"/>
      <c r="QXM32" s="492"/>
      <c r="QXN32" s="492"/>
      <c r="QXO32" s="492"/>
      <c r="QXP32" s="492"/>
      <c r="QXQ32" s="492"/>
      <c r="QXR32" s="492"/>
      <c r="QXS32" s="492"/>
      <c r="QXT32" s="492"/>
      <c r="QXU32" s="492"/>
      <c r="QXV32" s="492"/>
      <c r="QXW32" s="492"/>
      <c r="QXX32" s="492"/>
      <c r="QXY32" s="492"/>
      <c r="QXZ32" s="492"/>
      <c r="QYA32" s="492"/>
      <c r="QYB32" s="492"/>
      <c r="QYC32" s="492"/>
      <c r="QYD32" s="492"/>
      <c r="QYE32" s="492"/>
      <c r="QYF32" s="492"/>
      <c r="QYG32" s="492"/>
      <c r="QYH32" s="492"/>
      <c r="QYI32" s="492"/>
      <c r="QYJ32" s="492"/>
      <c r="QYK32" s="492"/>
      <c r="QYL32" s="492"/>
      <c r="QYM32" s="492"/>
      <c r="QYN32" s="492"/>
      <c r="QYO32" s="492"/>
      <c r="QYP32" s="492"/>
      <c r="QYQ32" s="492"/>
      <c r="QYR32" s="492"/>
      <c r="QYS32" s="492"/>
      <c r="QYT32" s="492"/>
      <c r="QYU32" s="492"/>
      <c r="QYV32" s="492"/>
      <c r="QYW32" s="492"/>
      <c r="QYX32" s="492"/>
      <c r="QYY32" s="492"/>
      <c r="QYZ32" s="492"/>
      <c r="QZA32" s="492"/>
      <c r="QZB32" s="492"/>
      <c r="QZC32" s="492"/>
      <c r="QZD32" s="492"/>
      <c r="QZE32" s="492"/>
      <c r="QZF32" s="492"/>
      <c r="QZG32" s="492"/>
      <c r="QZH32" s="492"/>
      <c r="QZI32" s="492"/>
      <c r="QZJ32" s="492"/>
      <c r="QZK32" s="492"/>
      <c r="QZL32" s="492"/>
      <c r="QZM32" s="492"/>
      <c r="QZN32" s="492"/>
      <c r="QZO32" s="492"/>
      <c r="QZP32" s="492"/>
      <c r="QZQ32" s="492"/>
      <c r="QZR32" s="492"/>
      <c r="QZS32" s="492"/>
      <c r="QZT32" s="492"/>
      <c r="QZU32" s="492"/>
      <c r="QZV32" s="492"/>
      <c r="QZW32" s="492"/>
      <c r="QZX32" s="492"/>
      <c r="QZY32" s="492"/>
      <c r="QZZ32" s="492"/>
      <c r="RAA32" s="492"/>
      <c r="RAB32" s="492"/>
      <c r="RAC32" s="492"/>
      <c r="RAD32" s="492"/>
      <c r="RAE32" s="492"/>
      <c r="RAF32" s="492"/>
      <c r="RAG32" s="492"/>
      <c r="RAH32" s="492"/>
      <c r="RAI32" s="492"/>
      <c r="RAJ32" s="492"/>
      <c r="RAK32" s="492"/>
      <c r="RAL32" s="492"/>
      <c r="RAM32" s="492"/>
      <c r="RAN32" s="492"/>
      <c r="RAO32" s="492"/>
      <c r="RAP32" s="492"/>
      <c r="RAQ32" s="492"/>
      <c r="RAR32" s="492"/>
      <c r="RAS32" s="492"/>
      <c r="RAT32" s="492"/>
      <c r="RAU32" s="492"/>
      <c r="RAV32" s="492"/>
      <c r="RAW32" s="492"/>
      <c r="RAX32" s="492"/>
      <c r="RAY32" s="492"/>
      <c r="RAZ32" s="492"/>
      <c r="RBA32" s="492"/>
      <c r="RBB32" s="492"/>
      <c r="RBC32" s="492"/>
      <c r="RBD32" s="492"/>
      <c r="RBE32" s="492"/>
      <c r="RBF32" s="492"/>
      <c r="RBG32" s="492"/>
      <c r="RBH32" s="492"/>
      <c r="RBI32" s="492"/>
      <c r="RBJ32" s="492"/>
      <c r="RBK32" s="492"/>
      <c r="RBL32" s="492"/>
      <c r="RBM32" s="492"/>
      <c r="RBN32" s="492"/>
      <c r="RBO32" s="492"/>
      <c r="RBP32" s="492"/>
      <c r="RBQ32" s="492"/>
      <c r="RBR32" s="492"/>
      <c r="RBS32" s="492"/>
      <c r="RBT32" s="492"/>
      <c r="RBU32" s="492"/>
      <c r="RBV32" s="492"/>
      <c r="RBW32" s="492"/>
      <c r="RBX32" s="492"/>
      <c r="RBY32" s="492"/>
      <c r="RBZ32" s="492"/>
      <c r="RCA32" s="492"/>
      <c r="RCB32" s="492"/>
      <c r="RCC32" s="492"/>
      <c r="RCD32" s="492"/>
      <c r="RCE32" s="492"/>
      <c r="RCF32" s="492"/>
      <c r="RCG32" s="492"/>
      <c r="RCH32" s="492"/>
      <c r="RCI32" s="492"/>
      <c r="RCJ32" s="492"/>
      <c r="RCK32" s="492"/>
      <c r="RCL32" s="492"/>
      <c r="RCM32" s="492"/>
      <c r="RCN32" s="492"/>
      <c r="RCO32" s="492"/>
      <c r="RCP32" s="492"/>
      <c r="RCQ32" s="492"/>
      <c r="RCR32" s="492"/>
      <c r="RCS32" s="492"/>
      <c r="RCT32" s="492"/>
      <c r="RCU32" s="492"/>
      <c r="RCV32" s="492"/>
      <c r="RCW32" s="492"/>
      <c r="RCX32" s="492"/>
      <c r="RCY32" s="492"/>
      <c r="RCZ32" s="492"/>
      <c r="RDA32" s="492"/>
      <c r="RDB32" s="492"/>
      <c r="RDC32" s="492"/>
      <c r="RDD32" s="492"/>
      <c r="RDE32" s="492"/>
      <c r="RDF32" s="492"/>
      <c r="RDG32" s="492"/>
      <c r="RDH32" s="492"/>
      <c r="RDI32" s="492"/>
      <c r="RDJ32" s="492"/>
      <c r="RDK32" s="492"/>
      <c r="RDL32" s="492"/>
      <c r="RDM32" s="492"/>
      <c r="RDN32" s="492"/>
      <c r="RDO32" s="492"/>
      <c r="RDP32" s="492"/>
      <c r="RDQ32" s="492"/>
      <c r="RDR32" s="492"/>
      <c r="RDS32" s="492"/>
      <c r="RDT32" s="492"/>
      <c r="RDU32" s="492"/>
      <c r="RDV32" s="492"/>
      <c r="RDW32" s="492"/>
      <c r="RDX32" s="492"/>
      <c r="RDY32" s="492"/>
      <c r="RDZ32" s="492"/>
      <c r="REA32" s="492"/>
      <c r="REB32" s="492"/>
      <c r="REC32" s="492"/>
      <c r="RED32" s="492"/>
      <c r="REE32" s="492"/>
      <c r="REF32" s="492"/>
      <c r="REG32" s="492"/>
      <c r="REH32" s="492"/>
      <c r="REI32" s="492"/>
      <c r="REJ32" s="492"/>
      <c r="REK32" s="492"/>
      <c r="REL32" s="492"/>
      <c r="REM32" s="492"/>
      <c r="REN32" s="492"/>
      <c r="REO32" s="492"/>
      <c r="REP32" s="492"/>
      <c r="REQ32" s="492"/>
      <c r="RER32" s="492"/>
      <c r="RES32" s="492"/>
      <c r="RET32" s="492"/>
      <c r="REU32" s="492"/>
      <c r="REV32" s="492"/>
      <c r="REW32" s="492"/>
      <c r="REX32" s="492"/>
      <c r="REY32" s="492"/>
      <c r="REZ32" s="492"/>
      <c r="RFA32" s="492"/>
      <c r="RFB32" s="492"/>
      <c r="RFC32" s="492"/>
      <c r="RFD32" s="492"/>
      <c r="RFE32" s="492"/>
      <c r="RFF32" s="492"/>
      <c r="RFG32" s="492"/>
      <c r="RFH32" s="492"/>
      <c r="RFI32" s="492"/>
      <c r="RFJ32" s="492"/>
      <c r="RFK32" s="492"/>
      <c r="RFL32" s="492"/>
      <c r="RFM32" s="492"/>
      <c r="RFN32" s="492"/>
      <c r="RFO32" s="492"/>
      <c r="RFP32" s="492"/>
      <c r="RFQ32" s="492"/>
      <c r="RFR32" s="492"/>
      <c r="RFS32" s="492"/>
      <c r="RFT32" s="492"/>
      <c r="RFU32" s="492"/>
      <c r="RFV32" s="492"/>
      <c r="RFW32" s="492"/>
      <c r="RFX32" s="492"/>
      <c r="RFY32" s="492"/>
      <c r="RFZ32" s="492"/>
      <c r="RGA32" s="492"/>
      <c r="RGB32" s="492"/>
      <c r="RGC32" s="492"/>
      <c r="RGD32" s="492"/>
      <c r="RGE32" s="492"/>
      <c r="RGF32" s="492"/>
      <c r="RGG32" s="492"/>
      <c r="RGH32" s="492"/>
      <c r="RGI32" s="492"/>
      <c r="RGJ32" s="492"/>
      <c r="RGK32" s="492"/>
      <c r="RGL32" s="492"/>
      <c r="RGM32" s="492"/>
      <c r="RGN32" s="492"/>
      <c r="RGO32" s="492"/>
      <c r="RGP32" s="492"/>
      <c r="RGQ32" s="492"/>
      <c r="RGR32" s="492"/>
      <c r="RGS32" s="492"/>
      <c r="RGT32" s="492"/>
      <c r="RGU32" s="492"/>
      <c r="RGV32" s="492"/>
      <c r="RGW32" s="492"/>
      <c r="RGX32" s="492"/>
      <c r="RGY32" s="492"/>
      <c r="RGZ32" s="492"/>
      <c r="RHA32" s="492"/>
      <c r="RHB32" s="492"/>
      <c r="RHC32" s="492"/>
      <c r="RHD32" s="492"/>
      <c r="RHE32" s="492"/>
      <c r="RHF32" s="492"/>
      <c r="RHG32" s="492"/>
      <c r="RHH32" s="492"/>
      <c r="RHI32" s="492"/>
      <c r="RHJ32" s="492"/>
      <c r="RHK32" s="492"/>
      <c r="RHL32" s="492"/>
      <c r="RHM32" s="492"/>
      <c r="RHN32" s="492"/>
      <c r="RHO32" s="492"/>
      <c r="RHP32" s="492"/>
      <c r="RHQ32" s="492"/>
      <c r="RHR32" s="492"/>
      <c r="RHS32" s="492"/>
      <c r="RHT32" s="492"/>
      <c r="RHU32" s="492"/>
      <c r="RHV32" s="492"/>
      <c r="RHW32" s="492"/>
      <c r="RHX32" s="492"/>
      <c r="RHY32" s="492"/>
      <c r="RHZ32" s="492"/>
      <c r="RIA32" s="492"/>
      <c r="RIB32" s="492"/>
      <c r="RIC32" s="492"/>
      <c r="RID32" s="492"/>
      <c r="RIE32" s="492"/>
      <c r="RIF32" s="492"/>
      <c r="RIG32" s="492"/>
      <c r="RIH32" s="492"/>
      <c r="RII32" s="492"/>
      <c r="RIJ32" s="492"/>
      <c r="RIK32" s="492"/>
      <c r="RIL32" s="492"/>
      <c r="RIM32" s="492"/>
      <c r="RIN32" s="492"/>
      <c r="RIO32" s="492"/>
      <c r="RIP32" s="492"/>
      <c r="RIQ32" s="492"/>
      <c r="RIR32" s="492"/>
      <c r="RIS32" s="492"/>
      <c r="RIT32" s="492"/>
      <c r="RIU32" s="492"/>
      <c r="RIV32" s="492"/>
      <c r="RIW32" s="492"/>
      <c r="RIX32" s="492"/>
      <c r="RIY32" s="492"/>
      <c r="RIZ32" s="492"/>
      <c r="RJA32" s="492"/>
      <c r="RJB32" s="492"/>
      <c r="RJC32" s="492"/>
      <c r="RJD32" s="492"/>
      <c r="RJE32" s="492"/>
      <c r="RJF32" s="492"/>
      <c r="RJG32" s="492"/>
      <c r="RJH32" s="492"/>
      <c r="RJI32" s="492"/>
      <c r="RJJ32" s="492"/>
      <c r="RJK32" s="492"/>
      <c r="RJL32" s="492"/>
      <c r="RJM32" s="492"/>
      <c r="RJN32" s="492"/>
      <c r="RJO32" s="492"/>
      <c r="RJP32" s="492"/>
      <c r="RJQ32" s="492"/>
      <c r="RJR32" s="492"/>
      <c r="RJS32" s="492"/>
      <c r="RJT32" s="492"/>
      <c r="RJU32" s="492"/>
      <c r="RJV32" s="492"/>
      <c r="RJW32" s="492"/>
      <c r="RJX32" s="492"/>
      <c r="RJY32" s="492"/>
      <c r="RJZ32" s="492"/>
      <c r="RKA32" s="492"/>
      <c r="RKB32" s="492"/>
      <c r="RKC32" s="492"/>
      <c r="RKD32" s="492"/>
      <c r="RKE32" s="492"/>
      <c r="RKF32" s="492"/>
      <c r="RKG32" s="492"/>
      <c r="RKH32" s="492"/>
      <c r="RKI32" s="492"/>
      <c r="RKJ32" s="492"/>
      <c r="RKK32" s="492"/>
      <c r="RKL32" s="492"/>
      <c r="RKM32" s="492"/>
      <c r="RKN32" s="492"/>
      <c r="RKO32" s="492"/>
      <c r="RKP32" s="492"/>
      <c r="RKQ32" s="492"/>
      <c r="RKR32" s="492"/>
      <c r="RKS32" s="492"/>
      <c r="RKT32" s="492"/>
      <c r="RKU32" s="492"/>
      <c r="RKV32" s="492"/>
      <c r="RKW32" s="492"/>
      <c r="RKX32" s="492"/>
      <c r="RKY32" s="492"/>
      <c r="RKZ32" s="492"/>
      <c r="RLA32" s="492"/>
      <c r="RLB32" s="492"/>
      <c r="RLC32" s="492"/>
      <c r="RLD32" s="492"/>
      <c r="RLE32" s="492"/>
      <c r="RLF32" s="492"/>
      <c r="RLG32" s="492"/>
      <c r="RLH32" s="492"/>
      <c r="RLI32" s="492"/>
      <c r="RLJ32" s="492"/>
      <c r="RLK32" s="492"/>
      <c r="RLL32" s="492"/>
      <c r="RLM32" s="492"/>
      <c r="RLN32" s="492"/>
      <c r="RLO32" s="492"/>
      <c r="RLP32" s="492"/>
      <c r="RLQ32" s="492"/>
      <c r="RLR32" s="492"/>
      <c r="RLS32" s="492"/>
      <c r="RLT32" s="492"/>
      <c r="RLU32" s="492"/>
      <c r="RLV32" s="492"/>
      <c r="RLW32" s="492"/>
      <c r="RLX32" s="492"/>
      <c r="RLY32" s="492"/>
      <c r="RLZ32" s="492"/>
      <c r="RMA32" s="492"/>
      <c r="RMB32" s="492"/>
      <c r="RMC32" s="492"/>
      <c r="RMD32" s="492"/>
      <c r="RME32" s="492"/>
      <c r="RMF32" s="492"/>
      <c r="RMG32" s="492"/>
      <c r="RMH32" s="492"/>
      <c r="RMI32" s="492"/>
      <c r="RMJ32" s="492"/>
      <c r="RMK32" s="492"/>
      <c r="RML32" s="492"/>
      <c r="RMM32" s="492"/>
      <c r="RMN32" s="492"/>
      <c r="RMO32" s="492"/>
      <c r="RMP32" s="492"/>
      <c r="RMQ32" s="492"/>
      <c r="RMR32" s="492"/>
      <c r="RMS32" s="492"/>
      <c r="RMT32" s="492"/>
      <c r="RMU32" s="492"/>
      <c r="RMV32" s="492"/>
      <c r="RMW32" s="492"/>
      <c r="RMX32" s="492"/>
      <c r="RMY32" s="492"/>
      <c r="RMZ32" s="492"/>
      <c r="RNA32" s="492"/>
      <c r="RNB32" s="492"/>
      <c r="RNC32" s="492"/>
      <c r="RND32" s="492"/>
      <c r="RNE32" s="492"/>
      <c r="RNF32" s="492"/>
      <c r="RNG32" s="492"/>
      <c r="RNH32" s="492"/>
      <c r="RNI32" s="492"/>
      <c r="RNJ32" s="492"/>
      <c r="RNK32" s="492"/>
      <c r="RNL32" s="492"/>
      <c r="RNM32" s="492"/>
      <c r="RNN32" s="492"/>
      <c r="RNO32" s="492"/>
      <c r="RNP32" s="492"/>
      <c r="RNQ32" s="492"/>
      <c r="RNR32" s="492"/>
      <c r="RNS32" s="492"/>
      <c r="RNT32" s="492"/>
      <c r="RNU32" s="492"/>
      <c r="RNV32" s="492"/>
      <c r="RNW32" s="492"/>
      <c r="RNX32" s="492"/>
      <c r="RNY32" s="492"/>
      <c r="RNZ32" s="492"/>
      <c r="ROA32" s="492"/>
      <c r="ROB32" s="492"/>
      <c r="ROC32" s="492"/>
      <c r="ROD32" s="492"/>
      <c r="ROE32" s="492"/>
      <c r="ROF32" s="492"/>
      <c r="ROG32" s="492"/>
      <c r="ROH32" s="492"/>
      <c r="ROI32" s="492"/>
      <c r="ROJ32" s="492"/>
      <c r="ROK32" s="492"/>
      <c r="ROL32" s="492"/>
      <c r="ROM32" s="492"/>
      <c r="RON32" s="492"/>
      <c r="ROO32" s="492"/>
      <c r="ROP32" s="492"/>
      <c r="ROQ32" s="492"/>
      <c r="ROR32" s="492"/>
      <c r="ROS32" s="492"/>
      <c r="ROT32" s="492"/>
      <c r="ROU32" s="492"/>
      <c r="ROV32" s="492"/>
      <c r="ROW32" s="492"/>
      <c r="ROX32" s="492"/>
      <c r="ROY32" s="492"/>
      <c r="ROZ32" s="492"/>
      <c r="RPA32" s="492"/>
      <c r="RPB32" s="492"/>
      <c r="RPC32" s="492"/>
      <c r="RPD32" s="492"/>
      <c r="RPE32" s="492"/>
      <c r="RPF32" s="492"/>
      <c r="RPG32" s="492"/>
      <c r="RPH32" s="492"/>
      <c r="RPI32" s="492"/>
      <c r="RPJ32" s="492"/>
      <c r="RPK32" s="492"/>
      <c r="RPL32" s="492"/>
      <c r="RPM32" s="492"/>
      <c r="RPN32" s="492"/>
      <c r="RPO32" s="492"/>
      <c r="RPP32" s="492"/>
      <c r="RPQ32" s="492"/>
      <c r="RPR32" s="492"/>
      <c r="RPS32" s="492"/>
      <c r="RPT32" s="492"/>
      <c r="RPU32" s="492"/>
      <c r="RPV32" s="492"/>
      <c r="RPW32" s="492"/>
      <c r="RPX32" s="492"/>
      <c r="RPY32" s="492"/>
      <c r="RPZ32" s="492"/>
      <c r="RQA32" s="492"/>
      <c r="RQB32" s="492"/>
      <c r="RQC32" s="492"/>
      <c r="RQD32" s="492"/>
      <c r="RQE32" s="492"/>
      <c r="RQF32" s="492"/>
      <c r="RQG32" s="492"/>
      <c r="RQH32" s="492"/>
      <c r="RQI32" s="492"/>
      <c r="RQJ32" s="492"/>
      <c r="RQK32" s="492"/>
      <c r="RQL32" s="492"/>
      <c r="RQM32" s="492"/>
      <c r="RQN32" s="492"/>
      <c r="RQO32" s="492"/>
      <c r="RQP32" s="492"/>
      <c r="RQQ32" s="492"/>
      <c r="RQR32" s="492"/>
      <c r="RQS32" s="492"/>
      <c r="RQT32" s="492"/>
      <c r="RQU32" s="492"/>
      <c r="RQV32" s="492"/>
      <c r="RQW32" s="492"/>
      <c r="RQX32" s="492"/>
      <c r="RQY32" s="492"/>
      <c r="RQZ32" s="492"/>
      <c r="RRA32" s="492"/>
      <c r="RRB32" s="492"/>
      <c r="RRC32" s="492"/>
      <c r="RRD32" s="492"/>
      <c r="RRE32" s="492"/>
      <c r="RRF32" s="492"/>
      <c r="RRG32" s="492"/>
      <c r="RRH32" s="492"/>
      <c r="RRI32" s="492"/>
      <c r="RRJ32" s="492"/>
      <c r="RRK32" s="492"/>
      <c r="RRL32" s="492"/>
      <c r="RRM32" s="492"/>
      <c r="RRN32" s="492"/>
      <c r="RRO32" s="492"/>
      <c r="RRP32" s="492"/>
      <c r="RRQ32" s="492"/>
      <c r="RRR32" s="492"/>
      <c r="RRS32" s="492"/>
      <c r="RRT32" s="492"/>
      <c r="RRU32" s="492"/>
      <c r="RRV32" s="492"/>
      <c r="RRW32" s="492"/>
      <c r="RRX32" s="492"/>
      <c r="RRY32" s="492"/>
      <c r="RRZ32" s="492"/>
      <c r="RSA32" s="492"/>
      <c r="RSB32" s="492"/>
      <c r="RSC32" s="492"/>
      <c r="RSD32" s="492"/>
      <c r="RSE32" s="492"/>
      <c r="RSF32" s="492"/>
      <c r="RSG32" s="492"/>
      <c r="RSH32" s="492"/>
      <c r="RSI32" s="492"/>
      <c r="RSJ32" s="492"/>
      <c r="RSK32" s="492"/>
      <c r="RSL32" s="492"/>
      <c r="RSM32" s="492"/>
      <c r="RSN32" s="492"/>
      <c r="RSO32" s="492"/>
      <c r="RSP32" s="492"/>
      <c r="RSQ32" s="492"/>
      <c r="RSR32" s="492"/>
      <c r="RSS32" s="492"/>
      <c r="RST32" s="492"/>
      <c r="RSU32" s="492"/>
      <c r="RSV32" s="492"/>
      <c r="RSW32" s="492"/>
      <c r="RSX32" s="492"/>
      <c r="RSY32" s="492"/>
      <c r="RSZ32" s="492"/>
      <c r="RTA32" s="492"/>
      <c r="RTB32" s="492"/>
      <c r="RTC32" s="492"/>
      <c r="RTD32" s="492"/>
      <c r="RTE32" s="492"/>
      <c r="RTF32" s="492"/>
      <c r="RTG32" s="492"/>
      <c r="RTH32" s="492"/>
      <c r="RTI32" s="492"/>
      <c r="RTJ32" s="492"/>
      <c r="RTK32" s="492"/>
      <c r="RTL32" s="492"/>
      <c r="RTM32" s="492"/>
      <c r="RTN32" s="492"/>
      <c r="RTO32" s="492"/>
      <c r="RTP32" s="492"/>
      <c r="RTQ32" s="492"/>
      <c r="RTR32" s="492"/>
      <c r="RTS32" s="492"/>
      <c r="RTT32" s="492"/>
      <c r="RTU32" s="492"/>
      <c r="RTV32" s="492"/>
      <c r="RTW32" s="492"/>
      <c r="RTX32" s="492"/>
      <c r="RTY32" s="492"/>
      <c r="RTZ32" s="492"/>
      <c r="RUA32" s="492"/>
      <c r="RUB32" s="492"/>
      <c r="RUC32" s="492"/>
      <c r="RUD32" s="492"/>
      <c r="RUE32" s="492"/>
      <c r="RUF32" s="492"/>
      <c r="RUG32" s="492"/>
      <c r="RUH32" s="492"/>
      <c r="RUI32" s="492"/>
      <c r="RUJ32" s="492"/>
      <c r="RUK32" s="492"/>
      <c r="RUL32" s="492"/>
      <c r="RUM32" s="492"/>
      <c r="RUN32" s="492"/>
      <c r="RUO32" s="492"/>
      <c r="RUP32" s="492"/>
      <c r="RUQ32" s="492"/>
      <c r="RUR32" s="492"/>
      <c r="RUS32" s="492"/>
      <c r="RUT32" s="492"/>
      <c r="RUU32" s="492"/>
      <c r="RUV32" s="492"/>
      <c r="RUW32" s="492"/>
      <c r="RUX32" s="492"/>
      <c r="RUY32" s="492"/>
      <c r="RUZ32" s="492"/>
      <c r="RVA32" s="492"/>
      <c r="RVB32" s="492"/>
      <c r="RVC32" s="492"/>
      <c r="RVD32" s="492"/>
      <c r="RVE32" s="492"/>
      <c r="RVF32" s="492"/>
      <c r="RVG32" s="492"/>
      <c r="RVH32" s="492"/>
      <c r="RVI32" s="492"/>
      <c r="RVJ32" s="492"/>
      <c r="RVK32" s="492"/>
      <c r="RVL32" s="492"/>
      <c r="RVM32" s="492"/>
      <c r="RVN32" s="492"/>
      <c r="RVO32" s="492"/>
      <c r="RVP32" s="492"/>
      <c r="RVQ32" s="492"/>
      <c r="RVR32" s="492"/>
      <c r="RVS32" s="492"/>
      <c r="RVT32" s="492"/>
      <c r="RVU32" s="492"/>
      <c r="RVV32" s="492"/>
      <c r="RVW32" s="492"/>
      <c r="RVX32" s="492"/>
      <c r="RVY32" s="492"/>
      <c r="RVZ32" s="492"/>
      <c r="RWA32" s="492"/>
      <c r="RWB32" s="492"/>
      <c r="RWC32" s="492"/>
      <c r="RWD32" s="492"/>
      <c r="RWE32" s="492"/>
      <c r="RWF32" s="492"/>
      <c r="RWG32" s="492"/>
      <c r="RWH32" s="492"/>
      <c r="RWI32" s="492"/>
      <c r="RWJ32" s="492"/>
      <c r="RWK32" s="492"/>
      <c r="RWL32" s="492"/>
      <c r="RWM32" s="492"/>
      <c r="RWN32" s="492"/>
      <c r="RWO32" s="492"/>
      <c r="RWP32" s="492"/>
      <c r="RWQ32" s="492"/>
      <c r="RWR32" s="492"/>
      <c r="RWS32" s="492"/>
      <c r="RWT32" s="492"/>
      <c r="RWU32" s="492"/>
      <c r="RWV32" s="492"/>
      <c r="RWW32" s="492"/>
      <c r="RWX32" s="492"/>
      <c r="RWY32" s="492"/>
      <c r="RWZ32" s="492"/>
      <c r="RXA32" s="492"/>
      <c r="RXB32" s="492"/>
      <c r="RXC32" s="492"/>
      <c r="RXD32" s="492"/>
      <c r="RXE32" s="492"/>
      <c r="RXF32" s="492"/>
      <c r="RXG32" s="492"/>
      <c r="RXH32" s="492"/>
      <c r="RXI32" s="492"/>
      <c r="RXJ32" s="492"/>
      <c r="RXK32" s="492"/>
      <c r="RXL32" s="492"/>
      <c r="RXM32" s="492"/>
      <c r="RXN32" s="492"/>
      <c r="RXO32" s="492"/>
      <c r="RXP32" s="492"/>
      <c r="RXQ32" s="492"/>
      <c r="RXR32" s="492"/>
      <c r="RXS32" s="492"/>
      <c r="RXT32" s="492"/>
      <c r="RXU32" s="492"/>
      <c r="RXV32" s="492"/>
      <c r="RXW32" s="492"/>
      <c r="RXX32" s="492"/>
      <c r="RXY32" s="492"/>
      <c r="RXZ32" s="492"/>
      <c r="RYA32" s="492"/>
      <c r="RYB32" s="492"/>
      <c r="RYC32" s="492"/>
      <c r="RYD32" s="492"/>
      <c r="RYE32" s="492"/>
      <c r="RYF32" s="492"/>
      <c r="RYG32" s="492"/>
      <c r="RYH32" s="492"/>
      <c r="RYI32" s="492"/>
      <c r="RYJ32" s="492"/>
      <c r="RYK32" s="492"/>
      <c r="RYL32" s="492"/>
      <c r="RYM32" s="492"/>
      <c r="RYN32" s="492"/>
      <c r="RYO32" s="492"/>
      <c r="RYP32" s="492"/>
      <c r="RYQ32" s="492"/>
      <c r="RYR32" s="492"/>
      <c r="RYS32" s="492"/>
      <c r="RYT32" s="492"/>
      <c r="RYU32" s="492"/>
      <c r="RYV32" s="492"/>
      <c r="RYW32" s="492"/>
      <c r="RYX32" s="492"/>
      <c r="RYY32" s="492"/>
      <c r="RYZ32" s="492"/>
      <c r="RZA32" s="492"/>
      <c r="RZB32" s="492"/>
      <c r="RZC32" s="492"/>
      <c r="RZD32" s="492"/>
      <c r="RZE32" s="492"/>
      <c r="RZF32" s="492"/>
      <c r="RZG32" s="492"/>
      <c r="RZH32" s="492"/>
      <c r="RZI32" s="492"/>
      <c r="RZJ32" s="492"/>
      <c r="RZK32" s="492"/>
      <c r="RZL32" s="492"/>
      <c r="RZM32" s="492"/>
      <c r="RZN32" s="492"/>
      <c r="RZO32" s="492"/>
      <c r="RZP32" s="492"/>
      <c r="RZQ32" s="492"/>
      <c r="RZR32" s="492"/>
      <c r="RZS32" s="492"/>
      <c r="RZT32" s="492"/>
      <c r="RZU32" s="492"/>
      <c r="RZV32" s="492"/>
      <c r="RZW32" s="492"/>
      <c r="RZX32" s="492"/>
      <c r="RZY32" s="492"/>
      <c r="RZZ32" s="492"/>
      <c r="SAA32" s="492"/>
      <c r="SAB32" s="492"/>
      <c r="SAC32" s="492"/>
      <c r="SAD32" s="492"/>
      <c r="SAE32" s="492"/>
      <c r="SAF32" s="492"/>
      <c r="SAG32" s="492"/>
      <c r="SAH32" s="492"/>
      <c r="SAI32" s="492"/>
      <c r="SAJ32" s="492"/>
      <c r="SAK32" s="492"/>
      <c r="SAL32" s="492"/>
      <c r="SAM32" s="492"/>
      <c r="SAN32" s="492"/>
      <c r="SAO32" s="492"/>
      <c r="SAP32" s="492"/>
      <c r="SAQ32" s="492"/>
      <c r="SAR32" s="492"/>
      <c r="SAS32" s="492"/>
      <c r="SAT32" s="492"/>
      <c r="SAU32" s="492"/>
      <c r="SAV32" s="492"/>
      <c r="SAW32" s="492"/>
      <c r="SAX32" s="492"/>
      <c r="SAY32" s="492"/>
      <c r="SAZ32" s="492"/>
      <c r="SBA32" s="492"/>
      <c r="SBB32" s="492"/>
      <c r="SBC32" s="492"/>
      <c r="SBD32" s="492"/>
      <c r="SBE32" s="492"/>
      <c r="SBF32" s="492"/>
      <c r="SBG32" s="492"/>
      <c r="SBH32" s="492"/>
      <c r="SBI32" s="492"/>
      <c r="SBJ32" s="492"/>
      <c r="SBK32" s="492"/>
      <c r="SBL32" s="492"/>
      <c r="SBM32" s="492"/>
      <c r="SBN32" s="492"/>
      <c r="SBO32" s="492"/>
      <c r="SBP32" s="492"/>
      <c r="SBQ32" s="492"/>
      <c r="SBR32" s="492"/>
      <c r="SBS32" s="492"/>
      <c r="SBT32" s="492"/>
      <c r="SBU32" s="492"/>
      <c r="SBV32" s="492"/>
      <c r="SBW32" s="492"/>
      <c r="SBX32" s="492"/>
      <c r="SBY32" s="492"/>
      <c r="SBZ32" s="492"/>
      <c r="SCA32" s="492"/>
      <c r="SCB32" s="492"/>
      <c r="SCC32" s="492"/>
      <c r="SCD32" s="492"/>
      <c r="SCE32" s="492"/>
      <c r="SCF32" s="492"/>
      <c r="SCG32" s="492"/>
      <c r="SCH32" s="492"/>
      <c r="SCI32" s="492"/>
      <c r="SCJ32" s="492"/>
      <c r="SCK32" s="492"/>
      <c r="SCL32" s="492"/>
      <c r="SCM32" s="492"/>
      <c r="SCN32" s="492"/>
      <c r="SCO32" s="492"/>
      <c r="SCP32" s="492"/>
      <c r="SCQ32" s="492"/>
      <c r="SCR32" s="492"/>
      <c r="SCS32" s="492"/>
      <c r="SCT32" s="492"/>
      <c r="SCU32" s="492"/>
      <c r="SCV32" s="492"/>
      <c r="SCW32" s="492"/>
      <c r="SCX32" s="492"/>
      <c r="SCY32" s="492"/>
      <c r="SCZ32" s="492"/>
      <c r="SDA32" s="492"/>
      <c r="SDB32" s="492"/>
      <c r="SDC32" s="492"/>
      <c r="SDD32" s="492"/>
      <c r="SDE32" s="492"/>
      <c r="SDF32" s="492"/>
      <c r="SDG32" s="492"/>
      <c r="SDH32" s="492"/>
      <c r="SDI32" s="492"/>
      <c r="SDJ32" s="492"/>
      <c r="SDK32" s="492"/>
      <c r="SDL32" s="492"/>
      <c r="SDM32" s="492"/>
      <c r="SDN32" s="492"/>
      <c r="SDO32" s="492"/>
      <c r="SDP32" s="492"/>
      <c r="SDQ32" s="492"/>
      <c r="SDR32" s="492"/>
      <c r="SDS32" s="492"/>
      <c r="SDT32" s="492"/>
      <c r="SDU32" s="492"/>
      <c r="SDV32" s="492"/>
      <c r="SDW32" s="492"/>
      <c r="SDX32" s="492"/>
      <c r="SDY32" s="492"/>
      <c r="SDZ32" s="492"/>
      <c r="SEA32" s="492"/>
      <c r="SEB32" s="492"/>
      <c r="SEC32" s="492"/>
      <c r="SED32" s="492"/>
      <c r="SEE32" s="492"/>
      <c r="SEF32" s="492"/>
      <c r="SEG32" s="492"/>
      <c r="SEH32" s="492"/>
      <c r="SEI32" s="492"/>
      <c r="SEJ32" s="492"/>
      <c r="SEK32" s="492"/>
      <c r="SEL32" s="492"/>
      <c r="SEM32" s="492"/>
      <c r="SEN32" s="492"/>
      <c r="SEO32" s="492"/>
      <c r="SEP32" s="492"/>
      <c r="SEQ32" s="492"/>
      <c r="SER32" s="492"/>
      <c r="SES32" s="492"/>
      <c r="SET32" s="492"/>
      <c r="SEU32" s="492"/>
      <c r="SEV32" s="492"/>
      <c r="SEW32" s="492"/>
      <c r="SEX32" s="492"/>
      <c r="SEY32" s="492"/>
      <c r="SEZ32" s="492"/>
      <c r="SFA32" s="492"/>
      <c r="SFB32" s="492"/>
      <c r="SFC32" s="492"/>
      <c r="SFD32" s="492"/>
      <c r="SFE32" s="492"/>
      <c r="SFF32" s="492"/>
      <c r="SFG32" s="492"/>
      <c r="SFH32" s="492"/>
      <c r="SFI32" s="492"/>
      <c r="SFJ32" s="492"/>
      <c r="SFK32" s="492"/>
      <c r="SFL32" s="492"/>
      <c r="SFM32" s="492"/>
      <c r="SFN32" s="492"/>
      <c r="SFO32" s="492"/>
      <c r="SFP32" s="492"/>
      <c r="SFQ32" s="492"/>
      <c r="SFR32" s="492"/>
      <c r="SFS32" s="492"/>
      <c r="SFT32" s="492"/>
      <c r="SFU32" s="492"/>
      <c r="SFV32" s="492"/>
      <c r="SFW32" s="492"/>
      <c r="SFX32" s="492"/>
      <c r="SFY32" s="492"/>
      <c r="SFZ32" s="492"/>
      <c r="SGA32" s="492"/>
      <c r="SGB32" s="492"/>
      <c r="SGC32" s="492"/>
      <c r="SGD32" s="492"/>
      <c r="SGE32" s="492"/>
      <c r="SGF32" s="492"/>
      <c r="SGG32" s="492"/>
      <c r="SGH32" s="492"/>
      <c r="SGI32" s="492"/>
      <c r="SGJ32" s="492"/>
      <c r="SGK32" s="492"/>
      <c r="SGL32" s="492"/>
      <c r="SGM32" s="492"/>
      <c r="SGN32" s="492"/>
      <c r="SGO32" s="492"/>
      <c r="SGP32" s="492"/>
      <c r="SGQ32" s="492"/>
      <c r="SGR32" s="492"/>
      <c r="SGS32" s="492"/>
      <c r="SGT32" s="492"/>
      <c r="SGU32" s="492"/>
      <c r="SGV32" s="492"/>
      <c r="SGW32" s="492"/>
      <c r="SGX32" s="492"/>
      <c r="SGY32" s="492"/>
      <c r="SGZ32" s="492"/>
      <c r="SHA32" s="492"/>
      <c r="SHB32" s="492"/>
      <c r="SHC32" s="492"/>
      <c r="SHD32" s="492"/>
      <c r="SHE32" s="492"/>
      <c r="SHF32" s="492"/>
      <c r="SHG32" s="492"/>
      <c r="SHH32" s="492"/>
      <c r="SHI32" s="492"/>
      <c r="SHJ32" s="492"/>
      <c r="SHK32" s="492"/>
      <c r="SHL32" s="492"/>
      <c r="SHM32" s="492"/>
      <c r="SHN32" s="492"/>
      <c r="SHO32" s="492"/>
      <c r="SHP32" s="492"/>
      <c r="SHQ32" s="492"/>
      <c r="SHR32" s="492"/>
      <c r="SHS32" s="492"/>
      <c r="SHT32" s="492"/>
      <c r="SHU32" s="492"/>
      <c r="SHV32" s="492"/>
      <c r="SHW32" s="492"/>
      <c r="SHX32" s="492"/>
      <c r="SHY32" s="492"/>
      <c r="SHZ32" s="492"/>
      <c r="SIA32" s="492"/>
      <c r="SIB32" s="492"/>
      <c r="SIC32" s="492"/>
      <c r="SID32" s="492"/>
      <c r="SIE32" s="492"/>
      <c r="SIF32" s="492"/>
      <c r="SIG32" s="492"/>
      <c r="SIH32" s="492"/>
      <c r="SII32" s="492"/>
      <c r="SIJ32" s="492"/>
      <c r="SIK32" s="492"/>
      <c r="SIL32" s="492"/>
      <c r="SIM32" s="492"/>
      <c r="SIN32" s="492"/>
      <c r="SIO32" s="492"/>
      <c r="SIP32" s="492"/>
      <c r="SIQ32" s="492"/>
      <c r="SIR32" s="492"/>
      <c r="SIS32" s="492"/>
      <c r="SIT32" s="492"/>
      <c r="SIU32" s="492"/>
      <c r="SIV32" s="492"/>
      <c r="SIW32" s="492"/>
      <c r="SIX32" s="492"/>
      <c r="SIY32" s="492"/>
      <c r="SIZ32" s="492"/>
      <c r="SJA32" s="492"/>
      <c r="SJB32" s="492"/>
      <c r="SJC32" s="492"/>
      <c r="SJD32" s="492"/>
      <c r="SJE32" s="492"/>
      <c r="SJF32" s="492"/>
      <c r="SJG32" s="492"/>
      <c r="SJH32" s="492"/>
      <c r="SJI32" s="492"/>
      <c r="SJJ32" s="492"/>
      <c r="SJK32" s="492"/>
      <c r="SJL32" s="492"/>
      <c r="SJM32" s="492"/>
      <c r="SJN32" s="492"/>
      <c r="SJO32" s="492"/>
      <c r="SJP32" s="492"/>
      <c r="SJQ32" s="492"/>
      <c r="SJR32" s="492"/>
      <c r="SJS32" s="492"/>
      <c r="SJT32" s="492"/>
      <c r="SJU32" s="492"/>
      <c r="SJV32" s="492"/>
      <c r="SJW32" s="492"/>
      <c r="SJX32" s="492"/>
      <c r="SJY32" s="492"/>
      <c r="SJZ32" s="492"/>
      <c r="SKA32" s="492"/>
      <c r="SKB32" s="492"/>
      <c r="SKC32" s="492"/>
      <c r="SKD32" s="492"/>
      <c r="SKE32" s="492"/>
      <c r="SKF32" s="492"/>
      <c r="SKG32" s="492"/>
      <c r="SKH32" s="492"/>
      <c r="SKI32" s="492"/>
      <c r="SKJ32" s="492"/>
      <c r="SKK32" s="492"/>
      <c r="SKL32" s="492"/>
      <c r="SKM32" s="492"/>
      <c r="SKN32" s="492"/>
      <c r="SKO32" s="492"/>
      <c r="SKP32" s="492"/>
      <c r="SKQ32" s="492"/>
      <c r="SKR32" s="492"/>
      <c r="SKS32" s="492"/>
      <c r="SKT32" s="492"/>
      <c r="SKU32" s="492"/>
      <c r="SKV32" s="492"/>
      <c r="SKW32" s="492"/>
      <c r="SKX32" s="492"/>
      <c r="SKY32" s="492"/>
      <c r="SKZ32" s="492"/>
      <c r="SLA32" s="492"/>
      <c r="SLB32" s="492"/>
      <c r="SLC32" s="492"/>
      <c r="SLD32" s="492"/>
      <c r="SLE32" s="492"/>
      <c r="SLF32" s="492"/>
      <c r="SLG32" s="492"/>
      <c r="SLH32" s="492"/>
      <c r="SLI32" s="492"/>
      <c r="SLJ32" s="492"/>
      <c r="SLK32" s="492"/>
      <c r="SLL32" s="492"/>
      <c r="SLM32" s="492"/>
      <c r="SLN32" s="492"/>
      <c r="SLO32" s="492"/>
      <c r="SLP32" s="492"/>
      <c r="SLQ32" s="492"/>
      <c r="SLR32" s="492"/>
      <c r="SLS32" s="492"/>
      <c r="SLT32" s="492"/>
      <c r="SLU32" s="492"/>
      <c r="SLV32" s="492"/>
      <c r="SLW32" s="492"/>
      <c r="SLX32" s="492"/>
      <c r="SLY32" s="492"/>
      <c r="SLZ32" s="492"/>
      <c r="SMA32" s="492"/>
      <c r="SMB32" s="492"/>
      <c r="SMC32" s="492"/>
      <c r="SMD32" s="492"/>
      <c r="SME32" s="492"/>
      <c r="SMF32" s="492"/>
      <c r="SMG32" s="492"/>
      <c r="SMH32" s="492"/>
      <c r="SMI32" s="492"/>
      <c r="SMJ32" s="492"/>
      <c r="SMK32" s="492"/>
      <c r="SML32" s="492"/>
      <c r="SMM32" s="492"/>
      <c r="SMN32" s="492"/>
      <c r="SMO32" s="492"/>
      <c r="SMP32" s="492"/>
      <c r="SMQ32" s="492"/>
      <c r="SMR32" s="492"/>
      <c r="SMS32" s="492"/>
      <c r="SMT32" s="492"/>
      <c r="SMU32" s="492"/>
      <c r="SMV32" s="492"/>
      <c r="SMW32" s="492"/>
      <c r="SMX32" s="492"/>
      <c r="SMY32" s="492"/>
      <c r="SMZ32" s="492"/>
      <c r="SNA32" s="492"/>
      <c r="SNB32" s="492"/>
      <c r="SNC32" s="492"/>
      <c r="SND32" s="492"/>
      <c r="SNE32" s="492"/>
      <c r="SNF32" s="492"/>
      <c r="SNG32" s="492"/>
      <c r="SNH32" s="492"/>
      <c r="SNI32" s="492"/>
      <c r="SNJ32" s="492"/>
      <c r="SNK32" s="492"/>
      <c r="SNL32" s="492"/>
      <c r="SNM32" s="492"/>
      <c r="SNN32" s="492"/>
      <c r="SNO32" s="492"/>
      <c r="SNP32" s="492"/>
      <c r="SNQ32" s="492"/>
      <c r="SNR32" s="492"/>
      <c r="SNS32" s="492"/>
      <c r="SNT32" s="492"/>
      <c r="SNU32" s="492"/>
      <c r="SNV32" s="492"/>
      <c r="SNW32" s="492"/>
      <c r="SNX32" s="492"/>
      <c r="SNY32" s="492"/>
      <c r="SNZ32" s="492"/>
      <c r="SOA32" s="492"/>
      <c r="SOB32" s="492"/>
      <c r="SOC32" s="492"/>
      <c r="SOD32" s="492"/>
      <c r="SOE32" s="492"/>
      <c r="SOF32" s="492"/>
      <c r="SOG32" s="492"/>
      <c r="SOH32" s="492"/>
      <c r="SOI32" s="492"/>
      <c r="SOJ32" s="492"/>
      <c r="SOK32" s="492"/>
      <c r="SOL32" s="492"/>
      <c r="SOM32" s="492"/>
      <c r="SON32" s="492"/>
      <c r="SOO32" s="492"/>
      <c r="SOP32" s="492"/>
      <c r="SOQ32" s="492"/>
      <c r="SOR32" s="492"/>
      <c r="SOS32" s="492"/>
      <c r="SOT32" s="492"/>
      <c r="SOU32" s="492"/>
      <c r="SOV32" s="492"/>
      <c r="SOW32" s="492"/>
      <c r="SOX32" s="492"/>
      <c r="SOY32" s="492"/>
      <c r="SOZ32" s="492"/>
      <c r="SPA32" s="492"/>
      <c r="SPB32" s="492"/>
      <c r="SPC32" s="492"/>
      <c r="SPD32" s="492"/>
      <c r="SPE32" s="492"/>
      <c r="SPF32" s="492"/>
      <c r="SPG32" s="492"/>
      <c r="SPH32" s="492"/>
      <c r="SPI32" s="492"/>
      <c r="SPJ32" s="492"/>
      <c r="SPK32" s="492"/>
      <c r="SPL32" s="492"/>
      <c r="SPM32" s="492"/>
      <c r="SPN32" s="492"/>
      <c r="SPO32" s="492"/>
      <c r="SPP32" s="492"/>
      <c r="SPQ32" s="492"/>
      <c r="SPR32" s="492"/>
      <c r="SPS32" s="492"/>
      <c r="SPT32" s="492"/>
      <c r="SPU32" s="492"/>
      <c r="SPV32" s="492"/>
      <c r="SPW32" s="492"/>
      <c r="SPX32" s="492"/>
      <c r="SPY32" s="492"/>
      <c r="SPZ32" s="492"/>
      <c r="SQA32" s="492"/>
      <c r="SQB32" s="492"/>
      <c r="SQC32" s="492"/>
      <c r="SQD32" s="492"/>
      <c r="SQE32" s="492"/>
      <c r="SQF32" s="492"/>
      <c r="SQG32" s="492"/>
      <c r="SQH32" s="492"/>
      <c r="SQI32" s="492"/>
      <c r="SQJ32" s="492"/>
      <c r="SQK32" s="492"/>
      <c r="SQL32" s="492"/>
      <c r="SQM32" s="492"/>
      <c r="SQN32" s="492"/>
      <c r="SQO32" s="492"/>
      <c r="SQP32" s="492"/>
      <c r="SQQ32" s="492"/>
      <c r="SQR32" s="492"/>
      <c r="SQS32" s="492"/>
      <c r="SQT32" s="492"/>
      <c r="SQU32" s="492"/>
      <c r="SQV32" s="492"/>
      <c r="SQW32" s="492"/>
      <c r="SQX32" s="492"/>
      <c r="SQY32" s="492"/>
      <c r="SQZ32" s="492"/>
      <c r="SRA32" s="492"/>
      <c r="SRB32" s="492"/>
      <c r="SRC32" s="492"/>
      <c r="SRD32" s="492"/>
      <c r="SRE32" s="492"/>
      <c r="SRF32" s="492"/>
      <c r="SRG32" s="492"/>
      <c r="SRH32" s="492"/>
      <c r="SRI32" s="492"/>
      <c r="SRJ32" s="492"/>
      <c r="SRK32" s="492"/>
      <c r="SRL32" s="492"/>
      <c r="SRM32" s="492"/>
      <c r="SRN32" s="492"/>
      <c r="SRO32" s="492"/>
      <c r="SRP32" s="492"/>
      <c r="SRQ32" s="492"/>
      <c r="SRR32" s="492"/>
      <c r="SRS32" s="492"/>
      <c r="SRT32" s="492"/>
      <c r="SRU32" s="492"/>
      <c r="SRV32" s="492"/>
      <c r="SRW32" s="492"/>
      <c r="SRX32" s="492"/>
      <c r="SRY32" s="492"/>
      <c r="SRZ32" s="492"/>
      <c r="SSA32" s="492"/>
      <c r="SSB32" s="492"/>
      <c r="SSC32" s="492"/>
      <c r="SSD32" s="492"/>
      <c r="SSE32" s="492"/>
      <c r="SSF32" s="492"/>
      <c r="SSG32" s="492"/>
      <c r="SSH32" s="492"/>
      <c r="SSI32" s="492"/>
      <c r="SSJ32" s="492"/>
      <c r="SSK32" s="492"/>
      <c r="SSL32" s="492"/>
      <c r="SSM32" s="492"/>
      <c r="SSN32" s="492"/>
      <c r="SSO32" s="492"/>
      <c r="SSP32" s="492"/>
      <c r="SSQ32" s="492"/>
      <c r="SSR32" s="492"/>
      <c r="SSS32" s="492"/>
      <c r="SST32" s="492"/>
      <c r="SSU32" s="492"/>
      <c r="SSV32" s="492"/>
      <c r="SSW32" s="492"/>
      <c r="SSX32" s="492"/>
      <c r="SSY32" s="492"/>
      <c r="SSZ32" s="492"/>
      <c r="STA32" s="492"/>
      <c r="STB32" s="492"/>
      <c r="STC32" s="492"/>
      <c r="STD32" s="492"/>
      <c r="STE32" s="492"/>
      <c r="STF32" s="492"/>
      <c r="STG32" s="492"/>
      <c r="STH32" s="492"/>
      <c r="STI32" s="492"/>
      <c r="STJ32" s="492"/>
      <c r="STK32" s="492"/>
      <c r="STL32" s="492"/>
      <c r="STM32" s="492"/>
      <c r="STN32" s="492"/>
      <c r="STO32" s="492"/>
      <c r="STP32" s="492"/>
      <c r="STQ32" s="492"/>
      <c r="STR32" s="492"/>
      <c r="STS32" s="492"/>
      <c r="STT32" s="492"/>
      <c r="STU32" s="492"/>
      <c r="STV32" s="492"/>
      <c r="STW32" s="492"/>
      <c r="STX32" s="492"/>
      <c r="STY32" s="492"/>
      <c r="STZ32" s="492"/>
      <c r="SUA32" s="492"/>
      <c r="SUB32" s="492"/>
      <c r="SUC32" s="492"/>
      <c r="SUD32" s="492"/>
      <c r="SUE32" s="492"/>
      <c r="SUF32" s="492"/>
      <c r="SUG32" s="492"/>
      <c r="SUH32" s="492"/>
      <c r="SUI32" s="492"/>
      <c r="SUJ32" s="492"/>
      <c r="SUK32" s="492"/>
      <c r="SUL32" s="492"/>
      <c r="SUM32" s="492"/>
      <c r="SUN32" s="492"/>
      <c r="SUO32" s="492"/>
      <c r="SUP32" s="492"/>
      <c r="SUQ32" s="492"/>
      <c r="SUR32" s="492"/>
      <c r="SUS32" s="492"/>
      <c r="SUT32" s="492"/>
      <c r="SUU32" s="492"/>
      <c r="SUV32" s="492"/>
      <c r="SUW32" s="492"/>
      <c r="SUX32" s="492"/>
      <c r="SUY32" s="492"/>
      <c r="SUZ32" s="492"/>
      <c r="SVA32" s="492"/>
      <c r="SVB32" s="492"/>
      <c r="SVC32" s="492"/>
      <c r="SVD32" s="492"/>
      <c r="SVE32" s="492"/>
      <c r="SVF32" s="492"/>
      <c r="SVG32" s="492"/>
      <c r="SVH32" s="492"/>
      <c r="SVI32" s="492"/>
      <c r="SVJ32" s="492"/>
      <c r="SVK32" s="492"/>
      <c r="SVL32" s="492"/>
      <c r="SVM32" s="492"/>
      <c r="SVN32" s="492"/>
      <c r="SVO32" s="492"/>
      <c r="SVP32" s="492"/>
      <c r="SVQ32" s="492"/>
      <c r="SVR32" s="492"/>
      <c r="SVS32" s="492"/>
      <c r="SVT32" s="492"/>
      <c r="SVU32" s="492"/>
      <c r="SVV32" s="492"/>
      <c r="SVW32" s="492"/>
      <c r="SVX32" s="492"/>
      <c r="SVY32" s="492"/>
      <c r="SVZ32" s="492"/>
      <c r="SWA32" s="492"/>
      <c r="SWB32" s="492"/>
      <c r="SWC32" s="492"/>
      <c r="SWD32" s="492"/>
      <c r="SWE32" s="492"/>
      <c r="SWF32" s="492"/>
      <c r="SWG32" s="492"/>
      <c r="SWH32" s="492"/>
      <c r="SWI32" s="492"/>
      <c r="SWJ32" s="492"/>
      <c r="SWK32" s="492"/>
      <c r="SWL32" s="492"/>
      <c r="SWM32" s="492"/>
      <c r="SWN32" s="492"/>
      <c r="SWO32" s="492"/>
      <c r="SWP32" s="492"/>
      <c r="SWQ32" s="492"/>
      <c r="SWR32" s="492"/>
      <c r="SWS32" s="492"/>
      <c r="SWT32" s="492"/>
      <c r="SWU32" s="492"/>
      <c r="SWV32" s="492"/>
      <c r="SWW32" s="492"/>
      <c r="SWX32" s="492"/>
      <c r="SWY32" s="492"/>
      <c r="SWZ32" s="492"/>
      <c r="SXA32" s="492"/>
      <c r="SXB32" s="492"/>
      <c r="SXC32" s="492"/>
      <c r="SXD32" s="492"/>
      <c r="SXE32" s="492"/>
      <c r="SXF32" s="492"/>
      <c r="SXG32" s="492"/>
      <c r="SXH32" s="492"/>
      <c r="SXI32" s="492"/>
      <c r="SXJ32" s="492"/>
      <c r="SXK32" s="492"/>
      <c r="SXL32" s="492"/>
      <c r="SXM32" s="492"/>
      <c r="SXN32" s="492"/>
      <c r="SXO32" s="492"/>
      <c r="SXP32" s="492"/>
      <c r="SXQ32" s="492"/>
      <c r="SXR32" s="492"/>
      <c r="SXS32" s="492"/>
      <c r="SXT32" s="492"/>
      <c r="SXU32" s="492"/>
      <c r="SXV32" s="492"/>
      <c r="SXW32" s="492"/>
      <c r="SXX32" s="492"/>
      <c r="SXY32" s="492"/>
      <c r="SXZ32" s="492"/>
      <c r="SYA32" s="492"/>
      <c r="SYB32" s="492"/>
      <c r="SYC32" s="492"/>
      <c r="SYD32" s="492"/>
      <c r="SYE32" s="492"/>
      <c r="SYF32" s="492"/>
      <c r="SYG32" s="492"/>
      <c r="SYH32" s="492"/>
      <c r="SYI32" s="492"/>
      <c r="SYJ32" s="492"/>
      <c r="SYK32" s="492"/>
      <c r="SYL32" s="492"/>
      <c r="SYM32" s="492"/>
      <c r="SYN32" s="492"/>
      <c r="SYO32" s="492"/>
      <c r="SYP32" s="492"/>
      <c r="SYQ32" s="492"/>
      <c r="SYR32" s="492"/>
      <c r="SYS32" s="492"/>
      <c r="SYT32" s="492"/>
      <c r="SYU32" s="492"/>
      <c r="SYV32" s="492"/>
      <c r="SYW32" s="492"/>
      <c r="SYX32" s="492"/>
      <c r="SYY32" s="492"/>
      <c r="SYZ32" s="492"/>
      <c r="SZA32" s="492"/>
      <c r="SZB32" s="492"/>
      <c r="SZC32" s="492"/>
      <c r="SZD32" s="492"/>
      <c r="SZE32" s="492"/>
      <c r="SZF32" s="492"/>
      <c r="SZG32" s="492"/>
      <c r="SZH32" s="492"/>
      <c r="SZI32" s="492"/>
      <c r="SZJ32" s="492"/>
      <c r="SZK32" s="492"/>
      <c r="SZL32" s="492"/>
      <c r="SZM32" s="492"/>
      <c r="SZN32" s="492"/>
      <c r="SZO32" s="492"/>
      <c r="SZP32" s="492"/>
      <c r="SZQ32" s="492"/>
      <c r="SZR32" s="492"/>
      <c r="SZS32" s="492"/>
      <c r="SZT32" s="492"/>
      <c r="SZU32" s="492"/>
      <c r="SZV32" s="492"/>
      <c r="SZW32" s="492"/>
      <c r="SZX32" s="492"/>
      <c r="SZY32" s="492"/>
      <c r="SZZ32" s="492"/>
      <c r="TAA32" s="492"/>
      <c r="TAB32" s="492"/>
      <c r="TAC32" s="492"/>
      <c r="TAD32" s="492"/>
      <c r="TAE32" s="492"/>
      <c r="TAF32" s="492"/>
      <c r="TAG32" s="492"/>
      <c r="TAH32" s="492"/>
      <c r="TAI32" s="492"/>
      <c r="TAJ32" s="492"/>
      <c r="TAK32" s="492"/>
      <c r="TAL32" s="492"/>
      <c r="TAM32" s="492"/>
      <c r="TAN32" s="492"/>
      <c r="TAO32" s="492"/>
      <c r="TAP32" s="492"/>
      <c r="TAQ32" s="492"/>
      <c r="TAR32" s="492"/>
      <c r="TAS32" s="492"/>
      <c r="TAT32" s="492"/>
      <c r="TAU32" s="492"/>
      <c r="TAV32" s="492"/>
      <c r="TAW32" s="492"/>
      <c r="TAX32" s="492"/>
      <c r="TAY32" s="492"/>
      <c r="TAZ32" s="492"/>
      <c r="TBA32" s="492"/>
      <c r="TBB32" s="492"/>
      <c r="TBC32" s="492"/>
      <c r="TBD32" s="492"/>
      <c r="TBE32" s="492"/>
      <c r="TBF32" s="492"/>
      <c r="TBG32" s="492"/>
      <c r="TBH32" s="492"/>
      <c r="TBI32" s="492"/>
      <c r="TBJ32" s="492"/>
      <c r="TBK32" s="492"/>
      <c r="TBL32" s="492"/>
      <c r="TBM32" s="492"/>
      <c r="TBN32" s="492"/>
      <c r="TBO32" s="492"/>
      <c r="TBP32" s="492"/>
      <c r="TBQ32" s="492"/>
      <c r="TBR32" s="492"/>
      <c r="TBS32" s="492"/>
      <c r="TBT32" s="492"/>
      <c r="TBU32" s="492"/>
      <c r="TBV32" s="492"/>
      <c r="TBW32" s="492"/>
      <c r="TBX32" s="492"/>
      <c r="TBY32" s="492"/>
      <c r="TBZ32" s="492"/>
      <c r="TCA32" s="492"/>
      <c r="TCB32" s="492"/>
      <c r="TCC32" s="492"/>
      <c r="TCD32" s="492"/>
      <c r="TCE32" s="492"/>
      <c r="TCF32" s="492"/>
      <c r="TCG32" s="492"/>
      <c r="TCH32" s="492"/>
      <c r="TCI32" s="492"/>
      <c r="TCJ32" s="492"/>
      <c r="TCK32" s="492"/>
      <c r="TCL32" s="492"/>
      <c r="TCM32" s="492"/>
      <c r="TCN32" s="492"/>
      <c r="TCO32" s="492"/>
      <c r="TCP32" s="492"/>
      <c r="TCQ32" s="492"/>
      <c r="TCR32" s="492"/>
      <c r="TCS32" s="492"/>
      <c r="TCT32" s="492"/>
      <c r="TCU32" s="492"/>
      <c r="TCV32" s="492"/>
      <c r="TCW32" s="492"/>
      <c r="TCX32" s="492"/>
      <c r="TCY32" s="492"/>
      <c r="TCZ32" s="492"/>
      <c r="TDA32" s="492"/>
      <c r="TDB32" s="492"/>
      <c r="TDC32" s="492"/>
      <c r="TDD32" s="492"/>
      <c r="TDE32" s="492"/>
      <c r="TDF32" s="492"/>
      <c r="TDG32" s="492"/>
      <c r="TDH32" s="492"/>
      <c r="TDI32" s="492"/>
      <c r="TDJ32" s="492"/>
      <c r="TDK32" s="492"/>
      <c r="TDL32" s="492"/>
      <c r="TDM32" s="492"/>
      <c r="TDN32" s="492"/>
      <c r="TDO32" s="492"/>
      <c r="TDP32" s="492"/>
      <c r="TDQ32" s="492"/>
      <c r="TDR32" s="492"/>
      <c r="TDS32" s="492"/>
      <c r="TDT32" s="492"/>
      <c r="TDU32" s="492"/>
      <c r="TDV32" s="492"/>
      <c r="TDW32" s="492"/>
      <c r="TDX32" s="492"/>
      <c r="TDY32" s="492"/>
      <c r="TDZ32" s="492"/>
      <c r="TEA32" s="492"/>
      <c r="TEB32" s="492"/>
      <c r="TEC32" s="492"/>
      <c r="TED32" s="492"/>
      <c r="TEE32" s="492"/>
      <c r="TEF32" s="492"/>
      <c r="TEG32" s="492"/>
      <c r="TEH32" s="492"/>
      <c r="TEI32" s="492"/>
      <c r="TEJ32" s="492"/>
      <c r="TEK32" s="492"/>
      <c r="TEL32" s="492"/>
      <c r="TEM32" s="492"/>
      <c r="TEN32" s="492"/>
      <c r="TEO32" s="492"/>
      <c r="TEP32" s="492"/>
      <c r="TEQ32" s="492"/>
      <c r="TER32" s="492"/>
      <c r="TES32" s="492"/>
      <c r="TET32" s="492"/>
      <c r="TEU32" s="492"/>
      <c r="TEV32" s="492"/>
      <c r="TEW32" s="492"/>
      <c r="TEX32" s="492"/>
      <c r="TEY32" s="492"/>
      <c r="TEZ32" s="492"/>
      <c r="TFA32" s="492"/>
      <c r="TFB32" s="492"/>
      <c r="TFC32" s="492"/>
      <c r="TFD32" s="492"/>
      <c r="TFE32" s="492"/>
      <c r="TFF32" s="492"/>
      <c r="TFG32" s="492"/>
      <c r="TFH32" s="492"/>
      <c r="TFI32" s="492"/>
      <c r="TFJ32" s="492"/>
      <c r="TFK32" s="492"/>
      <c r="TFL32" s="492"/>
      <c r="TFM32" s="492"/>
      <c r="TFN32" s="492"/>
      <c r="TFO32" s="492"/>
      <c r="TFP32" s="492"/>
      <c r="TFQ32" s="492"/>
      <c r="TFR32" s="492"/>
      <c r="TFS32" s="492"/>
      <c r="TFT32" s="492"/>
      <c r="TFU32" s="492"/>
      <c r="TFV32" s="492"/>
      <c r="TFW32" s="492"/>
      <c r="TFX32" s="492"/>
      <c r="TFY32" s="492"/>
      <c r="TFZ32" s="492"/>
      <c r="TGA32" s="492"/>
      <c r="TGB32" s="492"/>
      <c r="TGC32" s="492"/>
      <c r="TGD32" s="492"/>
      <c r="TGE32" s="492"/>
      <c r="TGF32" s="492"/>
      <c r="TGG32" s="492"/>
      <c r="TGH32" s="492"/>
      <c r="TGI32" s="492"/>
      <c r="TGJ32" s="492"/>
      <c r="TGK32" s="492"/>
      <c r="TGL32" s="492"/>
      <c r="TGM32" s="492"/>
      <c r="TGN32" s="492"/>
      <c r="TGO32" s="492"/>
      <c r="TGP32" s="492"/>
      <c r="TGQ32" s="492"/>
      <c r="TGR32" s="492"/>
      <c r="TGS32" s="492"/>
      <c r="TGT32" s="492"/>
      <c r="TGU32" s="492"/>
      <c r="TGV32" s="492"/>
      <c r="TGW32" s="492"/>
      <c r="TGX32" s="492"/>
      <c r="TGY32" s="492"/>
      <c r="TGZ32" s="492"/>
      <c r="THA32" s="492"/>
      <c r="THB32" s="492"/>
      <c r="THC32" s="492"/>
      <c r="THD32" s="492"/>
      <c r="THE32" s="492"/>
      <c r="THF32" s="492"/>
      <c r="THG32" s="492"/>
      <c r="THH32" s="492"/>
      <c r="THI32" s="492"/>
      <c r="THJ32" s="492"/>
      <c r="THK32" s="492"/>
      <c r="THL32" s="492"/>
      <c r="THM32" s="492"/>
      <c r="THN32" s="492"/>
      <c r="THO32" s="492"/>
      <c r="THP32" s="492"/>
      <c r="THQ32" s="492"/>
      <c r="THR32" s="492"/>
      <c r="THS32" s="492"/>
      <c r="THT32" s="492"/>
      <c r="THU32" s="492"/>
      <c r="THV32" s="492"/>
      <c r="THW32" s="492"/>
      <c r="THX32" s="492"/>
      <c r="THY32" s="492"/>
      <c r="THZ32" s="492"/>
      <c r="TIA32" s="492"/>
      <c r="TIB32" s="492"/>
      <c r="TIC32" s="492"/>
      <c r="TID32" s="492"/>
      <c r="TIE32" s="492"/>
      <c r="TIF32" s="492"/>
      <c r="TIG32" s="492"/>
      <c r="TIH32" s="492"/>
      <c r="TII32" s="492"/>
      <c r="TIJ32" s="492"/>
      <c r="TIK32" s="492"/>
      <c r="TIL32" s="492"/>
      <c r="TIM32" s="492"/>
      <c r="TIN32" s="492"/>
      <c r="TIO32" s="492"/>
      <c r="TIP32" s="492"/>
      <c r="TIQ32" s="492"/>
      <c r="TIR32" s="492"/>
      <c r="TIS32" s="492"/>
      <c r="TIT32" s="492"/>
      <c r="TIU32" s="492"/>
      <c r="TIV32" s="492"/>
      <c r="TIW32" s="492"/>
      <c r="TIX32" s="492"/>
      <c r="TIY32" s="492"/>
      <c r="TIZ32" s="492"/>
      <c r="TJA32" s="492"/>
      <c r="TJB32" s="492"/>
      <c r="TJC32" s="492"/>
      <c r="TJD32" s="492"/>
      <c r="TJE32" s="492"/>
      <c r="TJF32" s="492"/>
      <c r="TJG32" s="492"/>
      <c r="TJH32" s="492"/>
      <c r="TJI32" s="492"/>
      <c r="TJJ32" s="492"/>
      <c r="TJK32" s="492"/>
      <c r="TJL32" s="492"/>
      <c r="TJM32" s="492"/>
      <c r="TJN32" s="492"/>
      <c r="TJO32" s="492"/>
      <c r="TJP32" s="492"/>
      <c r="TJQ32" s="492"/>
      <c r="TJR32" s="492"/>
      <c r="TJS32" s="492"/>
      <c r="TJT32" s="492"/>
      <c r="TJU32" s="492"/>
      <c r="TJV32" s="492"/>
      <c r="TJW32" s="492"/>
      <c r="TJX32" s="492"/>
      <c r="TJY32" s="492"/>
      <c r="TJZ32" s="492"/>
      <c r="TKA32" s="492"/>
      <c r="TKB32" s="492"/>
      <c r="TKC32" s="492"/>
      <c r="TKD32" s="492"/>
      <c r="TKE32" s="492"/>
      <c r="TKF32" s="492"/>
      <c r="TKG32" s="492"/>
      <c r="TKH32" s="492"/>
      <c r="TKI32" s="492"/>
      <c r="TKJ32" s="492"/>
      <c r="TKK32" s="492"/>
      <c r="TKL32" s="492"/>
      <c r="TKM32" s="492"/>
      <c r="TKN32" s="492"/>
      <c r="TKO32" s="492"/>
      <c r="TKP32" s="492"/>
      <c r="TKQ32" s="492"/>
      <c r="TKR32" s="492"/>
      <c r="TKS32" s="492"/>
      <c r="TKT32" s="492"/>
      <c r="TKU32" s="492"/>
      <c r="TKV32" s="492"/>
      <c r="TKW32" s="492"/>
      <c r="TKX32" s="492"/>
      <c r="TKY32" s="492"/>
      <c r="TKZ32" s="492"/>
      <c r="TLA32" s="492"/>
      <c r="TLB32" s="492"/>
      <c r="TLC32" s="492"/>
      <c r="TLD32" s="492"/>
      <c r="TLE32" s="492"/>
      <c r="TLF32" s="492"/>
      <c r="TLG32" s="492"/>
      <c r="TLH32" s="492"/>
      <c r="TLI32" s="492"/>
      <c r="TLJ32" s="492"/>
      <c r="TLK32" s="492"/>
      <c r="TLL32" s="492"/>
      <c r="TLM32" s="492"/>
      <c r="TLN32" s="492"/>
      <c r="TLO32" s="492"/>
      <c r="TLP32" s="492"/>
      <c r="TLQ32" s="492"/>
      <c r="TLR32" s="492"/>
      <c r="TLS32" s="492"/>
      <c r="TLT32" s="492"/>
      <c r="TLU32" s="492"/>
      <c r="TLV32" s="492"/>
      <c r="TLW32" s="492"/>
      <c r="TLX32" s="492"/>
      <c r="TLY32" s="492"/>
      <c r="TLZ32" s="492"/>
      <c r="TMA32" s="492"/>
      <c r="TMB32" s="492"/>
      <c r="TMC32" s="492"/>
      <c r="TMD32" s="492"/>
      <c r="TME32" s="492"/>
      <c r="TMF32" s="492"/>
      <c r="TMG32" s="492"/>
      <c r="TMH32" s="492"/>
      <c r="TMI32" s="492"/>
      <c r="TMJ32" s="492"/>
      <c r="TMK32" s="492"/>
      <c r="TML32" s="492"/>
      <c r="TMM32" s="492"/>
      <c r="TMN32" s="492"/>
      <c r="TMO32" s="492"/>
      <c r="TMP32" s="492"/>
      <c r="TMQ32" s="492"/>
      <c r="TMR32" s="492"/>
      <c r="TMS32" s="492"/>
      <c r="TMT32" s="492"/>
      <c r="TMU32" s="492"/>
      <c r="TMV32" s="492"/>
      <c r="TMW32" s="492"/>
      <c r="TMX32" s="492"/>
      <c r="TMY32" s="492"/>
      <c r="TMZ32" s="492"/>
      <c r="TNA32" s="492"/>
      <c r="TNB32" s="492"/>
      <c r="TNC32" s="492"/>
      <c r="TND32" s="492"/>
      <c r="TNE32" s="492"/>
      <c r="TNF32" s="492"/>
      <c r="TNG32" s="492"/>
      <c r="TNH32" s="492"/>
      <c r="TNI32" s="492"/>
      <c r="TNJ32" s="492"/>
      <c r="TNK32" s="492"/>
      <c r="TNL32" s="492"/>
      <c r="TNM32" s="492"/>
      <c r="TNN32" s="492"/>
      <c r="TNO32" s="492"/>
      <c r="TNP32" s="492"/>
      <c r="TNQ32" s="492"/>
      <c r="TNR32" s="492"/>
      <c r="TNS32" s="492"/>
      <c r="TNT32" s="492"/>
      <c r="TNU32" s="492"/>
      <c r="TNV32" s="492"/>
      <c r="TNW32" s="492"/>
      <c r="TNX32" s="492"/>
      <c r="TNY32" s="492"/>
      <c r="TNZ32" s="492"/>
      <c r="TOA32" s="492"/>
      <c r="TOB32" s="492"/>
      <c r="TOC32" s="492"/>
      <c r="TOD32" s="492"/>
      <c r="TOE32" s="492"/>
      <c r="TOF32" s="492"/>
      <c r="TOG32" s="492"/>
      <c r="TOH32" s="492"/>
      <c r="TOI32" s="492"/>
      <c r="TOJ32" s="492"/>
      <c r="TOK32" s="492"/>
      <c r="TOL32" s="492"/>
      <c r="TOM32" s="492"/>
      <c r="TON32" s="492"/>
      <c r="TOO32" s="492"/>
      <c r="TOP32" s="492"/>
      <c r="TOQ32" s="492"/>
      <c r="TOR32" s="492"/>
      <c r="TOS32" s="492"/>
      <c r="TOT32" s="492"/>
      <c r="TOU32" s="492"/>
      <c r="TOV32" s="492"/>
      <c r="TOW32" s="492"/>
      <c r="TOX32" s="492"/>
      <c r="TOY32" s="492"/>
      <c r="TOZ32" s="492"/>
      <c r="TPA32" s="492"/>
      <c r="TPB32" s="492"/>
      <c r="TPC32" s="492"/>
      <c r="TPD32" s="492"/>
      <c r="TPE32" s="492"/>
      <c r="TPF32" s="492"/>
      <c r="TPG32" s="492"/>
      <c r="TPH32" s="492"/>
      <c r="TPI32" s="492"/>
      <c r="TPJ32" s="492"/>
      <c r="TPK32" s="492"/>
      <c r="TPL32" s="492"/>
      <c r="TPM32" s="492"/>
      <c r="TPN32" s="492"/>
      <c r="TPO32" s="492"/>
      <c r="TPP32" s="492"/>
      <c r="TPQ32" s="492"/>
      <c r="TPR32" s="492"/>
      <c r="TPS32" s="492"/>
      <c r="TPT32" s="492"/>
      <c r="TPU32" s="492"/>
      <c r="TPV32" s="492"/>
      <c r="TPW32" s="492"/>
      <c r="TPX32" s="492"/>
      <c r="TPY32" s="492"/>
      <c r="TPZ32" s="492"/>
      <c r="TQA32" s="492"/>
      <c r="TQB32" s="492"/>
      <c r="TQC32" s="492"/>
      <c r="TQD32" s="492"/>
      <c r="TQE32" s="492"/>
      <c r="TQF32" s="492"/>
      <c r="TQG32" s="492"/>
      <c r="TQH32" s="492"/>
      <c r="TQI32" s="492"/>
      <c r="TQJ32" s="492"/>
      <c r="TQK32" s="492"/>
      <c r="TQL32" s="492"/>
      <c r="TQM32" s="492"/>
      <c r="TQN32" s="492"/>
      <c r="TQO32" s="492"/>
      <c r="TQP32" s="492"/>
      <c r="TQQ32" s="492"/>
      <c r="TQR32" s="492"/>
      <c r="TQS32" s="492"/>
      <c r="TQT32" s="492"/>
      <c r="TQU32" s="492"/>
      <c r="TQV32" s="492"/>
      <c r="TQW32" s="492"/>
      <c r="TQX32" s="492"/>
      <c r="TQY32" s="492"/>
      <c r="TQZ32" s="492"/>
      <c r="TRA32" s="492"/>
      <c r="TRB32" s="492"/>
      <c r="TRC32" s="492"/>
      <c r="TRD32" s="492"/>
      <c r="TRE32" s="492"/>
      <c r="TRF32" s="492"/>
      <c r="TRG32" s="492"/>
      <c r="TRH32" s="492"/>
      <c r="TRI32" s="492"/>
      <c r="TRJ32" s="492"/>
      <c r="TRK32" s="492"/>
      <c r="TRL32" s="492"/>
      <c r="TRM32" s="492"/>
      <c r="TRN32" s="492"/>
      <c r="TRO32" s="492"/>
      <c r="TRP32" s="492"/>
      <c r="TRQ32" s="492"/>
      <c r="TRR32" s="492"/>
      <c r="TRS32" s="492"/>
      <c r="TRT32" s="492"/>
      <c r="TRU32" s="492"/>
      <c r="TRV32" s="492"/>
      <c r="TRW32" s="492"/>
      <c r="TRX32" s="492"/>
      <c r="TRY32" s="492"/>
      <c r="TRZ32" s="492"/>
      <c r="TSA32" s="492"/>
      <c r="TSB32" s="492"/>
      <c r="TSC32" s="492"/>
      <c r="TSD32" s="492"/>
      <c r="TSE32" s="492"/>
      <c r="TSF32" s="492"/>
      <c r="TSG32" s="492"/>
      <c r="TSH32" s="492"/>
      <c r="TSI32" s="492"/>
      <c r="TSJ32" s="492"/>
      <c r="TSK32" s="492"/>
      <c r="TSL32" s="492"/>
      <c r="TSM32" s="492"/>
      <c r="TSN32" s="492"/>
      <c r="TSO32" s="492"/>
      <c r="TSP32" s="492"/>
      <c r="TSQ32" s="492"/>
      <c r="TSR32" s="492"/>
      <c r="TSS32" s="492"/>
      <c r="TST32" s="492"/>
      <c r="TSU32" s="492"/>
      <c r="TSV32" s="492"/>
      <c r="TSW32" s="492"/>
      <c r="TSX32" s="492"/>
      <c r="TSY32" s="492"/>
      <c r="TSZ32" s="492"/>
      <c r="TTA32" s="492"/>
      <c r="TTB32" s="492"/>
      <c r="TTC32" s="492"/>
      <c r="TTD32" s="492"/>
      <c r="TTE32" s="492"/>
      <c r="TTF32" s="492"/>
      <c r="TTG32" s="492"/>
      <c r="TTH32" s="492"/>
      <c r="TTI32" s="492"/>
      <c r="TTJ32" s="492"/>
      <c r="TTK32" s="492"/>
      <c r="TTL32" s="492"/>
      <c r="TTM32" s="492"/>
      <c r="TTN32" s="492"/>
      <c r="TTO32" s="492"/>
      <c r="TTP32" s="492"/>
      <c r="TTQ32" s="492"/>
      <c r="TTR32" s="492"/>
      <c r="TTS32" s="492"/>
      <c r="TTT32" s="492"/>
      <c r="TTU32" s="492"/>
      <c r="TTV32" s="492"/>
      <c r="TTW32" s="492"/>
      <c r="TTX32" s="492"/>
      <c r="TTY32" s="492"/>
      <c r="TTZ32" s="492"/>
      <c r="TUA32" s="492"/>
      <c r="TUB32" s="492"/>
      <c r="TUC32" s="492"/>
      <c r="TUD32" s="492"/>
      <c r="TUE32" s="492"/>
      <c r="TUF32" s="492"/>
      <c r="TUG32" s="492"/>
      <c r="TUH32" s="492"/>
      <c r="TUI32" s="492"/>
      <c r="TUJ32" s="492"/>
      <c r="TUK32" s="492"/>
      <c r="TUL32" s="492"/>
      <c r="TUM32" s="492"/>
      <c r="TUN32" s="492"/>
      <c r="TUO32" s="492"/>
      <c r="TUP32" s="492"/>
      <c r="TUQ32" s="492"/>
      <c r="TUR32" s="492"/>
      <c r="TUS32" s="492"/>
      <c r="TUT32" s="492"/>
      <c r="TUU32" s="492"/>
      <c r="TUV32" s="492"/>
      <c r="TUW32" s="492"/>
      <c r="TUX32" s="492"/>
      <c r="TUY32" s="492"/>
      <c r="TUZ32" s="492"/>
      <c r="TVA32" s="492"/>
      <c r="TVB32" s="492"/>
      <c r="TVC32" s="492"/>
      <c r="TVD32" s="492"/>
      <c r="TVE32" s="492"/>
      <c r="TVF32" s="492"/>
      <c r="TVG32" s="492"/>
      <c r="TVH32" s="492"/>
      <c r="TVI32" s="492"/>
      <c r="TVJ32" s="492"/>
      <c r="TVK32" s="492"/>
      <c r="TVL32" s="492"/>
      <c r="TVM32" s="492"/>
      <c r="TVN32" s="492"/>
      <c r="TVO32" s="492"/>
      <c r="TVP32" s="492"/>
      <c r="TVQ32" s="492"/>
      <c r="TVR32" s="492"/>
      <c r="TVS32" s="492"/>
      <c r="TVT32" s="492"/>
      <c r="TVU32" s="492"/>
      <c r="TVV32" s="492"/>
      <c r="TVW32" s="492"/>
      <c r="TVX32" s="492"/>
      <c r="TVY32" s="492"/>
      <c r="TVZ32" s="492"/>
      <c r="TWA32" s="492"/>
      <c r="TWB32" s="492"/>
      <c r="TWC32" s="492"/>
      <c r="TWD32" s="492"/>
      <c r="TWE32" s="492"/>
      <c r="TWF32" s="492"/>
      <c r="TWG32" s="492"/>
      <c r="TWH32" s="492"/>
      <c r="TWI32" s="492"/>
      <c r="TWJ32" s="492"/>
      <c r="TWK32" s="492"/>
      <c r="TWL32" s="492"/>
      <c r="TWM32" s="492"/>
      <c r="TWN32" s="492"/>
      <c r="TWO32" s="492"/>
      <c r="TWP32" s="492"/>
      <c r="TWQ32" s="492"/>
      <c r="TWR32" s="492"/>
      <c r="TWS32" s="492"/>
      <c r="TWT32" s="492"/>
      <c r="TWU32" s="492"/>
      <c r="TWV32" s="492"/>
      <c r="TWW32" s="492"/>
      <c r="TWX32" s="492"/>
      <c r="TWY32" s="492"/>
      <c r="TWZ32" s="492"/>
      <c r="TXA32" s="492"/>
      <c r="TXB32" s="492"/>
      <c r="TXC32" s="492"/>
      <c r="TXD32" s="492"/>
      <c r="TXE32" s="492"/>
      <c r="TXF32" s="492"/>
      <c r="TXG32" s="492"/>
      <c r="TXH32" s="492"/>
      <c r="TXI32" s="492"/>
      <c r="TXJ32" s="492"/>
      <c r="TXK32" s="492"/>
      <c r="TXL32" s="492"/>
      <c r="TXM32" s="492"/>
      <c r="TXN32" s="492"/>
      <c r="TXO32" s="492"/>
      <c r="TXP32" s="492"/>
      <c r="TXQ32" s="492"/>
      <c r="TXR32" s="492"/>
      <c r="TXS32" s="492"/>
      <c r="TXT32" s="492"/>
      <c r="TXU32" s="492"/>
      <c r="TXV32" s="492"/>
      <c r="TXW32" s="492"/>
      <c r="TXX32" s="492"/>
      <c r="TXY32" s="492"/>
      <c r="TXZ32" s="492"/>
      <c r="TYA32" s="492"/>
      <c r="TYB32" s="492"/>
      <c r="TYC32" s="492"/>
      <c r="TYD32" s="492"/>
      <c r="TYE32" s="492"/>
      <c r="TYF32" s="492"/>
      <c r="TYG32" s="492"/>
      <c r="TYH32" s="492"/>
      <c r="TYI32" s="492"/>
      <c r="TYJ32" s="492"/>
      <c r="TYK32" s="492"/>
      <c r="TYL32" s="492"/>
      <c r="TYM32" s="492"/>
      <c r="TYN32" s="492"/>
      <c r="TYO32" s="492"/>
      <c r="TYP32" s="492"/>
      <c r="TYQ32" s="492"/>
      <c r="TYR32" s="492"/>
      <c r="TYS32" s="492"/>
      <c r="TYT32" s="492"/>
      <c r="TYU32" s="492"/>
      <c r="TYV32" s="492"/>
      <c r="TYW32" s="492"/>
      <c r="TYX32" s="492"/>
      <c r="TYY32" s="492"/>
      <c r="TYZ32" s="492"/>
      <c r="TZA32" s="492"/>
      <c r="TZB32" s="492"/>
      <c r="TZC32" s="492"/>
      <c r="TZD32" s="492"/>
      <c r="TZE32" s="492"/>
      <c r="TZF32" s="492"/>
      <c r="TZG32" s="492"/>
      <c r="TZH32" s="492"/>
      <c r="TZI32" s="492"/>
      <c r="TZJ32" s="492"/>
      <c r="TZK32" s="492"/>
      <c r="TZL32" s="492"/>
      <c r="TZM32" s="492"/>
      <c r="TZN32" s="492"/>
      <c r="TZO32" s="492"/>
      <c r="TZP32" s="492"/>
      <c r="TZQ32" s="492"/>
      <c r="TZR32" s="492"/>
      <c r="TZS32" s="492"/>
      <c r="TZT32" s="492"/>
      <c r="TZU32" s="492"/>
      <c r="TZV32" s="492"/>
      <c r="TZW32" s="492"/>
      <c r="TZX32" s="492"/>
      <c r="TZY32" s="492"/>
      <c r="TZZ32" s="492"/>
      <c r="UAA32" s="492"/>
      <c r="UAB32" s="492"/>
      <c r="UAC32" s="492"/>
      <c r="UAD32" s="492"/>
      <c r="UAE32" s="492"/>
      <c r="UAF32" s="492"/>
      <c r="UAG32" s="492"/>
      <c r="UAH32" s="492"/>
      <c r="UAI32" s="492"/>
      <c r="UAJ32" s="492"/>
      <c r="UAK32" s="492"/>
      <c r="UAL32" s="492"/>
      <c r="UAM32" s="492"/>
      <c r="UAN32" s="492"/>
      <c r="UAO32" s="492"/>
      <c r="UAP32" s="492"/>
      <c r="UAQ32" s="492"/>
      <c r="UAR32" s="492"/>
      <c r="UAS32" s="492"/>
      <c r="UAT32" s="492"/>
      <c r="UAU32" s="492"/>
      <c r="UAV32" s="492"/>
      <c r="UAW32" s="492"/>
      <c r="UAX32" s="492"/>
      <c r="UAY32" s="492"/>
      <c r="UAZ32" s="492"/>
      <c r="UBA32" s="492"/>
      <c r="UBB32" s="492"/>
      <c r="UBC32" s="492"/>
      <c r="UBD32" s="492"/>
      <c r="UBE32" s="492"/>
      <c r="UBF32" s="492"/>
      <c r="UBG32" s="492"/>
      <c r="UBH32" s="492"/>
      <c r="UBI32" s="492"/>
      <c r="UBJ32" s="492"/>
      <c r="UBK32" s="492"/>
      <c r="UBL32" s="492"/>
      <c r="UBM32" s="492"/>
      <c r="UBN32" s="492"/>
      <c r="UBO32" s="492"/>
      <c r="UBP32" s="492"/>
      <c r="UBQ32" s="492"/>
      <c r="UBR32" s="492"/>
      <c r="UBS32" s="492"/>
      <c r="UBT32" s="492"/>
      <c r="UBU32" s="492"/>
      <c r="UBV32" s="492"/>
      <c r="UBW32" s="492"/>
      <c r="UBX32" s="492"/>
      <c r="UBY32" s="492"/>
      <c r="UBZ32" s="492"/>
      <c r="UCA32" s="492"/>
      <c r="UCB32" s="492"/>
      <c r="UCC32" s="492"/>
      <c r="UCD32" s="492"/>
      <c r="UCE32" s="492"/>
      <c r="UCF32" s="492"/>
      <c r="UCG32" s="492"/>
      <c r="UCH32" s="492"/>
      <c r="UCI32" s="492"/>
      <c r="UCJ32" s="492"/>
      <c r="UCK32" s="492"/>
      <c r="UCL32" s="492"/>
      <c r="UCM32" s="492"/>
      <c r="UCN32" s="492"/>
      <c r="UCO32" s="492"/>
      <c r="UCP32" s="492"/>
      <c r="UCQ32" s="492"/>
      <c r="UCR32" s="492"/>
      <c r="UCS32" s="492"/>
      <c r="UCT32" s="492"/>
      <c r="UCU32" s="492"/>
      <c r="UCV32" s="492"/>
      <c r="UCW32" s="492"/>
      <c r="UCX32" s="492"/>
      <c r="UCY32" s="492"/>
      <c r="UCZ32" s="492"/>
      <c r="UDA32" s="492"/>
      <c r="UDB32" s="492"/>
      <c r="UDC32" s="492"/>
      <c r="UDD32" s="492"/>
      <c r="UDE32" s="492"/>
      <c r="UDF32" s="492"/>
      <c r="UDG32" s="492"/>
      <c r="UDH32" s="492"/>
      <c r="UDI32" s="492"/>
      <c r="UDJ32" s="492"/>
      <c r="UDK32" s="492"/>
      <c r="UDL32" s="492"/>
      <c r="UDM32" s="492"/>
      <c r="UDN32" s="492"/>
      <c r="UDO32" s="492"/>
      <c r="UDP32" s="492"/>
      <c r="UDQ32" s="492"/>
      <c r="UDR32" s="492"/>
      <c r="UDS32" s="492"/>
      <c r="UDT32" s="492"/>
      <c r="UDU32" s="492"/>
      <c r="UDV32" s="492"/>
      <c r="UDW32" s="492"/>
      <c r="UDX32" s="492"/>
      <c r="UDY32" s="492"/>
      <c r="UDZ32" s="492"/>
      <c r="UEA32" s="492"/>
      <c r="UEB32" s="492"/>
      <c r="UEC32" s="492"/>
      <c r="UED32" s="492"/>
      <c r="UEE32" s="492"/>
      <c r="UEF32" s="492"/>
      <c r="UEG32" s="492"/>
      <c r="UEH32" s="492"/>
      <c r="UEI32" s="492"/>
      <c r="UEJ32" s="492"/>
      <c r="UEK32" s="492"/>
      <c r="UEL32" s="492"/>
      <c r="UEM32" s="492"/>
      <c r="UEN32" s="492"/>
      <c r="UEO32" s="492"/>
      <c r="UEP32" s="492"/>
      <c r="UEQ32" s="492"/>
      <c r="UER32" s="492"/>
      <c r="UES32" s="492"/>
      <c r="UET32" s="492"/>
      <c r="UEU32" s="492"/>
      <c r="UEV32" s="492"/>
      <c r="UEW32" s="492"/>
      <c r="UEX32" s="492"/>
      <c r="UEY32" s="492"/>
      <c r="UEZ32" s="492"/>
      <c r="UFA32" s="492"/>
      <c r="UFB32" s="492"/>
      <c r="UFC32" s="492"/>
      <c r="UFD32" s="492"/>
      <c r="UFE32" s="492"/>
      <c r="UFF32" s="492"/>
      <c r="UFG32" s="492"/>
      <c r="UFH32" s="492"/>
      <c r="UFI32" s="492"/>
      <c r="UFJ32" s="492"/>
      <c r="UFK32" s="492"/>
      <c r="UFL32" s="492"/>
      <c r="UFM32" s="492"/>
      <c r="UFN32" s="492"/>
      <c r="UFO32" s="492"/>
      <c r="UFP32" s="492"/>
      <c r="UFQ32" s="492"/>
      <c r="UFR32" s="492"/>
      <c r="UFS32" s="492"/>
      <c r="UFT32" s="492"/>
      <c r="UFU32" s="492"/>
      <c r="UFV32" s="492"/>
      <c r="UFW32" s="492"/>
      <c r="UFX32" s="492"/>
      <c r="UFY32" s="492"/>
      <c r="UFZ32" s="492"/>
      <c r="UGA32" s="492"/>
      <c r="UGB32" s="492"/>
      <c r="UGC32" s="492"/>
      <c r="UGD32" s="492"/>
      <c r="UGE32" s="492"/>
      <c r="UGF32" s="492"/>
      <c r="UGG32" s="492"/>
      <c r="UGH32" s="492"/>
      <c r="UGI32" s="492"/>
      <c r="UGJ32" s="492"/>
      <c r="UGK32" s="492"/>
      <c r="UGL32" s="492"/>
      <c r="UGM32" s="492"/>
      <c r="UGN32" s="492"/>
      <c r="UGO32" s="492"/>
      <c r="UGP32" s="492"/>
      <c r="UGQ32" s="492"/>
      <c r="UGR32" s="492"/>
      <c r="UGS32" s="492"/>
      <c r="UGT32" s="492"/>
      <c r="UGU32" s="492"/>
      <c r="UGV32" s="492"/>
      <c r="UGW32" s="492"/>
      <c r="UGX32" s="492"/>
      <c r="UGY32" s="492"/>
      <c r="UGZ32" s="492"/>
      <c r="UHA32" s="492"/>
      <c r="UHB32" s="492"/>
      <c r="UHC32" s="492"/>
      <c r="UHD32" s="492"/>
      <c r="UHE32" s="492"/>
      <c r="UHF32" s="492"/>
      <c r="UHG32" s="492"/>
      <c r="UHH32" s="492"/>
      <c r="UHI32" s="492"/>
      <c r="UHJ32" s="492"/>
      <c r="UHK32" s="492"/>
      <c r="UHL32" s="492"/>
      <c r="UHM32" s="492"/>
      <c r="UHN32" s="492"/>
      <c r="UHO32" s="492"/>
      <c r="UHP32" s="492"/>
      <c r="UHQ32" s="492"/>
      <c r="UHR32" s="492"/>
      <c r="UHS32" s="492"/>
      <c r="UHT32" s="492"/>
      <c r="UHU32" s="492"/>
      <c r="UHV32" s="492"/>
      <c r="UHW32" s="492"/>
      <c r="UHX32" s="492"/>
      <c r="UHY32" s="492"/>
      <c r="UHZ32" s="492"/>
      <c r="UIA32" s="492"/>
      <c r="UIB32" s="492"/>
      <c r="UIC32" s="492"/>
      <c r="UID32" s="492"/>
      <c r="UIE32" s="492"/>
      <c r="UIF32" s="492"/>
      <c r="UIG32" s="492"/>
      <c r="UIH32" s="492"/>
      <c r="UII32" s="492"/>
      <c r="UIJ32" s="492"/>
      <c r="UIK32" s="492"/>
      <c r="UIL32" s="492"/>
      <c r="UIM32" s="492"/>
      <c r="UIN32" s="492"/>
      <c r="UIO32" s="492"/>
      <c r="UIP32" s="492"/>
      <c r="UIQ32" s="492"/>
      <c r="UIR32" s="492"/>
      <c r="UIS32" s="492"/>
      <c r="UIT32" s="492"/>
      <c r="UIU32" s="492"/>
      <c r="UIV32" s="492"/>
      <c r="UIW32" s="492"/>
      <c r="UIX32" s="492"/>
      <c r="UIY32" s="492"/>
      <c r="UIZ32" s="492"/>
      <c r="UJA32" s="492"/>
      <c r="UJB32" s="492"/>
      <c r="UJC32" s="492"/>
      <c r="UJD32" s="492"/>
      <c r="UJE32" s="492"/>
      <c r="UJF32" s="492"/>
      <c r="UJG32" s="492"/>
      <c r="UJH32" s="492"/>
      <c r="UJI32" s="492"/>
      <c r="UJJ32" s="492"/>
      <c r="UJK32" s="492"/>
      <c r="UJL32" s="492"/>
      <c r="UJM32" s="492"/>
      <c r="UJN32" s="492"/>
      <c r="UJO32" s="492"/>
      <c r="UJP32" s="492"/>
      <c r="UJQ32" s="492"/>
      <c r="UJR32" s="492"/>
      <c r="UJS32" s="492"/>
      <c r="UJT32" s="492"/>
      <c r="UJU32" s="492"/>
      <c r="UJV32" s="492"/>
      <c r="UJW32" s="492"/>
      <c r="UJX32" s="492"/>
      <c r="UJY32" s="492"/>
      <c r="UJZ32" s="492"/>
      <c r="UKA32" s="492"/>
      <c r="UKB32" s="492"/>
      <c r="UKC32" s="492"/>
      <c r="UKD32" s="492"/>
      <c r="UKE32" s="492"/>
      <c r="UKF32" s="492"/>
      <c r="UKG32" s="492"/>
      <c r="UKH32" s="492"/>
      <c r="UKI32" s="492"/>
      <c r="UKJ32" s="492"/>
      <c r="UKK32" s="492"/>
      <c r="UKL32" s="492"/>
      <c r="UKM32" s="492"/>
      <c r="UKN32" s="492"/>
      <c r="UKO32" s="492"/>
      <c r="UKP32" s="492"/>
      <c r="UKQ32" s="492"/>
      <c r="UKR32" s="492"/>
      <c r="UKS32" s="492"/>
      <c r="UKT32" s="492"/>
      <c r="UKU32" s="492"/>
      <c r="UKV32" s="492"/>
      <c r="UKW32" s="492"/>
      <c r="UKX32" s="492"/>
      <c r="UKY32" s="492"/>
      <c r="UKZ32" s="492"/>
      <c r="ULA32" s="492"/>
      <c r="ULB32" s="492"/>
      <c r="ULC32" s="492"/>
      <c r="ULD32" s="492"/>
      <c r="ULE32" s="492"/>
      <c r="ULF32" s="492"/>
      <c r="ULG32" s="492"/>
      <c r="ULH32" s="492"/>
      <c r="ULI32" s="492"/>
      <c r="ULJ32" s="492"/>
      <c r="ULK32" s="492"/>
      <c r="ULL32" s="492"/>
      <c r="ULM32" s="492"/>
      <c r="ULN32" s="492"/>
      <c r="ULO32" s="492"/>
      <c r="ULP32" s="492"/>
      <c r="ULQ32" s="492"/>
      <c r="ULR32" s="492"/>
      <c r="ULS32" s="492"/>
      <c r="ULT32" s="492"/>
      <c r="ULU32" s="492"/>
      <c r="ULV32" s="492"/>
      <c r="ULW32" s="492"/>
      <c r="ULX32" s="492"/>
      <c r="ULY32" s="492"/>
      <c r="ULZ32" s="492"/>
      <c r="UMA32" s="492"/>
      <c r="UMB32" s="492"/>
      <c r="UMC32" s="492"/>
      <c r="UMD32" s="492"/>
      <c r="UME32" s="492"/>
      <c r="UMF32" s="492"/>
      <c r="UMG32" s="492"/>
      <c r="UMH32" s="492"/>
      <c r="UMI32" s="492"/>
      <c r="UMJ32" s="492"/>
      <c r="UMK32" s="492"/>
      <c r="UML32" s="492"/>
      <c r="UMM32" s="492"/>
      <c r="UMN32" s="492"/>
      <c r="UMO32" s="492"/>
      <c r="UMP32" s="492"/>
      <c r="UMQ32" s="492"/>
      <c r="UMR32" s="492"/>
      <c r="UMS32" s="492"/>
      <c r="UMT32" s="492"/>
      <c r="UMU32" s="492"/>
      <c r="UMV32" s="492"/>
      <c r="UMW32" s="492"/>
      <c r="UMX32" s="492"/>
      <c r="UMY32" s="492"/>
      <c r="UMZ32" s="492"/>
      <c r="UNA32" s="492"/>
      <c r="UNB32" s="492"/>
      <c r="UNC32" s="492"/>
      <c r="UND32" s="492"/>
      <c r="UNE32" s="492"/>
      <c r="UNF32" s="492"/>
      <c r="UNG32" s="492"/>
      <c r="UNH32" s="492"/>
      <c r="UNI32" s="492"/>
      <c r="UNJ32" s="492"/>
      <c r="UNK32" s="492"/>
      <c r="UNL32" s="492"/>
      <c r="UNM32" s="492"/>
      <c r="UNN32" s="492"/>
      <c r="UNO32" s="492"/>
      <c r="UNP32" s="492"/>
      <c r="UNQ32" s="492"/>
      <c r="UNR32" s="492"/>
      <c r="UNS32" s="492"/>
      <c r="UNT32" s="492"/>
      <c r="UNU32" s="492"/>
      <c r="UNV32" s="492"/>
      <c r="UNW32" s="492"/>
      <c r="UNX32" s="492"/>
      <c r="UNY32" s="492"/>
      <c r="UNZ32" s="492"/>
      <c r="UOA32" s="492"/>
      <c r="UOB32" s="492"/>
      <c r="UOC32" s="492"/>
      <c r="UOD32" s="492"/>
      <c r="UOE32" s="492"/>
      <c r="UOF32" s="492"/>
      <c r="UOG32" s="492"/>
      <c r="UOH32" s="492"/>
      <c r="UOI32" s="492"/>
      <c r="UOJ32" s="492"/>
      <c r="UOK32" s="492"/>
      <c r="UOL32" s="492"/>
      <c r="UOM32" s="492"/>
      <c r="UON32" s="492"/>
      <c r="UOO32" s="492"/>
      <c r="UOP32" s="492"/>
      <c r="UOQ32" s="492"/>
      <c r="UOR32" s="492"/>
      <c r="UOS32" s="492"/>
      <c r="UOT32" s="492"/>
      <c r="UOU32" s="492"/>
      <c r="UOV32" s="492"/>
      <c r="UOW32" s="492"/>
      <c r="UOX32" s="492"/>
      <c r="UOY32" s="492"/>
      <c r="UOZ32" s="492"/>
      <c r="UPA32" s="492"/>
      <c r="UPB32" s="492"/>
      <c r="UPC32" s="492"/>
      <c r="UPD32" s="492"/>
      <c r="UPE32" s="492"/>
      <c r="UPF32" s="492"/>
      <c r="UPG32" s="492"/>
      <c r="UPH32" s="492"/>
      <c r="UPI32" s="492"/>
      <c r="UPJ32" s="492"/>
      <c r="UPK32" s="492"/>
      <c r="UPL32" s="492"/>
      <c r="UPM32" s="492"/>
      <c r="UPN32" s="492"/>
      <c r="UPO32" s="492"/>
      <c r="UPP32" s="492"/>
      <c r="UPQ32" s="492"/>
      <c r="UPR32" s="492"/>
      <c r="UPS32" s="492"/>
      <c r="UPT32" s="492"/>
      <c r="UPU32" s="492"/>
      <c r="UPV32" s="492"/>
      <c r="UPW32" s="492"/>
      <c r="UPX32" s="492"/>
      <c r="UPY32" s="492"/>
      <c r="UPZ32" s="492"/>
      <c r="UQA32" s="492"/>
      <c r="UQB32" s="492"/>
      <c r="UQC32" s="492"/>
      <c r="UQD32" s="492"/>
      <c r="UQE32" s="492"/>
      <c r="UQF32" s="492"/>
      <c r="UQG32" s="492"/>
      <c r="UQH32" s="492"/>
      <c r="UQI32" s="492"/>
      <c r="UQJ32" s="492"/>
      <c r="UQK32" s="492"/>
      <c r="UQL32" s="492"/>
      <c r="UQM32" s="492"/>
      <c r="UQN32" s="492"/>
      <c r="UQO32" s="492"/>
      <c r="UQP32" s="492"/>
      <c r="UQQ32" s="492"/>
      <c r="UQR32" s="492"/>
      <c r="UQS32" s="492"/>
      <c r="UQT32" s="492"/>
      <c r="UQU32" s="492"/>
      <c r="UQV32" s="492"/>
      <c r="UQW32" s="492"/>
      <c r="UQX32" s="492"/>
      <c r="UQY32" s="492"/>
      <c r="UQZ32" s="492"/>
      <c r="URA32" s="492"/>
      <c r="URB32" s="492"/>
      <c r="URC32" s="492"/>
      <c r="URD32" s="492"/>
      <c r="URE32" s="492"/>
      <c r="URF32" s="492"/>
      <c r="URG32" s="492"/>
      <c r="URH32" s="492"/>
      <c r="URI32" s="492"/>
      <c r="URJ32" s="492"/>
      <c r="URK32" s="492"/>
      <c r="URL32" s="492"/>
      <c r="URM32" s="492"/>
      <c r="URN32" s="492"/>
      <c r="URO32" s="492"/>
      <c r="URP32" s="492"/>
      <c r="URQ32" s="492"/>
      <c r="URR32" s="492"/>
      <c r="URS32" s="492"/>
      <c r="URT32" s="492"/>
      <c r="URU32" s="492"/>
      <c r="URV32" s="492"/>
      <c r="URW32" s="492"/>
      <c r="URX32" s="492"/>
      <c r="URY32" s="492"/>
      <c r="URZ32" s="492"/>
      <c r="USA32" s="492"/>
      <c r="USB32" s="492"/>
      <c r="USC32" s="492"/>
      <c r="USD32" s="492"/>
      <c r="USE32" s="492"/>
      <c r="USF32" s="492"/>
      <c r="USG32" s="492"/>
      <c r="USH32" s="492"/>
      <c r="USI32" s="492"/>
      <c r="USJ32" s="492"/>
      <c r="USK32" s="492"/>
      <c r="USL32" s="492"/>
      <c r="USM32" s="492"/>
      <c r="USN32" s="492"/>
      <c r="USO32" s="492"/>
      <c r="USP32" s="492"/>
      <c r="USQ32" s="492"/>
      <c r="USR32" s="492"/>
      <c r="USS32" s="492"/>
      <c r="UST32" s="492"/>
      <c r="USU32" s="492"/>
      <c r="USV32" s="492"/>
      <c r="USW32" s="492"/>
      <c r="USX32" s="492"/>
      <c r="USY32" s="492"/>
      <c r="USZ32" s="492"/>
      <c r="UTA32" s="492"/>
      <c r="UTB32" s="492"/>
      <c r="UTC32" s="492"/>
      <c r="UTD32" s="492"/>
      <c r="UTE32" s="492"/>
      <c r="UTF32" s="492"/>
      <c r="UTG32" s="492"/>
      <c r="UTH32" s="492"/>
      <c r="UTI32" s="492"/>
      <c r="UTJ32" s="492"/>
      <c r="UTK32" s="492"/>
      <c r="UTL32" s="492"/>
      <c r="UTM32" s="492"/>
      <c r="UTN32" s="492"/>
      <c r="UTO32" s="492"/>
      <c r="UTP32" s="492"/>
      <c r="UTQ32" s="492"/>
      <c r="UTR32" s="492"/>
      <c r="UTS32" s="492"/>
      <c r="UTT32" s="492"/>
      <c r="UTU32" s="492"/>
      <c r="UTV32" s="492"/>
      <c r="UTW32" s="492"/>
      <c r="UTX32" s="492"/>
      <c r="UTY32" s="492"/>
      <c r="UTZ32" s="492"/>
      <c r="UUA32" s="492"/>
      <c r="UUB32" s="492"/>
      <c r="UUC32" s="492"/>
      <c r="UUD32" s="492"/>
      <c r="UUE32" s="492"/>
      <c r="UUF32" s="492"/>
      <c r="UUG32" s="492"/>
      <c r="UUH32" s="492"/>
      <c r="UUI32" s="492"/>
      <c r="UUJ32" s="492"/>
      <c r="UUK32" s="492"/>
      <c r="UUL32" s="492"/>
      <c r="UUM32" s="492"/>
      <c r="UUN32" s="492"/>
      <c r="UUO32" s="492"/>
      <c r="UUP32" s="492"/>
      <c r="UUQ32" s="492"/>
      <c r="UUR32" s="492"/>
      <c r="UUS32" s="492"/>
      <c r="UUT32" s="492"/>
      <c r="UUU32" s="492"/>
      <c r="UUV32" s="492"/>
      <c r="UUW32" s="492"/>
      <c r="UUX32" s="492"/>
      <c r="UUY32" s="492"/>
      <c r="UUZ32" s="492"/>
      <c r="UVA32" s="492"/>
      <c r="UVB32" s="492"/>
      <c r="UVC32" s="492"/>
      <c r="UVD32" s="492"/>
      <c r="UVE32" s="492"/>
      <c r="UVF32" s="492"/>
      <c r="UVG32" s="492"/>
      <c r="UVH32" s="492"/>
      <c r="UVI32" s="492"/>
      <c r="UVJ32" s="492"/>
      <c r="UVK32" s="492"/>
      <c r="UVL32" s="492"/>
      <c r="UVM32" s="492"/>
      <c r="UVN32" s="492"/>
      <c r="UVO32" s="492"/>
      <c r="UVP32" s="492"/>
      <c r="UVQ32" s="492"/>
      <c r="UVR32" s="492"/>
      <c r="UVS32" s="492"/>
      <c r="UVT32" s="492"/>
      <c r="UVU32" s="492"/>
      <c r="UVV32" s="492"/>
      <c r="UVW32" s="492"/>
      <c r="UVX32" s="492"/>
      <c r="UVY32" s="492"/>
      <c r="UVZ32" s="492"/>
      <c r="UWA32" s="492"/>
      <c r="UWB32" s="492"/>
      <c r="UWC32" s="492"/>
      <c r="UWD32" s="492"/>
      <c r="UWE32" s="492"/>
      <c r="UWF32" s="492"/>
      <c r="UWG32" s="492"/>
      <c r="UWH32" s="492"/>
      <c r="UWI32" s="492"/>
      <c r="UWJ32" s="492"/>
      <c r="UWK32" s="492"/>
      <c r="UWL32" s="492"/>
      <c r="UWM32" s="492"/>
      <c r="UWN32" s="492"/>
      <c r="UWO32" s="492"/>
      <c r="UWP32" s="492"/>
      <c r="UWQ32" s="492"/>
      <c r="UWR32" s="492"/>
      <c r="UWS32" s="492"/>
      <c r="UWT32" s="492"/>
      <c r="UWU32" s="492"/>
      <c r="UWV32" s="492"/>
      <c r="UWW32" s="492"/>
      <c r="UWX32" s="492"/>
      <c r="UWY32" s="492"/>
      <c r="UWZ32" s="492"/>
      <c r="UXA32" s="492"/>
      <c r="UXB32" s="492"/>
      <c r="UXC32" s="492"/>
      <c r="UXD32" s="492"/>
      <c r="UXE32" s="492"/>
      <c r="UXF32" s="492"/>
      <c r="UXG32" s="492"/>
      <c r="UXH32" s="492"/>
      <c r="UXI32" s="492"/>
      <c r="UXJ32" s="492"/>
      <c r="UXK32" s="492"/>
      <c r="UXL32" s="492"/>
      <c r="UXM32" s="492"/>
      <c r="UXN32" s="492"/>
      <c r="UXO32" s="492"/>
      <c r="UXP32" s="492"/>
      <c r="UXQ32" s="492"/>
      <c r="UXR32" s="492"/>
      <c r="UXS32" s="492"/>
      <c r="UXT32" s="492"/>
      <c r="UXU32" s="492"/>
      <c r="UXV32" s="492"/>
      <c r="UXW32" s="492"/>
      <c r="UXX32" s="492"/>
      <c r="UXY32" s="492"/>
      <c r="UXZ32" s="492"/>
      <c r="UYA32" s="492"/>
      <c r="UYB32" s="492"/>
      <c r="UYC32" s="492"/>
      <c r="UYD32" s="492"/>
      <c r="UYE32" s="492"/>
      <c r="UYF32" s="492"/>
      <c r="UYG32" s="492"/>
      <c r="UYH32" s="492"/>
      <c r="UYI32" s="492"/>
      <c r="UYJ32" s="492"/>
      <c r="UYK32" s="492"/>
      <c r="UYL32" s="492"/>
      <c r="UYM32" s="492"/>
      <c r="UYN32" s="492"/>
      <c r="UYO32" s="492"/>
      <c r="UYP32" s="492"/>
      <c r="UYQ32" s="492"/>
      <c r="UYR32" s="492"/>
      <c r="UYS32" s="492"/>
      <c r="UYT32" s="492"/>
      <c r="UYU32" s="492"/>
      <c r="UYV32" s="492"/>
      <c r="UYW32" s="492"/>
      <c r="UYX32" s="492"/>
      <c r="UYY32" s="492"/>
      <c r="UYZ32" s="492"/>
      <c r="UZA32" s="492"/>
      <c r="UZB32" s="492"/>
      <c r="UZC32" s="492"/>
      <c r="UZD32" s="492"/>
      <c r="UZE32" s="492"/>
      <c r="UZF32" s="492"/>
      <c r="UZG32" s="492"/>
      <c r="UZH32" s="492"/>
      <c r="UZI32" s="492"/>
      <c r="UZJ32" s="492"/>
      <c r="UZK32" s="492"/>
      <c r="UZL32" s="492"/>
      <c r="UZM32" s="492"/>
      <c r="UZN32" s="492"/>
      <c r="UZO32" s="492"/>
      <c r="UZP32" s="492"/>
      <c r="UZQ32" s="492"/>
      <c r="UZR32" s="492"/>
      <c r="UZS32" s="492"/>
      <c r="UZT32" s="492"/>
      <c r="UZU32" s="492"/>
      <c r="UZV32" s="492"/>
      <c r="UZW32" s="492"/>
      <c r="UZX32" s="492"/>
      <c r="UZY32" s="492"/>
      <c r="UZZ32" s="492"/>
      <c r="VAA32" s="492"/>
      <c r="VAB32" s="492"/>
      <c r="VAC32" s="492"/>
      <c r="VAD32" s="492"/>
      <c r="VAE32" s="492"/>
      <c r="VAF32" s="492"/>
      <c r="VAG32" s="492"/>
      <c r="VAH32" s="492"/>
      <c r="VAI32" s="492"/>
      <c r="VAJ32" s="492"/>
      <c r="VAK32" s="492"/>
      <c r="VAL32" s="492"/>
      <c r="VAM32" s="492"/>
      <c r="VAN32" s="492"/>
      <c r="VAO32" s="492"/>
      <c r="VAP32" s="492"/>
      <c r="VAQ32" s="492"/>
      <c r="VAR32" s="492"/>
      <c r="VAS32" s="492"/>
      <c r="VAT32" s="492"/>
      <c r="VAU32" s="492"/>
      <c r="VAV32" s="492"/>
      <c r="VAW32" s="492"/>
      <c r="VAX32" s="492"/>
      <c r="VAY32" s="492"/>
      <c r="VAZ32" s="492"/>
      <c r="VBA32" s="492"/>
      <c r="VBB32" s="492"/>
      <c r="VBC32" s="492"/>
      <c r="VBD32" s="492"/>
      <c r="VBE32" s="492"/>
      <c r="VBF32" s="492"/>
      <c r="VBG32" s="492"/>
      <c r="VBH32" s="492"/>
      <c r="VBI32" s="492"/>
      <c r="VBJ32" s="492"/>
      <c r="VBK32" s="492"/>
      <c r="VBL32" s="492"/>
      <c r="VBM32" s="492"/>
      <c r="VBN32" s="492"/>
      <c r="VBO32" s="492"/>
      <c r="VBP32" s="492"/>
      <c r="VBQ32" s="492"/>
      <c r="VBR32" s="492"/>
      <c r="VBS32" s="492"/>
      <c r="VBT32" s="492"/>
      <c r="VBU32" s="492"/>
      <c r="VBV32" s="492"/>
      <c r="VBW32" s="492"/>
      <c r="VBX32" s="492"/>
      <c r="VBY32" s="492"/>
      <c r="VBZ32" s="492"/>
      <c r="VCA32" s="492"/>
      <c r="VCB32" s="492"/>
      <c r="VCC32" s="492"/>
      <c r="VCD32" s="492"/>
      <c r="VCE32" s="492"/>
      <c r="VCF32" s="492"/>
      <c r="VCG32" s="492"/>
      <c r="VCH32" s="492"/>
      <c r="VCI32" s="492"/>
      <c r="VCJ32" s="492"/>
      <c r="VCK32" s="492"/>
      <c r="VCL32" s="492"/>
      <c r="VCM32" s="492"/>
      <c r="VCN32" s="492"/>
      <c r="VCO32" s="492"/>
      <c r="VCP32" s="492"/>
      <c r="VCQ32" s="492"/>
      <c r="VCR32" s="492"/>
      <c r="VCS32" s="492"/>
      <c r="VCT32" s="492"/>
      <c r="VCU32" s="492"/>
      <c r="VCV32" s="492"/>
      <c r="VCW32" s="492"/>
      <c r="VCX32" s="492"/>
      <c r="VCY32" s="492"/>
      <c r="VCZ32" s="492"/>
      <c r="VDA32" s="492"/>
      <c r="VDB32" s="492"/>
      <c r="VDC32" s="492"/>
      <c r="VDD32" s="492"/>
      <c r="VDE32" s="492"/>
      <c r="VDF32" s="492"/>
      <c r="VDG32" s="492"/>
      <c r="VDH32" s="492"/>
      <c r="VDI32" s="492"/>
      <c r="VDJ32" s="492"/>
      <c r="VDK32" s="492"/>
      <c r="VDL32" s="492"/>
      <c r="VDM32" s="492"/>
      <c r="VDN32" s="492"/>
      <c r="VDO32" s="492"/>
      <c r="VDP32" s="492"/>
      <c r="VDQ32" s="492"/>
      <c r="VDR32" s="492"/>
      <c r="VDS32" s="492"/>
      <c r="VDT32" s="492"/>
      <c r="VDU32" s="492"/>
      <c r="VDV32" s="492"/>
      <c r="VDW32" s="492"/>
      <c r="VDX32" s="492"/>
      <c r="VDY32" s="492"/>
      <c r="VDZ32" s="492"/>
      <c r="VEA32" s="492"/>
      <c r="VEB32" s="492"/>
      <c r="VEC32" s="492"/>
      <c r="VED32" s="492"/>
      <c r="VEE32" s="492"/>
      <c r="VEF32" s="492"/>
      <c r="VEG32" s="492"/>
      <c r="VEH32" s="492"/>
      <c r="VEI32" s="492"/>
      <c r="VEJ32" s="492"/>
      <c r="VEK32" s="492"/>
      <c r="VEL32" s="492"/>
      <c r="VEM32" s="492"/>
      <c r="VEN32" s="492"/>
      <c r="VEO32" s="492"/>
      <c r="VEP32" s="492"/>
      <c r="VEQ32" s="492"/>
      <c r="VER32" s="492"/>
      <c r="VES32" s="492"/>
      <c r="VET32" s="492"/>
      <c r="VEU32" s="492"/>
      <c r="VEV32" s="492"/>
      <c r="VEW32" s="492"/>
      <c r="VEX32" s="492"/>
      <c r="VEY32" s="492"/>
      <c r="VEZ32" s="492"/>
      <c r="VFA32" s="492"/>
      <c r="VFB32" s="492"/>
      <c r="VFC32" s="492"/>
      <c r="VFD32" s="492"/>
      <c r="VFE32" s="492"/>
      <c r="VFF32" s="492"/>
      <c r="VFG32" s="492"/>
      <c r="VFH32" s="492"/>
      <c r="VFI32" s="492"/>
      <c r="VFJ32" s="492"/>
      <c r="VFK32" s="492"/>
      <c r="VFL32" s="492"/>
      <c r="VFM32" s="492"/>
      <c r="VFN32" s="492"/>
      <c r="VFO32" s="492"/>
      <c r="VFP32" s="492"/>
      <c r="VFQ32" s="492"/>
      <c r="VFR32" s="492"/>
      <c r="VFS32" s="492"/>
      <c r="VFT32" s="492"/>
      <c r="VFU32" s="492"/>
      <c r="VFV32" s="492"/>
      <c r="VFW32" s="492"/>
      <c r="VFX32" s="492"/>
      <c r="VFY32" s="492"/>
      <c r="VFZ32" s="492"/>
      <c r="VGA32" s="492"/>
      <c r="VGB32" s="492"/>
      <c r="VGC32" s="492"/>
      <c r="VGD32" s="492"/>
      <c r="VGE32" s="492"/>
      <c r="VGF32" s="492"/>
      <c r="VGG32" s="492"/>
      <c r="VGH32" s="492"/>
      <c r="VGI32" s="492"/>
      <c r="VGJ32" s="492"/>
      <c r="VGK32" s="492"/>
      <c r="VGL32" s="492"/>
      <c r="VGM32" s="492"/>
      <c r="VGN32" s="492"/>
      <c r="VGO32" s="492"/>
      <c r="VGP32" s="492"/>
      <c r="VGQ32" s="492"/>
      <c r="VGR32" s="492"/>
      <c r="VGS32" s="492"/>
      <c r="VGT32" s="492"/>
      <c r="VGU32" s="492"/>
      <c r="VGV32" s="492"/>
      <c r="VGW32" s="492"/>
      <c r="VGX32" s="492"/>
      <c r="VGY32" s="492"/>
      <c r="VGZ32" s="492"/>
      <c r="VHA32" s="492"/>
      <c r="VHB32" s="492"/>
      <c r="VHC32" s="492"/>
      <c r="VHD32" s="492"/>
      <c r="VHE32" s="492"/>
      <c r="VHF32" s="492"/>
      <c r="VHG32" s="492"/>
      <c r="VHH32" s="492"/>
      <c r="VHI32" s="492"/>
      <c r="VHJ32" s="492"/>
      <c r="VHK32" s="492"/>
      <c r="VHL32" s="492"/>
      <c r="VHM32" s="492"/>
      <c r="VHN32" s="492"/>
      <c r="VHO32" s="492"/>
      <c r="VHP32" s="492"/>
      <c r="VHQ32" s="492"/>
      <c r="VHR32" s="492"/>
      <c r="VHS32" s="492"/>
      <c r="VHT32" s="492"/>
      <c r="VHU32" s="492"/>
      <c r="VHV32" s="492"/>
      <c r="VHW32" s="492"/>
      <c r="VHX32" s="492"/>
      <c r="VHY32" s="492"/>
      <c r="VHZ32" s="492"/>
      <c r="VIA32" s="492"/>
      <c r="VIB32" s="492"/>
      <c r="VIC32" s="492"/>
      <c r="VID32" s="492"/>
      <c r="VIE32" s="492"/>
      <c r="VIF32" s="492"/>
      <c r="VIG32" s="492"/>
      <c r="VIH32" s="492"/>
      <c r="VII32" s="492"/>
      <c r="VIJ32" s="492"/>
      <c r="VIK32" s="492"/>
      <c r="VIL32" s="492"/>
      <c r="VIM32" s="492"/>
      <c r="VIN32" s="492"/>
      <c r="VIO32" s="492"/>
      <c r="VIP32" s="492"/>
      <c r="VIQ32" s="492"/>
      <c r="VIR32" s="492"/>
      <c r="VIS32" s="492"/>
      <c r="VIT32" s="492"/>
      <c r="VIU32" s="492"/>
      <c r="VIV32" s="492"/>
      <c r="VIW32" s="492"/>
      <c r="VIX32" s="492"/>
      <c r="VIY32" s="492"/>
      <c r="VIZ32" s="492"/>
      <c r="VJA32" s="492"/>
      <c r="VJB32" s="492"/>
      <c r="VJC32" s="492"/>
      <c r="VJD32" s="492"/>
      <c r="VJE32" s="492"/>
      <c r="VJF32" s="492"/>
      <c r="VJG32" s="492"/>
      <c r="VJH32" s="492"/>
      <c r="VJI32" s="492"/>
      <c r="VJJ32" s="492"/>
      <c r="VJK32" s="492"/>
      <c r="VJL32" s="492"/>
      <c r="VJM32" s="492"/>
      <c r="VJN32" s="492"/>
      <c r="VJO32" s="492"/>
      <c r="VJP32" s="492"/>
      <c r="VJQ32" s="492"/>
      <c r="VJR32" s="492"/>
      <c r="VJS32" s="492"/>
      <c r="VJT32" s="492"/>
      <c r="VJU32" s="492"/>
      <c r="VJV32" s="492"/>
      <c r="VJW32" s="492"/>
      <c r="VJX32" s="492"/>
      <c r="VJY32" s="492"/>
      <c r="VJZ32" s="492"/>
      <c r="VKA32" s="492"/>
      <c r="VKB32" s="492"/>
      <c r="VKC32" s="492"/>
      <c r="VKD32" s="492"/>
      <c r="VKE32" s="492"/>
      <c r="VKF32" s="492"/>
      <c r="VKG32" s="492"/>
      <c r="VKH32" s="492"/>
      <c r="VKI32" s="492"/>
      <c r="VKJ32" s="492"/>
      <c r="VKK32" s="492"/>
      <c r="VKL32" s="492"/>
      <c r="VKM32" s="492"/>
      <c r="VKN32" s="492"/>
      <c r="VKO32" s="492"/>
      <c r="VKP32" s="492"/>
      <c r="VKQ32" s="492"/>
      <c r="VKR32" s="492"/>
      <c r="VKS32" s="492"/>
      <c r="VKT32" s="492"/>
      <c r="VKU32" s="492"/>
      <c r="VKV32" s="492"/>
      <c r="VKW32" s="492"/>
      <c r="VKX32" s="492"/>
      <c r="VKY32" s="492"/>
      <c r="VKZ32" s="492"/>
      <c r="VLA32" s="492"/>
      <c r="VLB32" s="492"/>
      <c r="VLC32" s="492"/>
      <c r="VLD32" s="492"/>
      <c r="VLE32" s="492"/>
      <c r="VLF32" s="492"/>
      <c r="VLG32" s="492"/>
      <c r="VLH32" s="492"/>
      <c r="VLI32" s="492"/>
      <c r="VLJ32" s="492"/>
      <c r="VLK32" s="492"/>
      <c r="VLL32" s="492"/>
      <c r="VLM32" s="492"/>
      <c r="VLN32" s="492"/>
      <c r="VLO32" s="492"/>
      <c r="VLP32" s="492"/>
      <c r="VLQ32" s="492"/>
      <c r="VLR32" s="492"/>
      <c r="VLS32" s="492"/>
      <c r="VLT32" s="492"/>
      <c r="VLU32" s="492"/>
      <c r="VLV32" s="492"/>
      <c r="VLW32" s="492"/>
      <c r="VLX32" s="492"/>
      <c r="VLY32" s="492"/>
      <c r="VLZ32" s="492"/>
      <c r="VMA32" s="492"/>
      <c r="VMB32" s="492"/>
      <c r="VMC32" s="492"/>
      <c r="VMD32" s="492"/>
      <c r="VME32" s="492"/>
      <c r="VMF32" s="492"/>
      <c r="VMG32" s="492"/>
      <c r="VMH32" s="492"/>
      <c r="VMI32" s="492"/>
      <c r="VMJ32" s="492"/>
      <c r="VMK32" s="492"/>
      <c r="VML32" s="492"/>
      <c r="VMM32" s="492"/>
      <c r="VMN32" s="492"/>
      <c r="VMO32" s="492"/>
      <c r="VMP32" s="492"/>
      <c r="VMQ32" s="492"/>
      <c r="VMR32" s="492"/>
      <c r="VMS32" s="492"/>
      <c r="VMT32" s="492"/>
      <c r="VMU32" s="492"/>
      <c r="VMV32" s="492"/>
      <c r="VMW32" s="492"/>
      <c r="VMX32" s="492"/>
      <c r="VMY32" s="492"/>
      <c r="VMZ32" s="492"/>
      <c r="VNA32" s="492"/>
      <c r="VNB32" s="492"/>
      <c r="VNC32" s="492"/>
      <c r="VND32" s="492"/>
      <c r="VNE32" s="492"/>
      <c r="VNF32" s="492"/>
      <c r="VNG32" s="492"/>
      <c r="VNH32" s="492"/>
      <c r="VNI32" s="492"/>
      <c r="VNJ32" s="492"/>
      <c r="VNK32" s="492"/>
      <c r="VNL32" s="492"/>
      <c r="VNM32" s="492"/>
      <c r="VNN32" s="492"/>
      <c r="VNO32" s="492"/>
      <c r="VNP32" s="492"/>
      <c r="VNQ32" s="492"/>
      <c r="VNR32" s="492"/>
      <c r="VNS32" s="492"/>
      <c r="VNT32" s="492"/>
      <c r="VNU32" s="492"/>
      <c r="VNV32" s="492"/>
      <c r="VNW32" s="492"/>
      <c r="VNX32" s="492"/>
      <c r="VNY32" s="492"/>
      <c r="VNZ32" s="492"/>
      <c r="VOA32" s="492"/>
      <c r="VOB32" s="492"/>
      <c r="VOC32" s="492"/>
      <c r="VOD32" s="492"/>
      <c r="VOE32" s="492"/>
      <c r="VOF32" s="492"/>
      <c r="VOG32" s="492"/>
      <c r="VOH32" s="492"/>
      <c r="VOI32" s="492"/>
      <c r="VOJ32" s="492"/>
      <c r="VOK32" s="492"/>
      <c r="VOL32" s="492"/>
      <c r="VOM32" s="492"/>
      <c r="VON32" s="492"/>
      <c r="VOO32" s="492"/>
      <c r="VOP32" s="492"/>
      <c r="VOQ32" s="492"/>
      <c r="VOR32" s="492"/>
      <c r="VOS32" s="492"/>
      <c r="VOT32" s="492"/>
      <c r="VOU32" s="492"/>
      <c r="VOV32" s="492"/>
      <c r="VOW32" s="492"/>
      <c r="VOX32" s="492"/>
      <c r="VOY32" s="492"/>
      <c r="VOZ32" s="492"/>
      <c r="VPA32" s="492"/>
      <c r="VPB32" s="492"/>
      <c r="VPC32" s="492"/>
      <c r="VPD32" s="492"/>
      <c r="VPE32" s="492"/>
      <c r="VPF32" s="492"/>
      <c r="VPG32" s="492"/>
      <c r="VPH32" s="492"/>
      <c r="VPI32" s="492"/>
      <c r="VPJ32" s="492"/>
      <c r="VPK32" s="492"/>
      <c r="VPL32" s="492"/>
      <c r="VPM32" s="492"/>
      <c r="VPN32" s="492"/>
      <c r="VPO32" s="492"/>
      <c r="VPP32" s="492"/>
      <c r="VPQ32" s="492"/>
      <c r="VPR32" s="492"/>
      <c r="VPS32" s="492"/>
      <c r="VPT32" s="492"/>
      <c r="VPU32" s="492"/>
      <c r="VPV32" s="492"/>
      <c r="VPW32" s="492"/>
      <c r="VPX32" s="492"/>
      <c r="VPY32" s="492"/>
      <c r="VPZ32" s="492"/>
      <c r="VQA32" s="492"/>
      <c r="VQB32" s="492"/>
      <c r="VQC32" s="492"/>
      <c r="VQD32" s="492"/>
      <c r="VQE32" s="492"/>
      <c r="VQF32" s="492"/>
      <c r="VQG32" s="492"/>
      <c r="VQH32" s="492"/>
      <c r="VQI32" s="492"/>
      <c r="VQJ32" s="492"/>
      <c r="VQK32" s="492"/>
      <c r="VQL32" s="492"/>
      <c r="VQM32" s="492"/>
      <c r="VQN32" s="492"/>
      <c r="VQO32" s="492"/>
      <c r="VQP32" s="492"/>
      <c r="VQQ32" s="492"/>
      <c r="VQR32" s="492"/>
      <c r="VQS32" s="492"/>
      <c r="VQT32" s="492"/>
      <c r="VQU32" s="492"/>
      <c r="VQV32" s="492"/>
      <c r="VQW32" s="492"/>
      <c r="VQX32" s="492"/>
      <c r="VQY32" s="492"/>
      <c r="VQZ32" s="492"/>
      <c r="VRA32" s="492"/>
      <c r="VRB32" s="492"/>
      <c r="VRC32" s="492"/>
      <c r="VRD32" s="492"/>
      <c r="VRE32" s="492"/>
      <c r="VRF32" s="492"/>
      <c r="VRG32" s="492"/>
      <c r="VRH32" s="492"/>
      <c r="VRI32" s="492"/>
      <c r="VRJ32" s="492"/>
      <c r="VRK32" s="492"/>
      <c r="VRL32" s="492"/>
      <c r="VRM32" s="492"/>
      <c r="VRN32" s="492"/>
      <c r="VRO32" s="492"/>
      <c r="VRP32" s="492"/>
      <c r="VRQ32" s="492"/>
      <c r="VRR32" s="492"/>
      <c r="VRS32" s="492"/>
      <c r="VRT32" s="492"/>
      <c r="VRU32" s="492"/>
      <c r="VRV32" s="492"/>
      <c r="VRW32" s="492"/>
      <c r="VRX32" s="492"/>
      <c r="VRY32" s="492"/>
      <c r="VRZ32" s="492"/>
      <c r="VSA32" s="492"/>
      <c r="VSB32" s="492"/>
      <c r="VSC32" s="492"/>
      <c r="VSD32" s="492"/>
      <c r="VSE32" s="492"/>
      <c r="VSF32" s="492"/>
      <c r="VSG32" s="492"/>
      <c r="VSH32" s="492"/>
      <c r="VSI32" s="492"/>
      <c r="VSJ32" s="492"/>
      <c r="VSK32" s="492"/>
      <c r="VSL32" s="492"/>
      <c r="VSM32" s="492"/>
      <c r="VSN32" s="492"/>
      <c r="VSO32" s="492"/>
      <c r="VSP32" s="492"/>
      <c r="VSQ32" s="492"/>
      <c r="VSR32" s="492"/>
      <c r="VSS32" s="492"/>
      <c r="VST32" s="492"/>
      <c r="VSU32" s="492"/>
      <c r="VSV32" s="492"/>
      <c r="VSW32" s="492"/>
      <c r="VSX32" s="492"/>
      <c r="VSY32" s="492"/>
      <c r="VSZ32" s="492"/>
      <c r="VTA32" s="492"/>
      <c r="VTB32" s="492"/>
      <c r="VTC32" s="492"/>
      <c r="VTD32" s="492"/>
      <c r="VTE32" s="492"/>
      <c r="VTF32" s="492"/>
      <c r="VTG32" s="492"/>
      <c r="VTH32" s="492"/>
      <c r="VTI32" s="492"/>
      <c r="VTJ32" s="492"/>
      <c r="VTK32" s="492"/>
      <c r="VTL32" s="492"/>
      <c r="VTM32" s="492"/>
      <c r="VTN32" s="492"/>
      <c r="VTO32" s="492"/>
      <c r="VTP32" s="492"/>
      <c r="VTQ32" s="492"/>
      <c r="VTR32" s="492"/>
      <c r="VTS32" s="492"/>
      <c r="VTT32" s="492"/>
      <c r="VTU32" s="492"/>
      <c r="VTV32" s="492"/>
      <c r="VTW32" s="492"/>
      <c r="VTX32" s="492"/>
      <c r="VTY32" s="492"/>
      <c r="VTZ32" s="492"/>
      <c r="VUA32" s="492"/>
      <c r="VUB32" s="492"/>
      <c r="VUC32" s="492"/>
      <c r="VUD32" s="492"/>
      <c r="VUE32" s="492"/>
      <c r="VUF32" s="492"/>
      <c r="VUG32" s="492"/>
      <c r="VUH32" s="492"/>
      <c r="VUI32" s="492"/>
      <c r="VUJ32" s="492"/>
      <c r="VUK32" s="492"/>
      <c r="VUL32" s="492"/>
      <c r="VUM32" s="492"/>
      <c r="VUN32" s="492"/>
      <c r="VUO32" s="492"/>
      <c r="VUP32" s="492"/>
      <c r="VUQ32" s="492"/>
      <c r="VUR32" s="492"/>
      <c r="VUS32" s="492"/>
      <c r="VUT32" s="492"/>
      <c r="VUU32" s="492"/>
      <c r="VUV32" s="492"/>
      <c r="VUW32" s="492"/>
      <c r="VUX32" s="492"/>
      <c r="VUY32" s="492"/>
      <c r="VUZ32" s="492"/>
      <c r="VVA32" s="492"/>
      <c r="VVB32" s="492"/>
      <c r="VVC32" s="492"/>
      <c r="VVD32" s="492"/>
      <c r="VVE32" s="492"/>
      <c r="VVF32" s="492"/>
      <c r="VVG32" s="492"/>
      <c r="VVH32" s="492"/>
      <c r="VVI32" s="492"/>
      <c r="VVJ32" s="492"/>
      <c r="VVK32" s="492"/>
      <c r="VVL32" s="492"/>
      <c r="VVM32" s="492"/>
      <c r="VVN32" s="492"/>
      <c r="VVO32" s="492"/>
      <c r="VVP32" s="492"/>
      <c r="VVQ32" s="492"/>
      <c r="VVR32" s="492"/>
      <c r="VVS32" s="492"/>
      <c r="VVT32" s="492"/>
      <c r="VVU32" s="492"/>
      <c r="VVV32" s="492"/>
      <c r="VVW32" s="492"/>
      <c r="VVX32" s="492"/>
      <c r="VVY32" s="492"/>
      <c r="VVZ32" s="492"/>
      <c r="VWA32" s="492"/>
      <c r="VWB32" s="492"/>
      <c r="VWC32" s="492"/>
      <c r="VWD32" s="492"/>
      <c r="VWE32" s="492"/>
      <c r="VWF32" s="492"/>
      <c r="VWG32" s="492"/>
      <c r="VWH32" s="492"/>
      <c r="VWI32" s="492"/>
      <c r="VWJ32" s="492"/>
      <c r="VWK32" s="492"/>
      <c r="VWL32" s="492"/>
      <c r="VWM32" s="492"/>
      <c r="VWN32" s="492"/>
      <c r="VWO32" s="492"/>
      <c r="VWP32" s="492"/>
      <c r="VWQ32" s="492"/>
      <c r="VWR32" s="492"/>
      <c r="VWS32" s="492"/>
      <c r="VWT32" s="492"/>
      <c r="VWU32" s="492"/>
      <c r="VWV32" s="492"/>
      <c r="VWW32" s="492"/>
      <c r="VWX32" s="492"/>
      <c r="VWY32" s="492"/>
      <c r="VWZ32" s="492"/>
      <c r="VXA32" s="492"/>
      <c r="VXB32" s="492"/>
      <c r="VXC32" s="492"/>
      <c r="VXD32" s="492"/>
      <c r="VXE32" s="492"/>
      <c r="VXF32" s="492"/>
      <c r="VXG32" s="492"/>
      <c r="VXH32" s="492"/>
      <c r="VXI32" s="492"/>
      <c r="VXJ32" s="492"/>
      <c r="VXK32" s="492"/>
      <c r="VXL32" s="492"/>
      <c r="VXM32" s="492"/>
      <c r="VXN32" s="492"/>
      <c r="VXO32" s="492"/>
      <c r="VXP32" s="492"/>
      <c r="VXQ32" s="492"/>
      <c r="VXR32" s="492"/>
      <c r="VXS32" s="492"/>
      <c r="VXT32" s="492"/>
      <c r="VXU32" s="492"/>
      <c r="VXV32" s="492"/>
      <c r="VXW32" s="492"/>
      <c r="VXX32" s="492"/>
      <c r="VXY32" s="492"/>
      <c r="VXZ32" s="492"/>
      <c r="VYA32" s="492"/>
      <c r="VYB32" s="492"/>
      <c r="VYC32" s="492"/>
      <c r="VYD32" s="492"/>
      <c r="VYE32" s="492"/>
      <c r="VYF32" s="492"/>
      <c r="VYG32" s="492"/>
      <c r="VYH32" s="492"/>
      <c r="VYI32" s="492"/>
      <c r="VYJ32" s="492"/>
      <c r="VYK32" s="492"/>
      <c r="VYL32" s="492"/>
      <c r="VYM32" s="492"/>
      <c r="VYN32" s="492"/>
      <c r="VYO32" s="492"/>
      <c r="VYP32" s="492"/>
      <c r="VYQ32" s="492"/>
      <c r="VYR32" s="492"/>
      <c r="VYS32" s="492"/>
      <c r="VYT32" s="492"/>
      <c r="VYU32" s="492"/>
      <c r="VYV32" s="492"/>
      <c r="VYW32" s="492"/>
      <c r="VYX32" s="492"/>
      <c r="VYY32" s="492"/>
      <c r="VYZ32" s="492"/>
      <c r="VZA32" s="492"/>
      <c r="VZB32" s="492"/>
      <c r="VZC32" s="492"/>
      <c r="VZD32" s="492"/>
      <c r="VZE32" s="492"/>
      <c r="VZF32" s="492"/>
      <c r="VZG32" s="492"/>
      <c r="VZH32" s="492"/>
      <c r="VZI32" s="492"/>
      <c r="VZJ32" s="492"/>
      <c r="VZK32" s="492"/>
      <c r="VZL32" s="492"/>
      <c r="VZM32" s="492"/>
      <c r="VZN32" s="492"/>
      <c r="VZO32" s="492"/>
      <c r="VZP32" s="492"/>
      <c r="VZQ32" s="492"/>
      <c r="VZR32" s="492"/>
      <c r="VZS32" s="492"/>
      <c r="VZT32" s="492"/>
      <c r="VZU32" s="492"/>
      <c r="VZV32" s="492"/>
      <c r="VZW32" s="492"/>
      <c r="VZX32" s="492"/>
      <c r="VZY32" s="492"/>
      <c r="VZZ32" s="492"/>
      <c r="WAA32" s="492"/>
      <c r="WAB32" s="492"/>
      <c r="WAC32" s="492"/>
      <c r="WAD32" s="492"/>
      <c r="WAE32" s="492"/>
      <c r="WAF32" s="492"/>
      <c r="WAG32" s="492"/>
      <c r="WAH32" s="492"/>
      <c r="WAI32" s="492"/>
      <c r="WAJ32" s="492"/>
      <c r="WAK32" s="492"/>
      <c r="WAL32" s="492"/>
      <c r="WAM32" s="492"/>
      <c r="WAN32" s="492"/>
      <c r="WAO32" s="492"/>
      <c r="WAP32" s="492"/>
      <c r="WAQ32" s="492"/>
      <c r="WAR32" s="492"/>
      <c r="WAS32" s="492"/>
      <c r="WAT32" s="492"/>
      <c r="WAU32" s="492"/>
      <c r="WAV32" s="492"/>
      <c r="WAW32" s="492"/>
      <c r="WAX32" s="492"/>
      <c r="WAY32" s="492"/>
      <c r="WAZ32" s="492"/>
      <c r="WBA32" s="492"/>
      <c r="WBB32" s="492"/>
      <c r="WBC32" s="492"/>
      <c r="WBD32" s="492"/>
      <c r="WBE32" s="492"/>
      <c r="WBF32" s="492"/>
      <c r="WBG32" s="492"/>
      <c r="WBH32" s="492"/>
      <c r="WBI32" s="492"/>
      <c r="WBJ32" s="492"/>
      <c r="WBK32" s="492"/>
      <c r="WBL32" s="492"/>
      <c r="WBM32" s="492"/>
      <c r="WBN32" s="492"/>
      <c r="WBO32" s="492"/>
      <c r="WBP32" s="492"/>
      <c r="WBQ32" s="492"/>
      <c r="WBR32" s="492"/>
      <c r="WBS32" s="492"/>
      <c r="WBT32" s="492"/>
      <c r="WBU32" s="492"/>
      <c r="WBV32" s="492"/>
      <c r="WBW32" s="492"/>
      <c r="WBX32" s="492"/>
      <c r="WBY32" s="492"/>
      <c r="WBZ32" s="492"/>
      <c r="WCA32" s="492"/>
      <c r="WCB32" s="492"/>
      <c r="WCC32" s="492"/>
      <c r="WCD32" s="492"/>
      <c r="WCE32" s="492"/>
      <c r="WCF32" s="492"/>
      <c r="WCG32" s="492"/>
      <c r="WCH32" s="492"/>
      <c r="WCI32" s="492"/>
      <c r="WCJ32" s="492"/>
      <c r="WCK32" s="492"/>
      <c r="WCL32" s="492"/>
      <c r="WCM32" s="492"/>
      <c r="WCN32" s="492"/>
      <c r="WCO32" s="492"/>
      <c r="WCP32" s="492"/>
      <c r="WCQ32" s="492"/>
      <c r="WCR32" s="492"/>
      <c r="WCS32" s="492"/>
      <c r="WCT32" s="492"/>
      <c r="WCU32" s="492"/>
      <c r="WCV32" s="492"/>
      <c r="WCW32" s="492"/>
      <c r="WCX32" s="492"/>
      <c r="WCY32" s="492"/>
      <c r="WCZ32" s="492"/>
      <c r="WDA32" s="492"/>
      <c r="WDB32" s="492"/>
      <c r="WDC32" s="492"/>
      <c r="WDD32" s="492"/>
      <c r="WDE32" s="492"/>
      <c r="WDF32" s="492"/>
      <c r="WDG32" s="492"/>
      <c r="WDH32" s="492"/>
      <c r="WDI32" s="492"/>
      <c r="WDJ32" s="492"/>
      <c r="WDK32" s="492"/>
      <c r="WDL32" s="492"/>
      <c r="WDM32" s="492"/>
      <c r="WDN32" s="492"/>
      <c r="WDO32" s="492"/>
      <c r="WDP32" s="492"/>
      <c r="WDQ32" s="492"/>
      <c r="WDR32" s="492"/>
      <c r="WDS32" s="492"/>
      <c r="WDT32" s="492"/>
      <c r="WDU32" s="492"/>
      <c r="WDV32" s="492"/>
      <c r="WDW32" s="492"/>
      <c r="WDX32" s="492"/>
      <c r="WDY32" s="492"/>
      <c r="WDZ32" s="492"/>
      <c r="WEA32" s="492"/>
      <c r="WEB32" s="492"/>
      <c r="WEC32" s="492"/>
      <c r="WED32" s="492"/>
      <c r="WEE32" s="492"/>
      <c r="WEF32" s="492"/>
      <c r="WEG32" s="492"/>
      <c r="WEH32" s="492"/>
      <c r="WEI32" s="492"/>
      <c r="WEJ32" s="492"/>
      <c r="WEK32" s="492"/>
      <c r="WEL32" s="492"/>
      <c r="WEM32" s="492"/>
      <c r="WEN32" s="492"/>
      <c r="WEO32" s="492"/>
      <c r="WEP32" s="492"/>
      <c r="WEQ32" s="492"/>
      <c r="WER32" s="492"/>
      <c r="WES32" s="492"/>
      <c r="WET32" s="492"/>
      <c r="WEU32" s="492"/>
      <c r="WEV32" s="492"/>
      <c r="WEW32" s="492"/>
      <c r="WEX32" s="492"/>
      <c r="WEY32" s="492"/>
      <c r="WEZ32" s="492"/>
      <c r="WFA32" s="492"/>
      <c r="WFB32" s="492"/>
      <c r="WFC32" s="492"/>
      <c r="WFD32" s="492"/>
      <c r="WFE32" s="492"/>
      <c r="WFF32" s="492"/>
      <c r="WFG32" s="492"/>
      <c r="WFH32" s="492"/>
      <c r="WFI32" s="492"/>
      <c r="WFJ32" s="492"/>
      <c r="WFK32" s="492"/>
      <c r="WFL32" s="492"/>
      <c r="WFM32" s="492"/>
      <c r="WFN32" s="492"/>
      <c r="WFO32" s="492"/>
      <c r="WFP32" s="492"/>
      <c r="WFQ32" s="492"/>
      <c r="WFR32" s="492"/>
      <c r="WFS32" s="492"/>
      <c r="WFT32" s="492"/>
      <c r="WFU32" s="492"/>
      <c r="WFV32" s="492"/>
      <c r="WFW32" s="492"/>
      <c r="WFX32" s="492"/>
      <c r="WFY32" s="492"/>
      <c r="WFZ32" s="492"/>
      <c r="WGA32" s="492"/>
      <c r="WGB32" s="492"/>
      <c r="WGC32" s="492"/>
      <c r="WGD32" s="492"/>
      <c r="WGE32" s="492"/>
      <c r="WGF32" s="492"/>
      <c r="WGG32" s="492"/>
      <c r="WGH32" s="492"/>
      <c r="WGI32" s="492"/>
      <c r="WGJ32" s="492"/>
      <c r="WGK32" s="492"/>
      <c r="WGL32" s="492"/>
      <c r="WGM32" s="492"/>
      <c r="WGN32" s="492"/>
      <c r="WGO32" s="492"/>
      <c r="WGP32" s="492"/>
      <c r="WGQ32" s="492"/>
      <c r="WGR32" s="492"/>
      <c r="WGS32" s="492"/>
      <c r="WGT32" s="492"/>
      <c r="WGU32" s="492"/>
      <c r="WGV32" s="492"/>
      <c r="WGW32" s="492"/>
      <c r="WGX32" s="492"/>
      <c r="WGY32" s="492"/>
      <c r="WGZ32" s="492"/>
      <c r="WHA32" s="492"/>
      <c r="WHB32" s="492"/>
      <c r="WHC32" s="492"/>
      <c r="WHD32" s="492"/>
      <c r="WHE32" s="492"/>
      <c r="WHF32" s="492"/>
      <c r="WHG32" s="492"/>
      <c r="WHH32" s="492"/>
      <c r="WHI32" s="492"/>
      <c r="WHJ32" s="492"/>
      <c r="WHK32" s="492"/>
      <c r="WHL32" s="492"/>
      <c r="WHM32" s="492"/>
      <c r="WHN32" s="492"/>
      <c r="WHO32" s="492"/>
      <c r="WHP32" s="492"/>
      <c r="WHQ32" s="492"/>
      <c r="WHR32" s="492"/>
      <c r="WHS32" s="492"/>
      <c r="WHT32" s="492"/>
      <c r="WHU32" s="492"/>
      <c r="WHV32" s="492"/>
      <c r="WHW32" s="492"/>
      <c r="WHX32" s="492"/>
      <c r="WHY32" s="492"/>
      <c r="WHZ32" s="492"/>
      <c r="WIA32" s="492"/>
      <c r="WIB32" s="492"/>
      <c r="WIC32" s="492"/>
      <c r="WID32" s="492"/>
      <c r="WIE32" s="492"/>
      <c r="WIF32" s="492"/>
      <c r="WIG32" s="492"/>
      <c r="WIH32" s="492"/>
      <c r="WII32" s="492"/>
      <c r="WIJ32" s="492"/>
      <c r="WIK32" s="492"/>
      <c r="WIL32" s="492"/>
      <c r="WIM32" s="492"/>
      <c r="WIN32" s="492"/>
      <c r="WIO32" s="492"/>
      <c r="WIP32" s="492"/>
      <c r="WIQ32" s="492"/>
      <c r="WIR32" s="492"/>
      <c r="WIS32" s="492"/>
      <c r="WIT32" s="492"/>
      <c r="WIU32" s="492"/>
      <c r="WIV32" s="492"/>
      <c r="WIW32" s="492"/>
      <c r="WIX32" s="492"/>
      <c r="WIY32" s="492"/>
      <c r="WIZ32" s="492"/>
      <c r="WJA32" s="492"/>
      <c r="WJB32" s="492"/>
      <c r="WJC32" s="492"/>
      <c r="WJD32" s="492"/>
      <c r="WJE32" s="492"/>
      <c r="WJF32" s="492"/>
      <c r="WJG32" s="492"/>
      <c r="WJH32" s="492"/>
      <c r="WJI32" s="492"/>
      <c r="WJJ32" s="492"/>
      <c r="WJK32" s="492"/>
      <c r="WJL32" s="492"/>
      <c r="WJM32" s="492"/>
      <c r="WJN32" s="492"/>
      <c r="WJO32" s="492"/>
      <c r="WJP32" s="492"/>
      <c r="WJQ32" s="492"/>
      <c r="WJR32" s="492"/>
      <c r="WJS32" s="492"/>
      <c r="WJT32" s="492"/>
      <c r="WJU32" s="492"/>
      <c r="WJV32" s="492"/>
      <c r="WJW32" s="492"/>
      <c r="WJX32" s="492"/>
      <c r="WJY32" s="492"/>
      <c r="WJZ32" s="492"/>
      <c r="WKA32" s="492"/>
      <c r="WKB32" s="492"/>
      <c r="WKC32" s="492"/>
      <c r="WKD32" s="492"/>
      <c r="WKE32" s="492"/>
      <c r="WKF32" s="492"/>
      <c r="WKG32" s="492"/>
      <c r="WKH32" s="492"/>
      <c r="WKI32" s="492"/>
      <c r="WKJ32" s="492"/>
      <c r="WKK32" s="492"/>
      <c r="WKL32" s="492"/>
      <c r="WKM32" s="492"/>
      <c r="WKN32" s="492"/>
      <c r="WKO32" s="492"/>
      <c r="WKP32" s="492"/>
      <c r="WKQ32" s="492"/>
      <c r="WKR32" s="492"/>
      <c r="WKS32" s="492"/>
      <c r="WKT32" s="492"/>
      <c r="WKU32" s="492"/>
      <c r="WKV32" s="492"/>
      <c r="WKW32" s="492"/>
      <c r="WKX32" s="492"/>
      <c r="WKY32" s="492"/>
      <c r="WKZ32" s="492"/>
      <c r="WLA32" s="492"/>
      <c r="WLB32" s="492"/>
      <c r="WLC32" s="492"/>
      <c r="WLD32" s="492"/>
      <c r="WLE32" s="492"/>
      <c r="WLF32" s="492"/>
      <c r="WLG32" s="492"/>
      <c r="WLH32" s="492"/>
      <c r="WLI32" s="492"/>
      <c r="WLJ32" s="492"/>
      <c r="WLK32" s="492"/>
      <c r="WLL32" s="492"/>
      <c r="WLM32" s="492"/>
      <c r="WLN32" s="492"/>
      <c r="WLO32" s="492"/>
      <c r="WLP32" s="492"/>
      <c r="WLQ32" s="492"/>
      <c r="WLR32" s="492"/>
      <c r="WLS32" s="492"/>
      <c r="WLT32" s="492"/>
      <c r="WLU32" s="492"/>
      <c r="WLV32" s="492"/>
      <c r="WLW32" s="492"/>
      <c r="WLX32" s="492"/>
      <c r="WLY32" s="492"/>
      <c r="WLZ32" s="492"/>
      <c r="WMA32" s="492"/>
      <c r="WMB32" s="492"/>
      <c r="WMC32" s="492"/>
      <c r="WMD32" s="492"/>
      <c r="WME32" s="492"/>
      <c r="WMF32" s="492"/>
      <c r="WMG32" s="492"/>
      <c r="WMH32" s="492"/>
      <c r="WMI32" s="492"/>
      <c r="WMJ32" s="492"/>
      <c r="WMK32" s="492"/>
      <c r="WML32" s="492"/>
      <c r="WMM32" s="492"/>
      <c r="WMN32" s="492"/>
      <c r="WMO32" s="492"/>
      <c r="WMP32" s="492"/>
      <c r="WMQ32" s="492"/>
      <c r="WMR32" s="492"/>
      <c r="WMS32" s="492"/>
      <c r="WMT32" s="492"/>
      <c r="WMU32" s="492"/>
      <c r="WMV32" s="492"/>
      <c r="WMW32" s="492"/>
      <c r="WMX32" s="492"/>
      <c r="WMY32" s="492"/>
      <c r="WMZ32" s="492"/>
      <c r="WNA32" s="492"/>
      <c r="WNB32" s="492"/>
      <c r="WNC32" s="492"/>
      <c r="WND32" s="492"/>
      <c r="WNE32" s="492"/>
      <c r="WNF32" s="492"/>
      <c r="WNG32" s="492"/>
      <c r="WNH32" s="492"/>
      <c r="WNI32" s="492"/>
      <c r="WNJ32" s="492"/>
      <c r="WNK32" s="492"/>
      <c r="WNL32" s="492"/>
      <c r="WNM32" s="492"/>
      <c r="WNN32" s="492"/>
      <c r="WNO32" s="492"/>
      <c r="WNP32" s="492"/>
      <c r="WNQ32" s="492"/>
      <c r="WNR32" s="492"/>
      <c r="WNS32" s="492"/>
      <c r="WNT32" s="492"/>
      <c r="WNU32" s="492"/>
      <c r="WNV32" s="492"/>
      <c r="WNW32" s="492"/>
      <c r="WNX32" s="492"/>
      <c r="WNY32" s="492"/>
      <c r="WNZ32" s="492"/>
      <c r="WOA32" s="492"/>
      <c r="WOB32" s="492"/>
      <c r="WOC32" s="492"/>
      <c r="WOD32" s="492"/>
      <c r="WOE32" s="492"/>
      <c r="WOF32" s="492"/>
      <c r="WOG32" s="492"/>
      <c r="WOH32" s="492"/>
      <c r="WOI32" s="492"/>
      <c r="WOJ32" s="492"/>
      <c r="WOK32" s="492"/>
      <c r="WOL32" s="492"/>
      <c r="WOM32" s="492"/>
      <c r="WON32" s="492"/>
      <c r="WOO32" s="492"/>
      <c r="WOP32" s="492"/>
      <c r="WOQ32" s="492"/>
      <c r="WOR32" s="492"/>
      <c r="WOS32" s="492"/>
      <c r="WOT32" s="492"/>
      <c r="WOU32" s="492"/>
      <c r="WOV32" s="492"/>
      <c r="WOW32" s="492"/>
      <c r="WOX32" s="492"/>
      <c r="WOY32" s="492"/>
      <c r="WOZ32" s="492"/>
      <c r="WPA32" s="492"/>
      <c r="WPB32" s="492"/>
      <c r="WPC32" s="492"/>
      <c r="WPD32" s="492"/>
      <c r="WPE32" s="492"/>
      <c r="WPF32" s="492"/>
      <c r="WPG32" s="492"/>
      <c r="WPH32" s="492"/>
      <c r="WPI32" s="492"/>
      <c r="WPJ32" s="492"/>
      <c r="WPK32" s="492"/>
      <c r="WPL32" s="492"/>
      <c r="WPM32" s="492"/>
      <c r="WPN32" s="492"/>
      <c r="WPO32" s="492"/>
      <c r="WPP32" s="492"/>
      <c r="WPQ32" s="492"/>
      <c r="WPR32" s="492"/>
      <c r="WPS32" s="492"/>
      <c r="WPT32" s="492"/>
      <c r="WPU32" s="492"/>
      <c r="WPV32" s="492"/>
      <c r="WPW32" s="492"/>
      <c r="WPX32" s="492"/>
      <c r="WPY32" s="492"/>
      <c r="WPZ32" s="492"/>
      <c r="WQA32" s="492"/>
      <c r="WQB32" s="492"/>
      <c r="WQC32" s="492"/>
      <c r="WQD32" s="492"/>
      <c r="WQE32" s="492"/>
      <c r="WQF32" s="492"/>
      <c r="WQG32" s="492"/>
      <c r="WQH32" s="492"/>
      <c r="WQI32" s="492"/>
      <c r="WQJ32" s="492"/>
      <c r="WQK32" s="492"/>
      <c r="WQL32" s="492"/>
      <c r="WQM32" s="492"/>
      <c r="WQN32" s="492"/>
      <c r="WQO32" s="492"/>
      <c r="WQP32" s="492"/>
      <c r="WQQ32" s="492"/>
      <c r="WQR32" s="492"/>
      <c r="WQS32" s="492"/>
      <c r="WQT32" s="492"/>
      <c r="WQU32" s="492"/>
      <c r="WQV32" s="492"/>
      <c r="WQW32" s="492"/>
      <c r="WQX32" s="492"/>
      <c r="WQY32" s="492"/>
      <c r="WQZ32" s="492"/>
      <c r="WRA32" s="492"/>
      <c r="WRB32" s="492"/>
      <c r="WRC32" s="492"/>
      <c r="WRD32" s="492"/>
      <c r="WRE32" s="492"/>
      <c r="WRF32" s="492"/>
      <c r="WRG32" s="492"/>
      <c r="WRH32" s="492"/>
      <c r="WRI32" s="492"/>
      <c r="WRJ32" s="492"/>
      <c r="WRK32" s="492"/>
      <c r="WRL32" s="492"/>
      <c r="WRM32" s="492"/>
      <c r="WRN32" s="492"/>
      <c r="WRO32" s="492"/>
      <c r="WRP32" s="492"/>
      <c r="WRQ32" s="492"/>
      <c r="WRR32" s="492"/>
      <c r="WRS32" s="492"/>
      <c r="WRT32" s="492"/>
      <c r="WRU32" s="492"/>
      <c r="WRV32" s="492"/>
      <c r="WRW32" s="492"/>
      <c r="WRX32" s="492"/>
      <c r="WRY32" s="492"/>
      <c r="WRZ32" s="492"/>
      <c r="WSA32" s="492"/>
      <c r="WSB32" s="492"/>
      <c r="WSC32" s="492"/>
      <c r="WSD32" s="492"/>
      <c r="WSE32" s="492"/>
      <c r="WSF32" s="492"/>
      <c r="WSG32" s="492"/>
      <c r="WSH32" s="492"/>
      <c r="WSI32" s="492"/>
      <c r="WSJ32" s="492"/>
      <c r="WSK32" s="492"/>
      <c r="WSL32" s="492"/>
      <c r="WSM32" s="492"/>
      <c r="WSN32" s="492"/>
      <c r="WSO32" s="492"/>
      <c r="WSP32" s="492"/>
      <c r="WSQ32" s="492"/>
      <c r="WSR32" s="492"/>
      <c r="WSS32" s="492"/>
      <c r="WST32" s="492"/>
      <c r="WSU32" s="492"/>
      <c r="WSV32" s="492"/>
      <c r="WSW32" s="492"/>
      <c r="WSX32" s="492"/>
      <c r="WSY32" s="492"/>
      <c r="WSZ32" s="492"/>
      <c r="WTA32" s="492"/>
      <c r="WTB32" s="492"/>
      <c r="WTC32" s="492"/>
      <c r="WTD32" s="492"/>
      <c r="WTE32" s="492"/>
      <c r="WTF32" s="492"/>
      <c r="WTG32" s="492"/>
      <c r="WTH32" s="492"/>
      <c r="WTI32" s="492"/>
      <c r="WTJ32" s="492"/>
      <c r="WTK32" s="492"/>
      <c r="WTL32" s="492"/>
      <c r="WTM32" s="492"/>
      <c r="WTN32" s="492"/>
      <c r="WTO32" s="492"/>
      <c r="WTP32" s="492"/>
      <c r="WTQ32" s="492"/>
      <c r="WTR32" s="492"/>
      <c r="WTS32" s="492"/>
      <c r="WTT32" s="492"/>
      <c r="WTU32" s="492"/>
      <c r="WTV32" s="492"/>
      <c r="WTW32" s="492"/>
      <c r="WTX32" s="492"/>
      <c r="WTY32" s="492"/>
      <c r="WTZ32" s="492"/>
      <c r="WUA32" s="492"/>
      <c r="WUB32" s="492"/>
      <c r="WUC32" s="492"/>
      <c r="WUD32" s="492"/>
      <c r="WUE32" s="492"/>
      <c r="WUF32" s="492"/>
      <c r="WUG32" s="492"/>
      <c r="WUH32" s="492"/>
      <c r="WUI32" s="492"/>
      <c r="WUJ32" s="492"/>
      <c r="WUK32" s="492"/>
      <c r="WUL32" s="492"/>
      <c r="WUM32" s="492"/>
      <c r="WUN32" s="492"/>
      <c r="WUO32" s="492"/>
      <c r="WUP32" s="492"/>
      <c r="WUQ32" s="492"/>
      <c r="WUR32" s="492"/>
      <c r="WUS32" s="492"/>
      <c r="WUT32" s="492"/>
      <c r="WUU32" s="492"/>
      <c r="WUV32" s="492"/>
      <c r="WUW32" s="492"/>
      <c r="WUX32" s="492"/>
      <c r="WUY32" s="492"/>
      <c r="WUZ32" s="492"/>
      <c r="WVA32" s="492"/>
      <c r="WVB32" s="492"/>
      <c r="WVC32" s="492"/>
      <c r="WVD32" s="492"/>
      <c r="WVE32" s="492"/>
      <c r="WVF32" s="492"/>
      <c r="WVG32" s="492"/>
      <c r="WVH32" s="492"/>
      <c r="WVI32" s="492"/>
      <c r="WVJ32" s="492"/>
      <c r="WVK32" s="492"/>
      <c r="WVL32" s="492"/>
      <c r="WVM32" s="492"/>
      <c r="WVN32" s="492"/>
      <c r="WVO32" s="492"/>
      <c r="WVP32" s="492"/>
      <c r="WVQ32" s="492"/>
      <c r="WVR32" s="492"/>
      <c r="WVS32" s="492"/>
      <c r="WVT32" s="492"/>
      <c r="WVU32" s="492"/>
      <c r="WVV32" s="492"/>
      <c r="WVW32" s="492"/>
      <c r="WVX32" s="492"/>
      <c r="WVY32" s="492"/>
      <c r="WVZ32" s="492"/>
      <c r="WWA32" s="492"/>
      <c r="WWB32" s="492"/>
      <c r="WWC32" s="492"/>
      <c r="WWD32" s="492"/>
      <c r="WWE32" s="492"/>
      <c r="WWF32" s="492"/>
      <c r="WWG32" s="492"/>
      <c r="WWH32" s="492"/>
      <c r="WWI32" s="492"/>
      <c r="WWJ32" s="492"/>
      <c r="WWK32" s="492"/>
      <c r="WWL32" s="492"/>
      <c r="WWM32" s="492"/>
      <c r="WWN32" s="492"/>
      <c r="WWO32" s="492"/>
      <c r="WWP32" s="492"/>
      <c r="WWQ32" s="492"/>
      <c r="WWR32" s="492"/>
      <c r="WWS32" s="492"/>
      <c r="WWT32" s="492"/>
      <c r="WWU32" s="492"/>
      <c r="WWV32" s="492"/>
      <c r="WWW32" s="492"/>
      <c r="WWX32" s="492"/>
      <c r="WWY32" s="492"/>
      <c r="WWZ32" s="492"/>
      <c r="WXA32" s="492"/>
      <c r="WXB32" s="492"/>
      <c r="WXC32" s="492"/>
      <c r="WXD32" s="492"/>
      <c r="WXE32" s="492"/>
      <c r="WXF32" s="492"/>
      <c r="WXG32" s="492"/>
      <c r="WXH32" s="492"/>
      <c r="WXI32" s="492"/>
      <c r="WXJ32" s="492"/>
      <c r="WXK32" s="492"/>
      <c r="WXL32" s="492"/>
      <c r="WXM32" s="492"/>
      <c r="WXN32" s="492"/>
      <c r="WXO32" s="492"/>
      <c r="WXP32" s="492"/>
      <c r="WXQ32" s="492"/>
      <c r="WXR32" s="492"/>
      <c r="WXS32" s="492"/>
      <c r="WXT32" s="492"/>
      <c r="WXU32" s="492"/>
      <c r="WXV32" s="492"/>
      <c r="WXW32" s="492"/>
      <c r="WXX32" s="492"/>
      <c r="WXY32" s="492"/>
      <c r="WXZ32" s="492"/>
      <c r="WYA32" s="492"/>
      <c r="WYB32" s="492"/>
      <c r="WYC32" s="492"/>
      <c r="WYD32" s="492"/>
      <c r="WYE32" s="492"/>
      <c r="WYF32" s="492"/>
      <c r="WYG32" s="492"/>
      <c r="WYH32" s="492"/>
      <c r="WYI32" s="492"/>
      <c r="WYJ32" s="492"/>
      <c r="WYK32" s="492"/>
      <c r="WYL32" s="492"/>
      <c r="WYM32" s="492"/>
      <c r="WYN32" s="492"/>
      <c r="WYO32" s="492"/>
      <c r="WYP32" s="492"/>
      <c r="WYQ32" s="492"/>
      <c r="WYR32" s="492"/>
      <c r="WYS32" s="492"/>
      <c r="WYT32" s="492"/>
      <c r="WYU32" s="492"/>
      <c r="WYV32" s="492"/>
      <c r="WYW32" s="492"/>
      <c r="WYX32" s="492"/>
      <c r="WYY32" s="492"/>
      <c r="WYZ32" s="492"/>
      <c r="WZA32" s="492"/>
      <c r="WZB32" s="492"/>
      <c r="WZC32" s="492"/>
      <c r="WZD32" s="492"/>
      <c r="WZE32" s="492"/>
      <c r="WZF32" s="492"/>
      <c r="WZG32" s="492"/>
      <c r="WZH32" s="492"/>
      <c r="WZI32" s="492"/>
      <c r="WZJ32" s="492"/>
      <c r="WZK32" s="492"/>
      <c r="WZL32" s="492"/>
      <c r="WZM32" s="492"/>
      <c r="WZN32" s="492"/>
      <c r="WZO32" s="492"/>
      <c r="WZP32" s="492"/>
      <c r="WZQ32" s="492"/>
      <c r="WZR32" s="492"/>
      <c r="WZS32" s="492"/>
      <c r="WZT32" s="492"/>
      <c r="WZU32" s="492"/>
      <c r="WZV32" s="492"/>
      <c r="WZW32" s="492"/>
      <c r="WZX32" s="492"/>
      <c r="WZY32" s="492"/>
      <c r="WZZ32" s="492"/>
      <c r="XAA32" s="492"/>
      <c r="XAB32" s="492"/>
      <c r="XAC32" s="492"/>
      <c r="XAD32" s="492"/>
      <c r="XAE32" s="492"/>
      <c r="XAF32" s="492"/>
      <c r="XAG32" s="492"/>
      <c r="XAH32" s="492"/>
      <c r="XAI32" s="492"/>
      <c r="XAJ32" s="492"/>
      <c r="XAK32" s="492"/>
      <c r="XAL32" s="492"/>
      <c r="XAM32" s="492"/>
      <c r="XAN32" s="492"/>
      <c r="XAO32" s="492"/>
      <c r="XAP32" s="492"/>
      <c r="XAQ32" s="492"/>
      <c r="XAR32" s="492"/>
      <c r="XAS32" s="492"/>
      <c r="XAT32" s="492"/>
      <c r="XAU32" s="492"/>
      <c r="XAV32" s="492"/>
      <c r="XAW32" s="492"/>
      <c r="XAX32" s="492"/>
      <c r="XAY32" s="492"/>
      <c r="XAZ32" s="492"/>
      <c r="XBA32" s="492"/>
      <c r="XBB32" s="492"/>
      <c r="XBC32" s="492"/>
      <c r="XBD32" s="492"/>
      <c r="XBE32" s="492"/>
      <c r="XBF32" s="492"/>
      <c r="XBG32" s="492"/>
      <c r="XBH32" s="492"/>
      <c r="XBI32" s="492"/>
      <c r="XBJ32" s="492"/>
      <c r="XBK32" s="492"/>
      <c r="XBL32" s="492"/>
      <c r="XBM32" s="492"/>
      <c r="XBN32" s="492"/>
      <c r="XBO32" s="492"/>
      <c r="XBP32" s="492"/>
      <c r="XBQ32" s="492"/>
      <c r="XBR32" s="492"/>
      <c r="XBS32" s="492"/>
      <c r="XBT32" s="492"/>
      <c r="XBU32" s="492"/>
      <c r="XBV32" s="492"/>
      <c r="XBW32" s="492"/>
      <c r="XBX32" s="492"/>
      <c r="XBY32" s="492"/>
      <c r="XBZ32" s="492"/>
      <c r="XCA32" s="492"/>
      <c r="XCB32" s="492"/>
      <c r="XCC32" s="492"/>
      <c r="XCD32" s="492"/>
      <c r="XCE32" s="492"/>
      <c r="XCF32" s="492"/>
      <c r="XCG32" s="492"/>
      <c r="XCH32" s="492"/>
      <c r="XCI32" s="492"/>
      <c r="XCJ32" s="492"/>
      <c r="XCK32" s="492"/>
      <c r="XCL32" s="492"/>
      <c r="XCM32" s="492"/>
      <c r="XCN32" s="492"/>
      <c r="XCO32" s="492"/>
      <c r="XCP32" s="492"/>
      <c r="XCQ32" s="492"/>
      <c r="XCR32" s="492"/>
      <c r="XCS32" s="492"/>
      <c r="XCT32" s="492"/>
      <c r="XCU32" s="492"/>
      <c r="XCV32" s="492"/>
      <c r="XCW32" s="492"/>
      <c r="XCX32" s="492"/>
      <c r="XCY32" s="492"/>
      <c r="XCZ32" s="492"/>
      <c r="XDA32" s="492"/>
      <c r="XDB32" s="492"/>
      <c r="XDC32" s="492"/>
      <c r="XDD32" s="492"/>
      <c r="XDE32" s="492"/>
      <c r="XDF32" s="492"/>
      <c r="XDG32" s="492"/>
      <c r="XDH32" s="492"/>
      <c r="XDI32" s="492"/>
      <c r="XDJ32" s="492"/>
      <c r="XDK32" s="492"/>
      <c r="XDL32" s="492"/>
      <c r="XDM32" s="492"/>
      <c r="XDN32" s="492"/>
      <c r="XDO32" s="492"/>
      <c r="XDP32" s="492"/>
      <c r="XDQ32" s="492"/>
      <c r="XDR32" s="492"/>
      <c r="XDS32" s="492"/>
      <c r="XDT32" s="492"/>
      <c r="XDU32" s="492"/>
      <c r="XDV32" s="492"/>
      <c r="XDW32" s="492"/>
      <c r="XDX32" s="492"/>
      <c r="XDY32" s="492"/>
      <c r="XDZ32" s="492"/>
      <c r="XEA32" s="492"/>
      <c r="XEB32" s="492"/>
      <c r="XEC32" s="492"/>
      <c r="XED32" s="492"/>
      <c r="XEE32" s="492"/>
      <c r="XEF32" s="492"/>
      <c r="XEG32" s="492"/>
      <c r="XEH32" s="492"/>
      <c r="XEI32" s="492"/>
      <c r="XEJ32" s="492"/>
      <c r="XEK32" s="492"/>
      <c r="XEL32" s="492"/>
      <c r="XEM32" s="492"/>
      <c r="XEN32" s="492"/>
      <c r="XEO32" s="492"/>
      <c r="XEP32" s="492"/>
      <c r="XEQ32" s="492"/>
      <c r="XER32" s="492"/>
      <c r="XES32" s="492"/>
      <c r="XET32" s="492"/>
      <c r="XEU32" s="492"/>
      <c r="XEV32" s="492"/>
      <c r="XEW32" s="492"/>
      <c r="XEX32" s="492"/>
      <c r="XEY32" s="492"/>
      <c r="XEZ32" s="492"/>
      <c r="XFA32" s="492"/>
      <c r="XFB32" s="492"/>
      <c r="XFC32" s="492"/>
      <c r="XFD32" s="492"/>
    </row>
    <row r="33" spans="1:19" ht="28.5" customHeight="1" thickBot="1" x14ac:dyDescent="0.35">
      <c r="A33" s="492"/>
      <c r="B33" s="748" t="s">
        <v>250</v>
      </c>
      <c r="C33" s="748"/>
      <c r="D33" s="748"/>
      <c r="E33" s="29">
        <f>IF(F33&gt;0,ROUND(F33/E26,4),0)</f>
        <v>0</v>
      </c>
      <c r="F33" s="382"/>
      <c r="G33" s="30"/>
      <c r="H33" s="29" t="str">
        <f>IFERROR(I33/H26,"")</f>
        <v/>
      </c>
      <c r="I33" s="493">
        <f>+MAX(MIN(F33,H26*E33),0)</f>
        <v>0</v>
      </c>
      <c r="J33" s="24"/>
      <c r="K33" s="492"/>
      <c r="L33" s="24"/>
      <c r="N33" s="512" t="s">
        <v>250</v>
      </c>
      <c r="O33" s="513"/>
      <c r="P33" s="514"/>
      <c r="Q33" s="569">
        <f>MIN(F33,Q26*E33,)</f>
        <v>0</v>
      </c>
      <c r="R33" s="570"/>
      <c r="S33" s="29" t="e">
        <f>+Q33/Q26</f>
        <v>#DIV/0!</v>
      </c>
    </row>
    <row r="34" spans="1:19" x14ac:dyDescent="0.3">
      <c r="B34" s="24"/>
      <c r="C34" s="24"/>
      <c r="D34" s="24"/>
      <c r="E34" s="24"/>
      <c r="F34" s="24"/>
      <c r="G34" s="24"/>
      <c r="H34" s="24"/>
      <c r="I34" s="24"/>
      <c r="J34" s="24"/>
      <c r="K34" s="24"/>
      <c r="L34" s="24"/>
    </row>
    <row r="35" spans="1:19" ht="17.25" thickBot="1" x14ac:dyDescent="0.35">
      <c r="B35" s="24"/>
      <c r="C35" s="555" t="s">
        <v>163</v>
      </c>
      <c r="D35" s="528"/>
      <c r="E35" s="528"/>
      <c r="F35" s="556"/>
      <c r="G35" s="28"/>
      <c r="H35" s="533"/>
      <c r="I35" s="531"/>
      <c r="J35" s="24"/>
      <c r="K35" s="24"/>
      <c r="L35" s="24"/>
      <c r="Q35" s="530">
        <f>+H35</f>
        <v>0</v>
      </c>
      <c r="R35" s="530"/>
    </row>
    <row r="36" spans="1:19" ht="18" x14ac:dyDescent="0.3">
      <c r="B36" s="24"/>
      <c r="C36" s="549" t="s">
        <v>145</v>
      </c>
      <c r="D36" s="550"/>
      <c r="E36" s="550"/>
      <c r="F36" s="551"/>
      <c r="G36" s="31"/>
      <c r="H36" s="557">
        <f>+I33-H35</f>
        <v>0</v>
      </c>
      <c r="I36" s="558"/>
      <c r="J36" s="24"/>
      <c r="K36" s="24"/>
      <c r="L36" s="24"/>
      <c r="Q36" s="557">
        <f>+Q33-Q35</f>
        <v>0</v>
      </c>
      <c r="R36" s="558"/>
    </row>
    <row r="37" spans="1:19" ht="14.25" customHeight="1" thickBot="1" x14ac:dyDescent="0.35">
      <c r="B37" s="24"/>
      <c r="C37" s="552"/>
      <c r="D37" s="553"/>
      <c r="E37" s="553"/>
      <c r="F37" s="554"/>
      <c r="G37" s="31"/>
      <c r="H37" s="559"/>
      <c r="I37" s="560"/>
      <c r="J37" s="24"/>
      <c r="K37" s="24"/>
      <c r="L37" s="24"/>
      <c r="Q37" s="559"/>
      <c r="R37" s="560"/>
    </row>
    <row r="38" spans="1:19" ht="14.25" customHeight="1" x14ac:dyDescent="0.3">
      <c r="B38" s="24"/>
      <c r="J38" s="24"/>
      <c r="K38" s="24"/>
      <c r="L38" s="24"/>
    </row>
    <row r="39" spans="1:19" hidden="1" x14ac:dyDescent="0.3"/>
    <row r="40" spans="1:19" hidden="1" x14ac:dyDescent="0.3"/>
    <row r="41" spans="1:19" hidden="1" x14ac:dyDescent="0.3"/>
    <row r="42" spans="1:19" hidden="1" x14ac:dyDescent="0.3"/>
    <row r="43" spans="1:19" hidden="1" x14ac:dyDescent="0.3"/>
    <row r="44" spans="1:19" hidden="1" x14ac:dyDescent="0.3"/>
    <row r="45" spans="1:19" hidden="1" x14ac:dyDescent="0.3"/>
    <row r="46" spans="1:19" hidden="1" x14ac:dyDescent="0.3"/>
  </sheetData>
  <sheetProtection algorithmName="SHA-512" hashValue="btmUIPLYfhib4517Ly8XpWcGrW9Hsaj0+loKf9aALbCip5+E8lBk6tW7kgs6qtnsHHJI0UyZ/T5eF7OD3y7zDw==" saltValue="BFXBXAuExTRILsTnzaUrGw==" spinCount="100000" sheet="1" objects="1" scenarios="1"/>
  <mergeCells count="84">
    <mergeCell ref="A29:A31"/>
    <mergeCell ref="O11:O12"/>
    <mergeCell ref="B9:C9"/>
    <mergeCell ref="B10:C10"/>
    <mergeCell ref="B12:C12"/>
    <mergeCell ref="B14:C14"/>
    <mergeCell ref="A17:A21"/>
    <mergeCell ref="B33:D33"/>
    <mergeCell ref="B29:D29"/>
    <mergeCell ref="B19:D19"/>
    <mergeCell ref="N14:R14"/>
    <mergeCell ref="Q16:R16"/>
    <mergeCell ref="Q17:R17"/>
    <mergeCell ref="Q18:R18"/>
    <mergeCell ref="Q20:R20"/>
    <mergeCell ref="Q19:R19"/>
    <mergeCell ref="B4:L4"/>
    <mergeCell ref="B17:D17"/>
    <mergeCell ref="B18:D18"/>
    <mergeCell ref="B5:L5"/>
    <mergeCell ref="C1:L3"/>
    <mergeCell ref="D10:L10"/>
    <mergeCell ref="E17:F17"/>
    <mergeCell ref="D11:L11"/>
    <mergeCell ref="K17:L17"/>
    <mergeCell ref="D9:E9"/>
    <mergeCell ref="B7:L7"/>
    <mergeCell ref="F9:H9"/>
    <mergeCell ref="I9:J9"/>
    <mergeCell ref="K18:L18"/>
    <mergeCell ref="D14:L14"/>
    <mergeCell ref="D12:L12"/>
    <mergeCell ref="Q36:R37"/>
    <mergeCell ref="K16:L16"/>
    <mergeCell ref="H16:I16"/>
    <mergeCell ref="E16:F16"/>
    <mergeCell ref="B16:D16"/>
    <mergeCell ref="H17:I17"/>
    <mergeCell ref="Q33:R33"/>
    <mergeCell ref="Q29:R29"/>
    <mergeCell ref="Q35:R35"/>
    <mergeCell ref="Q26:R26"/>
    <mergeCell ref="H22:I22"/>
    <mergeCell ref="H19:I19"/>
    <mergeCell ref="K26:L26"/>
    <mergeCell ref="K22:L22"/>
    <mergeCell ref="K24:L24"/>
    <mergeCell ref="B31:D31"/>
    <mergeCell ref="B11:C11"/>
    <mergeCell ref="D13:L13"/>
    <mergeCell ref="E18:F18"/>
    <mergeCell ref="C36:F37"/>
    <mergeCell ref="C35:F35"/>
    <mergeCell ref="E26:F26"/>
    <mergeCell ref="H36:I37"/>
    <mergeCell ref="H35:I35"/>
    <mergeCell ref="H31:I31"/>
    <mergeCell ref="H29:I29"/>
    <mergeCell ref="E19:F19"/>
    <mergeCell ref="H18:I18"/>
    <mergeCell ref="K19:L19"/>
    <mergeCell ref="B30:D30"/>
    <mergeCell ref="B24:D24"/>
    <mergeCell ref="Q21:R21"/>
    <mergeCell ref="B20:D20"/>
    <mergeCell ref="B21:D21"/>
    <mergeCell ref="E22:F22"/>
    <mergeCell ref="H21:I21"/>
    <mergeCell ref="E20:F20"/>
    <mergeCell ref="Q22:R22"/>
    <mergeCell ref="N29:P29"/>
    <mergeCell ref="N30:P30"/>
    <mergeCell ref="N31:P31"/>
    <mergeCell ref="H20:I20"/>
    <mergeCell ref="E21:F21"/>
    <mergeCell ref="H24:I24"/>
    <mergeCell ref="E29:F29"/>
    <mergeCell ref="H26:I26"/>
    <mergeCell ref="B28:I28"/>
    <mergeCell ref="N33:P33"/>
    <mergeCell ref="H30:I30"/>
    <mergeCell ref="Q31:R31"/>
    <mergeCell ref="Q30:R30"/>
    <mergeCell ref="E31:F31"/>
  </mergeCells>
  <phoneticPr fontId="12" type="noConversion"/>
  <conditionalFormatting sqref="S17">
    <cfRule type="cellIs" dxfId="84" priority="2" stopIfTrue="1" operator="greaterThan">
      <formula>1.1</formula>
    </cfRule>
  </conditionalFormatting>
  <conditionalFormatting sqref="S24">
    <cfRule type="cellIs" dxfId="82" priority="6" stopIfTrue="1" operator="greaterThan">
      <formula>0.3</formula>
    </cfRule>
  </conditionalFormatting>
  <conditionalFormatting sqref="B17">
    <cfRule type="cellIs" dxfId="81" priority="1" stopIfTrue="1" operator="equal">
      <formula>"ERROR"</formula>
    </cfRule>
  </conditionalFormatting>
  <dataValidations count="1">
    <dataValidation type="decimal" operator="lessThanOrEqual" allowBlank="1" showErrorMessage="1" errorTitle="erro max  7%" error="Error, your indirect costs are above 7%" sqref="E24">
      <formula1>0.07</formula1>
    </dataValidation>
  </dataValidations>
  <pageMargins left="0.74803149606299213" right="0.74803149606299213" top="0.62992125984251968" bottom="0.6692913385826772" header="0.51181102362204722" footer="0.43307086614173229"/>
  <pageSetup paperSize="9" orientation="portrait" r:id="rId1"/>
  <headerFooter alignWithMargins="0">
    <oddFooter>&amp;C&amp;F</oddFooter>
  </headerFooter>
  <ignoredErrors>
    <ignoredError sqref="N20 N21"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52"/>
    <pageSetUpPr fitToPage="1"/>
  </sheetPr>
  <dimension ref="A1:U111"/>
  <sheetViews>
    <sheetView zoomScale="130" zoomScaleNormal="130" workbookViewId="0">
      <pane ySplit="8" topLeftCell="A9" activePane="bottomLeft" state="frozen"/>
      <selection pane="bottomLeft" activeCell="C9" sqref="C9"/>
    </sheetView>
  </sheetViews>
  <sheetFormatPr defaultColWidth="0" defaultRowHeight="12.75" x14ac:dyDescent="0.2"/>
  <cols>
    <col min="1" max="1" width="5" style="6" customWidth="1"/>
    <col min="2" max="2" width="30.28515625" style="6" customWidth="1"/>
    <col min="3" max="3" width="16.5703125" style="6" customWidth="1"/>
    <col min="4" max="4" width="9.140625" style="7" customWidth="1"/>
    <col min="5" max="7" width="11.140625" style="7" customWidth="1"/>
    <col min="8" max="8" width="10" style="7" customWidth="1"/>
    <col min="9" max="9" width="9.85546875" style="7" customWidth="1"/>
    <col min="10" max="10" width="9.5703125" style="7" customWidth="1"/>
    <col min="11" max="11" width="10" style="7" customWidth="1"/>
    <col min="12" max="12" width="9.28515625" style="7" customWidth="1"/>
    <col min="13" max="13" width="9" style="7" customWidth="1"/>
    <col min="14" max="14" width="9.85546875" style="7" customWidth="1"/>
    <col min="15" max="15" width="2.28515625" style="7" customWidth="1"/>
    <col min="16" max="16" width="21" style="7" hidden="1" customWidth="1"/>
    <col min="17" max="17" width="18.42578125" style="7" hidden="1" customWidth="1"/>
    <col min="18" max="18" width="9.85546875" style="7" hidden="1" customWidth="1"/>
    <col min="19" max="19" width="10.42578125" style="7" hidden="1" customWidth="1"/>
    <col min="20" max="20" width="16.7109375" style="7" hidden="1" customWidth="1"/>
    <col min="21" max="21" width="0" style="7" hidden="1" customWidth="1"/>
    <col min="22" max="16384" width="9.140625" style="7" hidden="1"/>
  </cols>
  <sheetData>
    <row r="1" spans="1:21" s="1" customFormat="1" ht="16.5" customHeight="1" thickBot="1" x14ac:dyDescent="0.3">
      <c r="A1" s="9" t="s">
        <v>737</v>
      </c>
      <c r="B1" s="9"/>
      <c r="C1" s="9"/>
      <c r="J1" s="32" t="str">
        <f>IF('Summary Financial Statement'!$D$9&gt;"",'Summary Financial Statement'!$D$9,"")</f>
        <v/>
      </c>
      <c r="Q1" s="615" t="s">
        <v>123</v>
      </c>
      <c r="R1" s="615"/>
      <c r="S1" s="615"/>
      <c r="T1" s="615"/>
    </row>
    <row r="2" spans="1:21" s="1" customFormat="1" ht="16.5" customHeight="1" thickBot="1" x14ac:dyDescent="0.35">
      <c r="A2" s="14" t="s">
        <v>1</v>
      </c>
      <c r="B2" s="14"/>
      <c r="C2" s="14"/>
      <c r="J2" s="15"/>
      <c r="Q2" s="616" t="s">
        <v>252</v>
      </c>
      <c r="R2" s="617"/>
      <c r="S2" s="617"/>
      <c r="T2" s="618"/>
      <c r="U2" s="385"/>
    </row>
    <row r="3" spans="1:21" s="10" customFormat="1" ht="16.5" customHeight="1" thickBot="1" x14ac:dyDescent="0.3">
      <c r="A3" s="2"/>
      <c r="B3" s="2"/>
      <c r="C3" s="2"/>
      <c r="D3" s="621"/>
      <c r="E3" s="621"/>
      <c r="F3" s="621"/>
      <c r="G3" s="621"/>
      <c r="H3" s="621"/>
      <c r="I3" s="621"/>
      <c r="J3" s="621"/>
      <c r="K3" s="372"/>
      <c r="L3" s="631"/>
      <c r="M3" s="631"/>
      <c r="Q3" s="22" t="s">
        <v>119</v>
      </c>
      <c r="R3" s="159">
        <f>'Summary Financial Statement'!$Q$22*'Summary Financial Statement'!$E$24-R4</f>
        <v>0</v>
      </c>
    </row>
    <row r="4" spans="1:21" s="11" customFormat="1" ht="15.75" customHeight="1" thickBot="1" x14ac:dyDescent="0.25">
      <c r="A4" s="3"/>
      <c r="B4" s="3"/>
      <c r="C4" s="3"/>
      <c r="D4" s="622" t="s">
        <v>4</v>
      </c>
      <c r="E4" s="623"/>
      <c r="F4" s="623"/>
      <c r="G4" s="623"/>
      <c r="H4" s="623"/>
      <c r="I4" s="623"/>
      <c r="J4" s="624"/>
      <c r="K4" s="380"/>
      <c r="L4" s="632"/>
      <c r="M4" s="632"/>
      <c r="N4" s="70"/>
      <c r="O4" s="70"/>
      <c r="Q4" s="23" t="s">
        <v>110</v>
      </c>
      <c r="R4" s="158">
        <f>SUM(T9:T108)</f>
        <v>0</v>
      </c>
    </row>
    <row r="5" spans="1:21" s="11" customFormat="1" ht="12.75" customHeight="1" thickBot="1" x14ac:dyDescent="0.25">
      <c r="A5" s="3"/>
      <c r="B5" s="3"/>
      <c r="C5" s="3"/>
      <c r="D5" s="625" t="str">
        <f>+'Summary Financial Statement'!B17</f>
        <v>1.1 Staff cost</v>
      </c>
      <c r="E5" s="625" t="str">
        <f>CONCATENATE('Summary Financial Statement'!B18,)</f>
        <v>1.2 Travel costs</v>
      </c>
      <c r="F5" s="625" t="str">
        <f>CONCATENATE('Summary Financial Statement'!B19)</f>
        <v>1.3 Individual support</v>
      </c>
      <c r="G5" s="625" t="str">
        <f>+'Summary Financial Statement'!B20</f>
        <v xml:space="preserve">1.4 Equipment  (up to 5% of total direct costs) </v>
      </c>
      <c r="H5" s="625" t="str">
        <f>+'Summary Financial Statement'!B21</f>
        <v xml:space="preserve">1.5 Other costs  (up to 5% of total direct costs)   </v>
      </c>
      <c r="I5" s="627" t="s">
        <v>685</v>
      </c>
      <c r="J5" s="619" t="s">
        <v>251</v>
      </c>
      <c r="K5" s="625" t="s">
        <v>153</v>
      </c>
      <c r="L5" s="633" t="s">
        <v>256</v>
      </c>
      <c r="M5" s="634"/>
      <c r="N5" s="629" t="s">
        <v>751</v>
      </c>
      <c r="O5" s="75"/>
    </row>
    <row r="6" spans="1:21" s="12" customFormat="1" ht="53.25" customHeight="1" thickBot="1" x14ac:dyDescent="0.3">
      <c r="A6" s="4"/>
      <c r="B6" s="18" t="s">
        <v>735</v>
      </c>
      <c r="C6" s="21" t="s">
        <v>736</v>
      </c>
      <c r="D6" s="626"/>
      <c r="E6" s="626"/>
      <c r="F6" s="626"/>
      <c r="G6" s="626"/>
      <c r="H6" s="626"/>
      <c r="I6" s="628"/>
      <c r="J6" s="620"/>
      <c r="K6" s="626"/>
      <c r="L6" s="635"/>
      <c r="M6" s="636"/>
      <c r="N6" s="630"/>
      <c r="O6" s="75"/>
      <c r="Q6" s="69" t="s">
        <v>248</v>
      </c>
      <c r="R6" s="69" t="s">
        <v>165</v>
      </c>
      <c r="S6" s="69" t="s">
        <v>166</v>
      </c>
      <c r="T6" s="69" t="s">
        <v>254</v>
      </c>
    </row>
    <row r="7" spans="1:21" ht="14.25" thickBot="1" x14ac:dyDescent="0.3">
      <c r="A7" s="5" t="s">
        <v>3</v>
      </c>
      <c r="B7" s="19"/>
      <c r="C7" s="19"/>
      <c r="D7" s="457">
        <f>IFERROR(D8/$I$8,0)</f>
        <v>0</v>
      </c>
      <c r="E7" s="458">
        <f>IFERROR(E8/$I$8,0)</f>
        <v>0</v>
      </c>
      <c r="F7" s="458">
        <f>IFERROR(F8/$I$8,0)</f>
        <v>0</v>
      </c>
      <c r="G7" s="458">
        <f>IFERROR(G8/$I$8,0)</f>
        <v>0</v>
      </c>
      <c r="H7" s="458">
        <f>IFERROR(H8/$I$8,0)</f>
        <v>0</v>
      </c>
      <c r="I7" s="458"/>
      <c r="J7" s="459"/>
      <c r="K7" s="458">
        <f>+'Summary Financial Statement'!E24</f>
        <v>0</v>
      </c>
      <c r="L7" s="71" t="s">
        <v>246</v>
      </c>
      <c r="M7" s="76" t="s">
        <v>247</v>
      </c>
      <c r="N7" s="78"/>
      <c r="O7" s="75"/>
      <c r="Q7" s="73" t="s">
        <v>249</v>
      </c>
    </row>
    <row r="8" spans="1:21" ht="14.25" thickBot="1" x14ac:dyDescent="0.3">
      <c r="A8" s="8" t="s">
        <v>0</v>
      </c>
      <c r="B8" s="63"/>
      <c r="C8" s="63"/>
      <c r="D8" s="418">
        <f>SUM(D9:D108)</f>
        <v>0</v>
      </c>
      <c r="E8" s="418">
        <f>SUM(E9:E108)</f>
        <v>0</v>
      </c>
      <c r="F8" s="418">
        <f>SUM(F9:F108)</f>
        <v>0</v>
      </c>
      <c r="G8" s="418">
        <f>SUM(G9:G108)</f>
        <v>0</v>
      </c>
      <c r="H8" s="418">
        <f>SUM(H9:H108)</f>
        <v>0</v>
      </c>
      <c r="I8" s="426">
        <f>+D8+E8+F8+G8+H8</f>
        <v>0</v>
      </c>
      <c r="J8" s="427">
        <f>SUM(J9:J108)</f>
        <v>0</v>
      </c>
      <c r="K8" s="428">
        <f>SUM(K9:K108)</f>
        <v>0</v>
      </c>
      <c r="L8" s="72" t="s">
        <v>162</v>
      </c>
      <c r="M8" s="77" t="s">
        <v>162</v>
      </c>
      <c r="N8" s="349"/>
      <c r="O8" s="75"/>
    </row>
    <row r="9" spans="1:21" ht="14.25" thickBot="1" x14ac:dyDescent="0.3">
      <c r="A9" s="142" t="s">
        <v>620</v>
      </c>
      <c r="B9" s="350"/>
      <c r="C9" s="351"/>
      <c r="D9" s="416">
        <f>SUMIF('1.1 Staff cost'!$A$11:$A$105,Beneficiaries!A9,'1.1 Staff cost'!$N$11:$N$105)</f>
        <v>0</v>
      </c>
      <c r="E9" s="424">
        <f>SUMIF('1.2Travel cost&amp;1.3ind.sup. '!$A$11:$A$1306,Beneficiaries!A9,'1.2Travel cost&amp;1.3ind.sup. '!$T$11:$T$1306)</f>
        <v>0</v>
      </c>
      <c r="F9" s="424">
        <f>SUMIF('1.2Travel cost&amp;1.3ind.sup. '!$A$11:$A$1306,Beneficiaries!A9,'1.2Travel cost&amp;1.3ind.sup. '!$U$11:$U$1306)</f>
        <v>0</v>
      </c>
      <c r="G9" s="424">
        <f>SUMIF('1.4 Equipment'!$A$10:$A$209,Beneficiaries!A9,'1.4 Equipment'!$V$10:$V$209)</f>
        <v>0</v>
      </c>
      <c r="H9" s="424">
        <f>SUMIF('1.5 Other costs'!$A$10:$A$309,Beneficiaries!A9,'1.5 Other costs'!$O$10:$O$309)</f>
        <v>0</v>
      </c>
      <c r="I9" s="417">
        <f t="shared" ref="I9:I72" si="0">+D9+E9+F9+G9+H9</f>
        <v>0</v>
      </c>
      <c r="J9" s="425" t="str">
        <f>IF(I9&gt;0,I9/$I$8,"")</f>
        <v/>
      </c>
      <c r="K9" s="424">
        <f>+IFERROR((I9*$K$7)*('Summary Financial Statement'!$K$24/'Summary Financial Statement'!$H$24),0)</f>
        <v>0</v>
      </c>
      <c r="L9" s="352"/>
      <c r="M9" s="353"/>
      <c r="N9" s="68" t="e">
        <f>(I9+K9)/($I$8+$K$8)</f>
        <v>#DIV/0!</v>
      </c>
      <c r="O9" s="75"/>
      <c r="P9" s="12" t="str">
        <f t="shared" ref="P9:P73" si="1">IF(AND(L9="", M9=""), "", "DEDUCT INDIRECT COSTS")</f>
        <v/>
      </c>
      <c r="Q9" s="336"/>
      <c r="R9" s="333">
        <f>+DAYS360('Summary Financial Statement'!$I$9,'Summary Financial Statement'!$L$9)/30</f>
        <v>0</v>
      </c>
      <c r="S9" s="334">
        <f>IF(R9=0,0,Q9/ROUND(R9,0))</f>
        <v>0</v>
      </c>
      <c r="T9" s="335">
        <f>IF(P9="",0,'Summary Financial Statement'!$Q$22*'Summary Financial Statement'!$E$24*Beneficiaries!J9*Beneficiaries!$S9)</f>
        <v>0</v>
      </c>
    </row>
    <row r="10" spans="1:21" ht="13.5" customHeight="1" thickBot="1" x14ac:dyDescent="0.3">
      <c r="A10" s="141" t="s">
        <v>622</v>
      </c>
      <c r="B10" s="151"/>
      <c r="C10" s="152"/>
      <c r="D10" s="343">
        <f>SUMIF('1.1 Staff cost'!$A$11:$A$105,Beneficiaries!A10,'1.1 Staff cost'!$N$11:$N$105)</f>
        <v>0</v>
      </c>
      <c r="E10" s="342">
        <f>SUMIF('1.2Travel cost&amp;1.3ind.sup. '!$A$11:$A$1306,Beneficiaries!A10,'1.2Travel cost&amp;1.3ind.sup. '!$T$11:$T$1306)</f>
        <v>0</v>
      </c>
      <c r="F10" s="342">
        <f>SUMIF('1.2Travel cost&amp;1.3ind.sup. '!$A$11:$A$1306,Beneficiaries!A10,'1.2Travel cost&amp;1.3ind.sup. '!$U$11:$U$1306)</f>
        <v>0</v>
      </c>
      <c r="G10" s="342">
        <f>SUMIF('1.4 Equipment'!$A$10:$A$209,Beneficiaries!A10,'1.4 Equipment'!$V$10:$V$209)</f>
        <v>0</v>
      </c>
      <c r="H10" s="342">
        <f>SUMIF('1.5 Other costs'!$A$10:$A$309,Beneficiaries!A10,'1.5 Other costs'!$O$10:$O$309)</f>
        <v>0</v>
      </c>
      <c r="I10" s="341">
        <f t="shared" si="0"/>
        <v>0</v>
      </c>
      <c r="J10" s="344" t="str">
        <f t="shared" ref="J10:J73" si="2">IF(I10&gt;0,I10/$I$8,"")</f>
        <v/>
      </c>
      <c r="K10" s="424">
        <f>+IFERROR((I10*$K$7)*('Summary Financial Statement'!$K$24/'Summary Financial Statement'!$H$24),0)</f>
        <v>0</v>
      </c>
      <c r="L10" s="155"/>
      <c r="M10" s="156"/>
      <c r="N10" s="68" t="e">
        <f t="shared" ref="N10:N73" si="3">(I10+K10)/($I$8+$K$8)</f>
        <v>#DIV/0!</v>
      </c>
      <c r="O10" s="75"/>
      <c r="P10" s="12" t="str">
        <f t="shared" si="1"/>
        <v/>
      </c>
      <c r="Q10" s="336"/>
      <c r="R10" s="333">
        <f>+DAYS360('Summary Financial Statement'!$I$9,'Summary Financial Statement'!$L$9)/30</f>
        <v>0</v>
      </c>
      <c r="S10" s="334">
        <f t="shared" ref="S10:S73" si="4">IF(R10=0,0,Q10/ROUND(R10,0))</f>
        <v>0</v>
      </c>
      <c r="T10" s="335">
        <f>IF(P10="",0,'Summary Financial Statement'!$Q$22*'Summary Financial Statement'!$E$24*Beneficiaries!J10*Beneficiaries!$S10)</f>
        <v>0</v>
      </c>
    </row>
    <row r="11" spans="1:21" ht="14.25" thickBot="1" x14ac:dyDescent="0.3">
      <c r="A11" s="141" t="s">
        <v>657</v>
      </c>
      <c r="B11" s="151"/>
      <c r="C11" s="152"/>
      <c r="D11" s="343">
        <f>SUMIF('1.1 Staff cost'!$A$11:$A$105,Beneficiaries!A11,'1.1 Staff cost'!$N$11:$N$105)</f>
        <v>0</v>
      </c>
      <c r="E11" s="342">
        <f>SUMIF('1.2Travel cost&amp;1.3ind.sup. '!$A$11:$A$1306,Beneficiaries!A11,'1.2Travel cost&amp;1.3ind.sup. '!$T$11:$T$1306)</f>
        <v>0</v>
      </c>
      <c r="F11" s="342">
        <f>SUMIF('1.2Travel cost&amp;1.3ind.sup. '!$A$11:$A$1306,Beneficiaries!A11,'1.2Travel cost&amp;1.3ind.sup. '!$U$11:$U$1306)</f>
        <v>0</v>
      </c>
      <c r="G11" s="342">
        <f>SUMIF('1.4 Equipment'!$A$10:$A$209,Beneficiaries!A11,'1.4 Equipment'!$V$10:$V$209)</f>
        <v>0</v>
      </c>
      <c r="H11" s="342">
        <f>SUMIF('1.5 Other costs'!$A$10:$A$309,Beneficiaries!A11,'1.5 Other costs'!$O$10:$O$309)</f>
        <v>0</v>
      </c>
      <c r="I11" s="341">
        <f t="shared" si="0"/>
        <v>0</v>
      </c>
      <c r="J11" s="344" t="str">
        <f t="shared" si="2"/>
        <v/>
      </c>
      <c r="K11" s="424">
        <f>+IFERROR((I11*$K$7)*('Summary Financial Statement'!$K$24/'Summary Financial Statement'!$H$24),0)</f>
        <v>0</v>
      </c>
      <c r="L11" s="155"/>
      <c r="M11" s="156"/>
      <c r="N11" s="68" t="e">
        <f t="shared" si="3"/>
        <v>#DIV/0!</v>
      </c>
      <c r="O11" s="75"/>
      <c r="P11" s="12" t="str">
        <f t="shared" si="1"/>
        <v/>
      </c>
      <c r="Q11" s="336"/>
      <c r="R11" s="333">
        <f>+DAYS360('Summary Financial Statement'!$I$9,'Summary Financial Statement'!$L$9)/30</f>
        <v>0</v>
      </c>
      <c r="S11" s="334">
        <f t="shared" si="4"/>
        <v>0</v>
      </c>
      <c r="T11" s="335">
        <f>IF(P11="",0,'Summary Financial Statement'!$Q$22*'Summary Financial Statement'!$E$24*Beneficiaries!J11*Beneficiaries!$S11)</f>
        <v>0</v>
      </c>
    </row>
    <row r="12" spans="1:21" ht="14.25" thickBot="1" x14ac:dyDescent="0.3">
      <c r="A12" s="141" t="s">
        <v>658</v>
      </c>
      <c r="B12" s="151"/>
      <c r="C12" s="152"/>
      <c r="D12" s="343">
        <f>SUMIF('1.1 Staff cost'!$A$11:$A$105,Beneficiaries!A12,'1.1 Staff cost'!$N$11:$N$105)</f>
        <v>0</v>
      </c>
      <c r="E12" s="342">
        <f>SUMIF('1.2Travel cost&amp;1.3ind.sup. '!$A$11:$A$1306,Beneficiaries!A12,'1.2Travel cost&amp;1.3ind.sup. '!$T$11:$T$1306)</f>
        <v>0</v>
      </c>
      <c r="F12" s="342">
        <f>SUMIF('1.2Travel cost&amp;1.3ind.sup. '!$A$11:$A$1306,Beneficiaries!A12,'1.2Travel cost&amp;1.3ind.sup. '!$U$11:$U$1306)</f>
        <v>0</v>
      </c>
      <c r="G12" s="342">
        <f>SUMIF('1.4 Equipment'!$A$10:$A$209,Beneficiaries!A12,'1.4 Equipment'!$V$10:$V$209)</f>
        <v>0</v>
      </c>
      <c r="H12" s="342">
        <f>SUMIF('1.5 Other costs'!$A$10:$A$309,Beneficiaries!A12,'1.5 Other costs'!$O$10:$O$309)</f>
        <v>0</v>
      </c>
      <c r="I12" s="341">
        <f t="shared" si="0"/>
        <v>0</v>
      </c>
      <c r="J12" s="344" t="str">
        <f t="shared" si="2"/>
        <v/>
      </c>
      <c r="K12" s="424">
        <f>+IFERROR((I12*$K$7)*('Summary Financial Statement'!$K$24/'Summary Financial Statement'!$H$24),0)</f>
        <v>0</v>
      </c>
      <c r="L12" s="155"/>
      <c r="M12" s="156"/>
      <c r="N12" s="68" t="e">
        <f t="shared" si="3"/>
        <v>#DIV/0!</v>
      </c>
      <c r="O12" s="75"/>
      <c r="P12" s="12" t="str">
        <f t="shared" si="1"/>
        <v/>
      </c>
      <c r="Q12" s="336"/>
      <c r="R12" s="333">
        <f>+DAYS360('Summary Financial Statement'!$I$9,'Summary Financial Statement'!$L$9)/30</f>
        <v>0</v>
      </c>
      <c r="S12" s="334">
        <f t="shared" si="4"/>
        <v>0</v>
      </c>
      <c r="T12" s="335">
        <f>IF(P12="",0,'Summary Financial Statement'!$Q$22*'Summary Financial Statement'!$E$24*Beneficiaries!J12*Beneficiaries!$S12)</f>
        <v>0</v>
      </c>
    </row>
    <row r="13" spans="1:21" ht="14.25" thickBot="1" x14ac:dyDescent="0.3">
      <c r="A13" s="141" t="s">
        <v>659</v>
      </c>
      <c r="B13" s="151"/>
      <c r="C13" s="152"/>
      <c r="D13" s="343">
        <f>SUMIF('1.1 Staff cost'!$A$11:$A$105,Beneficiaries!A13,'1.1 Staff cost'!$N$11:$N$105)</f>
        <v>0</v>
      </c>
      <c r="E13" s="342">
        <f>SUMIF('1.2Travel cost&amp;1.3ind.sup. '!$A$11:$A$1306,Beneficiaries!A13,'1.2Travel cost&amp;1.3ind.sup. '!$T$11:$T$1306)</f>
        <v>0</v>
      </c>
      <c r="F13" s="342">
        <f>SUMIF('1.2Travel cost&amp;1.3ind.sup. '!$A$11:$A$1306,Beneficiaries!A13,'1.2Travel cost&amp;1.3ind.sup. '!$U$11:$U$1306)</f>
        <v>0</v>
      </c>
      <c r="G13" s="342">
        <f>SUMIF('1.4 Equipment'!$A$10:$A$209,Beneficiaries!A13,'1.4 Equipment'!$V$10:$V$209)</f>
        <v>0</v>
      </c>
      <c r="H13" s="342">
        <f>SUMIF('1.5 Other costs'!$A$10:$A$309,Beneficiaries!A13,'1.5 Other costs'!$O$10:$O$309)</f>
        <v>0</v>
      </c>
      <c r="I13" s="341">
        <f t="shared" si="0"/>
        <v>0</v>
      </c>
      <c r="J13" s="344" t="str">
        <f t="shared" si="2"/>
        <v/>
      </c>
      <c r="K13" s="424">
        <f>+IFERROR((I13*$K$7)*('Summary Financial Statement'!$K$24/'Summary Financial Statement'!$H$24),0)</f>
        <v>0</v>
      </c>
      <c r="L13" s="155"/>
      <c r="M13" s="156"/>
      <c r="N13" s="68" t="e">
        <f t="shared" si="3"/>
        <v>#DIV/0!</v>
      </c>
      <c r="O13" s="75"/>
      <c r="P13" s="12" t="str">
        <f t="shared" si="1"/>
        <v/>
      </c>
      <c r="Q13" s="336"/>
      <c r="R13" s="333">
        <f>+DAYS360('Summary Financial Statement'!$I$9,'Summary Financial Statement'!$L$9)/30</f>
        <v>0</v>
      </c>
      <c r="S13" s="334">
        <f t="shared" si="4"/>
        <v>0</v>
      </c>
      <c r="T13" s="335">
        <f>IF(P13="",0,'Summary Financial Statement'!$Q$22*'Summary Financial Statement'!$E$24*Beneficiaries!J13*Beneficiaries!$S13)</f>
        <v>0</v>
      </c>
    </row>
    <row r="14" spans="1:21" ht="14.25" thickBot="1" x14ac:dyDescent="0.3">
      <c r="A14" s="141" t="s">
        <v>660</v>
      </c>
      <c r="B14" s="153"/>
      <c r="C14" s="152"/>
      <c r="D14" s="343">
        <f>SUMIF('1.1 Staff cost'!$A$11:$A$105,Beneficiaries!A14,'1.1 Staff cost'!$N$11:$N$105)</f>
        <v>0</v>
      </c>
      <c r="E14" s="342">
        <f>SUMIF('1.2Travel cost&amp;1.3ind.sup. '!$A$11:$A$1306,Beneficiaries!A14,'1.2Travel cost&amp;1.3ind.sup. '!$T$11:$T$1306)</f>
        <v>0</v>
      </c>
      <c r="F14" s="342">
        <f>SUMIF('1.2Travel cost&amp;1.3ind.sup. '!$A$11:$A$1306,Beneficiaries!A14,'1.2Travel cost&amp;1.3ind.sup. '!$U$11:$U$1306)</f>
        <v>0</v>
      </c>
      <c r="G14" s="342">
        <f>SUMIF('1.4 Equipment'!$A$10:$A$209,Beneficiaries!A14,'1.4 Equipment'!$V$10:$V$209)</f>
        <v>0</v>
      </c>
      <c r="H14" s="342">
        <f>SUMIF('1.5 Other costs'!$A$10:$A$309,Beneficiaries!A14,'1.5 Other costs'!$O$10:$O$309)</f>
        <v>0</v>
      </c>
      <c r="I14" s="341">
        <f t="shared" si="0"/>
        <v>0</v>
      </c>
      <c r="J14" s="344" t="str">
        <f t="shared" si="2"/>
        <v/>
      </c>
      <c r="K14" s="424">
        <f>+IFERROR((I14*$K$7)*('Summary Financial Statement'!$K$24/'Summary Financial Statement'!$H$24),0)</f>
        <v>0</v>
      </c>
      <c r="L14" s="155"/>
      <c r="M14" s="156"/>
      <c r="N14" s="68" t="e">
        <f t="shared" si="3"/>
        <v>#DIV/0!</v>
      </c>
      <c r="O14" s="75"/>
      <c r="P14" s="12" t="str">
        <f t="shared" si="1"/>
        <v/>
      </c>
      <c r="Q14" s="336"/>
      <c r="R14" s="333">
        <f>+DAYS360('Summary Financial Statement'!$I$9,'Summary Financial Statement'!$L$9)/30</f>
        <v>0</v>
      </c>
      <c r="S14" s="334">
        <f t="shared" si="4"/>
        <v>0</v>
      </c>
      <c r="T14" s="335">
        <f>IF(P14="",0,'Summary Financial Statement'!$Q$22*'Summary Financial Statement'!$E$24*Beneficiaries!J14*Beneficiaries!$S14)</f>
        <v>0</v>
      </c>
    </row>
    <row r="15" spans="1:21" ht="14.25" thickBot="1" x14ac:dyDescent="0.3">
      <c r="A15" s="141" t="s">
        <v>661</v>
      </c>
      <c r="B15" s="153"/>
      <c r="C15" s="152"/>
      <c r="D15" s="343">
        <f>SUMIF('1.1 Staff cost'!$A$11:$A$105,Beneficiaries!A15,'1.1 Staff cost'!$N$11:$N$105)</f>
        <v>0</v>
      </c>
      <c r="E15" s="342">
        <f>SUMIF('1.2Travel cost&amp;1.3ind.sup. '!$A$11:$A$1306,Beneficiaries!A15,'1.2Travel cost&amp;1.3ind.sup. '!$T$11:$T$1306)</f>
        <v>0</v>
      </c>
      <c r="F15" s="342">
        <f>SUMIF('1.2Travel cost&amp;1.3ind.sup. '!$A$11:$A$1306,Beneficiaries!A15,'1.2Travel cost&amp;1.3ind.sup. '!$U$11:$U$1306)</f>
        <v>0</v>
      </c>
      <c r="G15" s="342">
        <f>SUMIF('1.4 Equipment'!$A$10:$A$209,Beneficiaries!A15,'1.4 Equipment'!$V$10:$V$209)</f>
        <v>0</v>
      </c>
      <c r="H15" s="342">
        <f>SUMIF('1.5 Other costs'!$A$10:$A$309,Beneficiaries!A15,'1.5 Other costs'!$O$10:$O$309)</f>
        <v>0</v>
      </c>
      <c r="I15" s="341">
        <f t="shared" si="0"/>
        <v>0</v>
      </c>
      <c r="J15" s="344" t="str">
        <f t="shared" si="2"/>
        <v/>
      </c>
      <c r="K15" s="424">
        <f>+IFERROR((I15*$K$7)*('Summary Financial Statement'!$K$24/'Summary Financial Statement'!$H$24),0)</f>
        <v>0</v>
      </c>
      <c r="L15" s="155"/>
      <c r="M15" s="156"/>
      <c r="N15" s="68" t="e">
        <f t="shared" si="3"/>
        <v>#DIV/0!</v>
      </c>
      <c r="O15" s="75"/>
      <c r="P15" s="12" t="str">
        <f t="shared" si="1"/>
        <v/>
      </c>
      <c r="Q15" s="336"/>
      <c r="R15" s="333">
        <f>+DAYS360('Summary Financial Statement'!$I$9,'Summary Financial Statement'!$L$9)/30</f>
        <v>0</v>
      </c>
      <c r="S15" s="334">
        <f t="shared" si="4"/>
        <v>0</v>
      </c>
      <c r="T15" s="335">
        <f>IF(P15="",0,'Summary Financial Statement'!$Q$22*'Summary Financial Statement'!$E$24*Beneficiaries!J15*Beneficiaries!$S15)</f>
        <v>0</v>
      </c>
    </row>
    <row r="16" spans="1:21" ht="14.25" thickBot="1" x14ac:dyDescent="0.3">
      <c r="A16" s="141" t="s">
        <v>662</v>
      </c>
      <c r="B16" s="154"/>
      <c r="C16" s="152"/>
      <c r="D16" s="343">
        <f>SUMIF('1.1 Staff cost'!$A$11:$A$105,Beneficiaries!A16,'1.1 Staff cost'!$N$11:$N$105)</f>
        <v>0</v>
      </c>
      <c r="E16" s="342">
        <f>SUMIF('1.2Travel cost&amp;1.3ind.sup. '!$A$11:$A$1306,Beneficiaries!A16,'1.2Travel cost&amp;1.3ind.sup. '!$T$11:$T$1306)</f>
        <v>0</v>
      </c>
      <c r="F16" s="342">
        <f>SUMIF('1.2Travel cost&amp;1.3ind.sup. '!$A$11:$A$1306,Beneficiaries!A16,'1.2Travel cost&amp;1.3ind.sup. '!$U$11:$U$1306)</f>
        <v>0</v>
      </c>
      <c r="G16" s="342">
        <f>SUMIF('1.4 Equipment'!$A$10:$A$209,Beneficiaries!A16,'1.4 Equipment'!$V$10:$V$209)</f>
        <v>0</v>
      </c>
      <c r="H16" s="342">
        <f>SUMIF('1.5 Other costs'!$A$10:$A$309,Beneficiaries!A16,'1.5 Other costs'!$O$10:$O$309)</f>
        <v>0</v>
      </c>
      <c r="I16" s="341">
        <f t="shared" si="0"/>
        <v>0</v>
      </c>
      <c r="J16" s="344" t="str">
        <f t="shared" si="2"/>
        <v/>
      </c>
      <c r="K16" s="424">
        <f>+IFERROR((I16*$K$7)*('Summary Financial Statement'!$K$24/'Summary Financial Statement'!$H$24),0)</f>
        <v>0</v>
      </c>
      <c r="L16" s="155"/>
      <c r="M16" s="156"/>
      <c r="N16" s="68" t="e">
        <f t="shared" si="3"/>
        <v>#DIV/0!</v>
      </c>
      <c r="O16" s="75"/>
      <c r="P16" s="12" t="str">
        <f t="shared" si="1"/>
        <v/>
      </c>
      <c r="Q16" s="336"/>
      <c r="R16" s="333">
        <f>+DAYS360('Summary Financial Statement'!$I$9,'Summary Financial Statement'!$L$9)/30</f>
        <v>0</v>
      </c>
      <c r="S16" s="334">
        <f t="shared" si="4"/>
        <v>0</v>
      </c>
      <c r="T16" s="335">
        <f>IF(P16="",0,'Summary Financial Statement'!$Q$22*'Summary Financial Statement'!$E$24*Beneficiaries!J16*Beneficiaries!$S16)</f>
        <v>0</v>
      </c>
    </row>
    <row r="17" spans="1:20" ht="14.25" thickBot="1" x14ac:dyDescent="0.3">
      <c r="A17" s="141" t="s">
        <v>663</v>
      </c>
      <c r="B17" s="154"/>
      <c r="C17" s="152"/>
      <c r="D17" s="343">
        <f>SUMIF('1.1 Staff cost'!$A$11:$A$105,Beneficiaries!A17,'1.1 Staff cost'!$N$11:$N$105)</f>
        <v>0</v>
      </c>
      <c r="E17" s="342">
        <f>SUMIF('1.2Travel cost&amp;1.3ind.sup. '!$A$11:$A$1306,Beneficiaries!A17,'1.2Travel cost&amp;1.3ind.sup. '!$T$11:$T$1306)</f>
        <v>0</v>
      </c>
      <c r="F17" s="342">
        <f>SUMIF('1.2Travel cost&amp;1.3ind.sup. '!$A$11:$A$1306,Beneficiaries!A17,'1.2Travel cost&amp;1.3ind.sup. '!$U$11:$U$1306)</f>
        <v>0</v>
      </c>
      <c r="G17" s="342">
        <f>SUMIF('1.4 Equipment'!$A$10:$A$209,Beneficiaries!A17,'1.4 Equipment'!$V$10:$V$209)</f>
        <v>0</v>
      </c>
      <c r="H17" s="342">
        <f>SUMIF('1.5 Other costs'!$A$10:$A$309,Beneficiaries!A17,'1.5 Other costs'!$O$10:$O$309)</f>
        <v>0</v>
      </c>
      <c r="I17" s="341">
        <f t="shared" si="0"/>
        <v>0</v>
      </c>
      <c r="J17" s="344" t="str">
        <f t="shared" si="2"/>
        <v/>
      </c>
      <c r="K17" s="424">
        <f>+IFERROR((I17*$K$7)*('Summary Financial Statement'!$K$24/'Summary Financial Statement'!$H$24),0)</f>
        <v>0</v>
      </c>
      <c r="L17" s="155"/>
      <c r="M17" s="156"/>
      <c r="N17" s="68" t="e">
        <f t="shared" si="3"/>
        <v>#DIV/0!</v>
      </c>
      <c r="O17" s="75"/>
      <c r="P17" s="12" t="str">
        <f t="shared" si="1"/>
        <v/>
      </c>
      <c r="Q17" s="336"/>
      <c r="R17" s="333">
        <f>+DAYS360('Summary Financial Statement'!$I$9,'Summary Financial Statement'!$L$9)/30</f>
        <v>0</v>
      </c>
      <c r="S17" s="334">
        <f t="shared" si="4"/>
        <v>0</v>
      </c>
      <c r="T17" s="335">
        <f>IF(P17="",0,'Summary Financial Statement'!$Q$22*'Summary Financial Statement'!$E$24*Beneficiaries!J17*Beneficiaries!$S17)</f>
        <v>0</v>
      </c>
    </row>
    <row r="18" spans="1:20" ht="14.25" thickBot="1" x14ac:dyDescent="0.3">
      <c r="A18" s="141" t="s">
        <v>97</v>
      </c>
      <c r="B18" s="154"/>
      <c r="C18" s="152"/>
      <c r="D18" s="343">
        <f>SUMIF('1.1 Staff cost'!$A$11:$A$105,Beneficiaries!A18,'1.1 Staff cost'!$N$11:$N$105)</f>
        <v>0</v>
      </c>
      <c r="E18" s="342">
        <f>SUMIF('1.2Travel cost&amp;1.3ind.sup. '!$A$11:$A$1306,Beneficiaries!A18,'1.2Travel cost&amp;1.3ind.sup. '!$T$11:$T$1306)</f>
        <v>0</v>
      </c>
      <c r="F18" s="342">
        <f>SUMIF('1.2Travel cost&amp;1.3ind.sup. '!$A$11:$A$1306,Beneficiaries!A18,'1.2Travel cost&amp;1.3ind.sup. '!$U$11:$U$1306)</f>
        <v>0</v>
      </c>
      <c r="G18" s="342">
        <f>SUMIF('1.4 Equipment'!$A$10:$A$209,Beneficiaries!A18,'1.4 Equipment'!$V$10:$V$209)</f>
        <v>0</v>
      </c>
      <c r="H18" s="342">
        <f>SUMIF('1.5 Other costs'!$A$10:$A$309,Beneficiaries!A18,'1.5 Other costs'!$O$10:$O$309)</f>
        <v>0</v>
      </c>
      <c r="I18" s="341">
        <f t="shared" si="0"/>
        <v>0</v>
      </c>
      <c r="J18" s="344" t="str">
        <f t="shared" si="2"/>
        <v/>
      </c>
      <c r="K18" s="424">
        <f>+IFERROR((I18*$K$7)*('Summary Financial Statement'!$K$24/'Summary Financial Statement'!$H$24),0)</f>
        <v>0</v>
      </c>
      <c r="L18" s="155"/>
      <c r="M18" s="156"/>
      <c r="N18" s="68" t="e">
        <f t="shared" si="3"/>
        <v>#DIV/0!</v>
      </c>
      <c r="O18" s="75"/>
      <c r="P18" s="12" t="str">
        <f t="shared" si="1"/>
        <v/>
      </c>
      <c r="Q18" s="336"/>
      <c r="R18" s="333">
        <f>+DAYS360('Summary Financial Statement'!$I$9,'Summary Financial Statement'!$L$9)/30</f>
        <v>0</v>
      </c>
      <c r="S18" s="334">
        <f t="shared" si="4"/>
        <v>0</v>
      </c>
      <c r="T18" s="335">
        <f>IF(P18="",0,'Summary Financial Statement'!$Q$22*'Summary Financial Statement'!$E$24*Beneficiaries!J18*Beneficiaries!$S18)</f>
        <v>0</v>
      </c>
    </row>
    <row r="19" spans="1:20" ht="14.25" thickBot="1" x14ac:dyDescent="0.3">
      <c r="A19" s="141" t="s">
        <v>98</v>
      </c>
      <c r="B19" s="154"/>
      <c r="C19" s="152"/>
      <c r="D19" s="343">
        <f>SUMIF('1.1 Staff cost'!$A$11:$A$105,Beneficiaries!A19,'1.1 Staff cost'!$N$11:$N$105)</f>
        <v>0</v>
      </c>
      <c r="E19" s="342">
        <f>SUMIF('1.2Travel cost&amp;1.3ind.sup. '!$A$11:$A$1306,Beneficiaries!A19,'1.2Travel cost&amp;1.3ind.sup. '!$T$11:$T$1306)</f>
        <v>0</v>
      </c>
      <c r="F19" s="342">
        <f>SUMIF('1.2Travel cost&amp;1.3ind.sup. '!$A$11:$A$1306,Beneficiaries!A19,'1.2Travel cost&amp;1.3ind.sup. '!$U$11:$U$1306)</f>
        <v>0</v>
      </c>
      <c r="G19" s="342">
        <f>SUMIF('1.4 Equipment'!$A$10:$A$209,Beneficiaries!A19,'1.4 Equipment'!$V$10:$V$209)</f>
        <v>0</v>
      </c>
      <c r="H19" s="342">
        <f>SUMIF('1.5 Other costs'!$A$10:$A$309,Beneficiaries!A19,'1.5 Other costs'!$O$10:$O$309)</f>
        <v>0</v>
      </c>
      <c r="I19" s="341">
        <f t="shared" si="0"/>
        <v>0</v>
      </c>
      <c r="J19" s="344" t="str">
        <f t="shared" si="2"/>
        <v/>
      </c>
      <c r="K19" s="424">
        <f>+IFERROR((I19*$K$7)*('Summary Financial Statement'!$K$24/'Summary Financial Statement'!$H$24),0)</f>
        <v>0</v>
      </c>
      <c r="L19" s="155"/>
      <c r="M19" s="156"/>
      <c r="N19" s="68" t="e">
        <f t="shared" si="3"/>
        <v>#DIV/0!</v>
      </c>
      <c r="O19" s="75"/>
      <c r="P19" s="12" t="str">
        <f t="shared" si="1"/>
        <v/>
      </c>
      <c r="Q19" s="336"/>
      <c r="R19" s="333">
        <f>+DAYS360('Summary Financial Statement'!$I$9,'Summary Financial Statement'!$L$9)/30</f>
        <v>0</v>
      </c>
      <c r="S19" s="334">
        <f t="shared" si="4"/>
        <v>0</v>
      </c>
      <c r="T19" s="335">
        <f>IF(P19="",0,'Summary Financial Statement'!$Q$22*'Summary Financial Statement'!$E$24*Beneficiaries!J19*Beneficiaries!$S19)</f>
        <v>0</v>
      </c>
    </row>
    <row r="20" spans="1:20" ht="14.25" thickBot="1" x14ac:dyDescent="0.3">
      <c r="A20" s="141" t="s">
        <v>99</v>
      </c>
      <c r="B20" s="154"/>
      <c r="C20" s="152"/>
      <c r="D20" s="343">
        <f>SUMIF('1.1 Staff cost'!$A$11:$A$105,Beneficiaries!A20,'1.1 Staff cost'!$N$11:$N$105)</f>
        <v>0</v>
      </c>
      <c r="E20" s="342">
        <f>SUMIF('1.2Travel cost&amp;1.3ind.sup. '!$A$11:$A$1306,Beneficiaries!A20,'1.2Travel cost&amp;1.3ind.sup. '!$T$11:$T$1306)</f>
        <v>0</v>
      </c>
      <c r="F20" s="342">
        <f>SUMIF('1.2Travel cost&amp;1.3ind.sup. '!$A$11:$A$1306,Beneficiaries!A20,'1.2Travel cost&amp;1.3ind.sup. '!$U$11:$U$1306)</f>
        <v>0</v>
      </c>
      <c r="G20" s="342">
        <f>SUMIF('1.4 Equipment'!$A$10:$A$209,Beneficiaries!A20,'1.4 Equipment'!$V$10:$V$209)</f>
        <v>0</v>
      </c>
      <c r="H20" s="342">
        <f>SUMIF('1.5 Other costs'!$A$10:$A$309,Beneficiaries!A20,'1.5 Other costs'!$O$10:$O$309)</f>
        <v>0</v>
      </c>
      <c r="I20" s="341">
        <f t="shared" si="0"/>
        <v>0</v>
      </c>
      <c r="J20" s="344" t="str">
        <f t="shared" si="2"/>
        <v/>
      </c>
      <c r="K20" s="424">
        <f>+IFERROR((I20*$K$7)*('Summary Financial Statement'!$K$24/'Summary Financial Statement'!$H$24),0)</f>
        <v>0</v>
      </c>
      <c r="L20" s="155"/>
      <c r="M20" s="156"/>
      <c r="N20" s="68" t="e">
        <f t="shared" si="3"/>
        <v>#DIV/0!</v>
      </c>
      <c r="O20" s="75"/>
      <c r="P20" s="12" t="str">
        <f t="shared" si="1"/>
        <v/>
      </c>
      <c r="Q20" s="336"/>
      <c r="R20" s="333">
        <f>+DAYS360('Summary Financial Statement'!$I$9,'Summary Financial Statement'!$L$9)/30</f>
        <v>0</v>
      </c>
      <c r="S20" s="334">
        <f t="shared" si="4"/>
        <v>0</v>
      </c>
      <c r="T20" s="335">
        <f>IF(P20="",0,'Summary Financial Statement'!$Q$22*'Summary Financial Statement'!$E$24*Beneficiaries!J20*Beneficiaries!$S20)</f>
        <v>0</v>
      </c>
    </row>
    <row r="21" spans="1:20" ht="14.25" thickBot="1" x14ac:dyDescent="0.3">
      <c r="A21" s="141" t="s">
        <v>100</v>
      </c>
      <c r="B21" s="154"/>
      <c r="C21" s="152"/>
      <c r="D21" s="343">
        <f>SUMIF('1.1 Staff cost'!$A$11:$A$105,Beneficiaries!A21,'1.1 Staff cost'!$N$11:$N$105)</f>
        <v>0</v>
      </c>
      <c r="E21" s="342">
        <f>SUMIF('1.2Travel cost&amp;1.3ind.sup. '!$A$11:$A$1306,Beneficiaries!A21,'1.2Travel cost&amp;1.3ind.sup. '!$T$11:$T$1306)</f>
        <v>0</v>
      </c>
      <c r="F21" s="342">
        <f>SUMIF('1.2Travel cost&amp;1.3ind.sup. '!$A$11:$A$1306,Beneficiaries!A21,'1.2Travel cost&amp;1.3ind.sup. '!$U$11:$U$1306)</f>
        <v>0</v>
      </c>
      <c r="G21" s="342">
        <f>SUMIF('1.4 Equipment'!$A$10:$A$209,Beneficiaries!A21,'1.4 Equipment'!$V$10:$V$209)</f>
        <v>0</v>
      </c>
      <c r="H21" s="342">
        <f>SUMIF('1.5 Other costs'!$A$10:$A$309,Beneficiaries!A21,'1.5 Other costs'!$O$10:$O$309)</f>
        <v>0</v>
      </c>
      <c r="I21" s="341">
        <f t="shared" si="0"/>
        <v>0</v>
      </c>
      <c r="J21" s="344" t="str">
        <f t="shared" si="2"/>
        <v/>
      </c>
      <c r="K21" s="424">
        <f>+IFERROR((I21*$K$7)*('Summary Financial Statement'!$K$24/'Summary Financial Statement'!$H$24),0)</f>
        <v>0</v>
      </c>
      <c r="L21" s="155"/>
      <c r="M21" s="156"/>
      <c r="N21" s="68" t="e">
        <f t="shared" si="3"/>
        <v>#DIV/0!</v>
      </c>
      <c r="O21" s="75"/>
      <c r="P21" s="12" t="str">
        <f t="shared" si="1"/>
        <v/>
      </c>
      <c r="Q21" s="336"/>
      <c r="R21" s="333">
        <f>+DAYS360('Summary Financial Statement'!$I$9,'Summary Financial Statement'!$L$9)/30</f>
        <v>0</v>
      </c>
      <c r="S21" s="334">
        <f t="shared" si="4"/>
        <v>0</v>
      </c>
      <c r="T21" s="335">
        <f>IF(P21="",0,'Summary Financial Statement'!$Q$22*'Summary Financial Statement'!$E$24*Beneficiaries!J21*Beneficiaries!$S21)</f>
        <v>0</v>
      </c>
    </row>
    <row r="22" spans="1:20" ht="14.25" thickBot="1" x14ac:dyDescent="0.3">
      <c r="A22" s="141" t="s">
        <v>101</v>
      </c>
      <c r="B22" s="154"/>
      <c r="C22" s="152"/>
      <c r="D22" s="343">
        <f>SUMIF('1.1 Staff cost'!$A$11:$A$105,Beneficiaries!A22,'1.1 Staff cost'!$N$11:$N$105)</f>
        <v>0</v>
      </c>
      <c r="E22" s="342">
        <f>SUMIF('1.2Travel cost&amp;1.3ind.sup. '!$A$11:$A$1306,Beneficiaries!A22,'1.2Travel cost&amp;1.3ind.sup. '!$T$11:$T$1306)</f>
        <v>0</v>
      </c>
      <c r="F22" s="342">
        <f>SUMIF('1.2Travel cost&amp;1.3ind.sup. '!$A$11:$A$1306,Beneficiaries!A22,'1.2Travel cost&amp;1.3ind.sup. '!$U$11:$U$1306)</f>
        <v>0</v>
      </c>
      <c r="G22" s="342">
        <f>SUMIF('1.4 Equipment'!$A$10:$A$209,Beneficiaries!A22,'1.4 Equipment'!$V$10:$V$209)</f>
        <v>0</v>
      </c>
      <c r="H22" s="342">
        <f>SUMIF('1.5 Other costs'!$A$10:$A$309,Beneficiaries!A22,'1.5 Other costs'!$O$10:$O$309)</f>
        <v>0</v>
      </c>
      <c r="I22" s="341">
        <f t="shared" si="0"/>
        <v>0</v>
      </c>
      <c r="J22" s="344" t="str">
        <f t="shared" si="2"/>
        <v/>
      </c>
      <c r="K22" s="424">
        <f>+IFERROR((I22*$K$7)*('Summary Financial Statement'!$K$24/'Summary Financial Statement'!$H$24),0)</f>
        <v>0</v>
      </c>
      <c r="L22" s="155"/>
      <c r="M22" s="156"/>
      <c r="N22" s="68" t="e">
        <f t="shared" si="3"/>
        <v>#DIV/0!</v>
      </c>
      <c r="O22" s="75"/>
      <c r="P22" s="12" t="str">
        <f t="shared" si="1"/>
        <v/>
      </c>
      <c r="Q22" s="336"/>
      <c r="R22" s="333">
        <f>+DAYS360('Summary Financial Statement'!$I$9,'Summary Financial Statement'!$L$9)/30</f>
        <v>0</v>
      </c>
      <c r="S22" s="334">
        <f t="shared" si="4"/>
        <v>0</v>
      </c>
      <c r="T22" s="335">
        <f>IF(P22="",0,'Summary Financial Statement'!$Q$22*'Summary Financial Statement'!$E$24*Beneficiaries!J22*Beneficiaries!$S22)</f>
        <v>0</v>
      </c>
    </row>
    <row r="23" spans="1:20" ht="14.25" thickBot="1" x14ac:dyDescent="0.3">
      <c r="A23" s="141" t="s">
        <v>102</v>
      </c>
      <c r="B23" s="154"/>
      <c r="C23" s="152"/>
      <c r="D23" s="343">
        <f>SUMIF('1.1 Staff cost'!$A$11:$A$105,Beneficiaries!A23,'1.1 Staff cost'!$N$11:$N$105)</f>
        <v>0</v>
      </c>
      <c r="E23" s="342">
        <f>SUMIF('1.2Travel cost&amp;1.3ind.sup. '!$A$11:$A$1306,Beneficiaries!A23,'1.2Travel cost&amp;1.3ind.sup. '!$T$11:$T$1306)</f>
        <v>0</v>
      </c>
      <c r="F23" s="342">
        <f>SUMIF('1.2Travel cost&amp;1.3ind.sup. '!$A$11:$A$1306,Beneficiaries!A23,'1.2Travel cost&amp;1.3ind.sup. '!$U$11:$U$1306)</f>
        <v>0</v>
      </c>
      <c r="G23" s="342">
        <f>SUMIF('1.4 Equipment'!$A$10:$A$209,Beneficiaries!A23,'1.4 Equipment'!$V$10:$V$209)</f>
        <v>0</v>
      </c>
      <c r="H23" s="342">
        <f>SUMIF('1.5 Other costs'!$A$10:$A$309,Beneficiaries!A23,'1.5 Other costs'!$O$10:$O$309)</f>
        <v>0</v>
      </c>
      <c r="I23" s="341">
        <f t="shared" si="0"/>
        <v>0</v>
      </c>
      <c r="J23" s="344" t="str">
        <f t="shared" si="2"/>
        <v/>
      </c>
      <c r="K23" s="424">
        <f>+IFERROR((I23*$K$7)*('Summary Financial Statement'!$K$24/'Summary Financial Statement'!$H$24),0)</f>
        <v>0</v>
      </c>
      <c r="L23" s="155"/>
      <c r="M23" s="156"/>
      <c r="N23" s="68" t="e">
        <f t="shared" si="3"/>
        <v>#DIV/0!</v>
      </c>
      <c r="O23" s="75"/>
      <c r="P23" s="12" t="str">
        <f t="shared" si="1"/>
        <v/>
      </c>
      <c r="Q23" s="336"/>
      <c r="R23" s="333">
        <f>+DAYS360('Summary Financial Statement'!$I$9,'Summary Financial Statement'!$L$9)/30</f>
        <v>0</v>
      </c>
      <c r="S23" s="334">
        <f t="shared" si="4"/>
        <v>0</v>
      </c>
      <c r="T23" s="335">
        <f>IF(P23="",0,'Summary Financial Statement'!$Q$22*'Summary Financial Statement'!$E$24*Beneficiaries!J23*Beneficiaries!$S23)</f>
        <v>0</v>
      </c>
    </row>
    <row r="24" spans="1:20" ht="14.25" thickBot="1" x14ac:dyDescent="0.3">
      <c r="A24" s="141" t="s">
        <v>103</v>
      </c>
      <c r="B24" s="154"/>
      <c r="C24" s="152"/>
      <c r="D24" s="343">
        <f>SUMIF('1.1 Staff cost'!$A$11:$A$105,Beneficiaries!A24,'1.1 Staff cost'!$N$11:$N$105)</f>
        <v>0</v>
      </c>
      <c r="E24" s="342">
        <f>SUMIF('1.2Travel cost&amp;1.3ind.sup. '!$A$11:$A$1306,Beneficiaries!A24,'1.2Travel cost&amp;1.3ind.sup. '!$T$11:$T$1306)</f>
        <v>0</v>
      </c>
      <c r="F24" s="342">
        <f>SUMIF('1.2Travel cost&amp;1.3ind.sup. '!$A$11:$A$1306,Beneficiaries!A24,'1.2Travel cost&amp;1.3ind.sup. '!$U$11:$U$1306)</f>
        <v>0</v>
      </c>
      <c r="G24" s="342">
        <f>SUMIF('1.4 Equipment'!$A$10:$A$209,Beneficiaries!A24,'1.4 Equipment'!$V$10:$V$209)</f>
        <v>0</v>
      </c>
      <c r="H24" s="342">
        <f>SUMIF('1.5 Other costs'!$A$10:$A$309,Beneficiaries!A24,'1.5 Other costs'!$O$10:$O$309)</f>
        <v>0</v>
      </c>
      <c r="I24" s="341">
        <f t="shared" si="0"/>
        <v>0</v>
      </c>
      <c r="J24" s="344" t="str">
        <f t="shared" si="2"/>
        <v/>
      </c>
      <c r="K24" s="424">
        <f>+IFERROR((I24*$K$7)*('Summary Financial Statement'!$K$24/'Summary Financial Statement'!$H$24),0)</f>
        <v>0</v>
      </c>
      <c r="L24" s="155"/>
      <c r="M24" s="156"/>
      <c r="N24" s="68" t="e">
        <f t="shared" si="3"/>
        <v>#DIV/0!</v>
      </c>
      <c r="O24" s="75"/>
      <c r="P24" s="12" t="str">
        <f t="shared" si="1"/>
        <v/>
      </c>
      <c r="Q24" s="336"/>
      <c r="R24" s="333">
        <f>+DAYS360('Summary Financial Statement'!$I$9,'Summary Financial Statement'!$L$9)/30</f>
        <v>0</v>
      </c>
      <c r="S24" s="334">
        <f t="shared" si="4"/>
        <v>0</v>
      </c>
      <c r="T24" s="335">
        <f>IF(P24="",0,'Summary Financial Statement'!$Q$22*'Summary Financial Statement'!$E$24*Beneficiaries!J24*Beneficiaries!$S24)</f>
        <v>0</v>
      </c>
    </row>
    <row r="25" spans="1:20" ht="14.25" thickBot="1" x14ac:dyDescent="0.3">
      <c r="A25" s="141" t="s">
        <v>104</v>
      </c>
      <c r="B25" s="154"/>
      <c r="C25" s="152"/>
      <c r="D25" s="343">
        <f>SUMIF('1.1 Staff cost'!$A$11:$A$105,Beneficiaries!A25,'1.1 Staff cost'!$N$11:$N$105)</f>
        <v>0</v>
      </c>
      <c r="E25" s="342">
        <f>SUMIF('1.2Travel cost&amp;1.3ind.sup. '!$A$11:$A$1306,Beneficiaries!A25,'1.2Travel cost&amp;1.3ind.sup. '!$T$11:$T$1306)</f>
        <v>0</v>
      </c>
      <c r="F25" s="342">
        <f>SUMIF('1.2Travel cost&amp;1.3ind.sup. '!$A$11:$A$1306,Beneficiaries!A25,'1.2Travel cost&amp;1.3ind.sup. '!$U$11:$U$1306)</f>
        <v>0</v>
      </c>
      <c r="G25" s="342">
        <f>SUMIF('1.4 Equipment'!$A$10:$A$209,Beneficiaries!A25,'1.4 Equipment'!$V$10:$V$209)</f>
        <v>0</v>
      </c>
      <c r="H25" s="342">
        <f>SUMIF('1.5 Other costs'!$A$10:$A$309,Beneficiaries!A25,'1.5 Other costs'!$O$10:$O$309)</f>
        <v>0</v>
      </c>
      <c r="I25" s="341">
        <f t="shared" si="0"/>
        <v>0</v>
      </c>
      <c r="J25" s="344" t="str">
        <f t="shared" si="2"/>
        <v/>
      </c>
      <c r="K25" s="424">
        <f>+IFERROR((I25*$K$7)*('Summary Financial Statement'!$K$24/'Summary Financial Statement'!$H$24),0)</f>
        <v>0</v>
      </c>
      <c r="L25" s="155"/>
      <c r="M25" s="156"/>
      <c r="N25" s="68" t="e">
        <f t="shared" si="3"/>
        <v>#DIV/0!</v>
      </c>
      <c r="O25" s="75"/>
      <c r="P25" s="12" t="str">
        <f t="shared" si="1"/>
        <v/>
      </c>
      <c r="Q25" s="336"/>
      <c r="R25" s="333">
        <f>+DAYS360('Summary Financial Statement'!$I$9,'Summary Financial Statement'!$L$9)/30</f>
        <v>0</v>
      </c>
      <c r="S25" s="334">
        <f t="shared" si="4"/>
        <v>0</v>
      </c>
      <c r="T25" s="335">
        <f>IF(P25="",0,'Summary Financial Statement'!$Q$22*'Summary Financial Statement'!$E$24*Beneficiaries!J25*Beneficiaries!$S25)</f>
        <v>0</v>
      </c>
    </row>
    <row r="26" spans="1:20" ht="14.25" thickBot="1" x14ac:dyDescent="0.3">
      <c r="A26" s="141" t="s">
        <v>105</v>
      </c>
      <c r="B26" s="154"/>
      <c r="C26" s="152"/>
      <c r="D26" s="343">
        <f>SUMIF('1.1 Staff cost'!$A$11:$A$105,Beneficiaries!A26,'1.1 Staff cost'!$N$11:$N$105)</f>
        <v>0</v>
      </c>
      <c r="E26" s="342">
        <f>SUMIF('1.2Travel cost&amp;1.3ind.sup. '!$A$11:$A$1306,Beneficiaries!A26,'1.2Travel cost&amp;1.3ind.sup. '!$T$11:$T$1306)</f>
        <v>0</v>
      </c>
      <c r="F26" s="342">
        <f>SUMIF('1.2Travel cost&amp;1.3ind.sup. '!$A$11:$A$1306,Beneficiaries!A26,'1.2Travel cost&amp;1.3ind.sup. '!$U$11:$U$1306)</f>
        <v>0</v>
      </c>
      <c r="G26" s="342">
        <f>SUMIF('1.4 Equipment'!$A$10:$A$209,Beneficiaries!A26,'1.4 Equipment'!$V$10:$V$209)</f>
        <v>0</v>
      </c>
      <c r="H26" s="342">
        <f>SUMIF('1.5 Other costs'!$A$10:$A$309,Beneficiaries!A26,'1.5 Other costs'!$O$10:$O$309)</f>
        <v>0</v>
      </c>
      <c r="I26" s="341">
        <f t="shared" si="0"/>
        <v>0</v>
      </c>
      <c r="J26" s="344" t="str">
        <f t="shared" si="2"/>
        <v/>
      </c>
      <c r="K26" s="424">
        <f>+IFERROR((I26*$K$7)*('Summary Financial Statement'!$K$24/'Summary Financial Statement'!$H$24),0)</f>
        <v>0</v>
      </c>
      <c r="L26" s="155"/>
      <c r="M26" s="156"/>
      <c r="N26" s="68" t="e">
        <f t="shared" si="3"/>
        <v>#DIV/0!</v>
      </c>
      <c r="O26" s="75"/>
      <c r="P26" s="12" t="str">
        <f t="shared" si="1"/>
        <v/>
      </c>
      <c r="Q26" s="336"/>
      <c r="R26" s="333">
        <f>+DAYS360('Summary Financial Statement'!$I$9,'Summary Financial Statement'!$L$9)/30</f>
        <v>0</v>
      </c>
      <c r="S26" s="334">
        <f t="shared" si="4"/>
        <v>0</v>
      </c>
      <c r="T26" s="335">
        <f>IF(P26="",0,'Summary Financial Statement'!$Q$22*'Summary Financial Statement'!$E$24*Beneficiaries!J26*Beneficiaries!$S26)</f>
        <v>0</v>
      </c>
    </row>
    <row r="27" spans="1:20" ht="14.25" thickBot="1" x14ac:dyDescent="0.3">
      <c r="A27" s="141" t="s">
        <v>106</v>
      </c>
      <c r="B27" s="154"/>
      <c r="C27" s="152"/>
      <c r="D27" s="343">
        <f>SUMIF('1.1 Staff cost'!$A$11:$A$105,Beneficiaries!A27,'1.1 Staff cost'!$N$11:$N$105)</f>
        <v>0</v>
      </c>
      <c r="E27" s="342">
        <f>SUMIF('1.2Travel cost&amp;1.3ind.sup. '!$A$11:$A$1306,Beneficiaries!A27,'1.2Travel cost&amp;1.3ind.sup. '!$T$11:$T$1306)</f>
        <v>0</v>
      </c>
      <c r="F27" s="342">
        <f>SUMIF('1.2Travel cost&amp;1.3ind.sup. '!$A$11:$A$1306,Beneficiaries!A27,'1.2Travel cost&amp;1.3ind.sup. '!$U$11:$U$1306)</f>
        <v>0</v>
      </c>
      <c r="G27" s="342">
        <f>SUMIF('1.4 Equipment'!$A$10:$A$209,Beneficiaries!A27,'1.4 Equipment'!$V$10:$V$209)</f>
        <v>0</v>
      </c>
      <c r="H27" s="342">
        <f>SUMIF('1.5 Other costs'!$A$10:$A$309,Beneficiaries!A27,'1.5 Other costs'!$O$10:$O$309)</f>
        <v>0</v>
      </c>
      <c r="I27" s="341">
        <f t="shared" si="0"/>
        <v>0</v>
      </c>
      <c r="J27" s="344" t="str">
        <f t="shared" si="2"/>
        <v/>
      </c>
      <c r="K27" s="424">
        <f>+IFERROR((I27*$K$7)*('Summary Financial Statement'!$K$24/'Summary Financial Statement'!$H$24),0)</f>
        <v>0</v>
      </c>
      <c r="L27" s="155"/>
      <c r="M27" s="156"/>
      <c r="N27" s="68" t="e">
        <f t="shared" si="3"/>
        <v>#DIV/0!</v>
      </c>
      <c r="O27" s="75"/>
      <c r="P27" s="12" t="str">
        <f t="shared" si="1"/>
        <v/>
      </c>
      <c r="Q27" s="336"/>
      <c r="R27" s="333">
        <f>+DAYS360('Summary Financial Statement'!$I$9,'Summary Financial Statement'!$L$9)/30</f>
        <v>0</v>
      </c>
      <c r="S27" s="334">
        <f t="shared" si="4"/>
        <v>0</v>
      </c>
      <c r="T27" s="335">
        <f>IF(P27="",0,'Summary Financial Statement'!$Q$22*'Summary Financial Statement'!$E$24*Beneficiaries!J27*Beneficiaries!$S27)</f>
        <v>0</v>
      </c>
    </row>
    <row r="28" spans="1:20" ht="14.25" thickBot="1" x14ac:dyDescent="0.3">
      <c r="A28" s="141" t="s">
        <v>107</v>
      </c>
      <c r="B28" s="154"/>
      <c r="C28" s="152"/>
      <c r="D28" s="343">
        <f>SUMIF('1.1 Staff cost'!$A$11:$A$105,Beneficiaries!A28,'1.1 Staff cost'!$N$11:$N$105)</f>
        <v>0</v>
      </c>
      <c r="E28" s="342">
        <f>SUMIF('1.2Travel cost&amp;1.3ind.sup. '!$A$11:$A$1306,Beneficiaries!A28,'1.2Travel cost&amp;1.3ind.sup. '!$T$11:$T$1306)</f>
        <v>0</v>
      </c>
      <c r="F28" s="342">
        <f>SUMIF('1.2Travel cost&amp;1.3ind.sup. '!$A$11:$A$1306,Beneficiaries!A28,'1.2Travel cost&amp;1.3ind.sup. '!$U$11:$U$1306)</f>
        <v>0</v>
      </c>
      <c r="G28" s="342">
        <f>SUMIF('1.4 Equipment'!$A$10:$A$209,Beneficiaries!A28,'1.4 Equipment'!$V$10:$V$209)</f>
        <v>0</v>
      </c>
      <c r="H28" s="342">
        <f>SUMIF('1.5 Other costs'!$A$10:$A$309,Beneficiaries!A28,'1.5 Other costs'!$O$10:$O$309)</f>
        <v>0</v>
      </c>
      <c r="I28" s="341">
        <f t="shared" si="0"/>
        <v>0</v>
      </c>
      <c r="J28" s="344" t="str">
        <f t="shared" si="2"/>
        <v/>
      </c>
      <c r="K28" s="424">
        <f>+IFERROR((I28*$K$7)*('Summary Financial Statement'!$K$24/'Summary Financial Statement'!$H$24),0)</f>
        <v>0</v>
      </c>
      <c r="L28" s="155"/>
      <c r="M28" s="156"/>
      <c r="N28" s="68" t="e">
        <f t="shared" si="3"/>
        <v>#DIV/0!</v>
      </c>
      <c r="O28" s="75"/>
      <c r="P28" s="12" t="str">
        <f t="shared" si="1"/>
        <v/>
      </c>
      <c r="Q28" s="336"/>
      <c r="R28" s="333">
        <f>+DAYS360('Summary Financial Statement'!$I$9,'Summary Financial Statement'!$L$9)/30</f>
        <v>0</v>
      </c>
      <c r="S28" s="334">
        <f t="shared" si="4"/>
        <v>0</v>
      </c>
      <c r="T28" s="335">
        <f>IF(P28="",0,'Summary Financial Statement'!$Q$22*'Summary Financial Statement'!$E$24*Beneficiaries!J28*Beneficiaries!$S28)</f>
        <v>0</v>
      </c>
    </row>
    <row r="29" spans="1:20" ht="14.25" thickBot="1" x14ac:dyDescent="0.3">
      <c r="A29" s="141" t="s">
        <v>108</v>
      </c>
      <c r="B29" s="154"/>
      <c r="C29" s="152"/>
      <c r="D29" s="343">
        <f>SUMIF('1.1 Staff cost'!$A$11:$A$105,Beneficiaries!A29,'1.1 Staff cost'!$N$11:$N$105)</f>
        <v>0</v>
      </c>
      <c r="E29" s="342">
        <f>SUMIF('1.2Travel cost&amp;1.3ind.sup. '!$A$11:$A$1306,Beneficiaries!A29,'1.2Travel cost&amp;1.3ind.sup. '!$T$11:$T$1306)</f>
        <v>0</v>
      </c>
      <c r="F29" s="342">
        <f>SUMIF('1.2Travel cost&amp;1.3ind.sup. '!$A$11:$A$1306,Beneficiaries!A29,'1.2Travel cost&amp;1.3ind.sup. '!$U$11:$U$1306)</f>
        <v>0</v>
      </c>
      <c r="G29" s="342">
        <f>SUMIF('1.4 Equipment'!$A$10:$A$209,Beneficiaries!A29,'1.4 Equipment'!$V$10:$V$209)</f>
        <v>0</v>
      </c>
      <c r="H29" s="342">
        <f>SUMIF('1.5 Other costs'!$A$10:$A$309,Beneficiaries!A29,'1.5 Other costs'!$O$10:$O$309)</f>
        <v>0</v>
      </c>
      <c r="I29" s="341">
        <f t="shared" si="0"/>
        <v>0</v>
      </c>
      <c r="J29" s="344" t="str">
        <f t="shared" si="2"/>
        <v/>
      </c>
      <c r="K29" s="424">
        <f>+IFERROR((I29*$K$7)*('Summary Financial Statement'!$K$24/'Summary Financial Statement'!$H$24),0)</f>
        <v>0</v>
      </c>
      <c r="L29" s="155"/>
      <c r="M29" s="156"/>
      <c r="N29" s="68" t="e">
        <f t="shared" si="3"/>
        <v>#DIV/0!</v>
      </c>
      <c r="O29" s="75"/>
      <c r="P29" s="12" t="str">
        <f t="shared" si="1"/>
        <v/>
      </c>
      <c r="Q29" s="336"/>
      <c r="R29" s="333">
        <f>+DAYS360('Summary Financial Statement'!$I$9,'Summary Financial Statement'!$L$9)/30</f>
        <v>0</v>
      </c>
      <c r="S29" s="334">
        <f t="shared" si="4"/>
        <v>0</v>
      </c>
      <c r="T29" s="335">
        <f>IF(P29="",0,'Summary Financial Statement'!$Q$22*'Summary Financial Statement'!$E$24*Beneficiaries!J29*Beneficiaries!$S29)</f>
        <v>0</v>
      </c>
    </row>
    <row r="30" spans="1:20" ht="14.25" thickBot="1" x14ac:dyDescent="0.3">
      <c r="A30" s="141" t="s">
        <v>109</v>
      </c>
      <c r="B30" s="154"/>
      <c r="C30" s="152"/>
      <c r="D30" s="343">
        <f>SUMIF('1.1 Staff cost'!$A$11:$A$105,Beneficiaries!A30,'1.1 Staff cost'!$N$11:$N$105)</f>
        <v>0</v>
      </c>
      <c r="E30" s="342">
        <f>SUMIF('1.2Travel cost&amp;1.3ind.sup. '!$A$11:$A$1306,Beneficiaries!A30,'1.2Travel cost&amp;1.3ind.sup. '!$T$11:$T$1306)</f>
        <v>0</v>
      </c>
      <c r="F30" s="342">
        <f>SUMIF('1.2Travel cost&amp;1.3ind.sup. '!$A$11:$A$1306,Beneficiaries!A30,'1.2Travel cost&amp;1.3ind.sup. '!$U$11:$U$1306)</f>
        <v>0</v>
      </c>
      <c r="G30" s="342">
        <f>SUMIF('1.4 Equipment'!$A$10:$A$209,Beneficiaries!A30,'1.4 Equipment'!$V$10:$V$209)</f>
        <v>0</v>
      </c>
      <c r="H30" s="342">
        <f>SUMIF('1.5 Other costs'!$A$10:$A$309,Beneficiaries!A30,'1.5 Other costs'!$O$10:$O$309)</f>
        <v>0</v>
      </c>
      <c r="I30" s="341">
        <f t="shared" si="0"/>
        <v>0</v>
      </c>
      <c r="J30" s="344" t="str">
        <f t="shared" si="2"/>
        <v/>
      </c>
      <c r="K30" s="424">
        <f>+IFERROR((I30*$K$7)*('Summary Financial Statement'!$K$24/'Summary Financial Statement'!$H$24),0)</f>
        <v>0</v>
      </c>
      <c r="L30" s="155"/>
      <c r="M30" s="156"/>
      <c r="N30" s="68" t="e">
        <f t="shared" si="3"/>
        <v>#DIV/0!</v>
      </c>
      <c r="O30" s="75"/>
      <c r="P30" s="12" t="str">
        <f t="shared" si="1"/>
        <v/>
      </c>
      <c r="Q30" s="336"/>
      <c r="R30" s="333">
        <f>+DAYS360('Summary Financial Statement'!$I$9,'Summary Financial Statement'!$L$9)/30</f>
        <v>0</v>
      </c>
      <c r="S30" s="334">
        <f t="shared" si="4"/>
        <v>0</v>
      </c>
      <c r="T30" s="335">
        <f>IF(P30="",0,'Summary Financial Statement'!$Q$22*'Summary Financial Statement'!$E$24*Beneficiaries!J30*Beneficiaries!$S30)</f>
        <v>0</v>
      </c>
    </row>
    <row r="31" spans="1:20" ht="14.25" thickBot="1" x14ac:dyDescent="0.3">
      <c r="A31" s="141" t="s">
        <v>168</v>
      </c>
      <c r="B31" s="154"/>
      <c r="C31" s="152"/>
      <c r="D31" s="343">
        <f>SUMIF('1.1 Staff cost'!$A$11:$A$105,Beneficiaries!A31,'1.1 Staff cost'!$N$11:$N$105)</f>
        <v>0</v>
      </c>
      <c r="E31" s="342">
        <f>SUMIF('1.2Travel cost&amp;1.3ind.sup. '!$A$11:$A$1306,Beneficiaries!A31,'1.2Travel cost&amp;1.3ind.sup. '!$T$11:$T$1306)</f>
        <v>0</v>
      </c>
      <c r="F31" s="342">
        <f>SUMIF('1.2Travel cost&amp;1.3ind.sup. '!$A$11:$A$1306,Beneficiaries!A31,'1.2Travel cost&amp;1.3ind.sup. '!$U$11:$U$1306)</f>
        <v>0</v>
      </c>
      <c r="G31" s="342">
        <f>SUMIF('1.4 Equipment'!$A$10:$A$209,Beneficiaries!A31,'1.4 Equipment'!$V$10:$V$209)</f>
        <v>0</v>
      </c>
      <c r="H31" s="342">
        <f>SUMIF('1.5 Other costs'!$A$10:$A$309,Beneficiaries!A31,'1.5 Other costs'!$O$10:$O$309)</f>
        <v>0</v>
      </c>
      <c r="I31" s="341">
        <f t="shared" si="0"/>
        <v>0</v>
      </c>
      <c r="J31" s="344" t="str">
        <f t="shared" si="2"/>
        <v/>
      </c>
      <c r="K31" s="424">
        <f>+IFERROR((I31*$K$7)*('Summary Financial Statement'!$K$24/'Summary Financial Statement'!$H$24),0)</f>
        <v>0</v>
      </c>
      <c r="L31" s="155"/>
      <c r="M31" s="156"/>
      <c r="N31" s="68" t="e">
        <f t="shared" si="3"/>
        <v>#DIV/0!</v>
      </c>
      <c r="O31" s="75"/>
      <c r="P31" s="12" t="str">
        <f t="shared" si="1"/>
        <v/>
      </c>
      <c r="Q31" s="336"/>
      <c r="R31" s="333">
        <f>+DAYS360('Summary Financial Statement'!$I$9,'Summary Financial Statement'!$L$9)/30</f>
        <v>0</v>
      </c>
      <c r="S31" s="334">
        <f t="shared" si="4"/>
        <v>0</v>
      </c>
      <c r="T31" s="335">
        <f>IF(P31="",0,'Summary Financial Statement'!$Q$22*'Summary Financial Statement'!$E$24*Beneficiaries!J31*Beneficiaries!$S31)</f>
        <v>0</v>
      </c>
    </row>
    <row r="32" spans="1:20" ht="14.25" thickBot="1" x14ac:dyDescent="0.3">
      <c r="A32" s="141" t="s">
        <v>169</v>
      </c>
      <c r="B32" s="154"/>
      <c r="C32" s="152"/>
      <c r="D32" s="343">
        <f>SUMIF('1.1 Staff cost'!$A$11:$A$105,Beneficiaries!A32,'1.1 Staff cost'!$N$11:$N$105)</f>
        <v>0</v>
      </c>
      <c r="E32" s="342">
        <f>SUMIF('1.2Travel cost&amp;1.3ind.sup. '!$A$11:$A$1306,Beneficiaries!A32,'1.2Travel cost&amp;1.3ind.sup. '!$T$11:$T$1306)</f>
        <v>0</v>
      </c>
      <c r="F32" s="342">
        <f>SUMIF('1.2Travel cost&amp;1.3ind.sup. '!$A$11:$A$1306,Beneficiaries!A32,'1.2Travel cost&amp;1.3ind.sup. '!$U$11:$U$1306)</f>
        <v>0</v>
      </c>
      <c r="G32" s="342">
        <f>SUMIF('1.4 Equipment'!$A$10:$A$209,Beneficiaries!A32,'1.4 Equipment'!$V$10:$V$209)</f>
        <v>0</v>
      </c>
      <c r="H32" s="342">
        <f>SUMIF('1.5 Other costs'!$A$10:$A$309,Beneficiaries!A32,'1.5 Other costs'!$O$10:$O$309)</f>
        <v>0</v>
      </c>
      <c r="I32" s="341">
        <f t="shared" si="0"/>
        <v>0</v>
      </c>
      <c r="J32" s="344" t="str">
        <f t="shared" si="2"/>
        <v/>
      </c>
      <c r="K32" s="424">
        <f>+IFERROR((I32*$K$7)*('Summary Financial Statement'!$K$24/'Summary Financial Statement'!$H$24),0)</f>
        <v>0</v>
      </c>
      <c r="L32" s="155"/>
      <c r="M32" s="156"/>
      <c r="N32" s="68" t="e">
        <f t="shared" si="3"/>
        <v>#DIV/0!</v>
      </c>
      <c r="O32" s="75"/>
      <c r="P32" s="12" t="str">
        <f t="shared" si="1"/>
        <v/>
      </c>
      <c r="Q32" s="336"/>
      <c r="R32" s="333">
        <f>+DAYS360('Summary Financial Statement'!$I$9,'Summary Financial Statement'!$L$9)/30</f>
        <v>0</v>
      </c>
      <c r="S32" s="334">
        <f t="shared" si="4"/>
        <v>0</v>
      </c>
      <c r="T32" s="335">
        <f>IF(P32="",0,'Summary Financial Statement'!$Q$22*'Summary Financial Statement'!$E$24*Beneficiaries!J32*Beneficiaries!$S32)</f>
        <v>0</v>
      </c>
    </row>
    <row r="33" spans="1:20" ht="14.25" thickBot="1" x14ac:dyDescent="0.3">
      <c r="A33" s="141" t="s">
        <v>170</v>
      </c>
      <c r="B33" s="154"/>
      <c r="C33" s="152"/>
      <c r="D33" s="343">
        <f>SUMIF('1.1 Staff cost'!$A$11:$A$105,Beneficiaries!A33,'1.1 Staff cost'!$N$11:$N$105)</f>
        <v>0</v>
      </c>
      <c r="E33" s="342">
        <f>SUMIF('1.2Travel cost&amp;1.3ind.sup. '!$A$11:$A$1306,Beneficiaries!A33,'1.2Travel cost&amp;1.3ind.sup. '!$T$11:$T$1306)</f>
        <v>0</v>
      </c>
      <c r="F33" s="342">
        <f>SUMIF('1.2Travel cost&amp;1.3ind.sup. '!$A$11:$A$1306,Beneficiaries!A33,'1.2Travel cost&amp;1.3ind.sup. '!$U$11:$U$1306)</f>
        <v>0</v>
      </c>
      <c r="G33" s="342">
        <f>SUMIF('1.4 Equipment'!$A$10:$A$209,Beneficiaries!A33,'1.4 Equipment'!$V$10:$V$209)</f>
        <v>0</v>
      </c>
      <c r="H33" s="342">
        <f>SUMIF('1.5 Other costs'!$A$10:$A$309,Beneficiaries!A33,'1.5 Other costs'!$O$10:$O$309)</f>
        <v>0</v>
      </c>
      <c r="I33" s="341">
        <f t="shared" si="0"/>
        <v>0</v>
      </c>
      <c r="J33" s="344" t="str">
        <f t="shared" si="2"/>
        <v/>
      </c>
      <c r="K33" s="424">
        <f>+IFERROR((I33*$K$7)*('Summary Financial Statement'!$K$24/'Summary Financial Statement'!$H$24),0)</f>
        <v>0</v>
      </c>
      <c r="L33" s="155"/>
      <c r="M33" s="156"/>
      <c r="N33" s="68" t="e">
        <f t="shared" si="3"/>
        <v>#DIV/0!</v>
      </c>
      <c r="O33" s="75"/>
      <c r="P33" s="12" t="str">
        <f t="shared" si="1"/>
        <v/>
      </c>
      <c r="Q33" s="336"/>
      <c r="R33" s="333">
        <f>+DAYS360('Summary Financial Statement'!$I$9,'Summary Financial Statement'!$L$9)/30</f>
        <v>0</v>
      </c>
      <c r="S33" s="334">
        <f t="shared" si="4"/>
        <v>0</v>
      </c>
      <c r="T33" s="335">
        <f>IF(P33="",0,'Summary Financial Statement'!$Q$22*'Summary Financial Statement'!$E$24*Beneficiaries!J33*Beneficiaries!$S33)</f>
        <v>0</v>
      </c>
    </row>
    <row r="34" spans="1:20" ht="14.25" thickBot="1" x14ac:dyDescent="0.3">
      <c r="A34" s="141" t="s">
        <v>171</v>
      </c>
      <c r="B34" s="154"/>
      <c r="C34" s="152"/>
      <c r="D34" s="343">
        <f>SUMIF('1.1 Staff cost'!$A$11:$A$105,Beneficiaries!A34,'1.1 Staff cost'!$N$11:$N$105)</f>
        <v>0</v>
      </c>
      <c r="E34" s="342">
        <f>SUMIF('1.2Travel cost&amp;1.3ind.sup. '!$A$11:$A$1306,Beneficiaries!A34,'1.2Travel cost&amp;1.3ind.sup. '!$T$11:$T$1306)</f>
        <v>0</v>
      </c>
      <c r="F34" s="342">
        <f>SUMIF('1.2Travel cost&amp;1.3ind.sup. '!$A$11:$A$1306,Beneficiaries!A34,'1.2Travel cost&amp;1.3ind.sup. '!$U$11:$U$1306)</f>
        <v>0</v>
      </c>
      <c r="G34" s="342">
        <f>SUMIF('1.4 Equipment'!$A$10:$A$209,Beneficiaries!A34,'1.4 Equipment'!$V$10:$V$209)</f>
        <v>0</v>
      </c>
      <c r="H34" s="342">
        <f>SUMIF('1.5 Other costs'!$A$10:$A$309,Beneficiaries!A34,'1.5 Other costs'!$O$10:$O$309)</f>
        <v>0</v>
      </c>
      <c r="I34" s="341">
        <f t="shared" si="0"/>
        <v>0</v>
      </c>
      <c r="J34" s="344" t="str">
        <f t="shared" si="2"/>
        <v/>
      </c>
      <c r="K34" s="424">
        <f>+IFERROR((I34*$K$7)*('Summary Financial Statement'!$K$24/'Summary Financial Statement'!$H$24),0)</f>
        <v>0</v>
      </c>
      <c r="L34" s="155"/>
      <c r="M34" s="156"/>
      <c r="N34" s="68" t="e">
        <f t="shared" si="3"/>
        <v>#DIV/0!</v>
      </c>
      <c r="O34" s="75"/>
      <c r="P34" s="12" t="str">
        <f t="shared" si="1"/>
        <v/>
      </c>
      <c r="Q34" s="336"/>
      <c r="R34" s="333">
        <f>+DAYS360('Summary Financial Statement'!$I$9,'Summary Financial Statement'!$L$9)/30</f>
        <v>0</v>
      </c>
      <c r="S34" s="334">
        <f t="shared" si="4"/>
        <v>0</v>
      </c>
      <c r="T34" s="335">
        <f>IF(P34="",0,'Summary Financial Statement'!$Q$22*'Summary Financial Statement'!$E$24*Beneficiaries!J34*Beneficiaries!$S34)</f>
        <v>0</v>
      </c>
    </row>
    <row r="35" spans="1:20" ht="14.25" thickBot="1" x14ac:dyDescent="0.3">
      <c r="A35" s="141" t="s">
        <v>172</v>
      </c>
      <c r="B35" s="154"/>
      <c r="C35" s="152"/>
      <c r="D35" s="343">
        <f>SUMIF('1.1 Staff cost'!$A$11:$A$105,Beneficiaries!A35,'1.1 Staff cost'!$N$11:$N$105)</f>
        <v>0</v>
      </c>
      <c r="E35" s="342">
        <f>SUMIF('1.2Travel cost&amp;1.3ind.sup. '!$A$11:$A$1306,Beneficiaries!A35,'1.2Travel cost&amp;1.3ind.sup. '!$T$11:$T$1306)</f>
        <v>0</v>
      </c>
      <c r="F35" s="342">
        <f>SUMIF('1.2Travel cost&amp;1.3ind.sup. '!$A$11:$A$1306,Beneficiaries!A35,'1.2Travel cost&amp;1.3ind.sup. '!$U$11:$U$1306)</f>
        <v>0</v>
      </c>
      <c r="G35" s="342">
        <f>SUMIF('1.4 Equipment'!$A$10:$A$209,Beneficiaries!A35,'1.4 Equipment'!$V$10:$V$209)</f>
        <v>0</v>
      </c>
      <c r="H35" s="342">
        <f>SUMIF('1.5 Other costs'!$A$10:$A$309,Beneficiaries!A35,'1.5 Other costs'!$O$10:$O$309)</f>
        <v>0</v>
      </c>
      <c r="I35" s="341">
        <f t="shared" si="0"/>
        <v>0</v>
      </c>
      <c r="J35" s="344" t="str">
        <f t="shared" si="2"/>
        <v/>
      </c>
      <c r="K35" s="424">
        <f>+IFERROR((I35*$K$7)*('Summary Financial Statement'!$K$24/'Summary Financial Statement'!$H$24),0)</f>
        <v>0</v>
      </c>
      <c r="L35" s="155"/>
      <c r="M35" s="156"/>
      <c r="N35" s="68" t="e">
        <f t="shared" si="3"/>
        <v>#DIV/0!</v>
      </c>
      <c r="O35" s="75"/>
      <c r="P35" s="12" t="str">
        <f t="shared" si="1"/>
        <v/>
      </c>
      <c r="Q35" s="336"/>
      <c r="R35" s="333">
        <f>+DAYS360('Summary Financial Statement'!$I$9,'Summary Financial Statement'!$L$9)/30</f>
        <v>0</v>
      </c>
      <c r="S35" s="334">
        <f t="shared" si="4"/>
        <v>0</v>
      </c>
      <c r="T35" s="335">
        <f>IF(P35="",0,'Summary Financial Statement'!$Q$22*'Summary Financial Statement'!$E$24*Beneficiaries!J35*Beneficiaries!$S35)</f>
        <v>0</v>
      </c>
    </row>
    <row r="36" spans="1:20" ht="14.25" thickBot="1" x14ac:dyDescent="0.3">
      <c r="A36" s="141" t="s">
        <v>173</v>
      </c>
      <c r="B36" s="154"/>
      <c r="C36" s="152"/>
      <c r="D36" s="343">
        <f>SUMIF('1.1 Staff cost'!$A$11:$A$105,Beneficiaries!A36,'1.1 Staff cost'!$N$11:$N$105)</f>
        <v>0</v>
      </c>
      <c r="E36" s="342">
        <f>SUMIF('1.2Travel cost&amp;1.3ind.sup. '!$A$11:$A$1306,Beneficiaries!A36,'1.2Travel cost&amp;1.3ind.sup. '!$T$11:$T$1306)</f>
        <v>0</v>
      </c>
      <c r="F36" s="342">
        <f>SUMIF('1.2Travel cost&amp;1.3ind.sup. '!$A$11:$A$1306,Beneficiaries!A36,'1.2Travel cost&amp;1.3ind.sup. '!$U$11:$U$1306)</f>
        <v>0</v>
      </c>
      <c r="G36" s="342">
        <f>SUMIF('1.4 Equipment'!$A$10:$A$209,Beneficiaries!A36,'1.4 Equipment'!$V$10:$V$209)</f>
        <v>0</v>
      </c>
      <c r="H36" s="342">
        <f>SUMIF('1.5 Other costs'!$A$10:$A$309,Beneficiaries!A36,'1.5 Other costs'!$O$10:$O$309)</f>
        <v>0</v>
      </c>
      <c r="I36" s="341">
        <f t="shared" si="0"/>
        <v>0</v>
      </c>
      <c r="J36" s="344" t="str">
        <f t="shared" si="2"/>
        <v/>
      </c>
      <c r="K36" s="424">
        <f>+IFERROR((I36*$K$7)*('Summary Financial Statement'!$K$24/'Summary Financial Statement'!$H$24),0)</f>
        <v>0</v>
      </c>
      <c r="L36" s="155"/>
      <c r="M36" s="156"/>
      <c r="N36" s="68" t="e">
        <f t="shared" si="3"/>
        <v>#DIV/0!</v>
      </c>
      <c r="O36" s="75"/>
      <c r="P36" s="12" t="str">
        <f t="shared" si="1"/>
        <v/>
      </c>
      <c r="Q36" s="336"/>
      <c r="R36" s="333">
        <f>+DAYS360('Summary Financial Statement'!$I$9,'Summary Financial Statement'!$L$9)/30</f>
        <v>0</v>
      </c>
      <c r="S36" s="334">
        <f t="shared" si="4"/>
        <v>0</v>
      </c>
      <c r="T36" s="335">
        <f>IF(P36="",0,'Summary Financial Statement'!$Q$22*'Summary Financial Statement'!$E$24*Beneficiaries!J36*Beneficiaries!$S36)</f>
        <v>0</v>
      </c>
    </row>
    <row r="37" spans="1:20" ht="14.25" thickBot="1" x14ac:dyDescent="0.3">
      <c r="A37" s="141" t="s">
        <v>174</v>
      </c>
      <c r="B37" s="154"/>
      <c r="C37" s="152"/>
      <c r="D37" s="343">
        <f>SUMIF('1.1 Staff cost'!$A$11:$A$105,Beneficiaries!A37,'1.1 Staff cost'!$N$11:$N$105)</f>
        <v>0</v>
      </c>
      <c r="E37" s="342">
        <f>SUMIF('1.2Travel cost&amp;1.3ind.sup. '!$A$11:$A$1306,Beneficiaries!A37,'1.2Travel cost&amp;1.3ind.sup. '!$T$11:$T$1306)</f>
        <v>0</v>
      </c>
      <c r="F37" s="342">
        <f>SUMIF('1.2Travel cost&amp;1.3ind.sup. '!$A$11:$A$1306,Beneficiaries!A37,'1.2Travel cost&amp;1.3ind.sup. '!$U$11:$U$1306)</f>
        <v>0</v>
      </c>
      <c r="G37" s="342">
        <f>SUMIF('1.4 Equipment'!$A$10:$A$209,Beneficiaries!A37,'1.4 Equipment'!$V$10:$V$209)</f>
        <v>0</v>
      </c>
      <c r="H37" s="342">
        <f>SUMIF('1.5 Other costs'!$A$10:$A$309,Beneficiaries!A37,'1.5 Other costs'!$O$10:$O$309)</f>
        <v>0</v>
      </c>
      <c r="I37" s="341">
        <f t="shared" si="0"/>
        <v>0</v>
      </c>
      <c r="J37" s="344" t="str">
        <f t="shared" si="2"/>
        <v/>
      </c>
      <c r="K37" s="424">
        <f>+IFERROR((I37*$K$7)*('Summary Financial Statement'!$K$24/'Summary Financial Statement'!$H$24),0)</f>
        <v>0</v>
      </c>
      <c r="L37" s="155"/>
      <c r="M37" s="156"/>
      <c r="N37" s="68" t="e">
        <f t="shared" si="3"/>
        <v>#DIV/0!</v>
      </c>
      <c r="O37" s="75"/>
      <c r="P37" s="12" t="str">
        <f t="shared" si="1"/>
        <v/>
      </c>
      <c r="Q37" s="336"/>
      <c r="R37" s="333">
        <f>+DAYS360('Summary Financial Statement'!$I$9,'Summary Financial Statement'!$L$9)/30</f>
        <v>0</v>
      </c>
      <c r="S37" s="334">
        <f t="shared" si="4"/>
        <v>0</v>
      </c>
      <c r="T37" s="335">
        <f>IF(P37="",0,'Summary Financial Statement'!$Q$22*'Summary Financial Statement'!$E$24*Beneficiaries!J37*Beneficiaries!$S37)</f>
        <v>0</v>
      </c>
    </row>
    <row r="38" spans="1:20" ht="14.25" thickBot="1" x14ac:dyDescent="0.3">
      <c r="A38" s="141" t="s">
        <v>175</v>
      </c>
      <c r="B38" s="154"/>
      <c r="C38" s="152"/>
      <c r="D38" s="343">
        <f>SUMIF('1.1 Staff cost'!$A$11:$A$105,Beneficiaries!A38,'1.1 Staff cost'!$N$11:$N$105)</f>
        <v>0</v>
      </c>
      <c r="E38" s="342">
        <f>SUMIF('1.2Travel cost&amp;1.3ind.sup. '!$A$11:$A$1306,Beneficiaries!A38,'1.2Travel cost&amp;1.3ind.sup. '!$T$11:$T$1306)</f>
        <v>0</v>
      </c>
      <c r="F38" s="342">
        <f>SUMIF('1.2Travel cost&amp;1.3ind.sup. '!$A$11:$A$1306,Beneficiaries!A38,'1.2Travel cost&amp;1.3ind.sup. '!$U$11:$U$1306)</f>
        <v>0</v>
      </c>
      <c r="G38" s="342">
        <f>SUMIF('1.4 Equipment'!$A$10:$A$209,Beneficiaries!A38,'1.4 Equipment'!$V$10:$V$209)</f>
        <v>0</v>
      </c>
      <c r="H38" s="342">
        <f>SUMIF('1.5 Other costs'!$A$10:$A$309,Beneficiaries!A38,'1.5 Other costs'!$O$10:$O$309)</f>
        <v>0</v>
      </c>
      <c r="I38" s="341">
        <f t="shared" si="0"/>
        <v>0</v>
      </c>
      <c r="J38" s="344" t="str">
        <f t="shared" si="2"/>
        <v/>
      </c>
      <c r="K38" s="424">
        <f>+IFERROR((I38*$K$7)*('Summary Financial Statement'!$K$24/'Summary Financial Statement'!$H$24),0)</f>
        <v>0</v>
      </c>
      <c r="L38" s="155"/>
      <c r="M38" s="156"/>
      <c r="N38" s="68" t="e">
        <f t="shared" si="3"/>
        <v>#DIV/0!</v>
      </c>
      <c r="O38" s="75"/>
      <c r="P38" s="12" t="str">
        <f t="shared" si="1"/>
        <v/>
      </c>
      <c r="Q38" s="336"/>
      <c r="R38" s="333">
        <f>+DAYS360('Summary Financial Statement'!$I$9,'Summary Financial Statement'!$L$9)/30</f>
        <v>0</v>
      </c>
      <c r="S38" s="334">
        <f t="shared" si="4"/>
        <v>0</v>
      </c>
      <c r="T38" s="335">
        <f>IF(P38="",0,'Summary Financial Statement'!$Q$22*'Summary Financial Statement'!$E$24*Beneficiaries!J38*Beneficiaries!$S38)</f>
        <v>0</v>
      </c>
    </row>
    <row r="39" spans="1:20" ht="14.25" thickBot="1" x14ac:dyDescent="0.3">
      <c r="A39" s="141" t="s">
        <v>176</v>
      </c>
      <c r="B39" s="154"/>
      <c r="C39" s="152"/>
      <c r="D39" s="343">
        <f>SUMIF('1.1 Staff cost'!$A$11:$A$105,Beneficiaries!A39,'1.1 Staff cost'!$N$11:$N$105)</f>
        <v>0</v>
      </c>
      <c r="E39" s="342">
        <f>SUMIF('1.2Travel cost&amp;1.3ind.sup. '!$A$11:$A$1306,Beneficiaries!A39,'1.2Travel cost&amp;1.3ind.sup. '!$T$11:$T$1306)</f>
        <v>0</v>
      </c>
      <c r="F39" s="342">
        <f>SUMIF('1.2Travel cost&amp;1.3ind.sup. '!$A$11:$A$1306,Beneficiaries!A39,'1.2Travel cost&amp;1.3ind.sup. '!$U$11:$U$1306)</f>
        <v>0</v>
      </c>
      <c r="G39" s="342">
        <f>SUMIF('1.4 Equipment'!$A$10:$A$209,Beneficiaries!A39,'1.4 Equipment'!$V$10:$V$209)</f>
        <v>0</v>
      </c>
      <c r="H39" s="342">
        <f>SUMIF('1.5 Other costs'!$A$10:$A$309,Beneficiaries!A39,'1.5 Other costs'!$O$10:$O$309)</f>
        <v>0</v>
      </c>
      <c r="I39" s="341">
        <f t="shared" si="0"/>
        <v>0</v>
      </c>
      <c r="J39" s="344" t="str">
        <f t="shared" si="2"/>
        <v/>
      </c>
      <c r="K39" s="424">
        <f>+IFERROR((I39*$K$7)*('Summary Financial Statement'!$K$24/'Summary Financial Statement'!$H$24),0)</f>
        <v>0</v>
      </c>
      <c r="L39" s="155"/>
      <c r="M39" s="156"/>
      <c r="N39" s="68" t="e">
        <f t="shared" si="3"/>
        <v>#DIV/0!</v>
      </c>
      <c r="O39" s="75"/>
      <c r="P39" s="12" t="str">
        <f t="shared" si="1"/>
        <v/>
      </c>
      <c r="Q39" s="336"/>
      <c r="R39" s="333">
        <f>+DAYS360('Summary Financial Statement'!$I$9,'Summary Financial Statement'!$L$9)/30</f>
        <v>0</v>
      </c>
      <c r="S39" s="334">
        <f t="shared" si="4"/>
        <v>0</v>
      </c>
      <c r="T39" s="335">
        <f>IF(P39="",0,'Summary Financial Statement'!$Q$22*'Summary Financial Statement'!$E$24*Beneficiaries!J39*Beneficiaries!$S39)</f>
        <v>0</v>
      </c>
    </row>
    <row r="40" spans="1:20" ht="14.25" thickBot="1" x14ac:dyDescent="0.3">
      <c r="A40" s="141" t="s">
        <v>177</v>
      </c>
      <c r="B40" s="154"/>
      <c r="C40" s="152"/>
      <c r="D40" s="343">
        <f>SUMIF('1.1 Staff cost'!$A$11:$A$105,Beneficiaries!A40,'1.1 Staff cost'!$N$11:$N$105)</f>
        <v>0</v>
      </c>
      <c r="E40" s="342">
        <f>SUMIF('1.2Travel cost&amp;1.3ind.sup. '!$A$11:$A$1306,Beneficiaries!A40,'1.2Travel cost&amp;1.3ind.sup. '!$T$11:$T$1306)</f>
        <v>0</v>
      </c>
      <c r="F40" s="342">
        <f>SUMIF('1.2Travel cost&amp;1.3ind.sup. '!$A$11:$A$1306,Beneficiaries!A40,'1.2Travel cost&amp;1.3ind.sup. '!$U$11:$U$1306)</f>
        <v>0</v>
      </c>
      <c r="G40" s="342">
        <f>SUMIF('1.4 Equipment'!$A$10:$A$209,Beneficiaries!A40,'1.4 Equipment'!$V$10:$V$209)</f>
        <v>0</v>
      </c>
      <c r="H40" s="342">
        <f>SUMIF('1.5 Other costs'!$A$10:$A$309,Beneficiaries!A40,'1.5 Other costs'!$O$10:$O$309)</f>
        <v>0</v>
      </c>
      <c r="I40" s="341">
        <f t="shared" si="0"/>
        <v>0</v>
      </c>
      <c r="J40" s="344" t="str">
        <f t="shared" si="2"/>
        <v/>
      </c>
      <c r="K40" s="424">
        <f>+IFERROR((I40*$K$7)*('Summary Financial Statement'!$K$24/'Summary Financial Statement'!$H$24),0)</f>
        <v>0</v>
      </c>
      <c r="L40" s="155"/>
      <c r="M40" s="156"/>
      <c r="N40" s="68" t="e">
        <f t="shared" si="3"/>
        <v>#DIV/0!</v>
      </c>
      <c r="O40" s="75"/>
      <c r="P40" s="12" t="str">
        <f t="shared" si="1"/>
        <v/>
      </c>
      <c r="Q40" s="336"/>
      <c r="R40" s="333">
        <f>+DAYS360('Summary Financial Statement'!$I$9,'Summary Financial Statement'!$L$9)/30</f>
        <v>0</v>
      </c>
      <c r="S40" s="334">
        <f t="shared" si="4"/>
        <v>0</v>
      </c>
      <c r="T40" s="335">
        <f>IF(P40="",0,'Summary Financial Statement'!$Q$22*'Summary Financial Statement'!$E$24*Beneficiaries!J40*Beneficiaries!$S40)</f>
        <v>0</v>
      </c>
    </row>
    <row r="41" spans="1:20" ht="14.25" thickBot="1" x14ac:dyDescent="0.3">
      <c r="A41" s="141" t="s">
        <v>178</v>
      </c>
      <c r="B41" s="154"/>
      <c r="C41" s="152"/>
      <c r="D41" s="343">
        <f>SUMIF('1.1 Staff cost'!$A$11:$A$105,Beneficiaries!A41,'1.1 Staff cost'!$N$11:$N$105)</f>
        <v>0</v>
      </c>
      <c r="E41" s="342">
        <f>SUMIF('1.2Travel cost&amp;1.3ind.sup. '!$A$11:$A$1306,Beneficiaries!A41,'1.2Travel cost&amp;1.3ind.sup. '!$T$11:$T$1306)</f>
        <v>0</v>
      </c>
      <c r="F41" s="342">
        <f>SUMIF('1.2Travel cost&amp;1.3ind.sup. '!$A$11:$A$1306,Beneficiaries!A41,'1.2Travel cost&amp;1.3ind.sup. '!$U$11:$U$1306)</f>
        <v>0</v>
      </c>
      <c r="G41" s="342">
        <f>SUMIF('1.4 Equipment'!$A$10:$A$209,Beneficiaries!A41,'1.4 Equipment'!$V$10:$V$209)</f>
        <v>0</v>
      </c>
      <c r="H41" s="342">
        <f>SUMIF('1.5 Other costs'!$A$10:$A$309,Beneficiaries!A41,'1.5 Other costs'!$O$10:$O$309)</f>
        <v>0</v>
      </c>
      <c r="I41" s="341">
        <f t="shared" si="0"/>
        <v>0</v>
      </c>
      <c r="J41" s="344" t="str">
        <f t="shared" si="2"/>
        <v/>
      </c>
      <c r="K41" s="424">
        <f>+IFERROR((I41*$K$7)*('Summary Financial Statement'!$K$24/'Summary Financial Statement'!$H$24),0)</f>
        <v>0</v>
      </c>
      <c r="L41" s="155"/>
      <c r="M41" s="156"/>
      <c r="N41" s="68" t="e">
        <f t="shared" si="3"/>
        <v>#DIV/0!</v>
      </c>
      <c r="O41" s="75"/>
      <c r="P41" s="12" t="str">
        <f t="shared" si="1"/>
        <v/>
      </c>
      <c r="Q41" s="336"/>
      <c r="R41" s="333">
        <f>+DAYS360('Summary Financial Statement'!$I$9,'Summary Financial Statement'!$L$9)/30</f>
        <v>0</v>
      </c>
      <c r="S41" s="334">
        <f t="shared" si="4"/>
        <v>0</v>
      </c>
      <c r="T41" s="335">
        <f>IF(P41="",0,'Summary Financial Statement'!$Q$22*'Summary Financial Statement'!$E$24*Beneficiaries!J41*Beneficiaries!$S41)</f>
        <v>0</v>
      </c>
    </row>
    <row r="42" spans="1:20" ht="14.25" thickBot="1" x14ac:dyDescent="0.3">
      <c r="A42" s="141" t="s">
        <v>179</v>
      </c>
      <c r="B42" s="154"/>
      <c r="C42" s="152"/>
      <c r="D42" s="343">
        <f>SUMIF('1.1 Staff cost'!$A$11:$A$105,Beneficiaries!A42,'1.1 Staff cost'!$N$11:$N$105)</f>
        <v>0</v>
      </c>
      <c r="E42" s="342">
        <f>SUMIF('1.2Travel cost&amp;1.3ind.sup. '!$A$11:$A$1306,Beneficiaries!A42,'1.2Travel cost&amp;1.3ind.sup. '!$T$11:$T$1306)</f>
        <v>0</v>
      </c>
      <c r="F42" s="342">
        <f>SUMIF('1.2Travel cost&amp;1.3ind.sup. '!$A$11:$A$1306,Beneficiaries!A42,'1.2Travel cost&amp;1.3ind.sup. '!$U$11:$U$1306)</f>
        <v>0</v>
      </c>
      <c r="G42" s="342">
        <f>SUMIF('1.4 Equipment'!$A$10:$A$209,Beneficiaries!A42,'1.4 Equipment'!$V$10:$V$209)</f>
        <v>0</v>
      </c>
      <c r="H42" s="342">
        <f>SUMIF('1.5 Other costs'!$A$10:$A$309,Beneficiaries!A42,'1.5 Other costs'!$O$10:$O$309)</f>
        <v>0</v>
      </c>
      <c r="I42" s="341">
        <f t="shared" si="0"/>
        <v>0</v>
      </c>
      <c r="J42" s="344" t="str">
        <f t="shared" si="2"/>
        <v/>
      </c>
      <c r="K42" s="424">
        <f>+IFERROR((I42*$K$7)*('Summary Financial Statement'!$K$24/'Summary Financial Statement'!$H$24),0)</f>
        <v>0</v>
      </c>
      <c r="L42" s="155"/>
      <c r="M42" s="156"/>
      <c r="N42" s="68" t="e">
        <f t="shared" si="3"/>
        <v>#DIV/0!</v>
      </c>
      <c r="O42" s="75"/>
      <c r="P42" s="12" t="str">
        <f t="shared" si="1"/>
        <v/>
      </c>
      <c r="Q42" s="336"/>
      <c r="R42" s="333">
        <f>+DAYS360('Summary Financial Statement'!$I$9,'Summary Financial Statement'!$L$9)/30</f>
        <v>0</v>
      </c>
      <c r="S42" s="334">
        <f t="shared" si="4"/>
        <v>0</v>
      </c>
      <c r="T42" s="335">
        <f>IF(P42="",0,'Summary Financial Statement'!$Q$22*'Summary Financial Statement'!$E$24*Beneficiaries!J42*Beneficiaries!$S42)</f>
        <v>0</v>
      </c>
    </row>
    <row r="43" spans="1:20" ht="14.25" thickBot="1" x14ac:dyDescent="0.3">
      <c r="A43" s="141" t="s">
        <v>180</v>
      </c>
      <c r="B43" s="154"/>
      <c r="C43" s="152"/>
      <c r="D43" s="343">
        <f>SUMIF('1.1 Staff cost'!$A$11:$A$105,Beneficiaries!A43,'1.1 Staff cost'!$N$11:$N$105)</f>
        <v>0</v>
      </c>
      <c r="E43" s="342">
        <f>SUMIF('1.2Travel cost&amp;1.3ind.sup. '!$A$11:$A$1306,Beneficiaries!A43,'1.2Travel cost&amp;1.3ind.sup. '!$T$11:$T$1306)</f>
        <v>0</v>
      </c>
      <c r="F43" s="342">
        <f>SUMIF('1.2Travel cost&amp;1.3ind.sup. '!$A$11:$A$1306,Beneficiaries!A43,'1.2Travel cost&amp;1.3ind.sup. '!$U$11:$U$1306)</f>
        <v>0</v>
      </c>
      <c r="G43" s="342">
        <f>SUMIF('1.4 Equipment'!$A$10:$A$209,Beneficiaries!A43,'1.4 Equipment'!$V$10:$V$209)</f>
        <v>0</v>
      </c>
      <c r="H43" s="342">
        <f>SUMIF('1.5 Other costs'!$A$10:$A$309,Beneficiaries!A43,'1.5 Other costs'!$O$10:$O$309)</f>
        <v>0</v>
      </c>
      <c r="I43" s="341">
        <f t="shared" si="0"/>
        <v>0</v>
      </c>
      <c r="J43" s="344" t="str">
        <f t="shared" si="2"/>
        <v/>
      </c>
      <c r="K43" s="424">
        <f>+IFERROR((I43*$K$7)*('Summary Financial Statement'!$K$24/'Summary Financial Statement'!$H$24),0)</f>
        <v>0</v>
      </c>
      <c r="L43" s="155"/>
      <c r="M43" s="156"/>
      <c r="N43" s="68" t="e">
        <f t="shared" si="3"/>
        <v>#DIV/0!</v>
      </c>
      <c r="O43" s="75"/>
      <c r="P43" s="12" t="str">
        <f t="shared" si="1"/>
        <v/>
      </c>
      <c r="Q43" s="336"/>
      <c r="R43" s="333">
        <f>+DAYS360('Summary Financial Statement'!$I$9,'Summary Financial Statement'!$L$9)/30</f>
        <v>0</v>
      </c>
      <c r="S43" s="334">
        <f t="shared" si="4"/>
        <v>0</v>
      </c>
      <c r="T43" s="335">
        <f>IF(P43="",0,'Summary Financial Statement'!$Q$22*'Summary Financial Statement'!$E$24*Beneficiaries!J43*Beneficiaries!$S43)</f>
        <v>0</v>
      </c>
    </row>
    <row r="44" spans="1:20" ht="14.25" thickBot="1" x14ac:dyDescent="0.3">
      <c r="A44" s="141" t="s">
        <v>181</v>
      </c>
      <c r="B44" s="154"/>
      <c r="C44" s="152"/>
      <c r="D44" s="343">
        <f>SUMIF('1.1 Staff cost'!$A$11:$A$105,Beneficiaries!A44,'1.1 Staff cost'!$N$11:$N$105)</f>
        <v>0</v>
      </c>
      <c r="E44" s="342">
        <f>SUMIF('1.2Travel cost&amp;1.3ind.sup. '!$A$11:$A$1306,Beneficiaries!A44,'1.2Travel cost&amp;1.3ind.sup. '!$T$11:$T$1306)</f>
        <v>0</v>
      </c>
      <c r="F44" s="342">
        <f>SUMIF('1.2Travel cost&amp;1.3ind.sup. '!$A$11:$A$1306,Beneficiaries!A44,'1.2Travel cost&amp;1.3ind.sup. '!$U$11:$U$1306)</f>
        <v>0</v>
      </c>
      <c r="G44" s="342">
        <f>SUMIF('1.4 Equipment'!$A$10:$A$209,Beneficiaries!A44,'1.4 Equipment'!$V$10:$V$209)</f>
        <v>0</v>
      </c>
      <c r="H44" s="342">
        <f>SUMIF('1.5 Other costs'!$A$10:$A$309,Beneficiaries!A44,'1.5 Other costs'!$O$10:$O$309)</f>
        <v>0</v>
      </c>
      <c r="I44" s="341">
        <f t="shared" si="0"/>
        <v>0</v>
      </c>
      <c r="J44" s="344" t="str">
        <f t="shared" si="2"/>
        <v/>
      </c>
      <c r="K44" s="424">
        <f>+IFERROR((I44*$K$7)*('Summary Financial Statement'!$K$24/'Summary Financial Statement'!$H$24),0)</f>
        <v>0</v>
      </c>
      <c r="L44" s="155"/>
      <c r="M44" s="156"/>
      <c r="N44" s="68" t="e">
        <f t="shared" si="3"/>
        <v>#DIV/0!</v>
      </c>
      <c r="O44" s="75"/>
      <c r="P44" s="12" t="str">
        <f t="shared" si="1"/>
        <v/>
      </c>
      <c r="Q44" s="336"/>
      <c r="R44" s="333">
        <f>+DAYS360('Summary Financial Statement'!$I$9,'Summary Financial Statement'!$L$9)/30</f>
        <v>0</v>
      </c>
      <c r="S44" s="334">
        <f t="shared" si="4"/>
        <v>0</v>
      </c>
      <c r="T44" s="335">
        <f>IF(P44="",0,'Summary Financial Statement'!$Q$22*'Summary Financial Statement'!$E$24*Beneficiaries!J44*Beneficiaries!$S44)</f>
        <v>0</v>
      </c>
    </row>
    <row r="45" spans="1:20" ht="14.25" thickBot="1" x14ac:dyDescent="0.3">
      <c r="A45" s="141" t="s">
        <v>182</v>
      </c>
      <c r="B45" s="154"/>
      <c r="C45" s="152"/>
      <c r="D45" s="343">
        <f>SUMIF('1.1 Staff cost'!$A$11:$A$105,Beneficiaries!A45,'1.1 Staff cost'!$N$11:$N$105)</f>
        <v>0</v>
      </c>
      <c r="E45" s="342">
        <f>SUMIF('1.2Travel cost&amp;1.3ind.sup. '!$A$11:$A$1306,Beneficiaries!A45,'1.2Travel cost&amp;1.3ind.sup. '!$T$11:$T$1306)</f>
        <v>0</v>
      </c>
      <c r="F45" s="342">
        <f>SUMIF('1.2Travel cost&amp;1.3ind.sup. '!$A$11:$A$1306,Beneficiaries!A45,'1.2Travel cost&amp;1.3ind.sup. '!$U$11:$U$1306)</f>
        <v>0</v>
      </c>
      <c r="G45" s="342">
        <f>SUMIF('1.4 Equipment'!$A$10:$A$209,Beneficiaries!A45,'1.4 Equipment'!$V$10:$V$209)</f>
        <v>0</v>
      </c>
      <c r="H45" s="342">
        <f>SUMIF('1.5 Other costs'!$A$10:$A$309,Beneficiaries!A45,'1.5 Other costs'!$O$10:$O$309)</f>
        <v>0</v>
      </c>
      <c r="I45" s="341">
        <f t="shared" si="0"/>
        <v>0</v>
      </c>
      <c r="J45" s="344" t="str">
        <f t="shared" si="2"/>
        <v/>
      </c>
      <c r="K45" s="424">
        <f>+IFERROR((I45*$K$7)*('Summary Financial Statement'!$K$24/'Summary Financial Statement'!$H$24),0)</f>
        <v>0</v>
      </c>
      <c r="L45" s="155"/>
      <c r="M45" s="156"/>
      <c r="N45" s="68" t="e">
        <f t="shared" si="3"/>
        <v>#DIV/0!</v>
      </c>
      <c r="O45" s="75"/>
      <c r="P45" s="12" t="str">
        <f t="shared" si="1"/>
        <v/>
      </c>
      <c r="Q45" s="336"/>
      <c r="R45" s="333">
        <f>+DAYS360('Summary Financial Statement'!$I$9,'Summary Financial Statement'!$L$9)/30</f>
        <v>0</v>
      </c>
      <c r="S45" s="334">
        <f t="shared" si="4"/>
        <v>0</v>
      </c>
      <c r="T45" s="335">
        <f>IF(P45="",0,'Summary Financial Statement'!$Q$22*'Summary Financial Statement'!$E$24*Beneficiaries!J45*Beneficiaries!$S45)</f>
        <v>0</v>
      </c>
    </row>
    <row r="46" spans="1:20" ht="14.25" thickBot="1" x14ac:dyDescent="0.3">
      <c r="A46" s="141" t="s">
        <v>183</v>
      </c>
      <c r="B46" s="154"/>
      <c r="C46" s="152"/>
      <c r="D46" s="343">
        <f>SUMIF('1.1 Staff cost'!$A$11:$A$105,Beneficiaries!A46,'1.1 Staff cost'!$N$11:$N$105)</f>
        <v>0</v>
      </c>
      <c r="E46" s="342">
        <f>SUMIF('1.2Travel cost&amp;1.3ind.sup. '!$A$11:$A$1306,Beneficiaries!A46,'1.2Travel cost&amp;1.3ind.sup. '!$T$11:$T$1306)</f>
        <v>0</v>
      </c>
      <c r="F46" s="342">
        <f>SUMIF('1.2Travel cost&amp;1.3ind.sup. '!$A$11:$A$1306,Beneficiaries!A46,'1.2Travel cost&amp;1.3ind.sup. '!$U$11:$U$1306)</f>
        <v>0</v>
      </c>
      <c r="G46" s="342">
        <f>SUMIF('1.4 Equipment'!$A$10:$A$209,Beneficiaries!A46,'1.4 Equipment'!$V$10:$V$209)</f>
        <v>0</v>
      </c>
      <c r="H46" s="342">
        <f>SUMIF('1.5 Other costs'!$A$10:$A$309,Beneficiaries!A46,'1.5 Other costs'!$O$10:$O$309)</f>
        <v>0</v>
      </c>
      <c r="I46" s="341">
        <f t="shared" si="0"/>
        <v>0</v>
      </c>
      <c r="J46" s="344" t="str">
        <f t="shared" si="2"/>
        <v/>
      </c>
      <c r="K46" s="424">
        <f>+IFERROR((I46*$K$7)*('Summary Financial Statement'!$K$24/'Summary Financial Statement'!$H$24),0)</f>
        <v>0</v>
      </c>
      <c r="L46" s="155"/>
      <c r="M46" s="156"/>
      <c r="N46" s="68" t="e">
        <f t="shared" si="3"/>
        <v>#DIV/0!</v>
      </c>
      <c r="O46" s="75"/>
      <c r="P46" s="12" t="str">
        <f t="shared" si="1"/>
        <v/>
      </c>
      <c r="Q46" s="336"/>
      <c r="R46" s="333">
        <f>+DAYS360('Summary Financial Statement'!$I$9,'Summary Financial Statement'!$L$9)/30</f>
        <v>0</v>
      </c>
      <c r="S46" s="334">
        <f t="shared" si="4"/>
        <v>0</v>
      </c>
      <c r="T46" s="335">
        <f>IF(P46="",0,'Summary Financial Statement'!$Q$22*'Summary Financial Statement'!$E$24*Beneficiaries!J46*Beneficiaries!$S46)</f>
        <v>0</v>
      </c>
    </row>
    <row r="47" spans="1:20" ht="14.25" thickBot="1" x14ac:dyDescent="0.3">
      <c r="A47" s="141" t="s">
        <v>184</v>
      </c>
      <c r="B47" s="154"/>
      <c r="C47" s="152"/>
      <c r="D47" s="343">
        <f>SUMIF('1.1 Staff cost'!$A$11:$A$105,Beneficiaries!A47,'1.1 Staff cost'!$N$11:$N$105)</f>
        <v>0</v>
      </c>
      <c r="E47" s="342">
        <f>SUMIF('1.2Travel cost&amp;1.3ind.sup. '!$A$11:$A$1306,Beneficiaries!A47,'1.2Travel cost&amp;1.3ind.sup. '!$T$11:$T$1306)</f>
        <v>0</v>
      </c>
      <c r="F47" s="342">
        <f>SUMIF('1.2Travel cost&amp;1.3ind.sup. '!$A$11:$A$1306,Beneficiaries!A47,'1.2Travel cost&amp;1.3ind.sup. '!$U$11:$U$1306)</f>
        <v>0</v>
      </c>
      <c r="G47" s="342">
        <f>SUMIF('1.4 Equipment'!$A$10:$A$209,Beneficiaries!A47,'1.4 Equipment'!$V$10:$V$209)</f>
        <v>0</v>
      </c>
      <c r="H47" s="342">
        <f>SUMIF('1.5 Other costs'!$A$10:$A$309,Beneficiaries!A47,'1.5 Other costs'!$O$10:$O$309)</f>
        <v>0</v>
      </c>
      <c r="I47" s="341">
        <f t="shared" si="0"/>
        <v>0</v>
      </c>
      <c r="J47" s="344" t="str">
        <f t="shared" si="2"/>
        <v/>
      </c>
      <c r="K47" s="424">
        <f>+IFERROR((I47*$K$7)*('Summary Financial Statement'!$K$24/'Summary Financial Statement'!$H$24),0)</f>
        <v>0</v>
      </c>
      <c r="L47" s="155"/>
      <c r="M47" s="156"/>
      <c r="N47" s="68" t="e">
        <f t="shared" si="3"/>
        <v>#DIV/0!</v>
      </c>
      <c r="O47" s="75"/>
      <c r="P47" s="12" t="str">
        <f t="shared" si="1"/>
        <v/>
      </c>
      <c r="Q47" s="336"/>
      <c r="R47" s="333">
        <f>+DAYS360('Summary Financial Statement'!$I$9,'Summary Financial Statement'!$L$9)/30</f>
        <v>0</v>
      </c>
      <c r="S47" s="334">
        <f t="shared" si="4"/>
        <v>0</v>
      </c>
      <c r="T47" s="335">
        <f>IF(P47="",0,'Summary Financial Statement'!$Q$22*'Summary Financial Statement'!$E$24*Beneficiaries!J47*Beneficiaries!$S47)</f>
        <v>0</v>
      </c>
    </row>
    <row r="48" spans="1:20" ht="14.25" thickBot="1" x14ac:dyDescent="0.3">
      <c r="A48" s="141" t="s">
        <v>185</v>
      </c>
      <c r="B48" s="154"/>
      <c r="C48" s="152"/>
      <c r="D48" s="343">
        <f>SUMIF('1.1 Staff cost'!$A$11:$A$105,Beneficiaries!A48,'1.1 Staff cost'!$N$11:$N$105)</f>
        <v>0</v>
      </c>
      <c r="E48" s="342">
        <f>SUMIF('1.2Travel cost&amp;1.3ind.sup. '!$A$11:$A$1306,Beneficiaries!A48,'1.2Travel cost&amp;1.3ind.sup. '!$T$11:$T$1306)</f>
        <v>0</v>
      </c>
      <c r="F48" s="342">
        <f>SUMIF('1.2Travel cost&amp;1.3ind.sup. '!$A$11:$A$1306,Beneficiaries!A48,'1.2Travel cost&amp;1.3ind.sup. '!$U$11:$U$1306)</f>
        <v>0</v>
      </c>
      <c r="G48" s="342">
        <f>SUMIF('1.4 Equipment'!$A$10:$A$209,Beneficiaries!A48,'1.4 Equipment'!$V$10:$V$209)</f>
        <v>0</v>
      </c>
      <c r="H48" s="342">
        <f>SUMIF('1.5 Other costs'!$A$10:$A$309,Beneficiaries!A48,'1.5 Other costs'!$O$10:$O$309)</f>
        <v>0</v>
      </c>
      <c r="I48" s="341">
        <f t="shared" si="0"/>
        <v>0</v>
      </c>
      <c r="J48" s="344" t="str">
        <f t="shared" si="2"/>
        <v/>
      </c>
      <c r="K48" s="424">
        <f>+IFERROR((I48*$K$7)*('Summary Financial Statement'!$K$24/'Summary Financial Statement'!$H$24),0)</f>
        <v>0</v>
      </c>
      <c r="L48" s="155"/>
      <c r="M48" s="156"/>
      <c r="N48" s="68" t="e">
        <f t="shared" si="3"/>
        <v>#DIV/0!</v>
      </c>
      <c r="O48" s="75"/>
      <c r="P48" s="12" t="str">
        <f t="shared" si="1"/>
        <v/>
      </c>
      <c r="Q48" s="336"/>
      <c r="R48" s="333">
        <f>+DAYS360('Summary Financial Statement'!$I$9,'Summary Financial Statement'!$L$9)/30</f>
        <v>0</v>
      </c>
      <c r="S48" s="334">
        <f t="shared" si="4"/>
        <v>0</v>
      </c>
      <c r="T48" s="335">
        <f>IF(P48="",0,'Summary Financial Statement'!$Q$22*'Summary Financial Statement'!$E$24*Beneficiaries!J48*Beneficiaries!$S48)</f>
        <v>0</v>
      </c>
    </row>
    <row r="49" spans="1:20" ht="14.25" thickBot="1" x14ac:dyDescent="0.3">
      <c r="A49" s="141" t="s">
        <v>186</v>
      </c>
      <c r="B49" s="154"/>
      <c r="C49" s="152"/>
      <c r="D49" s="343">
        <f>SUMIF('1.1 Staff cost'!$A$11:$A$105,Beneficiaries!A49,'1.1 Staff cost'!$N$11:$N$105)</f>
        <v>0</v>
      </c>
      <c r="E49" s="342">
        <f>SUMIF('1.2Travel cost&amp;1.3ind.sup. '!$A$11:$A$1306,Beneficiaries!A49,'1.2Travel cost&amp;1.3ind.sup. '!$T$11:$T$1306)</f>
        <v>0</v>
      </c>
      <c r="F49" s="342">
        <f>SUMIF('1.2Travel cost&amp;1.3ind.sup. '!$A$11:$A$1306,Beneficiaries!A49,'1.2Travel cost&amp;1.3ind.sup. '!$U$11:$U$1306)</f>
        <v>0</v>
      </c>
      <c r="G49" s="342">
        <f>SUMIF('1.4 Equipment'!$A$10:$A$209,Beneficiaries!A49,'1.4 Equipment'!$V$10:$V$209)</f>
        <v>0</v>
      </c>
      <c r="H49" s="342">
        <f>SUMIF('1.5 Other costs'!$A$10:$A$309,Beneficiaries!A49,'1.5 Other costs'!$O$10:$O$309)</f>
        <v>0</v>
      </c>
      <c r="I49" s="341">
        <f t="shared" si="0"/>
        <v>0</v>
      </c>
      <c r="J49" s="344" t="str">
        <f t="shared" si="2"/>
        <v/>
      </c>
      <c r="K49" s="424">
        <f>+IFERROR((I49*$K$7)*('Summary Financial Statement'!$K$24/'Summary Financial Statement'!$H$24),0)</f>
        <v>0</v>
      </c>
      <c r="L49" s="155"/>
      <c r="M49" s="156"/>
      <c r="N49" s="68" t="e">
        <f t="shared" si="3"/>
        <v>#DIV/0!</v>
      </c>
      <c r="O49" s="75"/>
      <c r="P49" s="12" t="str">
        <f t="shared" si="1"/>
        <v/>
      </c>
      <c r="Q49" s="336"/>
      <c r="R49" s="333">
        <f>+DAYS360('Summary Financial Statement'!$I$9,'Summary Financial Statement'!$L$9)/30</f>
        <v>0</v>
      </c>
      <c r="S49" s="334">
        <f t="shared" si="4"/>
        <v>0</v>
      </c>
      <c r="T49" s="335">
        <f>IF(P49="",0,'Summary Financial Statement'!$Q$22*'Summary Financial Statement'!$E$24*Beneficiaries!J49*Beneficiaries!$S49)</f>
        <v>0</v>
      </c>
    </row>
    <row r="50" spans="1:20" ht="14.25" thickBot="1" x14ac:dyDescent="0.3">
      <c r="A50" s="141" t="s">
        <v>187</v>
      </c>
      <c r="B50" s="154"/>
      <c r="C50" s="152"/>
      <c r="D50" s="343">
        <f>SUMIF('1.1 Staff cost'!$A$11:$A$105,Beneficiaries!A50,'1.1 Staff cost'!$N$11:$N$105)</f>
        <v>0</v>
      </c>
      <c r="E50" s="342">
        <f>SUMIF('1.2Travel cost&amp;1.3ind.sup. '!$A$11:$A$1306,Beneficiaries!A50,'1.2Travel cost&amp;1.3ind.sup. '!$T$11:$T$1306)</f>
        <v>0</v>
      </c>
      <c r="F50" s="342">
        <f>SUMIF('1.2Travel cost&amp;1.3ind.sup. '!$A$11:$A$1306,Beneficiaries!A50,'1.2Travel cost&amp;1.3ind.sup. '!$U$11:$U$1306)</f>
        <v>0</v>
      </c>
      <c r="G50" s="342">
        <f>SUMIF('1.4 Equipment'!$A$10:$A$209,Beneficiaries!A50,'1.4 Equipment'!$V$10:$V$209)</f>
        <v>0</v>
      </c>
      <c r="H50" s="342">
        <f>SUMIF('1.5 Other costs'!$A$10:$A$309,Beneficiaries!A50,'1.5 Other costs'!$O$10:$O$309)</f>
        <v>0</v>
      </c>
      <c r="I50" s="341">
        <f t="shared" si="0"/>
        <v>0</v>
      </c>
      <c r="J50" s="344" t="str">
        <f t="shared" si="2"/>
        <v/>
      </c>
      <c r="K50" s="424">
        <f>+IFERROR((I50*$K$7)*('Summary Financial Statement'!$K$24/'Summary Financial Statement'!$H$24),0)</f>
        <v>0</v>
      </c>
      <c r="L50" s="155"/>
      <c r="M50" s="156"/>
      <c r="N50" s="68" t="e">
        <f t="shared" si="3"/>
        <v>#DIV/0!</v>
      </c>
      <c r="O50" s="75"/>
      <c r="P50" s="12" t="str">
        <f t="shared" si="1"/>
        <v/>
      </c>
      <c r="Q50" s="336"/>
      <c r="R50" s="333">
        <f>+DAYS360('Summary Financial Statement'!$I$9,'Summary Financial Statement'!$L$9)/30</f>
        <v>0</v>
      </c>
      <c r="S50" s="334">
        <f t="shared" si="4"/>
        <v>0</v>
      </c>
      <c r="T50" s="335">
        <f>IF(P50="",0,'Summary Financial Statement'!$Q$22*'Summary Financial Statement'!$E$24*Beneficiaries!J50*Beneficiaries!$S50)</f>
        <v>0</v>
      </c>
    </row>
    <row r="51" spans="1:20" ht="14.25" thickBot="1" x14ac:dyDescent="0.3">
      <c r="A51" s="141" t="s">
        <v>188</v>
      </c>
      <c r="B51" s="154"/>
      <c r="C51" s="152"/>
      <c r="D51" s="343">
        <f>SUMIF('1.1 Staff cost'!$A$11:$A$105,Beneficiaries!A51,'1.1 Staff cost'!$N$11:$N$105)</f>
        <v>0</v>
      </c>
      <c r="E51" s="342">
        <f>SUMIF('1.2Travel cost&amp;1.3ind.sup. '!$A$11:$A$1306,Beneficiaries!A51,'1.2Travel cost&amp;1.3ind.sup. '!$T$11:$T$1306)</f>
        <v>0</v>
      </c>
      <c r="F51" s="342">
        <f>SUMIF('1.2Travel cost&amp;1.3ind.sup. '!$A$11:$A$1306,Beneficiaries!A51,'1.2Travel cost&amp;1.3ind.sup. '!$U$11:$U$1306)</f>
        <v>0</v>
      </c>
      <c r="G51" s="342">
        <f>SUMIF('1.4 Equipment'!$A$10:$A$209,Beneficiaries!A51,'1.4 Equipment'!$V$10:$V$209)</f>
        <v>0</v>
      </c>
      <c r="H51" s="342">
        <f>SUMIF('1.5 Other costs'!$A$10:$A$309,Beneficiaries!A51,'1.5 Other costs'!$O$10:$O$309)</f>
        <v>0</v>
      </c>
      <c r="I51" s="341">
        <f t="shared" si="0"/>
        <v>0</v>
      </c>
      <c r="J51" s="344" t="str">
        <f t="shared" si="2"/>
        <v/>
      </c>
      <c r="K51" s="424">
        <f>+IFERROR((I51*$K$7)*('Summary Financial Statement'!$K$24/'Summary Financial Statement'!$H$24),0)</f>
        <v>0</v>
      </c>
      <c r="L51" s="155"/>
      <c r="M51" s="156"/>
      <c r="N51" s="68" t="e">
        <f t="shared" si="3"/>
        <v>#DIV/0!</v>
      </c>
      <c r="O51" s="75"/>
      <c r="P51" s="12" t="str">
        <f t="shared" si="1"/>
        <v/>
      </c>
      <c r="Q51" s="336"/>
      <c r="R51" s="333">
        <f>+DAYS360('Summary Financial Statement'!$I$9,'Summary Financial Statement'!$L$9)/30</f>
        <v>0</v>
      </c>
      <c r="S51" s="334">
        <f t="shared" si="4"/>
        <v>0</v>
      </c>
      <c r="T51" s="335">
        <f>IF(P51="",0,'Summary Financial Statement'!$Q$22*'Summary Financial Statement'!$E$24*Beneficiaries!J51*Beneficiaries!$S51)</f>
        <v>0</v>
      </c>
    </row>
    <row r="52" spans="1:20" ht="14.25" thickBot="1" x14ac:dyDescent="0.3">
      <c r="A52" s="141" t="s">
        <v>189</v>
      </c>
      <c r="B52" s="154"/>
      <c r="C52" s="152"/>
      <c r="D52" s="343">
        <f>SUMIF('1.1 Staff cost'!$A$11:$A$105,Beneficiaries!A52,'1.1 Staff cost'!$N$11:$N$105)</f>
        <v>0</v>
      </c>
      <c r="E52" s="342">
        <f>SUMIF('1.2Travel cost&amp;1.3ind.sup. '!$A$11:$A$1306,Beneficiaries!A52,'1.2Travel cost&amp;1.3ind.sup. '!$T$11:$T$1306)</f>
        <v>0</v>
      </c>
      <c r="F52" s="342">
        <f>SUMIF('1.2Travel cost&amp;1.3ind.sup. '!$A$11:$A$1306,Beneficiaries!A52,'1.2Travel cost&amp;1.3ind.sup. '!$U$11:$U$1306)</f>
        <v>0</v>
      </c>
      <c r="G52" s="342">
        <f>SUMIF('1.4 Equipment'!$A$10:$A$209,Beneficiaries!A52,'1.4 Equipment'!$V$10:$V$209)</f>
        <v>0</v>
      </c>
      <c r="H52" s="342">
        <f>SUMIF('1.5 Other costs'!$A$10:$A$309,Beneficiaries!A52,'1.5 Other costs'!$O$10:$O$309)</f>
        <v>0</v>
      </c>
      <c r="I52" s="341">
        <f t="shared" si="0"/>
        <v>0</v>
      </c>
      <c r="J52" s="344" t="str">
        <f t="shared" si="2"/>
        <v/>
      </c>
      <c r="K52" s="424">
        <f>+IFERROR((I52*$K$7)*('Summary Financial Statement'!$K$24/'Summary Financial Statement'!$H$24),0)</f>
        <v>0</v>
      </c>
      <c r="L52" s="155"/>
      <c r="M52" s="156"/>
      <c r="N52" s="68" t="e">
        <f t="shared" si="3"/>
        <v>#DIV/0!</v>
      </c>
      <c r="O52" s="75"/>
      <c r="P52" s="12" t="str">
        <f t="shared" si="1"/>
        <v/>
      </c>
      <c r="Q52" s="336"/>
      <c r="R52" s="333">
        <f>+DAYS360('Summary Financial Statement'!$I$9,'Summary Financial Statement'!$L$9)/30</f>
        <v>0</v>
      </c>
      <c r="S52" s="334">
        <f t="shared" si="4"/>
        <v>0</v>
      </c>
      <c r="T52" s="335">
        <f>IF(P52="",0,'Summary Financial Statement'!$Q$22*'Summary Financial Statement'!$E$24*Beneficiaries!J52*Beneficiaries!$S52)</f>
        <v>0</v>
      </c>
    </row>
    <row r="53" spans="1:20" ht="14.25" thickBot="1" x14ac:dyDescent="0.3">
      <c r="A53" s="141" t="s">
        <v>190</v>
      </c>
      <c r="B53" s="154"/>
      <c r="C53" s="152"/>
      <c r="D53" s="343">
        <f>SUMIF('1.1 Staff cost'!$A$11:$A$105,Beneficiaries!A53,'1.1 Staff cost'!$N$11:$N$105)</f>
        <v>0</v>
      </c>
      <c r="E53" s="342">
        <f>SUMIF('1.2Travel cost&amp;1.3ind.sup. '!$A$11:$A$1306,Beneficiaries!A53,'1.2Travel cost&amp;1.3ind.sup. '!$T$11:$T$1306)</f>
        <v>0</v>
      </c>
      <c r="F53" s="342">
        <f>SUMIF('1.2Travel cost&amp;1.3ind.sup. '!$A$11:$A$1306,Beneficiaries!A53,'1.2Travel cost&amp;1.3ind.sup. '!$U$11:$U$1306)</f>
        <v>0</v>
      </c>
      <c r="G53" s="342">
        <f>SUMIF('1.4 Equipment'!$A$10:$A$209,Beneficiaries!A53,'1.4 Equipment'!$V$10:$V$209)</f>
        <v>0</v>
      </c>
      <c r="H53" s="342">
        <f>SUMIF('1.5 Other costs'!$A$10:$A$309,Beneficiaries!A53,'1.5 Other costs'!$O$10:$O$309)</f>
        <v>0</v>
      </c>
      <c r="I53" s="341">
        <f t="shared" si="0"/>
        <v>0</v>
      </c>
      <c r="J53" s="344" t="str">
        <f t="shared" si="2"/>
        <v/>
      </c>
      <c r="K53" s="424">
        <f>+IFERROR((I53*$K$7)*('Summary Financial Statement'!$K$24/'Summary Financial Statement'!$H$24),0)</f>
        <v>0</v>
      </c>
      <c r="L53" s="155"/>
      <c r="M53" s="156"/>
      <c r="N53" s="68" t="e">
        <f t="shared" si="3"/>
        <v>#DIV/0!</v>
      </c>
      <c r="O53" s="75"/>
      <c r="P53" s="12" t="str">
        <f t="shared" si="1"/>
        <v/>
      </c>
      <c r="Q53" s="336"/>
      <c r="R53" s="333">
        <f>+DAYS360('Summary Financial Statement'!$I$9,'Summary Financial Statement'!$L$9)/30</f>
        <v>0</v>
      </c>
      <c r="S53" s="334">
        <f t="shared" si="4"/>
        <v>0</v>
      </c>
      <c r="T53" s="335">
        <f>IF(P53="",0,'Summary Financial Statement'!$Q$22*'Summary Financial Statement'!$E$24*Beneficiaries!J53*Beneficiaries!$S53)</f>
        <v>0</v>
      </c>
    </row>
    <row r="54" spans="1:20" ht="14.25" thickBot="1" x14ac:dyDescent="0.3">
      <c r="A54" s="141" t="s">
        <v>191</v>
      </c>
      <c r="B54" s="154"/>
      <c r="C54" s="152"/>
      <c r="D54" s="343">
        <f>SUMIF('1.1 Staff cost'!$A$11:$A$105,Beneficiaries!A54,'1.1 Staff cost'!$N$11:$N$105)</f>
        <v>0</v>
      </c>
      <c r="E54" s="342">
        <f>SUMIF('1.2Travel cost&amp;1.3ind.sup. '!$A$11:$A$1306,Beneficiaries!A54,'1.2Travel cost&amp;1.3ind.sup. '!$T$11:$T$1306)</f>
        <v>0</v>
      </c>
      <c r="F54" s="342">
        <f>SUMIF('1.2Travel cost&amp;1.3ind.sup. '!$A$11:$A$1306,Beneficiaries!A54,'1.2Travel cost&amp;1.3ind.sup. '!$U$11:$U$1306)</f>
        <v>0</v>
      </c>
      <c r="G54" s="342">
        <f>SUMIF('1.4 Equipment'!$A$10:$A$209,Beneficiaries!A54,'1.4 Equipment'!$V$10:$V$209)</f>
        <v>0</v>
      </c>
      <c r="H54" s="342">
        <f>SUMIF('1.5 Other costs'!$A$10:$A$309,Beneficiaries!A54,'1.5 Other costs'!$O$10:$O$309)</f>
        <v>0</v>
      </c>
      <c r="I54" s="341">
        <f t="shared" si="0"/>
        <v>0</v>
      </c>
      <c r="J54" s="344" t="str">
        <f t="shared" si="2"/>
        <v/>
      </c>
      <c r="K54" s="424">
        <f>+IFERROR((I54*$K$7)*('Summary Financial Statement'!$K$24/'Summary Financial Statement'!$H$24),0)</f>
        <v>0</v>
      </c>
      <c r="L54" s="155"/>
      <c r="M54" s="156"/>
      <c r="N54" s="68" t="e">
        <f t="shared" si="3"/>
        <v>#DIV/0!</v>
      </c>
      <c r="O54" s="75"/>
      <c r="P54" s="12" t="str">
        <f t="shared" si="1"/>
        <v/>
      </c>
      <c r="Q54" s="336"/>
      <c r="R54" s="333">
        <f>+DAYS360('Summary Financial Statement'!$I$9,'Summary Financial Statement'!$L$9)/30</f>
        <v>0</v>
      </c>
      <c r="S54" s="334">
        <f t="shared" si="4"/>
        <v>0</v>
      </c>
      <c r="T54" s="335">
        <f>IF(P54="",0,'Summary Financial Statement'!$Q$22*'Summary Financial Statement'!$E$24*Beneficiaries!J54*Beneficiaries!$S54)</f>
        <v>0</v>
      </c>
    </row>
    <row r="55" spans="1:20" ht="14.25" thickBot="1" x14ac:dyDescent="0.3">
      <c r="A55" s="141" t="s">
        <v>192</v>
      </c>
      <c r="B55" s="154"/>
      <c r="C55" s="152"/>
      <c r="D55" s="343">
        <f>SUMIF('1.1 Staff cost'!$A$11:$A$105,Beneficiaries!A55,'1.1 Staff cost'!$N$11:$N$105)</f>
        <v>0</v>
      </c>
      <c r="E55" s="342">
        <f>SUMIF('1.2Travel cost&amp;1.3ind.sup. '!$A$11:$A$1306,Beneficiaries!A55,'1.2Travel cost&amp;1.3ind.sup. '!$T$11:$T$1306)</f>
        <v>0</v>
      </c>
      <c r="F55" s="342">
        <f>SUMIF('1.2Travel cost&amp;1.3ind.sup. '!$A$11:$A$1306,Beneficiaries!A55,'1.2Travel cost&amp;1.3ind.sup. '!$U$11:$U$1306)</f>
        <v>0</v>
      </c>
      <c r="G55" s="342">
        <f>SUMIF('1.4 Equipment'!$A$10:$A$209,Beneficiaries!A55,'1.4 Equipment'!$V$10:$V$209)</f>
        <v>0</v>
      </c>
      <c r="H55" s="342">
        <f>SUMIF('1.5 Other costs'!$A$10:$A$309,Beneficiaries!A55,'1.5 Other costs'!$O$10:$O$309)</f>
        <v>0</v>
      </c>
      <c r="I55" s="341">
        <f t="shared" si="0"/>
        <v>0</v>
      </c>
      <c r="J55" s="344" t="str">
        <f t="shared" si="2"/>
        <v/>
      </c>
      <c r="K55" s="424">
        <f>+IFERROR((I55*$K$7)*('Summary Financial Statement'!$K$24/'Summary Financial Statement'!$H$24),0)</f>
        <v>0</v>
      </c>
      <c r="L55" s="155"/>
      <c r="M55" s="156"/>
      <c r="N55" s="68" t="e">
        <f t="shared" si="3"/>
        <v>#DIV/0!</v>
      </c>
      <c r="O55" s="75"/>
      <c r="P55" s="12" t="str">
        <f t="shared" si="1"/>
        <v/>
      </c>
      <c r="Q55" s="336"/>
      <c r="R55" s="333">
        <f>+DAYS360('Summary Financial Statement'!$I$9,'Summary Financial Statement'!$L$9)/30</f>
        <v>0</v>
      </c>
      <c r="S55" s="334">
        <f t="shared" si="4"/>
        <v>0</v>
      </c>
      <c r="T55" s="335">
        <f>IF(P55="",0,'Summary Financial Statement'!$Q$22*'Summary Financial Statement'!$E$24*Beneficiaries!J55*Beneficiaries!$S55)</f>
        <v>0</v>
      </c>
    </row>
    <row r="56" spans="1:20" ht="14.25" thickBot="1" x14ac:dyDescent="0.3">
      <c r="A56" s="141" t="s">
        <v>193</v>
      </c>
      <c r="B56" s="154"/>
      <c r="C56" s="152"/>
      <c r="D56" s="343">
        <f>SUMIF('1.1 Staff cost'!$A$11:$A$105,Beneficiaries!A56,'1.1 Staff cost'!$N$11:$N$105)</f>
        <v>0</v>
      </c>
      <c r="E56" s="342">
        <f>SUMIF('1.2Travel cost&amp;1.3ind.sup. '!$A$11:$A$1306,Beneficiaries!A56,'1.2Travel cost&amp;1.3ind.sup. '!$T$11:$T$1306)</f>
        <v>0</v>
      </c>
      <c r="F56" s="342">
        <f>SUMIF('1.2Travel cost&amp;1.3ind.sup. '!$A$11:$A$1306,Beneficiaries!A56,'1.2Travel cost&amp;1.3ind.sup. '!$U$11:$U$1306)</f>
        <v>0</v>
      </c>
      <c r="G56" s="342">
        <f>SUMIF('1.4 Equipment'!$A$10:$A$209,Beneficiaries!A56,'1.4 Equipment'!$V$10:$V$209)</f>
        <v>0</v>
      </c>
      <c r="H56" s="342">
        <f>SUMIF('1.5 Other costs'!$A$10:$A$309,Beneficiaries!A56,'1.5 Other costs'!$O$10:$O$309)</f>
        <v>0</v>
      </c>
      <c r="I56" s="341">
        <f t="shared" si="0"/>
        <v>0</v>
      </c>
      <c r="J56" s="344" t="str">
        <f t="shared" si="2"/>
        <v/>
      </c>
      <c r="K56" s="424">
        <f>+IFERROR((I56*$K$7)*('Summary Financial Statement'!$K$24/'Summary Financial Statement'!$H$24),0)</f>
        <v>0</v>
      </c>
      <c r="L56" s="155"/>
      <c r="M56" s="156"/>
      <c r="N56" s="68" t="e">
        <f t="shared" si="3"/>
        <v>#DIV/0!</v>
      </c>
      <c r="O56" s="75"/>
      <c r="P56" s="12" t="str">
        <f t="shared" si="1"/>
        <v/>
      </c>
      <c r="Q56" s="336"/>
      <c r="R56" s="333">
        <f>+DAYS360('Summary Financial Statement'!$I$9,'Summary Financial Statement'!$L$9)/30</f>
        <v>0</v>
      </c>
      <c r="S56" s="334">
        <f t="shared" si="4"/>
        <v>0</v>
      </c>
      <c r="T56" s="335">
        <f>IF(P56="",0,'Summary Financial Statement'!$Q$22*'Summary Financial Statement'!$E$24*Beneficiaries!J56*Beneficiaries!$S56)</f>
        <v>0</v>
      </c>
    </row>
    <row r="57" spans="1:20" ht="14.25" thickBot="1" x14ac:dyDescent="0.3">
      <c r="A57" s="141" t="s">
        <v>194</v>
      </c>
      <c r="B57" s="154"/>
      <c r="C57" s="152"/>
      <c r="D57" s="343">
        <f>SUMIF('1.1 Staff cost'!$A$11:$A$105,Beneficiaries!A57,'1.1 Staff cost'!$N$11:$N$105)</f>
        <v>0</v>
      </c>
      <c r="E57" s="342">
        <f>SUMIF('1.2Travel cost&amp;1.3ind.sup. '!$A$11:$A$1306,Beneficiaries!A57,'1.2Travel cost&amp;1.3ind.sup. '!$T$11:$T$1306)</f>
        <v>0</v>
      </c>
      <c r="F57" s="342">
        <f>SUMIF('1.2Travel cost&amp;1.3ind.sup. '!$A$11:$A$1306,Beneficiaries!A57,'1.2Travel cost&amp;1.3ind.sup. '!$U$11:$U$1306)</f>
        <v>0</v>
      </c>
      <c r="G57" s="342">
        <f>SUMIF('1.4 Equipment'!$A$10:$A$209,Beneficiaries!A57,'1.4 Equipment'!$V$10:$V$209)</f>
        <v>0</v>
      </c>
      <c r="H57" s="342">
        <f>SUMIF('1.5 Other costs'!$A$10:$A$309,Beneficiaries!A57,'1.5 Other costs'!$O$10:$O$309)</f>
        <v>0</v>
      </c>
      <c r="I57" s="341">
        <f t="shared" si="0"/>
        <v>0</v>
      </c>
      <c r="J57" s="344" t="str">
        <f t="shared" si="2"/>
        <v/>
      </c>
      <c r="K57" s="424">
        <f>+IFERROR((I57*$K$7)*('Summary Financial Statement'!$K$24/'Summary Financial Statement'!$H$24),0)</f>
        <v>0</v>
      </c>
      <c r="L57" s="155"/>
      <c r="M57" s="156"/>
      <c r="N57" s="68" t="e">
        <f t="shared" si="3"/>
        <v>#DIV/0!</v>
      </c>
      <c r="O57" s="75"/>
      <c r="P57" s="12" t="str">
        <f t="shared" si="1"/>
        <v/>
      </c>
      <c r="Q57" s="336"/>
      <c r="R57" s="333">
        <f>+DAYS360('Summary Financial Statement'!$I$9,'Summary Financial Statement'!$L$9)/30</f>
        <v>0</v>
      </c>
      <c r="S57" s="334">
        <f t="shared" si="4"/>
        <v>0</v>
      </c>
      <c r="T57" s="335">
        <f>IF(P57="",0,'Summary Financial Statement'!$Q$22*'Summary Financial Statement'!$E$24*Beneficiaries!J57*Beneficiaries!$S57)</f>
        <v>0</v>
      </c>
    </row>
    <row r="58" spans="1:20" ht="14.25" thickBot="1" x14ac:dyDescent="0.3">
      <c r="A58" s="141" t="s">
        <v>195</v>
      </c>
      <c r="B58" s="154"/>
      <c r="C58" s="152"/>
      <c r="D58" s="343">
        <f>SUMIF('1.1 Staff cost'!$A$11:$A$105,Beneficiaries!A58,'1.1 Staff cost'!$N$11:$N$105)</f>
        <v>0</v>
      </c>
      <c r="E58" s="342">
        <f>SUMIF('1.2Travel cost&amp;1.3ind.sup. '!$A$11:$A$1306,Beneficiaries!A58,'1.2Travel cost&amp;1.3ind.sup. '!$T$11:$T$1306)</f>
        <v>0</v>
      </c>
      <c r="F58" s="342">
        <f>SUMIF('1.2Travel cost&amp;1.3ind.sup. '!$A$11:$A$1306,Beneficiaries!A58,'1.2Travel cost&amp;1.3ind.sup. '!$U$11:$U$1306)</f>
        <v>0</v>
      </c>
      <c r="G58" s="342">
        <f>SUMIF('1.4 Equipment'!$A$10:$A$209,Beneficiaries!A58,'1.4 Equipment'!$V$10:$V$209)</f>
        <v>0</v>
      </c>
      <c r="H58" s="342">
        <f>SUMIF('1.5 Other costs'!$A$10:$A$309,Beneficiaries!A58,'1.5 Other costs'!$O$10:$O$309)</f>
        <v>0</v>
      </c>
      <c r="I58" s="341">
        <f t="shared" si="0"/>
        <v>0</v>
      </c>
      <c r="J58" s="344" t="str">
        <f t="shared" si="2"/>
        <v/>
      </c>
      <c r="K58" s="424">
        <f>+IFERROR((I58*$K$7)*('Summary Financial Statement'!$K$24/'Summary Financial Statement'!$H$24),0)</f>
        <v>0</v>
      </c>
      <c r="L58" s="155"/>
      <c r="M58" s="156"/>
      <c r="N58" s="68" t="e">
        <f t="shared" si="3"/>
        <v>#DIV/0!</v>
      </c>
      <c r="O58" s="75"/>
      <c r="P58" s="12" t="str">
        <f t="shared" si="1"/>
        <v/>
      </c>
      <c r="Q58" s="336"/>
      <c r="R58" s="333">
        <f>+DAYS360('Summary Financial Statement'!$I$9,'Summary Financial Statement'!$L$9)/30</f>
        <v>0</v>
      </c>
      <c r="S58" s="334">
        <f t="shared" si="4"/>
        <v>0</v>
      </c>
      <c r="T58" s="335">
        <f>IF(P58="",0,'Summary Financial Statement'!$Q$22*'Summary Financial Statement'!$E$24*Beneficiaries!J58*Beneficiaries!$S58)</f>
        <v>0</v>
      </c>
    </row>
    <row r="59" spans="1:20" ht="14.25" thickBot="1" x14ac:dyDescent="0.3">
      <c r="A59" s="141" t="s">
        <v>196</v>
      </c>
      <c r="B59" s="154"/>
      <c r="C59" s="152"/>
      <c r="D59" s="343">
        <f>SUMIF('1.1 Staff cost'!$A$11:$A$105,Beneficiaries!A59,'1.1 Staff cost'!$N$11:$N$105)</f>
        <v>0</v>
      </c>
      <c r="E59" s="342">
        <f>SUMIF('1.2Travel cost&amp;1.3ind.sup. '!$A$11:$A$1306,Beneficiaries!A59,'1.2Travel cost&amp;1.3ind.sup. '!$T$11:$T$1306)</f>
        <v>0</v>
      </c>
      <c r="F59" s="342">
        <f>SUMIF('1.2Travel cost&amp;1.3ind.sup. '!$A$11:$A$1306,Beneficiaries!A59,'1.2Travel cost&amp;1.3ind.sup. '!$U$11:$U$1306)</f>
        <v>0</v>
      </c>
      <c r="G59" s="342">
        <f>SUMIF('1.4 Equipment'!$A$10:$A$209,Beneficiaries!A59,'1.4 Equipment'!$V$10:$V$209)</f>
        <v>0</v>
      </c>
      <c r="H59" s="342">
        <f>SUMIF('1.5 Other costs'!$A$10:$A$309,Beneficiaries!A59,'1.5 Other costs'!$O$10:$O$309)</f>
        <v>0</v>
      </c>
      <c r="I59" s="341">
        <f t="shared" si="0"/>
        <v>0</v>
      </c>
      <c r="J59" s="344" t="str">
        <f t="shared" si="2"/>
        <v/>
      </c>
      <c r="K59" s="424">
        <f>+IFERROR((I59*$K$7)*('Summary Financial Statement'!$K$24/'Summary Financial Statement'!$H$24),0)</f>
        <v>0</v>
      </c>
      <c r="L59" s="155"/>
      <c r="M59" s="156"/>
      <c r="N59" s="68" t="e">
        <f t="shared" si="3"/>
        <v>#DIV/0!</v>
      </c>
      <c r="O59" s="75"/>
      <c r="P59" s="12" t="str">
        <f t="shared" si="1"/>
        <v/>
      </c>
      <c r="Q59" s="336"/>
      <c r="R59" s="333">
        <f>+DAYS360('Summary Financial Statement'!$I$9,'Summary Financial Statement'!$L$9)/30</f>
        <v>0</v>
      </c>
      <c r="S59" s="334">
        <f t="shared" si="4"/>
        <v>0</v>
      </c>
      <c r="T59" s="335">
        <f>IF(P59="",0,'Summary Financial Statement'!$Q$22*'Summary Financial Statement'!$E$24*Beneficiaries!J59*Beneficiaries!$S59)</f>
        <v>0</v>
      </c>
    </row>
    <row r="60" spans="1:20" ht="14.25" thickBot="1" x14ac:dyDescent="0.3">
      <c r="A60" s="141" t="s">
        <v>197</v>
      </c>
      <c r="B60" s="154"/>
      <c r="C60" s="152"/>
      <c r="D60" s="343">
        <f>SUMIF('1.1 Staff cost'!$A$11:$A$105,Beneficiaries!A60,'1.1 Staff cost'!$N$11:$N$105)</f>
        <v>0</v>
      </c>
      <c r="E60" s="342">
        <f>SUMIF('1.2Travel cost&amp;1.3ind.sup. '!$A$11:$A$1306,Beneficiaries!A60,'1.2Travel cost&amp;1.3ind.sup. '!$T$11:$T$1306)</f>
        <v>0</v>
      </c>
      <c r="F60" s="342">
        <f>SUMIF('1.2Travel cost&amp;1.3ind.sup. '!$A$11:$A$1306,Beneficiaries!A60,'1.2Travel cost&amp;1.3ind.sup. '!$U$11:$U$1306)</f>
        <v>0</v>
      </c>
      <c r="G60" s="342">
        <f>SUMIF('1.4 Equipment'!$A$10:$A$209,Beneficiaries!A60,'1.4 Equipment'!$V$10:$V$209)</f>
        <v>0</v>
      </c>
      <c r="H60" s="342">
        <f>SUMIF('1.5 Other costs'!$A$10:$A$309,Beneficiaries!A60,'1.5 Other costs'!$O$10:$O$309)</f>
        <v>0</v>
      </c>
      <c r="I60" s="341">
        <f t="shared" si="0"/>
        <v>0</v>
      </c>
      <c r="J60" s="344" t="str">
        <f t="shared" si="2"/>
        <v/>
      </c>
      <c r="K60" s="424">
        <f>+IFERROR((I60*$K$7)*('Summary Financial Statement'!$K$24/'Summary Financial Statement'!$H$24),0)</f>
        <v>0</v>
      </c>
      <c r="L60" s="155"/>
      <c r="M60" s="156"/>
      <c r="N60" s="68" t="e">
        <f t="shared" si="3"/>
        <v>#DIV/0!</v>
      </c>
      <c r="O60" s="75"/>
      <c r="P60" s="12" t="str">
        <f t="shared" si="1"/>
        <v/>
      </c>
      <c r="Q60" s="336"/>
      <c r="R60" s="333">
        <f>+DAYS360('Summary Financial Statement'!$I$9,'Summary Financial Statement'!$L$9)/30</f>
        <v>0</v>
      </c>
      <c r="S60" s="334">
        <f t="shared" si="4"/>
        <v>0</v>
      </c>
      <c r="T60" s="335">
        <f>IF(P60="",0,'Summary Financial Statement'!$Q$22*'Summary Financial Statement'!$E$24*Beneficiaries!J60*Beneficiaries!$S60)</f>
        <v>0</v>
      </c>
    </row>
    <row r="61" spans="1:20" ht="14.25" thickBot="1" x14ac:dyDescent="0.3">
      <c r="A61" s="141" t="s">
        <v>198</v>
      </c>
      <c r="B61" s="154"/>
      <c r="C61" s="152"/>
      <c r="D61" s="343">
        <f>SUMIF('1.1 Staff cost'!$A$11:$A$105,Beneficiaries!A61,'1.1 Staff cost'!$N$11:$N$105)</f>
        <v>0</v>
      </c>
      <c r="E61" s="342">
        <f>SUMIF('1.2Travel cost&amp;1.3ind.sup. '!$A$11:$A$1306,Beneficiaries!A61,'1.2Travel cost&amp;1.3ind.sup. '!$T$11:$T$1306)</f>
        <v>0</v>
      </c>
      <c r="F61" s="342">
        <f>SUMIF('1.2Travel cost&amp;1.3ind.sup. '!$A$11:$A$1306,Beneficiaries!A61,'1.2Travel cost&amp;1.3ind.sup. '!$U$11:$U$1306)</f>
        <v>0</v>
      </c>
      <c r="G61" s="342">
        <f>SUMIF('1.4 Equipment'!$A$10:$A$209,Beneficiaries!A61,'1.4 Equipment'!$V$10:$V$209)</f>
        <v>0</v>
      </c>
      <c r="H61" s="342">
        <f>SUMIF('1.5 Other costs'!$A$10:$A$309,Beneficiaries!A61,'1.5 Other costs'!$O$10:$O$309)</f>
        <v>0</v>
      </c>
      <c r="I61" s="341">
        <f t="shared" si="0"/>
        <v>0</v>
      </c>
      <c r="J61" s="344" t="str">
        <f t="shared" si="2"/>
        <v/>
      </c>
      <c r="K61" s="424">
        <f>+IFERROR((I61*$K$7)*('Summary Financial Statement'!$K$24/'Summary Financial Statement'!$H$24),0)</f>
        <v>0</v>
      </c>
      <c r="L61" s="155"/>
      <c r="M61" s="156"/>
      <c r="N61" s="68" t="e">
        <f t="shared" si="3"/>
        <v>#DIV/0!</v>
      </c>
      <c r="O61" s="75"/>
      <c r="P61" s="12" t="str">
        <f t="shared" si="1"/>
        <v/>
      </c>
      <c r="Q61" s="336"/>
      <c r="R61" s="333">
        <f>+DAYS360('Summary Financial Statement'!$I$9,'Summary Financial Statement'!$L$9)/30</f>
        <v>0</v>
      </c>
      <c r="S61" s="334">
        <f t="shared" si="4"/>
        <v>0</v>
      </c>
      <c r="T61" s="335">
        <f>IF(P61="",0,'Summary Financial Statement'!$Q$22*'Summary Financial Statement'!$E$24*Beneficiaries!J61*Beneficiaries!$S61)</f>
        <v>0</v>
      </c>
    </row>
    <row r="62" spans="1:20" ht="14.25" thickBot="1" x14ac:dyDescent="0.3">
      <c r="A62" s="141" t="s">
        <v>199</v>
      </c>
      <c r="B62" s="154"/>
      <c r="C62" s="152"/>
      <c r="D62" s="343">
        <f>SUMIF('1.1 Staff cost'!$A$11:$A$105,Beneficiaries!A62,'1.1 Staff cost'!$N$11:$N$105)</f>
        <v>0</v>
      </c>
      <c r="E62" s="342">
        <f>SUMIF('1.2Travel cost&amp;1.3ind.sup. '!$A$11:$A$1306,Beneficiaries!A62,'1.2Travel cost&amp;1.3ind.sup. '!$T$11:$T$1306)</f>
        <v>0</v>
      </c>
      <c r="F62" s="342">
        <f>SUMIF('1.2Travel cost&amp;1.3ind.sup. '!$A$11:$A$1306,Beneficiaries!A62,'1.2Travel cost&amp;1.3ind.sup. '!$U$11:$U$1306)</f>
        <v>0</v>
      </c>
      <c r="G62" s="342">
        <f>SUMIF('1.4 Equipment'!$A$10:$A$209,Beneficiaries!A62,'1.4 Equipment'!$V$10:$V$209)</f>
        <v>0</v>
      </c>
      <c r="H62" s="342">
        <f>SUMIF('1.5 Other costs'!$A$10:$A$309,Beneficiaries!A62,'1.5 Other costs'!$O$10:$O$309)</f>
        <v>0</v>
      </c>
      <c r="I62" s="341">
        <f t="shared" si="0"/>
        <v>0</v>
      </c>
      <c r="J62" s="344" t="str">
        <f t="shared" si="2"/>
        <v/>
      </c>
      <c r="K62" s="424">
        <f>+IFERROR((I62*$K$7)*('Summary Financial Statement'!$K$24/'Summary Financial Statement'!$H$24),0)</f>
        <v>0</v>
      </c>
      <c r="L62" s="155"/>
      <c r="M62" s="156"/>
      <c r="N62" s="68" t="e">
        <f t="shared" si="3"/>
        <v>#DIV/0!</v>
      </c>
      <c r="O62" s="75"/>
      <c r="P62" s="12" t="str">
        <f t="shared" si="1"/>
        <v/>
      </c>
      <c r="Q62" s="336"/>
      <c r="R62" s="333">
        <f>+DAYS360('Summary Financial Statement'!$I$9,'Summary Financial Statement'!$L$9)/30</f>
        <v>0</v>
      </c>
      <c r="S62" s="334">
        <f t="shared" si="4"/>
        <v>0</v>
      </c>
      <c r="T62" s="335">
        <f>IF(P62="",0,'Summary Financial Statement'!$Q$22*'Summary Financial Statement'!$E$24*Beneficiaries!J62*Beneficiaries!$S62)</f>
        <v>0</v>
      </c>
    </row>
    <row r="63" spans="1:20" ht="14.25" thickBot="1" x14ac:dyDescent="0.3">
      <c r="A63" s="141" t="s">
        <v>200</v>
      </c>
      <c r="B63" s="154"/>
      <c r="C63" s="152"/>
      <c r="D63" s="343">
        <f>SUMIF('1.1 Staff cost'!$A$11:$A$105,Beneficiaries!A63,'1.1 Staff cost'!$N$11:$N$105)</f>
        <v>0</v>
      </c>
      <c r="E63" s="342">
        <f>SUMIF('1.2Travel cost&amp;1.3ind.sup. '!$A$11:$A$1306,Beneficiaries!A63,'1.2Travel cost&amp;1.3ind.sup. '!$T$11:$T$1306)</f>
        <v>0</v>
      </c>
      <c r="F63" s="342">
        <f>SUMIF('1.2Travel cost&amp;1.3ind.sup. '!$A$11:$A$1306,Beneficiaries!A63,'1.2Travel cost&amp;1.3ind.sup. '!$U$11:$U$1306)</f>
        <v>0</v>
      </c>
      <c r="G63" s="342">
        <f>SUMIF('1.4 Equipment'!$A$10:$A$209,Beneficiaries!A63,'1.4 Equipment'!$V$10:$V$209)</f>
        <v>0</v>
      </c>
      <c r="H63" s="342">
        <f>SUMIF('1.5 Other costs'!$A$10:$A$309,Beneficiaries!A63,'1.5 Other costs'!$O$10:$O$309)</f>
        <v>0</v>
      </c>
      <c r="I63" s="341">
        <f t="shared" si="0"/>
        <v>0</v>
      </c>
      <c r="J63" s="344" t="str">
        <f t="shared" si="2"/>
        <v/>
      </c>
      <c r="K63" s="424">
        <f>+IFERROR((I63*$K$7)*('Summary Financial Statement'!$K$24/'Summary Financial Statement'!$H$24),0)</f>
        <v>0</v>
      </c>
      <c r="L63" s="155"/>
      <c r="M63" s="156"/>
      <c r="N63" s="68" t="e">
        <f t="shared" si="3"/>
        <v>#DIV/0!</v>
      </c>
      <c r="O63" s="75"/>
      <c r="P63" s="12" t="str">
        <f t="shared" si="1"/>
        <v/>
      </c>
      <c r="Q63" s="336"/>
      <c r="R63" s="333">
        <f>+DAYS360('Summary Financial Statement'!$I$9,'Summary Financial Statement'!$L$9)/30</f>
        <v>0</v>
      </c>
      <c r="S63" s="334">
        <f t="shared" si="4"/>
        <v>0</v>
      </c>
      <c r="T63" s="335">
        <f>IF(P63="",0,'Summary Financial Statement'!$Q$22*'Summary Financial Statement'!$E$24*Beneficiaries!J63*Beneficiaries!$S63)</f>
        <v>0</v>
      </c>
    </row>
    <row r="64" spans="1:20" ht="14.25" thickBot="1" x14ac:dyDescent="0.3">
      <c r="A64" s="141" t="s">
        <v>201</v>
      </c>
      <c r="B64" s="154"/>
      <c r="C64" s="152"/>
      <c r="D64" s="343">
        <f>SUMIF('1.1 Staff cost'!$A$11:$A$105,Beneficiaries!A64,'1.1 Staff cost'!$N$11:$N$105)</f>
        <v>0</v>
      </c>
      <c r="E64" s="342">
        <f>SUMIF('1.2Travel cost&amp;1.3ind.sup. '!$A$11:$A$1306,Beneficiaries!A64,'1.2Travel cost&amp;1.3ind.sup. '!$T$11:$T$1306)</f>
        <v>0</v>
      </c>
      <c r="F64" s="342">
        <f>SUMIF('1.2Travel cost&amp;1.3ind.sup. '!$A$11:$A$1306,Beneficiaries!A64,'1.2Travel cost&amp;1.3ind.sup. '!$U$11:$U$1306)</f>
        <v>0</v>
      </c>
      <c r="G64" s="342">
        <f>SUMIF('1.4 Equipment'!$A$10:$A$209,Beneficiaries!A64,'1.4 Equipment'!$V$10:$V$209)</f>
        <v>0</v>
      </c>
      <c r="H64" s="342">
        <f>SUMIF('1.5 Other costs'!$A$10:$A$309,Beneficiaries!A64,'1.5 Other costs'!$O$10:$O$309)</f>
        <v>0</v>
      </c>
      <c r="I64" s="341">
        <f t="shared" si="0"/>
        <v>0</v>
      </c>
      <c r="J64" s="344" t="str">
        <f t="shared" si="2"/>
        <v/>
      </c>
      <c r="K64" s="424">
        <f>+IFERROR((I64*$K$7)*('Summary Financial Statement'!$K$24/'Summary Financial Statement'!$H$24),0)</f>
        <v>0</v>
      </c>
      <c r="L64" s="155"/>
      <c r="M64" s="156"/>
      <c r="N64" s="68" t="e">
        <f t="shared" si="3"/>
        <v>#DIV/0!</v>
      </c>
      <c r="O64" s="75"/>
      <c r="P64" s="12" t="str">
        <f t="shared" si="1"/>
        <v/>
      </c>
      <c r="Q64" s="336"/>
      <c r="R64" s="333">
        <f>+DAYS360('Summary Financial Statement'!$I$9,'Summary Financial Statement'!$L$9)/30</f>
        <v>0</v>
      </c>
      <c r="S64" s="334">
        <f t="shared" si="4"/>
        <v>0</v>
      </c>
      <c r="T64" s="335">
        <f>IF(P64="",0,'Summary Financial Statement'!$Q$22*'Summary Financial Statement'!$E$24*Beneficiaries!J64*Beneficiaries!$S64)</f>
        <v>0</v>
      </c>
    </row>
    <row r="65" spans="1:20" ht="14.25" thickBot="1" x14ac:dyDescent="0.3">
      <c r="A65" s="141" t="s">
        <v>202</v>
      </c>
      <c r="B65" s="154"/>
      <c r="C65" s="152"/>
      <c r="D65" s="343">
        <f>SUMIF('1.1 Staff cost'!$A$11:$A$105,Beneficiaries!A65,'1.1 Staff cost'!$N$11:$N$105)</f>
        <v>0</v>
      </c>
      <c r="E65" s="342">
        <f>SUMIF('1.2Travel cost&amp;1.3ind.sup. '!$A$11:$A$1306,Beneficiaries!A65,'1.2Travel cost&amp;1.3ind.sup. '!$T$11:$T$1306)</f>
        <v>0</v>
      </c>
      <c r="F65" s="342">
        <f>SUMIF('1.2Travel cost&amp;1.3ind.sup. '!$A$11:$A$1306,Beneficiaries!A65,'1.2Travel cost&amp;1.3ind.sup. '!$U$11:$U$1306)</f>
        <v>0</v>
      </c>
      <c r="G65" s="342">
        <f>SUMIF('1.4 Equipment'!$A$10:$A$209,Beneficiaries!A65,'1.4 Equipment'!$V$10:$V$209)</f>
        <v>0</v>
      </c>
      <c r="H65" s="342">
        <f>SUMIF('1.5 Other costs'!$A$10:$A$309,Beneficiaries!A65,'1.5 Other costs'!$O$10:$O$309)</f>
        <v>0</v>
      </c>
      <c r="I65" s="341">
        <f t="shared" si="0"/>
        <v>0</v>
      </c>
      <c r="J65" s="344" t="str">
        <f t="shared" si="2"/>
        <v/>
      </c>
      <c r="K65" s="424">
        <f>+IFERROR((I65*$K$7)*('Summary Financial Statement'!$K$24/'Summary Financial Statement'!$H$24),0)</f>
        <v>0</v>
      </c>
      <c r="L65" s="155"/>
      <c r="M65" s="156"/>
      <c r="N65" s="68" t="e">
        <f t="shared" si="3"/>
        <v>#DIV/0!</v>
      </c>
      <c r="O65" s="75"/>
      <c r="P65" s="12" t="str">
        <f t="shared" si="1"/>
        <v/>
      </c>
      <c r="Q65" s="336"/>
      <c r="R65" s="333">
        <f>+DAYS360('Summary Financial Statement'!$I$9,'Summary Financial Statement'!$L$9)/30</f>
        <v>0</v>
      </c>
      <c r="S65" s="334">
        <f t="shared" si="4"/>
        <v>0</v>
      </c>
      <c r="T65" s="335">
        <f>IF(P65="",0,'Summary Financial Statement'!$Q$22*'Summary Financial Statement'!$E$24*Beneficiaries!J65*Beneficiaries!$S65)</f>
        <v>0</v>
      </c>
    </row>
    <row r="66" spans="1:20" ht="14.25" thickBot="1" x14ac:dyDescent="0.3">
      <c r="A66" s="141" t="s">
        <v>203</v>
      </c>
      <c r="B66" s="154"/>
      <c r="C66" s="152"/>
      <c r="D66" s="343">
        <f>SUMIF('1.1 Staff cost'!$A$11:$A$105,Beneficiaries!A66,'1.1 Staff cost'!$N$11:$N$105)</f>
        <v>0</v>
      </c>
      <c r="E66" s="342">
        <f>SUMIF('1.2Travel cost&amp;1.3ind.sup. '!$A$11:$A$1306,Beneficiaries!A66,'1.2Travel cost&amp;1.3ind.sup. '!$T$11:$T$1306)</f>
        <v>0</v>
      </c>
      <c r="F66" s="342">
        <f>SUMIF('1.2Travel cost&amp;1.3ind.sup. '!$A$11:$A$1306,Beneficiaries!A66,'1.2Travel cost&amp;1.3ind.sup. '!$U$11:$U$1306)</f>
        <v>0</v>
      </c>
      <c r="G66" s="342">
        <f>SUMIF('1.4 Equipment'!$A$10:$A$209,Beneficiaries!A66,'1.4 Equipment'!$V$10:$V$209)</f>
        <v>0</v>
      </c>
      <c r="H66" s="342">
        <f>SUMIF('1.5 Other costs'!$A$10:$A$309,Beneficiaries!A66,'1.5 Other costs'!$O$10:$O$309)</f>
        <v>0</v>
      </c>
      <c r="I66" s="341">
        <f t="shared" si="0"/>
        <v>0</v>
      </c>
      <c r="J66" s="344" t="str">
        <f t="shared" si="2"/>
        <v/>
      </c>
      <c r="K66" s="424">
        <f>+IFERROR((I66*$K$7)*('Summary Financial Statement'!$K$24/'Summary Financial Statement'!$H$24),0)</f>
        <v>0</v>
      </c>
      <c r="L66" s="155"/>
      <c r="M66" s="156"/>
      <c r="N66" s="68" t="e">
        <f t="shared" si="3"/>
        <v>#DIV/0!</v>
      </c>
      <c r="O66" s="75"/>
      <c r="P66" s="12" t="str">
        <f t="shared" si="1"/>
        <v/>
      </c>
      <c r="Q66" s="336"/>
      <c r="R66" s="333">
        <f>+DAYS360('Summary Financial Statement'!$I$9,'Summary Financial Statement'!$L$9)/30</f>
        <v>0</v>
      </c>
      <c r="S66" s="334">
        <f t="shared" si="4"/>
        <v>0</v>
      </c>
      <c r="T66" s="335">
        <f>IF(P66="",0,'Summary Financial Statement'!$Q$22*'Summary Financial Statement'!$E$24*Beneficiaries!J66*Beneficiaries!$S66)</f>
        <v>0</v>
      </c>
    </row>
    <row r="67" spans="1:20" ht="14.25" thickBot="1" x14ac:dyDescent="0.3">
      <c r="A67" s="141" t="s">
        <v>204</v>
      </c>
      <c r="B67" s="154"/>
      <c r="C67" s="152"/>
      <c r="D67" s="343">
        <f>SUMIF('1.1 Staff cost'!$A$11:$A$105,Beneficiaries!A67,'1.1 Staff cost'!$N$11:$N$105)</f>
        <v>0</v>
      </c>
      <c r="E67" s="342">
        <f>SUMIF('1.2Travel cost&amp;1.3ind.sup. '!$A$11:$A$1306,Beneficiaries!A67,'1.2Travel cost&amp;1.3ind.sup. '!$T$11:$T$1306)</f>
        <v>0</v>
      </c>
      <c r="F67" s="342">
        <f>SUMIF('1.2Travel cost&amp;1.3ind.sup. '!$A$11:$A$1306,Beneficiaries!A67,'1.2Travel cost&amp;1.3ind.sup. '!$U$11:$U$1306)</f>
        <v>0</v>
      </c>
      <c r="G67" s="342">
        <f>SUMIF('1.4 Equipment'!$A$10:$A$209,Beneficiaries!A67,'1.4 Equipment'!$V$10:$V$209)</f>
        <v>0</v>
      </c>
      <c r="H67" s="342">
        <f>SUMIF('1.5 Other costs'!$A$10:$A$309,Beneficiaries!A67,'1.5 Other costs'!$O$10:$O$309)</f>
        <v>0</v>
      </c>
      <c r="I67" s="341">
        <f t="shared" si="0"/>
        <v>0</v>
      </c>
      <c r="J67" s="344" t="str">
        <f t="shared" si="2"/>
        <v/>
      </c>
      <c r="K67" s="424">
        <f>+IFERROR((I67*$K$7)*('Summary Financial Statement'!$K$24/'Summary Financial Statement'!$H$24),0)</f>
        <v>0</v>
      </c>
      <c r="L67" s="155"/>
      <c r="M67" s="156"/>
      <c r="N67" s="68" t="e">
        <f t="shared" si="3"/>
        <v>#DIV/0!</v>
      </c>
      <c r="O67" s="75"/>
      <c r="P67" s="12" t="str">
        <f t="shared" si="1"/>
        <v/>
      </c>
      <c r="Q67" s="336"/>
      <c r="R67" s="333">
        <f>+DAYS360('Summary Financial Statement'!$I$9,'Summary Financial Statement'!$L$9)/30</f>
        <v>0</v>
      </c>
      <c r="S67" s="334">
        <f t="shared" si="4"/>
        <v>0</v>
      </c>
      <c r="T67" s="335">
        <f>IF(P67="",0,'Summary Financial Statement'!$Q$22*'Summary Financial Statement'!$E$24*Beneficiaries!J67*Beneficiaries!$S67)</f>
        <v>0</v>
      </c>
    </row>
    <row r="68" spans="1:20" ht="14.25" thickBot="1" x14ac:dyDescent="0.3">
      <c r="A68" s="141" t="s">
        <v>205</v>
      </c>
      <c r="B68" s="154"/>
      <c r="C68" s="152"/>
      <c r="D68" s="343">
        <f>SUMIF('1.1 Staff cost'!$A$11:$A$105,Beneficiaries!A68,'1.1 Staff cost'!$N$11:$N$105)</f>
        <v>0</v>
      </c>
      <c r="E68" s="342">
        <f>SUMIF('1.2Travel cost&amp;1.3ind.sup. '!$A$11:$A$1306,Beneficiaries!A68,'1.2Travel cost&amp;1.3ind.sup. '!$T$11:$T$1306)</f>
        <v>0</v>
      </c>
      <c r="F68" s="342">
        <f>SUMIF('1.2Travel cost&amp;1.3ind.sup. '!$A$11:$A$1306,Beneficiaries!A68,'1.2Travel cost&amp;1.3ind.sup. '!$U$11:$U$1306)</f>
        <v>0</v>
      </c>
      <c r="G68" s="342">
        <f>SUMIF('1.4 Equipment'!$A$10:$A$209,Beneficiaries!A68,'1.4 Equipment'!$V$10:$V$209)</f>
        <v>0</v>
      </c>
      <c r="H68" s="342">
        <f>SUMIF('1.5 Other costs'!$A$10:$A$309,Beneficiaries!A68,'1.5 Other costs'!$O$10:$O$309)</f>
        <v>0</v>
      </c>
      <c r="I68" s="341">
        <f t="shared" si="0"/>
        <v>0</v>
      </c>
      <c r="J68" s="344" t="str">
        <f t="shared" si="2"/>
        <v/>
      </c>
      <c r="K68" s="424">
        <f>+IFERROR((I68*$K$7)*('Summary Financial Statement'!$K$24/'Summary Financial Statement'!$H$24),0)</f>
        <v>0</v>
      </c>
      <c r="L68" s="155"/>
      <c r="M68" s="156"/>
      <c r="N68" s="68" t="e">
        <f t="shared" si="3"/>
        <v>#DIV/0!</v>
      </c>
      <c r="O68" s="75"/>
      <c r="P68" s="12" t="str">
        <f t="shared" si="1"/>
        <v/>
      </c>
      <c r="Q68" s="336"/>
      <c r="R68" s="333">
        <f>+DAYS360('Summary Financial Statement'!$I$9,'Summary Financial Statement'!$L$9)/30</f>
        <v>0</v>
      </c>
      <c r="S68" s="334">
        <f t="shared" si="4"/>
        <v>0</v>
      </c>
      <c r="T68" s="335">
        <f>IF(P68="",0,'Summary Financial Statement'!$Q$22*'Summary Financial Statement'!$E$24*Beneficiaries!J68*Beneficiaries!$S68)</f>
        <v>0</v>
      </c>
    </row>
    <row r="69" spans="1:20" ht="14.25" thickBot="1" x14ac:dyDescent="0.3">
      <c r="A69" s="141" t="s">
        <v>206</v>
      </c>
      <c r="B69" s="154"/>
      <c r="C69" s="152"/>
      <c r="D69" s="343">
        <f>SUMIF('1.1 Staff cost'!$A$11:$A$105,Beneficiaries!A69,'1.1 Staff cost'!$N$11:$N$105)</f>
        <v>0</v>
      </c>
      <c r="E69" s="342">
        <f>SUMIF('1.2Travel cost&amp;1.3ind.sup. '!$A$11:$A$1306,Beneficiaries!A69,'1.2Travel cost&amp;1.3ind.sup. '!$T$11:$T$1306)</f>
        <v>0</v>
      </c>
      <c r="F69" s="342">
        <f>SUMIF('1.2Travel cost&amp;1.3ind.sup. '!$A$11:$A$1306,Beneficiaries!A69,'1.2Travel cost&amp;1.3ind.sup. '!$U$11:$U$1306)</f>
        <v>0</v>
      </c>
      <c r="G69" s="342">
        <f>SUMIF('1.4 Equipment'!$A$10:$A$209,Beneficiaries!A69,'1.4 Equipment'!$V$10:$V$209)</f>
        <v>0</v>
      </c>
      <c r="H69" s="342">
        <f>SUMIF('1.5 Other costs'!$A$10:$A$309,Beneficiaries!A69,'1.5 Other costs'!$O$10:$O$309)</f>
        <v>0</v>
      </c>
      <c r="I69" s="341">
        <f t="shared" si="0"/>
        <v>0</v>
      </c>
      <c r="J69" s="344" t="str">
        <f t="shared" si="2"/>
        <v/>
      </c>
      <c r="K69" s="424">
        <f>+IFERROR((I69*$K$7)*('Summary Financial Statement'!$K$24/'Summary Financial Statement'!$H$24),0)</f>
        <v>0</v>
      </c>
      <c r="L69" s="155"/>
      <c r="M69" s="156"/>
      <c r="N69" s="68" t="e">
        <f t="shared" si="3"/>
        <v>#DIV/0!</v>
      </c>
      <c r="O69" s="75"/>
      <c r="P69" s="12" t="str">
        <f t="shared" si="1"/>
        <v/>
      </c>
      <c r="Q69" s="336"/>
      <c r="R69" s="333">
        <f>+DAYS360('Summary Financial Statement'!$I$9,'Summary Financial Statement'!$L$9)/30</f>
        <v>0</v>
      </c>
      <c r="S69" s="334">
        <f t="shared" si="4"/>
        <v>0</v>
      </c>
      <c r="T69" s="335">
        <f>IF(P69="",0,'Summary Financial Statement'!$Q$22*'Summary Financial Statement'!$E$24*Beneficiaries!J69*Beneficiaries!$S69)</f>
        <v>0</v>
      </c>
    </row>
    <row r="70" spans="1:20" ht="14.25" thickBot="1" x14ac:dyDescent="0.3">
      <c r="A70" s="141" t="s">
        <v>207</v>
      </c>
      <c r="B70" s="154"/>
      <c r="C70" s="152"/>
      <c r="D70" s="343">
        <f>SUMIF('1.1 Staff cost'!$A$11:$A$105,Beneficiaries!A70,'1.1 Staff cost'!$N$11:$N$105)</f>
        <v>0</v>
      </c>
      <c r="E70" s="342">
        <f>SUMIF('1.2Travel cost&amp;1.3ind.sup. '!$A$11:$A$1306,Beneficiaries!A70,'1.2Travel cost&amp;1.3ind.sup. '!$T$11:$T$1306)</f>
        <v>0</v>
      </c>
      <c r="F70" s="342">
        <f>SUMIF('1.2Travel cost&amp;1.3ind.sup. '!$A$11:$A$1306,Beneficiaries!A70,'1.2Travel cost&amp;1.3ind.sup. '!$U$11:$U$1306)</f>
        <v>0</v>
      </c>
      <c r="G70" s="342">
        <f>SUMIF('1.4 Equipment'!$A$10:$A$209,Beneficiaries!A70,'1.4 Equipment'!$V$10:$V$209)</f>
        <v>0</v>
      </c>
      <c r="H70" s="342">
        <f>SUMIF('1.5 Other costs'!$A$10:$A$309,Beneficiaries!A70,'1.5 Other costs'!$O$10:$O$309)</f>
        <v>0</v>
      </c>
      <c r="I70" s="341">
        <f t="shared" si="0"/>
        <v>0</v>
      </c>
      <c r="J70" s="344" t="str">
        <f t="shared" si="2"/>
        <v/>
      </c>
      <c r="K70" s="424">
        <f>+IFERROR((I70*$K$7)*('Summary Financial Statement'!$K$24/'Summary Financial Statement'!$H$24),0)</f>
        <v>0</v>
      </c>
      <c r="L70" s="155"/>
      <c r="M70" s="156"/>
      <c r="N70" s="68" t="e">
        <f t="shared" si="3"/>
        <v>#DIV/0!</v>
      </c>
      <c r="O70" s="75"/>
      <c r="P70" s="12" t="str">
        <f t="shared" si="1"/>
        <v/>
      </c>
      <c r="Q70" s="336"/>
      <c r="R70" s="333">
        <f>+DAYS360('Summary Financial Statement'!$I$9,'Summary Financial Statement'!$L$9)/30</f>
        <v>0</v>
      </c>
      <c r="S70" s="334">
        <f t="shared" si="4"/>
        <v>0</v>
      </c>
      <c r="T70" s="335">
        <f>IF(P70="",0,'Summary Financial Statement'!$Q$22*'Summary Financial Statement'!$E$24*Beneficiaries!J70*Beneficiaries!$S70)</f>
        <v>0</v>
      </c>
    </row>
    <row r="71" spans="1:20" ht="14.25" thickBot="1" x14ac:dyDescent="0.3">
      <c r="A71" s="141" t="s">
        <v>208</v>
      </c>
      <c r="B71" s="154"/>
      <c r="C71" s="152"/>
      <c r="D71" s="343">
        <f>SUMIF('1.1 Staff cost'!$A$11:$A$105,Beneficiaries!A71,'1.1 Staff cost'!$N$11:$N$105)</f>
        <v>0</v>
      </c>
      <c r="E71" s="342">
        <f>SUMIF('1.2Travel cost&amp;1.3ind.sup. '!$A$11:$A$1306,Beneficiaries!A71,'1.2Travel cost&amp;1.3ind.sup. '!$T$11:$T$1306)</f>
        <v>0</v>
      </c>
      <c r="F71" s="342">
        <f>SUMIF('1.2Travel cost&amp;1.3ind.sup. '!$A$11:$A$1306,Beneficiaries!A71,'1.2Travel cost&amp;1.3ind.sup. '!$U$11:$U$1306)</f>
        <v>0</v>
      </c>
      <c r="G71" s="342">
        <f>SUMIF('1.4 Equipment'!$A$10:$A$209,Beneficiaries!A71,'1.4 Equipment'!$V$10:$V$209)</f>
        <v>0</v>
      </c>
      <c r="H71" s="342">
        <f>SUMIF('1.5 Other costs'!$A$10:$A$309,Beneficiaries!A71,'1.5 Other costs'!$O$10:$O$309)</f>
        <v>0</v>
      </c>
      <c r="I71" s="341">
        <f t="shared" si="0"/>
        <v>0</v>
      </c>
      <c r="J71" s="344" t="str">
        <f t="shared" si="2"/>
        <v/>
      </c>
      <c r="K71" s="424">
        <f>+IFERROR((I71*$K$7)*('Summary Financial Statement'!$K$24/'Summary Financial Statement'!$H$24),0)</f>
        <v>0</v>
      </c>
      <c r="L71" s="155"/>
      <c r="M71" s="156"/>
      <c r="N71" s="68" t="e">
        <f t="shared" si="3"/>
        <v>#DIV/0!</v>
      </c>
      <c r="O71" s="75"/>
      <c r="P71" s="12" t="str">
        <f t="shared" si="1"/>
        <v/>
      </c>
      <c r="Q71" s="336"/>
      <c r="R71" s="333">
        <f>+DAYS360('Summary Financial Statement'!$I$9,'Summary Financial Statement'!$L$9)/30</f>
        <v>0</v>
      </c>
      <c r="S71" s="334">
        <f t="shared" si="4"/>
        <v>0</v>
      </c>
      <c r="T71" s="335">
        <f>IF(P71="",0,'Summary Financial Statement'!$Q$22*'Summary Financial Statement'!$E$24*Beneficiaries!J71*Beneficiaries!$S71)</f>
        <v>0</v>
      </c>
    </row>
    <row r="72" spans="1:20" ht="14.25" thickBot="1" x14ac:dyDescent="0.3">
      <c r="A72" s="141" t="s">
        <v>209</v>
      </c>
      <c r="B72" s="154"/>
      <c r="C72" s="152"/>
      <c r="D72" s="343">
        <f>SUMIF('1.1 Staff cost'!$A$11:$A$105,Beneficiaries!A72,'1.1 Staff cost'!$N$11:$N$105)</f>
        <v>0</v>
      </c>
      <c r="E72" s="342">
        <f>SUMIF('1.2Travel cost&amp;1.3ind.sup. '!$A$11:$A$1306,Beneficiaries!A72,'1.2Travel cost&amp;1.3ind.sup. '!$T$11:$T$1306)</f>
        <v>0</v>
      </c>
      <c r="F72" s="342">
        <f>SUMIF('1.2Travel cost&amp;1.3ind.sup. '!$A$11:$A$1306,Beneficiaries!A72,'1.2Travel cost&amp;1.3ind.sup. '!$U$11:$U$1306)</f>
        <v>0</v>
      </c>
      <c r="G72" s="342">
        <f>SUMIF('1.4 Equipment'!$A$10:$A$209,Beneficiaries!A72,'1.4 Equipment'!$V$10:$V$209)</f>
        <v>0</v>
      </c>
      <c r="H72" s="342">
        <f>SUMIF('1.5 Other costs'!$A$10:$A$309,Beneficiaries!A72,'1.5 Other costs'!$O$10:$O$309)</f>
        <v>0</v>
      </c>
      <c r="I72" s="341">
        <f t="shared" si="0"/>
        <v>0</v>
      </c>
      <c r="J72" s="344" t="str">
        <f t="shared" si="2"/>
        <v/>
      </c>
      <c r="K72" s="424">
        <f>+IFERROR((I72*$K$7)*('Summary Financial Statement'!$K$24/'Summary Financial Statement'!$H$24),0)</f>
        <v>0</v>
      </c>
      <c r="L72" s="155"/>
      <c r="M72" s="156"/>
      <c r="N72" s="68" t="e">
        <f t="shared" si="3"/>
        <v>#DIV/0!</v>
      </c>
      <c r="O72" s="75"/>
      <c r="P72" s="12" t="str">
        <f t="shared" si="1"/>
        <v/>
      </c>
      <c r="Q72" s="336"/>
      <c r="R72" s="333">
        <f>+DAYS360('Summary Financial Statement'!$I$9,'Summary Financial Statement'!$L$9)/30</f>
        <v>0</v>
      </c>
      <c r="S72" s="334">
        <f t="shared" si="4"/>
        <v>0</v>
      </c>
      <c r="T72" s="335">
        <f>IF(P72="",0,'Summary Financial Statement'!$Q$22*'Summary Financial Statement'!$E$24*Beneficiaries!J72*Beneficiaries!$S72)</f>
        <v>0</v>
      </c>
    </row>
    <row r="73" spans="1:20" ht="14.25" thickBot="1" x14ac:dyDescent="0.3">
      <c r="A73" s="141" t="s">
        <v>210</v>
      </c>
      <c r="B73" s="154"/>
      <c r="C73" s="152"/>
      <c r="D73" s="343">
        <f>SUMIF('1.1 Staff cost'!$A$11:$A$105,Beneficiaries!A73,'1.1 Staff cost'!$N$11:$N$105)</f>
        <v>0</v>
      </c>
      <c r="E73" s="342">
        <f>SUMIF('1.2Travel cost&amp;1.3ind.sup. '!$A$11:$A$1306,Beneficiaries!A73,'1.2Travel cost&amp;1.3ind.sup. '!$T$11:$T$1306)</f>
        <v>0</v>
      </c>
      <c r="F73" s="342">
        <f>SUMIF('1.2Travel cost&amp;1.3ind.sup. '!$A$11:$A$1306,Beneficiaries!A73,'1.2Travel cost&amp;1.3ind.sup. '!$U$11:$U$1306)</f>
        <v>0</v>
      </c>
      <c r="G73" s="342">
        <f>SUMIF('1.4 Equipment'!$A$10:$A$209,Beneficiaries!A73,'1.4 Equipment'!$V$10:$V$209)</f>
        <v>0</v>
      </c>
      <c r="H73" s="342">
        <f>SUMIF('1.5 Other costs'!$A$10:$A$309,Beneficiaries!A73,'1.5 Other costs'!$O$10:$O$309)</f>
        <v>0</v>
      </c>
      <c r="I73" s="341">
        <f t="shared" ref="I73:I107" si="5">+D73+E73+F73+G73+H73</f>
        <v>0</v>
      </c>
      <c r="J73" s="344" t="str">
        <f t="shared" si="2"/>
        <v/>
      </c>
      <c r="K73" s="424">
        <f>+IFERROR((I73*$K$7)*('Summary Financial Statement'!$K$24/'Summary Financial Statement'!$H$24),0)</f>
        <v>0</v>
      </c>
      <c r="L73" s="155"/>
      <c r="M73" s="156"/>
      <c r="N73" s="68" t="e">
        <f t="shared" si="3"/>
        <v>#DIV/0!</v>
      </c>
      <c r="O73" s="75"/>
      <c r="P73" s="12" t="str">
        <f t="shared" si="1"/>
        <v/>
      </c>
      <c r="Q73" s="336"/>
      <c r="R73" s="333">
        <f>+DAYS360('Summary Financial Statement'!$I$9,'Summary Financial Statement'!$L$9)/30</f>
        <v>0</v>
      </c>
      <c r="S73" s="334">
        <f t="shared" si="4"/>
        <v>0</v>
      </c>
      <c r="T73" s="335">
        <f>IF(P73="",0,'Summary Financial Statement'!$Q$22*'Summary Financial Statement'!$E$24*Beneficiaries!J73*Beneficiaries!$S73)</f>
        <v>0</v>
      </c>
    </row>
    <row r="74" spans="1:20" ht="14.25" thickBot="1" x14ac:dyDescent="0.3">
      <c r="A74" s="141" t="s">
        <v>211</v>
      </c>
      <c r="B74" s="154"/>
      <c r="C74" s="152"/>
      <c r="D74" s="343">
        <f>SUMIF('1.1 Staff cost'!$A$11:$A$105,Beneficiaries!A74,'1.1 Staff cost'!$N$11:$N$105)</f>
        <v>0</v>
      </c>
      <c r="E74" s="342">
        <f>SUMIF('1.2Travel cost&amp;1.3ind.sup. '!$A$11:$A$1306,Beneficiaries!A74,'1.2Travel cost&amp;1.3ind.sup. '!$T$11:$T$1306)</f>
        <v>0</v>
      </c>
      <c r="F74" s="342">
        <f>SUMIF('1.2Travel cost&amp;1.3ind.sup. '!$A$11:$A$1306,Beneficiaries!A74,'1.2Travel cost&amp;1.3ind.sup. '!$U$11:$U$1306)</f>
        <v>0</v>
      </c>
      <c r="G74" s="342">
        <f>SUMIF('1.4 Equipment'!$A$10:$A$209,Beneficiaries!A74,'1.4 Equipment'!$V$10:$V$209)</f>
        <v>0</v>
      </c>
      <c r="H74" s="342">
        <f>SUMIF('1.5 Other costs'!$A$10:$A$309,Beneficiaries!A74,'1.5 Other costs'!$O$10:$O$309)</f>
        <v>0</v>
      </c>
      <c r="I74" s="341">
        <f t="shared" si="5"/>
        <v>0</v>
      </c>
      <c r="J74" s="344" t="str">
        <f t="shared" ref="J74:J107" si="6">IF(I74&gt;0,I74/$I$8,"")</f>
        <v/>
      </c>
      <c r="K74" s="424">
        <f>+IFERROR((I74*$K$7)*('Summary Financial Statement'!$K$24/'Summary Financial Statement'!$H$24),0)</f>
        <v>0</v>
      </c>
      <c r="L74" s="155"/>
      <c r="M74" s="156"/>
      <c r="N74" s="68" t="e">
        <f t="shared" ref="N74:N108" si="7">(I74+K74)/($I$8+$K$8)</f>
        <v>#DIV/0!</v>
      </c>
      <c r="O74" s="75"/>
      <c r="P74" s="12" t="str">
        <f t="shared" ref="P74:P107" si="8">IF(AND(L74="", M74=""), "", "DEDUCT INDIRECT COSTS")</f>
        <v/>
      </c>
      <c r="Q74" s="336"/>
      <c r="R74" s="333">
        <f>+DAYS360('Summary Financial Statement'!$I$9,'Summary Financial Statement'!$L$9)/30</f>
        <v>0</v>
      </c>
      <c r="S74" s="334">
        <f t="shared" ref="S74:S107" si="9">IF(R74=0,0,Q74/ROUND(R74,0))</f>
        <v>0</v>
      </c>
      <c r="T74" s="335">
        <f>IF(P74="",0,'Summary Financial Statement'!$Q$22*'Summary Financial Statement'!$E$24*Beneficiaries!J74*Beneficiaries!$S74)</f>
        <v>0</v>
      </c>
    </row>
    <row r="75" spans="1:20" ht="14.25" thickBot="1" x14ac:dyDescent="0.3">
      <c r="A75" s="141" t="s">
        <v>212</v>
      </c>
      <c r="B75" s="154"/>
      <c r="C75" s="152"/>
      <c r="D75" s="343">
        <f>SUMIF('1.1 Staff cost'!$A$11:$A$105,Beneficiaries!A75,'1.1 Staff cost'!$N$11:$N$105)</f>
        <v>0</v>
      </c>
      <c r="E75" s="342">
        <f>SUMIF('1.2Travel cost&amp;1.3ind.sup. '!$A$11:$A$1306,Beneficiaries!A75,'1.2Travel cost&amp;1.3ind.sup. '!$T$11:$T$1306)</f>
        <v>0</v>
      </c>
      <c r="F75" s="342">
        <f>SUMIF('1.2Travel cost&amp;1.3ind.sup. '!$A$11:$A$1306,Beneficiaries!A75,'1.2Travel cost&amp;1.3ind.sup. '!$U$11:$U$1306)</f>
        <v>0</v>
      </c>
      <c r="G75" s="342">
        <f>SUMIF('1.4 Equipment'!$A$10:$A$209,Beneficiaries!A75,'1.4 Equipment'!$V$10:$V$209)</f>
        <v>0</v>
      </c>
      <c r="H75" s="342">
        <f>SUMIF('1.5 Other costs'!$A$10:$A$309,Beneficiaries!A75,'1.5 Other costs'!$O$10:$O$309)</f>
        <v>0</v>
      </c>
      <c r="I75" s="341">
        <f t="shared" si="5"/>
        <v>0</v>
      </c>
      <c r="J75" s="344" t="str">
        <f t="shared" si="6"/>
        <v/>
      </c>
      <c r="K75" s="424">
        <f>+IFERROR((I75*$K$7)*('Summary Financial Statement'!$K$24/'Summary Financial Statement'!$H$24),0)</f>
        <v>0</v>
      </c>
      <c r="L75" s="155"/>
      <c r="M75" s="156"/>
      <c r="N75" s="68" t="e">
        <f t="shared" si="7"/>
        <v>#DIV/0!</v>
      </c>
      <c r="O75" s="75"/>
      <c r="P75" s="12" t="str">
        <f t="shared" si="8"/>
        <v/>
      </c>
      <c r="Q75" s="336"/>
      <c r="R75" s="333">
        <f>+DAYS360('Summary Financial Statement'!$I$9,'Summary Financial Statement'!$L$9)/30</f>
        <v>0</v>
      </c>
      <c r="S75" s="334">
        <f t="shared" si="9"/>
        <v>0</v>
      </c>
      <c r="T75" s="335">
        <f>IF(P75="",0,'Summary Financial Statement'!$Q$22*'Summary Financial Statement'!$E$24*Beneficiaries!J75*Beneficiaries!$S75)</f>
        <v>0</v>
      </c>
    </row>
    <row r="76" spans="1:20" ht="14.25" thickBot="1" x14ac:dyDescent="0.3">
      <c r="A76" s="141" t="s">
        <v>213</v>
      </c>
      <c r="B76" s="154"/>
      <c r="C76" s="152"/>
      <c r="D76" s="343">
        <f>SUMIF('1.1 Staff cost'!$A$11:$A$105,Beneficiaries!A76,'1.1 Staff cost'!$N$11:$N$105)</f>
        <v>0</v>
      </c>
      <c r="E76" s="342">
        <f>SUMIF('1.2Travel cost&amp;1.3ind.sup. '!$A$11:$A$1306,Beneficiaries!A76,'1.2Travel cost&amp;1.3ind.sup. '!$T$11:$T$1306)</f>
        <v>0</v>
      </c>
      <c r="F76" s="342">
        <f>SUMIF('1.2Travel cost&amp;1.3ind.sup. '!$A$11:$A$1306,Beneficiaries!A76,'1.2Travel cost&amp;1.3ind.sup. '!$U$11:$U$1306)</f>
        <v>0</v>
      </c>
      <c r="G76" s="342">
        <f>SUMIF('1.4 Equipment'!$A$10:$A$209,Beneficiaries!A76,'1.4 Equipment'!$V$10:$V$209)</f>
        <v>0</v>
      </c>
      <c r="H76" s="342">
        <f>SUMIF('1.5 Other costs'!$A$10:$A$309,Beneficiaries!A76,'1.5 Other costs'!$O$10:$O$309)</f>
        <v>0</v>
      </c>
      <c r="I76" s="341">
        <f t="shared" si="5"/>
        <v>0</v>
      </c>
      <c r="J76" s="344" t="str">
        <f t="shared" si="6"/>
        <v/>
      </c>
      <c r="K76" s="424">
        <f>+IFERROR((I76*$K$7)*('Summary Financial Statement'!$K$24/'Summary Financial Statement'!$H$24),0)</f>
        <v>0</v>
      </c>
      <c r="L76" s="155"/>
      <c r="M76" s="156"/>
      <c r="N76" s="68" t="e">
        <f t="shared" si="7"/>
        <v>#DIV/0!</v>
      </c>
      <c r="O76" s="75"/>
      <c r="P76" s="12" t="str">
        <f t="shared" si="8"/>
        <v/>
      </c>
      <c r="Q76" s="336"/>
      <c r="R76" s="333">
        <f>+DAYS360('Summary Financial Statement'!$I$9,'Summary Financial Statement'!$L$9)/30</f>
        <v>0</v>
      </c>
      <c r="S76" s="334">
        <f t="shared" si="9"/>
        <v>0</v>
      </c>
      <c r="T76" s="335">
        <f>IF(P76="",0,'Summary Financial Statement'!$Q$22*'Summary Financial Statement'!$E$24*Beneficiaries!J76*Beneficiaries!$S76)</f>
        <v>0</v>
      </c>
    </row>
    <row r="77" spans="1:20" ht="14.25" thickBot="1" x14ac:dyDescent="0.3">
      <c r="A77" s="141" t="s">
        <v>214</v>
      </c>
      <c r="B77" s="154"/>
      <c r="C77" s="152"/>
      <c r="D77" s="343">
        <f>SUMIF('1.1 Staff cost'!$A$11:$A$105,Beneficiaries!A77,'1.1 Staff cost'!$N$11:$N$105)</f>
        <v>0</v>
      </c>
      <c r="E77" s="342">
        <f>SUMIF('1.2Travel cost&amp;1.3ind.sup. '!$A$11:$A$1306,Beneficiaries!A77,'1.2Travel cost&amp;1.3ind.sup. '!$T$11:$T$1306)</f>
        <v>0</v>
      </c>
      <c r="F77" s="342">
        <f>SUMIF('1.2Travel cost&amp;1.3ind.sup. '!$A$11:$A$1306,Beneficiaries!A77,'1.2Travel cost&amp;1.3ind.sup. '!$U$11:$U$1306)</f>
        <v>0</v>
      </c>
      <c r="G77" s="342">
        <f>SUMIF('1.4 Equipment'!$A$10:$A$209,Beneficiaries!A77,'1.4 Equipment'!$V$10:$V$209)</f>
        <v>0</v>
      </c>
      <c r="H77" s="342">
        <f>SUMIF('1.5 Other costs'!$A$10:$A$309,Beneficiaries!A77,'1.5 Other costs'!$O$10:$O$309)</f>
        <v>0</v>
      </c>
      <c r="I77" s="341">
        <f t="shared" si="5"/>
        <v>0</v>
      </c>
      <c r="J77" s="344" t="str">
        <f t="shared" si="6"/>
        <v/>
      </c>
      <c r="K77" s="424">
        <f>+IFERROR((I77*$K$7)*('Summary Financial Statement'!$K$24/'Summary Financial Statement'!$H$24),0)</f>
        <v>0</v>
      </c>
      <c r="L77" s="155"/>
      <c r="M77" s="156"/>
      <c r="N77" s="68" t="e">
        <f t="shared" si="7"/>
        <v>#DIV/0!</v>
      </c>
      <c r="O77" s="75"/>
      <c r="P77" s="12" t="str">
        <f t="shared" si="8"/>
        <v/>
      </c>
      <c r="Q77" s="336"/>
      <c r="R77" s="333">
        <f>+DAYS360('Summary Financial Statement'!$I$9,'Summary Financial Statement'!$L$9)/30</f>
        <v>0</v>
      </c>
      <c r="S77" s="334">
        <f t="shared" si="9"/>
        <v>0</v>
      </c>
      <c r="T77" s="335">
        <f>IF(P77="",0,'Summary Financial Statement'!$Q$22*'Summary Financial Statement'!$E$24*Beneficiaries!J77*Beneficiaries!$S77)</f>
        <v>0</v>
      </c>
    </row>
    <row r="78" spans="1:20" ht="14.25" thickBot="1" x14ac:dyDescent="0.3">
      <c r="A78" s="141" t="s">
        <v>215</v>
      </c>
      <c r="B78" s="154"/>
      <c r="C78" s="152"/>
      <c r="D78" s="343">
        <f>SUMIF('1.1 Staff cost'!$A$11:$A$105,Beneficiaries!A78,'1.1 Staff cost'!$N$11:$N$105)</f>
        <v>0</v>
      </c>
      <c r="E78" s="342">
        <f>SUMIF('1.2Travel cost&amp;1.3ind.sup. '!$A$11:$A$1306,Beneficiaries!A78,'1.2Travel cost&amp;1.3ind.sup. '!$T$11:$T$1306)</f>
        <v>0</v>
      </c>
      <c r="F78" s="342">
        <f>SUMIF('1.2Travel cost&amp;1.3ind.sup. '!$A$11:$A$1306,Beneficiaries!A78,'1.2Travel cost&amp;1.3ind.sup. '!$U$11:$U$1306)</f>
        <v>0</v>
      </c>
      <c r="G78" s="342">
        <f>SUMIF('1.4 Equipment'!$A$10:$A$209,Beneficiaries!A78,'1.4 Equipment'!$V$10:$V$209)</f>
        <v>0</v>
      </c>
      <c r="H78" s="342">
        <f>SUMIF('1.5 Other costs'!$A$10:$A$309,Beneficiaries!A78,'1.5 Other costs'!$O$10:$O$309)</f>
        <v>0</v>
      </c>
      <c r="I78" s="341">
        <f t="shared" si="5"/>
        <v>0</v>
      </c>
      <c r="J78" s="344" t="str">
        <f t="shared" si="6"/>
        <v/>
      </c>
      <c r="K78" s="424">
        <f>+IFERROR((I78*$K$7)*('Summary Financial Statement'!$K$24/'Summary Financial Statement'!$H$24),0)</f>
        <v>0</v>
      </c>
      <c r="L78" s="155"/>
      <c r="M78" s="156"/>
      <c r="N78" s="68" t="e">
        <f t="shared" si="7"/>
        <v>#DIV/0!</v>
      </c>
      <c r="O78" s="75"/>
      <c r="P78" s="12" t="str">
        <f t="shared" si="8"/>
        <v/>
      </c>
      <c r="Q78" s="336"/>
      <c r="R78" s="333">
        <f>+DAYS360('Summary Financial Statement'!$I$9,'Summary Financial Statement'!$L$9)/30</f>
        <v>0</v>
      </c>
      <c r="S78" s="334">
        <f t="shared" si="9"/>
        <v>0</v>
      </c>
      <c r="T78" s="335">
        <f>IF(P78="",0,'Summary Financial Statement'!$Q$22*'Summary Financial Statement'!$E$24*Beneficiaries!J78*Beneficiaries!$S78)</f>
        <v>0</v>
      </c>
    </row>
    <row r="79" spans="1:20" ht="14.25" thickBot="1" x14ac:dyDescent="0.3">
      <c r="A79" s="141" t="s">
        <v>216</v>
      </c>
      <c r="B79" s="154"/>
      <c r="C79" s="152"/>
      <c r="D79" s="343">
        <f>SUMIF('1.1 Staff cost'!$A$11:$A$105,Beneficiaries!A79,'1.1 Staff cost'!$N$11:$N$105)</f>
        <v>0</v>
      </c>
      <c r="E79" s="342">
        <f>SUMIF('1.2Travel cost&amp;1.3ind.sup. '!$A$11:$A$1306,Beneficiaries!A79,'1.2Travel cost&amp;1.3ind.sup. '!$T$11:$T$1306)</f>
        <v>0</v>
      </c>
      <c r="F79" s="342">
        <f>SUMIF('1.2Travel cost&amp;1.3ind.sup. '!$A$11:$A$1306,Beneficiaries!A79,'1.2Travel cost&amp;1.3ind.sup. '!$U$11:$U$1306)</f>
        <v>0</v>
      </c>
      <c r="G79" s="342">
        <f>SUMIF('1.4 Equipment'!$A$10:$A$209,Beneficiaries!A79,'1.4 Equipment'!$V$10:$V$209)</f>
        <v>0</v>
      </c>
      <c r="H79" s="342">
        <f>SUMIF('1.5 Other costs'!$A$10:$A$309,Beneficiaries!A79,'1.5 Other costs'!$O$10:$O$309)</f>
        <v>0</v>
      </c>
      <c r="I79" s="341">
        <f t="shared" si="5"/>
        <v>0</v>
      </c>
      <c r="J79" s="344" t="str">
        <f t="shared" si="6"/>
        <v/>
      </c>
      <c r="K79" s="424">
        <f>+IFERROR((I79*$K$7)*('Summary Financial Statement'!$K$24/'Summary Financial Statement'!$H$24),0)</f>
        <v>0</v>
      </c>
      <c r="L79" s="155"/>
      <c r="M79" s="156"/>
      <c r="N79" s="68" t="e">
        <f t="shared" si="7"/>
        <v>#DIV/0!</v>
      </c>
      <c r="O79" s="75"/>
      <c r="P79" s="12" t="str">
        <f t="shared" si="8"/>
        <v/>
      </c>
      <c r="Q79" s="336"/>
      <c r="R79" s="333">
        <f>+DAYS360('Summary Financial Statement'!$I$9,'Summary Financial Statement'!$L$9)/30</f>
        <v>0</v>
      </c>
      <c r="S79" s="334">
        <f t="shared" si="9"/>
        <v>0</v>
      </c>
      <c r="T79" s="335">
        <f>IF(P79="",0,'Summary Financial Statement'!$Q$22*'Summary Financial Statement'!$E$24*Beneficiaries!J79*Beneficiaries!$S79)</f>
        <v>0</v>
      </c>
    </row>
    <row r="80" spans="1:20" ht="14.25" thickBot="1" x14ac:dyDescent="0.3">
      <c r="A80" s="141" t="s">
        <v>217</v>
      </c>
      <c r="B80" s="154"/>
      <c r="C80" s="152"/>
      <c r="D80" s="343">
        <f>SUMIF('1.1 Staff cost'!$A$11:$A$105,Beneficiaries!A80,'1.1 Staff cost'!$N$11:$N$105)</f>
        <v>0</v>
      </c>
      <c r="E80" s="342">
        <f>SUMIF('1.2Travel cost&amp;1.3ind.sup. '!$A$11:$A$1306,Beneficiaries!A80,'1.2Travel cost&amp;1.3ind.sup. '!$T$11:$T$1306)</f>
        <v>0</v>
      </c>
      <c r="F80" s="342">
        <f>SUMIF('1.2Travel cost&amp;1.3ind.sup. '!$A$11:$A$1306,Beneficiaries!A80,'1.2Travel cost&amp;1.3ind.sup. '!$U$11:$U$1306)</f>
        <v>0</v>
      </c>
      <c r="G80" s="342">
        <f>SUMIF('1.4 Equipment'!$A$10:$A$209,Beneficiaries!A80,'1.4 Equipment'!$V$10:$V$209)</f>
        <v>0</v>
      </c>
      <c r="H80" s="342">
        <f>SUMIF('1.5 Other costs'!$A$10:$A$309,Beneficiaries!A80,'1.5 Other costs'!$O$10:$O$309)</f>
        <v>0</v>
      </c>
      <c r="I80" s="341">
        <f t="shared" si="5"/>
        <v>0</v>
      </c>
      <c r="J80" s="344" t="str">
        <f t="shared" si="6"/>
        <v/>
      </c>
      <c r="K80" s="424">
        <f>+IFERROR((I80*$K$7)*('Summary Financial Statement'!$K$24/'Summary Financial Statement'!$H$24),0)</f>
        <v>0</v>
      </c>
      <c r="L80" s="155"/>
      <c r="M80" s="156"/>
      <c r="N80" s="68" t="e">
        <f t="shared" si="7"/>
        <v>#DIV/0!</v>
      </c>
      <c r="O80" s="75"/>
      <c r="P80" s="12" t="str">
        <f t="shared" si="8"/>
        <v/>
      </c>
      <c r="Q80" s="336"/>
      <c r="R80" s="333">
        <f>+DAYS360('Summary Financial Statement'!$I$9,'Summary Financial Statement'!$L$9)/30</f>
        <v>0</v>
      </c>
      <c r="S80" s="334">
        <f t="shared" si="9"/>
        <v>0</v>
      </c>
      <c r="T80" s="335">
        <f>IF(P80="",0,'Summary Financial Statement'!$Q$22*'Summary Financial Statement'!$E$24*Beneficiaries!J80*Beneficiaries!$S80)</f>
        <v>0</v>
      </c>
    </row>
    <row r="81" spans="1:20" ht="14.25" thickBot="1" x14ac:dyDescent="0.3">
      <c r="A81" s="141" t="s">
        <v>218</v>
      </c>
      <c r="B81" s="154"/>
      <c r="C81" s="152"/>
      <c r="D81" s="343">
        <f>SUMIF('1.1 Staff cost'!$A$11:$A$105,Beneficiaries!A81,'1.1 Staff cost'!$N$11:$N$105)</f>
        <v>0</v>
      </c>
      <c r="E81" s="342">
        <f>SUMIF('1.2Travel cost&amp;1.3ind.sup. '!$A$11:$A$1306,Beneficiaries!A81,'1.2Travel cost&amp;1.3ind.sup. '!$T$11:$T$1306)</f>
        <v>0</v>
      </c>
      <c r="F81" s="342">
        <f>SUMIF('1.2Travel cost&amp;1.3ind.sup. '!$A$11:$A$1306,Beneficiaries!A81,'1.2Travel cost&amp;1.3ind.sup. '!$U$11:$U$1306)</f>
        <v>0</v>
      </c>
      <c r="G81" s="342">
        <f>SUMIF('1.4 Equipment'!$A$10:$A$209,Beneficiaries!A81,'1.4 Equipment'!$V$10:$V$209)</f>
        <v>0</v>
      </c>
      <c r="H81" s="342">
        <f>SUMIF('1.5 Other costs'!$A$10:$A$309,Beneficiaries!A81,'1.5 Other costs'!$O$10:$O$309)</f>
        <v>0</v>
      </c>
      <c r="I81" s="341">
        <f t="shared" si="5"/>
        <v>0</v>
      </c>
      <c r="J81" s="344" t="str">
        <f t="shared" si="6"/>
        <v/>
      </c>
      <c r="K81" s="424">
        <f>+IFERROR((I81*$K$7)*('Summary Financial Statement'!$K$24/'Summary Financial Statement'!$H$24),0)</f>
        <v>0</v>
      </c>
      <c r="L81" s="155"/>
      <c r="M81" s="156"/>
      <c r="N81" s="68" t="e">
        <f t="shared" si="7"/>
        <v>#DIV/0!</v>
      </c>
      <c r="O81" s="75"/>
      <c r="P81" s="12" t="str">
        <f t="shared" si="8"/>
        <v/>
      </c>
      <c r="Q81" s="336"/>
      <c r="R81" s="333">
        <f>+DAYS360('Summary Financial Statement'!$I$9,'Summary Financial Statement'!$L$9)/30</f>
        <v>0</v>
      </c>
      <c r="S81" s="334">
        <f t="shared" si="9"/>
        <v>0</v>
      </c>
      <c r="T81" s="335">
        <f>IF(P81="",0,'Summary Financial Statement'!$Q$22*'Summary Financial Statement'!$E$24*Beneficiaries!J81*Beneficiaries!$S81)</f>
        <v>0</v>
      </c>
    </row>
    <row r="82" spans="1:20" ht="14.25" thickBot="1" x14ac:dyDescent="0.3">
      <c r="A82" s="141" t="s">
        <v>219</v>
      </c>
      <c r="B82" s="154"/>
      <c r="C82" s="152"/>
      <c r="D82" s="343">
        <f>SUMIF('1.1 Staff cost'!$A$11:$A$105,Beneficiaries!A82,'1.1 Staff cost'!$N$11:$N$105)</f>
        <v>0</v>
      </c>
      <c r="E82" s="342">
        <f>SUMIF('1.2Travel cost&amp;1.3ind.sup. '!$A$11:$A$1306,Beneficiaries!A82,'1.2Travel cost&amp;1.3ind.sup. '!$T$11:$T$1306)</f>
        <v>0</v>
      </c>
      <c r="F82" s="342">
        <f>SUMIF('1.2Travel cost&amp;1.3ind.sup. '!$A$11:$A$1306,Beneficiaries!A82,'1.2Travel cost&amp;1.3ind.sup. '!$U$11:$U$1306)</f>
        <v>0</v>
      </c>
      <c r="G82" s="342">
        <f>SUMIF('1.4 Equipment'!$A$10:$A$209,Beneficiaries!A82,'1.4 Equipment'!$V$10:$V$209)</f>
        <v>0</v>
      </c>
      <c r="H82" s="342">
        <f>SUMIF('1.5 Other costs'!$A$10:$A$309,Beneficiaries!A82,'1.5 Other costs'!$O$10:$O$309)</f>
        <v>0</v>
      </c>
      <c r="I82" s="341">
        <f t="shared" si="5"/>
        <v>0</v>
      </c>
      <c r="J82" s="344" t="str">
        <f t="shared" si="6"/>
        <v/>
      </c>
      <c r="K82" s="424">
        <f>+IFERROR((I82*$K$7)*('Summary Financial Statement'!$K$24/'Summary Financial Statement'!$H$24),0)</f>
        <v>0</v>
      </c>
      <c r="L82" s="155"/>
      <c r="M82" s="156"/>
      <c r="N82" s="68" t="e">
        <f t="shared" si="7"/>
        <v>#DIV/0!</v>
      </c>
      <c r="O82" s="75"/>
      <c r="P82" s="12" t="str">
        <f t="shared" si="8"/>
        <v/>
      </c>
      <c r="Q82" s="336"/>
      <c r="R82" s="333">
        <f>+DAYS360('Summary Financial Statement'!$I$9,'Summary Financial Statement'!$L$9)/30</f>
        <v>0</v>
      </c>
      <c r="S82" s="334">
        <f t="shared" si="9"/>
        <v>0</v>
      </c>
      <c r="T82" s="335">
        <f>IF(P82="",0,'Summary Financial Statement'!$Q$22*'Summary Financial Statement'!$E$24*Beneficiaries!J82*Beneficiaries!$S82)</f>
        <v>0</v>
      </c>
    </row>
    <row r="83" spans="1:20" ht="14.25" thickBot="1" x14ac:dyDescent="0.3">
      <c r="A83" s="141" t="s">
        <v>220</v>
      </c>
      <c r="B83" s="154"/>
      <c r="C83" s="152"/>
      <c r="D83" s="343">
        <f>SUMIF('1.1 Staff cost'!$A$11:$A$105,Beneficiaries!A83,'1.1 Staff cost'!$N$11:$N$105)</f>
        <v>0</v>
      </c>
      <c r="E83" s="342">
        <f>SUMIF('1.2Travel cost&amp;1.3ind.sup. '!$A$11:$A$1306,Beneficiaries!A83,'1.2Travel cost&amp;1.3ind.sup. '!$T$11:$T$1306)</f>
        <v>0</v>
      </c>
      <c r="F83" s="342">
        <f>SUMIF('1.2Travel cost&amp;1.3ind.sup. '!$A$11:$A$1306,Beneficiaries!A83,'1.2Travel cost&amp;1.3ind.sup. '!$U$11:$U$1306)</f>
        <v>0</v>
      </c>
      <c r="G83" s="342">
        <f>SUMIF('1.4 Equipment'!$A$10:$A$209,Beneficiaries!A83,'1.4 Equipment'!$V$10:$V$209)</f>
        <v>0</v>
      </c>
      <c r="H83" s="342">
        <f>SUMIF('1.5 Other costs'!$A$10:$A$309,Beneficiaries!A83,'1.5 Other costs'!$O$10:$O$309)</f>
        <v>0</v>
      </c>
      <c r="I83" s="341">
        <f t="shared" si="5"/>
        <v>0</v>
      </c>
      <c r="J83" s="344" t="str">
        <f t="shared" si="6"/>
        <v/>
      </c>
      <c r="K83" s="424">
        <f>+IFERROR((I83*$K$7)*('Summary Financial Statement'!$K$24/'Summary Financial Statement'!$H$24),0)</f>
        <v>0</v>
      </c>
      <c r="L83" s="155"/>
      <c r="M83" s="156"/>
      <c r="N83" s="68" t="e">
        <f t="shared" si="7"/>
        <v>#DIV/0!</v>
      </c>
      <c r="O83" s="75"/>
      <c r="P83" s="12" t="str">
        <f t="shared" si="8"/>
        <v/>
      </c>
      <c r="Q83" s="336"/>
      <c r="R83" s="333">
        <f>+DAYS360('Summary Financial Statement'!$I$9,'Summary Financial Statement'!$L$9)/30</f>
        <v>0</v>
      </c>
      <c r="S83" s="334">
        <f t="shared" si="9"/>
        <v>0</v>
      </c>
      <c r="T83" s="335">
        <f>IF(P83="",0,'Summary Financial Statement'!$Q$22*'Summary Financial Statement'!$E$24*Beneficiaries!J83*Beneficiaries!$S83)</f>
        <v>0</v>
      </c>
    </row>
    <row r="84" spans="1:20" ht="14.25" thickBot="1" x14ac:dyDescent="0.3">
      <c r="A84" s="141" t="s">
        <v>221</v>
      </c>
      <c r="B84" s="154"/>
      <c r="C84" s="152"/>
      <c r="D84" s="343">
        <f>SUMIF('1.1 Staff cost'!$A$11:$A$105,Beneficiaries!A84,'1.1 Staff cost'!$N$11:$N$105)</f>
        <v>0</v>
      </c>
      <c r="E84" s="342">
        <f>SUMIF('1.2Travel cost&amp;1.3ind.sup. '!$A$11:$A$1306,Beneficiaries!A84,'1.2Travel cost&amp;1.3ind.sup. '!$T$11:$T$1306)</f>
        <v>0</v>
      </c>
      <c r="F84" s="342">
        <f>SUMIF('1.2Travel cost&amp;1.3ind.sup. '!$A$11:$A$1306,Beneficiaries!A84,'1.2Travel cost&amp;1.3ind.sup. '!$U$11:$U$1306)</f>
        <v>0</v>
      </c>
      <c r="G84" s="342">
        <f>SUMIF('1.4 Equipment'!$A$10:$A$209,Beneficiaries!A84,'1.4 Equipment'!$V$10:$V$209)</f>
        <v>0</v>
      </c>
      <c r="H84" s="342">
        <f>SUMIF('1.5 Other costs'!$A$10:$A$309,Beneficiaries!A84,'1.5 Other costs'!$O$10:$O$309)</f>
        <v>0</v>
      </c>
      <c r="I84" s="341">
        <f t="shared" si="5"/>
        <v>0</v>
      </c>
      <c r="J84" s="344" t="str">
        <f t="shared" si="6"/>
        <v/>
      </c>
      <c r="K84" s="424">
        <f>+IFERROR((I84*$K$7)*('Summary Financial Statement'!$K$24/'Summary Financial Statement'!$H$24),0)</f>
        <v>0</v>
      </c>
      <c r="L84" s="155"/>
      <c r="M84" s="156"/>
      <c r="N84" s="68" t="e">
        <f t="shared" si="7"/>
        <v>#DIV/0!</v>
      </c>
      <c r="O84" s="75"/>
      <c r="P84" s="12" t="str">
        <f t="shared" si="8"/>
        <v/>
      </c>
      <c r="Q84" s="336"/>
      <c r="R84" s="333">
        <f>+DAYS360('Summary Financial Statement'!$I$9,'Summary Financial Statement'!$L$9)/30</f>
        <v>0</v>
      </c>
      <c r="S84" s="334">
        <f t="shared" si="9"/>
        <v>0</v>
      </c>
      <c r="T84" s="335">
        <f>IF(P84="",0,'Summary Financial Statement'!$Q$22*'Summary Financial Statement'!$E$24*Beneficiaries!J84*Beneficiaries!$S84)</f>
        <v>0</v>
      </c>
    </row>
    <row r="85" spans="1:20" ht="14.25" thickBot="1" x14ac:dyDescent="0.3">
      <c r="A85" s="141" t="s">
        <v>222</v>
      </c>
      <c r="B85" s="154"/>
      <c r="C85" s="152"/>
      <c r="D85" s="343">
        <f>SUMIF('1.1 Staff cost'!$A$11:$A$105,Beneficiaries!A85,'1.1 Staff cost'!$N$11:$N$105)</f>
        <v>0</v>
      </c>
      <c r="E85" s="342">
        <f>SUMIF('1.2Travel cost&amp;1.3ind.sup. '!$A$11:$A$1306,Beneficiaries!A85,'1.2Travel cost&amp;1.3ind.sup. '!$T$11:$T$1306)</f>
        <v>0</v>
      </c>
      <c r="F85" s="342">
        <f>SUMIF('1.2Travel cost&amp;1.3ind.sup. '!$A$11:$A$1306,Beneficiaries!A85,'1.2Travel cost&amp;1.3ind.sup. '!$U$11:$U$1306)</f>
        <v>0</v>
      </c>
      <c r="G85" s="342">
        <f>SUMIF('1.4 Equipment'!$A$10:$A$209,Beneficiaries!A85,'1.4 Equipment'!$V$10:$V$209)</f>
        <v>0</v>
      </c>
      <c r="H85" s="342">
        <f>SUMIF('1.5 Other costs'!$A$10:$A$309,Beneficiaries!A85,'1.5 Other costs'!$O$10:$O$309)</f>
        <v>0</v>
      </c>
      <c r="I85" s="341">
        <f t="shared" si="5"/>
        <v>0</v>
      </c>
      <c r="J85" s="344" t="str">
        <f t="shared" si="6"/>
        <v/>
      </c>
      <c r="K85" s="424">
        <f>+IFERROR((I85*$K$7)*('Summary Financial Statement'!$K$24/'Summary Financial Statement'!$H$24),0)</f>
        <v>0</v>
      </c>
      <c r="L85" s="155"/>
      <c r="M85" s="156"/>
      <c r="N85" s="68" t="e">
        <f t="shared" si="7"/>
        <v>#DIV/0!</v>
      </c>
      <c r="O85" s="75"/>
      <c r="P85" s="12" t="str">
        <f t="shared" si="8"/>
        <v/>
      </c>
      <c r="Q85" s="336"/>
      <c r="R85" s="333">
        <f>+DAYS360('Summary Financial Statement'!$I$9,'Summary Financial Statement'!$L$9)/30</f>
        <v>0</v>
      </c>
      <c r="S85" s="334">
        <f t="shared" si="9"/>
        <v>0</v>
      </c>
      <c r="T85" s="335">
        <f>IF(P85="",0,'Summary Financial Statement'!$Q$22*'Summary Financial Statement'!$E$24*Beneficiaries!J85*Beneficiaries!$S85)</f>
        <v>0</v>
      </c>
    </row>
    <row r="86" spans="1:20" ht="14.25" thickBot="1" x14ac:dyDescent="0.3">
      <c r="A86" s="141" t="s">
        <v>223</v>
      </c>
      <c r="B86" s="154"/>
      <c r="C86" s="152"/>
      <c r="D86" s="343">
        <f>SUMIF('1.1 Staff cost'!$A$11:$A$105,Beneficiaries!A86,'1.1 Staff cost'!$N$11:$N$105)</f>
        <v>0</v>
      </c>
      <c r="E86" s="342">
        <f>SUMIF('1.2Travel cost&amp;1.3ind.sup. '!$A$11:$A$1306,Beneficiaries!A86,'1.2Travel cost&amp;1.3ind.sup. '!$T$11:$T$1306)</f>
        <v>0</v>
      </c>
      <c r="F86" s="342">
        <f>SUMIF('1.2Travel cost&amp;1.3ind.sup. '!$A$11:$A$1306,Beneficiaries!A86,'1.2Travel cost&amp;1.3ind.sup. '!$U$11:$U$1306)</f>
        <v>0</v>
      </c>
      <c r="G86" s="342">
        <f>SUMIF('1.4 Equipment'!$A$10:$A$209,Beneficiaries!A86,'1.4 Equipment'!$V$10:$V$209)</f>
        <v>0</v>
      </c>
      <c r="H86" s="342">
        <f>SUMIF('1.5 Other costs'!$A$10:$A$309,Beneficiaries!A86,'1.5 Other costs'!$O$10:$O$309)</f>
        <v>0</v>
      </c>
      <c r="I86" s="341">
        <f t="shared" si="5"/>
        <v>0</v>
      </c>
      <c r="J86" s="344" t="str">
        <f t="shared" si="6"/>
        <v/>
      </c>
      <c r="K86" s="424">
        <f>+IFERROR((I86*$K$7)*('Summary Financial Statement'!$K$24/'Summary Financial Statement'!$H$24),0)</f>
        <v>0</v>
      </c>
      <c r="L86" s="155"/>
      <c r="M86" s="156"/>
      <c r="N86" s="68" t="e">
        <f t="shared" si="7"/>
        <v>#DIV/0!</v>
      </c>
      <c r="O86" s="75"/>
      <c r="P86" s="12" t="str">
        <f t="shared" si="8"/>
        <v/>
      </c>
      <c r="Q86" s="336"/>
      <c r="R86" s="333">
        <f>+DAYS360('Summary Financial Statement'!$I$9,'Summary Financial Statement'!$L$9)/30</f>
        <v>0</v>
      </c>
      <c r="S86" s="334">
        <f t="shared" si="9"/>
        <v>0</v>
      </c>
      <c r="T86" s="335">
        <f>IF(P86="",0,'Summary Financial Statement'!$Q$22*'Summary Financial Statement'!$E$24*Beneficiaries!J86*Beneficiaries!$S86)</f>
        <v>0</v>
      </c>
    </row>
    <row r="87" spans="1:20" ht="14.25" thickBot="1" x14ac:dyDescent="0.3">
      <c r="A87" s="141" t="s">
        <v>224</v>
      </c>
      <c r="B87" s="154"/>
      <c r="C87" s="152"/>
      <c r="D87" s="343">
        <f>SUMIF('1.1 Staff cost'!$A$11:$A$105,Beneficiaries!A87,'1.1 Staff cost'!$N$11:$N$105)</f>
        <v>0</v>
      </c>
      <c r="E87" s="342">
        <f>SUMIF('1.2Travel cost&amp;1.3ind.sup. '!$A$11:$A$1306,Beneficiaries!A87,'1.2Travel cost&amp;1.3ind.sup. '!$T$11:$T$1306)</f>
        <v>0</v>
      </c>
      <c r="F87" s="342">
        <f>SUMIF('1.2Travel cost&amp;1.3ind.sup. '!$A$11:$A$1306,Beneficiaries!A87,'1.2Travel cost&amp;1.3ind.sup. '!$U$11:$U$1306)</f>
        <v>0</v>
      </c>
      <c r="G87" s="342">
        <f>SUMIF('1.4 Equipment'!$A$10:$A$209,Beneficiaries!A87,'1.4 Equipment'!$V$10:$V$209)</f>
        <v>0</v>
      </c>
      <c r="H87" s="342">
        <f>SUMIF('1.5 Other costs'!$A$10:$A$309,Beneficiaries!A87,'1.5 Other costs'!$O$10:$O$309)</f>
        <v>0</v>
      </c>
      <c r="I87" s="341">
        <f t="shared" si="5"/>
        <v>0</v>
      </c>
      <c r="J87" s="344" t="str">
        <f t="shared" si="6"/>
        <v/>
      </c>
      <c r="K87" s="424">
        <f>+IFERROR((I87*$K$7)*('Summary Financial Statement'!$K$24/'Summary Financial Statement'!$H$24),0)</f>
        <v>0</v>
      </c>
      <c r="L87" s="155"/>
      <c r="M87" s="156"/>
      <c r="N87" s="68" t="e">
        <f t="shared" si="7"/>
        <v>#DIV/0!</v>
      </c>
      <c r="O87" s="75"/>
      <c r="P87" s="12" t="str">
        <f t="shared" si="8"/>
        <v/>
      </c>
      <c r="Q87" s="336"/>
      <c r="R87" s="333">
        <f>+DAYS360('Summary Financial Statement'!$I$9,'Summary Financial Statement'!$L$9)/30</f>
        <v>0</v>
      </c>
      <c r="S87" s="334">
        <f t="shared" si="9"/>
        <v>0</v>
      </c>
      <c r="T87" s="335">
        <f>IF(P87="",0,'Summary Financial Statement'!$Q$22*'Summary Financial Statement'!$E$24*Beneficiaries!J87*Beneficiaries!$S87)</f>
        <v>0</v>
      </c>
    </row>
    <row r="88" spans="1:20" ht="14.25" thickBot="1" x14ac:dyDescent="0.3">
      <c r="A88" s="141" t="s">
        <v>225</v>
      </c>
      <c r="B88" s="154"/>
      <c r="C88" s="152"/>
      <c r="D88" s="343">
        <f>SUMIF('1.1 Staff cost'!$A$11:$A$105,Beneficiaries!A88,'1.1 Staff cost'!$N$11:$N$105)</f>
        <v>0</v>
      </c>
      <c r="E88" s="342">
        <f>SUMIF('1.2Travel cost&amp;1.3ind.sup. '!$A$11:$A$1306,Beneficiaries!A88,'1.2Travel cost&amp;1.3ind.sup. '!$T$11:$T$1306)</f>
        <v>0</v>
      </c>
      <c r="F88" s="342">
        <f>SUMIF('1.2Travel cost&amp;1.3ind.sup. '!$A$11:$A$1306,Beneficiaries!A88,'1.2Travel cost&amp;1.3ind.sup. '!$U$11:$U$1306)</f>
        <v>0</v>
      </c>
      <c r="G88" s="342">
        <f>SUMIF('1.4 Equipment'!$A$10:$A$209,Beneficiaries!A88,'1.4 Equipment'!$V$10:$V$209)</f>
        <v>0</v>
      </c>
      <c r="H88" s="342">
        <f>SUMIF('1.5 Other costs'!$A$10:$A$309,Beneficiaries!A88,'1.5 Other costs'!$O$10:$O$309)</f>
        <v>0</v>
      </c>
      <c r="I88" s="341">
        <f t="shared" si="5"/>
        <v>0</v>
      </c>
      <c r="J88" s="344" t="str">
        <f t="shared" si="6"/>
        <v/>
      </c>
      <c r="K88" s="424">
        <f>+IFERROR((I88*$K$7)*('Summary Financial Statement'!$K$24/'Summary Financial Statement'!$H$24),0)</f>
        <v>0</v>
      </c>
      <c r="L88" s="155"/>
      <c r="M88" s="156"/>
      <c r="N88" s="68" t="e">
        <f t="shared" si="7"/>
        <v>#DIV/0!</v>
      </c>
      <c r="O88" s="75"/>
      <c r="P88" s="12" t="str">
        <f t="shared" si="8"/>
        <v/>
      </c>
      <c r="Q88" s="336"/>
      <c r="R88" s="333">
        <f>+DAYS360('Summary Financial Statement'!$I$9,'Summary Financial Statement'!$L$9)/30</f>
        <v>0</v>
      </c>
      <c r="S88" s="334">
        <f t="shared" si="9"/>
        <v>0</v>
      </c>
      <c r="T88" s="335">
        <f>IF(P88="",0,'Summary Financial Statement'!$Q$22*'Summary Financial Statement'!$E$24*Beneficiaries!J88*Beneficiaries!$S88)</f>
        <v>0</v>
      </c>
    </row>
    <row r="89" spans="1:20" ht="14.25" thickBot="1" x14ac:dyDescent="0.3">
      <c r="A89" s="141" t="s">
        <v>226</v>
      </c>
      <c r="B89" s="154"/>
      <c r="C89" s="152"/>
      <c r="D89" s="343">
        <f>SUMIF('1.1 Staff cost'!$A$11:$A$105,Beneficiaries!A89,'1.1 Staff cost'!$N$11:$N$105)</f>
        <v>0</v>
      </c>
      <c r="E89" s="342">
        <f>SUMIF('1.2Travel cost&amp;1.3ind.sup. '!$A$11:$A$1306,Beneficiaries!A89,'1.2Travel cost&amp;1.3ind.sup. '!$T$11:$T$1306)</f>
        <v>0</v>
      </c>
      <c r="F89" s="342">
        <f>SUMIF('1.2Travel cost&amp;1.3ind.sup. '!$A$11:$A$1306,Beneficiaries!A89,'1.2Travel cost&amp;1.3ind.sup. '!$U$11:$U$1306)</f>
        <v>0</v>
      </c>
      <c r="G89" s="342">
        <f>SUMIF('1.4 Equipment'!$A$10:$A$209,Beneficiaries!A89,'1.4 Equipment'!$V$10:$V$209)</f>
        <v>0</v>
      </c>
      <c r="H89" s="342">
        <f>SUMIF('1.5 Other costs'!$A$10:$A$309,Beneficiaries!A89,'1.5 Other costs'!$O$10:$O$309)</f>
        <v>0</v>
      </c>
      <c r="I89" s="341">
        <f t="shared" si="5"/>
        <v>0</v>
      </c>
      <c r="J89" s="344" t="str">
        <f t="shared" si="6"/>
        <v/>
      </c>
      <c r="K89" s="424">
        <f>+IFERROR((I89*$K$7)*('Summary Financial Statement'!$K$24/'Summary Financial Statement'!$H$24),0)</f>
        <v>0</v>
      </c>
      <c r="L89" s="155"/>
      <c r="M89" s="156"/>
      <c r="N89" s="68" t="e">
        <f t="shared" si="7"/>
        <v>#DIV/0!</v>
      </c>
      <c r="O89" s="75"/>
      <c r="P89" s="12" t="str">
        <f t="shared" si="8"/>
        <v/>
      </c>
      <c r="Q89" s="336"/>
      <c r="R89" s="333">
        <f>+DAYS360('Summary Financial Statement'!$I$9,'Summary Financial Statement'!$L$9)/30</f>
        <v>0</v>
      </c>
      <c r="S89" s="334">
        <f t="shared" si="9"/>
        <v>0</v>
      </c>
      <c r="T89" s="335">
        <f>IF(P89="",0,'Summary Financial Statement'!$Q$22*'Summary Financial Statement'!$E$24*Beneficiaries!J89*Beneficiaries!$S89)</f>
        <v>0</v>
      </c>
    </row>
    <row r="90" spans="1:20" ht="14.25" thickBot="1" x14ac:dyDescent="0.3">
      <c r="A90" s="141" t="s">
        <v>227</v>
      </c>
      <c r="B90" s="154"/>
      <c r="C90" s="152"/>
      <c r="D90" s="343">
        <f>SUMIF('1.1 Staff cost'!$A$11:$A$105,Beneficiaries!A90,'1.1 Staff cost'!$N$11:$N$105)</f>
        <v>0</v>
      </c>
      <c r="E90" s="342">
        <f>SUMIF('1.2Travel cost&amp;1.3ind.sup. '!$A$11:$A$1306,Beneficiaries!A90,'1.2Travel cost&amp;1.3ind.sup. '!$T$11:$T$1306)</f>
        <v>0</v>
      </c>
      <c r="F90" s="342">
        <f>SUMIF('1.2Travel cost&amp;1.3ind.sup. '!$A$11:$A$1306,Beneficiaries!A90,'1.2Travel cost&amp;1.3ind.sup. '!$U$11:$U$1306)</f>
        <v>0</v>
      </c>
      <c r="G90" s="342">
        <f>SUMIF('1.4 Equipment'!$A$10:$A$209,Beneficiaries!A90,'1.4 Equipment'!$V$10:$V$209)</f>
        <v>0</v>
      </c>
      <c r="H90" s="342">
        <f>SUMIF('1.5 Other costs'!$A$10:$A$309,Beneficiaries!A90,'1.5 Other costs'!$O$10:$O$309)</f>
        <v>0</v>
      </c>
      <c r="I90" s="341">
        <f t="shared" si="5"/>
        <v>0</v>
      </c>
      <c r="J90" s="344" t="str">
        <f t="shared" si="6"/>
        <v/>
      </c>
      <c r="K90" s="424">
        <f>+IFERROR((I90*$K$7)*('Summary Financial Statement'!$K$24/'Summary Financial Statement'!$H$24),0)</f>
        <v>0</v>
      </c>
      <c r="L90" s="155"/>
      <c r="M90" s="156"/>
      <c r="N90" s="68" t="e">
        <f t="shared" si="7"/>
        <v>#DIV/0!</v>
      </c>
      <c r="O90" s="75"/>
      <c r="P90" s="12" t="str">
        <f t="shared" si="8"/>
        <v/>
      </c>
      <c r="Q90" s="336"/>
      <c r="R90" s="333">
        <f>+DAYS360('Summary Financial Statement'!$I$9,'Summary Financial Statement'!$L$9)/30</f>
        <v>0</v>
      </c>
      <c r="S90" s="334">
        <f t="shared" si="9"/>
        <v>0</v>
      </c>
      <c r="T90" s="335">
        <f>IF(P90="",0,'Summary Financial Statement'!$Q$22*'Summary Financial Statement'!$E$24*Beneficiaries!J90*Beneficiaries!$S90)</f>
        <v>0</v>
      </c>
    </row>
    <row r="91" spans="1:20" ht="14.25" thickBot="1" x14ac:dyDescent="0.3">
      <c r="A91" s="141" t="s">
        <v>228</v>
      </c>
      <c r="B91" s="154"/>
      <c r="C91" s="152"/>
      <c r="D91" s="343">
        <f>SUMIF('1.1 Staff cost'!$A$11:$A$105,Beneficiaries!A91,'1.1 Staff cost'!$N$11:$N$105)</f>
        <v>0</v>
      </c>
      <c r="E91" s="342">
        <f>SUMIF('1.2Travel cost&amp;1.3ind.sup. '!$A$11:$A$1306,Beneficiaries!A91,'1.2Travel cost&amp;1.3ind.sup. '!$T$11:$T$1306)</f>
        <v>0</v>
      </c>
      <c r="F91" s="342">
        <f>SUMIF('1.2Travel cost&amp;1.3ind.sup. '!$A$11:$A$1306,Beneficiaries!A91,'1.2Travel cost&amp;1.3ind.sup. '!$U$11:$U$1306)</f>
        <v>0</v>
      </c>
      <c r="G91" s="342">
        <f>SUMIF('1.4 Equipment'!$A$10:$A$209,Beneficiaries!A91,'1.4 Equipment'!$V$10:$V$209)</f>
        <v>0</v>
      </c>
      <c r="H91" s="342">
        <f>SUMIF('1.5 Other costs'!$A$10:$A$309,Beneficiaries!A91,'1.5 Other costs'!$O$10:$O$309)</f>
        <v>0</v>
      </c>
      <c r="I91" s="341">
        <f t="shared" si="5"/>
        <v>0</v>
      </c>
      <c r="J91" s="344" t="str">
        <f t="shared" si="6"/>
        <v/>
      </c>
      <c r="K91" s="424">
        <f>+IFERROR((I91*$K$7)*('Summary Financial Statement'!$K$24/'Summary Financial Statement'!$H$24),0)</f>
        <v>0</v>
      </c>
      <c r="L91" s="155"/>
      <c r="M91" s="156"/>
      <c r="N91" s="68" t="e">
        <f t="shared" si="7"/>
        <v>#DIV/0!</v>
      </c>
      <c r="O91" s="75"/>
      <c r="P91" s="12" t="str">
        <f t="shared" si="8"/>
        <v/>
      </c>
      <c r="Q91" s="336"/>
      <c r="R91" s="333">
        <f>+DAYS360('Summary Financial Statement'!$I$9,'Summary Financial Statement'!$L$9)/30</f>
        <v>0</v>
      </c>
      <c r="S91" s="334">
        <f t="shared" si="9"/>
        <v>0</v>
      </c>
      <c r="T91" s="335">
        <f>IF(P91="",0,'Summary Financial Statement'!$Q$22*'Summary Financial Statement'!$E$24*Beneficiaries!J91*Beneficiaries!$S91)</f>
        <v>0</v>
      </c>
    </row>
    <row r="92" spans="1:20" ht="14.25" thickBot="1" x14ac:dyDescent="0.3">
      <c r="A92" s="141" t="s">
        <v>229</v>
      </c>
      <c r="B92" s="154"/>
      <c r="C92" s="152"/>
      <c r="D92" s="343">
        <f>SUMIF('1.1 Staff cost'!$A$11:$A$105,Beneficiaries!A92,'1.1 Staff cost'!$N$11:$N$105)</f>
        <v>0</v>
      </c>
      <c r="E92" s="342">
        <f>SUMIF('1.2Travel cost&amp;1.3ind.sup. '!$A$11:$A$1306,Beneficiaries!A92,'1.2Travel cost&amp;1.3ind.sup. '!$T$11:$T$1306)</f>
        <v>0</v>
      </c>
      <c r="F92" s="342">
        <f>SUMIF('1.2Travel cost&amp;1.3ind.sup. '!$A$11:$A$1306,Beneficiaries!A92,'1.2Travel cost&amp;1.3ind.sup. '!$U$11:$U$1306)</f>
        <v>0</v>
      </c>
      <c r="G92" s="342">
        <f>SUMIF('1.4 Equipment'!$A$10:$A$209,Beneficiaries!A92,'1.4 Equipment'!$V$10:$V$209)</f>
        <v>0</v>
      </c>
      <c r="H92" s="342">
        <f>SUMIF('1.5 Other costs'!$A$10:$A$309,Beneficiaries!A92,'1.5 Other costs'!$O$10:$O$309)</f>
        <v>0</v>
      </c>
      <c r="I92" s="341">
        <f t="shared" si="5"/>
        <v>0</v>
      </c>
      <c r="J92" s="344" t="str">
        <f t="shared" si="6"/>
        <v/>
      </c>
      <c r="K92" s="424">
        <f>+IFERROR((I92*$K$7)*('Summary Financial Statement'!$K$24/'Summary Financial Statement'!$H$24),0)</f>
        <v>0</v>
      </c>
      <c r="L92" s="155"/>
      <c r="M92" s="156"/>
      <c r="N92" s="68" t="e">
        <f t="shared" si="7"/>
        <v>#DIV/0!</v>
      </c>
      <c r="O92" s="75"/>
      <c r="P92" s="12" t="str">
        <f t="shared" si="8"/>
        <v/>
      </c>
      <c r="Q92" s="336"/>
      <c r="R92" s="333">
        <f>+DAYS360('Summary Financial Statement'!$I$9,'Summary Financial Statement'!$L$9)/30</f>
        <v>0</v>
      </c>
      <c r="S92" s="334">
        <f t="shared" si="9"/>
        <v>0</v>
      </c>
      <c r="T92" s="335">
        <f>IF(P92="",0,'Summary Financial Statement'!$Q$22*'Summary Financial Statement'!$E$24*Beneficiaries!J92*Beneficiaries!$S92)</f>
        <v>0</v>
      </c>
    </row>
    <row r="93" spans="1:20" ht="14.25" thickBot="1" x14ac:dyDescent="0.3">
      <c r="A93" s="141" t="s">
        <v>230</v>
      </c>
      <c r="B93" s="154"/>
      <c r="C93" s="152"/>
      <c r="D93" s="343">
        <f>SUMIF('1.1 Staff cost'!$A$11:$A$105,Beneficiaries!A93,'1.1 Staff cost'!$N$11:$N$105)</f>
        <v>0</v>
      </c>
      <c r="E93" s="342">
        <f>SUMIF('1.2Travel cost&amp;1.3ind.sup. '!$A$11:$A$1306,Beneficiaries!A93,'1.2Travel cost&amp;1.3ind.sup. '!$T$11:$T$1306)</f>
        <v>0</v>
      </c>
      <c r="F93" s="342">
        <f>SUMIF('1.2Travel cost&amp;1.3ind.sup. '!$A$11:$A$1306,Beneficiaries!A93,'1.2Travel cost&amp;1.3ind.sup. '!$U$11:$U$1306)</f>
        <v>0</v>
      </c>
      <c r="G93" s="342">
        <f>SUMIF('1.4 Equipment'!$A$10:$A$209,Beneficiaries!A93,'1.4 Equipment'!$V$10:$V$209)</f>
        <v>0</v>
      </c>
      <c r="H93" s="342">
        <f>SUMIF('1.5 Other costs'!$A$10:$A$309,Beneficiaries!A93,'1.5 Other costs'!$O$10:$O$309)</f>
        <v>0</v>
      </c>
      <c r="I93" s="341">
        <f t="shared" si="5"/>
        <v>0</v>
      </c>
      <c r="J93" s="344" t="str">
        <f t="shared" si="6"/>
        <v/>
      </c>
      <c r="K93" s="424">
        <f>+IFERROR((I93*$K$7)*('Summary Financial Statement'!$K$24/'Summary Financial Statement'!$H$24),0)</f>
        <v>0</v>
      </c>
      <c r="L93" s="155"/>
      <c r="M93" s="156"/>
      <c r="N93" s="68" t="e">
        <f t="shared" si="7"/>
        <v>#DIV/0!</v>
      </c>
      <c r="O93" s="75"/>
      <c r="P93" s="12" t="str">
        <f t="shared" si="8"/>
        <v/>
      </c>
      <c r="Q93" s="336"/>
      <c r="R93" s="333">
        <f>+DAYS360('Summary Financial Statement'!$I$9,'Summary Financial Statement'!$L$9)/30</f>
        <v>0</v>
      </c>
      <c r="S93" s="334">
        <f t="shared" si="9"/>
        <v>0</v>
      </c>
      <c r="T93" s="335">
        <f>IF(P93="",0,'Summary Financial Statement'!$Q$22*'Summary Financial Statement'!$E$24*Beneficiaries!J93*Beneficiaries!$S93)</f>
        <v>0</v>
      </c>
    </row>
    <row r="94" spans="1:20" ht="14.25" thickBot="1" x14ac:dyDescent="0.3">
      <c r="A94" s="141" t="s">
        <v>231</v>
      </c>
      <c r="B94" s="154"/>
      <c r="C94" s="152"/>
      <c r="D94" s="343">
        <f>SUMIF('1.1 Staff cost'!$A$11:$A$105,Beneficiaries!A94,'1.1 Staff cost'!$N$11:$N$105)</f>
        <v>0</v>
      </c>
      <c r="E94" s="342">
        <f>SUMIF('1.2Travel cost&amp;1.3ind.sup. '!$A$11:$A$1306,Beneficiaries!A94,'1.2Travel cost&amp;1.3ind.sup. '!$T$11:$T$1306)</f>
        <v>0</v>
      </c>
      <c r="F94" s="342">
        <f>SUMIF('1.2Travel cost&amp;1.3ind.sup. '!$A$11:$A$1306,Beneficiaries!A94,'1.2Travel cost&amp;1.3ind.sup. '!$U$11:$U$1306)</f>
        <v>0</v>
      </c>
      <c r="G94" s="342">
        <f>SUMIF('1.4 Equipment'!$A$10:$A$209,Beneficiaries!A94,'1.4 Equipment'!$V$10:$V$209)</f>
        <v>0</v>
      </c>
      <c r="H94" s="342">
        <f>SUMIF('1.5 Other costs'!$A$10:$A$309,Beneficiaries!A94,'1.5 Other costs'!$O$10:$O$309)</f>
        <v>0</v>
      </c>
      <c r="I94" s="341">
        <f t="shared" si="5"/>
        <v>0</v>
      </c>
      <c r="J94" s="344" t="str">
        <f t="shared" si="6"/>
        <v/>
      </c>
      <c r="K94" s="424">
        <f>+IFERROR((I94*$K$7)*('Summary Financial Statement'!$K$24/'Summary Financial Statement'!$H$24),0)</f>
        <v>0</v>
      </c>
      <c r="L94" s="155"/>
      <c r="M94" s="156"/>
      <c r="N94" s="68" t="e">
        <f t="shared" si="7"/>
        <v>#DIV/0!</v>
      </c>
      <c r="O94" s="75"/>
      <c r="P94" s="12" t="str">
        <f t="shared" si="8"/>
        <v/>
      </c>
      <c r="Q94" s="336"/>
      <c r="R94" s="333">
        <f>+DAYS360('Summary Financial Statement'!$I$9,'Summary Financial Statement'!$L$9)/30</f>
        <v>0</v>
      </c>
      <c r="S94" s="334">
        <f t="shared" si="9"/>
        <v>0</v>
      </c>
      <c r="T94" s="335">
        <f>IF(P94="",0,'Summary Financial Statement'!$Q$22*'Summary Financial Statement'!$E$24*Beneficiaries!J94*Beneficiaries!$S94)</f>
        <v>0</v>
      </c>
    </row>
    <row r="95" spans="1:20" ht="14.25" thickBot="1" x14ac:dyDescent="0.3">
      <c r="A95" s="141" t="s">
        <v>232</v>
      </c>
      <c r="B95" s="154"/>
      <c r="C95" s="152"/>
      <c r="D95" s="343">
        <f>SUMIF('1.1 Staff cost'!$A$11:$A$105,Beneficiaries!A95,'1.1 Staff cost'!$N$11:$N$105)</f>
        <v>0</v>
      </c>
      <c r="E95" s="342">
        <f>SUMIF('1.2Travel cost&amp;1.3ind.sup. '!$A$11:$A$1306,Beneficiaries!A95,'1.2Travel cost&amp;1.3ind.sup. '!$T$11:$T$1306)</f>
        <v>0</v>
      </c>
      <c r="F95" s="342">
        <f>SUMIF('1.2Travel cost&amp;1.3ind.sup. '!$A$11:$A$1306,Beneficiaries!A95,'1.2Travel cost&amp;1.3ind.sup. '!$U$11:$U$1306)</f>
        <v>0</v>
      </c>
      <c r="G95" s="342">
        <f>SUMIF('1.4 Equipment'!$A$10:$A$209,Beneficiaries!A95,'1.4 Equipment'!$V$10:$V$209)</f>
        <v>0</v>
      </c>
      <c r="H95" s="342">
        <f>SUMIF('1.5 Other costs'!$A$10:$A$309,Beneficiaries!A95,'1.5 Other costs'!$O$10:$O$309)</f>
        <v>0</v>
      </c>
      <c r="I95" s="341">
        <f t="shared" si="5"/>
        <v>0</v>
      </c>
      <c r="J95" s="344" t="str">
        <f t="shared" si="6"/>
        <v/>
      </c>
      <c r="K95" s="424">
        <f>+IFERROR((I95*$K$7)*('Summary Financial Statement'!$K$24/'Summary Financial Statement'!$H$24),0)</f>
        <v>0</v>
      </c>
      <c r="L95" s="155"/>
      <c r="M95" s="156"/>
      <c r="N95" s="68" t="e">
        <f t="shared" si="7"/>
        <v>#DIV/0!</v>
      </c>
      <c r="O95" s="75"/>
      <c r="P95" s="12" t="str">
        <f t="shared" si="8"/>
        <v/>
      </c>
      <c r="Q95" s="336"/>
      <c r="R95" s="333">
        <f>+DAYS360('Summary Financial Statement'!$I$9,'Summary Financial Statement'!$L$9)/30</f>
        <v>0</v>
      </c>
      <c r="S95" s="334">
        <f t="shared" si="9"/>
        <v>0</v>
      </c>
      <c r="T95" s="335">
        <f>IF(P95="",0,'Summary Financial Statement'!$Q$22*'Summary Financial Statement'!$E$24*Beneficiaries!J95*Beneficiaries!$S95)</f>
        <v>0</v>
      </c>
    </row>
    <row r="96" spans="1:20" ht="14.25" thickBot="1" x14ac:dyDescent="0.3">
      <c r="A96" s="141" t="s">
        <v>233</v>
      </c>
      <c r="B96" s="154"/>
      <c r="C96" s="152"/>
      <c r="D96" s="343">
        <f>SUMIF('1.1 Staff cost'!$A$11:$A$105,Beneficiaries!A96,'1.1 Staff cost'!$N$11:$N$105)</f>
        <v>0</v>
      </c>
      <c r="E96" s="342">
        <f>SUMIF('1.2Travel cost&amp;1.3ind.sup. '!$A$11:$A$1306,Beneficiaries!A96,'1.2Travel cost&amp;1.3ind.sup. '!$T$11:$T$1306)</f>
        <v>0</v>
      </c>
      <c r="F96" s="342">
        <f>SUMIF('1.2Travel cost&amp;1.3ind.sup. '!$A$11:$A$1306,Beneficiaries!A96,'1.2Travel cost&amp;1.3ind.sup. '!$U$11:$U$1306)</f>
        <v>0</v>
      </c>
      <c r="G96" s="342">
        <f>SUMIF('1.4 Equipment'!$A$10:$A$209,Beneficiaries!A96,'1.4 Equipment'!$V$10:$V$209)</f>
        <v>0</v>
      </c>
      <c r="H96" s="342">
        <f>SUMIF('1.5 Other costs'!$A$10:$A$309,Beneficiaries!A96,'1.5 Other costs'!$O$10:$O$309)</f>
        <v>0</v>
      </c>
      <c r="I96" s="341">
        <f t="shared" si="5"/>
        <v>0</v>
      </c>
      <c r="J96" s="344" t="str">
        <f t="shared" si="6"/>
        <v/>
      </c>
      <c r="K96" s="424">
        <f>+IFERROR((I96*$K$7)*('Summary Financial Statement'!$K$24/'Summary Financial Statement'!$H$24),0)</f>
        <v>0</v>
      </c>
      <c r="L96" s="155"/>
      <c r="M96" s="156"/>
      <c r="N96" s="68" t="e">
        <f t="shared" si="7"/>
        <v>#DIV/0!</v>
      </c>
      <c r="O96" s="75"/>
      <c r="P96" s="12" t="str">
        <f t="shared" si="8"/>
        <v/>
      </c>
      <c r="Q96" s="336"/>
      <c r="R96" s="333">
        <f>+DAYS360('Summary Financial Statement'!$I$9,'Summary Financial Statement'!$L$9)/30</f>
        <v>0</v>
      </c>
      <c r="S96" s="334">
        <f t="shared" si="9"/>
        <v>0</v>
      </c>
      <c r="T96" s="335">
        <f>IF(P96="",0,'Summary Financial Statement'!$Q$22*'Summary Financial Statement'!$E$24*Beneficiaries!J96*Beneficiaries!$S96)</f>
        <v>0</v>
      </c>
    </row>
    <row r="97" spans="1:20" ht="14.25" thickBot="1" x14ac:dyDescent="0.3">
      <c r="A97" s="141" t="s">
        <v>234</v>
      </c>
      <c r="B97" s="154"/>
      <c r="C97" s="152"/>
      <c r="D97" s="343">
        <f>SUMIF('1.1 Staff cost'!$A$11:$A$105,Beneficiaries!A97,'1.1 Staff cost'!$N$11:$N$105)</f>
        <v>0</v>
      </c>
      <c r="E97" s="342">
        <f>SUMIF('1.2Travel cost&amp;1.3ind.sup. '!$A$11:$A$1306,Beneficiaries!A97,'1.2Travel cost&amp;1.3ind.sup. '!$T$11:$T$1306)</f>
        <v>0</v>
      </c>
      <c r="F97" s="342">
        <f>SUMIF('1.2Travel cost&amp;1.3ind.sup. '!$A$11:$A$1306,Beneficiaries!A97,'1.2Travel cost&amp;1.3ind.sup. '!$U$11:$U$1306)</f>
        <v>0</v>
      </c>
      <c r="G97" s="342">
        <f>SUMIF('1.4 Equipment'!$A$10:$A$209,Beneficiaries!A97,'1.4 Equipment'!$V$10:$V$209)</f>
        <v>0</v>
      </c>
      <c r="H97" s="342">
        <f>SUMIF('1.5 Other costs'!$A$10:$A$309,Beneficiaries!A97,'1.5 Other costs'!$O$10:$O$309)</f>
        <v>0</v>
      </c>
      <c r="I97" s="341">
        <f t="shared" si="5"/>
        <v>0</v>
      </c>
      <c r="J97" s="344" t="str">
        <f t="shared" si="6"/>
        <v/>
      </c>
      <c r="K97" s="424">
        <f>+IFERROR((I97*$K$7)*('Summary Financial Statement'!$K$24/'Summary Financial Statement'!$H$24),0)</f>
        <v>0</v>
      </c>
      <c r="L97" s="155"/>
      <c r="M97" s="156"/>
      <c r="N97" s="68" t="e">
        <f t="shared" si="7"/>
        <v>#DIV/0!</v>
      </c>
      <c r="O97" s="75"/>
      <c r="P97" s="12" t="str">
        <f t="shared" si="8"/>
        <v/>
      </c>
      <c r="Q97" s="336"/>
      <c r="R97" s="333">
        <f>+DAYS360('Summary Financial Statement'!$I$9,'Summary Financial Statement'!$L$9)/30</f>
        <v>0</v>
      </c>
      <c r="S97" s="334">
        <f t="shared" si="9"/>
        <v>0</v>
      </c>
      <c r="T97" s="335">
        <f>IF(P97="",0,'Summary Financial Statement'!$Q$22*'Summary Financial Statement'!$E$24*Beneficiaries!J97*Beneficiaries!$S97)</f>
        <v>0</v>
      </c>
    </row>
    <row r="98" spans="1:20" ht="14.25" thickBot="1" x14ac:dyDescent="0.3">
      <c r="A98" s="141" t="s">
        <v>235</v>
      </c>
      <c r="B98" s="154"/>
      <c r="C98" s="152"/>
      <c r="D98" s="343">
        <f>SUMIF('1.1 Staff cost'!$A$11:$A$105,Beneficiaries!A98,'1.1 Staff cost'!$N$11:$N$105)</f>
        <v>0</v>
      </c>
      <c r="E98" s="342">
        <f>SUMIF('1.2Travel cost&amp;1.3ind.sup. '!$A$11:$A$1306,Beneficiaries!A98,'1.2Travel cost&amp;1.3ind.sup. '!$T$11:$T$1306)</f>
        <v>0</v>
      </c>
      <c r="F98" s="342">
        <f>SUMIF('1.2Travel cost&amp;1.3ind.sup. '!$A$11:$A$1306,Beneficiaries!A98,'1.2Travel cost&amp;1.3ind.sup. '!$U$11:$U$1306)</f>
        <v>0</v>
      </c>
      <c r="G98" s="342">
        <f>SUMIF('1.4 Equipment'!$A$10:$A$209,Beneficiaries!A98,'1.4 Equipment'!$V$10:$V$209)</f>
        <v>0</v>
      </c>
      <c r="H98" s="342">
        <f>SUMIF('1.5 Other costs'!$A$10:$A$309,Beneficiaries!A98,'1.5 Other costs'!$O$10:$O$309)</f>
        <v>0</v>
      </c>
      <c r="I98" s="341">
        <f t="shared" si="5"/>
        <v>0</v>
      </c>
      <c r="J98" s="344" t="str">
        <f t="shared" si="6"/>
        <v/>
      </c>
      <c r="K98" s="424">
        <f>+IFERROR((I98*$K$7)*('Summary Financial Statement'!$K$24/'Summary Financial Statement'!$H$24),0)</f>
        <v>0</v>
      </c>
      <c r="L98" s="155"/>
      <c r="M98" s="156"/>
      <c r="N98" s="68" t="e">
        <f t="shared" si="7"/>
        <v>#DIV/0!</v>
      </c>
      <c r="O98" s="75"/>
      <c r="P98" s="12" t="str">
        <f t="shared" si="8"/>
        <v/>
      </c>
      <c r="Q98" s="336"/>
      <c r="R98" s="333">
        <f>+DAYS360('Summary Financial Statement'!$I$9,'Summary Financial Statement'!$L$9)/30</f>
        <v>0</v>
      </c>
      <c r="S98" s="334">
        <f t="shared" si="9"/>
        <v>0</v>
      </c>
      <c r="T98" s="335">
        <f>IF(P98="",0,'Summary Financial Statement'!$Q$22*'Summary Financial Statement'!$E$24*Beneficiaries!J98*Beneficiaries!$S98)</f>
        <v>0</v>
      </c>
    </row>
    <row r="99" spans="1:20" ht="14.25" thickBot="1" x14ac:dyDescent="0.3">
      <c r="A99" s="141" t="s">
        <v>236</v>
      </c>
      <c r="B99" s="154"/>
      <c r="C99" s="152"/>
      <c r="D99" s="343">
        <f>SUMIF('1.1 Staff cost'!$A$11:$A$105,Beneficiaries!A99,'1.1 Staff cost'!$N$11:$N$105)</f>
        <v>0</v>
      </c>
      <c r="E99" s="342">
        <f>SUMIF('1.2Travel cost&amp;1.3ind.sup. '!$A$11:$A$1306,Beneficiaries!A99,'1.2Travel cost&amp;1.3ind.sup. '!$T$11:$T$1306)</f>
        <v>0</v>
      </c>
      <c r="F99" s="342">
        <f>SUMIF('1.2Travel cost&amp;1.3ind.sup. '!$A$11:$A$1306,Beneficiaries!A99,'1.2Travel cost&amp;1.3ind.sup. '!$U$11:$U$1306)</f>
        <v>0</v>
      </c>
      <c r="G99" s="342">
        <f>SUMIF('1.4 Equipment'!$A$10:$A$209,Beneficiaries!A99,'1.4 Equipment'!$V$10:$V$209)</f>
        <v>0</v>
      </c>
      <c r="H99" s="342">
        <f>SUMIF('1.5 Other costs'!$A$10:$A$309,Beneficiaries!A99,'1.5 Other costs'!$O$10:$O$309)</f>
        <v>0</v>
      </c>
      <c r="I99" s="341">
        <f t="shared" si="5"/>
        <v>0</v>
      </c>
      <c r="J99" s="344" t="str">
        <f t="shared" si="6"/>
        <v/>
      </c>
      <c r="K99" s="424">
        <f>+IFERROR((I99*$K$7)*('Summary Financial Statement'!$K$24/'Summary Financial Statement'!$H$24),0)</f>
        <v>0</v>
      </c>
      <c r="L99" s="155"/>
      <c r="M99" s="156"/>
      <c r="N99" s="68" t="e">
        <f t="shared" si="7"/>
        <v>#DIV/0!</v>
      </c>
      <c r="O99" s="75"/>
      <c r="P99" s="12" t="str">
        <f t="shared" si="8"/>
        <v/>
      </c>
      <c r="Q99" s="336"/>
      <c r="R99" s="333">
        <f>+DAYS360('Summary Financial Statement'!$I$9,'Summary Financial Statement'!$L$9)/30</f>
        <v>0</v>
      </c>
      <c r="S99" s="334">
        <f t="shared" si="9"/>
        <v>0</v>
      </c>
      <c r="T99" s="335">
        <f>IF(P99="",0,'Summary Financial Statement'!$Q$22*'Summary Financial Statement'!$E$24*Beneficiaries!J99*Beneficiaries!$S99)</f>
        <v>0</v>
      </c>
    </row>
    <row r="100" spans="1:20" ht="14.25" thickBot="1" x14ac:dyDescent="0.3">
      <c r="A100" s="141" t="s">
        <v>237</v>
      </c>
      <c r="B100" s="154"/>
      <c r="C100" s="152"/>
      <c r="D100" s="343">
        <f>SUMIF('1.1 Staff cost'!$A$11:$A$105,Beneficiaries!A100,'1.1 Staff cost'!$N$11:$N$105)</f>
        <v>0</v>
      </c>
      <c r="E100" s="342">
        <f>SUMIF('1.2Travel cost&amp;1.3ind.sup. '!$A$11:$A$1306,Beneficiaries!A100,'1.2Travel cost&amp;1.3ind.sup. '!$T$11:$T$1306)</f>
        <v>0</v>
      </c>
      <c r="F100" s="342">
        <f>SUMIF('1.2Travel cost&amp;1.3ind.sup. '!$A$11:$A$1306,Beneficiaries!A100,'1.2Travel cost&amp;1.3ind.sup. '!$U$11:$U$1306)</f>
        <v>0</v>
      </c>
      <c r="G100" s="342">
        <f>SUMIF('1.4 Equipment'!$A$10:$A$209,Beneficiaries!A100,'1.4 Equipment'!$V$10:$V$209)</f>
        <v>0</v>
      </c>
      <c r="H100" s="342">
        <f>SUMIF('1.5 Other costs'!$A$10:$A$309,Beneficiaries!A100,'1.5 Other costs'!$O$10:$O$309)</f>
        <v>0</v>
      </c>
      <c r="I100" s="341">
        <f t="shared" si="5"/>
        <v>0</v>
      </c>
      <c r="J100" s="344" t="str">
        <f t="shared" si="6"/>
        <v/>
      </c>
      <c r="K100" s="424">
        <f>+IFERROR((I100*$K$7)*('Summary Financial Statement'!$K$24/'Summary Financial Statement'!$H$24),0)</f>
        <v>0</v>
      </c>
      <c r="L100" s="155"/>
      <c r="M100" s="156"/>
      <c r="N100" s="68" t="e">
        <f t="shared" si="7"/>
        <v>#DIV/0!</v>
      </c>
      <c r="O100" s="75"/>
      <c r="P100" s="12" t="str">
        <f t="shared" si="8"/>
        <v/>
      </c>
      <c r="Q100" s="336"/>
      <c r="R100" s="333">
        <f>+DAYS360('Summary Financial Statement'!$I$9,'Summary Financial Statement'!$L$9)/30</f>
        <v>0</v>
      </c>
      <c r="S100" s="334">
        <f t="shared" si="9"/>
        <v>0</v>
      </c>
      <c r="T100" s="335">
        <f>IF(P100="",0,'Summary Financial Statement'!$Q$22*'Summary Financial Statement'!$E$24*Beneficiaries!J100*Beneficiaries!$S100)</f>
        <v>0</v>
      </c>
    </row>
    <row r="101" spans="1:20" ht="14.25" thickBot="1" x14ac:dyDescent="0.3">
      <c r="A101" s="141" t="s">
        <v>238</v>
      </c>
      <c r="B101" s="154"/>
      <c r="C101" s="152"/>
      <c r="D101" s="343">
        <f>SUMIF('1.1 Staff cost'!$A$11:$A$105,Beneficiaries!A101,'1.1 Staff cost'!$N$11:$N$105)</f>
        <v>0</v>
      </c>
      <c r="E101" s="342">
        <f>SUMIF('1.2Travel cost&amp;1.3ind.sup. '!$A$11:$A$1306,Beneficiaries!A101,'1.2Travel cost&amp;1.3ind.sup. '!$T$11:$T$1306)</f>
        <v>0</v>
      </c>
      <c r="F101" s="342">
        <f>SUMIF('1.2Travel cost&amp;1.3ind.sup. '!$A$11:$A$1306,Beneficiaries!A101,'1.2Travel cost&amp;1.3ind.sup. '!$U$11:$U$1306)</f>
        <v>0</v>
      </c>
      <c r="G101" s="342">
        <f>SUMIF('1.4 Equipment'!$A$10:$A$209,Beneficiaries!A101,'1.4 Equipment'!$V$10:$V$209)</f>
        <v>0</v>
      </c>
      <c r="H101" s="342">
        <f>SUMIF('1.5 Other costs'!$A$10:$A$309,Beneficiaries!A101,'1.5 Other costs'!$O$10:$O$309)</f>
        <v>0</v>
      </c>
      <c r="I101" s="341">
        <f t="shared" si="5"/>
        <v>0</v>
      </c>
      <c r="J101" s="344" t="str">
        <f t="shared" si="6"/>
        <v/>
      </c>
      <c r="K101" s="424">
        <f>+IFERROR((I101*$K$7)*('Summary Financial Statement'!$K$24/'Summary Financial Statement'!$H$24),0)</f>
        <v>0</v>
      </c>
      <c r="L101" s="155"/>
      <c r="M101" s="156"/>
      <c r="N101" s="68" t="e">
        <f t="shared" si="7"/>
        <v>#DIV/0!</v>
      </c>
      <c r="O101" s="75"/>
      <c r="P101" s="12" t="str">
        <f t="shared" si="8"/>
        <v/>
      </c>
      <c r="Q101" s="336"/>
      <c r="R101" s="333">
        <f>+DAYS360('Summary Financial Statement'!$I$9,'Summary Financial Statement'!$L$9)/30</f>
        <v>0</v>
      </c>
      <c r="S101" s="334">
        <f t="shared" si="9"/>
        <v>0</v>
      </c>
      <c r="T101" s="335">
        <f>IF(P101="",0,'Summary Financial Statement'!$Q$22*'Summary Financial Statement'!$E$24*Beneficiaries!J101*Beneficiaries!$S101)</f>
        <v>0</v>
      </c>
    </row>
    <row r="102" spans="1:20" ht="14.25" thickBot="1" x14ac:dyDescent="0.3">
      <c r="A102" s="141" t="s">
        <v>239</v>
      </c>
      <c r="B102" s="154"/>
      <c r="C102" s="152"/>
      <c r="D102" s="343">
        <f>SUMIF('1.1 Staff cost'!$A$11:$A$105,Beneficiaries!A102,'1.1 Staff cost'!$N$11:$N$105)</f>
        <v>0</v>
      </c>
      <c r="E102" s="342">
        <f>SUMIF('1.2Travel cost&amp;1.3ind.sup. '!$A$11:$A$1306,Beneficiaries!A102,'1.2Travel cost&amp;1.3ind.sup. '!$T$11:$T$1306)</f>
        <v>0</v>
      </c>
      <c r="F102" s="342">
        <f>SUMIF('1.2Travel cost&amp;1.3ind.sup. '!$A$11:$A$1306,Beneficiaries!A102,'1.2Travel cost&amp;1.3ind.sup. '!$U$11:$U$1306)</f>
        <v>0</v>
      </c>
      <c r="G102" s="342">
        <f>SUMIF('1.4 Equipment'!$A$10:$A$209,Beneficiaries!A102,'1.4 Equipment'!$V$10:$V$209)</f>
        <v>0</v>
      </c>
      <c r="H102" s="342">
        <f>SUMIF('1.5 Other costs'!$A$10:$A$309,Beneficiaries!A102,'1.5 Other costs'!$O$10:$O$309)</f>
        <v>0</v>
      </c>
      <c r="I102" s="341">
        <f t="shared" si="5"/>
        <v>0</v>
      </c>
      <c r="J102" s="344" t="str">
        <f t="shared" si="6"/>
        <v/>
      </c>
      <c r="K102" s="424">
        <f>+IFERROR((I102*$K$7)*('Summary Financial Statement'!$K$24/'Summary Financial Statement'!$H$24),0)</f>
        <v>0</v>
      </c>
      <c r="L102" s="155"/>
      <c r="M102" s="156"/>
      <c r="N102" s="68" t="e">
        <f t="shared" si="7"/>
        <v>#DIV/0!</v>
      </c>
      <c r="O102" s="75"/>
      <c r="P102" s="12" t="str">
        <f t="shared" si="8"/>
        <v/>
      </c>
      <c r="Q102" s="336"/>
      <c r="R102" s="333">
        <f>+DAYS360('Summary Financial Statement'!$I$9,'Summary Financial Statement'!$L$9)/30</f>
        <v>0</v>
      </c>
      <c r="S102" s="334">
        <f t="shared" si="9"/>
        <v>0</v>
      </c>
      <c r="T102" s="335">
        <f>IF(P102="",0,'Summary Financial Statement'!$Q$22*'Summary Financial Statement'!$E$24*Beneficiaries!J102*Beneficiaries!$S102)</f>
        <v>0</v>
      </c>
    </row>
    <row r="103" spans="1:20" ht="14.25" thickBot="1" x14ac:dyDescent="0.3">
      <c r="A103" s="141" t="s">
        <v>240</v>
      </c>
      <c r="B103" s="154"/>
      <c r="C103" s="152"/>
      <c r="D103" s="343">
        <f>SUMIF('1.1 Staff cost'!$A$11:$A$105,Beneficiaries!A103,'1.1 Staff cost'!$N$11:$N$105)</f>
        <v>0</v>
      </c>
      <c r="E103" s="342">
        <f>SUMIF('1.2Travel cost&amp;1.3ind.sup. '!$A$11:$A$1306,Beneficiaries!A103,'1.2Travel cost&amp;1.3ind.sup. '!$T$11:$T$1306)</f>
        <v>0</v>
      </c>
      <c r="F103" s="342">
        <f>SUMIF('1.2Travel cost&amp;1.3ind.sup. '!$A$11:$A$1306,Beneficiaries!A103,'1.2Travel cost&amp;1.3ind.sup. '!$U$11:$U$1306)</f>
        <v>0</v>
      </c>
      <c r="G103" s="342">
        <f>SUMIF('1.4 Equipment'!$A$10:$A$209,Beneficiaries!A103,'1.4 Equipment'!$V$10:$V$209)</f>
        <v>0</v>
      </c>
      <c r="H103" s="342">
        <f>SUMIF('1.5 Other costs'!$A$10:$A$309,Beneficiaries!A103,'1.5 Other costs'!$O$10:$O$309)</f>
        <v>0</v>
      </c>
      <c r="I103" s="341">
        <f t="shared" si="5"/>
        <v>0</v>
      </c>
      <c r="J103" s="344" t="str">
        <f t="shared" si="6"/>
        <v/>
      </c>
      <c r="K103" s="424">
        <f>+IFERROR((I103*$K$7)*('Summary Financial Statement'!$K$24/'Summary Financial Statement'!$H$24),0)</f>
        <v>0</v>
      </c>
      <c r="L103" s="155"/>
      <c r="M103" s="156"/>
      <c r="N103" s="68" t="e">
        <f t="shared" si="7"/>
        <v>#DIV/0!</v>
      </c>
      <c r="O103" s="75"/>
      <c r="P103" s="12" t="str">
        <f t="shared" si="8"/>
        <v/>
      </c>
      <c r="Q103" s="336"/>
      <c r="R103" s="333">
        <f>+DAYS360('Summary Financial Statement'!$I$9,'Summary Financial Statement'!$L$9)/30</f>
        <v>0</v>
      </c>
      <c r="S103" s="334">
        <f t="shared" si="9"/>
        <v>0</v>
      </c>
      <c r="T103" s="335">
        <f>IF(P103="",0,'Summary Financial Statement'!$Q$22*'Summary Financial Statement'!$E$24*Beneficiaries!J103*Beneficiaries!$S103)</f>
        <v>0</v>
      </c>
    </row>
    <row r="104" spans="1:20" ht="14.25" thickBot="1" x14ac:dyDescent="0.3">
      <c r="A104" s="141" t="s">
        <v>241</v>
      </c>
      <c r="B104" s="154"/>
      <c r="C104" s="152"/>
      <c r="D104" s="343">
        <f>SUMIF('1.1 Staff cost'!$A$11:$A$105,Beneficiaries!A104,'1.1 Staff cost'!$N$11:$N$105)</f>
        <v>0</v>
      </c>
      <c r="E104" s="342">
        <f>SUMIF('1.2Travel cost&amp;1.3ind.sup. '!$A$11:$A$1306,Beneficiaries!A104,'1.2Travel cost&amp;1.3ind.sup. '!$T$11:$T$1306)</f>
        <v>0</v>
      </c>
      <c r="F104" s="342">
        <f>SUMIF('1.2Travel cost&amp;1.3ind.sup. '!$A$11:$A$1306,Beneficiaries!A104,'1.2Travel cost&amp;1.3ind.sup. '!$U$11:$U$1306)</f>
        <v>0</v>
      </c>
      <c r="G104" s="342">
        <f>SUMIF('1.4 Equipment'!$A$10:$A$209,Beneficiaries!A104,'1.4 Equipment'!$V$10:$V$209)</f>
        <v>0</v>
      </c>
      <c r="H104" s="342">
        <f>SUMIF('1.5 Other costs'!$A$10:$A$309,Beneficiaries!A104,'1.5 Other costs'!$O$10:$O$309)</f>
        <v>0</v>
      </c>
      <c r="I104" s="341">
        <f t="shared" si="5"/>
        <v>0</v>
      </c>
      <c r="J104" s="344" t="str">
        <f t="shared" si="6"/>
        <v/>
      </c>
      <c r="K104" s="424">
        <f>+IFERROR((I104*$K$7)*('Summary Financial Statement'!$K$24/'Summary Financial Statement'!$H$24),0)</f>
        <v>0</v>
      </c>
      <c r="L104" s="155"/>
      <c r="M104" s="156"/>
      <c r="N104" s="68" t="e">
        <f t="shared" si="7"/>
        <v>#DIV/0!</v>
      </c>
      <c r="O104" s="75"/>
      <c r="P104" s="12" t="str">
        <f t="shared" si="8"/>
        <v/>
      </c>
      <c r="Q104" s="336"/>
      <c r="R104" s="333">
        <f>+DAYS360('Summary Financial Statement'!$I$9,'Summary Financial Statement'!$L$9)/30</f>
        <v>0</v>
      </c>
      <c r="S104" s="334">
        <f t="shared" si="9"/>
        <v>0</v>
      </c>
      <c r="T104" s="335">
        <f>IF(P104="",0,'Summary Financial Statement'!$Q$22*'Summary Financial Statement'!$E$24*Beneficiaries!J104*Beneficiaries!$S104)</f>
        <v>0</v>
      </c>
    </row>
    <row r="105" spans="1:20" ht="14.25" thickBot="1" x14ac:dyDescent="0.3">
      <c r="A105" s="141" t="s">
        <v>242</v>
      </c>
      <c r="B105" s="154"/>
      <c r="C105" s="152"/>
      <c r="D105" s="343">
        <f>SUMIF('1.1 Staff cost'!$A$11:$A$105,Beneficiaries!A105,'1.1 Staff cost'!$N$11:$N$105)</f>
        <v>0</v>
      </c>
      <c r="E105" s="342">
        <f>SUMIF('1.2Travel cost&amp;1.3ind.sup. '!$A$11:$A$1306,Beneficiaries!A105,'1.2Travel cost&amp;1.3ind.sup. '!$T$11:$T$1306)</f>
        <v>0</v>
      </c>
      <c r="F105" s="342">
        <f>SUMIF('1.2Travel cost&amp;1.3ind.sup. '!$A$11:$A$1306,Beneficiaries!A105,'1.2Travel cost&amp;1.3ind.sup. '!$U$11:$U$1306)</f>
        <v>0</v>
      </c>
      <c r="G105" s="342">
        <f>SUMIF('1.4 Equipment'!$A$10:$A$209,Beneficiaries!A105,'1.4 Equipment'!$V$10:$V$209)</f>
        <v>0</v>
      </c>
      <c r="H105" s="342">
        <f>SUMIF('1.5 Other costs'!$A$10:$A$309,Beneficiaries!A105,'1.5 Other costs'!$O$10:$O$309)</f>
        <v>0</v>
      </c>
      <c r="I105" s="341">
        <f t="shared" si="5"/>
        <v>0</v>
      </c>
      <c r="J105" s="344" t="str">
        <f t="shared" si="6"/>
        <v/>
      </c>
      <c r="K105" s="424">
        <f>+IFERROR((I105*$K$7)*('Summary Financial Statement'!$K$24/'Summary Financial Statement'!$H$24),0)</f>
        <v>0</v>
      </c>
      <c r="L105" s="155"/>
      <c r="M105" s="156"/>
      <c r="N105" s="68" t="e">
        <f t="shared" si="7"/>
        <v>#DIV/0!</v>
      </c>
      <c r="O105" s="75"/>
      <c r="P105" s="12" t="str">
        <f t="shared" si="8"/>
        <v/>
      </c>
      <c r="Q105" s="336"/>
      <c r="R105" s="333">
        <f>+DAYS360('Summary Financial Statement'!$I$9,'Summary Financial Statement'!$L$9)/30</f>
        <v>0</v>
      </c>
      <c r="S105" s="334">
        <f t="shared" si="9"/>
        <v>0</v>
      </c>
      <c r="T105" s="335">
        <f>IF(P105="",0,'Summary Financial Statement'!$Q$22*'Summary Financial Statement'!$E$24*Beneficiaries!J105*Beneficiaries!$S105)</f>
        <v>0</v>
      </c>
    </row>
    <row r="106" spans="1:20" ht="14.25" thickBot="1" x14ac:dyDescent="0.3">
      <c r="A106" s="141" t="s">
        <v>243</v>
      </c>
      <c r="B106" s="154"/>
      <c r="C106" s="152"/>
      <c r="D106" s="343">
        <f>SUMIF('1.1 Staff cost'!$A$11:$A$105,Beneficiaries!A106,'1.1 Staff cost'!$N$11:$N$105)</f>
        <v>0</v>
      </c>
      <c r="E106" s="342">
        <f>SUMIF('1.2Travel cost&amp;1.3ind.sup. '!$A$11:$A$1306,Beneficiaries!A106,'1.2Travel cost&amp;1.3ind.sup. '!$T$11:$T$1306)</f>
        <v>0</v>
      </c>
      <c r="F106" s="342">
        <f>SUMIF('1.2Travel cost&amp;1.3ind.sup. '!$A$11:$A$1306,Beneficiaries!A106,'1.2Travel cost&amp;1.3ind.sup. '!$U$11:$U$1306)</f>
        <v>0</v>
      </c>
      <c r="G106" s="342">
        <f>SUMIF('1.4 Equipment'!$A$10:$A$209,Beneficiaries!A106,'1.4 Equipment'!$V$10:$V$209)</f>
        <v>0</v>
      </c>
      <c r="H106" s="342">
        <f>SUMIF('1.5 Other costs'!$A$10:$A$309,Beneficiaries!A106,'1.5 Other costs'!$O$10:$O$309)</f>
        <v>0</v>
      </c>
      <c r="I106" s="341">
        <f t="shared" si="5"/>
        <v>0</v>
      </c>
      <c r="J106" s="344" t="str">
        <f t="shared" si="6"/>
        <v/>
      </c>
      <c r="K106" s="424">
        <f>+IFERROR((I106*$K$7)*('Summary Financial Statement'!$K$24/'Summary Financial Statement'!$H$24),0)</f>
        <v>0</v>
      </c>
      <c r="L106" s="155"/>
      <c r="M106" s="156"/>
      <c r="N106" s="68" t="e">
        <f t="shared" si="7"/>
        <v>#DIV/0!</v>
      </c>
      <c r="O106" s="75"/>
      <c r="P106" s="12" t="str">
        <f t="shared" si="8"/>
        <v/>
      </c>
      <c r="Q106" s="336"/>
      <c r="R106" s="333">
        <f>+DAYS360('Summary Financial Statement'!$I$9,'Summary Financial Statement'!$L$9)/30</f>
        <v>0</v>
      </c>
      <c r="S106" s="334">
        <f t="shared" si="9"/>
        <v>0</v>
      </c>
      <c r="T106" s="335">
        <f>IF(P106="",0,'Summary Financial Statement'!$Q$22*'Summary Financial Statement'!$E$24*Beneficiaries!J106*Beneficiaries!$S106)</f>
        <v>0</v>
      </c>
    </row>
    <row r="107" spans="1:20" ht="14.25" thickBot="1" x14ac:dyDescent="0.3">
      <c r="A107" s="141" t="s">
        <v>244</v>
      </c>
      <c r="B107" s="154"/>
      <c r="C107" s="152"/>
      <c r="D107" s="343">
        <f>SUMIF('1.1 Staff cost'!$A$11:$A$105,Beneficiaries!A107,'1.1 Staff cost'!$N$11:$N$105)</f>
        <v>0</v>
      </c>
      <c r="E107" s="342">
        <f>SUMIF('1.2Travel cost&amp;1.3ind.sup. '!$A$11:$A$1306,Beneficiaries!A107,'1.2Travel cost&amp;1.3ind.sup. '!$T$11:$T$1306)</f>
        <v>0</v>
      </c>
      <c r="F107" s="342">
        <f>SUMIF('1.2Travel cost&amp;1.3ind.sup. '!$A$11:$A$1306,Beneficiaries!A107,'1.2Travel cost&amp;1.3ind.sup. '!$U$11:$U$1306)</f>
        <v>0</v>
      </c>
      <c r="G107" s="342">
        <f>SUMIF('1.4 Equipment'!$A$10:$A$209,Beneficiaries!A107,'1.4 Equipment'!$V$10:$V$209)</f>
        <v>0</v>
      </c>
      <c r="H107" s="342">
        <f>SUMIF('1.5 Other costs'!$A$10:$A$309,Beneficiaries!A107,'1.5 Other costs'!$O$10:$O$309)</f>
        <v>0</v>
      </c>
      <c r="I107" s="341">
        <f t="shared" si="5"/>
        <v>0</v>
      </c>
      <c r="J107" s="344" t="str">
        <f t="shared" si="6"/>
        <v/>
      </c>
      <c r="K107" s="424">
        <f>+IFERROR((I107*$K$7)*('Summary Financial Statement'!$K$24/'Summary Financial Statement'!$H$24),0)</f>
        <v>0</v>
      </c>
      <c r="L107" s="155"/>
      <c r="M107" s="156"/>
      <c r="N107" s="68" t="e">
        <f t="shared" si="7"/>
        <v>#DIV/0!</v>
      </c>
      <c r="O107" s="75"/>
      <c r="P107" s="12" t="str">
        <f t="shared" si="8"/>
        <v/>
      </c>
      <c r="Q107" s="336"/>
      <c r="R107" s="333">
        <f>+DAYS360('Summary Financial Statement'!$I$9,'Summary Financial Statement'!$L$9)/30</f>
        <v>0</v>
      </c>
      <c r="S107" s="334">
        <f t="shared" si="9"/>
        <v>0</v>
      </c>
      <c r="T107" s="335">
        <f>IF(P107="",0,'Summary Financial Statement'!$Q$22*'Summary Financial Statement'!$E$24*Beneficiaries!J107*Beneficiaries!$S107)</f>
        <v>0</v>
      </c>
    </row>
    <row r="108" spans="1:20" ht="14.25" thickBot="1" x14ac:dyDescent="0.3">
      <c r="A108" s="355" t="s">
        <v>245</v>
      </c>
      <c r="B108" s="356"/>
      <c r="C108" s="357"/>
      <c r="D108" s="375">
        <f>SUMIF('1.1 Staff cost'!$A$11:$A$105,Beneficiaries!A108,'1.1 Staff cost'!$N$11:$N$105)</f>
        <v>0</v>
      </c>
      <c r="E108" s="342">
        <f>SUMIF('1.2Travel cost&amp;1.3ind.sup. '!$A$11:$A$1306,Beneficiaries!A108,'1.2Travel cost&amp;1.3ind.sup. '!$T$11:$T$1306)</f>
        <v>0</v>
      </c>
      <c r="F108" s="342">
        <f>SUMIF('1.2Travel cost&amp;1.3ind.sup. '!$A$11:$A$1306,Beneficiaries!A108,'1.2Travel cost&amp;1.3ind.sup. '!$U$11:$U$1306)</f>
        <v>0</v>
      </c>
      <c r="G108" s="345">
        <f>SUMIF('1.4 Equipment'!$A$10:$A$209,Beneficiaries!A108,'1.4 Equipment'!$V$10:$V$209)</f>
        <v>0</v>
      </c>
      <c r="H108" s="345">
        <f>SUMIF('1.5 Other costs'!$A$10:$A$309,Beneficiaries!A108,'1.5 Other costs'!$O$10:$O$309)</f>
        <v>0</v>
      </c>
      <c r="I108" s="341">
        <f t="shared" ref="I108" si="10">+D108+E108+F108+G108+H108</f>
        <v>0</v>
      </c>
      <c r="J108" s="346" t="str">
        <f t="shared" ref="J108" si="11">IF(I108&gt;0,I108/$I$8,"")</f>
        <v/>
      </c>
      <c r="K108" s="424">
        <f>+IFERROR((I108*$K$7)*('Summary Financial Statement'!$K$24/'Summary Financial Statement'!$H$24),0)</f>
        <v>0</v>
      </c>
      <c r="L108" s="358"/>
      <c r="M108" s="359"/>
      <c r="N108" s="68" t="e">
        <f t="shared" si="7"/>
        <v>#DIV/0!</v>
      </c>
      <c r="O108" s="75"/>
      <c r="P108" s="12" t="str">
        <f t="shared" ref="P108" si="12">IF(AND(L108="", M108=""), "", "DEDUCT INDIRECT COSTS")</f>
        <v/>
      </c>
      <c r="Q108" s="336"/>
      <c r="R108" s="333">
        <f>+DAYS360('Summary Financial Statement'!$I$9,'Summary Financial Statement'!$L$9)/30</f>
        <v>0</v>
      </c>
      <c r="S108" s="334">
        <f t="shared" ref="S108" si="13">IF(R108=0,0,Q108/ROUND(R108,0))</f>
        <v>0</v>
      </c>
      <c r="T108" s="335">
        <f>IF(P108="",0,'Summary Financial Statement'!$Q$22*'Summary Financial Statement'!$E$24*Beneficiaries!J108*Beneficiaries!$S108)</f>
        <v>0</v>
      </c>
    </row>
    <row r="109" spans="1:20" x14ac:dyDescent="0.2">
      <c r="O109" s="75"/>
    </row>
    <row r="110" spans="1:20" x14ac:dyDescent="0.2">
      <c r="O110" s="75"/>
    </row>
    <row r="111" spans="1:20" x14ac:dyDescent="0.2">
      <c r="O111" s="75"/>
    </row>
  </sheetData>
  <sheetProtection algorithmName="SHA-512" hashValue="Dv3QvvtvHI1tTfV3qRbRR+VVTLMjpFe5X5dcRNNgujRWHmv5W+aWOeRJO25awJFmyHw7t0BnXAK7kuJ7HLcbDA==" saltValue="HEU4t84omY7MlF5ydmeiXA==" spinCount="100000" sheet="1" selectLockedCells="1"/>
  <mergeCells count="15">
    <mergeCell ref="Q1:T1"/>
    <mergeCell ref="Q2:T2"/>
    <mergeCell ref="J5:J6"/>
    <mergeCell ref="D3:J3"/>
    <mergeCell ref="D4:J4"/>
    <mergeCell ref="D5:D6"/>
    <mergeCell ref="I5:I6"/>
    <mergeCell ref="N5:N6"/>
    <mergeCell ref="E5:E6"/>
    <mergeCell ref="G5:G6"/>
    <mergeCell ref="H5:H6"/>
    <mergeCell ref="K5:K6"/>
    <mergeCell ref="L3:M4"/>
    <mergeCell ref="F5:F6"/>
    <mergeCell ref="L5:M6"/>
  </mergeCells>
  <phoneticPr fontId="12" type="noConversion"/>
  <conditionalFormatting sqref="D7:E8 G7:J8 I9:I108">
    <cfRule type="cellIs" dxfId="80" priority="9" stopIfTrue="1" operator="equal">
      <formula>"ERROR"</formula>
    </cfRule>
  </conditionalFormatting>
  <conditionalFormatting sqref="P9:P108">
    <cfRule type="cellIs" dxfId="79" priority="10" stopIfTrue="1" operator="notEqual">
      <formula>""</formula>
    </cfRule>
  </conditionalFormatting>
  <conditionalFormatting sqref="N8">
    <cfRule type="cellIs" dxfId="78" priority="8" stopIfTrue="1" operator="equal">
      <formula>"ERROR"</formula>
    </cfRule>
  </conditionalFormatting>
  <conditionalFormatting sqref="K7">
    <cfRule type="cellIs" dxfId="77" priority="7" stopIfTrue="1" operator="equal">
      <formula>"ERROR"</formula>
    </cfRule>
  </conditionalFormatting>
  <conditionalFormatting sqref="K8">
    <cfRule type="cellIs" dxfId="76" priority="6" stopIfTrue="1" operator="equal">
      <formula>"ERROR"</formula>
    </cfRule>
  </conditionalFormatting>
  <conditionalFormatting sqref="F7:F8">
    <cfRule type="cellIs" dxfId="75" priority="1" stopIfTrue="1" operator="equal">
      <formula>"ERROR"</formula>
    </cfRule>
  </conditionalFormatting>
  <dataValidations count="2">
    <dataValidation operator="lessThanOrEqual" allowBlank="1" showInputMessage="1" showErrorMessage="1" sqref="J9:J108"/>
    <dataValidation type="list" allowBlank="1" showInputMessage="1" showErrorMessage="1" sqref="C108">
      <formula1>#REF!</formula1>
    </dataValidation>
  </dataValidations>
  <printOptions horizontalCentered="1"/>
  <pageMargins left="0.15748031496062992" right="0.23622047244094491" top="0.98425196850393704" bottom="0.9055118110236221" header="0.51181102362204722" footer="0.51181102362204722"/>
  <pageSetup paperSize="9" scale="65" fitToHeight="0" orientation="landscape" r:id="rId1"/>
  <headerFooter alignWithMargins="0">
    <oddHeader>&amp;A</oddHeader>
  </headerFooter>
  <ignoredErrors>
    <ignoredError sqref="J8"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Countries!$B$4:$B$42</xm:f>
          </x14:formula1>
          <xm:sqref>C9:C107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pageSetUpPr fitToPage="1"/>
  </sheetPr>
  <dimension ref="A1:U130"/>
  <sheetViews>
    <sheetView zoomScale="90" zoomScaleNormal="90" zoomScaleSheetLayoutView="100" workbookViewId="0">
      <selection activeCell="G8" sqref="G8"/>
    </sheetView>
  </sheetViews>
  <sheetFormatPr defaultColWidth="0" defaultRowHeight="0" customHeight="1" zeroHeight="1" x14ac:dyDescent="0.2"/>
  <cols>
    <col min="1" max="2" width="9.85546875" style="119" customWidth="1"/>
    <col min="3" max="3" width="13.28515625" style="140" customWidth="1"/>
    <col min="4" max="4" width="9.28515625" style="140" customWidth="1"/>
    <col min="5" max="5" width="16.5703125" style="119" customWidth="1"/>
    <col min="6" max="6" width="2.28515625" style="119" customWidth="1"/>
    <col min="7" max="7" width="10.85546875" style="119" customWidth="1"/>
    <col min="8" max="8" width="15" style="119" customWidth="1"/>
    <col min="9" max="9" width="8.7109375" style="119" customWidth="1"/>
    <col min="10" max="10" width="10.28515625" style="119" customWidth="1"/>
    <col min="11" max="11" width="17.7109375" style="119" customWidth="1"/>
    <col min="12" max="12" width="1.42578125" style="119" customWidth="1"/>
    <col min="13" max="13" width="11.5703125" style="119" customWidth="1"/>
    <col min="14" max="14" width="13.42578125" style="138" customWidth="1"/>
    <col min="15" max="15" width="16.140625" style="138" bestFit="1" customWidth="1"/>
    <col min="16" max="16" width="13.85546875" style="138" customWidth="1"/>
    <col min="17" max="17" width="13" style="138" customWidth="1"/>
    <col min="18" max="18" width="10.7109375" style="138" customWidth="1"/>
    <col min="19" max="19" width="9.140625" style="138" customWidth="1"/>
    <col min="20" max="20" width="11.85546875" style="138" hidden="1" customWidth="1"/>
    <col min="21" max="16384" width="9.140625" style="138" hidden="1"/>
  </cols>
  <sheetData>
    <row r="1" spans="1:20" s="143" customFormat="1" ht="4.5" customHeight="1" thickBot="1" x14ac:dyDescent="0.35">
      <c r="L1" s="113"/>
      <c r="M1" s="113"/>
    </row>
    <row r="2" spans="1:20" s="143" customFormat="1" ht="16.5" customHeight="1" thickBot="1" x14ac:dyDescent="0.35">
      <c r="A2" s="653" t="s">
        <v>688</v>
      </c>
      <c r="B2" s="654"/>
      <c r="C2" s="654"/>
      <c r="D2" s="654"/>
      <c r="E2" s="654"/>
      <c r="F2" s="654"/>
      <c r="G2" s="654"/>
      <c r="H2" s="654"/>
      <c r="I2" s="654"/>
      <c r="J2" s="654"/>
      <c r="K2" s="337"/>
      <c r="L2" s="338"/>
      <c r="M2" s="114"/>
      <c r="N2" s="461"/>
    </row>
    <row r="3" spans="1:20" s="143" customFormat="1" ht="56.25" customHeight="1" thickBot="1" x14ac:dyDescent="0.35">
      <c r="A3" s="666" t="s">
        <v>753</v>
      </c>
      <c r="B3" s="667"/>
      <c r="C3" s="667"/>
      <c r="D3" s="667"/>
      <c r="E3" s="667"/>
      <c r="F3" s="667"/>
      <c r="G3" s="667"/>
      <c r="H3" s="667"/>
      <c r="I3" s="667"/>
      <c r="J3" s="667"/>
      <c r="K3" s="667"/>
      <c r="L3" s="667"/>
      <c r="M3" s="115"/>
      <c r="N3" s="182"/>
    </row>
    <row r="4" spans="1:20" s="143" customFormat="1" ht="29.25" customHeight="1" thickBot="1" x14ac:dyDescent="0.35">
      <c r="A4" s="116"/>
      <c r="B4" s="658" t="s">
        <v>711</v>
      </c>
      <c r="C4" s="655" t="s">
        <v>675</v>
      </c>
      <c r="D4" s="656"/>
      <c r="E4" s="656"/>
      <c r="F4" s="657"/>
      <c r="G4" s="658" t="s">
        <v>678</v>
      </c>
      <c r="H4" s="655" t="s">
        <v>679</v>
      </c>
      <c r="I4" s="656"/>
      <c r="J4" s="657"/>
      <c r="K4" s="660" t="s">
        <v>676</v>
      </c>
      <c r="M4" s="637" t="s">
        <v>613</v>
      </c>
      <c r="N4" s="638"/>
      <c r="O4" s="638"/>
      <c r="P4" s="638"/>
      <c r="Q4" s="638"/>
      <c r="R4" s="639"/>
      <c r="S4" s="409"/>
      <c r="T4" s="409"/>
    </row>
    <row r="5" spans="1:20" s="119" customFormat="1" ht="51.75" thickBot="1" x14ac:dyDescent="0.25">
      <c r="A5" s="117"/>
      <c r="B5" s="659"/>
      <c r="C5" s="662" t="s">
        <v>654</v>
      </c>
      <c r="D5" s="663"/>
      <c r="E5" s="664" t="s">
        <v>32</v>
      </c>
      <c r="F5" s="665"/>
      <c r="G5" s="659"/>
      <c r="H5" s="118" t="str">
        <f>+C5</f>
        <v>Name</v>
      </c>
      <c r="I5" s="664" t="str">
        <f>+E5</f>
        <v>Country</v>
      </c>
      <c r="J5" s="665"/>
      <c r="K5" s="661"/>
      <c r="M5" s="410" t="str">
        <f>+Beneficiaries!D5:D6</f>
        <v>1.1 Staff cost</v>
      </c>
      <c r="N5" s="411" t="str">
        <f>+Beneficiaries!E5:E6</f>
        <v>1.2 Travel costs</v>
      </c>
      <c r="O5" s="411" t="str">
        <f>+Beneficiaries!F5:F6</f>
        <v>1.3 Individual support</v>
      </c>
      <c r="P5" s="412" t="str">
        <f>+Beneficiaries!G5:G6</f>
        <v xml:space="preserve">1.4 Equipment  (up to 5% of total direct costs) </v>
      </c>
      <c r="Q5" s="412" t="str">
        <f>+Beneficiaries!H5:H6</f>
        <v xml:space="preserve">1.5 Other costs  (up to 5% of total direct costs)   </v>
      </c>
      <c r="R5" s="413" t="s">
        <v>618</v>
      </c>
    </row>
    <row r="6" spans="1:20" s="119" customFormat="1" ht="15.75" hidden="1" customHeight="1" x14ac:dyDescent="0.2">
      <c r="A6" s="120" t="s">
        <v>614</v>
      </c>
      <c r="B6" s="392"/>
      <c r="C6" s="121"/>
      <c r="D6" s="122"/>
      <c r="E6" s="123"/>
      <c r="F6" s="121"/>
      <c r="G6" s="124"/>
      <c r="H6" s="125"/>
      <c r="I6" s="126"/>
      <c r="J6" s="127"/>
      <c r="K6" s="128"/>
      <c r="M6" s="129"/>
      <c r="N6" s="129"/>
      <c r="O6" s="129"/>
      <c r="P6" s="129"/>
      <c r="Q6" s="130"/>
    </row>
    <row r="7" spans="1:20" s="119" customFormat="1" ht="15.75" hidden="1" customHeight="1" thickBot="1" x14ac:dyDescent="0.25">
      <c r="A7" s="361" t="s">
        <v>615</v>
      </c>
      <c r="B7" s="407"/>
      <c r="C7" s="649" t="s">
        <v>616</v>
      </c>
      <c r="D7" s="650"/>
      <c r="E7" s="649" t="s">
        <v>617</v>
      </c>
      <c r="F7" s="650"/>
      <c r="G7" s="362" t="s">
        <v>617</v>
      </c>
      <c r="H7" s="362"/>
      <c r="I7" s="363"/>
      <c r="J7" s="364"/>
      <c r="K7" s="365"/>
      <c r="M7" s="133"/>
      <c r="N7" s="133"/>
      <c r="O7" s="133"/>
      <c r="P7" s="133"/>
      <c r="Q7" s="134"/>
      <c r="R7" s="135" t="s">
        <v>618</v>
      </c>
    </row>
    <row r="8" spans="1:20" s="119" customFormat="1" ht="16.5" customHeight="1" x14ac:dyDescent="0.3">
      <c r="A8" s="142" t="s">
        <v>619</v>
      </c>
      <c r="B8" s="197">
        <f t="shared" ref="B8:B37" si="0">IF(G8="",0,CONCATENATE(G8,A8))</f>
        <v>0</v>
      </c>
      <c r="C8" s="651"/>
      <c r="D8" s="651"/>
      <c r="E8" s="652"/>
      <c r="F8" s="652"/>
      <c r="G8" s="369"/>
      <c r="H8" s="366" t="str">
        <f>+IFERROR(VLOOKUP(G8,Beneficiaries!$A$9:$E$108,2,FALSE),"")</f>
        <v/>
      </c>
      <c r="I8" s="366" t="str">
        <f>+IFERROR(VLOOKUP(G8,Beneficiaries!$A$9:$E$108,3,FALSE),"")</f>
        <v/>
      </c>
      <c r="J8" s="367"/>
      <c r="K8" s="368">
        <f t="shared" ref="K8:K38" si="1">R8</f>
        <v>0</v>
      </c>
      <c r="M8" s="199">
        <f>SUMIF('1.1 Staff cost'!$B$11:$B$102,$B8,'1.1 Staff cost'!$N$11:$N$102)</f>
        <v>0</v>
      </c>
      <c r="N8" s="199">
        <f>SUMIF(('1.2Travel cost&amp;1.3ind.sup. '!$D$11:$D$1306),$B8,'1.2Travel cost&amp;1.3ind.sup. '!$T$11:$T$1306)</f>
        <v>0</v>
      </c>
      <c r="O8" s="199">
        <f>SUMIF(('1.2Travel cost&amp;1.3ind.sup. '!$D$11:$D$1306),$B8,'1.2Travel cost&amp;1.3ind.sup. '!$U$11:$U$1306)</f>
        <v>0</v>
      </c>
      <c r="P8" s="199">
        <f>SUMIF(('1.4 Equipment'!$D$10:$D$209),B8,('1.4 Equipment'!$T$10:$T$209))</f>
        <v>0</v>
      </c>
      <c r="Q8" s="303">
        <f>SUMIF('1.5 Other costs'!$O$10:$O$309,B8,'1.5 Other costs'!$D$10:$D$309)</f>
        <v>0</v>
      </c>
      <c r="R8" s="306">
        <f t="shared" ref="R8:R37" si="2">SUM(M8:Q8)</f>
        <v>0</v>
      </c>
    </row>
    <row r="9" spans="1:20" s="119" customFormat="1" ht="16.5" customHeight="1" x14ac:dyDescent="0.3">
      <c r="A9" s="141" t="s">
        <v>621</v>
      </c>
      <c r="B9" s="198">
        <f t="shared" si="0"/>
        <v>0</v>
      </c>
      <c r="C9" s="645"/>
      <c r="D9" s="645"/>
      <c r="E9" s="646"/>
      <c r="F9" s="646"/>
      <c r="G9" s="370"/>
      <c r="H9" s="136" t="str">
        <f>+IFERROR(VLOOKUP(G9,Beneficiaries!$A$9:$E$108,2,FALSE),"")</f>
        <v/>
      </c>
      <c r="I9" s="136" t="str">
        <f>+IFERROR(VLOOKUP(G9,Beneficiaries!$A$9:$E$108,3,FALSE),"")</f>
        <v/>
      </c>
      <c r="J9" s="339"/>
      <c r="K9" s="183">
        <f t="shared" si="1"/>
        <v>0</v>
      </c>
      <c r="M9" s="196">
        <f>SUMIF('1.1 Staff cost'!$B$11:$B$102,$B9,'1.1 Staff cost'!$N$11:$N$102)</f>
        <v>0</v>
      </c>
      <c r="N9" s="196">
        <f>SUMIF(('1.2Travel cost&amp;1.3ind.sup. '!$D$11:$D$1306),$B9,'1.2Travel cost&amp;1.3ind.sup. '!$T$11:$T$1306)</f>
        <v>0</v>
      </c>
      <c r="O9" s="196">
        <f>SUMIF(('1.2Travel cost&amp;1.3ind.sup. '!$D$11:$D$1306),$B9,'1.2Travel cost&amp;1.3ind.sup. '!$U$11:$U$1306)</f>
        <v>0</v>
      </c>
      <c r="P9" s="196">
        <f>SUMIF(('1.4 Equipment'!$D$10:$D$209),B9,('1.4 Equipment'!$T$10:$T$209))</f>
        <v>0</v>
      </c>
      <c r="Q9" s="304">
        <f>SUMIF('1.5 Other costs'!$O$10:$O$309,B9,'1.5 Other costs'!$D$10:$D$309)</f>
        <v>0</v>
      </c>
      <c r="R9" s="307">
        <f t="shared" si="2"/>
        <v>0</v>
      </c>
    </row>
    <row r="10" spans="1:20" s="119" customFormat="1" ht="16.5" customHeight="1" x14ac:dyDescent="0.3">
      <c r="A10" s="141" t="s">
        <v>623</v>
      </c>
      <c r="B10" s="198">
        <f t="shared" si="0"/>
        <v>0</v>
      </c>
      <c r="C10" s="645"/>
      <c r="D10" s="645"/>
      <c r="E10" s="646"/>
      <c r="F10" s="646"/>
      <c r="G10" s="370"/>
      <c r="H10" s="136" t="str">
        <f>+IFERROR(VLOOKUP(G10,Beneficiaries!$A$9:$E$108,2,FALSE),"")</f>
        <v/>
      </c>
      <c r="I10" s="136" t="str">
        <f>+IFERROR(VLOOKUP(G10,Beneficiaries!$A$9:$E$108,3,FALSE),"")</f>
        <v/>
      </c>
      <c r="J10" s="339"/>
      <c r="K10" s="183">
        <f t="shared" si="1"/>
        <v>0</v>
      </c>
      <c r="M10" s="196">
        <f>SUMIF('1.1 Staff cost'!$B$11:$B$102,$B10,'1.1 Staff cost'!$N$11:$N$102)</f>
        <v>0</v>
      </c>
      <c r="N10" s="196">
        <f>SUMIF(('1.2Travel cost&amp;1.3ind.sup. '!$D$11:$D$1306),$B10,'1.2Travel cost&amp;1.3ind.sup. '!$T$11:$T$1306)</f>
        <v>0</v>
      </c>
      <c r="O10" s="196">
        <f>SUMIF(('1.2Travel cost&amp;1.3ind.sup. '!$D$11:$D$1306),$B10,'1.2Travel cost&amp;1.3ind.sup. '!$U$11:$U$1306)</f>
        <v>0</v>
      </c>
      <c r="P10" s="196">
        <f>SUMIF(('1.4 Equipment'!$D$10:$D$209),B10,('1.4 Equipment'!$T$10:$T$209))</f>
        <v>0</v>
      </c>
      <c r="Q10" s="304">
        <f>SUMIF('1.5 Other costs'!$O$10:$O$309,B10,'1.5 Other costs'!$D$10:$D$309)</f>
        <v>0</v>
      </c>
      <c r="R10" s="307">
        <f t="shared" si="2"/>
        <v>0</v>
      </c>
    </row>
    <row r="11" spans="1:20" s="119" customFormat="1" ht="16.5" customHeight="1" x14ac:dyDescent="0.3">
      <c r="A11" s="141" t="s">
        <v>624</v>
      </c>
      <c r="B11" s="198">
        <f t="shared" si="0"/>
        <v>0</v>
      </c>
      <c r="C11" s="645"/>
      <c r="D11" s="645"/>
      <c r="E11" s="646"/>
      <c r="F11" s="646"/>
      <c r="G11" s="370"/>
      <c r="H11" s="136" t="str">
        <f>+IFERROR(VLOOKUP(G11,Beneficiaries!$A$9:$E$108,2,FALSE),"")</f>
        <v/>
      </c>
      <c r="I11" s="136" t="str">
        <f>+IFERROR(VLOOKUP(G11,Beneficiaries!$A$9:$E$108,3,FALSE),"")</f>
        <v/>
      </c>
      <c r="J11" s="339"/>
      <c r="K11" s="183">
        <f t="shared" si="1"/>
        <v>0</v>
      </c>
      <c r="M11" s="196">
        <f>SUMIF('1.1 Staff cost'!$B$11:$B$102,$B11,'1.1 Staff cost'!$N$11:$N$102)</f>
        <v>0</v>
      </c>
      <c r="N11" s="196">
        <f>SUMIF(('1.2Travel cost&amp;1.3ind.sup. '!$D$11:$D$1306),$B11,'1.2Travel cost&amp;1.3ind.sup. '!$T$11:$T$1306)</f>
        <v>0</v>
      </c>
      <c r="O11" s="196">
        <f>SUMIF(('1.2Travel cost&amp;1.3ind.sup. '!$D$11:$D$1306),$B11,'1.2Travel cost&amp;1.3ind.sup. '!$U$11:$U$1306)</f>
        <v>0</v>
      </c>
      <c r="P11" s="196">
        <f>SUMIF(('1.4 Equipment'!$D$10:$D$209),B11,('1.4 Equipment'!$T$10:$T$209))</f>
        <v>0</v>
      </c>
      <c r="Q11" s="304">
        <f>SUMIF('1.5 Other costs'!$O$10:$O$309,B11,'1.5 Other costs'!$D$10:$D$309)</f>
        <v>0</v>
      </c>
      <c r="R11" s="307">
        <f t="shared" si="2"/>
        <v>0</v>
      </c>
    </row>
    <row r="12" spans="1:20" s="119" customFormat="1" ht="16.5" customHeight="1" x14ac:dyDescent="0.3">
      <c r="A12" s="141" t="s">
        <v>625</v>
      </c>
      <c r="B12" s="198">
        <f t="shared" si="0"/>
        <v>0</v>
      </c>
      <c r="C12" s="645"/>
      <c r="D12" s="645"/>
      <c r="E12" s="646"/>
      <c r="F12" s="646"/>
      <c r="G12" s="370"/>
      <c r="H12" s="136"/>
      <c r="I12" s="136" t="str">
        <f>+IFERROR(VLOOKUP(G12,Beneficiaries!$A$9:$E$108,3,FALSE),"")</f>
        <v/>
      </c>
      <c r="J12" s="339"/>
      <c r="K12" s="183">
        <f t="shared" si="1"/>
        <v>0</v>
      </c>
      <c r="M12" s="196">
        <f>SUMIF('1.1 Staff cost'!$B$11:$B$102,$B12,'1.1 Staff cost'!$N$11:$N$102)</f>
        <v>0</v>
      </c>
      <c r="N12" s="196">
        <f>SUMIF(('1.2Travel cost&amp;1.3ind.sup. '!$D$11:$D$1306),$B12,'1.2Travel cost&amp;1.3ind.sup. '!$T$11:$T$1306)</f>
        <v>0</v>
      </c>
      <c r="O12" s="196">
        <f>SUMIF(('1.2Travel cost&amp;1.3ind.sup. '!$D$11:$D$1306),$B12,'1.2Travel cost&amp;1.3ind.sup. '!$U$11:$U$1306)</f>
        <v>0</v>
      </c>
      <c r="P12" s="196">
        <f>SUMIF(('1.4 Equipment'!$D$10:$D$209),B12,('1.4 Equipment'!$T$10:$T$209))</f>
        <v>0</v>
      </c>
      <c r="Q12" s="304">
        <f>SUMIF('1.5 Other costs'!$O$10:$O$309,B12,'1.5 Other costs'!$D$10:$D$309)</f>
        <v>0</v>
      </c>
      <c r="R12" s="307">
        <f t="shared" si="2"/>
        <v>0</v>
      </c>
    </row>
    <row r="13" spans="1:20" s="119" customFormat="1" ht="16.5" customHeight="1" x14ac:dyDescent="0.3">
      <c r="A13" s="141" t="s">
        <v>626</v>
      </c>
      <c r="B13" s="198">
        <f t="shared" si="0"/>
        <v>0</v>
      </c>
      <c r="C13" s="645"/>
      <c r="D13" s="645"/>
      <c r="E13" s="646"/>
      <c r="F13" s="646"/>
      <c r="G13" s="370"/>
      <c r="H13" s="136" t="str">
        <f>+IFERROR(VLOOKUP(G13,Beneficiaries!$A$9:$E$108,2,FALSE),"")</f>
        <v/>
      </c>
      <c r="I13" s="136" t="str">
        <f>+IFERROR(VLOOKUP(G13,Beneficiaries!$A$9:$E$108,3,FALSE),"")</f>
        <v/>
      </c>
      <c r="J13" s="339"/>
      <c r="K13" s="183">
        <f t="shared" si="1"/>
        <v>0</v>
      </c>
      <c r="M13" s="196">
        <f>SUMIF('1.1 Staff cost'!$B$11:$B$102,$B13,'1.1 Staff cost'!$N$11:$N$102)</f>
        <v>0</v>
      </c>
      <c r="N13" s="196">
        <f>SUMIF(('1.2Travel cost&amp;1.3ind.sup. '!$D$11:$D$1306),$B13,'1.2Travel cost&amp;1.3ind.sup. '!$T$11:$T$1306)</f>
        <v>0</v>
      </c>
      <c r="O13" s="196">
        <f>SUMIF(('1.2Travel cost&amp;1.3ind.sup. '!$D$11:$D$1306),$B13,'1.2Travel cost&amp;1.3ind.sup. '!$U$11:$U$1306)</f>
        <v>0</v>
      </c>
      <c r="P13" s="196">
        <f>SUMIF(('1.4 Equipment'!$D$10:$D$209),B13,('1.4 Equipment'!$T$10:$T$209))</f>
        <v>0</v>
      </c>
      <c r="Q13" s="304">
        <f>SUMIF('1.5 Other costs'!$O$10:$O$309,B13,'1.5 Other costs'!$D$10:$D$309)</f>
        <v>0</v>
      </c>
      <c r="R13" s="307">
        <f t="shared" si="2"/>
        <v>0</v>
      </c>
    </row>
    <row r="14" spans="1:20" s="119" customFormat="1" ht="16.5" customHeight="1" x14ac:dyDescent="0.3">
      <c r="A14" s="141" t="s">
        <v>627</v>
      </c>
      <c r="B14" s="198">
        <f t="shared" si="0"/>
        <v>0</v>
      </c>
      <c r="C14" s="645"/>
      <c r="D14" s="645"/>
      <c r="E14" s="646"/>
      <c r="F14" s="646"/>
      <c r="G14" s="370"/>
      <c r="H14" s="136" t="str">
        <f>+IFERROR(VLOOKUP(G14,Beneficiaries!$A$9:$E$108,2,FALSE),"")</f>
        <v/>
      </c>
      <c r="I14" s="136" t="str">
        <f>+IFERROR(VLOOKUP(G14,Beneficiaries!$A$9:$E$108,3,FALSE),"")</f>
        <v/>
      </c>
      <c r="J14" s="339"/>
      <c r="K14" s="183">
        <f t="shared" si="1"/>
        <v>0</v>
      </c>
      <c r="M14" s="196">
        <f>SUMIF('1.1 Staff cost'!$B$11:$B$102,$B14,'1.1 Staff cost'!$N$11:$N$102)</f>
        <v>0</v>
      </c>
      <c r="N14" s="196">
        <f>SUMIF(('1.2Travel cost&amp;1.3ind.sup. '!$D$11:$D$1306),$B14,'1.2Travel cost&amp;1.3ind.sup. '!$T$11:$T$1306)</f>
        <v>0</v>
      </c>
      <c r="O14" s="196">
        <f>SUMIF(('1.2Travel cost&amp;1.3ind.sup. '!$D$11:$D$1306),$B14,'1.2Travel cost&amp;1.3ind.sup. '!$U$11:$U$1306)</f>
        <v>0</v>
      </c>
      <c r="P14" s="196">
        <f>SUMIF(('1.4 Equipment'!$D$10:$D$209),B14,('1.4 Equipment'!$T$10:$T$209))</f>
        <v>0</v>
      </c>
      <c r="Q14" s="304">
        <f>SUMIF('1.5 Other costs'!$O$10:$O$309,B14,'1.5 Other costs'!$D$10:$D$309)</f>
        <v>0</v>
      </c>
      <c r="R14" s="307">
        <f t="shared" si="2"/>
        <v>0</v>
      </c>
    </row>
    <row r="15" spans="1:20" s="119" customFormat="1" ht="16.5" customHeight="1" x14ac:dyDescent="0.3">
      <c r="A15" s="141" t="s">
        <v>628</v>
      </c>
      <c r="B15" s="198">
        <f t="shared" si="0"/>
        <v>0</v>
      </c>
      <c r="C15" s="645"/>
      <c r="D15" s="645"/>
      <c r="E15" s="646"/>
      <c r="F15" s="646"/>
      <c r="G15" s="370"/>
      <c r="H15" s="136" t="str">
        <f>+IFERROR(VLOOKUP(G15,Beneficiaries!$A$9:$E$108,2,FALSE),"")</f>
        <v/>
      </c>
      <c r="I15" s="136" t="str">
        <f>+IFERROR(VLOOKUP(G15,Beneficiaries!$A$9:$E$108,3,FALSE),"")</f>
        <v/>
      </c>
      <c r="J15" s="339"/>
      <c r="K15" s="183">
        <f t="shared" si="1"/>
        <v>0</v>
      </c>
      <c r="M15" s="196">
        <f>SUMIF('1.1 Staff cost'!$B$11:$B$102,$B15,'1.1 Staff cost'!$N$11:$N$102)</f>
        <v>0</v>
      </c>
      <c r="N15" s="196">
        <f>SUMIF(('1.2Travel cost&amp;1.3ind.sup. '!$D$11:$D$1306),$B15,'1.2Travel cost&amp;1.3ind.sup. '!$T$11:$T$1306)</f>
        <v>0</v>
      </c>
      <c r="O15" s="196">
        <f>SUMIF(('1.2Travel cost&amp;1.3ind.sup. '!$D$11:$D$1306),$B15,'1.2Travel cost&amp;1.3ind.sup. '!$U$11:$U$1306)</f>
        <v>0</v>
      </c>
      <c r="P15" s="196">
        <f>SUMIF(('1.4 Equipment'!$D$10:$D$209),B15,('1.4 Equipment'!$T$10:$T$209))</f>
        <v>0</v>
      </c>
      <c r="Q15" s="304">
        <f>SUMIF('1.5 Other costs'!$O$10:$O$309,B15,'1.5 Other costs'!$D$10:$D$309)</f>
        <v>0</v>
      </c>
      <c r="R15" s="307">
        <f t="shared" si="2"/>
        <v>0</v>
      </c>
    </row>
    <row r="16" spans="1:20" s="119" customFormat="1" ht="16.5" customHeight="1" x14ac:dyDescent="0.3">
      <c r="A16" s="141" t="s">
        <v>629</v>
      </c>
      <c r="B16" s="198">
        <f t="shared" si="0"/>
        <v>0</v>
      </c>
      <c r="C16" s="645"/>
      <c r="D16" s="645"/>
      <c r="E16" s="646"/>
      <c r="F16" s="646"/>
      <c r="G16" s="370"/>
      <c r="H16" s="136" t="str">
        <f>+IFERROR(VLOOKUP(G16,Beneficiaries!$A$9:$E$108,2,FALSE),"")</f>
        <v/>
      </c>
      <c r="I16" s="136" t="str">
        <f>+IFERROR(VLOOKUP(G16,Beneficiaries!$A$9:$E$108,3,FALSE),"")</f>
        <v/>
      </c>
      <c r="J16" s="339"/>
      <c r="K16" s="183">
        <f t="shared" si="1"/>
        <v>0</v>
      </c>
      <c r="M16" s="196">
        <f>SUMIF('1.1 Staff cost'!$B$11:$B$102,$B16,'1.1 Staff cost'!$N$11:$N$102)</f>
        <v>0</v>
      </c>
      <c r="N16" s="196">
        <f>SUMIF(('1.2Travel cost&amp;1.3ind.sup. '!$D$11:$D$1306),$B16,'1.2Travel cost&amp;1.3ind.sup. '!$T$11:$T$1306)</f>
        <v>0</v>
      </c>
      <c r="O16" s="196">
        <f>SUMIF(('1.2Travel cost&amp;1.3ind.sup. '!$D$11:$D$1306),$B16,'1.2Travel cost&amp;1.3ind.sup. '!$U$11:$U$1306)</f>
        <v>0</v>
      </c>
      <c r="P16" s="196">
        <f>SUMIF(('1.4 Equipment'!$D$10:$D$209),B16,('1.4 Equipment'!$T$10:$T$209))</f>
        <v>0</v>
      </c>
      <c r="Q16" s="304">
        <f>SUMIF('1.5 Other costs'!$O$10:$O$309,B16,'1.5 Other costs'!$D$10:$D$309)</f>
        <v>0</v>
      </c>
      <c r="R16" s="307">
        <f t="shared" si="2"/>
        <v>0</v>
      </c>
    </row>
    <row r="17" spans="1:18" s="119" customFormat="1" ht="16.5" customHeight="1" x14ac:dyDescent="0.3">
      <c r="A17" s="141" t="s">
        <v>630</v>
      </c>
      <c r="B17" s="198">
        <f t="shared" si="0"/>
        <v>0</v>
      </c>
      <c r="C17" s="645"/>
      <c r="D17" s="645"/>
      <c r="E17" s="646"/>
      <c r="F17" s="646"/>
      <c r="G17" s="370"/>
      <c r="H17" s="136" t="str">
        <f>+IFERROR(VLOOKUP(G17,Beneficiaries!$A$9:$E$108,2,FALSE),"")</f>
        <v/>
      </c>
      <c r="I17" s="136" t="str">
        <f>+IFERROR(VLOOKUP(G17,Beneficiaries!$A$9:$E$108,3,FALSE),"")</f>
        <v/>
      </c>
      <c r="J17" s="339"/>
      <c r="K17" s="183">
        <f t="shared" si="1"/>
        <v>0</v>
      </c>
      <c r="M17" s="196">
        <f>SUMIF('1.1 Staff cost'!$B$11:$B$102,$B17,'1.1 Staff cost'!$N$11:$N$102)</f>
        <v>0</v>
      </c>
      <c r="N17" s="196">
        <f>SUMIF(('1.2Travel cost&amp;1.3ind.sup. '!$D$11:$D$1306),$B17,'1.2Travel cost&amp;1.3ind.sup. '!$T$11:$T$1306)</f>
        <v>0</v>
      </c>
      <c r="O17" s="196">
        <f>SUMIF(('1.2Travel cost&amp;1.3ind.sup. '!$D$11:$D$1306),$B17,'1.2Travel cost&amp;1.3ind.sup. '!$U$11:$U$1306)</f>
        <v>0</v>
      </c>
      <c r="P17" s="196">
        <f>SUMIF(('1.4 Equipment'!$D$10:$D$209),B17,('1.4 Equipment'!$T$10:$T$209))</f>
        <v>0</v>
      </c>
      <c r="Q17" s="304">
        <f>SUMIF('1.5 Other costs'!$O$10:$O$309,B17,'1.5 Other costs'!$D$10:$D$309)</f>
        <v>0</v>
      </c>
      <c r="R17" s="307">
        <f t="shared" si="2"/>
        <v>0</v>
      </c>
    </row>
    <row r="18" spans="1:18" s="119" customFormat="1" ht="16.5" customHeight="1" x14ac:dyDescent="0.3">
      <c r="A18" s="141" t="s">
        <v>631</v>
      </c>
      <c r="B18" s="198">
        <f t="shared" si="0"/>
        <v>0</v>
      </c>
      <c r="C18" s="645"/>
      <c r="D18" s="645"/>
      <c r="E18" s="646"/>
      <c r="F18" s="646"/>
      <c r="G18" s="370"/>
      <c r="H18" s="136" t="str">
        <f>+IFERROR(VLOOKUP(G18,Beneficiaries!$A$9:$E$108,2,FALSE),"")</f>
        <v/>
      </c>
      <c r="I18" s="136" t="str">
        <f>+IFERROR(VLOOKUP(G18,Beneficiaries!$A$9:$E$108,3,FALSE),"")</f>
        <v/>
      </c>
      <c r="J18" s="339"/>
      <c r="K18" s="183">
        <f t="shared" si="1"/>
        <v>0</v>
      </c>
      <c r="M18" s="196">
        <f>SUMIF('1.1 Staff cost'!$B$11:$B$102,$B18,'1.1 Staff cost'!$N$11:$N$102)</f>
        <v>0</v>
      </c>
      <c r="N18" s="196">
        <f>SUMIF(('1.2Travel cost&amp;1.3ind.sup. '!$D$11:$D$1306),$B18,'1.2Travel cost&amp;1.3ind.sup. '!$T$11:$T$1306)</f>
        <v>0</v>
      </c>
      <c r="O18" s="196">
        <f>SUMIF(('1.2Travel cost&amp;1.3ind.sup. '!$D$11:$D$1306),$B18,'1.2Travel cost&amp;1.3ind.sup. '!$U$11:$U$1306)</f>
        <v>0</v>
      </c>
      <c r="P18" s="196">
        <f>SUMIF(('1.4 Equipment'!$D$10:$D$209),B18,('1.4 Equipment'!$T$10:$T$209))</f>
        <v>0</v>
      </c>
      <c r="Q18" s="304">
        <f>SUMIF('1.5 Other costs'!$O$10:$O$309,B18,'1.5 Other costs'!$D$10:$D$309)</f>
        <v>0</v>
      </c>
      <c r="R18" s="307">
        <f t="shared" si="2"/>
        <v>0</v>
      </c>
    </row>
    <row r="19" spans="1:18" s="119" customFormat="1" ht="16.5" customHeight="1" x14ac:dyDescent="0.3">
      <c r="A19" s="141" t="s">
        <v>632</v>
      </c>
      <c r="B19" s="198">
        <f t="shared" si="0"/>
        <v>0</v>
      </c>
      <c r="C19" s="645"/>
      <c r="D19" s="645"/>
      <c r="E19" s="646"/>
      <c r="F19" s="646"/>
      <c r="G19" s="370"/>
      <c r="H19" s="136" t="str">
        <f>+IFERROR(VLOOKUP(G19,Beneficiaries!$A$9:$E$108,2,FALSE),"")</f>
        <v/>
      </c>
      <c r="I19" s="136" t="str">
        <f>+IFERROR(VLOOKUP(G19,Beneficiaries!$A$9:$E$108,3,FALSE),"")</f>
        <v/>
      </c>
      <c r="J19" s="339"/>
      <c r="K19" s="183">
        <f t="shared" si="1"/>
        <v>0</v>
      </c>
      <c r="M19" s="196">
        <f>SUMIF('1.1 Staff cost'!$B$11:$B$102,$B19,'1.1 Staff cost'!$N$11:$N$102)</f>
        <v>0</v>
      </c>
      <c r="N19" s="196">
        <f>SUMIF(('1.2Travel cost&amp;1.3ind.sup. '!$D$11:$D$1306),$B19,'1.2Travel cost&amp;1.3ind.sup. '!$T$11:$T$1306)</f>
        <v>0</v>
      </c>
      <c r="O19" s="196">
        <f>SUMIF(('1.2Travel cost&amp;1.3ind.sup. '!$D$11:$D$1306),$B19,'1.2Travel cost&amp;1.3ind.sup. '!$U$11:$U$1306)</f>
        <v>0</v>
      </c>
      <c r="P19" s="196">
        <f>SUMIF(('1.4 Equipment'!$D$10:$D$209),B19,('1.4 Equipment'!$T$10:$T$209))</f>
        <v>0</v>
      </c>
      <c r="Q19" s="304">
        <f>SUMIF('1.5 Other costs'!$O$10:$O$309,B19,'1.5 Other costs'!$D$10:$D$309)</f>
        <v>0</v>
      </c>
      <c r="R19" s="307">
        <f t="shared" si="2"/>
        <v>0</v>
      </c>
    </row>
    <row r="20" spans="1:18" s="119" customFormat="1" ht="16.5" customHeight="1" x14ac:dyDescent="0.3">
      <c r="A20" s="141" t="s">
        <v>633</v>
      </c>
      <c r="B20" s="198">
        <f t="shared" si="0"/>
        <v>0</v>
      </c>
      <c r="C20" s="645"/>
      <c r="D20" s="645"/>
      <c r="E20" s="646"/>
      <c r="F20" s="646"/>
      <c r="G20" s="370"/>
      <c r="H20" s="136" t="str">
        <f>+IFERROR(VLOOKUP(G20,Beneficiaries!$A$9:$E$108,2,FALSE),"")</f>
        <v/>
      </c>
      <c r="I20" s="136" t="str">
        <f>+IFERROR(VLOOKUP(G20,Beneficiaries!$A$9:$E$108,3,FALSE),"")</f>
        <v/>
      </c>
      <c r="J20" s="339"/>
      <c r="K20" s="183">
        <f t="shared" si="1"/>
        <v>0</v>
      </c>
      <c r="M20" s="196">
        <f>SUMIF('1.1 Staff cost'!$B$11:$B$102,$B20,'1.1 Staff cost'!$N$11:$N$102)</f>
        <v>0</v>
      </c>
      <c r="N20" s="196">
        <f>SUMIF(('1.2Travel cost&amp;1.3ind.sup. '!$D$11:$D$1306),$B20,'1.2Travel cost&amp;1.3ind.sup. '!$T$11:$T$1306)</f>
        <v>0</v>
      </c>
      <c r="O20" s="196">
        <f>SUMIF(('1.2Travel cost&amp;1.3ind.sup. '!$D$11:$D$1306),$B20,'1.2Travel cost&amp;1.3ind.sup. '!$U$11:$U$1306)</f>
        <v>0</v>
      </c>
      <c r="P20" s="196">
        <f>SUMIF(('1.4 Equipment'!$D$10:$D$209),B20,('1.4 Equipment'!$T$10:$T$209))</f>
        <v>0</v>
      </c>
      <c r="Q20" s="304">
        <f>SUMIF('1.5 Other costs'!$O$10:$O$309,B20,'1.5 Other costs'!$D$10:$D$309)</f>
        <v>0</v>
      </c>
      <c r="R20" s="307">
        <f t="shared" si="2"/>
        <v>0</v>
      </c>
    </row>
    <row r="21" spans="1:18" s="119" customFormat="1" ht="16.5" customHeight="1" x14ac:dyDescent="0.3">
      <c r="A21" s="141" t="s">
        <v>634</v>
      </c>
      <c r="B21" s="198">
        <f t="shared" si="0"/>
        <v>0</v>
      </c>
      <c r="C21" s="645"/>
      <c r="D21" s="645"/>
      <c r="E21" s="646"/>
      <c r="F21" s="646"/>
      <c r="G21" s="370"/>
      <c r="H21" s="136" t="str">
        <f>+IFERROR(VLOOKUP(G21,Beneficiaries!$A$9:$E$108,2,FALSE),"")</f>
        <v/>
      </c>
      <c r="I21" s="136" t="str">
        <f>+IFERROR(VLOOKUP(G21,Beneficiaries!$A$9:$E$108,3,FALSE),"")</f>
        <v/>
      </c>
      <c r="J21" s="339"/>
      <c r="K21" s="183">
        <f t="shared" si="1"/>
        <v>0</v>
      </c>
      <c r="M21" s="196">
        <f>SUMIF('1.1 Staff cost'!$B$11:$B$102,$B21,'1.1 Staff cost'!$N$11:$N$102)</f>
        <v>0</v>
      </c>
      <c r="N21" s="196">
        <f>SUMIF(('1.2Travel cost&amp;1.3ind.sup. '!$D$11:$D$1306),$B21,'1.2Travel cost&amp;1.3ind.sup. '!$T$11:$T$1306)</f>
        <v>0</v>
      </c>
      <c r="O21" s="196">
        <f>SUMIF(('1.2Travel cost&amp;1.3ind.sup. '!$D$11:$D$1306),$B21,'1.2Travel cost&amp;1.3ind.sup. '!$U$11:$U$1306)</f>
        <v>0</v>
      </c>
      <c r="P21" s="196">
        <f>SUMIF(('1.4 Equipment'!$D$10:$D$209),B21,('1.4 Equipment'!$T$10:$T$209))</f>
        <v>0</v>
      </c>
      <c r="Q21" s="304">
        <f>SUMIF('1.5 Other costs'!$O$10:$O$309,B21,'1.5 Other costs'!$D$10:$D$309)</f>
        <v>0</v>
      </c>
      <c r="R21" s="307">
        <f t="shared" si="2"/>
        <v>0</v>
      </c>
    </row>
    <row r="22" spans="1:18" s="119" customFormat="1" ht="16.5" customHeight="1" x14ac:dyDescent="0.3">
      <c r="A22" s="141" t="s">
        <v>635</v>
      </c>
      <c r="B22" s="198">
        <f t="shared" si="0"/>
        <v>0</v>
      </c>
      <c r="C22" s="645"/>
      <c r="D22" s="645"/>
      <c r="E22" s="646"/>
      <c r="F22" s="646"/>
      <c r="G22" s="370"/>
      <c r="H22" s="136" t="str">
        <f>+IFERROR(VLOOKUP(G22,Beneficiaries!$A$9:$E$108,2,FALSE),"")</f>
        <v/>
      </c>
      <c r="I22" s="136" t="str">
        <f>+IFERROR(VLOOKUP(G22,Beneficiaries!$A$9:$E$108,3,FALSE),"")</f>
        <v/>
      </c>
      <c r="J22" s="339"/>
      <c r="K22" s="183">
        <f t="shared" si="1"/>
        <v>0</v>
      </c>
      <c r="M22" s="196">
        <f>SUMIF('1.1 Staff cost'!$B$11:$B$102,$B22,'1.1 Staff cost'!$N$11:$N$102)</f>
        <v>0</v>
      </c>
      <c r="N22" s="196">
        <f>SUMIF(('1.2Travel cost&amp;1.3ind.sup. '!$D$11:$D$1306),$B22,'1.2Travel cost&amp;1.3ind.sup. '!$T$11:$T$1306)</f>
        <v>0</v>
      </c>
      <c r="O22" s="196">
        <f>SUMIF(('1.2Travel cost&amp;1.3ind.sup. '!$D$11:$D$1306),$B22,'1.2Travel cost&amp;1.3ind.sup. '!$U$11:$U$1306)</f>
        <v>0</v>
      </c>
      <c r="P22" s="196">
        <f>SUMIF(('1.4 Equipment'!$D$10:$D$209),B22,('1.4 Equipment'!$T$10:$T$209))</f>
        <v>0</v>
      </c>
      <c r="Q22" s="304">
        <f>SUMIF('1.5 Other costs'!$O$10:$O$309,B22,'1.5 Other costs'!$D$10:$D$309)</f>
        <v>0</v>
      </c>
      <c r="R22" s="307">
        <f t="shared" si="2"/>
        <v>0</v>
      </c>
    </row>
    <row r="23" spans="1:18" s="119" customFormat="1" ht="16.5" customHeight="1" x14ac:dyDescent="0.3">
      <c r="A23" s="141" t="s">
        <v>636</v>
      </c>
      <c r="B23" s="198">
        <f t="shared" si="0"/>
        <v>0</v>
      </c>
      <c r="C23" s="645"/>
      <c r="D23" s="645"/>
      <c r="E23" s="646"/>
      <c r="F23" s="646"/>
      <c r="G23" s="370"/>
      <c r="H23" s="136" t="str">
        <f>+IFERROR(VLOOKUP(G23,Beneficiaries!$A$9:$E$108,2,FALSE),"")</f>
        <v/>
      </c>
      <c r="I23" s="136" t="str">
        <f>+IFERROR(VLOOKUP(G23,Beneficiaries!$A$9:$E$108,3,FALSE),"")</f>
        <v/>
      </c>
      <c r="J23" s="339"/>
      <c r="K23" s="183">
        <f t="shared" si="1"/>
        <v>0</v>
      </c>
      <c r="M23" s="196">
        <f>SUMIF('1.1 Staff cost'!$B$11:$B$102,$B23,'1.1 Staff cost'!$N$11:$N$102)</f>
        <v>0</v>
      </c>
      <c r="N23" s="196">
        <f>SUMIF(('1.2Travel cost&amp;1.3ind.sup. '!$D$11:$D$1306),$B23,'1.2Travel cost&amp;1.3ind.sup. '!$T$11:$T$1306)</f>
        <v>0</v>
      </c>
      <c r="O23" s="196">
        <f>SUMIF(('1.2Travel cost&amp;1.3ind.sup. '!$D$11:$D$1306),$B23,'1.2Travel cost&amp;1.3ind.sup. '!$U$11:$U$1306)</f>
        <v>0</v>
      </c>
      <c r="P23" s="196">
        <f>SUMIF(('1.4 Equipment'!$D$10:$D$209),B23,('1.4 Equipment'!$T$10:$T$209))</f>
        <v>0</v>
      </c>
      <c r="Q23" s="304">
        <f>SUMIF('1.5 Other costs'!$O$10:$O$309,B23,'1.5 Other costs'!$D$10:$D$309)</f>
        <v>0</v>
      </c>
      <c r="R23" s="307">
        <f t="shared" si="2"/>
        <v>0</v>
      </c>
    </row>
    <row r="24" spans="1:18" s="119" customFormat="1" ht="16.5" customHeight="1" x14ac:dyDescent="0.3">
      <c r="A24" s="141" t="s">
        <v>637</v>
      </c>
      <c r="B24" s="198">
        <f t="shared" si="0"/>
        <v>0</v>
      </c>
      <c r="C24" s="645"/>
      <c r="D24" s="645"/>
      <c r="E24" s="646"/>
      <c r="F24" s="646"/>
      <c r="G24" s="370"/>
      <c r="H24" s="136" t="str">
        <f>+IFERROR(VLOOKUP(G24,Beneficiaries!$A$9:$E$108,2,FALSE),"")</f>
        <v/>
      </c>
      <c r="I24" s="136" t="str">
        <f>+IFERROR(VLOOKUP(G24,Beneficiaries!$A$9:$E$108,3,FALSE),"")</f>
        <v/>
      </c>
      <c r="J24" s="339"/>
      <c r="K24" s="183">
        <f t="shared" si="1"/>
        <v>0</v>
      </c>
      <c r="M24" s="196">
        <f>SUMIF('1.1 Staff cost'!$B$11:$B$102,$B24,'1.1 Staff cost'!$N$11:$N$102)</f>
        <v>0</v>
      </c>
      <c r="N24" s="196">
        <f>SUMIF(('1.2Travel cost&amp;1.3ind.sup. '!$D$11:$D$1306),$B24,'1.2Travel cost&amp;1.3ind.sup. '!$T$11:$T$1306)</f>
        <v>0</v>
      </c>
      <c r="O24" s="196">
        <f>SUMIF(('1.2Travel cost&amp;1.3ind.sup. '!$D$11:$D$1306),$B24,'1.2Travel cost&amp;1.3ind.sup. '!$U$11:$U$1306)</f>
        <v>0</v>
      </c>
      <c r="P24" s="196">
        <f>SUMIF(('1.4 Equipment'!$D$10:$D$209),B24,('1.4 Equipment'!$T$10:$T$209))</f>
        <v>0</v>
      </c>
      <c r="Q24" s="304">
        <f>SUMIF('1.5 Other costs'!$O$10:$O$309,B24,'1.5 Other costs'!$D$10:$D$309)</f>
        <v>0</v>
      </c>
      <c r="R24" s="307">
        <f t="shared" si="2"/>
        <v>0</v>
      </c>
    </row>
    <row r="25" spans="1:18" s="119" customFormat="1" ht="16.5" customHeight="1" x14ac:dyDescent="0.3">
      <c r="A25" s="141" t="s">
        <v>638</v>
      </c>
      <c r="B25" s="198">
        <f t="shared" si="0"/>
        <v>0</v>
      </c>
      <c r="C25" s="645"/>
      <c r="D25" s="645"/>
      <c r="E25" s="646"/>
      <c r="F25" s="646"/>
      <c r="G25" s="370"/>
      <c r="H25" s="136" t="str">
        <f>+IFERROR(VLOOKUP(G25,Beneficiaries!$A$9:$E$108,2,FALSE),"")</f>
        <v/>
      </c>
      <c r="I25" s="136" t="str">
        <f>+IFERROR(VLOOKUP(G25,Beneficiaries!$A$9:$E$108,3,FALSE),"")</f>
        <v/>
      </c>
      <c r="J25" s="339"/>
      <c r="K25" s="183">
        <f t="shared" si="1"/>
        <v>0</v>
      </c>
      <c r="M25" s="196">
        <f>SUMIF('1.1 Staff cost'!$B$11:$B$102,$B25,'1.1 Staff cost'!$N$11:$N$102)</f>
        <v>0</v>
      </c>
      <c r="N25" s="196">
        <f>SUMIF(('1.2Travel cost&amp;1.3ind.sup. '!$D$11:$D$1306),$B25,'1.2Travel cost&amp;1.3ind.sup. '!$T$11:$T$1306)</f>
        <v>0</v>
      </c>
      <c r="O25" s="196">
        <f>SUMIF(('1.2Travel cost&amp;1.3ind.sup. '!$D$11:$D$1306),$B25,'1.2Travel cost&amp;1.3ind.sup. '!$U$11:$U$1306)</f>
        <v>0</v>
      </c>
      <c r="P25" s="196">
        <f>SUMIF(('1.4 Equipment'!$D$10:$D$209),B25,('1.4 Equipment'!$T$10:$T$209))</f>
        <v>0</v>
      </c>
      <c r="Q25" s="304">
        <f>SUMIF('1.5 Other costs'!$O$10:$O$309,B25,'1.5 Other costs'!$D$10:$D$309)</f>
        <v>0</v>
      </c>
      <c r="R25" s="307">
        <f t="shared" si="2"/>
        <v>0</v>
      </c>
    </row>
    <row r="26" spans="1:18" s="119" customFormat="1" ht="16.5" customHeight="1" x14ac:dyDescent="0.3">
      <c r="A26" s="141" t="s">
        <v>639</v>
      </c>
      <c r="B26" s="198">
        <f t="shared" si="0"/>
        <v>0</v>
      </c>
      <c r="C26" s="645"/>
      <c r="D26" s="645"/>
      <c r="E26" s="646"/>
      <c r="F26" s="646"/>
      <c r="G26" s="370"/>
      <c r="H26" s="136" t="str">
        <f>+IFERROR(VLOOKUP(G26,Beneficiaries!$A$9:$E$108,2,FALSE),"")</f>
        <v/>
      </c>
      <c r="I26" s="136" t="str">
        <f>+IFERROR(VLOOKUP(G26,Beneficiaries!$A$9:$E$108,3,FALSE),"")</f>
        <v/>
      </c>
      <c r="J26" s="339"/>
      <c r="K26" s="183">
        <f t="shared" si="1"/>
        <v>0</v>
      </c>
      <c r="M26" s="196">
        <f>SUMIF('1.1 Staff cost'!$B$11:$B$102,$B26,'1.1 Staff cost'!$N$11:$N$102)</f>
        <v>0</v>
      </c>
      <c r="N26" s="196">
        <f>SUMIF(('1.2Travel cost&amp;1.3ind.sup. '!$D$11:$D$1306),$B26,'1.2Travel cost&amp;1.3ind.sup. '!$T$11:$T$1306)</f>
        <v>0</v>
      </c>
      <c r="O26" s="196">
        <f>SUMIF(('1.2Travel cost&amp;1.3ind.sup. '!$D$11:$D$1306),$B26,'1.2Travel cost&amp;1.3ind.sup. '!$U$11:$U$1306)</f>
        <v>0</v>
      </c>
      <c r="P26" s="196">
        <f>SUMIF(('1.4 Equipment'!$D$10:$D$209),B26,('1.4 Equipment'!$T$10:$T$209))</f>
        <v>0</v>
      </c>
      <c r="Q26" s="304">
        <f>SUMIF('1.5 Other costs'!$O$10:$O$309,B26,'1.5 Other costs'!$D$10:$D$309)</f>
        <v>0</v>
      </c>
      <c r="R26" s="307">
        <f t="shared" si="2"/>
        <v>0</v>
      </c>
    </row>
    <row r="27" spans="1:18" s="119" customFormat="1" ht="16.5" customHeight="1" x14ac:dyDescent="0.3">
      <c r="A27" s="141" t="s">
        <v>640</v>
      </c>
      <c r="B27" s="198">
        <f t="shared" si="0"/>
        <v>0</v>
      </c>
      <c r="C27" s="645"/>
      <c r="D27" s="645"/>
      <c r="E27" s="646"/>
      <c r="F27" s="646"/>
      <c r="G27" s="370"/>
      <c r="H27" s="136" t="str">
        <f>+IFERROR(VLOOKUP(G27,Beneficiaries!$A$9:$E$108,2,FALSE),"")</f>
        <v/>
      </c>
      <c r="I27" s="136" t="str">
        <f>+IFERROR(VLOOKUP(G27,Beneficiaries!$A$9:$E$108,3,FALSE),"")</f>
        <v/>
      </c>
      <c r="J27" s="339"/>
      <c r="K27" s="183">
        <f t="shared" si="1"/>
        <v>0</v>
      </c>
      <c r="M27" s="196">
        <f>SUMIF('1.1 Staff cost'!$B$11:$B$102,$B27,'1.1 Staff cost'!$N$11:$N$102)</f>
        <v>0</v>
      </c>
      <c r="N27" s="196">
        <f>SUMIF(('1.2Travel cost&amp;1.3ind.sup. '!$D$11:$D$1306),$B27,'1.2Travel cost&amp;1.3ind.sup. '!$T$11:$T$1306)</f>
        <v>0</v>
      </c>
      <c r="O27" s="196">
        <f>SUMIF(('1.2Travel cost&amp;1.3ind.sup. '!$D$11:$D$1306),$B27,'1.2Travel cost&amp;1.3ind.sup. '!$U$11:$U$1306)</f>
        <v>0</v>
      </c>
      <c r="P27" s="196">
        <f>SUMIF(('1.4 Equipment'!$D$10:$D$209),B27,('1.4 Equipment'!$T$10:$T$209))</f>
        <v>0</v>
      </c>
      <c r="Q27" s="304">
        <f>SUMIF('1.5 Other costs'!$O$10:$O$309,B27,'1.5 Other costs'!$D$10:$D$309)</f>
        <v>0</v>
      </c>
      <c r="R27" s="307">
        <f t="shared" si="2"/>
        <v>0</v>
      </c>
    </row>
    <row r="28" spans="1:18" s="119" customFormat="1" ht="16.5" customHeight="1" x14ac:dyDescent="0.3">
      <c r="A28" s="141" t="s">
        <v>641</v>
      </c>
      <c r="B28" s="198">
        <f t="shared" si="0"/>
        <v>0</v>
      </c>
      <c r="C28" s="645"/>
      <c r="D28" s="645"/>
      <c r="E28" s="646"/>
      <c r="F28" s="646"/>
      <c r="G28" s="370"/>
      <c r="H28" s="136" t="str">
        <f>+IFERROR(VLOOKUP(G28,Beneficiaries!$A$9:$E$108,2,FALSE),"")</f>
        <v/>
      </c>
      <c r="I28" s="136" t="str">
        <f>+IFERROR(VLOOKUP(G28,Beneficiaries!$A$9:$E$108,3,FALSE),"")</f>
        <v/>
      </c>
      <c r="J28" s="339"/>
      <c r="K28" s="183">
        <f t="shared" si="1"/>
        <v>0</v>
      </c>
      <c r="M28" s="196">
        <f>SUMIF('1.1 Staff cost'!$B$11:$B$102,$B28,'1.1 Staff cost'!$N$11:$N$102)</f>
        <v>0</v>
      </c>
      <c r="N28" s="196">
        <f>SUMIF(('1.2Travel cost&amp;1.3ind.sup. '!$D$11:$D$1306),$B28,'1.2Travel cost&amp;1.3ind.sup. '!$T$11:$T$1306)</f>
        <v>0</v>
      </c>
      <c r="O28" s="196">
        <f>SUMIF(('1.2Travel cost&amp;1.3ind.sup. '!$D$11:$D$1306),$B28,'1.2Travel cost&amp;1.3ind.sup. '!$U$11:$U$1306)</f>
        <v>0</v>
      </c>
      <c r="P28" s="196">
        <f>SUMIF(('1.4 Equipment'!$D$10:$D$209),B28,('1.4 Equipment'!$T$10:$T$209))</f>
        <v>0</v>
      </c>
      <c r="Q28" s="304">
        <f>SUMIF('1.5 Other costs'!$O$10:$O$309,B28,'1.5 Other costs'!$D$10:$D$309)</f>
        <v>0</v>
      </c>
      <c r="R28" s="307">
        <f t="shared" si="2"/>
        <v>0</v>
      </c>
    </row>
    <row r="29" spans="1:18" s="119" customFormat="1" ht="16.5" customHeight="1" x14ac:dyDescent="0.3">
      <c r="A29" s="141" t="s">
        <v>642</v>
      </c>
      <c r="B29" s="198">
        <f t="shared" si="0"/>
        <v>0</v>
      </c>
      <c r="C29" s="645"/>
      <c r="D29" s="645"/>
      <c r="E29" s="646"/>
      <c r="F29" s="646"/>
      <c r="G29" s="370"/>
      <c r="H29" s="136" t="str">
        <f>+IFERROR(VLOOKUP(G29,Beneficiaries!$A$9:$E$108,2,FALSE),"")</f>
        <v/>
      </c>
      <c r="I29" s="136" t="str">
        <f>+IFERROR(VLOOKUP(G29,Beneficiaries!$A$9:$E$108,3,FALSE),"")</f>
        <v/>
      </c>
      <c r="J29" s="339"/>
      <c r="K29" s="183">
        <f t="shared" si="1"/>
        <v>0</v>
      </c>
      <c r="M29" s="196">
        <f>SUMIF('1.1 Staff cost'!$B$11:$B$102,$B29,'1.1 Staff cost'!$N$11:$N$102)</f>
        <v>0</v>
      </c>
      <c r="N29" s="196">
        <f>SUMIF(('1.2Travel cost&amp;1.3ind.sup. '!$D$11:$D$1306),$B29,'1.2Travel cost&amp;1.3ind.sup. '!$T$11:$T$1306)</f>
        <v>0</v>
      </c>
      <c r="O29" s="196">
        <f>SUMIF(('1.2Travel cost&amp;1.3ind.sup. '!$D$11:$D$1306),$B29,'1.2Travel cost&amp;1.3ind.sup. '!$U$11:$U$1306)</f>
        <v>0</v>
      </c>
      <c r="P29" s="196">
        <f>SUMIF(('1.4 Equipment'!$D$10:$D$209),B29,('1.4 Equipment'!$T$10:$T$209))</f>
        <v>0</v>
      </c>
      <c r="Q29" s="304">
        <f>SUMIF('1.5 Other costs'!$O$10:$O$309,B29,'1.5 Other costs'!$D$10:$D$309)</f>
        <v>0</v>
      </c>
      <c r="R29" s="307">
        <f t="shared" si="2"/>
        <v>0</v>
      </c>
    </row>
    <row r="30" spans="1:18" s="119" customFormat="1" ht="16.5" customHeight="1" x14ac:dyDescent="0.3">
      <c r="A30" s="141" t="s">
        <v>643</v>
      </c>
      <c r="B30" s="198">
        <f t="shared" si="0"/>
        <v>0</v>
      </c>
      <c r="C30" s="645"/>
      <c r="D30" s="645"/>
      <c r="E30" s="646"/>
      <c r="F30" s="646"/>
      <c r="G30" s="370"/>
      <c r="H30" s="136" t="str">
        <f>+IFERROR(VLOOKUP(G30,Beneficiaries!$A$9:$E$108,2,FALSE),"")</f>
        <v/>
      </c>
      <c r="I30" s="136" t="str">
        <f>+IFERROR(VLOOKUP(G30,Beneficiaries!$A$9:$E$108,3,FALSE),"")</f>
        <v/>
      </c>
      <c r="J30" s="339"/>
      <c r="K30" s="183">
        <f t="shared" si="1"/>
        <v>0</v>
      </c>
      <c r="M30" s="196">
        <f>SUMIF('1.1 Staff cost'!$B$11:$B$102,$B30,'1.1 Staff cost'!$N$11:$N$102)</f>
        <v>0</v>
      </c>
      <c r="N30" s="196">
        <f>SUMIF(('1.2Travel cost&amp;1.3ind.sup. '!$D$11:$D$1306),$B30,'1.2Travel cost&amp;1.3ind.sup. '!$T$11:$T$1306)</f>
        <v>0</v>
      </c>
      <c r="O30" s="196">
        <f>SUMIF(('1.2Travel cost&amp;1.3ind.sup. '!$D$11:$D$1306),$B30,'1.2Travel cost&amp;1.3ind.sup. '!$U$11:$U$1306)</f>
        <v>0</v>
      </c>
      <c r="P30" s="196">
        <f>SUMIF(('1.4 Equipment'!$D$10:$D$209),B30,('1.4 Equipment'!$T$10:$T$209))</f>
        <v>0</v>
      </c>
      <c r="Q30" s="304">
        <f>SUMIF('1.5 Other costs'!$O$10:$O$309,B30,'1.5 Other costs'!$D$10:$D$309)</f>
        <v>0</v>
      </c>
      <c r="R30" s="307">
        <f t="shared" si="2"/>
        <v>0</v>
      </c>
    </row>
    <row r="31" spans="1:18" s="119" customFormat="1" ht="16.5" customHeight="1" x14ac:dyDescent="0.3">
      <c r="A31" s="141" t="s">
        <v>644</v>
      </c>
      <c r="B31" s="198">
        <f t="shared" si="0"/>
        <v>0</v>
      </c>
      <c r="C31" s="645"/>
      <c r="D31" s="645"/>
      <c r="E31" s="646"/>
      <c r="F31" s="646"/>
      <c r="G31" s="370"/>
      <c r="H31" s="136" t="str">
        <f>+IFERROR(VLOOKUP(G31,Beneficiaries!$A$9:$E$108,2,FALSE),"")</f>
        <v/>
      </c>
      <c r="I31" s="136" t="str">
        <f>+IFERROR(VLOOKUP(G31,Beneficiaries!$A$9:$E$108,3,FALSE),"")</f>
        <v/>
      </c>
      <c r="J31" s="339"/>
      <c r="K31" s="183">
        <f t="shared" si="1"/>
        <v>0</v>
      </c>
      <c r="M31" s="196">
        <f>SUMIF('1.1 Staff cost'!$B$11:$B$102,$B31,'1.1 Staff cost'!$N$11:$N$102)</f>
        <v>0</v>
      </c>
      <c r="N31" s="196">
        <f>SUMIF(('1.2Travel cost&amp;1.3ind.sup. '!$D$11:$D$1306),$B31,'1.2Travel cost&amp;1.3ind.sup. '!$T$11:$T$1306)</f>
        <v>0</v>
      </c>
      <c r="O31" s="196">
        <f>SUMIF(('1.2Travel cost&amp;1.3ind.sup. '!$D$11:$D$1306),$B31,'1.2Travel cost&amp;1.3ind.sup. '!$U$11:$U$1306)</f>
        <v>0</v>
      </c>
      <c r="P31" s="196">
        <f>SUMIF(('1.4 Equipment'!$D$10:$D$209),B31,('1.4 Equipment'!$T$10:$T$209))</f>
        <v>0</v>
      </c>
      <c r="Q31" s="304">
        <f>SUMIF('1.5 Other costs'!$O$10:$O$309,B31,'1.5 Other costs'!$D$10:$D$309)</f>
        <v>0</v>
      </c>
      <c r="R31" s="307">
        <f t="shared" si="2"/>
        <v>0</v>
      </c>
    </row>
    <row r="32" spans="1:18" s="119" customFormat="1" ht="16.5" customHeight="1" x14ac:dyDescent="0.3">
      <c r="A32" s="141" t="s">
        <v>645</v>
      </c>
      <c r="B32" s="198">
        <f t="shared" si="0"/>
        <v>0</v>
      </c>
      <c r="C32" s="645"/>
      <c r="D32" s="645"/>
      <c r="E32" s="646"/>
      <c r="F32" s="646"/>
      <c r="G32" s="370"/>
      <c r="H32" s="136" t="str">
        <f>+IFERROR(VLOOKUP(G32,Beneficiaries!$A$9:$E$108,2,FALSE),"")</f>
        <v/>
      </c>
      <c r="I32" s="136" t="str">
        <f>+IFERROR(VLOOKUP(G32,Beneficiaries!$A$9:$E$108,3,FALSE),"")</f>
        <v/>
      </c>
      <c r="J32" s="339"/>
      <c r="K32" s="183">
        <f t="shared" si="1"/>
        <v>0</v>
      </c>
      <c r="M32" s="196">
        <f>SUMIF('1.1 Staff cost'!$B$11:$B$102,$B32,'1.1 Staff cost'!$N$11:$N$102)</f>
        <v>0</v>
      </c>
      <c r="N32" s="196">
        <f>SUMIF(('1.2Travel cost&amp;1.3ind.sup. '!$D$11:$D$1306),$B32,'1.2Travel cost&amp;1.3ind.sup. '!$T$11:$T$1306)</f>
        <v>0</v>
      </c>
      <c r="O32" s="196">
        <f>SUMIF(('1.2Travel cost&amp;1.3ind.sup. '!$D$11:$D$1306),$B32,'1.2Travel cost&amp;1.3ind.sup. '!$U$11:$U$1306)</f>
        <v>0</v>
      </c>
      <c r="P32" s="196">
        <f>SUMIF(('1.4 Equipment'!$D$10:$D$209),B32,('1.4 Equipment'!$T$10:$T$209))</f>
        <v>0</v>
      </c>
      <c r="Q32" s="304">
        <f>SUMIF('1.5 Other costs'!$O$10:$O$309,B32,'1.5 Other costs'!$D$10:$D$309)</f>
        <v>0</v>
      </c>
      <c r="R32" s="307">
        <f t="shared" si="2"/>
        <v>0</v>
      </c>
    </row>
    <row r="33" spans="1:21" s="119" customFormat="1" ht="16.5" customHeight="1" x14ac:dyDescent="0.3">
      <c r="A33" s="141" t="s">
        <v>646</v>
      </c>
      <c r="B33" s="198">
        <f t="shared" si="0"/>
        <v>0</v>
      </c>
      <c r="C33" s="645"/>
      <c r="D33" s="645"/>
      <c r="E33" s="646"/>
      <c r="F33" s="646"/>
      <c r="G33" s="370"/>
      <c r="H33" s="136" t="str">
        <f>+IFERROR(VLOOKUP(G33,Beneficiaries!$A$9:$E$108,2,FALSE),"")</f>
        <v/>
      </c>
      <c r="I33" s="136" t="str">
        <f>+IFERROR(VLOOKUP(G33,Beneficiaries!$A$9:$E$108,3,FALSE),"")</f>
        <v/>
      </c>
      <c r="J33" s="339"/>
      <c r="K33" s="183">
        <f t="shared" si="1"/>
        <v>0</v>
      </c>
      <c r="M33" s="196">
        <f>SUMIF('1.1 Staff cost'!$B$11:$B$102,$B33,'1.1 Staff cost'!$N$11:$N$102)</f>
        <v>0</v>
      </c>
      <c r="N33" s="196">
        <f>SUMIF(('1.2Travel cost&amp;1.3ind.sup. '!$D$11:$D$1306),$B33,'1.2Travel cost&amp;1.3ind.sup. '!$T$11:$T$1306)</f>
        <v>0</v>
      </c>
      <c r="O33" s="196">
        <f>SUMIF(('1.2Travel cost&amp;1.3ind.sup. '!$D$11:$D$1306),$B33,'1.2Travel cost&amp;1.3ind.sup. '!$U$11:$U$1306)</f>
        <v>0</v>
      </c>
      <c r="P33" s="196">
        <f>SUMIF(('1.4 Equipment'!$D$10:$D$209),B33,('1.4 Equipment'!$T$10:$T$209))</f>
        <v>0</v>
      </c>
      <c r="Q33" s="304">
        <f>SUMIF('1.5 Other costs'!$O$10:$O$309,B33,'1.5 Other costs'!$D$10:$D$309)</f>
        <v>0</v>
      </c>
      <c r="R33" s="307">
        <f t="shared" si="2"/>
        <v>0</v>
      </c>
    </row>
    <row r="34" spans="1:21" s="119" customFormat="1" ht="16.5" customHeight="1" x14ac:dyDescent="0.3">
      <c r="A34" s="141" t="s">
        <v>647</v>
      </c>
      <c r="B34" s="198">
        <f t="shared" si="0"/>
        <v>0</v>
      </c>
      <c r="C34" s="645"/>
      <c r="D34" s="645"/>
      <c r="E34" s="646"/>
      <c r="F34" s="646"/>
      <c r="G34" s="370"/>
      <c r="H34" s="136" t="str">
        <f>+IFERROR(VLOOKUP(G34,Beneficiaries!$A$9:$E$108,2,FALSE),"")</f>
        <v/>
      </c>
      <c r="I34" s="136" t="str">
        <f>+IFERROR(VLOOKUP(G34,Beneficiaries!$A$9:$E$108,3,FALSE),"")</f>
        <v/>
      </c>
      <c r="J34" s="339"/>
      <c r="K34" s="183">
        <f t="shared" si="1"/>
        <v>0</v>
      </c>
      <c r="M34" s="196">
        <f>SUMIF('1.1 Staff cost'!$B$11:$B$102,$B34,'1.1 Staff cost'!$N$11:$N$102)</f>
        <v>0</v>
      </c>
      <c r="N34" s="196">
        <f>SUMIF(('1.2Travel cost&amp;1.3ind.sup. '!$D$11:$D$1306),$B34,'1.2Travel cost&amp;1.3ind.sup. '!$T$11:$T$1306)</f>
        <v>0</v>
      </c>
      <c r="O34" s="196">
        <f>SUMIF(('1.2Travel cost&amp;1.3ind.sup. '!$D$11:$D$1306),$B34,'1.2Travel cost&amp;1.3ind.sup. '!$U$11:$U$1306)</f>
        <v>0</v>
      </c>
      <c r="P34" s="196">
        <f>SUMIF(('1.4 Equipment'!$D$10:$D$209),B34,('1.4 Equipment'!$T$10:$T$209))</f>
        <v>0</v>
      </c>
      <c r="Q34" s="304">
        <f>SUMIF('1.5 Other costs'!$O$10:$O$309,B34,'1.5 Other costs'!$D$10:$D$309)</f>
        <v>0</v>
      </c>
      <c r="R34" s="307">
        <f t="shared" si="2"/>
        <v>0</v>
      </c>
    </row>
    <row r="35" spans="1:21" s="119" customFormat="1" ht="16.5" customHeight="1" x14ac:dyDescent="0.3">
      <c r="A35" s="141" t="s">
        <v>648</v>
      </c>
      <c r="B35" s="198">
        <f t="shared" si="0"/>
        <v>0</v>
      </c>
      <c r="C35" s="645"/>
      <c r="D35" s="645"/>
      <c r="E35" s="646"/>
      <c r="F35" s="646"/>
      <c r="G35" s="370"/>
      <c r="H35" s="136" t="str">
        <f>+IFERROR(VLOOKUP(G35,Beneficiaries!$A$9:$E$108,2,FALSE),"")</f>
        <v/>
      </c>
      <c r="I35" s="136" t="str">
        <f>+IFERROR(VLOOKUP(G35,Beneficiaries!$A$9:$E$108,3,FALSE),"")</f>
        <v/>
      </c>
      <c r="J35" s="339"/>
      <c r="K35" s="183">
        <f t="shared" si="1"/>
        <v>0</v>
      </c>
      <c r="M35" s="196">
        <f>SUMIF('1.1 Staff cost'!$B$11:$B$102,$B35,'1.1 Staff cost'!$N$11:$N$102)</f>
        <v>0</v>
      </c>
      <c r="N35" s="196">
        <f>SUMIF(('1.2Travel cost&amp;1.3ind.sup. '!$D$11:$D$1306),$B35,'1.2Travel cost&amp;1.3ind.sup. '!$T$11:$T$1306)</f>
        <v>0</v>
      </c>
      <c r="O35" s="196">
        <f>SUMIF(('1.2Travel cost&amp;1.3ind.sup. '!$D$11:$D$1306),$B35,'1.2Travel cost&amp;1.3ind.sup. '!$U$11:$U$1306)</f>
        <v>0</v>
      </c>
      <c r="P35" s="196">
        <f>SUMIF(('1.4 Equipment'!$D$10:$D$209),B35,('1.4 Equipment'!$T$10:$T$209))</f>
        <v>0</v>
      </c>
      <c r="Q35" s="304">
        <f>SUMIF('1.5 Other costs'!$O$10:$O$309,B35,'1.5 Other costs'!$D$10:$D$309)</f>
        <v>0</v>
      </c>
      <c r="R35" s="307">
        <f t="shared" si="2"/>
        <v>0</v>
      </c>
    </row>
    <row r="36" spans="1:21" s="119" customFormat="1" ht="16.5" customHeight="1" x14ac:dyDescent="0.3">
      <c r="A36" s="141" t="s">
        <v>649</v>
      </c>
      <c r="B36" s="198">
        <f t="shared" si="0"/>
        <v>0</v>
      </c>
      <c r="C36" s="645"/>
      <c r="D36" s="645"/>
      <c r="E36" s="646"/>
      <c r="F36" s="646"/>
      <c r="G36" s="370"/>
      <c r="H36" s="136" t="str">
        <f>+IFERROR(VLOOKUP(G36,Beneficiaries!$A$9:$E$108,2,FALSE),"")</f>
        <v/>
      </c>
      <c r="I36" s="136" t="str">
        <f>+IFERROR(VLOOKUP(G36,Beneficiaries!$A$9:$E$108,3,FALSE),"")</f>
        <v/>
      </c>
      <c r="J36" s="339"/>
      <c r="K36" s="183">
        <f t="shared" si="1"/>
        <v>0</v>
      </c>
      <c r="M36" s="196">
        <f>SUMIF('1.1 Staff cost'!$B$11:$B$102,$B36,'1.1 Staff cost'!$N$11:$N$102)</f>
        <v>0</v>
      </c>
      <c r="N36" s="196">
        <f>SUMIF(('1.2Travel cost&amp;1.3ind.sup. '!$D$11:$D$1306),$B36,'1.2Travel cost&amp;1.3ind.sup. '!$T$11:$T$1306)</f>
        <v>0</v>
      </c>
      <c r="O36" s="196">
        <f>SUMIF(('1.2Travel cost&amp;1.3ind.sup. '!$D$11:$D$1306),$B36,'1.2Travel cost&amp;1.3ind.sup. '!$U$11:$U$1306)</f>
        <v>0</v>
      </c>
      <c r="P36" s="196">
        <f>SUMIF(('1.4 Equipment'!$D$10:$D$209),B36,('1.4 Equipment'!$T$10:$T$209))</f>
        <v>0</v>
      </c>
      <c r="Q36" s="304">
        <f>SUMIF('1.5 Other costs'!$O$10:$O$309,B36,'1.5 Other costs'!$D$10:$D$309)</f>
        <v>0</v>
      </c>
      <c r="R36" s="307">
        <f t="shared" si="2"/>
        <v>0</v>
      </c>
    </row>
    <row r="37" spans="1:21" s="119" customFormat="1" ht="16.5" customHeight="1" thickBot="1" x14ac:dyDescent="0.35">
      <c r="A37" s="141" t="s">
        <v>650</v>
      </c>
      <c r="B37" s="198">
        <f t="shared" si="0"/>
        <v>0</v>
      </c>
      <c r="C37" s="645"/>
      <c r="D37" s="645"/>
      <c r="E37" s="646"/>
      <c r="F37" s="646"/>
      <c r="G37" s="370"/>
      <c r="H37" s="136" t="str">
        <f>+IFERROR(VLOOKUP(G37,Beneficiaries!$A$9:$E$108,2,FALSE),"")</f>
        <v/>
      </c>
      <c r="I37" s="136" t="str">
        <f>+IFERROR(VLOOKUP(G37,Beneficiaries!$A$9:$E$108,3,FALSE),"")</f>
        <v/>
      </c>
      <c r="J37" s="339"/>
      <c r="K37" s="183">
        <f t="shared" si="1"/>
        <v>0</v>
      </c>
      <c r="M37" s="200">
        <f>SUMIF('1.1 Staff cost'!$B$11:$B$102,$B37,'1.1 Staff cost'!$N$11:$N$102)</f>
        <v>0</v>
      </c>
      <c r="N37" s="200">
        <f>SUMIF(('1.2Travel cost&amp;1.3ind.sup. '!$D$11:$D$1306),$B37,'1.2Travel cost&amp;1.3ind.sup. '!$T$11:$T$1306)</f>
        <v>0</v>
      </c>
      <c r="O37" s="200">
        <f>SUMIF(('1.2Travel cost&amp;1.3ind.sup. '!$D$11:$D$1306),$B37,'1.2Travel cost&amp;1.3ind.sup. '!$U$11:$U$1306)</f>
        <v>0</v>
      </c>
      <c r="P37" s="200">
        <f>SUMIF(('1.4 Equipment'!$D$10:$D$209),B37,('1.4 Equipment'!$T$10:$T$209))</f>
        <v>0</v>
      </c>
      <c r="Q37" s="305">
        <f>SUMIF('1.5 Other costs'!$O$10:$O$309,B37,'1.5 Other costs'!$D$10:$D$309)</f>
        <v>0</v>
      </c>
      <c r="R37" s="308">
        <f t="shared" si="2"/>
        <v>0</v>
      </c>
    </row>
    <row r="38" spans="1:21" s="119" customFormat="1" ht="16.5" hidden="1" customHeight="1" thickBot="1" x14ac:dyDescent="0.35">
      <c r="A38" s="131" t="s">
        <v>615</v>
      </c>
      <c r="B38" s="408"/>
      <c r="C38" s="647" t="s">
        <v>651</v>
      </c>
      <c r="D38" s="648"/>
      <c r="E38" s="647" t="s">
        <v>617</v>
      </c>
      <c r="F38" s="648"/>
      <c r="G38" s="132" t="s">
        <v>617</v>
      </c>
      <c r="H38" s="136"/>
      <c r="I38" s="640"/>
      <c r="J38" s="641"/>
      <c r="K38" s="183">
        <f t="shared" si="1"/>
        <v>0</v>
      </c>
      <c r="M38" s="326"/>
      <c r="N38" s="327"/>
      <c r="O38" s="327"/>
      <c r="P38" s="327"/>
      <c r="Q38" s="328"/>
      <c r="R38" s="329"/>
    </row>
    <row r="39" spans="1:21" s="119" customFormat="1" ht="16.5" customHeight="1" thickTop="1" thickBot="1" x14ac:dyDescent="0.25">
      <c r="A39" s="642" t="s">
        <v>0</v>
      </c>
      <c r="B39" s="643"/>
      <c r="C39" s="643"/>
      <c r="D39" s="643"/>
      <c r="E39" s="643"/>
      <c r="F39" s="644"/>
      <c r="G39" s="340"/>
      <c r="H39" s="340"/>
      <c r="I39" s="340"/>
      <c r="J39" s="340"/>
      <c r="K39" s="184">
        <f>SUM(K8:K38)</f>
        <v>0</v>
      </c>
      <c r="M39" s="330">
        <f>SUM(M8:M38)</f>
        <v>0</v>
      </c>
      <c r="N39" s="331">
        <f t="shared" ref="N39:Q39" si="3">SUM(N8:N38)</f>
        <v>0</v>
      </c>
      <c r="O39" s="331">
        <f t="shared" ref="O39" si="4">SUM(O8:O38)</f>
        <v>0</v>
      </c>
      <c r="P39" s="331">
        <f t="shared" si="3"/>
        <v>0</v>
      </c>
      <c r="Q39" s="331">
        <f t="shared" si="3"/>
        <v>0</v>
      </c>
      <c r="R39" s="332">
        <f>SUM(R8:R38)</f>
        <v>0</v>
      </c>
    </row>
    <row r="40" spans="1:21" ht="15.75" x14ac:dyDescent="0.25">
      <c r="A40" s="137"/>
      <c r="B40" s="137"/>
      <c r="C40" s="185"/>
      <c r="D40" s="185"/>
      <c r="E40" s="185"/>
      <c r="F40" s="185"/>
      <c r="G40" s="137"/>
      <c r="H40" s="185"/>
      <c r="I40" s="185"/>
      <c r="J40" s="185"/>
      <c r="K40" s="185"/>
      <c r="L40" s="185"/>
      <c r="M40" s="185"/>
      <c r="N40" s="119"/>
    </row>
    <row r="41" spans="1:21" s="139" customFormat="1" ht="12.75" x14ac:dyDescent="0.2">
      <c r="A41" s="119"/>
      <c r="B41" s="119"/>
      <c r="C41" s="140"/>
      <c r="D41" s="140"/>
      <c r="E41" s="119"/>
      <c r="F41" s="119"/>
      <c r="G41" s="119"/>
      <c r="H41" s="119"/>
      <c r="I41" s="119"/>
      <c r="J41" s="119"/>
      <c r="K41" s="119"/>
      <c r="L41" s="119"/>
      <c r="M41" s="119"/>
      <c r="N41" s="309"/>
      <c r="O41" s="309"/>
      <c r="P41" s="309"/>
      <c r="Q41" s="309"/>
      <c r="R41" s="309"/>
      <c r="S41" s="309"/>
      <c r="T41" s="309"/>
      <c r="U41" s="309"/>
    </row>
    <row r="42" spans="1:21" s="139" customFormat="1" ht="12.75" hidden="1" x14ac:dyDescent="0.2">
      <c r="A42" s="119"/>
      <c r="B42" s="119"/>
      <c r="C42" s="140"/>
      <c r="D42" s="140"/>
      <c r="E42" s="119"/>
      <c r="F42" s="119"/>
      <c r="G42" s="119"/>
      <c r="H42" s="119"/>
      <c r="I42" s="119"/>
      <c r="J42" s="119"/>
      <c r="K42" s="119"/>
      <c r="L42" s="119"/>
      <c r="M42" s="119"/>
    </row>
    <row r="43" spans="1:21" s="139" customFormat="1" ht="12.75" hidden="1" x14ac:dyDescent="0.2">
      <c r="A43" s="119"/>
      <c r="B43" s="119"/>
      <c r="C43" s="140"/>
      <c r="D43" s="140"/>
      <c r="E43" s="119"/>
      <c r="F43" s="119"/>
      <c r="G43" s="119"/>
      <c r="H43" s="119"/>
      <c r="I43" s="119"/>
      <c r="J43" s="119"/>
      <c r="K43" s="119"/>
      <c r="L43" s="119"/>
      <c r="M43" s="119"/>
    </row>
    <row r="44" spans="1:21" s="139" customFormat="1" ht="12.75" hidden="1" x14ac:dyDescent="0.2">
      <c r="A44" s="119"/>
      <c r="B44" s="119"/>
      <c r="C44" s="140"/>
      <c r="D44" s="140"/>
      <c r="E44" s="119"/>
      <c r="F44" s="119"/>
      <c r="G44" s="119"/>
      <c r="H44" s="119"/>
      <c r="I44" s="119"/>
      <c r="J44" s="119"/>
      <c r="K44" s="119"/>
      <c r="L44" s="119"/>
      <c r="M44" s="119"/>
    </row>
    <row r="45" spans="1:21" s="139" customFormat="1" ht="12.75" hidden="1" x14ac:dyDescent="0.2">
      <c r="A45" s="119"/>
      <c r="B45" s="119"/>
      <c r="C45" s="140"/>
      <c r="D45" s="140"/>
      <c r="E45" s="119"/>
      <c r="F45" s="119"/>
      <c r="G45" s="119"/>
      <c r="H45" s="119"/>
      <c r="I45" s="119"/>
      <c r="J45" s="119"/>
      <c r="K45" s="119"/>
      <c r="L45" s="119"/>
      <c r="M45" s="119"/>
    </row>
    <row r="46" spans="1:21" s="139" customFormat="1" ht="12.75" hidden="1" x14ac:dyDescent="0.2">
      <c r="A46" s="119"/>
      <c r="B46" s="119"/>
      <c r="C46" s="140"/>
      <c r="D46" s="140"/>
      <c r="E46" s="119"/>
      <c r="F46" s="119"/>
      <c r="G46" s="119"/>
      <c r="H46" s="119"/>
      <c r="I46" s="119"/>
      <c r="J46" s="119"/>
      <c r="K46" s="119"/>
      <c r="L46" s="119"/>
      <c r="M46" s="119"/>
    </row>
    <row r="47" spans="1:21" s="139" customFormat="1" ht="12.75" hidden="1" x14ac:dyDescent="0.2">
      <c r="A47" s="119"/>
      <c r="B47" s="119"/>
      <c r="C47" s="140"/>
      <c r="D47" s="140"/>
      <c r="E47" s="119"/>
      <c r="F47" s="119"/>
      <c r="G47" s="119"/>
      <c r="H47" s="119"/>
      <c r="I47" s="119"/>
      <c r="J47" s="119"/>
      <c r="K47" s="119"/>
      <c r="L47" s="119"/>
      <c r="M47" s="119"/>
    </row>
    <row r="48" spans="1:21" s="139" customFormat="1" ht="12.75" hidden="1" x14ac:dyDescent="0.2">
      <c r="A48" s="119"/>
      <c r="B48" s="119"/>
      <c r="C48" s="140"/>
      <c r="D48" s="140"/>
      <c r="E48" s="119"/>
      <c r="F48" s="119"/>
      <c r="G48" s="119"/>
      <c r="H48" s="119"/>
      <c r="I48" s="119"/>
      <c r="J48" s="119"/>
      <c r="K48" s="119"/>
      <c r="L48" s="119"/>
      <c r="M48" s="119"/>
    </row>
    <row r="49" spans="1:13" s="139" customFormat="1" ht="12.75" hidden="1" x14ac:dyDescent="0.2">
      <c r="A49" s="119"/>
      <c r="B49" s="119"/>
      <c r="C49" s="140"/>
      <c r="D49" s="140"/>
      <c r="E49" s="119"/>
      <c r="F49" s="119"/>
      <c r="G49" s="119"/>
      <c r="H49" s="119"/>
      <c r="I49" s="119"/>
      <c r="J49" s="119"/>
      <c r="K49" s="119"/>
      <c r="L49" s="119"/>
      <c r="M49" s="119"/>
    </row>
    <row r="50" spans="1:13" s="139" customFormat="1" ht="12.75" hidden="1" x14ac:dyDescent="0.2">
      <c r="A50" s="119"/>
      <c r="B50" s="119"/>
      <c r="C50" s="140"/>
      <c r="D50" s="140"/>
      <c r="E50" s="119"/>
      <c r="F50" s="119"/>
      <c r="G50" s="119"/>
      <c r="H50" s="119"/>
      <c r="I50" s="119"/>
      <c r="J50" s="119"/>
      <c r="K50" s="119"/>
      <c r="L50" s="119"/>
      <c r="M50" s="119"/>
    </row>
    <row r="51" spans="1:13" s="139" customFormat="1" ht="12.75" hidden="1" x14ac:dyDescent="0.2">
      <c r="A51" s="119"/>
      <c r="B51" s="119"/>
      <c r="C51" s="140"/>
      <c r="D51" s="140"/>
      <c r="E51" s="119"/>
      <c r="F51" s="119"/>
      <c r="G51" s="119"/>
      <c r="H51" s="119"/>
      <c r="I51" s="119"/>
      <c r="J51" s="119"/>
      <c r="K51" s="119"/>
      <c r="L51" s="119"/>
      <c r="M51" s="119"/>
    </row>
    <row r="52" spans="1:13" s="139" customFormat="1" ht="12.75" hidden="1" x14ac:dyDescent="0.2">
      <c r="A52" s="119"/>
      <c r="B52" s="119"/>
      <c r="C52" s="140"/>
      <c r="D52" s="140"/>
      <c r="E52" s="119"/>
      <c r="F52" s="119"/>
      <c r="G52" s="119"/>
      <c r="H52" s="119"/>
      <c r="I52" s="119"/>
      <c r="J52" s="119"/>
      <c r="K52" s="119"/>
      <c r="L52" s="119"/>
      <c r="M52" s="119"/>
    </row>
    <row r="53" spans="1:13" s="139" customFormat="1" ht="12.75" hidden="1" x14ac:dyDescent="0.2">
      <c r="A53" s="119"/>
      <c r="B53" s="119"/>
      <c r="C53" s="140"/>
      <c r="D53" s="140"/>
      <c r="E53" s="119"/>
      <c r="F53" s="119"/>
      <c r="G53" s="119"/>
      <c r="H53" s="119"/>
      <c r="I53" s="119"/>
      <c r="J53" s="119"/>
      <c r="K53" s="119"/>
      <c r="L53" s="119"/>
      <c r="M53" s="119"/>
    </row>
    <row r="54" spans="1:13" s="139" customFormat="1" ht="12.75" hidden="1" x14ac:dyDescent="0.2">
      <c r="A54" s="119"/>
      <c r="B54" s="119"/>
      <c r="C54" s="140"/>
      <c r="D54" s="140"/>
      <c r="E54" s="119"/>
      <c r="F54" s="119"/>
      <c r="G54" s="119"/>
      <c r="H54" s="119"/>
      <c r="I54" s="119"/>
      <c r="J54" s="119"/>
      <c r="K54" s="119"/>
      <c r="L54" s="119"/>
      <c r="M54" s="119"/>
    </row>
    <row r="55" spans="1:13" s="139" customFormat="1" ht="12.75" hidden="1" x14ac:dyDescent="0.2">
      <c r="A55" s="119"/>
      <c r="B55" s="119"/>
      <c r="C55" s="140"/>
      <c r="D55" s="140"/>
      <c r="E55" s="119"/>
      <c r="F55" s="119"/>
      <c r="G55" s="119"/>
      <c r="H55" s="119"/>
      <c r="I55" s="119"/>
      <c r="J55" s="119"/>
      <c r="K55" s="119"/>
      <c r="L55" s="119"/>
      <c r="M55" s="119"/>
    </row>
    <row r="56" spans="1:13" s="139" customFormat="1" ht="12.75" hidden="1" x14ac:dyDescent="0.2">
      <c r="A56" s="119"/>
      <c r="B56" s="119"/>
      <c r="C56" s="140"/>
      <c r="D56" s="140"/>
      <c r="E56" s="119"/>
      <c r="F56" s="119"/>
      <c r="G56" s="119"/>
      <c r="H56" s="119"/>
      <c r="I56" s="119"/>
      <c r="J56" s="119"/>
      <c r="K56" s="119"/>
      <c r="L56" s="119"/>
      <c r="M56" s="119"/>
    </row>
    <row r="57" spans="1:13" s="139" customFormat="1" ht="12.75" hidden="1" x14ac:dyDescent="0.2">
      <c r="A57" s="119"/>
      <c r="B57" s="119"/>
      <c r="C57" s="140"/>
      <c r="D57" s="140"/>
      <c r="E57" s="119"/>
      <c r="F57" s="119"/>
      <c r="G57" s="119"/>
      <c r="H57" s="119"/>
      <c r="I57" s="119"/>
      <c r="J57" s="119"/>
      <c r="K57" s="119"/>
      <c r="L57" s="119"/>
      <c r="M57" s="119"/>
    </row>
    <row r="58" spans="1:13" s="139" customFormat="1" ht="12.75" hidden="1" x14ac:dyDescent="0.2">
      <c r="A58" s="119"/>
      <c r="B58" s="119"/>
      <c r="C58" s="140"/>
      <c r="D58" s="140"/>
      <c r="E58" s="119"/>
      <c r="F58" s="119"/>
      <c r="G58" s="119"/>
      <c r="H58" s="119"/>
      <c r="I58" s="119"/>
      <c r="J58" s="119"/>
      <c r="K58" s="119"/>
      <c r="L58" s="119"/>
      <c r="M58" s="119"/>
    </row>
    <row r="59" spans="1:13" s="139" customFormat="1" ht="12.75" hidden="1" x14ac:dyDescent="0.2">
      <c r="A59" s="119"/>
      <c r="B59" s="119"/>
      <c r="C59" s="140"/>
      <c r="D59" s="140"/>
      <c r="E59" s="119"/>
      <c r="F59" s="119"/>
      <c r="G59" s="119"/>
      <c r="H59" s="119"/>
      <c r="I59" s="119"/>
      <c r="J59" s="119"/>
      <c r="K59" s="119"/>
      <c r="L59" s="119"/>
      <c r="M59" s="119"/>
    </row>
    <row r="60" spans="1:13" s="139" customFormat="1" ht="12.75" hidden="1" x14ac:dyDescent="0.2">
      <c r="A60" s="119"/>
      <c r="B60" s="119"/>
      <c r="C60" s="140"/>
      <c r="D60" s="140"/>
      <c r="E60" s="119"/>
      <c r="F60" s="119"/>
      <c r="G60" s="119"/>
      <c r="H60" s="119"/>
      <c r="I60" s="119"/>
      <c r="J60" s="119"/>
      <c r="K60" s="119"/>
      <c r="L60" s="119"/>
      <c r="M60" s="119"/>
    </row>
    <row r="61" spans="1:13" s="139" customFormat="1" ht="12.75" hidden="1" x14ac:dyDescent="0.2">
      <c r="A61" s="119"/>
      <c r="B61" s="119"/>
      <c r="C61" s="140"/>
      <c r="D61" s="140"/>
      <c r="E61" s="119"/>
      <c r="F61" s="119"/>
      <c r="G61" s="119"/>
      <c r="H61" s="119"/>
      <c r="I61" s="119"/>
      <c r="J61" s="119"/>
      <c r="K61" s="119"/>
      <c r="L61" s="119"/>
      <c r="M61" s="119"/>
    </row>
    <row r="62" spans="1:13" s="139" customFormat="1" ht="12.75" hidden="1" x14ac:dyDescent="0.2">
      <c r="A62" s="119"/>
      <c r="B62" s="119"/>
      <c r="C62" s="140"/>
      <c r="D62" s="140"/>
      <c r="E62" s="119"/>
      <c r="F62" s="119"/>
      <c r="G62" s="119"/>
      <c r="H62" s="119"/>
      <c r="I62" s="119"/>
      <c r="J62" s="119"/>
      <c r="K62" s="119"/>
      <c r="L62" s="119"/>
      <c r="M62" s="119"/>
    </row>
    <row r="63" spans="1:13" s="139" customFormat="1" ht="12.75" hidden="1" x14ac:dyDescent="0.2">
      <c r="A63" s="119"/>
      <c r="B63" s="119"/>
      <c r="C63" s="140"/>
      <c r="D63" s="140"/>
      <c r="E63" s="119"/>
      <c r="F63" s="119"/>
      <c r="G63" s="119"/>
      <c r="H63" s="119"/>
      <c r="I63" s="119"/>
      <c r="J63" s="119"/>
      <c r="K63" s="119"/>
      <c r="L63" s="119"/>
      <c r="M63" s="119"/>
    </row>
    <row r="64" spans="1:13" s="139" customFormat="1" ht="12.75" hidden="1" x14ac:dyDescent="0.2">
      <c r="A64" s="119"/>
      <c r="B64" s="119"/>
      <c r="C64" s="140"/>
      <c r="D64" s="140"/>
      <c r="E64" s="119"/>
      <c r="F64" s="119"/>
      <c r="G64" s="119"/>
      <c r="H64" s="119"/>
      <c r="I64" s="119"/>
      <c r="J64" s="119"/>
      <c r="K64" s="119"/>
      <c r="L64" s="119"/>
      <c r="M64" s="119"/>
    </row>
    <row r="65" spans="1:13" s="139" customFormat="1" ht="12.75" hidden="1" x14ac:dyDescent="0.2">
      <c r="A65" s="119"/>
      <c r="B65" s="119"/>
      <c r="C65" s="140"/>
      <c r="D65" s="140"/>
      <c r="E65" s="119"/>
      <c r="F65" s="119"/>
      <c r="G65" s="119"/>
      <c r="H65" s="119"/>
      <c r="I65" s="119"/>
      <c r="J65" s="119"/>
      <c r="K65" s="119"/>
      <c r="L65" s="119"/>
      <c r="M65" s="119"/>
    </row>
    <row r="66" spans="1:13" s="139" customFormat="1" ht="12.75" hidden="1" x14ac:dyDescent="0.2">
      <c r="A66" s="119"/>
      <c r="B66" s="119"/>
      <c r="C66" s="140"/>
      <c r="D66" s="140"/>
      <c r="E66" s="119"/>
      <c r="F66" s="119"/>
      <c r="G66" s="119"/>
      <c r="H66" s="119"/>
      <c r="I66" s="119"/>
      <c r="J66" s="119"/>
      <c r="K66" s="119"/>
      <c r="L66" s="119"/>
      <c r="M66" s="119"/>
    </row>
    <row r="67" spans="1:13" s="139" customFormat="1" ht="12.75" hidden="1" x14ac:dyDescent="0.2">
      <c r="A67" s="119"/>
      <c r="B67" s="119"/>
      <c r="C67" s="140"/>
      <c r="D67" s="140"/>
      <c r="E67" s="119"/>
      <c r="F67" s="119"/>
      <c r="G67" s="119"/>
      <c r="H67" s="119"/>
      <c r="I67" s="119"/>
      <c r="J67" s="119"/>
      <c r="K67" s="119"/>
      <c r="L67" s="119"/>
      <c r="M67" s="119"/>
    </row>
    <row r="68" spans="1:13" s="139" customFormat="1" ht="12.75" hidden="1" x14ac:dyDescent="0.2">
      <c r="A68" s="119"/>
      <c r="B68" s="119"/>
      <c r="C68" s="140"/>
      <c r="D68" s="140"/>
      <c r="E68" s="119"/>
      <c r="F68" s="119"/>
      <c r="G68" s="119"/>
      <c r="H68" s="119"/>
      <c r="I68" s="119"/>
      <c r="J68" s="119"/>
      <c r="K68" s="119"/>
      <c r="L68" s="119"/>
      <c r="M68" s="119"/>
    </row>
    <row r="69" spans="1:13" s="139" customFormat="1" ht="12.75" hidden="1" x14ac:dyDescent="0.2">
      <c r="A69" s="119"/>
      <c r="B69" s="119"/>
      <c r="C69" s="140"/>
      <c r="D69" s="140"/>
      <c r="E69" s="119"/>
      <c r="F69" s="119"/>
      <c r="G69" s="119"/>
      <c r="H69" s="119"/>
      <c r="I69" s="119"/>
      <c r="J69" s="119"/>
      <c r="K69" s="119"/>
      <c r="L69" s="119"/>
      <c r="M69" s="119"/>
    </row>
    <row r="70" spans="1:13" s="139" customFormat="1" ht="12.75" hidden="1" x14ac:dyDescent="0.2">
      <c r="A70" s="119"/>
      <c r="B70" s="119"/>
      <c r="C70" s="140"/>
      <c r="D70" s="140"/>
      <c r="E70" s="119"/>
      <c r="F70" s="119"/>
      <c r="G70" s="119"/>
      <c r="H70" s="119"/>
      <c r="I70" s="119"/>
      <c r="J70" s="119"/>
      <c r="K70" s="119"/>
      <c r="L70" s="119"/>
      <c r="M70" s="119"/>
    </row>
    <row r="71" spans="1:13" s="139" customFormat="1" ht="12.75" hidden="1" x14ac:dyDescent="0.2">
      <c r="A71" s="119"/>
      <c r="B71" s="119"/>
      <c r="C71" s="140"/>
      <c r="D71" s="140"/>
      <c r="E71" s="119"/>
      <c r="F71" s="119"/>
      <c r="G71" s="119"/>
      <c r="H71" s="119"/>
      <c r="I71" s="119"/>
      <c r="J71" s="119"/>
      <c r="K71" s="119"/>
      <c r="L71" s="119"/>
      <c r="M71" s="119"/>
    </row>
    <row r="72" spans="1:13" s="139" customFormat="1" ht="12.75" hidden="1" x14ac:dyDescent="0.2">
      <c r="A72" s="119"/>
      <c r="B72" s="119"/>
      <c r="C72" s="140"/>
      <c r="D72" s="140"/>
      <c r="E72" s="119"/>
      <c r="F72" s="119"/>
      <c r="G72" s="119"/>
      <c r="H72" s="119"/>
      <c r="I72" s="119"/>
      <c r="J72" s="119"/>
      <c r="K72" s="119"/>
      <c r="L72" s="119"/>
      <c r="M72" s="119"/>
    </row>
    <row r="73" spans="1:13" s="139" customFormat="1" ht="12.75" hidden="1" x14ac:dyDescent="0.2">
      <c r="A73" s="119"/>
      <c r="B73" s="119"/>
      <c r="C73" s="140"/>
      <c r="D73" s="140"/>
      <c r="E73" s="119"/>
      <c r="F73" s="119"/>
      <c r="G73" s="119"/>
      <c r="H73" s="119"/>
      <c r="I73" s="119"/>
      <c r="J73" s="119"/>
      <c r="K73" s="119"/>
      <c r="L73" s="119"/>
      <c r="M73" s="119"/>
    </row>
    <row r="74" spans="1:13" s="139" customFormat="1" ht="12.75" hidden="1" x14ac:dyDescent="0.2">
      <c r="A74" s="119"/>
      <c r="B74" s="119"/>
      <c r="C74" s="140"/>
      <c r="D74" s="140"/>
      <c r="E74" s="119"/>
      <c r="F74" s="119"/>
      <c r="G74" s="119"/>
      <c r="H74" s="119"/>
      <c r="I74" s="119"/>
      <c r="J74" s="119"/>
      <c r="K74" s="119"/>
      <c r="L74" s="119"/>
      <c r="M74" s="119"/>
    </row>
    <row r="75" spans="1:13" s="139" customFormat="1" ht="12.75" hidden="1" x14ac:dyDescent="0.2">
      <c r="A75" s="119"/>
      <c r="B75" s="119"/>
      <c r="C75" s="140"/>
      <c r="D75" s="140"/>
      <c r="E75" s="119"/>
      <c r="F75" s="119"/>
      <c r="G75" s="119"/>
      <c r="H75" s="119"/>
      <c r="I75" s="119"/>
      <c r="J75" s="119"/>
      <c r="K75" s="119"/>
      <c r="L75" s="119"/>
      <c r="M75" s="119"/>
    </row>
    <row r="76" spans="1:13" s="139" customFormat="1" ht="12.75" hidden="1" x14ac:dyDescent="0.2">
      <c r="A76" s="119"/>
      <c r="B76" s="119"/>
      <c r="C76" s="140"/>
      <c r="D76" s="140"/>
      <c r="E76" s="119"/>
      <c r="F76" s="119"/>
      <c r="G76" s="119"/>
      <c r="H76" s="119"/>
      <c r="I76" s="119"/>
      <c r="J76" s="119"/>
      <c r="K76" s="119"/>
      <c r="L76" s="119"/>
      <c r="M76" s="119"/>
    </row>
    <row r="77" spans="1:13" s="139" customFormat="1" ht="12.75" hidden="1" x14ac:dyDescent="0.2">
      <c r="A77" s="119"/>
      <c r="B77" s="119"/>
      <c r="C77" s="140"/>
      <c r="D77" s="140"/>
      <c r="E77" s="119"/>
      <c r="F77" s="119"/>
      <c r="G77" s="119"/>
      <c r="H77" s="119"/>
      <c r="I77" s="119"/>
      <c r="J77" s="119"/>
      <c r="K77" s="119"/>
      <c r="L77" s="119"/>
      <c r="M77" s="119"/>
    </row>
    <row r="78" spans="1:13" s="139" customFormat="1" ht="12.75" hidden="1" x14ac:dyDescent="0.2">
      <c r="A78" s="119"/>
      <c r="B78" s="119"/>
      <c r="C78" s="140"/>
      <c r="D78" s="140"/>
      <c r="E78" s="119"/>
      <c r="F78" s="119"/>
      <c r="G78" s="119"/>
      <c r="H78" s="119"/>
      <c r="I78" s="119"/>
      <c r="J78" s="119"/>
      <c r="K78" s="119"/>
      <c r="L78" s="119"/>
      <c r="M78" s="119"/>
    </row>
    <row r="79" spans="1:13" s="139" customFormat="1" ht="12.75" hidden="1" x14ac:dyDescent="0.2">
      <c r="A79" s="119"/>
      <c r="B79" s="119"/>
      <c r="C79" s="140"/>
      <c r="D79" s="140"/>
      <c r="E79" s="119"/>
      <c r="F79" s="119"/>
      <c r="G79" s="119"/>
      <c r="H79" s="119"/>
      <c r="I79" s="119"/>
      <c r="J79" s="119"/>
      <c r="K79" s="119"/>
      <c r="L79" s="119"/>
      <c r="M79" s="119"/>
    </row>
    <row r="80" spans="1:13" s="139" customFormat="1" ht="12.75" hidden="1" x14ac:dyDescent="0.2">
      <c r="A80" s="119"/>
      <c r="B80" s="119"/>
      <c r="C80" s="140"/>
      <c r="D80" s="140"/>
      <c r="E80" s="119"/>
      <c r="F80" s="119"/>
      <c r="G80" s="119"/>
      <c r="H80" s="119"/>
      <c r="I80" s="119"/>
      <c r="J80" s="119"/>
      <c r="K80" s="119"/>
      <c r="L80" s="119"/>
      <c r="M80" s="119"/>
    </row>
    <row r="81" spans="1:14" s="139" customFormat="1" ht="12.75" hidden="1" x14ac:dyDescent="0.2">
      <c r="A81" s="119"/>
      <c r="B81" s="119"/>
      <c r="C81" s="140"/>
      <c r="D81" s="140"/>
      <c r="E81" s="119"/>
      <c r="F81" s="119"/>
      <c r="G81" s="119"/>
      <c r="H81" s="119"/>
      <c r="I81" s="119"/>
      <c r="J81" s="119"/>
      <c r="K81" s="119"/>
      <c r="L81" s="119"/>
      <c r="M81" s="119"/>
    </row>
    <row r="82" spans="1:14" s="139" customFormat="1" ht="12.75" hidden="1" x14ac:dyDescent="0.2">
      <c r="A82" s="119"/>
      <c r="B82" s="119"/>
      <c r="C82" s="140"/>
      <c r="D82" s="140"/>
      <c r="E82" s="119"/>
      <c r="F82" s="119"/>
      <c r="G82" s="119"/>
      <c r="H82" s="119"/>
      <c r="I82" s="119"/>
      <c r="J82" s="119"/>
      <c r="K82" s="119"/>
      <c r="L82" s="119"/>
      <c r="M82" s="119"/>
    </row>
    <row r="83" spans="1:14" s="139" customFormat="1" ht="12.75" hidden="1" x14ac:dyDescent="0.2">
      <c r="A83" s="119"/>
      <c r="B83" s="119"/>
      <c r="C83" s="140"/>
      <c r="D83" s="140"/>
      <c r="E83" s="119"/>
      <c r="F83" s="119"/>
      <c r="G83" s="119"/>
      <c r="H83" s="119"/>
      <c r="I83" s="119"/>
      <c r="J83" s="119"/>
      <c r="K83" s="119"/>
      <c r="L83" s="119"/>
      <c r="M83" s="119"/>
    </row>
    <row r="84" spans="1:14" s="139" customFormat="1" ht="12.75" hidden="1" x14ac:dyDescent="0.2">
      <c r="A84" s="119"/>
      <c r="B84" s="119"/>
      <c r="C84" s="140"/>
      <c r="D84" s="140"/>
      <c r="E84" s="119"/>
      <c r="F84" s="119"/>
      <c r="G84" s="119"/>
      <c r="H84" s="119"/>
      <c r="I84" s="119"/>
      <c r="J84" s="119"/>
      <c r="K84" s="119"/>
      <c r="L84" s="119"/>
      <c r="M84" s="119"/>
    </row>
    <row r="85" spans="1:14" s="139" customFormat="1" ht="12.75" hidden="1" x14ac:dyDescent="0.2">
      <c r="A85" s="119"/>
      <c r="B85" s="119"/>
      <c r="C85" s="140"/>
      <c r="D85" s="140"/>
      <c r="E85" s="119"/>
      <c r="F85" s="119"/>
      <c r="G85" s="119"/>
      <c r="H85" s="119"/>
      <c r="I85" s="119"/>
      <c r="J85" s="119"/>
      <c r="K85" s="119"/>
      <c r="L85" s="119"/>
      <c r="M85" s="119"/>
    </row>
    <row r="86" spans="1:14" s="139" customFormat="1" ht="12.75" hidden="1" x14ac:dyDescent="0.2">
      <c r="A86" s="119"/>
      <c r="B86" s="119"/>
      <c r="C86" s="140"/>
      <c r="D86" s="140"/>
      <c r="E86" s="119"/>
      <c r="F86" s="119"/>
      <c r="G86" s="119"/>
      <c r="H86" s="119"/>
      <c r="I86" s="119"/>
      <c r="J86" s="119"/>
      <c r="K86" s="119"/>
      <c r="L86" s="119"/>
      <c r="M86" s="119"/>
    </row>
    <row r="87" spans="1:14" s="139" customFormat="1" ht="12.75" hidden="1" x14ac:dyDescent="0.2">
      <c r="A87" s="119"/>
      <c r="B87" s="119"/>
      <c r="C87" s="140"/>
      <c r="D87" s="140"/>
      <c r="E87" s="119"/>
      <c r="F87" s="119"/>
      <c r="G87" s="119"/>
      <c r="H87" s="119"/>
      <c r="I87" s="119"/>
      <c r="J87" s="119"/>
      <c r="K87" s="119"/>
      <c r="L87" s="119"/>
      <c r="M87" s="119"/>
    </row>
    <row r="88" spans="1:14" s="139" customFormat="1" ht="12.75" hidden="1" x14ac:dyDescent="0.2">
      <c r="A88" s="119"/>
      <c r="B88" s="119"/>
      <c r="C88" s="140"/>
      <c r="D88" s="140"/>
      <c r="E88" s="119"/>
      <c r="F88" s="119"/>
      <c r="G88" s="119"/>
      <c r="H88" s="119"/>
      <c r="I88" s="119"/>
      <c r="J88" s="119"/>
      <c r="K88" s="119"/>
      <c r="L88" s="119"/>
      <c r="M88" s="119"/>
    </row>
    <row r="89" spans="1:14" s="139" customFormat="1" ht="12.75" hidden="1" x14ac:dyDescent="0.2">
      <c r="A89" s="119"/>
      <c r="B89" s="119"/>
      <c r="C89" s="140"/>
      <c r="D89" s="140"/>
      <c r="E89" s="119"/>
      <c r="F89" s="119"/>
      <c r="G89" s="119"/>
      <c r="H89" s="119"/>
      <c r="I89" s="119"/>
      <c r="J89" s="119"/>
      <c r="K89" s="119"/>
      <c r="L89" s="119"/>
      <c r="M89" s="119"/>
    </row>
    <row r="90" spans="1:14" s="139" customFormat="1" ht="12.75" hidden="1" x14ac:dyDescent="0.2">
      <c r="A90" s="119"/>
      <c r="B90" s="119"/>
      <c r="C90" s="140"/>
      <c r="D90" s="140"/>
      <c r="E90" s="119"/>
      <c r="F90" s="119"/>
      <c r="G90" s="119"/>
      <c r="H90" s="119"/>
      <c r="I90" s="119"/>
      <c r="J90" s="119"/>
      <c r="K90" s="119"/>
      <c r="L90" s="119"/>
      <c r="M90" s="119"/>
    </row>
    <row r="91" spans="1:14" s="139" customFormat="1" ht="12.75" hidden="1" x14ac:dyDescent="0.2">
      <c r="A91" s="119"/>
      <c r="B91" s="119"/>
      <c r="C91" s="140"/>
      <c r="D91" s="140"/>
      <c r="E91" s="119"/>
      <c r="F91" s="119"/>
      <c r="G91" s="119"/>
      <c r="H91" s="119"/>
      <c r="I91" s="119"/>
      <c r="J91" s="119"/>
      <c r="K91" s="119"/>
      <c r="L91" s="119"/>
      <c r="M91" s="119"/>
    </row>
    <row r="92" spans="1:14" s="139" customFormat="1" ht="12.75" hidden="1" x14ac:dyDescent="0.2">
      <c r="A92" s="119"/>
      <c r="B92" s="119"/>
      <c r="C92" s="140"/>
      <c r="D92" s="140"/>
      <c r="E92" s="119"/>
      <c r="F92" s="119"/>
      <c r="G92" s="119"/>
      <c r="H92" s="119"/>
      <c r="I92" s="119"/>
      <c r="J92" s="119"/>
      <c r="K92" s="119"/>
      <c r="L92" s="119"/>
      <c r="M92" s="119"/>
    </row>
    <row r="93" spans="1:14" s="139" customFormat="1" ht="12.75" hidden="1" x14ac:dyDescent="0.2">
      <c r="A93" s="119"/>
      <c r="B93" s="119"/>
      <c r="C93" s="140"/>
      <c r="D93" s="140"/>
      <c r="E93" s="119"/>
      <c r="F93" s="119"/>
      <c r="G93" s="119"/>
      <c r="H93" s="119"/>
      <c r="I93" s="119"/>
      <c r="J93" s="119"/>
      <c r="K93" s="119"/>
      <c r="L93" s="119"/>
      <c r="M93" s="119"/>
    </row>
    <row r="94" spans="1:14" ht="12.75" hidden="1" x14ac:dyDescent="0.2">
      <c r="N94" s="139"/>
    </row>
    <row r="95" spans="1:14" ht="12.75" hidden="1" x14ac:dyDescent="0.2">
      <c r="N95" s="139"/>
    </row>
    <row r="96" spans="1:14" ht="12.75" hidden="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0" hidden="1" customHeight="1" x14ac:dyDescent="0.2"/>
    <row r="130" ht="0" hidden="1" customHeight="1" x14ac:dyDescent="0.2"/>
  </sheetData>
  <sheetProtection algorithmName="SHA-512" hashValue="lrBYw1kYV5muG8CqLDZK61B8GzOx0ZxdESWiFZBOT8rrrpqGTOOxHEGo2vaSZWeK+VzWke11MQ+ufCtoXSq3Eg==" saltValue="5c5MQErvn4QLykCXvi8rKw==" spinCount="100000" sheet="1" selectLockedCells="1"/>
  <mergeCells count="77">
    <mergeCell ref="A2:J2"/>
    <mergeCell ref="C4:F4"/>
    <mergeCell ref="G4:G5"/>
    <mergeCell ref="H4:J4"/>
    <mergeCell ref="K4:K5"/>
    <mergeCell ref="C5:D5"/>
    <mergeCell ref="E5:F5"/>
    <mergeCell ref="I5:J5"/>
    <mergeCell ref="A3:L3"/>
    <mergeCell ref="B4:B5"/>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E32:F32"/>
    <mergeCell ref="C33:D33"/>
    <mergeCell ref="E33:F33"/>
    <mergeCell ref="C28:D28"/>
    <mergeCell ref="E28:F28"/>
    <mergeCell ref="C29:D29"/>
    <mergeCell ref="E29:F29"/>
    <mergeCell ref="C30:D30"/>
    <mergeCell ref="E30:F30"/>
    <mergeCell ref="M4:R4"/>
    <mergeCell ref="I38:J38"/>
    <mergeCell ref="A39:F39"/>
    <mergeCell ref="C34:D34"/>
    <mergeCell ref="E34:F34"/>
    <mergeCell ref="C35:D35"/>
    <mergeCell ref="E35:F35"/>
    <mergeCell ref="C36:D36"/>
    <mergeCell ref="E36:F36"/>
    <mergeCell ref="C37:D37"/>
    <mergeCell ref="E37:F37"/>
    <mergeCell ref="C38:D38"/>
    <mergeCell ref="E38:F38"/>
    <mergeCell ref="C31:D31"/>
    <mergeCell ref="E31:F31"/>
    <mergeCell ref="C32:D32"/>
  </mergeCells>
  <conditionalFormatting sqref="C40:F40 H40:M40">
    <cfRule type="cellIs" dxfId="74" priority="25" stopIfTrue="1" operator="equal">
      <formula>"ERROR"</formula>
    </cfRule>
  </conditionalFormatting>
  <conditionalFormatting sqref="C4">
    <cfRule type="cellIs" dxfId="73" priority="7" stopIfTrue="1" operator="equal">
      <formula>"ERROR"</formula>
    </cfRule>
  </conditionalFormatting>
  <conditionalFormatting sqref="K8:K38">
    <cfRule type="cellIs" dxfId="72" priority="10" stopIfTrue="1" operator="equal">
      <formula>"ERROR"</formula>
    </cfRule>
  </conditionalFormatting>
  <conditionalFormatting sqref="C5:C6">
    <cfRule type="cellIs" dxfId="71" priority="9" stopIfTrue="1" operator="equal">
      <formula>"ERROR"</formula>
    </cfRule>
  </conditionalFormatting>
  <conditionalFormatting sqref="K39">
    <cfRule type="cellIs" dxfId="70" priority="8" stopIfTrue="1" operator="equal">
      <formula>"ERROR"</formula>
    </cfRule>
  </conditionalFormatting>
  <conditionalFormatting sqref="A2:B2">
    <cfRule type="cellIs" dxfId="69" priority="6" stopIfTrue="1" operator="equal">
      <formula>"&gt; 30 %"</formula>
    </cfRule>
  </conditionalFormatting>
  <conditionalFormatting sqref="K4">
    <cfRule type="cellIs" dxfId="68" priority="5" stopIfTrue="1" operator="equal">
      <formula>"ERROR"</formula>
    </cfRule>
  </conditionalFormatting>
  <conditionalFormatting sqref="G4">
    <cfRule type="cellIs" dxfId="67" priority="3" stopIfTrue="1" operator="equal">
      <formula>"ERROR"</formula>
    </cfRule>
  </conditionalFormatting>
  <conditionalFormatting sqref="H5:H6">
    <cfRule type="cellIs" dxfId="66" priority="4" stopIfTrue="1" operator="equal">
      <formula>"ERROR"</formula>
    </cfRule>
  </conditionalFormatting>
  <conditionalFormatting sqref="B4">
    <cfRule type="cellIs" dxfId="65" priority="2" stopIfTrue="1" operator="equal">
      <formula>"ERROR"</formula>
    </cfRule>
  </conditionalFormatting>
  <conditionalFormatting sqref="M4">
    <cfRule type="cellIs" dxfId="64" priority="1" stopIfTrue="1" operator="equal">
      <formula>"ERROR"</formula>
    </cfRule>
  </conditionalFormatting>
  <dataValidations count="2">
    <dataValidation type="list" allowBlank="1" showInputMessage="1" showErrorMessage="1" sqref="E8:F37">
      <formula1>Countries</formula1>
    </dataValidation>
    <dataValidation type="list" allowBlank="1" showInputMessage="1" showErrorMessage="1" sqref="G8:G37">
      <formula1>LISTA</formula1>
    </dataValidation>
  </dataValidations>
  <printOptions horizontalCentered="1"/>
  <pageMargins left="0.70866141732283472" right="0.70866141732283472" top="0.74803149606299213" bottom="0.74803149606299213" header="0.31496062992125984" footer="0.31496062992125984"/>
  <pageSetup paperSize="9" scale="10" fitToHeight="0" orientation="portrait" r:id="rId1"/>
  <headerFooter>
    <oddHeader>&amp;C&amp;A</oddHeader>
    <oddFooter>&amp;L&amp;F&amp;C&amp;P / &amp;N&amp;R&amp;D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000"/>
  </sheetPr>
  <dimension ref="A1:K146"/>
  <sheetViews>
    <sheetView workbookViewId="0">
      <selection activeCell="D10" sqref="D10"/>
    </sheetView>
  </sheetViews>
  <sheetFormatPr defaultColWidth="9.140625" defaultRowHeight="15" x14ac:dyDescent="0.25"/>
  <cols>
    <col min="1" max="1" width="20" style="161" customWidth="1"/>
    <col min="2" max="2" width="26.42578125" style="161" customWidth="1"/>
    <col min="3" max="3" width="50.140625" style="161" customWidth="1"/>
    <col min="4" max="7" width="20" style="161" customWidth="1"/>
    <col min="8" max="8" width="20" style="486" customWidth="1"/>
    <col min="9" max="9" width="24.85546875" style="486" customWidth="1"/>
    <col min="10" max="10" width="2.7109375" style="161" customWidth="1"/>
    <col min="11" max="239" width="20" style="161" customWidth="1"/>
    <col min="240" max="16384" width="9.140625" style="161"/>
  </cols>
  <sheetData>
    <row r="1" spans="1:11" ht="45.75" thickBot="1" x14ac:dyDescent="0.3">
      <c r="A1" s="177" t="s">
        <v>668</v>
      </c>
      <c r="B1" s="176" t="s">
        <v>667</v>
      </c>
      <c r="C1" s="175" t="s">
        <v>666</v>
      </c>
      <c r="D1" s="174"/>
      <c r="H1" s="481" t="s">
        <v>665</v>
      </c>
      <c r="I1" s="481" t="s">
        <v>664</v>
      </c>
      <c r="J1" s="173"/>
      <c r="K1" s="170"/>
    </row>
    <row r="2" spans="1:11" ht="16.5" x14ac:dyDescent="0.25">
      <c r="A2" s="189">
        <f>IF(Beneficiaries!B9="",0,Beneficiaries!A9)</f>
        <v>0</v>
      </c>
      <c r="B2" s="190">
        <f>Beneficiaries!B9</f>
        <v>0</v>
      </c>
      <c r="C2" s="167"/>
      <c r="E2" s="172"/>
      <c r="H2" s="482" t="str">
        <f>IFERROR(INDEX($A$2:$A$145,SMALL(IF(ISTEXT($A$2:$A$145),ROW($A$1:$A$144),""), ROW(A1))),"")</f>
        <v/>
      </c>
      <c r="I2" s="482" t="str">
        <f>IFERROR(INDEX($B$2:$B$145,SMALL(IF(ISTEXT($B$2:$B$145),ROW($B$1:$B$144),""), ROW(B1))),"")</f>
        <v/>
      </c>
      <c r="J2" s="171"/>
      <c r="K2" s="170"/>
    </row>
    <row r="3" spans="1:11" x14ac:dyDescent="0.25">
      <c r="A3" s="189">
        <f>IF(Beneficiaries!B10="",0,Beneficiaries!A10)</f>
        <v>0</v>
      </c>
      <c r="B3" s="190">
        <f>Beneficiaries!B10</f>
        <v>0</v>
      </c>
      <c r="C3" s="167"/>
      <c r="H3" s="483" t="str">
        <f t="array" ref="H3">IFERROR(INDEX($A$2:$A$145,SMALL(IF(ISTEXT($A$2:$A$145),ROW($A$1:$A$144),""), ROW(A2))),"")</f>
        <v/>
      </c>
      <c r="I3" s="484"/>
    </row>
    <row r="4" spans="1:11" x14ac:dyDescent="0.25">
      <c r="A4" s="189">
        <f>IF(Beneficiaries!B11="",0,Beneficiaries!A11)</f>
        <v>0</v>
      </c>
      <c r="B4" s="190">
        <f>Beneficiaries!B11</f>
        <v>0</v>
      </c>
      <c r="C4" s="167"/>
      <c r="H4" s="483" t="str">
        <f t="array" ref="H4">IFERROR(INDEX($A$2:$A$145,SMALL(IF(ISTEXT($A$2:$A$145),ROW($A$1:$A$144),""), ROW(A3))),"")</f>
        <v/>
      </c>
      <c r="I4" s="484"/>
    </row>
    <row r="5" spans="1:11" x14ac:dyDescent="0.25">
      <c r="A5" s="189">
        <f>IF(Beneficiaries!B12="",0,Beneficiaries!A12)</f>
        <v>0</v>
      </c>
      <c r="B5" s="190">
        <f>Beneficiaries!B12</f>
        <v>0</v>
      </c>
      <c r="C5" s="167"/>
      <c r="H5" s="483" t="str">
        <f t="array" ref="H5">IFERROR(INDEX($A$2:$A$145,SMALL(IF(ISTEXT($A$2:$A$145),ROW($A$1:$A$144),""), ROW(A4))),"")</f>
        <v/>
      </c>
      <c r="I5" s="484"/>
    </row>
    <row r="6" spans="1:11" x14ac:dyDescent="0.25">
      <c r="A6" s="189">
        <f>IF(Beneficiaries!B13="",0,Beneficiaries!A13)</f>
        <v>0</v>
      </c>
      <c r="B6" s="190">
        <f>Beneficiaries!B13</f>
        <v>0</v>
      </c>
      <c r="C6" s="167"/>
      <c r="H6" s="483" t="str">
        <f t="array" ref="H6">IFERROR(INDEX($A$2:$A$145,SMALL(IF(ISTEXT($A$2:$A$145),ROW($A$1:$A$144),""), ROW(A5))),"")</f>
        <v/>
      </c>
      <c r="I6" s="484"/>
    </row>
    <row r="7" spans="1:11" x14ac:dyDescent="0.25">
      <c r="A7" s="189">
        <f>IF(Beneficiaries!B14="",0,Beneficiaries!A14)</f>
        <v>0</v>
      </c>
      <c r="B7" s="190">
        <f>Beneficiaries!B14</f>
        <v>0</v>
      </c>
      <c r="C7" s="167"/>
      <c r="H7" s="483" t="str">
        <f t="array" ref="H7">IFERROR(INDEX($A$2:$A$145,SMALL(IF(ISTEXT($A$2:$A$145),ROW($A$1:$A$144),""), ROW(A6))),"")</f>
        <v/>
      </c>
      <c r="I7" s="484"/>
    </row>
    <row r="8" spans="1:11" x14ac:dyDescent="0.25">
      <c r="A8" s="189">
        <f>IF(Beneficiaries!B15="",0,Beneficiaries!A15)</f>
        <v>0</v>
      </c>
      <c r="B8" s="190">
        <f>Beneficiaries!B15</f>
        <v>0</v>
      </c>
      <c r="C8" s="167"/>
      <c r="H8" s="483" t="str">
        <f t="array" ref="H8">IFERROR(INDEX($A$2:$A$145,SMALL(IF(ISTEXT($A$2:$A$145),ROW($A$1:$A$144),""), ROW(A7))),"")</f>
        <v/>
      </c>
      <c r="I8" s="484"/>
    </row>
    <row r="9" spans="1:11" x14ac:dyDescent="0.25">
      <c r="A9" s="189">
        <f>IF(Beneficiaries!B16="",0,Beneficiaries!A16)</f>
        <v>0</v>
      </c>
      <c r="B9" s="190">
        <f>Beneficiaries!B16</f>
        <v>0</v>
      </c>
      <c r="C9" s="167"/>
      <c r="H9" s="483" t="str">
        <f t="array" ref="H9">IFERROR(INDEX($A$2:$A$145,SMALL(IF(ISTEXT($A$2:$A$145),ROW($A$1:$A$144),""), ROW(A8))),"")</f>
        <v/>
      </c>
      <c r="I9" s="484"/>
    </row>
    <row r="10" spans="1:11" x14ac:dyDescent="0.25">
      <c r="A10" s="189">
        <f>IF(Beneficiaries!B17="",0,Beneficiaries!A17)</f>
        <v>0</v>
      </c>
      <c r="B10" s="190">
        <f>Beneficiaries!B17</f>
        <v>0</v>
      </c>
      <c r="C10" s="167"/>
      <c r="H10" s="483" t="str">
        <f t="array" ref="H10">IFERROR(INDEX($A$2:$A$145,SMALL(IF(ISTEXT($A$2:$A$145),ROW($A$1:$A$144),""), ROW(A9))),"")</f>
        <v/>
      </c>
      <c r="I10" s="484"/>
    </row>
    <row r="11" spans="1:11" x14ac:dyDescent="0.25">
      <c r="A11" s="189">
        <f>IF(Beneficiaries!B18="",0,Beneficiaries!A18)</f>
        <v>0</v>
      </c>
      <c r="B11" s="190">
        <f>Beneficiaries!B18</f>
        <v>0</v>
      </c>
      <c r="C11" s="167"/>
      <c r="H11" s="483" t="str">
        <f t="array" ref="H11">IFERROR(INDEX($A$2:$A$145,SMALL(IF(ISTEXT($A$2:$A$145),ROW($A$1:$A$144),""), ROW(A10))),"")</f>
        <v/>
      </c>
      <c r="I11" s="484"/>
    </row>
    <row r="12" spans="1:11" x14ac:dyDescent="0.25">
      <c r="A12" s="189">
        <f>IF(Beneficiaries!B19="",0,Beneficiaries!A19)</f>
        <v>0</v>
      </c>
      <c r="B12" s="190">
        <f>Beneficiaries!B19</f>
        <v>0</v>
      </c>
      <c r="C12" s="167"/>
      <c r="H12" s="483" t="str">
        <f t="array" ref="H12">IFERROR(INDEX($A$2:$A$145,SMALL(IF(ISTEXT($A$2:$A$145),ROW($A$1:$A$144),""), ROW(A11))),"")</f>
        <v/>
      </c>
      <c r="I12" s="484"/>
    </row>
    <row r="13" spans="1:11" x14ac:dyDescent="0.25">
      <c r="A13" s="189">
        <f>IF(Beneficiaries!B20="",0,Beneficiaries!A20)</f>
        <v>0</v>
      </c>
      <c r="B13" s="190">
        <f>Beneficiaries!B20</f>
        <v>0</v>
      </c>
      <c r="C13" s="167"/>
      <c r="H13" s="483" t="str">
        <f t="array" ref="H13">IFERROR(INDEX($A$2:$A$145,SMALL(IF(ISTEXT($A$2:$A$145),ROW($A$1:$A$144),""), ROW(A12))),"")</f>
        <v/>
      </c>
      <c r="I13" s="484"/>
    </row>
    <row r="14" spans="1:11" x14ac:dyDescent="0.25">
      <c r="A14" s="189">
        <f>IF(Beneficiaries!B21="",0,Beneficiaries!A21)</f>
        <v>0</v>
      </c>
      <c r="B14" s="190">
        <f>Beneficiaries!B21</f>
        <v>0</v>
      </c>
      <c r="C14" s="167"/>
      <c r="H14" s="483" t="str">
        <f t="array" ref="H14">IFERROR(INDEX($A$2:$A$145,SMALL(IF(ISTEXT($A$2:$A$145),ROW($A$1:$A$144),""), ROW(A13))),"")</f>
        <v/>
      </c>
      <c r="I14" s="484"/>
    </row>
    <row r="15" spans="1:11" x14ac:dyDescent="0.25">
      <c r="A15" s="189">
        <f>IF(Beneficiaries!B22="",0,Beneficiaries!A22)</f>
        <v>0</v>
      </c>
      <c r="B15" s="190">
        <f>Beneficiaries!B22</f>
        <v>0</v>
      </c>
      <c r="C15" s="167"/>
      <c r="H15" s="483" t="str">
        <f t="array" ref="H15">IFERROR(INDEX($A$2:$A$145,SMALL(IF(ISTEXT($A$2:$A$145),ROW($A$1:$A$144),""), ROW(A14))),"")</f>
        <v/>
      </c>
      <c r="I15" s="484"/>
    </row>
    <row r="16" spans="1:11" x14ac:dyDescent="0.25">
      <c r="A16" s="189">
        <f>IF(Beneficiaries!B23="",0,Beneficiaries!A23)</f>
        <v>0</v>
      </c>
      <c r="B16" s="190">
        <f>Beneficiaries!B23</f>
        <v>0</v>
      </c>
      <c r="C16" s="167"/>
      <c r="H16" s="483" t="str">
        <f t="array" ref="H16">IFERROR(INDEX($A$2:$A$145,SMALL(IF(ISTEXT($A$2:$A$145),ROW($A$1:$A$144),""), ROW(A15))),"")</f>
        <v/>
      </c>
      <c r="I16" s="484"/>
    </row>
    <row r="17" spans="1:9" x14ac:dyDescent="0.25">
      <c r="A17" s="189">
        <f>IF(Beneficiaries!B24="",0,Beneficiaries!A24)</f>
        <v>0</v>
      </c>
      <c r="B17" s="190">
        <f>Beneficiaries!B24</f>
        <v>0</v>
      </c>
      <c r="C17" s="167"/>
      <c r="H17" s="483" t="str">
        <f t="array" ref="H17">IFERROR(INDEX($A$2:$A$145,SMALL(IF(ISTEXT($A$2:$A$145),ROW($A$1:$A$144),""), ROW(A16))),"")</f>
        <v/>
      </c>
      <c r="I17" s="484"/>
    </row>
    <row r="18" spans="1:9" x14ac:dyDescent="0.25">
      <c r="A18" s="189">
        <f>IF(Beneficiaries!B25="",0,Beneficiaries!A25)</f>
        <v>0</v>
      </c>
      <c r="B18" s="190">
        <f>Beneficiaries!B25</f>
        <v>0</v>
      </c>
      <c r="C18" s="167"/>
      <c r="H18" s="483" t="str">
        <f t="array" ref="H18">IFERROR(INDEX($A$2:$A$145,SMALL(IF(ISTEXT($A$2:$A$145),ROW($A$1:$A$144),""), ROW(A17))),"")</f>
        <v/>
      </c>
      <c r="I18" s="484"/>
    </row>
    <row r="19" spans="1:9" x14ac:dyDescent="0.25">
      <c r="A19" s="189">
        <f>IF(Beneficiaries!B26="",0,Beneficiaries!A26)</f>
        <v>0</v>
      </c>
      <c r="B19" s="190">
        <f>Beneficiaries!B26</f>
        <v>0</v>
      </c>
      <c r="C19" s="167"/>
      <c r="H19" s="483" t="str">
        <f t="array" ref="H19">IFERROR(INDEX($A$2:$A$145,SMALL(IF(ISTEXT($A$2:$A$145),ROW($A$1:$A$144),""), ROW(A18))),"")</f>
        <v/>
      </c>
      <c r="I19" s="484"/>
    </row>
    <row r="20" spans="1:9" x14ac:dyDescent="0.25">
      <c r="A20" s="189">
        <f>IF(Beneficiaries!B27="",0,Beneficiaries!A27)</f>
        <v>0</v>
      </c>
      <c r="B20" s="190">
        <f>Beneficiaries!B27</f>
        <v>0</v>
      </c>
      <c r="C20" s="167"/>
      <c r="H20" s="483" t="str">
        <f t="array" ref="H20">IFERROR(INDEX($A$2:$A$145,SMALL(IF(ISTEXT($A$2:$A$145),ROW($A$1:$A$144),""), ROW(A19))),"")</f>
        <v/>
      </c>
      <c r="I20" s="484"/>
    </row>
    <row r="21" spans="1:9" x14ac:dyDescent="0.25">
      <c r="A21" s="189">
        <f>IF(Beneficiaries!B28="",0,Beneficiaries!A28)</f>
        <v>0</v>
      </c>
      <c r="B21" s="190">
        <f>Beneficiaries!B28</f>
        <v>0</v>
      </c>
      <c r="C21" s="167"/>
      <c r="H21" s="483" t="str">
        <f t="array" ref="H21">IFERROR(INDEX($A$2:$A$145,SMALL(IF(ISTEXT($A$2:$A$145),ROW($A$1:$A$144),""), ROW(A20))),"")</f>
        <v/>
      </c>
      <c r="I21" s="484"/>
    </row>
    <row r="22" spans="1:9" x14ac:dyDescent="0.25">
      <c r="A22" s="189">
        <f>IF(Beneficiaries!B29="",0,Beneficiaries!A29)</f>
        <v>0</v>
      </c>
      <c r="B22" s="190">
        <f>Beneficiaries!B29</f>
        <v>0</v>
      </c>
      <c r="C22" s="167"/>
      <c r="H22" s="483" t="str">
        <f t="array" ref="H22">IFERROR(INDEX($A$2:$A$145,SMALL(IF(ISTEXT($A$2:$A$145),ROW($A$1:$A$144),""), ROW(A21))),"")</f>
        <v/>
      </c>
      <c r="I22" s="484"/>
    </row>
    <row r="23" spans="1:9" x14ac:dyDescent="0.25">
      <c r="A23" s="189">
        <f>IF(Beneficiaries!B30="",0,Beneficiaries!A30)</f>
        <v>0</v>
      </c>
      <c r="B23" s="190">
        <f>Beneficiaries!B30</f>
        <v>0</v>
      </c>
      <c r="C23" s="167"/>
      <c r="H23" s="483" t="str">
        <f t="array" ref="H23">IFERROR(INDEX($A$2:$A$145,SMALL(IF(ISTEXT($A$2:$A$145),ROW($A$1:$A$144),""), ROW(A22))),"")</f>
        <v/>
      </c>
      <c r="I23" s="484"/>
    </row>
    <row r="24" spans="1:9" x14ac:dyDescent="0.25">
      <c r="A24" s="189">
        <f>IF(Beneficiaries!B31="",0,Beneficiaries!A31)</f>
        <v>0</v>
      </c>
      <c r="B24" s="190">
        <f>Beneficiaries!B31</f>
        <v>0</v>
      </c>
      <c r="C24" s="167"/>
      <c r="H24" s="483" t="str">
        <f t="array" ref="H24">IFERROR(INDEX($A$2:$A$145,SMALL(IF(ISTEXT($A$2:$A$145),ROW($A$1:$A$144),""), ROW(A23))),"")</f>
        <v/>
      </c>
      <c r="I24" s="484"/>
    </row>
    <row r="25" spans="1:9" x14ac:dyDescent="0.25">
      <c r="A25" s="189">
        <f>IF(Beneficiaries!B32="",0,Beneficiaries!A32)</f>
        <v>0</v>
      </c>
      <c r="B25" s="190">
        <f>Beneficiaries!B32</f>
        <v>0</v>
      </c>
      <c r="C25" s="167"/>
      <c r="H25" s="483" t="str">
        <f t="array" ref="H25">IFERROR(INDEX($A$2:$A$145,SMALL(IF(ISTEXT($A$2:$A$145),ROW($A$1:$A$144),""), ROW(A24))),"")</f>
        <v/>
      </c>
      <c r="I25" s="484"/>
    </row>
    <row r="26" spans="1:9" x14ac:dyDescent="0.25">
      <c r="A26" s="189">
        <f>IF(Beneficiaries!B33="",0,Beneficiaries!A33)</f>
        <v>0</v>
      </c>
      <c r="B26" s="190">
        <f>Beneficiaries!B33</f>
        <v>0</v>
      </c>
      <c r="C26" s="167"/>
      <c r="H26" s="483" t="str">
        <f t="array" ref="H26">IFERROR(INDEX($A$2:$A$145,SMALL(IF(ISTEXT($A$2:$A$145),ROW($A$1:$A$144),""), ROW(A25))),"")</f>
        <v/>
      </c>
      <c r="I26" s="484"/>
    </row>
    <row r="27" spans="1:9" x14ac:dyDescent="0.25">
      <c r="A27" s="189">
        <f>IF(Beneficiaries!B34="",0,Beneficiaries!A34)</f>
        <v>0</v>
      </c>
      <c r="B27" s="190">
        <f>Beneficiaries!B34</f>
        <v>0</v>
      </c>
      <c r="C27" s="167"/>
      <c r="H27" s="483" t="str">
        <f t="array" ref="H27">IFERROR(INDEX($A$2:$A$145,SMALL(IF(ISTEXT($A$2:$A$145),ROW($A$1:$A$144),""), ROW(A26))),"")</f>
        <v/>
      </c>
      <c r="I27" s="484"/>
    </row>
    <row r="28" spans="1:9" x14ac:dyDescent="0.25">
      <c r="A28" s="189">
        <f>IF(Beneficiaries!B35="",0,Beneficiaries!A35)</f>
        <v>0</v>
      </c>
      <c r="B28" s="190">
        <f>Beneficiaries!B35</f>
        <v>0</v>
      </c>
      <c r="C28" s="167"/>
      <c r="H28" s="483" t="str">
        <f t="array" ref="H28">IFERROR(INDEX($A$2:$A$145,SMALL(IF(ISTEXT($A$2:$A$145),ROW($A$1:$A$144),""), ROW(A27))),"")</f>
        <v/>
      </c>
      <c r="I28" s="484"/>
    </row>
    <row r="29" spans="1:9" x14ac:dyDescent="0.25">
      <c r="A29" s="189">
        <f>IF(Beneficiaries!B36="",0,Beneficiaries!A36)</f>
        <v>0</v>
      </c>
      <c r="B29" s="190">
        <f>Beneficiaries!B36</f>
        <v>0</v>
      </c>
      <c r="C29" s="167"/>
      <c r="H29" s="483" t="str">
        <f t="array" ref="H29">IFERROR(INDEX($A$2:$A$145,SMALL(IF(ISTEXT($A$2:$A$145),ROW($A$1:$A$144),""), ROW(A28))),"")</f>
        <v/>
      </c>
      <c r="I29" s="484"/>
    </row>
    <row r="30" spans="1:9" x14ac:dyDescent="0.25">
      <c r="A30" s="189">
        <f>IF(Beneficiaries!B37="",0,Beneficiaries!A37)</f>
        <v>0</v>
      </c>
      <c r="B30" s="190">
        <f>Beneficiaries!B37</f>
        <v>0</v>
      </c>
      <c r="C30" s="167"/>
      <c r="H30" s="483" t="str">
        <f t="array" ref="H30">IFERROR(INDEX($A$2:$A$145,SMALL(IF(ISTEXT($A$2:$A$145),ROW($A$1:$A$144),""), ROW(A29))),"")</f>
        <v/>
      </c>
      <c r="I30" s="484"/>
    </row>
    <row r="31" spans="1:9" x14ac:dyDescent="0.25">
      <c r="A31" s="189">
        <f>IF(Beneficiaries!B38="",0,Beneficiaries!A38)</f>
        <v>0</v>
      </c>
      <c r="B31" s="190">
        <f>Beneficiaries!B38</f>
        <v>0</v>
      </c>
      <c r="C31" s="167"/>
      <c r="H31" s="483" t="str">
        <f t="array" ref="H31">IFERROR(INDEX($A$2:$A$145,SMALL(IF(ISTEXT($A$2:$A$145),ROW($A$1:$A$144),""), ROW(A30))),"")</f>
        <v/>
      </c>
      <c r="I31" s="484"/>
    </row>
    <row r="32" spans="1:9" x14ac:dyDescent="0.25">
      <c r="A32" s="189">
        <f>IF(Beneficiaries!B39="",0,Beneficiaries!A39)</f>
        <v>0</v>
      </c>
      <c r="B32" s="190">
        <f>Beneficiaries!B39</f>
        <v>0</v>
      </c>
      <c r="C32" s="167"/>
      <c r="H32" s="483" t="str">
        <f t="array" ref="H32">IFERROR(INDEX($A$2:$A$145,SMALL(IF(ISTEXT($A$2:$A$145),ROW($A$1:$A$144),""), ROW(A31))),"")</f>
        <v/>
      </c>
      <c r="I32" s="484"/>
    </row>
    <row r="33" spans="1:9" x14ac:dyDescent="0.25">
      <c r="A33" s="189">
        <f>IF(Beneficiaries!B40="",0,Beneficiaries!A40)</f>
        <v>0</v>
      </c>
      <c r="B33" s="190">
        <f>Beneficiaries!B40</f>
        <v>0</v>
      </c>
      <c r="C33" s="167"/>
      <c r="H33" s="483" t="str">
        <f t="array" ref="H33">IFERROR(INDEX($A$2:$A$145,SMALL(IF(ISTEXT($A$2:$A$145),ROW($A$1:$A$144),""), ROW(A32))),"")</f>
        <v/>
      </c>
      <c r="I33" s="484"/>
    </row>
    <row r="34" spans="1:9" x14ac:dyDescent="0.25">
      <c r="A34" s="189">
        <f>IF(Beneficiaries!B41="",0,Beneficiaries!A41)</f>
        <v>0</v>
      </c>
      <c r="B34" s="190">
        <f>Beneficiaries!B41</f>
        <v>0</v>
      </c>
      <c r="C34" s="167"/>
      <c r="H34" s="483" t="str">
        <f t="array" ref="H34">IFERROR(INDEX($A$2:$A$145,SMALL(IF(ISTEXT($A$2:$A$145),ROW($A$1:$A$144),""), ROW(A33))),"")</f>
        <v/>
      </c>
      <c r="I34" s="484"/>
    </row>
    <row r="35" spans="1:9" x14ac:dyDescent="0.25">
      <c r="A35" s="189">
        <f>IF(Beneficiaries!B42="",0,Beneficiaries!A42)</f>
        <v>0</v>
      </c>
      <c r="B35" s="190">
        <f>Beneficiaries!B42</f>
        <v>0</v>
      </c>
      <c r="C35" s="167"/>
      <c r="H35" s="483" t="str">
        <f t="array" ref="H35">IFERROR(INDEX($A$2:$A$145,SMALL(IF(ISTEXT($A$2:$A$145),ROW($A$1:$A$144),""), ROW(A34))),"")</f>
        <v/>
      </c>
      <c r="I35" s="484"/>
    </row>
    <row r="36" spans="1:9" x14ac:dyDescent="0.25">
      <c r="A36" s="189">
        <f>IF(Beneficiaries!B43="",0,Beneficiaries!A43)</f>
        <v>0</v>
      </c>
      <c r="B36" s="190">
        <f>Beneficiaries!B43</f>
        <v>0</v>
      </c>
      <c r="C36" s="167"/>
      <c r="H36" s="483" t="str">
        <f t="array" ref="H36">IFERROR(INDEX($A$2:$A$145,SMALL(IF(ISTEXT($A$2:$A$145),ROW($A$1:$A$144),""), ROW(A35))),"")</f>
        <v/>
      </c>
      <c r="I36" s="484"/>
    </row>
    <row r="37" spans="1:9" x14ac:dyDescent="0.25">
      <c r="A37" s="189">
        <f>IF(Beneficiaries!B44="",0,Beneficiaries!A44)</f>
        <v>0</v>
      </c>
      <c r="B37" s="190">
        <f>Beneficiaries!B44</f>
        <v>0</v>
      </c>
      <c r="C37" s="167"/>
      <c r="H37" s="483" t="str">
        <f t="array" ref="H37">IFERROR(INDEX($A$2:$A$145,SMALL(IF(ISTEXT($A$2:$A$145),ROW($A$1:$A$144),""), ROW(A36))),"")</f>
        <v/>
      </c>
      <c r="I37" s="484"/>
    </row>
    <row r="38" spans="1:9" x14ac:dyDescent="0.25">
      <c r="A38" s="189">
        <f>IF(Beneficiaries!B45="",0,Beneficiaries!A45)</f>
        <v>0</v>
      </c>
      <c r="B38" s="190">
        <f>Beneficiaries!B45</f>
        <v>0</v>
      </c>
      <c r="C38" s="167"/>
      <c r="H38" s="483" t="str">
        <f t="array" ref="H38">IFERROR(INDEX($A$2:$A$145,SMALL(IF(ISTEXT($A$2:$A$145),ROW($A$1:$A$144),""), ROW(A37))),"")</f>
        <v/>
      </c>
      <c r="I38" s="484"/>
    </row>
    <row r="39" spans="1:9" x14ac:dyDescent="0.25">
      <c r="A39" s="189">
        <f>IF(Beneficiaries!B46="",0,Beneficiaries!A46)</f>
        <v>0</v>
      </c>
      <c r="B39" s="190">
        <f>Beneficiaries!B46</f>
        <v>0</v>
      </c>
      <c r="C39" s="167"/>
      <c r="H39" s="483" t="str">
        <f t="array" ref="H39">IFERROR(INDEX($A$2:$A$145,SMALL(IF(ISTEXT($A$2:$A$145),ROW($A$1:$A$144),""), ROW(A38))),"")</f>
        <v/>
      </c>
      <c r="I39" s="484"/>
    </row>
    <row r="40" spans="1:9" x14ac:dyDescent="0.25">
      <c r="A40" s="189">
        <f>IF(Beneficiaries!B47="",0,Beneficiaries!A47)</f>
        <v>0</v>
      </c>
      <c r="B40" s="190">
        <f>Beneficiaries!B47</f>
        <v>0</v>
      </c>
      <c r="C40" s="167"/>
      <c r="H40" s="483" t="str">
        <f t="array" ref="H40">IFERROR(INDEX($A$2:$A$145,SMALL(IF(ISTEXT($A$2:$A$145),ROW($A$1:$A$144),""), ROW(A39))),"")</f>
        <v/>
      </c>
      <c r="I40" s="484"/>
    </row>
    <row r="41" spans="1:9" ht="15.75" thickBot="1" x14ac:dyDescent="0.3">
      <c r="A41" s="189">
        <f>IF(Beneficiaries!B48="",0,Beneficiaries!A48)</f>
        <v>0</v>
      </c>
      <c r="B41" s="190">
        <f>Beneficiaries!B48</f>
        <v>0</v>
      </c>
      <c r="C41" s="167"/>
      <c r="H41" s="485" t="str">
        <f t="array" ref="H41">IFERROR(INDEX($A$2:$A$145,SMALL(IF(ISTEXT($A$2:$A$145),ROW($A$1:$A$144),""), ROW(A40))),"")</f>
        <v/>
      </c>
      <c r="I41" s="484"/>
    </row>
    <row r="42" spans="1:9" x14ac:dyDescent="0.25">
      <c r="A42" s="189">
        <f>IF(Beneficiaries!B49="",0,Beneficiaries!A49)</f>
        <v>0</v>
      </c>
      <c r="B42" s="190">
        <f>Beneficiaries!B49</f>
        <v>0</v>
      </c>
      <c r="C42" s="167"/>
    </row>
    <row r="43" spans="1:9" x14ac:dyDescent="0.25">
      <c r="A43" s="189">
        <f>IF(Beneficiaries!B50="",0,Beneficiaries!A50)</f>
        <v>0</v>
      </c>
      <c r="B43" s="190">
        <f>Beneficiaries!B50</f>
        <v>0</v>
      </c>
      <c r="C43" s="167"/>
    </row>
    <row r="44" spans="1:9" x14ac:dyDescent="0.25">
      <c r="A44" s="189">
        <f>IF(Beneficiaries!B51="",0,Beneficiaries!A51)</f>
        <v>0</v>
      </c>
      <c r="B44" s="190">
        <f>Beneficiaries!B51</f>
        <v>0</v>
      </c>
      <c r="C44" s="167"/>
    </row>
    <row r="45" spans="1:9" x14ac:dyDescent="0.25">
      <c r="A45" s="189">
        <f>IF(Beneficiaries!B52="",0,Beneficiaries!A52)</f>
        <v>0</v>
      </c>
      <c r="B45" s="190">
        <f>Beneficiaries!B52</f>
        <v>0</v>
      </c>
      <c r="C45" s="167"/>
    </row>
    <row r="46" spans="1:9" x14ac:dyDescent="0.25">
      <c r="A46" s="189">
        <f>IF(Beneficiaries!B53="",0,Beneficiaries!A53)</f>
        <v>0</v>
      </c>
      <c r="B46" s="190">
        <f>Beneficiaries!B53</f>
        <v>0</v>
      </c>
      <c r="C46" s="167"/>
    </row>
    <row r="47" spans="1:9" x14ac:dyDescent="0.25">
      <c r="A47" s="189">
        <f>IF(Beneficiaries!B54="",0,Beneficiaries!A54)</f>
        <v>0</v>
      </c>
      <c r="B47" s="190">
        <f>Beneficiaries!B54</f>
        <v>0</v>
      </c>
      <c r="C47" s="167"/>
    </row>
    <row r="48" spans="1:9" x14ac:dyDescent="0.25">
      <c r="A48" s="189">
        <f>IF(Beneficiaries!B55="",0,Beneficiaries!A55)</f>
        <v>0</v>
      </c>
      <c r="B48" s="190">
        <f>Beneficiaries!B55</f>
        <v>0</v>
      </c>
      <c r="C48" s="167"/>
    </row>
    <row r="49" spans="1:3" x14ac:dyDescent="0.25">
      <c r="A49" s="189">
        <f>IF(Beneficiaries!B56="",0,Beneficiaries!A56)</f>
        <v>0</v>
      </c>
      <c r="B49" s="190">
        <f>Beneficiaries!B56</f>
        <v>0</v>
      </c>
      <c r="C49" s="167"/>
    </row>
    <row r="50" spans="1:3" x14ac:dyDescent="0.25">
      <c r="A50" s="189">
        <f>IF(Beneficiaries!B57="",0,Beneficiaries!A57)</f>
        <v>0</v>
      </c>
      <c r="B50" s="190">
        <f>Beneficiaries!B57</f>
        <v>0</v>
      </c>
      <c r="C50" s="167"/>
    </row>
    <row r="51" spans="1:3" x14ac:dyDescent="0.25">
      <c r="A51" s="189">
        <f>IF(Beneficiaries!B58="",0,Beneficiaries!A58)</f>
        <v>0</v>
      </c>
      <c r="B51" s="190">
        <f>Beneficiaries!B58</f>
        <v>0</v>
      </c>
      <c r="C51" s="167"/>
    </row>
    <row r="52" spans="1:3" x14ac:dyDescent="0.25">
      <c r="A52" s="189">
        <f>IF(Beneficiaries!B59="",0,Beneficiaries!A59)</f>
        <v>0</v>
      </c>
      <c r="B52" s="190">
        <f>Beneficiaries!B59</f>
        <v>0</v>
      </c>
      <c r="C52" s="167"/>
    </row>
    <row r="53" spans="1:3" x14ac:dyDescent="0.25">
      <c r="A53" s="189">
        <f>IF(Beneficiaries!B60="",0,Beneficiaries!A60)</f>
        <v>0</v>
      </c>
      <c r="B53" s="190">
        <f>Beneficiaries!B60</f>
        <v>0</v>
      </c>
      <c r="C53" s="167"/>
    </row>
    <row r="54" spans="1:3" x14ac:dyDescent="0.25">
      <c r="A54" s="189">
        <f>IF(Beneficiaries!B61="",0,Beneficiaries!A61)</f>
        <v>0</v>
      </c>
      <c r="B54" s="190">
        <f>Beneficiaries!B61</f>
        <v>0</v>
      </c>
      <c r="C54" s="167"/>
    </row>
    <row r="55" spans="1:3" x14ac:dyDescent="0.25">
      <c r="A55" s="189">
        <f>IF(Beneficiaries!B62="",0,Beneficiaries!A62)</f>
        <v>0</v>
      </c>
      <c r="B55" s="190">
        <f>Beneficiaries!B62</f>
        <v>0</v>
      </c>
      <c r="C55" s="167"/>
    </row>
    <row r="56" spans="1:3" x14ac:dyDescent="0.25">
      <c r="A56" s="189">
        <f>IF(Beneficiaries!B63="",0,Beneficiaries!A63)</f>
        <v>0</v>
      </c>
      <c r="B56" s="190">
        <f>Beneficiaries!B63</f>
        <v>0</v>
      </c>
      <c r="C56" s="167"/>
    </row>
    <row r="57" spans="1:3" x14ac:dyDescent="0.25">
      <c r="A57" s="189">
        <f>IF(Beneficiaries!B64="",0,Beneficiaries!A64)</f>
        <v>0</v>
      </c>
      <c r="B57" s="190">
        <f>Beneficiaries!B64</f>
        <v>0</v>
      </c>
      <c r="C57" s="167"/>
    </row>
    <row r="58" spans="1:3" x14ac:dyDescent="0.25">
      <c r="A58" s="189">
        <f>IF(Beneficiaries!B65="",0,Beneficiaries!A65)</f>
        <v>0</v>
      </c>
      <c r="B58" s="190">
        <f>Beneficiaries!B65</f>
        <v>0</v>
      </c>
      <c r="C58" s="167"/>
    </row>
    <row r="59" spans="1:3" x14ac:dyDescent="0.25">
      <c r="A59" s="189">
        <f>IF(Beneficiaries!B66="",0,Beneficiaries!A66)</f>
        <v>0</v>
      </c>
      <c r="B59" s="190">
        <f>Beneficiaries!B66</f>
        <v>0</v>
      </c>
      <c r="C59" s="167"/>
    </row>
    <row r="60" spans="1:3" x14ac:dyDescent="0.25">
      <c r="A60" s="189">
        <f>IF(Beneficiaries!B67="",0,Beneficiaries!A67)</f>
        <v>0</v>
      </c>
      <c r="B60" s="190">
        <f>Beneficiaries!B67</f>
        <v>0</v>
      </c>
      <c r="C60" s="167"/>
    </row>
    <row r="61" spans="1:3" x14ac:dyDescent="0.25">
      <c r="A61" s="189">
        <f>IF(Beneficiaries!B68="",0,Beneficiaries!A68)</f>
        <v>0</v>
      </c>
      <c r="B61" s="190">
        <f>Beneficiaries!B68</f>
        <v>0</v>
      </c>
      <c r="C61" s="167"/>
    </row>
    <row r="62" spans="1:3" x14ac:dyDescent="0.25">
      <c r="A62" s="189">
        <f>IF(Beneficiaries!B69="",0,Beneficiaries!A69)</f>
        <v>0</v>
      </c>
      <c r="B62" s="190">
        <f>Beneficiaries!B69</f>
        <v>0</v>
      </c>
      <c r="C62" s="167"/>
    </row>
    <row r="63" spans="1:3" x14ac:dyDescent="0.25">
      <c r="A63" s="189">
        <f>IF(Beneficiaries!B70="",0,Beneficiaries!A70)</f>
        <v>0</v>
      </c>
      <c r="B63" s="190">
        <f>Beneficiaries!B70</f>
        <v>0</v>
      </c>
      <c r="C63" s="167"/>
    </row>
    <row r="64" spans="1:3" x14ac:dyDescent="0.25">
      <c r="A64" s="189">
        <f>IF(Beneficiaries!B71="",0,Beneficiaries!A71)</f>
        <v>0</v>
      </c>
      <c r="B64" s="190">
        <f>Beneficiaries!B71</f>
        <v>0</v>
      </c>
      <c r="C64" s="167"/>
    </row>
    <row r="65" spans="1:3" x14ac:dyDescent="0.25">
      <c r="A65" s="189">
        <f>IF(Beneficiaries!B72="",0,Beneficiaries!A72)</f>
        <v>0</v>
      </c>
      <c r="B65" s="190">
        <f>Beneficiaries!B72</f>
        <v>0</v>
      </c>
      <c r="C65" s="167"/>
    </row>
    <row r="66" spans="1:3" x14ac:dyDescent="0.25">
      <c r="A66" s="189">
        <f>IF(Beneficiaries!B73="",0,Beneficiaries!A73)</f>
        <v>0</v>
      </c>
      <c r="B66" s="190">
        <f>Beneficiaries!B73</f>
        <v>0</v>
      </c>
      <c r="C66" s="167"/>
    </row>
    <row r="67" spans="1:3" x14ac:dyDescent="0.25">
      <c r="A67" s="189">
        <f>IF(Beneficiaries!B74="",0,Beneficiaries!A74)</f>
        <v>0</v>
      </c>
      <c r="B67" s="190">
        <f>Beneficiaries!B74</f>
        <v>0</v>
      </c>
      <c r="C67" s="167"/>
    </row>
    <row r="68" spans="1:3" x14ac:dyDescent="0.25">
      <c r="A68" s="189">
        <f>IF(Beneficiaries!B75="",0,Beneficiaries!A75)</f>
        <v>0</v>
      </c>
      <c r="B68" s="190">
        <f>Beneficiaries!B75</f>
        <v>0</v>
      </c>
      <c r="C68" s="167"/>
    </row>
    <row r="69" spans="1:3" x14ac:dyDescent="0.25">
      <c r="A69" s="189">
        <f>IF(Beneficiaries!B76="",0,Beneficiaries!A76)</f>
        <v>0</v>
      </c>
      <c r="B69" s="190">
        <f>Beneficiaries!B76</f>
        <v>0</v>
      </c>
      <c r="C69" s="167"/>
    </row>
    <row r="70" spans="1:3" x14ac:dyDescent="0.25">
      <c r="A70" s="189">
        <f>IF(Beneficiaries!B77="",0,Beneficiaries!A77)</f>
        <v>0</v>
      </c>
      <c r="B70" s="190">
        <f>Beneficiaries!B77</f>
        <v>0</v>
      </c>
      <c r="C70" s="167"/>
    </row>
    <row r="71" spans="1:3" x14ac:dyDescent="0.25">
      <c r="A71" s="189">
        <f>IF(Beneficiaries!B78="",0,Beneficiaries!A78)</f>
        <v>0</v>
      </c>
      <c r="B71" s="190">
        <f>Beneficiaries!B78</f>
        <v>0</v>
      </c>
      <c r="C71" s="167"/>
    </row>
    <row r="72" spans="1:3" x14ac:dyDescent="0.25">
      <c r="A72" s="189">
        <f>IF(Beneficiaries!B79="",0,Beneficiaries!A79)</f>
        <v>0</v>
      </c>
      <c r="B72" s="190">
        <f>Beneficiaries!B79</f>
        <v>0</v>
      </c>
      <c r="C72" s="167"/>
    </row>
    <row r="73" spans="1:3" x14ac:dyDescent="0.25">
      <c r="A73" s="189">
        <f>IF(Beneficiaries!B80="",0,Beneficiaries!A80)</f>
        <v>0</v>
      </c>
      <c r="B73" s="190">
        <f>Beneficiaries!B80</f>
        <v>0</v>
      </c>
      <c r="C73" s="167"/>
    </row>
    <row r="74" spans="1:3" x14ac:dyDescent="0.25">
      <c r="A74" s="189">
        <f>IF(Beneficiaries!B81="",0,Beneficiaries!A81)</f>
        <v>0</v>
      </c>
      <c r="B74" s="190">
        <f>Beneficiaries!B81</f>
        <v>0</v>
      </c>
      <c r="C74" s="167"/>
    </row>
    <row r="75" spans="1:3" x14ac:dyDescent="0.25">
      <c r="A75" s="189">
        <f>IF(Beneficiaries!B82="",0,Beneficiaries!A82)</f>
        <v>0</v>
      </c>
      <c r="B75" s="190">
        <f>Beneficiaries!B82</f>
        <v>0</v>
      </c>
      <c r="C75" s="167"/>
    </row>
    <row r="76" spans="1:3" x14ac:dyDescent="0.25">
      <c r="A76" s="189">
        <f>IF(Beneficiaries!B83="",0,Beneficiaries!A83)</f>
        <v>0</v>
      </c>
      <c r="B76" s="190">
        <f>Beneficiaries!B83</f>
        <v>0</v>
      </c>
      <c r="C76" s="167"/>
    </row>
    <row r="77" spans="1:3" x14ac:dyDescent="0.25">
      <c r="A77" s="189">
        <f>IF(Beneficiaries!B84="",0,Beneficiaries!A84)</f>
        <v>0</v>
      </c>
      <c r="B77" s="190">
        <f>Beneficiaries!B84</f>
        <v>0</v>
      </c>
      <c r="C77" s="167"/>
    </row>
    <row r="78" spans="1:3" x14ac:dyDescent="0.25">
      <c r="A78" s="189">
        <f>IF(Beneficiaries!B85="",0,Beneficiaries!A85)</f>
        <v>0</v>
      </c>
      <c r="B78" s="190">
        <f>Beneficiaries!B85</f>
        <v>0</v>
      </c>
      <c r="C78" s="167"/>
    </row>
    <row r="79" spans="1:3" x14ac:dyDescent="0.25">
      <c r="A79" s="189">
        <f>IF(Beneficiaries!B86="",0,Beneficiaries!A86)</f>
        <v>0</v>
      </c>
      <c r="B79" s="190">
        <f>Beneficiaries!B86</f>
        <v>0</v>
      </c>
      <c r="C79" s="167"/>
    </row>
    <row r="80" spans="1:3" x14ac:dyDescent="0.25">
      <c r="A80" s="189">
        <f>IF(Beneficiaries!B87="",0,Beneficiaries!A87)</f>
        <v>0</v>
      </c>
      <c r="B80" s="190">
        <f>Beneficiaries!B87</f>
        <v>0</v>
      </c>
      <c r="C80" s="167"/>
    </row>
    <row r="81" spans="1:3" x14ac:dyDescent="0.25">
      <c r="A81" s="189">
        <f>IF(Beneficiaries!B88="",0,Beneficiaries!A88)</f>
        <v>0</v>
      </c>
      <c r="B81" s="190">
        <f>Beneficiaries!B88</f>
        <v>0</v>
      </c>
      <c r="C81" s="167"/>
    </row>
    <row r="82" spans="1:3" x14ac:dyDescent="0.25">
      <c r="A82" s="189">
        <f>IF(Beneficiaries!B89="",0,Beneficiaries!A89)</f>
        <v>0</v>
      </c>
      <c r="B82" s="190">
        <f>Beneficiaries!B89</f>
        <v>0</v>
      </c>
      <c r="C82" s="167"/>
    </row>
    <row r="83" spans="1:3" x14ac:dyDescent="0.25">
      <c r="A83" s="189">
        <f>IF(Beneficiaries!B90="",0,Beneficiaries!A90)</f>
        <v>0</v>
      </c>
      <c r="B83" s="190">
        <f>Beneficiaries!B90</f>
        <v>0</v>
      </c>
      <c r="C83" s="167"/>
    </row>
    <row r="84" spans="1:3" x14ac:dyDescent="0.25">
      <c r="A84" s="189">
        <f>IF(Beneficiaries!B91="",0,Beneficiaries!A91)</f>
        <v>0</v>
      </c>
      <c r="B84" s="190">
        <f>Beneficiaries!B91</f>
        <v>0</v>
      </c>
      <c r="C84" s="167"/>
    </row>
    <row r="85" spans="1:3" x14ac:dyDescent="0.25">
      <c r="A85" s="189">
        <f>IF(Beneficiaries!B92="",0,Beneficiaries!A92)</f>
        <v>0</v>
      </c>
      <c r="B85" s="190">
        <f>Beneficiaries!B92</f>
        <v>0</v>
      </c>
      <c r="C85" s="167"/>
    </row>
    <row r="86" spans="1:3" x14ac:dyDescent="0.25">
      <c r="A86" s="189">
        <f>IF(Beneficiaries!B93="",0,Beneficiaries!A93)</f>
        <v>0</v>
      </c>
      <c r="B86" s="190">
        <f>Beneficiaries!B93</f>
        <v>0</v>
      </c>
      <c r="C86" s="167"/>
    </row>
    <row r="87" spans="1:3" x14ac:dyDescent="0.25">
      <c r="A87" s="189">
        <f>IF(Beneficiaries!B94="",0,Beneficiaries!A94)</f>
        <v>0</v>
      </c>
      <c r="B87" s="190">
        <f>Beneficiaries!B94</f>
        <v>0</v>
      </c>
      <c r="C87" s="167"/>
    </row>
    <row r="88" spans="1:3" x14ac:dyDescent="0.25">
      <c r="A88" s="189">
        <f>IF(Beneficiaries!B95="",0,Beneficiaries!A95)</f>
        <v>0</v>
      </c>
      <c r="B88" s="190">
        <f>Beneficiaries!B95</f>
        <v>0</v>
      </c>
      <c r="C88" s="167"/>
    </row>
    <row r="89" spans="1:3" x14ac:dyDescent="0.25">
      <c r="A89" s="189">
        <f>IF(Beneficiaries!B96="",0,Beneficiaries!A96)</f>
        <v>0</v>
      </c>
      <c r="B89" s="190">
        <f>Beneficiaries!B96</f>
        <v>0</v>
      </c>
      <c r="C89" s="167"/>
    </row>
    <row r="90" spans="1:3" x14ac:dyDescent="0.25">
      <c r="A90" s="189">
        <f>IF(Beneficiaries!B97="",0,Beneficiaries!A97)</f>
        <v>0</v>
      </c>
      <c r="B90" s="190">
        <f>Beneficiaries!B97</f>
        <v>0</v>
      </c>
      <c r="C90" s="167"/>
    </row>
    <row r="91" spans="1:3" x14ac:dyDescent="0.25">
      <c r="A91" s="189">
        <f>IF(Beneficiaries!B98="",0,Beneficiaries!A98)</f>
        <v>0</v>
      </c>
      <c r="B91" s="190">
        <f>Beneficiaries!B98</f>
        <v>0</v>
      </c>
      <c r="C91" s="167"/>
    </row>
    <row r="92" spans="1:3" x14ac:dyDescent="0.25">
      <c r="A92" s="189">
        <f>IF(Beneficiaries!B99="",0,Beneficiaries!A99)</f>
        <v>0</v>
      </c>
      <c r="B92" s="190">
        <f>Beneficiaries!B99</f>
        <v>0</v>
      </c>
      <c r="C92" s="167"/>
    </row>
    <row r="93" spans="1:3" x14ac:dyDescent="0.25">
      <c r="A93" s="189">
        <f>IF(Beneficiaries!B100="",0,Beneficiaries!A100)</f>
        <v>0</v>
      </c>
      <c r="B93" s="190">
        <f>Beneficiaries!B100</f>
        <v>0</v>
      </c>
      <c r="C93" s="167"/>
    </row>
    <row r="94" spans="1:3" x14ac:dyDescent="0.25">
      <c r="A94" s="189">
        <f>IF(Beneficiaries!B101="",0,Beneficiaries!A101)</f>
        <v>0</v>
      </c>
      <c r="B94" s="190">
        <f>Beneficiaries!B101</f>
        <v>0</v>
      </c>
      <c r="C94" s="167"/>
    </row>
    <row r="95" spans="1:3" x14ac:dyDescent="0.25">
      <c r="A95" s="189">
        <f>IF(Beneficiaries!B102="",0,Beneficiaries!A102)</f>
        <v>0</v>
      </c>
      <c r="B95" s="190">
        <f>Beneficiaries!B102</f>
        <v>0</v>
      </c>
      <c r="C95" s="167"/>
    </row>
    <row r="96" spans="1:3" x14ac:dyDescent="0.25">
      <c r="A96" s="189">
        <f>IF(Beneficiaries!B103="",0,Beneficiaries!A103)</f>
        <v>0</v>
      </c>
      <c r="B96" s="190">
        <f>Beneficiaries!B103</f>
        <v>0</v>
      </c>
      <c r="C96" s="167"/>
    </row>
    <row r="97" spans="1:3" x14ac:dyDescent="0.25">
      <c r="A97" s="189">
        <f>IF(Beneficiaries!B104="",0,Beneficiaries!A104)</f>
        <v>0</v>
      </c>
      <c r="B97" s="190">
        <f>Beneficiaries!B104</f>
        <v>0</v>
      </c>
      <c r="C97" s="167"/>
    </row>
    <row r="98" spans="1:3" x14ac:dyDescent="0.25">
      <c r="A98" s="189">
        <f>IF(Beneficiaries!B105="",0,Beneficiaries!A105)</f>
        <v>0</v>
      </c>
      <c r="B98" s="190">
        <f>Beneficiaries!B105</f>
        <v>0</v>
      </c>
      <c r="C98" s="167"/>
    </row>
    <row r="99" spans="1:3" x14ac:dyDescent="0.25">
      <c r="A99" s="189">
        <f>IF(Beneficiaries!B106="",0,Beneficiaries!A106)</f>
        <v>0</v>
      </c>
      <c r="B99" s="190">
        <f>Beneficiaries!B106</f>
        <v>0</v>
      </c>
      <c r="C99" s="167"/>
    </row>
    <row r="100" spans="1:3" x14ac:dyDescent="0.25">
      <c r="A100" s="189">
        <f>IF(Beneficiaries!B107="",0,Beneficiaries!A107)</f>
        <v>0</v>
      </c>
      <c r="B100" s="190">
        <f>Beneficiaries!B107</f>
        <v>0</v>
      </c>
      <c r="C100" s="167"/>
    </row>
    <row r="101" spans="1:3" x14ac:dyDescent="0.25">
      <c r="A101" s="189">
        <f>IF(Beneficiaries!B108="",0,Beneficiaries!A108)</f>
        <v>0</v>
      </c>
      <c r="B101" s="190">
        <f>Beneficiaries!B108</f>
        <v>0</v>
      </c>
      <c r="C101" s="167"/>
    </row>
    <row r="102" spans="1:3" x14ac:dyDescent="0.25">
      <c r="A102" s="165"/>
    </row>
    <row r="103" spans="1:3" x14ac:dyDescent="0.25">
      <c r="A103" s="166"/>
    </row>
    <row r="104" spans="1:3" x14ac:dyDescent="0.25">
      <c r="A104" s="165"/>
    </row>
    <row r="105" spans="1:3" x14ac:dyDescent="0.25">
      <c r="A105" s="166"/>
    </row>
    <row r="106" spans="1:3" x14ac:dyDescent="0.25">
      <c r="A106" s="165"/>
    </row>
    <row r="107" spans="1:3" x14ac:dyDescent="0.25">
      <c r="A107" s="166"/>
    </row>
    <row r="108" spans="1:3" x14ac:dyDescent="0.25">
      <c r="A108" s="165"/>
    </row>
    <row r="109" spans="1:3" x14ac:dyDescent="0.25">
      <c r="A109" s="166"/>
    </row>
    <row r="110" spans="1:3" x14ac:dyDescent="0.25">
      <c r="A110" s="165"/>
    </row>
    <row r="111" spans="1:3" x14ac:dyDescent="0.25">
      <c r="A111" s="166"/>
    </row>
    <row r="112" spans="1:3" x14ac:dyDescent="0.25">
      <c r="A112" s="165"/>
    </row>
    <row r="113" spans="1:1" x14ac:dyDescent="0.25">
      <c r="A113" s="166"/>
    </row>
    <row r="114" spans="1:1" x14ac:dyDescent="0.25">
      <c r="A114" s="165"/>
    </row>
    <row r="115" spans="1:1" x14ac:dyDescent="0.25">
      <c r="A115" s="166"/>
    </row>
    <row r="116" spans="1:1" x14ac:dyDescent="0.25">
      <c r="A116" s="165"/>
    </row>
    <row r="117" spans="1:1" x14ac:dyDescent="0.25">
      <c r="A117" s="166"/>
    </row>
    <row r="118" spans="1:1" x14ac:dyDescent="0.25">
      <c r="A118" s="165"/>
    </row>
    <row r="119" spans="1:1" x14ac:dyDescent="0.25">
      <c r="A119" s="166"/>
    </row>
    <row r="120" spans="1:1" x14ac:dyDescent="0.25">
      <c r="A120" s="165"/>
    </row>
    <row r="121" spans="1:1" x14ac:dyDescent="0.25">
      <c r="A121" s="166"/>
    </row>
    <row r="122" spans="1:1" x14ac:dyDescent="0.25">
      <c r="A122" s="165"/>
    </row>
    <row r="123" spans="1:1" x14ac:dyDescent="0.25">
      <c r="A123" s="166"/>
    </row>
    <row r="124" spans="1:1" x14ac:dyDescent="0.25">
      <c r="A124" s="165"/>
    </row>
    <row r="125" spans="1:1" x14ac:dyDescent="0.25">
      <c r="A125" s="166"/>
    </row>
    <row r="126" spans="1:1" x14ac:dyDescent="0.25">
      <c r="A126" s="165"/>
    </row>
    <row r="127" spans="1:1" x14ac:dyDescent="0.25">
      <c r="A127" s="166"/>
    </row>
    <row r="128" spans="1:1" x14ac:dyDescent="0.25">
      <c r="A128" s="165"/>
    </row>
    <row r="129" spans="1:1" x14ac:dyDescent="0.25">
      <c r="A129" s="166"/>
    </row>
    <row r="130" spans="1:1" x14ac:dyDescent="0.25">
      <c r="A130" s="165"/>
    </row>
    <row r="131" spans="1:1" x14ac:dyDescent="0.25">
      <c r="A131" s="166"/>
    </row>
    <row r="132" spans="1:1" x14ac:dyDescent="0.25">
      <c r="A132" s="165"/>
    </row>
    <row r="133" spans="1:1" x14ac:dyDescent="0.25">
      <c r="A133" s="166"/>
    </row>
    <row r="134" spans="1:1" x14ac:dyDescent="0.25">
      <c r="A134" s="165"/>
    </row>
    <row r="135" spans="1:1" x14ac:dyDescent="0.25">
      <c r="A135" s="166"/>
    </row>
    <row r="136" spans="1:1" x14ac:dyDescent="0.25">
      <c r="A136" s="165"/>
    </row>
    <row r="137" spans="1:1" x14ac:dyDescent="0.25">
      <c r="A137" s="166"/>
    </row>
    <row r="138" spans="1:1" x14ac:dyDescent="0.25">
      <c r="A138" s="165"/>
    </row>
    <row r="139" spans="1:1" x14ac:dyDescent="0.25">
      <c r="A139" s="166"/>
    </row>
    <row r="140" spans="1:1" x14ac:dyDescent="0.25">
      <c r="A140" s="165"/>
    </row>
    <row r="141" spans="1:1" x14ac:dyDescent="0.25">
      <c r="A141" s="166"/>
    </row>
    <row r="142" spans="1:1" x14ac:dyDescent="0.25">
      <c r="A142" s="165"/>
    </row>
    <row r="143" spans="1:1" x14ac:dyDescent="0.25">
      <c r="A143" s="166"/>
    </row>
    <row r="144" spans="1:1" x14ac:dyDescent="0.25">
      <c r="A144" s="165"/>
    </row>
    <row r="145" spans="1:1" ht="15.75" thickBot="1" x14ac:dyDescent="0.3">
      <c r="A145" s="164"/>
    </row>
    <row r="146" spans="1:1" x14ac:dyDescent="0.25">
      <c r="A146" s="163"/>
    </row>
  </sheetData>
  <dataValidations count="1">
    <dataValidation type="list" allowBlank="1" showInputMessage="1" showErrorMessage="1" sqref="D2">
      <formula1>LISTA</formula1>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F0"/>
  </sheetPr>
  <dimension ref="A1:J102"/>
  <sheetViews>
    <sheetView workbookViewId="0">
      <selection activeCell="B55" sqref="B54:B55"/>
    </sheetView>
  </sheetViews>
  <sheetFormatPr defaultColWidth="9.140625" defaultRowHeight="15" x14ac:dyDescent="0.25"/>
  <cols>
    <col min="1" max="1" width="20" style="161" customWidth="1"/>
    <col min="2" max="2" width="49.140625" style="161" customWidth="1"/>
    <col min="3" max="7" width="20" style="161" customWidth="1"/>
    <col min="8" max="8" width="20" style="486" customWidth="1"/>
    <col min="9" max="9" width="2.7109375" style="161" customWidth="1"/>
    <col min="10" max="238" width="20" style="161" customWidth="1"/>
    <col min="239" max="16384" width="9.140625" style="161"/>
  </cols>
  <sheetData>
    <row r="1" spans="1:10" ht="45.75" thickBot="1" x14ac:dyDescent="0.3">
      <c r="A1" s="177" t="s">
        <v>668</v>
      </c>
      <c r="B1" s="178" t="s">
        <v>669</v>
      </c>
      <c r="C1" s="174"/>
      <c r="H1" s="481" t="s">
        <v>670</v>
      </c>
      <c r="I1" s="173"/>
      <c r="J1" s="170"/>
    </row>
    <row r="2" spans="1:10" ht="16.5" x14ac:dyDescent="0.25">
      <c r="A2" s="169" t="s">
        <v>615</v>
      </c>
      <c r="B2" s="179"/>
      <c r="D2" s="172"/>
      <c r="E2" s="172"/>
      <c r="H2" s="482" t="str">
        <f>IFERROR(INDEX($A$2:$A$100,SMALL(IF(ISTEXT($A$2:$A$100),ROW($A$1:$A$99),""), ROW(A1))),"")</f>
        <v>Partner</v>
      </c>
      <c r="I2" s="171"/>
      <c r="J2" s="170"/>
    </row>
    <row r="3" spans="1:10" x14ac:dyDescent="0.25">
      <c r="A3" s="169">
        <f>'Affiliated entities'!B8</f>
        <v>0</v>
      </c>
      <c r="B3" s="180"/>
      <c r="H3" s="483" t="str">
        <f t="array" ref="H3">IFERROR(INDEX($A$2:$A$100,SMALL(IF(ISTEXT($A$2:$A$100),ROW($A$1:$A$99),""), ROW(A2))),"")</f>
        <v/>
      </c>
    </row>
    <row r="4" spans="1:10" x14ac:dyDescent="0.25">
      <c r="A4" s="169">
        <f>'Affiliated entities'!B9</f>
        <v>0</v>
      </c>
      <c r="B4" s="180"/>
      <c r="H4" s="483" t="str">
        <f t="array" ref="H4">IFERROR(INDEX($A$2:$A$100,SMALL(IF(ISTEXT($A$2:$A$100),ROW($A$1:$A$99),""), ROW(A3))),"")</f>
        <v/>
      </c>
    </row>
    <row r="5" spans="1:10" x14ac:dyDescent="0.25">
      <c r="A5" s="169">
        <f>'Affiliated entities'!B10</f>
        <v>0</v>
      </c>
      <c r="B5" s="180"/>
      <c r="H5" s="483" t="str">
        <f t="array" ref="H5">IFERROR(INDEX($A$2:$A$100,SMALL(IF(ISTEXT($A$2:$A$100),ROW($A$1:$A$99),""), ROW(A4))),"")</f>
        <v/>
      </c>
      <c r="J5" s="162"/>
    </row>
    <row r="6" spans="1:10" x14ac:dyDescent="0.25">
      <c r="A6" s="169">
        <f>'Affiliated entities'!B11</f>
        <v>0</v>
      </c>
      <c r="B6" s="180"/>
      <c r="H6" s="483" t="str">
        <f t="array" ref="H6">IFERROR(INDEX($A$2:$A$100,SMALL(IF(ISTEXT($A$2:$A$100),ROW($A$1:$A$99),""), ROW(A5))),"")</f>
        <v/>
      </c>
    </row>
    <row r="7" spans="1:10" x14ac:dyDescent="0.25">
      <c r="A7" s="169">
        <f>'Affiliated entities'!B12</f>
        <v>0</v>
      </c>
      <c r="B7" s="180"/>
      <c r="H7" s="483" t="str">
        <f t="array" ref="H7">IFERROR(INDEX($A$2:$A$100,SMALL(IF(ISTEXT($A$2:$A$100),ROW($A$1:$A$99),""), ROW(A6))),"")</f>
        <v/>
      </c>
    </row>
    <row r="8" spans="1:10" x14ac:dyDescent="0.25">
      <c r="A8" s="169">
        <f>'Affiliated entities'!B13</f>
        <v>0</v>
      </c>
      <c r="B8" s="180"/>
      <c r="H8" s="483" t="str">
        <f t="array" ref="H8">IFERROR(INDEX($A$2:$A$100,SMALL(IF(ISTEXT($A$2:$A$100),ROW($A$1:$A$99),""), ROW(A7))),"")</f>
        <v/>
      </c>
    </row>
    <row r="9" spans="1:10" x14ac:dyDescent="0.25">
      <c r="A9" s="169">
        <f>'Affiliated entities'!B14</f>
        <v>0</v>
      </c>
      <c r="B9" s="180"/>
      <c r="H9" s="483" t="str">
        <f t="array" ref="H9">IFERROR(INDEX($A$2:$A$100,SMALL(IF(ISTEXT($A$2:$A$100),ROW($A$1:$A$99),""), ROW(A8))),"")</f>
        <v/>
      </c>
    </row>
    <row r="10" spans="1:10" x14ac:dyDescent="0.25">
      <c r="A10" s="169">
        <f>'Affiliated entities'!B15</f>
        <v>0</v>
      </c>
      <c r="B10" s="180"/>
      <c r="H10" s="483" t="str">
        <f t="array" ref="H10">IFERROR(INDEX($A$2:$A$100,SMALL(IF(ISTEXT($A$2:$A$100),ROW($A$1:$A$99),""), ROW(A9))),"")</f>
        <v/>
      </c>
    </row>
    <row r="11" spans="1:10" x14ac:dyDescent="0.25">
      <c r="A11" s="169">
        <f>'Affiliated entities'!B16</f>
        <v>0</v>
      </c>
      <c r="B11" s="180"/>
      <c r="H11" s="483" t="str">
        <f t="array" ref="H11">IFERROR(INDEX($A$2:$A$100,SMALL(IF(ISTEXT($A$2:$A$100),ROW($A$1:$A$99),""), ROW(A10))),"")</f>
        <v/>
      </c>
    </row>
    <row r="12" spans="1:10" x14ac:dyDescent="0.25">
      <c r="A12" s="169">
        <f>'Affiliated entities'!B17</f>
        <v>0</v>
      </c>
      <c r="B12" s="180"/>
      <c r="H12" s="483" t="str">
        <f t="array" ref="H12">IFERROR(INDEX($A$2:$A$100,SMALL(IF(ISTEXT($A$2:$A$100),ROW($A$1:$A$99),""), ROW(A11))),"")</f>
        <v/>
      </c>
    </row>
    <row r="13" spans="1:10" x14ac:dyDescent="0.25">
      <c r="A13" s="169">
        <f>'Affiliated entities'!B18</f>
        <v>0</v>
      </c>
      <c r="B13" s="180"/>
      <c r="H13" s="483" t="str">
        <f t="array" ref="H13">IFERROR(INDEX($A$2:$A$100,SMALL(IF(ISTEXT($A$2:$A$100),ROW($A$1:$A$99),""), ROW(A12))),"")</f>
        <v/>
      </c>
    </row>
    <row r="14" spans="1:10" x14ac:dyDescent="0.25">
      <c r="A14" s="169">
        <f>'Affiliated entities'!B19</f>
        <v>0</v>
      </c>
      <c r="B14" s="180"/>
      <c r="H14" s="483" t="str">
        <f t="array" ref="H14">IFERROR(INDEX($A$2:$A$100,SMALL(IF(ISTEXT($A$2:$A$100),ROW($A$1:$A$99),""), ROW(A13))),"")</f>
        <v/>
      </c>
    </row>
    <row r="15" spans="1:10" x14ac:dyDescent="0.25">
      <c r="A15" s="169">
        <f>'Affiliated entities'!B20</f>
        <v>0</v>
      </c>
      <c r="B15" s="180"/>
      <c r="H15" s="483" t="str">
        <f t="array" ref="H15">IFERROR(INDEX($A$2:$A$100,SMALL(IF(ISTEXT($A$2:$A$100),ROW($A$1:$A$99),""), ROW(A14))),"")</f>
        <v/>
      </c>
    </row>
    <row r="16" spans="1:10" x14ac:dyDescent="0.25">
      <c r="A16" s="169">
        <f>'Affiliated entities'!B21</f>
        <v>0</v>
      </c>
      <c r="B16" s="180"/>
      <c r="H16" s="483" t="str">
        <f t="array" ref="H16">IFERROR(INDEX($A$2:$A$100,SMALL(IF(ISTEXT($A$2:$A$100),ROW($A$1:$A$99),""), ROW(A15))),"")</f>
        <v/>
      </c>
    </row>
    <row r="17" spans="1:8" x14ac:dyDescent="0.25">
      <c r="A17" s="169">
        <f>'Affiliated entities'!B22</f>
        <v>0</v>
      </c>
      <c r="B17" s="180"/>
      <c r="H17" s="483" t="str">
        <f t="array" ref="H17">IFERROR(INDEX($A$2:$A$100,SMALL(IF(ISTEXT($A$2:$A$100),ROW($A$1:$A$99),""), ROW(A16))),"")</f>
        <v/>
      </c>
    </row>
    <row r="18" spans="1:8" x14ac:dyDescent="0.25">
      <c r="A18" s="169">
        <f>'Affiliated entities'!B23</f>
        <v>0</v>
      </c>
      <c r="B18" s="180"/>
      <c r="H18" s="483" t="str">
        <f t="array" ref="H18">IFERROR(INDEX($A$2:$A$100,SMALL(IF(ISTEXT($A$2:$A$100),ROW($A$1:$A$99),""), ROW(A17))),"")</f>
        <v/>
      </c>
    </row>
    <row r="19" spans="1:8" x14ac:dyDescent="0.25">
      <c r="A19" s="169">
        <f>'Affiliated entities'!B24</f>
        <v>0</v>
      </c>
      <c r="B19" s="180"/>
      <c r="H19" s="483" t="str">
        <f t="array" ref="H19">IFERROR(INDEX($A$2:$A$100,SMALL(IF(ISTEXT($A$2:$A$100),ROW($A$1:$A$99),""), ROW(A18))),"")</f>
        <v/>
      </c>
    </row>
    <row r="20" spans="1:8" x14ac:dyDescent="0.25">
      <c r="A20" s="169">
        <f>'Affiliated entities'!B25</f>
        <v>0</v>
      </c>
      <c r="B20" s="180"/>
      <c r="H20" s="483" t="str">
        <f t="array" ref="H20">IFERROR(INDEX($A$2:$A$100,SMALL(IF(ISTEXT($A$2:$A$100),ROW($A$1:$A$99),""), ROW(A19))),"")</f>
        <v/>
      </c>
    </row>
    <row r="21" spans="1:8" x14ac:dyDescent="0.25">
      <c r="A21" s="169">
        <f>'Affiliated entities'!B26</f>
        <v>0</v>
      </c>
      <c r="B21" s="180"/>
      <c r="H21" s="483" t="str">
        <f t="array" ref="H21">IFERROR(INDEX($A$2:$A$100,SMALL(IF(ISTEXT($A$2:$A$100),ROW($A$1:$A$99),""), ROW(A20))),"")</f>
        <v/>
      </c>
    </row>
    <row r="22" spans="1:8" x14ac:dyDescent="0.25">
      <c r="A22" s="169">
        <f>'Affiliated entities'!B27</f>
        <v>0</v>
      </c>
      <c r="B22" s="180"/>
      <c r="H22" s="483" t="str">
        <f t="array" ref="H22">IFERROR(INDEX($A$2:$A$100,SMALL(IF(ISTEXT($A$2:$A$100),ROW($A$1:$A$99),""), ROW(A21))),"")</f>
        <v/>
      </c>
    </row>
    <row r="23" spans="1:8" x14ac:dyDescent="0.25">
      <c r="A23" s="169">
        <f>'Affiliated entities'!B28</f>
        <v>0</v>
      </c>
      <c r="B23" s="180"/>
      <c r="H23" s="483" t="str">
        <f t="array" ref="H23">IFERROR(INDEX($A$2:$A$100,SMALL(IF(ISTEXT($A$2:$A$100),ROW($A$1:$A$99),""), ROW(A22))),"")</f>
        <v/>
      </c>
    </row>
    <row r="24" spans="1:8" x14ac:dyDescent="0.25">
      <c r="A24" s="169">
        <f>'Affiliated entities'!B29</f>
        <v>0</v>
      </c>
      <c r="B24" s="180"/>
      <c r="H24" s="483" t="str">
        <f t="array" ref="H24">IFERROR(INDEX($A$2:$A$100,SMALL(IF(ISTEXT($A$2:$A$100),ROW($A$1:$A$99),""), ROW(A23))),"")</f>
        <v/>
      </c>
    </row>
    <row r="25" spans="1:8" x14ac:dyDescent="0.25">
      <c r="A25" s="169">
        <f>'Affiliated entities'!B30</f>
        <v>0</v>
      </c>
      <c r="B25" s="180"/>
      <c r="H25" s="483" t="str">
        <f t="array" ref="H25">IFERROR(INDEX($A$2:$A$100,SMALL(IF(ISTEXT($A$2:$A$100),ROW($A$1:$A$99),""), ROW(A24))),"")</f>
        <v/>
      </c>
    </row>
    <row r="26" spans="1:8" x14ac:dyDescent="0.25">
      <c r="A26" s="169">
        <f>'Affiliated entities'!B31</f>
        <v>0</v>
      </c>
      <c r="B26" s="180"/>
      <c r="H26" s="483" t="str">
        <f t="array" ref="H26">IFERROR(INDEX($A$2:$A$100,SMALL(IF(ISTEXT($A$2:$A$100),ROW($A$1:$A$99),""), ROW(A25))),"")</f>
        <v/>
      </c>
    </row>
    <row r="27" spans="1:8" x14ac:dyDescent="0.25">
      <c r="A27" s="169">
        <f>'Affiliated entities'!B32</f>
        <v>0</v>
      </c>
      <c r="B27" s="180"/>
      <c r="H27" s="483" t="str">
        <f t="array" ref="H27">IFERROR(INDEX($A$2:$A$100,SMALL(IF(ISTEXT($A$2:$A$100),ROW($A$1:$A$99),""), ROW(A26))),"")</f>
        <v/>
      </c>
    </row>
    <row r="28" spans="1:8" x14ac:dyDescent="0.25">
      <c r="A28" s="169">
        <f>'Affiliated entities'!B33</f>
        <v>0</v>
      </c>
      <c r="B28" s="180"/>
      <c r="H28" s="483" t="str">
        <f t="array" ref="H28">IFERROR(INDEX($A$2:$A$100,SMALL(IF(ISTEXT($A$2:$A$100),ROW($A$1:$A$99),""), ROW(A27))),"")</f>
        <v/>
      </c>
    </row>
    <row r="29" spans="1:8" x14ac:dyDescent="0.25">
      <c r="A29" s="169">
        <f>'Affiliated entities'!B34</f>
        <v>0</v>
      </c>
      <c r="B29" s="180"/>
      <c r="H29" s="483" t="str">
        <f t="array" ref="H29">IFERROR(INDEX($A$2:$A$100,SMALL(IF(ISTEXT($A$2:$A$100),ROW($A$1:$A$99),""), ROW(A28))),"")</f>
        <v/>
      </c>
    </row>
    <row r="30" spans="1:8" x14ac:dyDescent="0.25">
      <c r="A30" s="169">
        <f>'Affiliated entities'!B35</f>
        <v>0</v>
      </c>
      <c r="B30" s="180"/>
      <c r="H30" s="483" t="str">
        <f t="array" ref="H30">IFERROR(INDEX($A$2:$A$100,SMALL(IF(ISTEXT($A$2:$A$100),ROW($A$1:$A$99),""), ROW(A29))),"")</f>
        <v/>
      </c>
    </row>
    <row r="31" spans="1:8" x14ac:dyDescent="0.25">
      <c r="A31" s="169">
        <f>'Affiliated entities'!B36</f>
        <v>0</v>
      </c>
      <c r="B31" s="180"/>
      <c r="H31" s="483" t="str">
        <f t="array" ref="H31">IFERROR(INDEX($A$2:$A$100,SMALL(IF(ISTEXT($A$2:$A$100),ROW($A$1:$A$99),""), ROW(A30))),"")</f>
        <v/>
      </c>
    </row>
    <row r="32" spans="1:8" ht="15.75" thickBot="1" x14ac:dyDescent="0.3">
      <c r="A32" s="313">
        <f>'Affiliated entities'!B37</f>
        <v>0</v>
      </c>
      <c r="B32" s="314"/>
      <c r="H32" s="483" t="str">
        <f t="array" ref="H32">IFERROR(INDEX($A$2:$A$100,SMALL(IF(ISTEXT($A$2:$A$100),ROW($A$1:$A$99),""), ROW(A31))),"")</f>
        <v/>
      </c>
    </row>
    <row r="33" spans="1:8" x14ac:dyDescent="0.25">
      <c r="A33" s="311"/>
      <c r="B33" s="179"/>
      <c r="H33" s="483" t="str">
        <f t="array" ref="H33">IFERROR(INDEX($A$2:$A$100,SMALL(IF(ISTEXT($A$2:$A$100),ROW($A$1:$A$99),""), ROW(A32))),"")</f>
        <v/>
      </c>
    </row>
    <row r="34" spans="1:8" x14ac:dyDescent="0.25">
      <c r="A34" s="312"/>
      <c r="B34" s="180"/>
      <c r="H34" s="483" t="str">
        <f t="array" ref="H34">IFERROR(INDEX($A$2:$A$100,SMALL(IF(ISTEXT($A$2:$A$100),ROW($A$1:$A$99),""), ROW(A33))),"")</f>
        <v/>
      </c>
    </row>
    <row r="35" spans="1:8" x14ac:dyDescent="0.25">
      <c r="A35" s="312"/>
      <c r="B35" s="180"/>
      <c r="H35" s="483" t="str">
        <f t="array" ref="H35">IFERROR(INDEX($A$2:$A$100,SMALL(IF(ISTEXT($A$2:$A$100),ROW($A$1:$A$99),""), ROW(A34))),"")</f>
        <v/>
      </c>
    </row>
    <row r="36" spans="1:8" x14ac:dyDescent="0.25">
      <c r="A36" s="312"/>
      <c r="B36" s="180"/>
      <c r="H36" s="483" t="str">
        <f t="array" ref="H36">IFERROR(INDEX($A$2:$A$100,SMALL(IF(ISTEXT($A$2:$A$100),ROW($A$1:$A$99),""), ROW(A35))),"")</f>
        <v/>
      </c>
    </row>
    <row r="37" spans="1:8" x14ac:dyDescent="0.25">
      <c r="A37" s="312"/>
      <c r="B37" s="180"/>
      <c r="H37" s="483" t="str">
        <f t="array" ref="H37">IFERROR(INDEX($A$2:$A$100,SMALL(IF(ISTEXT($A$2:$A$100),ROW($A$1:$A$99),""), ROW(A36))),"")</f>
        <v/>
      </c>
    </row>
    <row r="38" spans="1:8" x14ac:dyDescent="0.25">
      <c r="A38" s="312"/>
      <c r="B38" s="180"/>
      <c r="H38" s="483" t="str">
        <f t="array" ref="H38">IFERROR(INDEX($A$2:$A$100,SMALL(IF(ISTEXT($A$2:$A$100),ROW($A$1:$A$99),""), ROW(A37))),"")</f>
        <v/>
      </c>
    </row>
    <row r="39" spans="1:8" x14ac:dyDescent="0.25">
      <c r="A39" s="312"/>
      <c r="B39" s="180"/>
      <c r="H39" s="483" t="str">
        <f t="array" ref="H39">IFERROR(INDEX($A$2:$A$100,SMALL(IF(ISTEXT($A$2:$A$100),ROW($A$1:$A$99),""), ROW(A38))),"")</f>
        <v/>
      </c>
    </row>
    <row r="40" spans="1:8" x14ac:dyDescent="0.25">
      <c r="A40" s="312"/>
      <c r="B40" s="180"/>
      <c r="H40" s="483" t="str">
        <f t="array" ref="H40">IFERROR(INDEX($A$2:$A$100,SMALL(IF(ISTEXT($A$2:$A$100),ROW($A$1:$A$99),""), ROW(A39))),"")</f>
        <v/>
      </c>
    </row>
    <row r="41" spans="1:8" ht="15.75" thickBot="1" x14ac:dyDescent="0.3">
      <c r="A41" s="312"/>
      <c r="B41" s="180"/>
      <c r="H41" s="485" t="str">
        <f t="array" ref="H41">IFERROR(INDEX($A$2:$A$100,SMALL(IF(ISTEXT($A$2:$A$100),ROW($A$1:$A$99),""), ROW(A40))),"")</f>
        <v/>
      </c>
    </row>
    <row r="42" spans="1:8" x14ac:dyDescent="0.25">
      <c r="A42" s="166"/>
      <c r="B42" s="180"/>
    </row>
    <row r="43" spans="1:8" x14ac:dyDescent="0.25">
      <c r="A43" s="165"/>
      <c r="B43" s="180"/>
    </row>
    <row r="44" spans="1:8" x14ac:dyDescent="0.25">
      <c r="A44" s="166"/>
      <c r="B44" s="180"/>
    </row>
    <row r="45" spans="1:8" x14ac:dyDescent="0.25">
      <c r="A45" s="165"/>
      <c r="B45" s="180"/>
    </row>
    <row r="46" spans="1:8" x14ac:dyDescent="0.25">
      <c r="A46" s="166"/>
      <c r="B46" s="180"/>
    </row>
    <row r="47" spans="1:8" x14ac:dyDescent="0.25">
      <c r="A47" s="165"/>
      <c r="B47" s="180"/>
    </row>
    <row r="48" spans="1:8" x14ac:dyDescent="0.25">
      <c r="A48" s="166"/>
      <c r="B48" s="180"/>
    </row>
    <row r="49" spans="1:2" x14ac:dyDescent="0.25">
      <c r="A49" s="165"/>
      <c r="B49" s="180"/>
    </row>
    <row r="50" spans="1:2" x14ac:dyDescent="0.25">
      <c r="A50" s="166"/>
      <c r="B50" s="180"/>
    </row>
    <row r="51" spans="1:2" x14ac:dyDescent="0.25">
      <c r="A51" s="165"/>
      <c r="B51" s="180"/>
    </row>
    <row r="52" spans="1:2" x14ac:dyDescent="0.25">
      <c r="A52" s="166"/>
      <c r="B52" s="180"/>
    </row>
    <row r="53" spans="1:2" x14ac:dyDescent="0.25">
      <c r="A53" s="165"/>
      <c r="B53" s="180"/>
    </row>
    <row r="54" spans="1:2" x14ac:dyDescent="0.25">
      <c r="A54" s="166"/>
      <c r="B54" s="180"/>
    </row>
    <row r="55" spans="1:2" x14ac:dyDescent="0.25">
      <c r="A55" s="165"/>
      <c r="B55" s="180"/>
    </row>
    <row r="56" spans="1:2" x14ac:dyDescent="0.25">
      <c r="A56" s="168"/>
      <c r="B56" s="181"/>
    </row>
    <row r="57" spans="1:2" s="486" customFormat="1" x14ac:dyDescent="0.25">
      <c r="A57" s="487"/>
    </row>
    <row r="58" spans="1:2" s="486" customFormat="1" x14ac:dyDescent="0.25">
      <c r="A58" s="488"/>
    </row>
    <row r="59" spans="1:2" s="486" customFormat="1" x14ac:dyDescent="0.25">
      <c r="A59" s="487"/>
    </row>
    <row r="60" spans="1:2" s="486" customFormat="1" x14ac:dyDescent="0.25">
      <c r="A60" s="488"/>
    </row>
    <row r="61" spans="1:2" s="486" customFormat="1" x14ac:dyDescent="0.25">
      <c r="A61" s="487"/>
    </row>
    <row r="62" spans="1:2" s="486" customFormat="1" x14ac:dyDescent="0.25">
      <c r="A62" s="488"/>
    </row>
    <row r="63" spans="1:2" s="486" customFormat="1" x14ac:dyDescent="0.25">
      <c r="A63" s="487"/>
    </row>
    <row r="64" spans="1:2" s="486" customFormat="1" x14ac:dyDescent="0.25">
      <c r="A64" s="488"/>
    </row>
    <row r="65" spans="1:1" s="486" customFormat="1" x14ac:dyDescent="0.25">
      <c r="A65" s="487"/>
    </row>
    <row r="66" spans="1:1" s="486" customFormat="1" x14ac:dyDescent="0.25">
      <c r="A66" s="488"/>
    </row>
    <row r="67" spans="1:1" s="486" customFormat="1" x14ac:dyDescent="0.25">
      <c r="A67" s="487"/>
    </row>
    <row r="68" spans="1:1" s="486" customFormat="1" x14ac:dyDescent="0.25">
      <c r="A68" s="488"/>
    </row>
    <row r="69" spans="1:1" s="486" customFormat="1" x14ac:dyDescent="0.25">
      <c r="A69" s="487"/>
    </row>
    <row r="70" spans="1:1" s="486" customFormat="1" x14ac:dyDescent="0.25">
      <c r="A70" s="488"/>
    </row>
    <row r="71" spans="1:1" s="486" customFormat="1" x14ac:dyDescent="0.25">
      <c r="A71" s="487"/>
    </row>
    <row r="72" spans="1:1" s="486" customFormat="1" x14ac:dyDescent="0.25">
      <c r="A72" s="488"/>
    </row>
    <row r="73" spans="1:1" s="486" customFormat="1" x14ac:dyDescent="0.25">
      <c r="A73" s="487"/>
    </row>
    <row r="74" spans="1:1" s="486" customFormat="1" x14ac:dyDescent="0.25">
      <c r="A74" s="488"/>
    </row>
    <row r="75" spans="1:1" s="486" customFormat="1" x14ac:dyDescent="0.25">
      <c r="A75" s="487"/>
    </row>
    <row r="76" spans="1:1" s="486" customFormat="1" x14ac:dyDescent="0.25">
      <c r="A76" s="488"/>
    </row>
    <row r="77" spans="1:1" s="486" customFormat="1" x14ac:dyDescent="0.25">
      <c r="A77" s="487"/>
    </row>
    <row r="78" spans="1:1" s="486" customFormat="1" x14ac:dyDescent="0.25">
      <c r="A78" s="488"/>
    </row>
    <row r="79" spans="1:1" s="486" customFormat="1" x14ac:dyDescent="0.25">
      <c r="A79" s="487"/>
    </row>
    <row r="80" spans="1:1" s="486" customFormat="1" x14ac:dyDescent="0.25">
      <c r="A80" s="488"/>
    </row>
    <row r="81" spans="1:1" s="486" customFormat="1" x14ac:dyDescent="0.25">
      <c r="A81" s="487"/>
    </row>
    <row r="82" spans="1:1" s="486" customFormat="1" x14ac:dyDescent="0.25">
      <c r="A82" s="488"/>
    </row>
    <row r="83" spans="1:1" s="486" customFormat="1" x14ac:dyDescent="0.25">
      <c r="A83" s="487"/>
    </row>
    <row r="84" spans="1:1" s="486" customFormat="1" x14ac:dyDescent="0.25">
      <c r="A84" s="488"/>
    </row>
    <row r="85" spans="1:1" s="486" customFormat="1" x14ac:dyDescent="0.25">
      <c r="A85" s="487"/>
    </row>
    <row r="86" spans="1:1" s="486" customFormat="1" x14ac:dyDescent="0.25">
      <c r="A86" s="488"/>
    </row>
    <row r="87" spans="1:1" s="486" customFormat="1" x14ac:dyDescent="0.25">
      <c r="A87" s="487"/>
    </row>
    <row r="88" spans="1:1" s="486" customFormat="1" x14ac:dyDescent="0.25">
      <c r="A88" s="488"/>
    </row>
    <row r="89" spans="1:1" s="486" customFormat="1" x14ac:dyDescent="0.25">
      <c r="A89" s="487"/>
    </row>
    <row r="90" spans="1:1" s="486" customFormat="1" x14ac:dyDescent="0.25">
      <c r="A90" s="488"/>
    </row>
    <row r="91" spans="1:1" s="486" customFormat="1" x14ac:dyDescent="0.25">
      <c r="A91" s="487"/>
    </row>
    <row r="92" spans="1:1" s="486" customFormat="1" x14ac:dyDescent="0.25">
      <c r="A92" s="488"/>
    </row>
    <row r="93" spans="1:1" s="486" customFormat="1" x14ac:dyDescent="0.25">
      <c r="A93" s="487"/>
    </row>
    <row r="94" spans="1:1" s="486" customFormat="1" x14ac:dyDescent="0.25">
      <c r="A94" s="488"/>
    </row>
    <row r="95" spans="1:1" s="486" customFormat="1" x14ac:dyDescent="0.25">
      <c r="A95" s="487"/>
    </row>
    <row r="96" spans="1:1" s="486" customFormat="1" x14ac:dyDescent="0.25">
      <c r="A96" s="488"/>
    </row>
    <row r="97" spans="1:1" s="486" customFormat="1" x14ac:dyDescent="0.25">
      <c r="A97" s="487"/>
    </row>
    <row r="98" spans="1:1" s="486" customFormat="1" x14ac:dyDescent="0.25">
      <c r="A98" s="488"/>
    </row>
    <row r="99" spans="1:1" s="486" customFormat="1" x14ac:dyDescent="0.25">
      <c r="A99" s="487"/>
    </row>
    <row r="100" spans="1:1" s="486" customFormat="1" ht="15.75" thickBot="1" x14ac:dyDescent="0.3">
      <c r="A100" s="489"/>
    </row>
    <row r="101" spans="1:1" s="486" customFormat="1" x14ac:dyDescent="0.25">
      <c r="A101" s="490"/>
    </row>
    <row r="102" spans="1:1" s="486" customFormat="1" x14ac:dyDescent="0.25"/>
  </sheetData>
  <dataValidations count="1">
    <dataValidation type="list" allowBlank="1" showInputMessage="1" showErrorMessage="1" sqref="C2">
      <formula1>LISTA</formula1>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107"/>
  <sheetViews>
    <sheetView zoomScale="115" zoomScaleNormal="115" workbookViewId="0">
      <pane ySplit="10" topLeftCell="A11" activePane="bottomLeft" state="frozen"/>
      <selection pane="bottomLeft" activeCell="A11" sqref="A11"/>
    </sheetView>
  </sheetViews>
  <sheetFormatPr defaultColWidth="0" defaultRowHeight="12.75" zeroHeight="1" x14ac:dyDescent="0.2"/>
  <cols>
    <col min="1" max="1" width="12.28515625" style="140" customWidth="1"/>
    <col min="2" max="2" width="11.5703125" style="140" customWidth="1"/>
    <col min="3" max="3" width="5.28515625" style="140" customWidth="1"/>
    <col min="4" max="4" width="15.42578125" style="140" customWidth="1"/>
    <col min="5" max="5" width="17.28515625" style="140" customWidth="1"/>
    <col min="6" max="6" width="17.28515625" style="140" hidden="1" customWidth="1"/>
    <col min="7" max="8" width="15.140625" style="140" hidden="1" customWidth="1"/>
    <col min="9" max="9" width="17.5703125" style="140" customWidth="1"/>
    <col min="10" max="10" width="21.85546875" style="119" customWidth="1"/>
    <col min="11" max="11" width="11.140625" style="119" bestFit="1" customWidth="1"/>
    <col min="12" max="12" width="10.28515625" style="119" customWidth="1"/>
    <col min="13" max="13" width="8.140625" style="119" bestFit="1" customWidth="1"/>
    <col min="14" max="14" width="10.140625" style="119" customWidth="1"/>
    <col min="15" max="15" width="12.7109375" style="119" customWidth="1"/>
    <col min="16" max="16" width="13.85546875" style="119" hidden="1" customWidth="1"/>
    <col min="17" max="17" width="12" style="119" hidden="1" customWidth="1"/>
    <col min="18" max="18" width="11.28515625" style="135" hidden="1" customWidth="1"/>
    <col min="19" max="19" width="8.42578125" style="119" hidden="1" customWidth="1"/>
    <col min="20" max="20" width="54.42578125" style="119" hidden="1" customWidth="1"/>
    <col min="21" max="21" width="3.140625" style="119" customWidth="1"/>
    <col min="22" max="16384" width="9.140625" style="119" hidden="1"/>
  </cols>
  <sheetData>
    <row r="1" spans="1:20" ht="13.5" thickBot="1" x14ac:dyDescent="0.25">
      <c r="A1" s="140" t="s">
        <v>732</v>
      </c>
      <c r="D1" s="491" t="s">
        <v>733</v>
      </c>
    </row>
    <row r="2" spans="1:20" ht="26.25" thickBot="1" x14ac:dyDescent="0.25">
      <c r="A2" s="397"/>
      <c r="B2" s="668" t="s">
        <v>134</v>
      </c>
      <c r="C2" s="668"/>
      <c r="D2" s="668"/>
      <c r="E2" s="398" t="s">
        <v>691</v>
      </c>
      <c r="F2" s="398"/>
      <c r="G2" s="399"/>
      <c r="H2" s="399"/>
      <c r="I2" s="398" t="s">
        <v>693</v>
      </c>
      <c r="J2" s="672" t="s">
        <v>694</v>
      </c>
      <c r="K2" s="673"/>
    </row>
    <row r="3" spans="1:20" ht="83.1" customHeight="1" thickBot="1" x14ac:dyDescent="0.25">
      <c r="A3" s="393" t="s">
        <v>690</v>
      </c>
      <c r="B3" s="669" t="s">
        <v>728</v>
      </c>
      <c r="C3" s="669"/>
      <c r="D3" s="669"/>
      <c r="E3" s="394" t="s">
        <v>692</v>
      </c>
      <c r="F3" s="395"/>
      <c r="G3" s="396"/>
      <c r="H3" s="396"/>
      <c r="I3" s="395"/>
      <c r="J3" s="669" t="s">
        <v>729</v>
      </c>
      <c r="K3" s="674"/>
    </row>
    <row r="4" spans="1:20" ht="12.95" customHeight="1" x14ac:dyDescent="0.2">
      <c r="P4" s="203" t="s">
        <v>122</v>
      </c>
      <c r="Q4" s="480">
        <f>+S10</f>
        <v>0</v>
      </c>
    </row>
    <row r="5" spans="1:20" ht="12.95" customHeight="1" x14ac:dyDescent="0.25">
      <c r="A5" s="237" t="s">
        <v>749</v>
      </c>
      <c r="P5" s="203"/>
      <c r="Q5" s="480"/>
    </row>
    <row r="6" spans="1:20" s="135" customFormat="1" ht="17.25" customHeight="1" thickBot="1" x14ac:dyDescent="0.3">
      <c r="A6" s="244" t="s">
        <v>1</v>
      </c>
      <c r="B6" s="202"/>
      <c r="C6" s="202"/>
      <c r="D6" s="202"/>
      <c r="E6" s="202"/>
      <c r="F6" s="202"/>
      <c r="G6" s="202"/>
      <c r="H6" s="202"/>
      <c r="I6" s="201"/>
      <c r="J6" s="119"/>
      <c r="K6" s="119"/>
      <c r="L6" s="119"/>
      <c r="M6" s="119"/>
      <c r="N6" s="119"/>
      <c r="P6" s="203" t="s">
        <v>121</v>
      </c>
      <c r="Q6" s="480">
        <f>+R10</f>
        <v>0</v>
      </c>
    </row>
    <row r="7" spans="1:20" s="205" customFormat="1" ht="14.45" customHeight="1" thickBot="1" x14ac:dyDescent="0.25">
      <c r="A7" s="239"/>
      <c r="B7" s="414" t="s">
        <v>677</v>
      </c>
      <c r="C7" s="414"/>
      <c r="D7" s="248"/>
      <c r="E7" s="248"/>
      <c r="F7" s="248"/>
      <c r="G7" s="248"/>
      <c r="I7" s="204"/>
      <c r="J7" s="119"/>
      <c r="K7" s="119"/>
      <c r="L7" s="119"/>
      <c r="M7" s="119"/>
      <c r="N7" s="119"/>
      <c r="P7" s="678"/>
      <c r="Q7" s="679"/>
      <c r="R7" s="679"/>
      <c r="S7" s="680"/>
      <c r="T7" s="675" t="s">
        <v>138</v>
      </c>
    </row>
    <row r="8" spans="1:20" s="205" customFormat="1" ht="42" customHeight="1" thickBot="1" x14ac:dyDescent="0.25">
      <c r="I8" s="500"/>
      <c r="J8" s="500"/>
      <c r="K8" s="119"/>
      <c r="L8" s="401" t="s">
        <v>125</v>
      </c>
      <c r="M8" s="206" t="s">
        <v>33</v>
      </c>
      <c r="N8" s="207" t="s">
        <v>704</v>
      </c>
      <c r="P8" s="208" t="s">
        <v>120</v>
      </c>
      <c r="Q8" s="209" t="s">
        <v>124</v>
      </c>
      <c r="R8" s="209" t="s">
        <v>119</v>
      </c>
      <c r="S8" s="210" t="s">
        <v>110</v>
      </c>
      <c r="T8" s="676"/>
    </row>
    <row r="9" spans="1:20" ht="42" customHeight="1" thickBot="1" x14ac:dyDescent="0.25">
      <c r="A9" s="681" t="s">
        <v>742</v>
      </c>
      <c r="B9" s="670" t="s">
        <v>652</v>
      </c>
      <c r="C9" s="671"/>
      <c r="D9" s="205"/>
      <c r="E9" s="205"/>
      <c r="F9" s="145" t="s">
        <v>655</v>
      </c>
      <c r="G9" s="145" t="s">
        <v>656</v>
      </c>
      <c r="H9" s="302" t="s">
        <v>671</v>
      </c>
      <c r="I9" s="683" t="s">
        <v>594</v>
      </c>
      <c r="J9" s="683" t="s">
        <v>748</v>
      </c>
      <c r="K9" s="683" t="s">
        <v>703</v>
      </c>
      <c r="L9" s="211">
        <f>SUM(L11:L102)</f>
        <v>0</v>
      </c>
      <c r="M9" s="212"/>
      <c r="N9" s="219">
        <f>SUM(N11:N102)</f>
        <v>0</v>
      </c>
      <c r="P9" s="213">
        <f>+SUM(P11:P102)</f>
        <v>0</v>
      </c>
      <c r="Q9" s="214"/>
      <c r="R9" s="215"/>
      <c r="S9" s="216"/>
      <c r="T9" s="676"/>
    </row>
    <row r="10" spans="1:20" s="135" customFormat="1" ht="26.25" customHeight="1" thickBot="1" x14ac:dyDescent="0.25">
      <c r="A10" s="682"/>
      <c r="B10" s="685" t="s">
        <v>653</v>
      </c>
      <c r="C10" s="686"/>
      <c r="D10" s="449" t="s">
        <v>654</v>
      </c>
      <c r="E10" s="450" t="s">
        <v>32</v>
      </c>
      <c r="F10" s="146"/>
      <c r="G10" s="146"/>
      <c r="H10" s="301"/>
      <c r="I10" s="684"/>
      <c r="J10" s="684"/>
      <c r="K10" s="684"/>
      <c r="L10" s="218"/>
      <c r="M10" s="217"/>
      <c r="N10" s="217"/>
      <c r="O10" s="324" t="s">
        <v>673</v>
      </c>
      <c r="P10" s="220"/>
      <c r="Q10" s="221"/>
      <c r="R10" s="466">
        <f>SUM(R11:R102)</f>
        <v>0</v>
      </c>
      <c r="S10" s="466">
        <f>SUM(S11:S102)</f>
        <v>0</v>
      </c>
      <c r="T10" s="677"/>
    </row>
    <row r="11" spans="1:20" ht="14.25" customHeight="1" x14ac:dyDescent="0.25">
      <c r="A11" s="186"/>
      <c r="B11" s="231"/>
      <c r="C11" s="191">
        <f>IF(F11=TRUE,10,0)</f>
        <v>10</v>
      </c>
      <c r="D11" s="144" t="str">
        <f>IFERROR(IF(MID(B11,4,3)="AFE",VLOOKUP(B11,'Affiliated entities'!$B$7:$T$37,2,FALSE),VLOOKUP(A11,Beneficiaries!$A$9:$C$38,2,FALSE)),"")</f>
        <v/>
      </c>
      <c r="E11" s="187" t="str">
        <f>IFERROR(IF(MID(B11,4,3)="AFE",VLOOKUP(B11,'Affiliated entities'!$B$7:$T$37,4,FALSE),VLOOKUP(A11,Beneficiaries!$A$9:$C$38,3,FALSE)),"")</f>
        <v/>
      </c>
      <c r="F11" s="188" t="b">
        <f t="shared" ref="F11:F42" si="0">IF(G11="Partner",TRUE,ISNUMBER(FIND(A11,B11)))</f>
        <v>1</v>
      </c>
      <c r="G11" s="147" t="str">
        <f t="shared" ref="G11:G42" si="1">IF(A11&lt;&gt;"",B11,"")</f>
        <v/>
      </c>
      <c r="H11" s="300">
        <f t="shared" ref="H11:H42" si="2">IF(G11="partner",A11,0)</f>
        <v>0</v>
      </c>
      <c r="I11" s="230"/>
      <c r="J11" s="230"/>
      <c r="K11" s="230"/>
      <c r="L11" s="234"/>
      <c r="M11" s="495"/>
      <c r="N11" s="494">
        <f>+L11*M11</f>
        <v>0</v>
      </c>
      <c r="O11" s="323" t="str">
        <f>IF(A11="","",(IF(OR(I11="",J11="",K11="",),"FILL ALL FIELDS","")))</f>
        <v/>
      </c>
      <c r="P11" s="222" t="str">
        <f t="shared" ref="P11:P42" si="3">IF(L11="","",L11)</f>
        <v/>
      </c>
      <c r="Q11" s="223" t="str">
        <f t="shared" ref="Q11:Q42" si="4">IF(L11="","",MIN(M11))</f>
        <v/>
      </c>
      <c r="R11" s="467" t="str">
        <f t="shared" ref="R11:R42" si="5">IF(L11="","",MIN(N11,P11*Q11))</f>
        <v/>
      </c>
      <c r="S11" s="224"/>
      <c r="T11" s="225"/>
    </row>
    <row r="12" spans="1:20" ht="15" customHeight="1" x14ac:dyDescent="0.25">
      <c r="A12" s="186"/>
      <c r="B12" s="232"/>
      <c r="C12" s="192">
        <f t="shared" ref="C12" si="6">IF(F12=TRUE,10,0)</f>
        <v>10</v>
      </c>
      <c r="D12" s="144" t="str">
        <f>IFERROR(IF(MID(B12,4,3)="AFE",VLOOKUP(B12,'Affiliated entities'!$B$7:$T$37,2,FALSE),VLOOKUP(A12,Beneficiaries!$A$9:$C$38,2,FALSE)),"")</f>
        <v/>
      </c>
      <c r="E12" s="187" t="str">
        <f>IFERROR(IF(MID(B12,4,3)="AFE",VLOOKUP(B12,'Affiliated entities'!$B$7:$T$37,4,FALSE),VLOOKUP(A12,Beneficiaries!$A$9:$C$38,3,FALSE)),"")</f>
        <v/>
      </c>
      <c r="F12" s="188" t="b">
        <f t="shared" si="0"/>
        <v>1</v>
      </c>
      <c r="G12" s="147" t="str">
        <f t="shared" si="1"/>
        <v/>
      </c>
      <c r="H12" s="300">
        <f t="shared" si="2"/>
        <v>0</v>
      </c>
      <c r="I12" s="230"/>
      <c r="J12" s="230"/>
      <c r="K12" s="230"/>
      <c r="L12" s="235"/>
      <c r="M12" s="496"/>
      <c r="N12" s="494">
        <f t="shared" ref="N12:N75" si="7">+L12*M12</f>
        <v>0</v>
      </c>
      <c r="O12" s="323" t="str">
        <f t="shared" ref="O12:O75" si="8">IF(A12="","",(IF(OR(I12="",J12="",K12="",),"FILL ALL FIELDS","")))</f>
        <v/>
      </c>
      <c r="P12" s="222" t="str">
        <f t="shared" si="3"/>
        <v/>
      </c>
      <c r="Q12" s="223" t="str">
        <f t="shared" si="4"/>
        <v/>
      </c>
      <c r="R12" s="467" t="str">
        <f t="shared" si="5"/>
        <v/>
      </c>
      <c r="S12" s="224" t="str">
        <f t="shared" ref="S12:S43" si="9">IF(L12="","",IF(N12&gt;R12,N12-R12,0))</f>
        <v/>
      </c>
      <c r="T12" s="225"/>
    </row>
    <row r="13" spans="1:20" ht="15" x14ac:dyDescent="0.25">
      <c r="A13" s="186"/>
      <c r="B13" s="232"/>
      <c r="C13" s="192">
        <f t="shared" ref="C13:C76" si="10">IF(F13=TRUE,10,0)</f>
        <v>10</v>
      </c>
      <c r="D13" s="144" t="str">
        <f>IFERROR(IF(MID(B13,4,3)="AFE",VLOOKUP(B13,'Affiliated entities'!$B$7:$T$37,2,FALSE),VLOOKUP(A13,Beneficiaries!$A$9:$C$38,2,FALSE)),"")</f>
        <v/>
      </c>
      <c r="E13" s="187" t="str">
        <f>IFERROR(IF(MID(B13,4,3)="AFE",VLOOKUP(B13,'Affiliated entities'!$B$7:$T$37,4,FALSE),VLOOKUP(A13,Beneficiaries!$A$9:$C$38,3,FALSE)),"")</f>
        <v/>
      </c>
      <c r="F13" s="188" t="b">
        <f t="shared" si="0"/>
        <v>1</v>
      </c>
      <c r="G13" s="147" t="str">
        <f t="shared" si="1"/>
        <v/>
      </c>
      <c r="H13" s="300">
        <f t="shared" si="2"/>
        <v>0</v>
      </c>
      <c r="I13" s="230"/>
      <c r="J13" s="230"/>
      <c r="K13" s="230"/>
      <c r="L13" s="235"/>
      <c r="M13" s="496"/>
      <c r="N13" s="494">
        <f t="shared" si="7"/>
        <v>0</v>
      </c>
      <c r="O13" s="323" t="str">
        <f t="shared" si="8"/>
        <v/>
      </c>
      <c r="P13" s="222" t="str">
        <f t="shared" si="3"/>
        <v/>
      </c>
      <c r="Q13" s="223" t="str">
        <f t="shared" si="4"/>
        <v/>
      </c>
      <c r="R13" s="467" t="str">
        <f t="shared" si="5"/>
        <v/>
      </c>
      <c r="S13" s="224" t="str">
        <f t="shared" si="9"/>
        <v/>
      </c>
      <c r="T13" s="225"/>
    </row>
    <row r="14" spans="1:20" ht="15" x14ac:dyDescent="0.25">
      <c r="A14" s="186"/>
      <c r="B14" s="232"/>
      <c r="C14" s="192">
        <f t="shared" si="10"/>
        <v>10</v>
      </c>
      <c r="D14" s="144" t="str">
        <f>IFERROR(IF(MID(B14,4,3)="AFE",VLOOKUP(B14,'Affiliated entities'!$B$7:$T$37,2,FALSE),VLOOKUP(A14,Beneficiaries!$A$9:$C$38,2,FALSE)),"")</f>
        <v/>
      </c>
      <c r="E14" s="187" t="str">
        <f>IFERROR(IF(MID(B14,4,3)="AFE",VLOOKUP(B14,'Affiliated entities'!$B$7:$T$37,4,FALSE),VLOOKUP(A14,Beneficiaries!$A$9:$C$38,3,FALSE)),"")</f>
        <v/>
      </c>
      <c r="F14" s="188" t="b">
        <f t="shared" si="0"/>
        <v>1</v>
      </c>
      <c r="G14" s="147" t="str">
        <f t="shared" si="1"/>
        <v/>
      </c>
      <c r="H14" s="300">
        <f t="shared" si="2"/>
        <v>0</v>
      </c>
      <c r="I14" s="230"/>
      <c r="J14" s="230"/>
      <c r="K14" s="230"/>
      <c r="L14" s="235"/>
      <c r="M14" s="496"/>
      <c r="N14" s="494">
        <f t="shared" si="7"/>
        <v>0</v>
      </c>
      <c r="O14" s="323" t="str">
        <f t="shared" si="8"/>
        <v/>
      </c>
      <c r="P14" s="222" t="str">
        <f t="shared" si="3"/>
        <v/>
      </c>
      <c r="Q14" s="223" t="str">
        <f t="shared" si="4"/>
        <v/>
      </c>
      <c r="R14" s="467" t="str">
        <f t="shared" si="5"/>
        <v/>
      </c>
      <c r="S14" s="224" t="str">
        <f t="shared" si="9"/>
        <v/>
      </c>
      <c r="T14" s="225"/>
    </row>
    <row r="15" spans="1:20" ht="15" x14ac:dyDescent="0.25">
      <c r="A15" s="186"/>
      <c r="B15" s="232"/>
      <c r="C15" s="192">
        <f t="shared" si="10"/>
        <v>10</v>
      </c>
      <c r="D15" s="144" t="str">
        <f>IFERROR(IF(MID(B15,4,3)="AFE",VLOOKUP(B15,'Affiliated entities'!$B$7:$T$37,2,FALSE),VLOOKUP(A15,Beneficiaries!$A$9:$C$38,2,FALSE)),"")</f>
        <v/>
      </c>
      <c r="E15" s="187" t="str">
        <f>IFERROR(IF(MID(B15,4,3)="AFE",VLOOKUP(B15,'Affiliated entities'!$B$7:$T$37,4,FALSE),VLOOKUP(A15,Beneficiaries!$A$9:$C$38,3,FALSE)),"")</f>
        <v/>
      </c>
      <c r="F15" s="188" t="b">
        <f t="shared" si="0"/>
        <v>1</v>
      </c>
      <c r="G15" s="147" t="str">
        <f t="shared" si="1"/>
        <v/>
      </c>
      <c r="H15" s="300">
        <f t="shared" si="2"/>
        <v>0</v>
      </c>
      <c r="I15" s="230"/>
      <c r="J15" s="230"/>
      <c r="K15" s="230"/>
      <c r="L15" s="235"/>
      <c r="M15" s="496"/>
      <c r="N15" s="494">
        <f t="shared" si="7"/>
        <v>0</v>
      </c>
      <c r="O15" s="323" t="str">
        <f t="shared" si="8"/>
        <v/>
      </c>
      <c r="P15" s="222" t="str">
        <f t="shared" si="3"/>
        <v/>
      </c>
      <c r="Q15" s="223" t="str">
        <f t="shared" si="4"/>
        <v/>
      </c>
      <c r="R15" s="467" t="str">
        <f t="shared" si="5"/>
        <v/>
      </c>
      <c r="S15" s="224" t="str">
        <f t="shared" si="9"/>
        <v/>
      </c>
      <c r="T15" s="225"/>
    </row>
    <row r="16" spans="1:20" ht="15" x14ac:dyDescent="0.25">
      <c r="A16" s="186"/>
      <c r="B16" s="232"/>
      <c r="C16" s="192">
        <f t="shared" si="10"/>
        <v>10</v>
      </c>
      <c r="D16" s="144" t="str">
        <f>IFERROR(IF(MID(B16,4,3)="AFE",VLOOKUP(B16,'Affiliated entities'!$B$7:$T$37,2,FALSE),VLOOKUP(A16,Beneficiaries!$A$9:$C$38,2,FALSE)),"")</f>
        <v/>
      </c>
      <c r="E16" s="187" t="str">
        <f>IFERROR(IF(MID(B16,4,3)="AFE",VLOOKUP(B16,'Affiliated entities'!$B$7:$T$37,4,FALSE),VLOOKUP(A16,Beneficiaries!$A$9:$C$38,3,FALSE)),"")</f>
        <v/>
      </c>
      <c r="F16" s="188" t="b">
        <f t="shared" si="0"/>
        <v>1</v>
      </c>
      <c r="G16" s="147" t="str">
        <f t="shared" si="1"/>
        <v/>
      </c>
      <c r="H16" s="300">
        <f t="shared" si="2"/>
        <v>0</v>
      </c>
      <c r="I16" s="230"/>
      <c r="J16" s="230"/>
      <c r="K16" s="230"/>
      <c r="L16" s="235"/>
      <c r="M16" s="496"/>
      <c r="N16" s="494">
        <f t="shared" si="7"/>
        <v>0</v>
      </c>
      <c r="O16" s="323" t="str">
        <f t="shared" si="8"/>
        <v/>
      </c>
      <c r="P16" s="222" t="str">
        <f t="shared" si="3"/>
        <v/>
      </c>
      <c r="Q16" s="223" t="str">
        <f t="shared" si="4"/>
        <v/>
      </c>
      <c r="R16" s="467" t="str">
        <f t="shared" si="5"/>
        <v/>
      </c>
      <c r="S16" s="224" t="str">
        <f t="shared" si="9"/>
        <v/>
      </c>
      <c r="T16" s="225"/>
    </row>
    <row r="17" spans="1:20" ht="15" x14ac:dyDescent="0.25">
      <c r="A17" s="186"/>
      <c r="B17" s="232"/>
      <c r="C17" s="192">
        <f t="shared" si="10"/>
        <v>10</v>
      </c>
      <c r="D17" s="144" t="str">
        <f>IFERROR(IF(MID(B17,4,3)="AFE",VLOOKUP(B17,'Affiliated entities'!$B$7:$T$37,2,FALSE),VLOOKUP(A17,Beneficiaries!$A$9:$C$38,2,FALSE)),"")</f>
        <v/>
      </c>
      <c r="E17" s="187" t="str">
        <f>IFERROR(IF(MID(B17,4,3)="AFE",VLOOKUP(B17,'Affiliated entities'!$B$7:$T$37,4,FALSE),VLOOKUP(A17,Beneficiaries!$A$9:$C$38,3,FALSE)),"")</f>
        <v/>
      </c>
      <c r="F17" s="188" t="b">
        <f t="shared" si="0"/>
        <v>1</v>
      </c>
      <c r="G17" s="147" t="str">
        <f t="shared" si="1"/>
        <v/>
      </c>
      <c r="H17" s="300">
        <f t="shared" si="2"/>
        <v>0</v>
      </c>
      <c r="I17" s="230"/>
      <c r="J17" s="230"/>
      <c r="K17" s="230"/>
      <c r="L17" s="235"/>
      <c r="M17" s="496"/>
      <c r="N17" s="494">
        <f t="shared" si="7"/>
        <v>0</v>
      </c>
      <c r="O17" s="323" t="str">
        <f t="shared" si="8"/>
        <v/>
      </c>
      <c r="P17" s="222" t="str">
        <f t="shared" si="3"/>
        <v/>
      </c>
      <c r="Q17" s="223" t="str">
        <f t="shared" si="4"/>
        <v/>
      </c>
      <c r="R17" s="467" t="str">
        <f t="shared" si="5"/>
        <v/>
      </c>
      <c r="S17" s="224" t="str">
        <f t="shared" si="9"/>
        <v/>
      </c>
      <c r="T17" s="225"/>
    </row>
    <row r="18" spans="1:20" ht="15" x14ac:dyDescent="0.25">
      <c r="A18" s="186"/>
      <c r="B18" s="232"/>
      <c r="C18" s="192">
        <f t="shared" si="10"/>
        <v>10</v>
      </c>
      <c r="D18" s="144" t="str">
        <f>IFERROR(IF(MID(B18,4,3)="AFE",VLOOKUP(B18,'Affiliated entities'!$B$7:$T$37,2,FALSE),VLOOKUP(A18,Beneficiaries!$A$9:$C$38,2,FALSE)),"")</f>
        <v/>
      </c>
      <c r="E18" s="187" t="str">
        <f>IFERROR(IF(MID(B18,4,3)="AFE",VLOOKUP(B18,'Affiliated entities'!$B$7:$T$37,4,FALSE),VLOOKUP(A18,Beneficiaries!$A$9:$C$38,3,FALSE)),"")</f>
        <v/>
      </c>
      <c r="F18" s="188" t="b">
        <f t="shared" si="0"/>
        <v>1</v>
      </c>
      <c r="G18" s="147" t="str">
        <f t="shared" si="1"/>
        <v/>
      </c>
      <c r="H18" s="300">
        <f t="shared" si="2"/>
        <v>0</v>
      </c>
      <c r="I18" s="230"/>
      <c r="J18" s="230"/>
      <c r="K18" s="230"/>
      <c r="L18" s="235"/>
      <c r="M18" s="496"/>
      <c r="N18" s="494">
        <f t="shared" si="7"/>
        <v>0</v>
      </c>
      <c r="O18" s="323" t="str">
        <f t="shared" si="8"/>
        <v/>
      </c>
      <c r="P18" s="222" t="str">
        <f t="shared" si="3"/>
        <v/>
      </c>
      <c r="Q18" s="223" t="str">
        <f t="shared" si="4"/>
        <v/>
      </c>
      <c r="R18" s="467" t="str">
        <f t="shared" si="5"/>
        <v/>
      </c>
      <c r="S18" s="224" t="str">
        <f t="shared" si="9"/>
        <v/>
      </c>
      <c r="T18" s="225"/>
    </row>
    <row r="19" spans="1:20" ht="15" x14ac:dyDescent="0.25">
      <c r="A19" s="186"/>
      <c r="B19" s="232"/>
      <c r="C19" s="192">
        <f t="shared" si="10"/>
        <v>10</v>
      </c>
      <c r="D19" s="144" t="str">
        <f>IFERROR(IF(MID(B19,4,3)="AFE",VLOOKUP(B19,'Affiliated entities'!$B$7:$T$37,2,FALSE),VLOOKUP(A19,Beneficiaries!$A$9:$C$38,2,FALSE)),"")</f>
        <v/>
      </c>
      <c r="E19" s="187" t="str">
        <f>IFERROR(IF(MID(B19,4,3)="AFE",VLOOKUP(B19,'Affiliated entities'!$B$7:$T$37,4,FALSE),VLOOKUP(A19,Beneficiaries!$A$9:$C$38,3,FALSE)),"")</f>
        <v/>
      </c>
      <c r="F19" s="188" t="b">
        <f t="shared" si="0"/>
        <v>1</v>
      </c>
      <c r="G19" s="147" t="str">
        <f t="shared" si="1"/>
        <v/>
      </c>
      <c r="H19" s="300">
        <f t="shared" si="2"/>
        <v>0</v>
      </c>
      <c r="I19" s="230"/>
      <c r="J19" s="230"/>
      <c r="K19" s="230"/>
      <c r="L19" s="235"/>
      <c r="M19" s="496"/>
      <c r="N19" s="494">
        <f t="shared" si="7"/>
        <v>0</v>
      </c>
      <c r="O19" s="323" t="str">
        <f t="shared" si="8"/>
        <v/>
      </c>
      <c r="P19" s="222" t="str">
        <f t="shared" si="3"/>
        <v/>
      </c>
      <c r="Q19" s="223" t="str">
        <f t="shared" si="4"/>
        <v/>
      </c>
      <c r="R19" s="467" t="str">
        <f t="shared" si="5"/>
        <v/>
      </c>
      <c r="S19" s="224" t="str">
        <f t="shared" si="9"/>
        <v/>
      </c>
      <c r="T19" s="225"/>
    </row>
    <row r="20" spans="1:20" ht="15" x14ac:dyDescent="0.25">
      <c r="A20" s="186"/>
      <c r="B20" s="232"/>
      <c r="C20" s="192">
        <f t="shared" si="10"/>
        <v>10</v>
      </c>
      <c r="D20" s="144" t="str">
        <f>IFERROR(IF(MID(B20,4,3)="AFE",VLOOKUP(B20,'Affiliated entities'!$B$7:$T$37,2,FALSE),VLOOKUP(A20,Beneficiaries!$A$9:$C$38,2,FALSE)),"")</f>
        <v/>
      </c>
      <c r="E20" s="187" t="str">
        <f>IFERROR(IF(MID(B20,4,3)="AFE",VLOOKUP(B20,'Affiliated entities'!$B$7:$T$37,4,FALSE),VLOOKUP(A20,Beneficiaries!$A$9:$C$38,3,FALSE)),"")</f>
        <v/>
      </c>
      <c r="F20" s="188" t="b">
        <f t="shared" si="0"/>
        <v>1</v>
      </c>
      <c r="G20" s="147" t="str">
        <f t="shared" si="1"/>
        <v/>
      </c>
      <c r="H20" s="300">
        <f t="shared" si="2"/>
        <v>0</v>
      </c>
      <c r="I20" s="230"/>
      <c r="J20" s="230"/>
      <c r="K20" s="230"/>
      <c r="L20" s="235"/>
      <c r="M20" s="496"/>
      <c r="N20" s="494">
        <f t="shared" si="7"/>
        <v>0</v>
      </c>
      <c r="O20" s="323" t="str">
        <f t="shared" si="8"/>
        <v/>
      </c>
      <c r="P20" s="222" t="str">
        <f t="shared" si="3"/>
        <v/>
      </c>
      <c r="Q20" s="223" t="str">
        <f t="shared" si="4"/>
        <v/>
      </c>
      <c r="R20" s="467" t="str">
        <f t="shared" si="5"/>
        <v/>
      </c>
      <c r="S20" s="224" t="str">
        <f t="shared" si="9"/>
        <v/>
      </c>
      <c r="T20" s="225"/>
    </row>
    <row r="21" spans="1:20" ht="15" x14ac:dyDescent="0.25">
      <c r="A21" s="186"/>
      <c r="B21" s="232"/>
      <c r="C21" s="192">
        <f t="shared" si="10"/>
        <v>10</v>
      </c>
      <c r="D21" s="144" t="str">
        <f>IFERROR(IF(MID(B21,4,3)="AFE",VLOOKUP(B21,'Affiliated entities'!$B$7:$T$37,2,FALSE),VLOOKUP(A21,Beneficiaries!$A$9:$C$38,2,FALSE)),"")</f>
        <v/>
      </c>
      <c r="E21" s="187" t="str">
        <f>IFERROR(IF(MID(B21,4,3)="AFE",VLOOKUP(B21,'Affiliated entities'!$B$7:$T$37,4,FALSE),VLOOKUP(A21,Beneficiaries!$A$9:$C$38,3,FALSE)),"")</f>
        <v/>
      </c>
      <c r="F21" s="188" t="b">
        <f t="shared" si="0"/>
        <v>1</v>
      </c>
      <c r="G21" s="147" t="str">
        <f t="shared" si="1"/>
        <v/>
      </c>
      <c r="H21" s="300">
        <f t="shared" si="2"/>
        <v>0</v>
      </c>
      <c r="I21" s="230"/>
      <c r="J21" s="230"/>
      <c r="K21" s="230"/>
      <c r="L21" s="235"/>
      <c r="M21" s="496"/>
      <c r="N21" s="494">
        <f t="shared" si="7"/>
        <v>0</v>
      </c>
      <c r="O21" s="323" t="str">
        <f t="shared" si="8"/>
        <v/>
      </c>
      <c r="P21" s="222" t="str">
        <f t="shared" si="3"/>
        <v/>
      </c>
      <c r="Q21" s="223" t="str">
        <f t="shared" si="4"/>
        <v/>
      </c>
      <c r="R21" s="467" t="str">
        <f t="shared" si="5"/>
        <v/>
      </c>
      <c r="S21" s="224" t="str">
        <f t="shared" si="9"/>
        <v/>
      </c>
      <c r="T21" s="225"/>
    </row>
    <row r="22" spans="1:20" ht="15" x14ac:dyDescent="0.25">
      <c r="A22" s="186"/>
      <c r="B22" s="232"/>
      <c r="C22" s="192">
        <f t="shared" si="10"/>
        <v>10</v>
      </c>
      <c r="D22" s="144" t="str">
        <f>IFERROR(IF(MID(B22,4,3)="AFE",VLOOKUP(B22,'Affiliated entities'!$B$7:$T$37,2,FALSE),VLOOKUP(A22,Beneficiaries!$A$9:$C$38,2,FALSE)),"")</f>
        <v/>
      </c>
      <c r="E22" s="187" t="str">
        <f>IFERROR(IF(MID(B22,4,3)="AFE",VLOOKUP(B22,'Affiliated entities'!$B$7:$T$37,4,FALSE),VLOOKUP(A22,Beneficiaries!$A$9:$C$38,3,FALSE)),"")</f>
        <v/>
      </c>
      <c r="F22" s="188" t="b">
        <f t="shared" si="0"/>
        <v>1</v>
      </c>
      <c r="G22" s="147" t="str">
        <f t="shared" si="1"/>
        <v/>
      </c>
      <c r="H22" s="300">
        <f t="shared" si="2"/>
        <v>0</v>
      </c>
      <c r="I22" s="230"/>
      <c r="J22" s="230"/>
      <c r="K22" s="230"/>
      <c r="L22" s="235"/>
      <c r="M22" s="496"/>
      <c r="N22" s="494">
        <f t="shared" si="7"/>
        <v>0</v>
      </c>
      <c r="O22" s="323" t="str">
        <f t="shared" si="8"/>
        <v/>
      </c>
      <c r="P22" s="222" t="str">
        <f t="shared" si="3"/>
        <v/>
      </c>
      <c r="Q22" s="223" t="str">
        <f t="shared" si="4"/>
        <v/>
      </c>
      <c r="R22" s="467" t="str">
        <f t="shared" si="5"/>
        <v/>
      </c>
      <c r="S22" s="224" t="str">
        <f t="shared" si="9"/>
        <v/>
      </c>
      <c r="T22" s="225"/>
    </row>
    <row r="23" spans="1:20" ht="15" x14ac:dyDescent="0.25">
      <c r="A23" s="186"/>
      <c r="B23" s="232"/>
      <c r="C23" s="192">
        <f t="shared" si="10"/>
        <v>10</v>
      </c>
      <c r="D23" s="144" t="str">
        <f>IFERROR(IF(MID(B23,4,3)="AFE",VLOOKUP(B23,'Affiliated entities'!$B$7:$T$37,2,FALSE),VLOOKUP(A23,Beneficiaries!$A$9:$C$38,2,FALSE)),"")</f>
        <v/>
      </c>
      <c r="E23" s="187" t="str">
        <f>IFERROR(IF(MID(B23,4,3)="AFE",VLOOKUP(B23,'Affiliated entities'!$B$7:$T$37,4,FALSE),VLOOKUP(A23,Beneficiaries!$A$9:$C$38,3,FALSE)),"")</f>
        <v/>
      </c>
      <c r="F23" s="188" t="b">
        <f t="shared" si="0"/>
        <v>1</v>
      </c>
      <c r="G23" s="147" t="str">
        <f t="shared" si="1"/>
        <v/>
      </c>
      <c r="H23" s="300">
        <f t="shared" si="2"/>
        <v>0</v>
      </c>
      <c r="I23" s="230"/>
      <c r="J23" s="230"/>
      <c r="K23" s="230"/>
      <c r="L23" s="235"/>
      <c r="M23" s="496"/>
      <c r="N23" s="494">
        <f t="shared" si="7"/>
        <v>0</v>
      </c>
      <c r="O23" s="323" t="str">
        <f t="shared" si="8"/>
        <v/>
      </c>
      <c r="P23" s="222" t="str">
        <f t="shared" si="3"/>
        <v/>
      </c>
      <c r="Q23" s="223" t="str">
        <f t="shared" si="4"/>
        <v/>
      </c>
      <c r="R23" s="467" t="str">
        <f t="shared" si="5"/>
        <v/>
      </c>
      <c r="S23" s="224" t="str">
        <f t="shared" si="9"/>
        <v/>
      </c>
      <c r="T23" s="225"/>
    </row>
    <row r="24" spans="1:20" ht="15" x14ac:dyDescent="0.25">
      <c r="A24" s="186"/>
      <c r="B24" s="232"/>
      <c r="C24" s="192">
        <f t="shared" si="10"/>
        <v>10</v>
      </c>
      <c r="D24" s="144" t="str">
        <f>IFERROR(IF(MID(B24,4,3)="AFE",VLOOKUP(B24,'Affiliated entities'!$B$7:$T$37,2,FALSE),VLOOKUP(A24,Beneficiaries!$A$9:$C$38,2,FALSE)),"")</f>
        <v/>
      </c>
      <c r="E24" s="187" t="str">
        <f>IFERROR(IF(MID(B24,4,3)="AFE",VLOOKUP(B24,'Affiliated entities'!$B$7:$T$37,4,FALSE),VLOOKUP(A24,Beneficiaries!$A$9:$C$38,3,FALSE)),"")</f>
        <v/>
      </c>
      <c r="F24" s="188" t="b">
        <f t="shared" si="0"/>
        <v>1</v>
      </c>
      <c r="G24" s="147" t="str">
        <f t="shared" si="1"/>
        <v/>
      </c>
      <c r="H24" s="300">
        <f t="shared" si="2"/>
        <v>0</v>
      </c>
      <c r="I24" s="230"/>
      <c r="J24" s="230"/>
      <c r="K24" s="230"/>
      <c r="L24" s="235"/>
      <c r="M24" s="496"/>
      <c r="N24" s="494">
        <f t="shared" si="7"/>
        <v>0</v>
      </c>
      <c r="O24" s="323" t="str">
        <f t="shared" si="8"/>
        <v/>
      </c>
      <c r="P24" s="222" t="str">
        <f t="shared" si="3"/>
        <v/>
      </c>
      <c r="Q24" s="223" t="str">
        <f t="shared" si="4"/>
        <v/>
      </c>
      <c r="R24" s="467" t="str">
        <f t="shared" si="5"/>
        <v/>
      </c>
      <c r="S24" s="224" t="str">
        <f t="shared" si="9"/>
        <v/>
      </c>
      <c r="T24" s="225"/>
    </row>
    <row r="25" spans="1:20" ht="15" x14ac:dyDescent="0.25">
      <c r="A25" s="186"/>
      <c r="B25" s="232"/>
      <c r="C25" s="192">
        <f t="shared" si="10"/>
        <v>10</v>
      </c>
      <c r="D25" s="144" t="str">
        <f>IFERROR(IF(MID(B25,4,3)="AFE",VLOOKUP(B25,'Affiliated entities'!$B$7:$T$37,2,FALSE),VLOOKUP(A25,Beneficiaries!$A$9:$C$38,2,FALSE)),"")</f>
        <v/>
      </c>
      <c r="E25" s="187" t="str">
        <f>IFERROR(IF(MID(B25,4,3)="AFE",VLOOKUP(B25,'Affiliated entities'!$B$7:$T$37,4,FALSE),VLOOKUP(A25,Beneficiaries!$A$9:$C$38,3,FALSE)),"")</f>
        <v/>
      </c>
      <c r="F25" s="188" t="b">
        <f t="shared" si="0"/>
        <v>1</v>
      </c>
      <c r="G25" s="147" t="str">
        <f t="shared" si="1"/>
        <v/>
      </c>
      <c r="H25" s="300">
        <f t="shared" si="2"/>
        <v>0</v>
      </c>
      <c r="I25" s="230"/>
      <c r="J25" s="230"/>
      <c r="K25" s="230"/>
      <c r="L25" s="235"/>
      <c r="M25" s="496"/>
      <c r="N25" s="494">
        <f t="shared" si="7"/>
        <v>0</v>
      </c>
      <c r="O25" s="323" t="str">
        <f t="shared" si="8"/>
        <v/>
      </c>
      <c r="P25" s="222" t="str">
        <f t="shared" si="3"/>
        <v/>
      </c>
      <c r="Q25" s="223" t="str">
        <f t="shared" si="4"/>
        <v/>
      </c>
      <c r="R25" s="467" t="str">
        <f t="shared" si="5"/>
        <v/>
      </c>
      <c r="S25" s="224" t="str">
        <f t="shared" si="9"/>
        <v/>
      </c>
      <c r="T25" s="225"/>
    </row>
    <row r="26" spans="1:20" ht="15" x14ac:dyDescent="0.25">
      <c r="A26" s="186"/>
      <c r="B26" s="232"/>
      <c r="C26" s="192">
        <f t="shared" si="10"/>
        <v>10</v>
      </c>
      <c r="D26" s="144" t="str">
        <f>IFERROR(IF(MID(B26,4,3)="AFE",VLOOKUP(B26,'Affiliated entities'!$B$7:$T$37,2,FALSE),VLOOKUP(A26,Beneficiaries!$A$9:$C$38,2,FALSE)),"")</f>
        <v/>
      </c>
      <c r="E26" s="187" t="str">
        <f>IFERROR(IF(MID(B26,4,3)="AFE",VLOOKUP(B26,'Affiliated entities'!$B$7:$T$37,4,FALSE),VLOOKUP(A26,Beneficiaries!$A$9:$C$38,3,FALSE)),"")</f>
        <v/>
      </c>
      <c r="F26" s="188" t="b">
        <f t="shared" si="0"/>
        <v>1</v>
      </c>
      <c r="G26" s="147" t="str">
        <f t="shared" si="1"/>
        <v/>
      </c>
      <c r="H26" s="300">
        <f t="shared" si="2"/>
        <v>0</v>
      </c>
      <c r="I26" s="230"/>
      <c r="J26" s="230"/>
      <c r="K26" s="230"/>
      <c r="L26" s="235"/>
      <c r="M26" s="496"/>
      <c r="N26" s="494">
        <f t="shared" si="7"/>
        <v>0</v>
      </c>
      <c r="O26" s="323" t="str">
        <f t="shared" si="8"/>
        <v/>
      </c>
      <c r="P26" s="222" t="str">
        <f t="shared" si="3"/>
        <v/>
      </c>
      <c r="Q26" s="223" t="str">
        <f t="shared" si="4"/>
        <v/>
      </c>
      <c r="R26" s="467" t="str">
        <f t="shared" si="5"/>
        <v/>
      </c>
      <c r="S26" s="224" t="str">
        <f t="shared" si="9"/>
        <v/>
      </c>
      <c r="T26" s="225"/>
    </row>
    <row r="27" spans="1:20" ht="15" x14ac:dyDescent="0.25">
      <c r="A27" s="186"/>
      <c r="B27" s="232"/>
      <c r="C27" s="192">
        <f t="shared" si="10"/>
        <v>10</v>
      </c>
      <c r="D27" s="144" t="str">
        <f>IFERROR(IF(MID(B27,4,3)="AFE",VLOOKUP(B27,'Affiliated entities'!$B$7:$T$37,2,FALSE),VLOOKUP(A27,Beneficiaries!$A$9:$C$38,2,FALSE)),"")</f>
        <v/>
      </c>
      <c r="E27" s="187" t="str">
        <f>IFERROR(IF(MID(B27,4,3)="AFE",VLOOKUP(B27,'Affiliated entities'!$B$7:$T$37,4,FALSE),VLOOKUP(A27,Beneficiaries!$A$9:$C$38,3,FALSE)),"")</f>
        <v/>
      </c>
      <c r="F27" s="188" t="b">
        <f t="shared" si="0"/>
        <v>1</v>
      </c>
      <c r="G27" s="147" t="str">
        <f t="shared" si="1"/>
        <v/>
      </c>
      <c r="H27" s="300">
        <f t="shared" si="2"/>
        <v>0</v>
      </c>
      <c r="I27" s="230"/>
      <c r="J27" s="230"/>
      <c r="K27" s="230"/>
      <c r="L27" s="235"/>
      <c r="M27" s="496"/>
      <c r="N27" s="494">
        <f t="shared" si="7"/>
        <v>0</v>
      </c>
      <c r="O27" s="323" t="str">
        <f t="shared" si="8"/>
        <v/>
      </c>
      <c r="P27" s="222" t="str">
        <f t="shared" si="3"/>
        <v/>
      </c>
      <c r="Q27" s="223" t="str">
        <f t="shared" si="4"/>
        <v/>
      </c>
      <c r="R27" s="467" t="str">
        <f t="shared" si="5"/>
        <v/>
      </c>
      <c r="S27" s="224" t="str">
        <f t="shared" si="9"/>
        <v/>
      </c>
      <c r="T27" s="225"/>
    </row>
    <row r="28" spans="1:20" ht="15" x14ac:dyDescent="0.25">
      <c r="A28" s="186"/>
      <c r="B28" s="232"/>
      <c r="C28" s="192">
        <f t="shared" si="10"/>
        <v>10</v>
      </c>
      <c r="D28" s="144" t="str">
        <f>IFERROR(IF(MID(B28,4,3)="AFE",VLOOKUP(B28,'Affiliated entities'!$B$7:$T$37,2,FALSE),VLOOKUP(A28,Beneficiaries!$A$9:$C$38,2,FALSE)),"")</f>
        <v/>
      </c>
      <c r="E28" s="187" t="str">
        <f>IFERROR(IF(MID(B28,4,3)="AFE",VLOOKUP(B28,'Affiliated entities'!$B$7:$T$37,4,FALSE),VLOOKUP(A28,Beneficiaries!$A$9:$C$38,3,FALSE)),"")</f>
        <v/>
      </c>
      <c r="F28" s="188" t="b">
        <f t="shared" si="0"/>
        <v>1</v>
      </c>
      <c r="G28" s="147" t="str">
        <f t="shared" si="1"/>
        <v/>
      </c>
      <c r="H28" s="300">
        <f t="shared" si="2"/>
        <v>0</v>
      </c>
      <c r="I28" s="230"/>
      <c r="J28" s="230"/>
      <c r="K28" s="230"/>
      <c r="L28" s="235"/>
      <c r="M28" s="496"/>
      <c r="N28" s="494">
        <f t="shared" si="7"/>
        <v>0</v>
      </c>
      <c r="O28" s="323" t="str">
        <f t="shared" si="8"/>
        <v/>
      </c>
      <c r="P28" s="222" t="str">
        <f t="shared" si="3"/>
        <v/>
      </c>
      <c r="Q28" s="223" t="str">
        <f t="shared" si="4"/>
        <v/>
      </c>
      <c r="R28" s="467" t="str">
        <f t="shared" si="5"/>
        <v/>
      </c>
      <c r="S28" s="224" t="str">
        <f t="shared" si="9"/>
        <v/>
      </c>
      <c r="T28" s="225"/>
    </row>
    <row r="29" spans="1:20" ht="15" x14ac:dyDescent="0.25">
      <c r="A29" s="186"/>
      <c r="B29" s="232"/>
      <c r="C29" s="192">
        <f t="shared" si="10"/>
        <v>10</v>
      </c>
      <c r="D29" s="144" t="str">
        <f>IFERROR(IF(MID(B29,4,3)="AFE",VLOOKUP(B29,'Affiliated entities'!$B$7:$T$37,2,FALSE),VLOOKUP(A29,Beneficiaries!$A$9:$C$38,2,FALSE)),"")</f>
        <v/>
      </c>
      <c r="E29" s="187" t="str">
        <f>IFERROR(IF(MID(B29,4,3)="AFE",VLOOKUP(B29,'Affiliated entities'!$B$7:$T$37,4,FALSE),VLOOKUP(A29,Beneficiaries!$A$9:$C$38,3,FALSE)),"")</f>
        <v/>
      </c>
      <c r="F29" s="188" t="b">
        <f t="shared" si="0"/>
        <v>1</v>
      </c>
      <c r="G29" s="147" t="str">
        <f t="shared" si="1"/>
        <v/>
      </c>
      <c r="H29" s="300">
        <f t="shared" si="2"/>
        <v>0</v>
      </c>
      <c r="I29" s="230"/>
      <c r="J29" s="230"/>
      <c r="K29" s="230"/>
      <c r="L29" s="235"/>
      <c r="M29" s="496"/>
      <c r="N29" s="494">
        <f t="shared" si="7"/>
        <v>0</v>
      </c>
      <c r="O29" s="323" t="str">
        <f t="shared" si="8"/>
        <v/>
      </c>
      <c r="P29" s="222" t="str">
        <f t="shared" si="3"/>
        <v/>
      </c>
      <c r="Q29" s="223" t="str">
        <f t="shared" si="4"/>
        <v/>
      </c>
      <c r="R29" s="467" t="str">
        <f t="shared" si="5"/>
        <v/>
      </c>
      <c r="S29" s="224" t="str">
        <f t="shared" si="9"/>
        <v/>
      </c>
      <c r="T29" s="225"/>
    </row>
    <row r="30" spans="1:20" ht="15" x14ac:dyDescent="0.25">
      <c r="A30" s="186"/>
      <c r="B30" s="232"/>
      <c r="C30" s="192">
        <f t="shared" si="10"/>
        <v>10</v>
      </c>
      <c r="D30" s="144" t="str">
        <f>IFERROR(IF(MID(B30,4,3)="AFE",VLOOKUP(B30,'Affiliated entities'!$B$7:$T$37,2,FALSE),VLOOKUP(A30,Beneficiaries!$A$9:$C$38,2,FALSE)),"")</f>
        <v/>
      </c>
      <c r="E30" s="187" t="str">
        <f>IFERROR(IF(MID(B30,4,3)="AFE",VLOOKUP(B30,'Affiliated entities'!$B$7:$T$37,4,FALSE),VLOOKUP(A30,Beneficiaries!$A$9:$C$38,3,FALSE)),"")</f>
        <v/>
      </c>
      <c r="F30" s="188" t="b">
        <f t="shared" si="0"/>
        <v>1</v>
      </c>
      <c r="G30" s="147" t="str">
        <f t="shared" si="1"/>
        <v/>
      </c>
      <c r="H30" s="300">
        <f t="shared" si="2"/>
        <v>0</v>
      </c>
      <c r="I30" s="230"/>
      <c r="J30" s="230"/>
      <c r="K30" s="230"/>
      <c r="L30" s="235"/>
      <c r="M30" s="496"/>
      <c r="N30" s="494">
        <f t="shared" si="7"/>
        <v>0</v>
      </c>
      <c r="O30" s="323" t="str">
        <f t="shared" si="8"/>
        <v/>
      </c>
      <c r="P30" s="222" t="str">
        <f t="shared" si="3"/>
        <v/>
      </c>
      <c r="Q30" s="223" t="str">
        <f t="shared" si="4"/>
        <v/>
      </c>
      <c r="R30" s="467" t="str">
        <f t="shared" si="5"/>
        <v/>
      </c>
      <c r="S30" s="224" t="str">
        <f t="shared" si="9"/>
        <v/>
      </c>
      <c r="T30" s="225"/>
    </row>
    <row r="31" spans="1:20" ht="15" x14ac:dyDescent="0.25">
      <c r="A31" s="186"/>
      <c r="B31" s="232"/>
      <c r="C31" s="192">
        <f t="shared" si="10"/>
        <v>10</v>
      </c>
      <c r="D31" s="144" t="str">
        <f>IFERROR(IF(MID(B31,4,3)="AFE",VLOOKUP(B31,'Affiliated entities'!$B$7:$T$37,2,FALSE),VLOOKUP(A31,Beneficiaries!$A$9:$C$38,2,FALSE)),"")</f>
        <v/>
      </c>
      <c r="E31" s="187" t="str">
        <f>IFERROR(IF(MID(B31,4,3)="AFE",VLOOKUP(B31,'Affiliated entities'!$B$7:$T$37,4,FALSE),VLOOKUP(A31,Beneficiaries!$A$9:$C$38,3,FALSE)),"")</f>
        <v/>
      </c>
      <c r="F31" s="188" t="b">
        <f t="shared" si="0"/>
        <v>1</v>
      </c>
      <c r="G31" s="147" t="str">
        <f t="shared" si="1"/>
        <v/>
      </c>
      <c r="H31" s="300">
        <f t="shared" si="2"/>
        <v>0</v>
      </c>
      <c r="I31" s="230"/>
      <c r="J31" s="230"/>
      <c r="K31" s="230"/>
      <c r="L31" s="235"/>
      <c r="M31" s="496"/>
      <c r="N31" s="494">
        <f t="shared" si="7"/>
        <v>0</v>
      </c>
      <c r="O31" s="323" t="str">
        <f t="shared" si="8"/>
        <v/>
      </c>
      <c r="P31" s="222" t="str">
        <f t="shared" si="3"/>
        <v/>
      </c>
      <c r="Q31" s="223" t="str">
        <f t="shared" si="4"/>
        <v/>
      </c>
      <c r="R31" s="467" t="str">
        <f t="shared" si="5"/>
        <v/>
      </c>
      <c r="S31" s="224" t="str">
        <f t="shared" si="9"/>
        <v/>
      </c>
      <c r="T31" s="225"/>
    </row>
    <row r="32" spans="1:20" ht="15" x14ac:dyDescent="0.25">
      <c r="A32" s="186"/>
      <c r="B32" s="232"/>
      <c r="C32" s="192">
        <f t="shared" si="10"/>
        <v>10</v>
      </c>
      <c r="D32" s="144" t="str">
        <f>IFERROR(IF(MID(B32,4,3)="AFE",VLOOKUP(B32,'Affiliated entities'!$B$7:$T$37,2,FALSE),VLOOKUP(A32,Beneficiaries!$A$9:$C$38,2,FALSE)),"")</f>
        <v/>
      </c>
      <c r="E32" s="187" t="str">
        <f>IFERROR(IF(MID(B32,4,3)="AFE",VLOOKUP(B32,'Affiliated entities'!$B$7:$T$37,4,FALSE),VLOOKUP(A32,Beneficiaries!$A$9:$C$38,3,FALSE)),"")</f>
        <v/>
      </c>
      <c r="F32" s="188" t="b">
        <f t="shared" si="0"/>
        <v>1</v>
      </c>
      <c r="G32" s="147" t="str">
        <f t="shared" si="1"/>
        <v/>
      </c>
      <c r="H32" s="300">
        <f t="shared" si="2"/>
        <v>0</v>
      </c>
      <c r="I32" s="230"/>
      <c r="J32" s="230"/>
      <c r="K32" s="230"/>
      <c r="L32" s="235"/>
      <c r="M32" s="496"/>
      <c r="N32" s="494">
        <f t="shared" si="7"/>
        <v>0</v>
      </c>
      <c r="O32" s="323" t="str">
        <f t="shared" si="8"/>
        <v/>
      </c>
      <c r="P32" s="222" t="str">
        <f t="shared" si="3"/>
        <v/>
      </c>
      <c r="Q32" s="223" t="str">
        <f t="shared" si="4"/>
        <v/>
      </c>
      <c r="R32" s="467" t="str">
        <f t="shared" si="5"/>
        <v/>
      </c>
      <c r="S32" s="224" t="str">
        <f t="shared" si="9"/>
        <v/>
      </c>
      <c r="T32" s="225"/>
    </row>
    <row r="33" spans="1:20" ht="15" x14ac:dyDescent="0.25">
      <c r="A33" s="186"/>
      <c r="B33" s="232"/>
      <c r="C33" s="192">
        <f t="shared" si="10"/>
        <v>10</v>
      </c>
      <c r="D33" s="144" t="str">
        <f>IFERROR(IF(MID(B33,4,3)="AFE",VLOOKUP(B33,'Affiliated entities'!$B$7:$T$37,2,FALSE),VLOOKUP(A33,Beneficiaries!$A$9:$C$38,2,FALSE)),"")</f>
        <v/>
      </c>
      <c r="E33" s="187" t="str">
        <f>IFERROR(IF(MID(B33,4,3)="AFE",VLOOKUP(B33,'Affiliated entities'!$B$7:$T$37,4,FALSE),VLOOKUP(A33,Beneficiaries!$A$9:$C$38,3,FALSE)),"")</f>
        <v/>
      </c>
      <c r="F33" s="188" t="b">
        <f t="shared" si="0"/>
        <v>1</v>
      </c>
      <c r="G33" s="147" t="str">
        <f t="shared" si="1"/>
        <v/>
      </c>
      <c r="H33" s="300">
        <f t="shared" si="2"/>
        <v>0</v>
      </c>
      <c r="I33" s="230"/>
      <c r="J33" s="230"/>
      <c r="K33" s="230"/>
      <c r="L33" s="235"/>
      <c r="M33" s="496"/>
      <c r="N33" s="494">
        <f t="shared" si="7"/>
        <v>0</v>
      </c>
      <c r="O33" s="323" t="str">
        <f t="shared" si="8"/>
        <v/>
      </c>
      <c r="P33" s="222" t="str">
        <f t="shared" si="3"/>
        <v/>
      </c>
      <c r="Q33" s="223" t="str">
        <f t="shared" si="4"/>
        <v/>
      </c>
      <c r="R33" s="467" t="str">
        <f t="shared" si="5"/>
        <v/>
      </c>
      <c r="S33" s="224" t="str">
        <f t="shared" si="9"/>
        <v/>
      </c>
      <c r="T33" s="225"/>
    </row>
    <row r="34" spans="1:20" ht="15" x14ac:dyDescent="0.25">
      <c r="A34" s="186"/>
      <c r="B34" s="232"/>
      <c r="C34" s="192">
        <f t="shared" si="10"/>
        <v>10</v>
      </c>
      <c r="D34" s="144" t="str">
        <f>IFERROR(IF(MID(B34,4,3)="AFE",VLOOKUP(B34,'Affiliated entities'!$B$7:$T$37,2,FALSE),VLOOKUP(A34,Beneficiaries!$A$9:$C$38,2,FALSE)),"")</f>
        <v/>
      </c>
      <c r="E34" s="187" t="str">
        <f>IFERROR(IF(MID(B34,4,3)="AFE",VLOOKUP(B34,'Affiliated entities'!$B$7:$T$37,4,FALSE),VLOOKUP(A34,Beneficiaries!$A$9:$C$38,3,FALSE)),"")</f>
        <v/>
      </c>
      <c r="F34" s="188" t="b">
        <f t="shared" si="0"/>
        <v>1</v>
      </c>
      <c r="G34" s="147" t="str">
        <f t="shared" si="1"/>
        <v/>
      </c>
      <c r="H34" s="300">
        <f t="shared" si="2"/>
        <v>0</v>
      </c>
      <c r="I34" s="230"/>
      <c r="J34" s="230"/>
      <c r="K34" s="230"/>
      <c r="L34" s="235"/>
      <c r="M34" s="496"/>
      <c r="N34" s="494">
        <f t="shared" si="7"/>
        <v>0</v>
      </c>
      <c r="O34" s="323" t="str">
        <f t="shared" si="8"/>
        <v/>
      </c>
      <c r="P34" s="222" t="str">
        <f t="shared" si="3"/>
        <v/>
      </c>
      <c r="Q34" s="223" t="str">
        <f t="shared" si="4"/>
        <v/>
      </c>
      <c r="R34" s="467" t="str">
        <f t="shared" si="5"/>
        <v/>
      </c>
      <c r="S34" s="224" t="str">
        <f t="shared" si="9"/>
        <v/>
      </c>
      <c r="T34" s="225"/>
    </row>
    <row r="35" spans="1:20" ht="15" x14ac:dyDescent="0.25">
      <c r="A35" s="186"/>
      <c r="B35" s="232"/>
      <c r="C35" s="192">
        <f t="shared" si="10"/>
        <v>10</v>
      </c>
      <c r="D35" s="144" t="str">
        <f>IFERROR(IF(MID(B35,4,3)="AFE",VLOOKUP(B35,'Affiliated entities'!$B$7:$T$37,2,FALSE),VLOOKUP(A35,Beneficiaries!$A$9:$C$38,2,FALSE)),"")</f>
        <v/>
      </c>
      <c r="E35" s="187" t="str">
        <f>IFERROR(IF(MID(B35,4,3)="AFE",VLOOKUP(B35,'Affiliated entities'!$B$7:$T$37,4,FALSE),VLOOKUP(A35,Beneficiaries!$A$9:$C$38,3,FALSE)),"")</f>
        <v/>
      </c>
      <c r="F35" s="188" t="b">
        <f t="shared" si="0"/>
        <v>1</v>
      </c>
      <c r="G35" s="147" t="str">
        <f t="shared" si="1"/>
        <v/>
      </c>
      <c r="H35" s="300">
        <f t="shared" si="2"/>
        <v>0</v>
      </c>
      <c r="I35" s="230"/>
      <c r="J35" s="230"/>
      <c r="K35" s="230"/>
      <c r="L35" s="235"/>
      <c r="M35" s="496"/>
      <c r="N35" s="494">
        <f t="shared" si="7"/>
        <v>0</v>
      </c>
      <c r="O35" s="323" t="str">
        <f t="shared" si="8"/>
        <v/>
      </c>
      <c r="P35" s="222" t="str">
        <f t="shared" si="3"/>
        <v/>
      </c>
      <c r="Q35" s="223" t="str">
        <f t="shared" si="4"/>
        <v/>
      </c>
      <c r="R35" s="467" t="str">
        <f t="shared" si="5"/>
        <v/>
      </c>
      <c r="S35" s="224" t="str">
        <f t="shared" si="9"/>
        <v/>
      </c>
      <c r="T35" s="225"/>
    </row>
    <row r="36" spans="1:20" ht="15" x14ac:dyDescent="0.25">
      <c r="A36" s="186"/>
      <c r="B36" s="232"/>
      <c r="C36" s="192">
        <f t="shared" si="10"/>
        <v>10</v>
      </c>
      <c r="D36" s="144" t="str">
        <f>IFERROR(IF(MID(B36,4,3)="AFE",VLOOKUP(B36,'Affiliated entities'!$B$7:$T$37,2,FALSE),VLOOKUP(A36,Beneficiaries!$A$9:$C$38,2,FALSE)),"")</f>
        <v/>
      </c>
      <c r="E36" s="187" t="str">
        <f>IFERROR(IF(MID(B36,4,3)="AFE",VLOOKUP(B36,'Affiliated entities'!$B$7:$T$37,4,FALSE),VLOOKUP(A36,Beneficiaries!$A$9:$C$38,3,FALSE)),"")</f>
        <v/>
      </c>
      <c r="F36" s="188" t="b">
        <f t="shared" si="0"/>
        <v>1</v>
      </c>
      <c r="G36" s="147" t="str">
        <f t="shared" si="1"/>
        <v/>
      </c>
      <c r="H36" s="300">
        <f t="shared" si="2"/>
        <v>0</v>
      </c>
      <c r="I36" s="230"/>
      <c r="J36" s="230"/>
      <c r="K36" s="230"/>
      <c r="L36" s="235"/>
      <c r="M36" s="496"/>
      <c r="N36" s="494">
        <f t="shared" si="7"/>
        <v>0</v>
      </c>
      <c r="O36" s="323" t="str">
        <f t="shared" si="8"/>
        <v/>
      </c>
      <c r="P36" s="222" t="str">
        <f t="shared" si="3"/>
        <v/>
      </c>
      <c r="Q36" s="223" t="str">
        <f t="shared" si="4"/>
        <v/>
      </c>
      <c r="R36" s="467" t="str">
        <f t="shared" si="5"/>
        <v/>
      </c>
      <c r="S36" s="224" t="str">
        <f t="shared" si="9"/>
        <v/>
      </c>
      <c r="T36" s="225"/>
    </row>
    <row r="37" spans="1:20" ht="15" x14ac:dyDescent="0.25">
      <c r="A37" s="186"/>
      <c r="B37" s="232"/>
      <c r="C37" s="192">
        <f t="shared" si="10"/>
        <v>10</v>
      </c>
      <c r="D37" s="144" t="str">
        <f>IFERROR(IF(MID(B37,4,3)="AFE",VLOOKUP(B37,'Affiliated entities'!$B$7:$T$37,2,FALSE),VLOOKUP(A37,Beneficiaries!$A$9:$C$38,2,FALSE)),"")</f>
        <v/>
      </c>
      <c r="E37" s="187" t="str">
        <f>IFERROR(IF(MID(B37,4,3)="AFE",VLOOKUP(B37,'Affiliated entities'!$B$7:$T$37,4,FALSE),VLOOKUP(A37,Beneficiaries!$A$9:$C$38,3,FALSE)),"")</f>
        <v/>
      </c>
      <c r="F37" s="188" t="b">
        <f t="shared" si="0"/>
        <v>1</v>
      </c>
      <c r="G37" s="147" t="str">
        <f t="shared" si="1"/>
        <v/>
      </c>
      <c r="H37" s="300">
        <f t="shared" si="2"/>
        <v>0</v>
      </c>
      <c r="I37" s="230"/>
      <c r="J37" s="230"/>
      <c r="K37" s="230"/>
      <c r="L37" s="235"/>
      <c r="M37" s="496"/>
      <c r="N37" s="494">
        <f t="shared" si="7"/>
        <v>0</v>
      </c>
      <c r="O37" s="323" t="str">
        <f t="shared" si="8"/>
        <v/>
      </c>
      <c r="P37" s="222" t="str">
        <f t="shared" si="3"/>
        <v/>
      </c>
      <c r="Q37" s="223" t="str">
        <f t="shared" si="4"/>
        <v/>
      </c>
      <c r="R37" s="467" t="str">
        <f t="shared" si="5"/>
        <v/>
      </c>
      <c r="S37" s="224" t="str">
        <f t="shared" si="9"/>
        <v/>
      </c>
      <c r="T37" s="225"/>
    </row>
    <row r="38" spans="1:20" ht="15" x14ac:dyDescent="0.25">
      <c r="A38" s="186"/>
      <c r="B38" s="232"/>
      <c r="C38" s="192">
        <f t="shared" si="10"/>
        <v>10</v>
      </c>
      <c r="D38" s="144" t="str">
        <f>IFERROR(IF(MID(B38,4,3)="AFE",VLOOKUP(B38,'Affiliated entities'!$B$7:$T$37,2,FALSE),VLOOKUP(A38,Beneficiaries!$A$9:$C$38,2,FALSE)),"")</f>
        <v/>
      </c>
      <c r="E38" s="187" t="str">
        <f>IFERROR(IF(MID(B38,4,3)="AFE",VLOOKUP(B38,'Affiliated entities'!$B$7:$T$37,4,FALSE),VLOOKUP(A38,Beneficiaries!$A$9:$C$38,3,FALSE)),"")</f>
        <v/>
      </c>
      <c r="F38" s="188" t="b">
        <f t="shared" si="0"/>
        <v>1</v>
      </c>
      <c r="G38" s="147" t="str">
        <f t="shared" si="1"/>
        <v/>
      </c>
      <c r="H38" s="300">
        <f t="shared" si="2"/>
        <v>0</v>
      </c>
      <c r="I38" s="230"/>
      <c r="J38" s="230"/>
      <c r="K38" s="230"/>
      <c r="L38" s="235"/>
      <c r="M38" s="496"/>
      <c r="N38" s="494">
        <f t="shared" si="7"/>
        <v>0</v>
      </c>
      <c r="O38" s="323" t="str">
        <f t="shared" si="8"/>
        <v/>
      </c>
      <c r="P38" s="222" t="str">
        <f t="shared" si="3"/>
        <v/>
      </c>
      <c r="Q38" s="223" t="str">
        <f t="shared" si="4"/>
        <v/>
      </c>
      <c r="R38" s="467" t="str">
        <f t="shared" si="5"/>
        <v/>
      </c>
      <c r="S38" s="224" t="str">
        <f t="shared" si="9"/>
        <v/>
      </c>
      <c r="T38" s="225"/>
    </row>
    <row r="39" spans="1:20" ht="15" x14ac:dyDescent="0.25">
      <c r="A39" s="186"/>
      <c r="B39" s="232"/>
      <c r="C39" s="192">
        <f t="shared" si="10"/>
        <v>10</v>
      </c>
      <c r="D39" s="144" t="str">
        <f>IFERROR(IF(MID(B39,4,3)="AFE",VLOOKUP(B39,'Affiliated entities'!$B$7:$T$37,2,FALSE),VLOOKUP(A39,Beneficiaries!$A$9:$C$38,2,FALSE)),"")</f>
        <v/>
      </c>
      <c r="E39" s="187" t="str">
        <f>IFERROR(IF(MID(B39,4,3)="AFE",VLOOKUP(B39,'Affiliated entities'!$B$7:$T$37,4,FALSE),VLOOKUP(A39,Beneficiaries!$A$9:$C$38,3,FALSE)),"")</f>
        <v/>
      </c>
      <c r="F39" s="188" t="b">
        <f t="shared" si="0"/>
        <v>1</v>
      </c>
      <c r="G39" s="147" t="str">
        <f t="shared" si="1"/>
        <v/>
      </c>
      <c r="H39" s="300">
        <f t="shared" si="2"/>
        <v>0</v>
      </c>
      <c r="I39" s="230"/>
      <c r="J39" s="230"/>
      <c r="K39" s="230"/>
      <c r="L39" s="235"/>
      <c r="M39" s="496"/>
      <c r="N39" s="494">
        <f t="shared" si="7"/>
        <v>0</v>
      </c>
      <c r="O39" s="323" t="str">
        <f t="shared" si="8"/>
        <v/>
      </c>
      <c r="P39" s="222" t="str">
        <f t="shared" si="3"/>
        <v/>
      </c>
      <c r="Q39" s="223" t="str">
        <f t="shared" si="4"/>
        <v/>
      </c>
      <c r="R39" s="467" t="str">
        <f t="shared" si="5"/>
        <v/>
      </c>
      <c r="S39" s="224" t="str">
        <f t="shared" si="9"/>
        <v/>
      </c>
      <c r="T39" s="225"/>
    </row>
    <row r="40" spans="1:20" ht="15" x14ac:dyDescent="0.25">
      <c r="A40" s="186"/>
      <c r="B40" s="232"/>
      <c r="C40" s="192">
        <f t="shared" si="10"/>
        <v>10</v>
      </c>
      <c r="D40" s="144" t="str">
        <f>IFERROR(IF(MID(B40,4,3)="AFE",VLOOKUP(B40,'Affiliated entities'!$B$7:$T$37,2,FALSE),VLOOKUP(A40,Beneficiaries!$A$9:$C$38,2,FALSE)),"")</f>
        <v/>
      </c>
      <c r="E40" s="187" t="str">
        <f>IFERROR(IF(MID(B40,4,3)="AFE",VLOOKUP(B40,'Affiliated entities'!$B$7:$T$37,4,FALSE),VLOOKUP(A40,Beneficiaries!$A$9:$C$38,3,FALSE)),"")</f>
        <v/>
      </c>
      <c r="F40" s="188" t="b">
        <f t="shared" si="0"/>
        <v>1</v>
      </c>
      <c r="G40" s="147" t="str">
        <f t="shared" si="1"/>
        <v/>
      </c>
      <c r="H40" s="300">
        <f t="shared" si="2"/>
        <v>0</v>
      </c>
      <c r="I40" s="230"/>
      <c r="J40" s="230"/>
      <c r="K40" s="230"/>
      <c r="L40" s="235"/>
      <c r="M40" s="496"/>
      <c r="N40" s="494">
        <f t="shared" si="7"/>
        <v>0</v>
      </c>
      <c r="O40" s="323" t="str">
        <f t="shared" si="8"/>
        <v/>
      </c>
      <c r="P40" s="222" t="str">
        <f t="shared" si="3"/>
        <v/>
      </c>
      <c r="Q40" s="223" t="str">
        <f t="shared" si="4"/>
        <v/>
      </c>
      <c r="R40" s="467" t="str">
        <f t="shared" si="5"/>
        <v/>
      </c>
      <c r="S40" s="224" t="str">
        <f t="shared" si="9"/>
        <v/>
      </c>
      <c r="T40" s="225"/>
    </row>
    <row r="41" spans="1:20" ht="15" x14ac:dyDescent="0.25">
      <c r="A41" s="186"/>
      <c r="B41" s="232"/>
      <c r="C41" s="192">
        <f t="shared" si="10"/>
        <v>10</v>
      </c>
      <c r="D41" s="144" t="str">
        <f>IFERROR(IF(MID(B41,4,3)="AFE",VLOOKUP(B41,'Affiliated entities'!$B$7:$T$37,2,FALSE),VLOOKUP(A41,Beneficiaries!$A$9:$C$38,2,FALSE)),"")</f>
        <v/>
      </c>
      <c r="E41" s="187" t="str">
        <f>IFERROR(IF(MID(B41,4,3)="AFE",VLOOKUP(B41,'Affiliated entities'!$B$7:$T$37,4,FALSE),VLOOKUP(A41,Beneficiaries!$A$9:$C$38,3,FALSE)),"")</f>
        <v/>
      </c>
      <c r="F41" s="188" t="b">
        <f t="shared" si="0"/>
        <v>1</v>
      </c>
      <c r="G41" s="147" t="str">
        <f t="shared" si="1"/>
        <v/>
      </c>
      <c r="H41" s="300">
        <f t="shared" si="2"/>
        <v>0</v>
      </c>
      <c r="I41" s="230"/>
      <c r="J41" s="230"/>
      <c r="K41" s="230"/>
      <c r="L41" s="235"/>
      <c r="M41" s="496"/>
      <c r="N41" s="494">
        <f t="shared" si="7"/>
        <v>0</v>
      </c>
      <c r="O41" s="323" t="str">
        <f t="shared" si="8"/>
        <v/>
      </c>
      <c r="P41" s="222" t="str">
        <f t="shared" si="3"/>
        <v/>
      </c>
      <c r="Q41" s="223" t="str">
        <f t="shared" si="4"/>
        <v/>
      </c>
      <c r="R41" s="467" t="str">
        <f t="shared" si="5"/>
        <v/>
      </c>
      <c r="S41" s="224" t="str">
        <f t="shared" si="9"/>
        <v/>
      </c>
      <c r="T41" s="225"/>
    </row>
    <row r="42" spans="1:20" ht="15" x14ac:dyDescent="0.25">
      <c r="A42" s="186"/>
      <c r="B42" s="232"/>
      <c r="C42" s="192">
        <f t="shared" si="10"/>
        <v>10</v>
      </c>
      <c r="D42" s="144" t="str">
        <f>IFERROR(IF(MID(B42,4,3)="AFE",VLOOKUP(B42,'Affiliated entities'!$B$7:$T$37,2,FALSE),VLOOKUP(A42,Beneficiaries!$A$9:$C$38,2,FALSE)),"")</f>
        <v/>
      </c>
      <c r="E42" s="187" t="str">
        <f>IFERROR(IF(MID(B42,4,3)="AFE",VLOOKUP(B42,'Affiliated entities'!$B$7:$T$37,4,FALSE),VLOOKUP(A42,Beneficiaries!$A$9:$C$38,3,FALSE)),"")</f>
        <v/>
      </c>
      <c r="F42" s="188" t="b">
        <f t="shared" si="0"/>
        <v>1</v>
      </c>
      <c r="G42" s="147" t="str">
        <f t="shared" si="1"/>
        <v/>
      </c>
      <c r="H42" s="300">
        <f t="shared" si="2"/>
        <v>0</v>
      </c>
      <c r="I42" s="230"/>
      <c r="J42" s="230"/>
      <c r="K42" s="230"/>
      <c r="L42" s="235"/>
      <c r="M42" s="496"/>
      <c r="N42" s="494">
        <f t="shared" si="7"/>
        <v>0</v>
      </c>
      <c r="O42" s="323" t="str">
        <f t="shared" si="8"/>
        <v/>
      </c>
      <c r="P42" s="222" t="str">
        <f t="shared" si="3"/>
        <v/>
      </c>
      <c r="Q42" s="223" t="str">
        <f t="shared" si="4"/>
        <v/>
      </c>
      <c r="R42" s="467" t="str">
        <f t="shared" si="5"/>
        <v/>
      </c>
      <c r="S42" s="224" t="str">
        <f t="shared" si="9"/>
        <v/>
      </c>
      <c r="T42" s="225"/>
    </row>
    <row r="43" spans="1:20" ht="15" x14ac:dyDescent="0.25">
      <c r="A43" s="186"/>
      <c r="B43" s="232"/>
      <c r="C43" s="192">
        <f t="shared" si="10"/>
        <v>10</v>
      </c>
      <c r="D43" s="144" t="str">
        <f>IFERROR(IF(MID(B43,4,3)="AFE",VLOOKUP(B43,'Affiliated entities'!$B$7:$T$37,2,FALSE),VLOOKUP(A43,Beneficiaries!$A$9:$C$38,2,FALSE)),"")</f>
        <v/>
      </c>
      <c r="E43" s="187" t="str">
        <f>IFERROR(IF(MID(B43,4,3)="AFE",VLOOKUP(B43,'Affiliated entities'!$B$7:$T$37,4,FALSE),VLOOKUP(A43,Beneficiaries!$A$9:$C$38,3,FALSE)),"")</f>
        <v/>
      </c>
      <c r="F43" s="188" t="b">
        <f t="shared" ref="F43:F74" si="11">IF(G43="Partner",TRUE,ISNUMBER(FIND(A43,B43)))</f>
        <v>1</v>
      </c>
      <c r="G43" s="147" t="str">
        <f t="shared" ref="G43:G74" si="12">IF(A43&lt;&gt;"",B43,"")</f>
        <v/>
      </c>
      <c r="H43" s="300">
        <f t="shared" ref="H43:H74" si="13">IF(G43="partner",A43,0)</f>
        <v>0</v>
      </c>
      <c r="I43" s="230"/>
      <c r="J43" s="230"/>
      <c r="K43" s="230"/>
      <c r="L43" s="235"/>
      <c r="M43" s="496"/>
      <c r="N43" s="494">
        <f t="shared" si="7"/>
        <v>0</v>
      </c>
      <c r="O43" s="323" t="str">
        <f t="shared" si="8"/>
        <v/>
      </c>
      <c r="P43" s="222" t="str">
        <f t="shared" ref="P43:P74" si="14">IF(L43="","",L43)</f>
        <v/>
      </c>
      <c r="Q43" s="223" t="str">
        <f t="shared" ref="Q43:Q74" si="15">IF(L43="","",MIN(M43))</f>
        <v/>
      </c>
      <c r="R43" s="467" t="str">
        <f t="shared" ref="R43:R74" si="16">IF(L43="","",MIN(N43,P43*Q43))</f>
        <v/>
      </c>
      <c r="S43" s="224" t="str">
        <f t="shared" si="9"/>
        <v/>
      </c>
      <c r="T43" s="225"/>
    </row>
    <row r="44" spans="1:20" ht="15" x14ac:dyDescent="0.25">
      <c r="A44" s="186"/>
      <c r="B44" s="232"/>
      <c r="C44" s="192">
        <f t="shared" si="10"/>
        <v>10</v>
      </c>
      <c r="D44" s="144" t="str">
        <f>IFERROR(IF(MID(B44,4,3)="AFE",VLOOKUP(B44,'Affiliated entities'!$B$7:$T$37,2,FALSE),VLOOKUP(A44,Beneficiaries!$A$9:$C$38,2,FALSE)),"")</f>
        <v/>
      </c>
      <c r="E44" s="187" t="str">
        <f>IFERROR(IF(MID(B44,4,3)="AFE",VLOOKUP(B44,'Affiliated entities'!$B$7:$T$37,4,FALSE),VLOOKUP(A44,Beneficiaries!$A$9:$C$38,3,FALSE)),"")</f>
        <v/>
      </c>
      <c r="F44" s="188" t="b">
        <f t="shared" si="11"/>
        <v>1</v>
      </c>
      <c r="G44" s="147" t="str">
        <f t="shared" si="12"/>
        <v/>
      </c>
      <c r="H44" s="300">
        <f t="shared" si="13"/>
        <v>0</v>
      </c>
      <c r="I44" s="230"/>
      <c r="J44" s="230"/>
      <c r="K44" s="230"/>
      <c r="L44" s="235"/>
      <c r="M44" s="496"/>
      <c r="N44" s="494">
        <f t="shared" si="7"/>
        <v>0</v>
      </c>
      <c r="O44" s="323" t="str">
        <f t="shared" si="8"/>
        <v/>
      </c>
      <c r="P44" s="222" t="str">
        <f t="shared" si="14"/>
        <v/>
      </c>
      <c r="Q44" s="223" t="str">
        <f t="shared" si="15"/>
        <v/>
      </c>
      <c r="R44" s="467" t="str">
        <f t="shared" si="16"/>
        <v/>
      </c>
      <c r="S44" s="224" t="str">
        <f t="shared" ref="S44:S75" si="17">IF(L44="","",IF(N44&gt;R44,N44-R44,0))</f>
        <v/>
      </c>
      <c r="T44" s="225"/>
    </row>
    <row r="45" spans="1:20" ht="15" x14ac:dyDescent="0.25">
      <c r="A45" s="186"/>
      <c r="B45" s="232"/>
      <c r="C45" s="192">
        <f t="shared" si="10"/>
        <v>10</v>
      </c>
      <c r="D45" s="144" t="str">
        <f>IFERROR(IF(MID(B45,4,3)="AFE",VLOOKUP(B45,'Affiliated entities'!$B$7:$T$37,2,FALSE),VLOOKUP(A45,Beneficiaries!$A$9:$C$38,2,FALSE)),"")</f>
        <v/>
      </c>
      <c r="E45" s="187" t="str">
        <f>IFERROR(IF(MID(B45,4,3)="AFE",VLOOKUP(B45,'Affiliated entities'!$B$7:$T$37,4,FALSE),VLOOKUP(A45,Beneficiaries!$A$9:$C$38,3,FALSE)),"")</f>
        <v/>
      </c>
      <c r="F45" s="188" t="b">
        <f t="shared" si="11"/>
        <v>1</v>
      </c>
      <c r="G45" s="147" t="str">
        <f t="shared" si="12"/>
        <v/>
      </c>
      <c r="H45" s="300">
        <f t="shared" si="13"/>
        <v>0</v>
      </c>
      <c r="I45" s="230"/>
      <c r="J45" s="230"/>
      <c r="K45" s="230"/>
      <c r="L45" s="235"/>
      <c r="M45" s="496"/>
      <c r="N45" s="494">
        <f t="shared" si="7"/>
        <v>0</v>
      </c>
      <c r="O45" s="323" t="str">
        <f t="shared" si="8"/>
        <v/>
      </c>
      <c r="P45" s="222" t="str">
        <f t="shared" si="14"/>
        <v/>
      </c>
      <c r="Q45" s="223" t="str">
        <f t="shared" si="15"/>
        <v/>
      </c>
      <c r="R45" s="467" t="str">
        <f t="shared" si="16"/>
        <v/>
      </c>
      <c r="S45" s="224" t="str">
        <f t="shared" si="17"/>
        <v/>
      </c>
      <c r="T45" s="225"/>
    </row>
    <row r="46" spans="1:20" ht="15" x14ac:dyDescent="0.25">
      <c r="A46" s="186"/>
      <c r="B46" s="232"/>
      <c r="C46" s="192">
        <f t="shared" si="10"/>
        <v>10</v>
      </c>
      <c r="D46" s="144" t="str">
        <f>IFERROR(IF(MID(B46,4,3)="AFE",VLOOKUP(B46,'Affiliated entities'!$B$7:$T$37,2,FALSE),VLOOKUP(A46,Beneficiaries!$A$9:$C$38,2,FALSE)),"")</f>
        <v/>
      </c>
      <c r="E46" s="187" t="str">
        <f>IFERROR(IF(MID(B46,4,3)="AFE",VLOOKUP(B46,'Affiliated entities'!$B$7:$T$37,4,FALSE),VLOOKUP(A46,Beneficiaries!$A$9:$C$38,3,FALSE)),"")</f>
        <v/>
      </c>
      <c r="F46" s="188" t="b">
        <f t="shared" si="11"/>
        <v>1</v>
      </c>
      <c r="G46" s="147" t="str">
        <f t="shared" si="12"/>
        <v/>
      </c>
      <c r="H46" s="300">
        <f t="shared" si="13"/>
        <v>0</v>
      </c>
      <c r="I46" s="230"/>
      <c r="J46" s="230"/>
      <c r="K46" s="230"/>
      <c r="L46" s="235"/>
      <c r="M46" s="496"/>
      <c r="N46" s="494">
        <f t="shared" si="7"/>
        <v>0</v>
      </c>
      <c r="O46" s="323" t="str">
        <f t="shared" si="8"/>
        <v/>
      </c>
      <c r="P46" s="222" t="str">
        <f t="shared" si="14"/>
        <v/>
      </c>
      <c r="Q46" s="223" t="str">
        <f t="shared" si="15"/>
        <v/>
      </c>
      <c r="R46" s="467" t="str">
        <f t="shared" si="16"/>
        <v/>
      </c>
      <c r="S46" s="224" t="str">
        <f t="shared" si="17"/>
        <v/>
      </c>
      <c r="T46" s="225"/>
    </row>
    <row r="47" spans="1:20" ht="15" x14ac:dyDescent="0.25">
      <c r="A47" s="186"/>
      <c r="B47" s="232"/>
      <c r="C47" s="192">
        <f t="shared" si="10"/>
        <v>10</v>
      </c>
      <c r="D47" s="144" t="str">
        <f>IFERROR(IF(MID(B47,4,3)="AFE",VLOOKUP(B47,'Affiliated entities'!$B$7:$T$37,2,FALSE),VLOOKUP(A47,Beneficiaries!$A$9:$C$38,2,FALSE)),"")</f>
        <v/>
      </c>
      <c r="E47" s="187" t="str">
        <f>IFERROR(IF(MID(B47,4,3)="AFE",VLOOKUP(B47,'Affiliated entities'!$B$7:$T$37,4,FALSE),VLOOKUP(A47,Beneficiaries!$A$9:$C$38,3,FALSE)),"")</f>
        <v/>
      </c>
      <c r="F47" s="188" t="b">
        <f t="shared" si="11"/>
        <v>1</v>
      </c>
      <c r="G47" s="147" t="str">
        <f t="shared" si="12"/>
        <v/>
      </c>
      <c r="H47" s="300">
        <f t="shared" si="13"/>
        <v>0</v>
      </c>
      <c r="I47" s="230"/>
      <c r="J47" s="230"/>
      <c r="K47" s="230"/>
      <c r="L47" s="235"/>
      <c r="M47" s="496"/>
      <c r="N47" s="494">
        <f t="shared" si="7"/>
        <v>0</v>
      </c>
      <c r="O47" s="323" t="str">
        <f t="shared" si="8"/>
        <v/>
      </c>
      <c r="P47" s="222" t="str">
        <f t="shared" si="14"/>
        <v/>
      </c>
      <c r="Q47" s="223" t="str">
        <f t="shared" si="15"/>
        <v/>
      </c>
      <c r="R47" s="467" t="str">
        <f t="shared" si="16"/>
        <v/>
      </c>
      <c r="S47" s="224" t="str">
        <f t="shared" si="17"/>
        <v/>
      </c>
      <c r="T47" s="225"/>
    </row>
    <row r="48" spans="1:20" ht="15" x14ac:dyDescent="0.25">
      <c r="A48" s="186"/>
      <c r="B48" s="232"/>
      <c r="C48" s="192">
        <f t="shared" si="10"/>
        <v>10</v>
      </c>
      <c r="D48" s="144" t="str">
        <f>IFERROR(IF(MID(B48,4,3)="AFE",VLOOKUP(B48,'Affiliated entities'!$B$7:$T$37,2,FALSE),VLOOKUP(A48,Beneficiaries!$A$9:$C$38,2,FALSE)),"")</f>
        <v/>
      </c>
      <c r="E48" s="187" t="str">
        <f>IFERROR(IF(MID(B48,4,3)="AFE",VLOOKUP(B48,'Affiliated entities'!$B$7:$T$37,4,FALSE),VLOOKUP(A48,Beneficiaries!$A$9:$C$38,3,FALSE)),"")</f>
        <v/>
      </c>
      <c r="F48" s="188" t="b">
        <f t="shared" si="11"/>
        <v>1</v>
      </c>
      <c r="G48" s="147" t="str">
        <f t="shared" si="12"/>
        <v/>
      </c>
      <c r="H48" s="300">
        <f t="shared" si="13"/>
        <v>0</v>
      </c>
      <c r="I48" s="230"/>
      <c r="J48" s="230"/>
      <c r="K48" s="230"/>
      <c r="L48" s="235"/>
      <c r="M48" s="496"/>
      <c r="N48" s="494">
        <f t="shared" si="7"/>
        <v>0</v>
      </c>
      <c r="O48" s="323" t="str">
        <f t="shared" si="8"/>
        <v/>
      </c>
      <c r="P48" s="222" t="str">
        <f t="shared" si="14"/>
        <v/>
      </c>
      <c r="Q48" s="223" t="str">
        <f t="shared" si="15"/>
        <v/>
      </c>
      <c r="R48" s="467" t="str">
        <f t="shared" si="16"/>
        <v/>
      </c>
      <c r="S48" s="224" t="str">
        <f t="shared" si="17"/>
        <v/>
      </c>
      <c r="T48" s="225"/>
    </row>
    <row r="49" spans="1:20" ht="15" x14ac:dyDescent="0.25">
      <c r="A49" s="186"/>
      <c r="B49" s="232"/>
      <c r="C49" s="192">
        <f t="shared" si="10"/>
        <v>10</v>
      </c>
      <c r="D49" s="144" t="str">
        <f>IFERROR(IF(MID(B49,4,3)="AFE",VLOOKUP(B49,'Affiliated entities'!$B$7:$T$37,2,FALSE),VLOOKUP(A49,Beneficiaries!$A$9:$C$38,2,FALSE)),"")</f>
        <v/>
      </c>
      <c r="E49" s="187" t="str">
        <f>IFERROR(IF(MID(B49,4,3)="AFE",VLOOKUP(B49,'Affiliated entities'!$B$7:$T$37,4,FALSE),VLOOKUP(A49,Beneficiaries!$A$9:$C$38,3,FALSE)),"")</f>
        <v/>
      </c>
      <c r="F49" s="188" t="b">
        <f t="shared" si="11"/>
        <v>1</v>
      </c>
      <c r="G49" s="147" t="str">
        <f t="shared" si="12"/>
        <v/>
      </c>
      <c r="H49" s="300">
        <f t="shared" si="13"/>
        <v>0</v>
      </c>
      <c r="I49" s="230"/>
      <c r="J49" s="230"/>
      <c r="K49" s="230"/>
      <c r="L49" s="235"/>
      <c r="M49" s="496"/>
      <c r="N49" s="494">
        <f t="shared" si="7"/>
        <v>0</v>
      </c>
      <c r="O49" s="323" t="str">
        <f t="shared" si="8"/>
        <v/>
      </c>
      <c r="P49" s="222" t="str">
        <f t="shared" si="14"/>
        <v/>
      </c>
      <c r="Q49" s="223" t="str">
        <f t="shared" si="15"/>
        <v/>
      </c>
      <c r="R49" s="467" t="str">
        <f t="shared" si="16"/>
        <v/>
      </c>
      <c r="S49" s="224" t="str">
        <f t="shared" si="17"/>
        <v/>
      </c>
      <c r="T49" s="225"/>
    </row>
    <row r="50" spans="1:20" ht="15" x14ac:dyDescent="0.25">
      <c r="A50" s="186"/>
      <c r="B50" s="232"/>
      <c r="C50" s="192">
        <f t="shared" si="10"/>
        <v>10</v>
      </c>
      <c r="D50" s="144" t="str">
        <f>IFERROR(IF(MID(B50,4,3)="AFE",VLOOKUP(B50,'Affiliated entities'!$B$7:$T$37,2,FALSE),VLOOKUP(A50,Beneficiaries!$A$9:$C$38,2,FALSE)),"")</f>
        <v/>
      </c>
      <c r="E50" s="187" t="str">
        <f>IFERROR(IF(MID(B50,4,3)="AFE",VLOOKUP(B50,'Affiliated entities'!$B$7:$T$37,4,FALSE),VLOOKUP(A50,Beneficiaries!$A$9:$C$38,3,FALSE)),"")</f>
        <v/>
      </c>
      <c r="F50" s="188" t="b">
        <f t="shared" si="11"/>
        <v>1</v>
      </c>
      <c r="G50" s="147" t="str">
        <f t="shared" si="12"/>
        <v/>
      </c>
      <c r="H50" s="300">
        <f t="shared" si="13"/>
        <v>0</v>
      </c>
      <c r="I50" s="230"/>
      <c r="J50" s="230"/>
      <c r="K50" s="230"/>
      <c r="L50" s="235"/>
      <c r="M50" s="496"/>
      <c r="N50" s="494">
        <f t="shared" si="7"/>
        <v>0</v>
      </c>
      <c r="O50" s="323" t="str">
        <f t="shared" si="8"/>
        <v/>
      </c>
      <c r="P50" s="222" t="str">
        <f t="shared" si="14"/>
        <v/>
      </c>
      <c r="Q50" s="223" t="str">
        <f t="shared" si="15"/>
        <v/>
      </c>
      <c r="R50" s="467" t="str">
        <f t="shared" si="16"/>
        <v/>
      </c>
      <c r="S50" s="224" t="str">
        <f t="shared" si="17"/>
        <v/>
      </c>
      <c r="T50" s="225"/>
    </row>
    <row r="51" spans="1:20" ht="15" x14ac:dyDescent="0.25">
      <c r="A51" s="186"/>
      <c r="B51" s="232"/>
      <c r="C51" s="192">
        <f t="shared" si="10"/>
        <v>10</v>
      </c>
      <c r="D51" s="144" t="str">
        <f>IFERROR(IF(MID(B51,4,3)="AFE",VLOOKUP(B51,'Affiliated entities'!$B$7:$T$37,2,FALSE),VLOOKUP(A51,Beneficiaries!$A$9:$C$38,2,FALSE)),"")</f>
        <v/>
      </c>
      <c r="E51" s="187" t="str">
        <f>IFERROR(IF(MID(B51,4,3)="AFE",VLOOKUP(B51,'Affiliated entities'!$B$7:$T$37,4,FALSE),VLOOKUP(A51,Beneficiaries!$A$9:$C$38,3,FALSE)),"")</f>
        <v/>
      </c>
      <c r="F51" s="188" t="b">
        <f t="shared" si="11"/>
        <v>1</v>
      </c>
      <c r="G51" s="147" t="str">
        <f t="shared" si="12"/>
        <v/>
      </c>
      <c r="H51" s="300">
        <f t="shared" si="13"/>
        <v>0</v>
      </c>
      <c r="I51" s="230"/>
      <c r="J51" s="230"/>
      <c r="K51" s="230"/>
      <c r="L51" s="235"/>
      <c r="M51" s="496"/>
      <c r="N51" s="494">
        <f t="shared" si="7"/>
        <v>0</v>
      </c>
      <c r="O51" s="323" t="str">
        <f t="shared" si="8"/>
        <v/>
      </c>
      <c r="P51" s="222" t="str">
        <f t="shared" si="14"/>
        <v/>
      </c>
      <c r="Q51" s="223" t="str">
        <f t="shared" si="15"/>
        <v/>
      </c>
      <c r="R51" s="467" t="str">
        <f t="shared" si="16"/>
        <v/>
      </c>
      <c r="S51" s="224" t="str">
        <f t="shared" si="17"/>
        <v/>
      </c>
      <c r="T51" s="225"/>
    </row>
    <row r="52" spans="1:20" ht="15" x14ac:dyDescent="0.25">
      <c r="A52" s="186"/>
      <c r="B52" s="232"/>
      <c r="C52" s="192">
        <f t="shared" si="10"/>
        <v>10</v>
      </c>
      <c r="D52" s="144" t="str">
        <f>IFERROR(IF(MID(B52,4,3)="AFE",VLOOKUP(B52,'Affiliated entities'!$B$7:$T$37,2,FALSE),VLOOKUP(A52,Beneficiaries!$A$9:$C$38,2,FALSE)),"")</f>
        <v/>
      </c>
      <c r="E52" s="187" t="str">
        <f>IFERROR(IF(MID(B52,4,3)="AFE",VLOOKUP(B52,'Affiliated entities'!$B$7:$T$37,4,FALSE),VLOOKUP(A52,Beneficiaries!$A$9:$C$38,3,FALSE)),"")</f>
        <v/>
      </c>
      <c r="F52" s="188" t="b">
        <f t="shared" si="11"/>
        <v>1</v>
      </c>
      <c r="G52" s="147" t="str">
        <f t="shared" si="12"/>
        <v/>
      </c>
      <c r="H52" s="300">
        <f t="shared" si="13"/>
        <v>0</v>
      </c>
      <c r="I52" s="230"/>
      <c r="J52" s="230"/>
      <c r="K52" s="230"/>
      <c r="L52" s="235"/>
      <c r="M52" s="496"/>
      <c r="N52" s="494">
        <f t="shared" si="7"/>
        <v>0</v>
      </c>
      <c r="O52" s="323" t="str">
        <f t="shared" si="8"/>
        <v/>
      </c>
      <c r="P52" s="222" t="str">
        <f t="shared" si="14"/>
        <v/>
      </c>
      <c r="Q52" s="223" t="str">
        <f t="shared" si="15"/>
        <v/>
      </c>
      <c r="R52" s="467" t="str">
        <f t="shared" si="16"/>
        <v/>
      </c>
      <c r="S52" s="224" t="str">
        <f t="shared" si="17"/>
        <v/>
      </c>
      <c r="T52" s="225"/>
    </row>
    <row r="53" spans="1:20" ht="15" x14ac:dyDescent="0.25">
      <c r="A53" s="186"/>
      <c r="B53" s="232"/>
      <c r="C53" s="192">
        <f t="shared" si="10"/>
        <v>10</v>
      </c>
      <c r="D53" s="144" t="str">
        <f>IFERROR(IF(MID(B53,4,3)="AFE",VLOOKUP(B53,'Affiliated entities'!$B$7:$T$37,2,FALSE),VLOOKUP(A53,Beneficiaries!$A$9:$C$38,2,FALSE)),"")</f>
        <v/>
      </c>
      <c r="E53" s="187" t="str">
        <f>IFERROR(IF(MID(B53,4,3)="AFE",VLOOKUP(B53,'Affiliated entities'!$B$7:$T$37,4,FALSE),VLOOKUP(A53,Beneficiaries!$A$9:$C$38,3,FALSE)),"")</f>
        <v/>
      </c>
      <c r="F53" s="188" t="b">
        <f t="shared" si="11"/>
        <v>1</v>
      </c>
      <c r="G53" s="147" t="str">
        <f t="shared" si="12"/>
        <v/>
      </c>
      <c r="H53" s="300">
        <f t="shared" si="13"/>
        <v>0</v>
      </c>
      <c r="I53" s="230"/>
      <c r="J53" s="230"/>
      <c r="K53" s="230"/>
      <c r="L53" s="235"/>
      <c r="M53" s="496"/>
      <c r="N53" s="494">
        <f t="shared" si="7"/>
        <v>0</v>
      </c>
      <c r="O53" s="323" t="str">
        <f t="shared" si="8"/>
        <v/>
      </c>
      <c r="P53" s="222" t="str">
        <f t="shared" si="14"/>
        <v/>
      </c>
      <c r="Q53" s="223" t="str">
        <f t="shared" si="15"/>
        <v/>
      </c>
      <c r="R53" s="467" t="str">
        <f t="shared" si="16"/>
        <v/>
      </c>
      <c r="S53" s="224" t="str">
        <f t="shared" si="17"/>
        <v/>
      </c>
      <c r="T53" s="225"/>
    </row>
    <row r="54" spans="1:20" ht="15" x14ac:dyDescent="0.25">
      <c r="A54" s="186"/>
      <c r="B54" s="232"/>
      <c r="C54" s="192">
        <f t="shared" si="10"/>
        <v>10</v>
      </c>
      <c r="D54" s="144" t="str">
        <f>IFERROR(IF(MID(B54,4,3)="AFE",VLOOKUP(B54,'Affiliated entities'!$B$7:$T$37,2,FALSE),VLOOKUP(A54,Beneficiaries!$A$9:$C$38,2,FALSE)),"")</f>
        <v/>
      </c>
      <c r="E54" s="187" t="str">
        <f>IFERROR(IF(MID(B54,4,3)="AFE",VLOOKUP(B54,'Affiliated entities'!$B$7:$T$37,4,FALSE),VLOOKUP(A54,Beneficiaries!$A$9:$C$38,3,FALSE)),"")</f>
        <v/>
      </c>
      <c r="F54" s="188" t="b">
        <f t="shared" si="11"/>
        <v>1</v>
      </c>
      <c r="G54" s="147" t="str">
        <f t="shared" si="12"/>
        <v/>
      </c>
      <c r="H54" s="300">
        <f t="shared" si="13"/>
        <v>0</v>
      </c>
      <c r="I54" s="230"/>
      <c r="J54" s="230"/>
      <c r="K54" s="230"/>
      <c r="L54" s="235"/>
      <c r="M54" s="496"/>
      <c r="N54" s="494">
        <f t="shared" si="7"/>
        <v>0</v>
      </c>
      <c r="O54" s="323" t="str">
        <f t="shared" si="8"/>
        <v/>
      </c>
      <c r="P54" s="222" t="str">
        <f t="shared" si="14"/>
        <v/>
      </c>
      <c r="Q54" s="223" t="str">
        <f t="shared" si="15"/>
        <v/>
      </c>
      <c r="R54" s="467" t="str">
        <f t="shared" si="16"/>
        <v/>
      </c>
      <c r="S54" s="224" t="str">
        <f t="shared" si="17"/>
        <v/>
      </c>
      <c r="T54" s="225"/>
    </row>
    <row r="55" spans="1:20" ht="15" x14ac:dyDescent="0.25">
      <c r="A55" s="186"/>
      <c r="B55" s="232"/>
      <c r="C55" s="192">
        <f t="shared" si="10"/>
        <v>10</v>
      </c>
      <c r="D55" s="144" t="str">
        <f>IFERROR(IF(MID(B55,4,3)="AFE",VLOOKUP(B55,'Affiliated entities'!$B$7:$T$37,2,FALSE),VLOOKUP(A55,Beneficiaries!$A$9:$C$38,2,FALSE)),"")</f>
        <v/>
      </c>
      <c r="E55" s="187" t="str">
        <f>IFERROR(IF(MID(B55,4,3)="AFE",VLOOKUP(B55,'Affiliated entities'!$B$7:$T$37,4,FALSE),VLOOKUP(A55,Beneficiaries!$A$9:$C$38,3,FALSE)),"")</f>
        <v/>
      </c>
      <c r="F55" s="188" t="b">
        <f t="shared" si="11"/>
        <v>1</v>
      </c>
      <c r="G55" s="147" t="str">
        <f t="shared" si="12"/>
        <v/>
      </c>
      <c r="H55" s="300">
        <f t="shared" si="13"/>
        <v>0</v>
      </c>
      <c r="I55" s="230"/>
      <c r="J55" s="230"/>
      <c r="K55" s="230"/>
      <c r="L55" s="235"/>
      <c r="M55" s="496"/>
      <c r="N55" s="494">
        <f t="shared" si="7"/>
        <v>0</v>
      </c>
      <c r="O55" s="323" t="str">
        <f t="shared" si="8"/>
        <v/>
      </c>
      <c r="P55" s="222" t="str">
        <f t="shared" si="14"/>
        <v/>
      </c>
      <c r="Q55" s="223" t="str">
        <f t="shared" si="15"/>
        <v/>
      </c>
      <c r="R55" s="467" t="str">
        <f t="shared" si="16"/>
        <v/>
      </c>
      <c r="S55" s="224" t="str">
        <f t="shared" si="17"/>
        <v/>
      </c>
      <c r="T55" s="225"/>
    </row>
    <row r="56" spans="1:20" ht="15" x14ac:dyDescent="0.25">
      <c r="A56" s="186"/>
      <c r="B56" s="232"/>
      <c r="C56" s="192">
        <f t="shared" si="10"/>
        <v>10</v>
      </c>
      <c r="D56" s="144" t="str">
        <f>IFERROR(IF(MID(B56,4,3)="AFE",VLOOKUP(B56,'Affiliated entities'!$B$7:$T$37,2,FALSE),VLOOKUP(A56,Beneficiaries!$A$9:$C$38,2,FALSE)),"")</f>
        <v/>
      </c>
      <c r="E56" s="187" t="str">
        <f>IFERROR(IF(MID(B56,4,3)="AFE",VLOOKUP(B56,'Affiliated entities'!$B$7:$T$37,4,FALSE),VLOOKUP(A56,Beneficiaries!$A$9:$C$38,3,FALSE)),"")</f>
        <v/>
      </c>
      <c r="F56" s="188" t="b">
        <f t="shared" si="11"/>
        <v>1</v>
      </c>
      <c r="G56" s="147" t="str">
        <f t="shared" si="12"/>
        <v/>
      </c>
      <c r="H56" s="300">
        <f t="shared" si="13"/>
        <v>0</v>
      </c>
      <c r="I56" s="230"/>
      <c r="J56" s="230"/>
      <c r="K56" s="230"/>
      <c r="L56" s="235"/>
      <c r="M56" s="496"/>
      <c r="N56" s="494">
        <f t="shared" si="7"/>
        <v>0</v>
      </c>
      <c r="O56" s="323" t="str">
        <f t="shared" si="8"/>
        <v/>
      </c>
      <c r="P56" s="222" t="str">
        <f t="shared" si="14"/>
        <v/>
      </c>
      <c r="Q56" s="223" t="str">
        <f t="shared" si="15"/>
        <v/>
      </c>
      <c r="R56" s="467" t="str">
        <f t="shared" si="16"/>
        <v/>
      </c>
      <c r="S56" s="224" t="str">
        <f t="shared" si="17"/>
        <v/>
      </c>
      <c r="T56" s="225"/>
    </row>
    <row r="57" spans="1:20" ht="15" x14ac:dyDescent="0.25">
      <c r="A57" s="186"/>
      <c r="B57" s="232"/>
      <c r="C57" s="192">
        <f t="shared" si="10"/>
        <v>10</v>
      </c>
      <c r="D57" s="144" t="str">
        <f>IFERROR(IF(MID(B57,4,3)="AFE",VLOOKUP(B57,'Affiliated entities'!$B$7:$T$37,2,FALSE),VLOOKUP(A57,Beneficiaries!$A$9:$C$38,2,FALSE)),"")</f>
        <v/>
      </c>
      <c r="E57" s="187" t="str">
        <f>IFERROR(IF(MID(B57,4,3)="AFE",VLOOKUP(B57,'Affiliated entities'!$B$7:$T$37,4,FALSE),VLOOKUP(A57,Beneficiaries!$A$9:$C$38,3,FALSE)),"")</f>
        <v/>
      </c>
      <c r="F57" s="188" t="b">
        <f t="shared" si="11"/>
        <v>1</v>
      </c>
      <c r="G57" s="147" t="str">
        <f t="shared" si="12"/>
        <v/>
      </c>
      <c r="H57" s="300">
        <f t="shared" si="13"/>
        <v>0</v>
      </c>
      <c r="I57" s="230"/>
      <c r="J57" s="230"/>
      <c r="K57" s="230"/>
      <c r="L57" s="235"/>
      <c r="M57" s="496"/>
      <c r="N57" s="494">
        <f t="shared" si="7"/>
        <v>0</v>
      </c>
      <c r="O57" s="323" t="str">
        <f t="shared" si="8"/>
        <v/>
      </c>
      <c r="P57" s="222" t="str">
        <f t="shared" si="14"/>
        <v/>
      </c>
      <c r="Q57" s="223" t="str">
        <f t="shared" si="15"/>
        <v/>
      </c>
      <c r="R57" s="467" t="str">
        <f t="shared" si="16"/>
        <v/>
      </c>
      <c r="S57" s="224" t="str">
        <f t="shared" si="17"/>
        <v/>
      </c>
      <c r="T57" s="225"/>
    </row>
    <row r="58" spans="1:20" ht="15" x14ac:dyDescent="0.25">
      <c r="A58" s="186"/>
      <c r="B58" s="232"/>
      <c r="C58" s="192">
        <f t="shared" si="10"/>
        <v>10</v>
      </c>
      <c r="D58" s="144" t="str">
        <f>IFERROR(IF(MID(B58,4,3)="AFE",VLOOKUP(B58,'Affiliated entities'!$B$7:$T$37,2,FALSE),VLOOKUP(A58,Beneficiaries!$A$9:$C$38,2,FALSE)),"")</f>
        <v/>
      </c>
      <c r="E58" s="187" t="str">
        <f>IFERROR(IF(MID(B58,4,3)="AFE",VLOOKUP(B58,'Affiliated entities'!$B$7:$T$37,4,FALSE),VLOOKUP(A58,Beneficiaries!$A$9:$C$38,3,FALSE)),"")</f>
        <v/>
      </c>
      <c r="F58" s="188" t="b">
        <f t="shared" si="11"/>
        <v>1</v>
      </c>
      <c r="G58" s="147" t="str">
        <f t="shared" si="12"/>
        <v/>
      </c>
      <c r="H58" s="300">
        <f t="shared" si="13"/>
        <v>0</v>
      </c>
      <c r="I58" s="230"/>
      <c r="J58" s="230"/>
      <c r="K58" s="230"/>
      <c r="L58" s="235"/>
      <c r="M58" s="496"/>
      <c r="N58" s="494">
        <f t="shared" si="7"/>
        <v>0</v>
      </c>
      <c r="O58" s="323" t="str">
        <f t="shared" si="8"/>
        <v/>
      </c>
      <c r="P58" s="222" t="str">
        <f t="shared" si="14"/>
        <v/>
      </c>
      <c r="Q58" s="223" t="str">
        <f t="shared" si="15"/>
        <v/>
      </c>
      <c r="R58" s="467" t="str">
        <f t="shared" si="16"/>
        <v/>
      </c>
      <c r="S58" s="224" t="str">
        <f t="shared" si="17"/>
        <v/>
      </c>
      <c r="T58" s="225"/>
    </row>
    <row r="59" spans="1:20" ht="15" x14ac:dyDescent="0.25">
      <c r="A59" s="186"/>
      <c r="B59" s="232"/>
      <c r="C59" s="192">
        <f t="shared" si="10"/>
        <v>10</v>
      </c>
      <c r="D59" s="144" t="str">
        <f>IFERROR(IF(MID(B59,4,3)="AFE",VLOOKUP(B59,'Affiliated entities'!$B$7:$T$37,2,FALSE),VLOOKUP(A59,Beneficiaries!$A$9:$C$38,2,FALSE)),"")</f>
        <v/>
      </c>
      <c r="E59" s="187" t="str">
        <f>IFERROR(IF(MID(B59,4,3)="AFE",VLOOKUP(B59,'Affiliated entities'!$B$7:$T$37,4,FALSE),VLOOKUP(A59,Beneficiaries!$A$9:$C$38,3,FALSE)),"")</f>
        <v/>
      </c>
      <c r="F59" s="188" t="b">
        <f t="shared" si="11"/>
        <v>1</v>
      </c>
      <c r="G59" s="147" t="str">
        <f t="shared" si="12"/>
        <v/>
      </c>
      <c r="H59" s="300">
        <f t="shared" si="13"/>
        <v>0</v>
      </c>
      <c r="I59" s="230"/>
      <c r="J59" s="230"/>
      <c r="K59" s="230"/>
      <c r="L59" s="235"/>
      <c r="M59" s="496"/>
      <c r="N59" s="494">
        <f t="shared" si="7"/>
        <v>0</v>
      </c>
      <c r="O59" s="323" t="str">
        <f t="shared" si="8"/>
        <v/>
      </c>
      <c r="P59" s="222" t="str">
        <f t="shared" si="14"/>
        <v/>
      </c>
      <c r="Q59" s="223" t="str">
        <f t="shared" si="15"/>
        <v/>
      </c>
      <c r="R59" s="467" t="str">
        <f t="shared" si="16"/>
        <v/>
      </c>
      <c r="S59" s="224" t="str">
        <f t="shared" si="17"/>
        <v/>
      </c>
      <c r="T59" s="225"/>
    </row>
    <row r="60" spans="1:20" ht="15" x14ac:dyDescent="0.25">
      <c r="A60" s="186"/>
      <c r="B60" s="232"/>
      <c r="C60" s="192">
        <f t="shared" si="10"/>
        <v>10</v>
      </c>
      <c r="D60" s="144" t="str">
        <f>IFERROR(IF(MID(B60,4,3)="AFE",VLOOKUP(B60,'Affiliated entities'!$B$7:$T$37,2,FALSE),VLOOKUP(A60,Beneficiaries!$A$9:$C$38,2,FALSE)),"")</f>
        <v/>
      </c>
      <c r="E60" s="187" t="str">
        <f>IFERROR(IF(MID(B60,4,3)="AFE",VLOOKUP(B60,'Affiliated entities'!$B$7:$T$37,4,FALSE),VLOOKUP(A60,Beneficiaries!$A$9:$C$38,3,FALSE)),"")</f>
        <v/>
      </c>
      <c r="F60" s="188" t="b">
        <f t="shared" si="11"/>
        <v>1</v>
      </c>
      <c r="G60" s="147" t="str">
        <f t="shared" si="12"/>
        <v/>
      </c>
      <c r="H60" s="300">
        <f t="shared" si="13"/>
        <v>0</v>
      </c>
      <c r="I60" s="230"/>
      <c r="J60" s="230"/>
      <c r="K60" s="230"/>
      <c r="L60" s="235"/>
      <c r="M60" s="496"/>
      <c r="N60" s="494">
        <f t="shared" si="7"/>
        <v>0</v>
      </c>
      <c r="O60" s="323" t="str">
        <f t="shared" si="8"/>
        <v/>
      </c>
      <c r="P60" s="222" t="str">
        <f t="shared" si="14"/>
        <v/>
      </c>
      <c r="Q60" s="223" t="str">
        <f t="shared" si="15"/>
        <v/>
      </c>
      <c r="R60" s="467" t="str">
        <f t="shared" si="16"/>
        <v/>
      </c>
      <c r="S60" s="224" t="str">
        <f t="shared" si="17"/>
        <v/>
      </c>
      <c r="T60" s="225"/>
    </row>
    <row r="61" spans="1:20" ht="15" x14ac:dyDescent="0.25">
      <c r="A61" s="186"/>
      <c r="B61" s="232"/>
      <c r="C61" s="192">
        <f t="shared" si="10"/>
        <v>10</v>
      </c>
      <c r="D61" s="144" t="str">
        <f>IFERROR(IF(MID(B61,4,3)="AFE",VLOOKUP(B61,'Affiliated entities'!$B$7:$T$37,2,FALSE),VLOOKUP(A61,Beneficiaries!$A$9:$C$38,2,FALSE)),"")</f>
        <v/>
      </c>
      <c r="E61" s="187" t="str">
        <f>IFERROR(IF(MID(B61,4,3)="AFE",VLOOKUP(B61,'Affiliated entities'!$B$7:$T$37,4,FALSE),VLOOKUP(A61,Beneficiaries!$A$9:$C$38,3,FALSE)),"")</f>
        <v/>
      </c>
      <c r="F61" s="188" t="b">
        <f t="shared" si="11"/>
        <v>1</v>
      </c>
      <c r="G61" s="147" t="str">
        <f t="shared" si="12"/>
        <v/>
      </c>
      <c r="H61" s="300">
        <f t="shared" si="13"/>
        <v>0</v>
      </c>
      <c r="I61" s="230"/>
      <c r="J61" s="230"/>
      <c r="K61" s="230"/>
      <c r="L61" s="235"/>
      <c r="M61" s="496"/>
      <c r="N61" s="494">
        <f t="shared" si="7"/>
        <v>0</v>
      </c>
      <c r="O61" s="323" t="str">
        <f t="shared" si="8"/>
        <v/>
      </c>
      <c r="P61" s="222" t="str">
        <f t="shared" si="14"/>
        <v/>
      </c>
      <c r="Q61" s="223" t="str">
        <f t="shared" si="15"/>
        <v/>
      </c>
      <c r="R61" s="467" t="str">
        <f t="shared" si="16"/>
        <v/>
      </c>
      <c r="S61" s="224" t="str">
        <f t="shared" si="17"/>
        <v/>
      </c>
      <c r="T61" s="225"/>
    </row>
    <row r="62" spans="1:20" ht="15" x14ac:dyDescent="0.25">
      <c r="A62" s="186"/>
      <c r="B62" s="232"/>
      <c r="C62" s="192">
        <f t="shared" si="10"/>
        <v>10</v>
      </c>
      <c r="D62" s="144" t="str">
        <f>IFERROR(IF(MID(B62,4,3)="AFE",VLOOKUP(B62,'Affiliated entities'!$B$7:$T$37,2,FALSE),VLOOKUP(A62,Beneficiaries!$A$9:$C$38,2,FALSE)),"")</f>
        <v/>
      </c>
      <c r="E62" s="187" t="str">
        <f>IFERROR(IF(MID(B62,4,3)="AFE",VLOOKUP(B62,'Affiliated entities'!$B$7:$T$37,4,FALSE),VLOOKUP(A62,Beneficiaries!$A$9:$C$38,3,FALSE)),"")</f>
        <v/>
      </c>
      <c r="F62" s="188" t="b">
        <f t="shared" si="11"/>
        <v>1</v>
      </c>
      <c r="G62" s="147" t="str">
        <f t="shared" si="12"/>
        <v/>
      </c>
      <c r="H62" s="300">
        <f t="shared" si="13"/>
        <v>0</v>
      </c>
      <c r="I62" s="230"/>
      <c r="J62" s="230"/>
      <c r="K62" s="230"/>
      <c r="L62" s="235"/>
      <c r="M62" s="496"/>
      <c r="N62" s="494">
        <f t="shared" si="7"/>
        <v>0</v>
      </c>
      <c r="O62" s="323" t="str">
        <f t="shared" si="8"/>
        <v/>
      </c>
      <c r="P62" s="222" t="str">
        <f t="shared" si="14"/>
        <v/>
      </c>
      <c r="Q62" s="223" t="str">
        <f t="shared" si="15"/>
        <v/>
      </c>
      <c r="R62" s="467" t="str">
        <f t="shared" si="16"/>
        <v/>
      </c>
      <c r="S62" s="224" t="str">
        <f t="shared" si="17"/>
        <v/>
      </c>
      <c r="T62" s="225"/>
    </row>
    <row r="63" spans="1:20" ht="15" x14ac:dyDescent="0.25">
      <c r="A63" s="186"/>
      <c r="B63" s="232"/>
      <c r="C63" s="192">
        <f t="shared" si="10"/>
        <v>10</v>
      </c>
      <c r="D63" s="144" t="str">
        <f>IFERROR(IF(MID(B63,4,3)="AFE",VLOOKUP(B63,'Affiliated entities'!$B$7:$T$37,2,FALSE),VLOOKUP(A63,Beneficiaries!$A$9:$C$38,2,FALSE)),"")</f>
        <v/>
      </c>
      <c r="E63" s="187" t="str">
        <f>IFERROR(IF(MID(B63,4,3)="AFE",VLOOKUP(B63,'Affiliated entities'!$B$7:$T$37,4,FALSE),VLOOKUP(A63,Beneficiaries!$A$9:$C$38,3,FALSE)),"")</f>
        <v/>
      </c>
      <c r="F63" s="188" t="b">
        <f t="shared" si="11"/>
        <v>1</v>
      </c>
      <c r="G63" s="147" t="str">
        <f t="shared" si="12"/>
        <v/>
      </c>
      <c r="H63" s="300">
        <f t="shared" si="13"/>
        <v>0</v>
      </c>
      <c r="I63" s="230"/>
      <c r="J63" s="230"/>
      <c r="K63" s="230"/>
      <c r="L63" s="235"/>
      <c r="M63" s="496"/>
      <c r="N63" s="494">
        <f t="shared" si="7"/>
        <v>0</v>
      </c>
      <c r="O63" s="323" t="str">
        <f t="shared" si="8"/>
        <v/>
      </c>
      <c r="P63" s="222" t="str">
        <f t="shared" si="14"/>
        <v/>
      </c>
      <c r="Q63" s="223" t="str">
        <f t="shared" si="15"/>
        <v/>
      </c>
      <c r="R63" s="467" t="str">
        <f t="shared" si="16"/>
        <v/>
      </c>
      <c r="S63" s="224" t="str">
        <f t="shared" si="17"/>
        <v/>
      </c>
      <c r="T63" s="225"/>
    </row>
    <row r="64" spans="1:20" ht="15" x14ac:dyDescent="0.25">
      <c r="A64" s="186"/>
      <c r="B64" s="232"/>
      <c r="C64" s="192">
        <f t="shared" si="10"/>
        <v>10</v>
      </c>
      <c r="D64" s="144" t="str">
        <f>IFERROR(IF(MID(B64,4,3)="AFE",VLOOKUP(B64,'Affiliated entities'!$B$7:$T$37,2,FALSE),VLOOKUP(A64,Beneficiaries!$A$9:$C$38,2,FALSE)),"")</f>
        <v/>
      </c>
      <c r="E64" s="187" t="str">
        <f>IFERROR(IF(MID(B64,4,3)="AFE",VLOOKUP(B64,'Affiliated entities'!$B$7:$T$37,4,FALSE),VLOOKUP(A64,Beneficiaries!$A$9:$C$38,3,FALSE)),"")</f>
        <v/>
      </c>
      <c r="F64" s="188" t="b">
        <f t="shared" si="11"/>
        <v>1</v>
      </c>
      <c r="G64" s="147" t="str">
        <f t="shared" si="12"/>
        <v/>
      </c>
      <c r="H64" s="300">
        <f t="shared" si="13"/>
        <v>0</v>
      </c>
      <c r="I64" s="230"/>
      <c r="J64" s="230"/>
      <c r="K64" s="230"/>
      <c r="L64" s="235"/>
      <c r="M64" s="496"/>
      <c r="N64" s="494">
        <f t="shared" si="7"/>
        <v>0</v>
      </c>
      <c r="O64" s="323" t="str">
        <f t="shared" si="8"/>
        <v/>
      </c>
      <c r="P64" s="222" t="str">
        <f t="shared" si="14"/>
        <v/>
      </c>
      <c r="Q64" s="223" t="str">
        <f t="shared" si="15"/>
        <v/>
      </c>
      <c r="R64" s="467" t="str">
        <f t="shared" si="16"/>
        <v/>
      </c>
      <c r="S64" s="224" t="str">
        <f t="shared" si="17"/>
        <v/>
      </c>
      <c r="T64" s="225"/>
    </row>
    <row r="65" spans="1:20" ht="15" x14ac:dyDescent="0.25">
      <c r="A65" s="186"/>
      <c r="B65" s="232"/>
      <c r="C65" s="192">
        <f t="shared" si="10"/>
        <v>10</v>
      </c>
      <c r="D65" s="144" t="str">
        <f>IFERROR(IF(MID(B65,4,3)="AFE",VLOOKUP(B65,'Affiliated entities'!$B$7:$T$37,2,FALSE),VLOOKUP(A65,Beneficiaries!$A$9:$C$38,2,FALSE)),"")</f>
        <v/>
      </c>
      <c r="E65" s="187" t="str">
        <f>IFERROR(IF(MID(B65,4,3)="AFE",VLOOKUP(B65,'Affiliated entities'!$B$7:$T$37,4,FALSE),VLOOKUP(A65,Beneficiaries!$A$9:$C$38,3,FALSE)),"")</f>
        <v/>
      </c>
      <c r="F65" s="188" t="b">
        <f t="shared" si="11"/>
        <v>1</v>
      </c>
      <c r="G65" s="147" t="str">
        <f t="shared" si="12"/>
        <v/>
      </c>
      <c r="H65" s="300">
        <f t="shared" si="13"/>
        <v>0</v>
      </c>
      <c r="I65" s="230"/>
      <c r="J65" s="230"/>
      <c r="K65" s="230"/>
      <c r="L65" s="235"/>
      <c r="M65" s="496"/>
      <c r="N65" s="494">
        <f t="shared" si="7"/>
        <v>0</v>
      </c>
      <c r="O65" s="323" t="str">
        <f t="shared" si="8"/>
        <v/>
      </c>
      <c r="P65" s="222" t="str">
        <f t="shared" si="14"/>
        <v/>
      </c>
      <c r="Q65" s="223" t="str">
        <f t="shared" si="15"/>
        <v/>
      </c>
      <c r="R65" s="467" t="str">
        <f t="shared" si="16"/>
        <v/>
      </c>
      <c r="S65" s="224" t="str">
        <f t="shared" si="17"/>
        <v/>
      </c>
      <c r="T65" s="225"/>
    </row>
    <row r="66" spans="1:20" ht="15" x14ac:dyDescent="0.25">
      <c r="A66" s="186"/>
      <c r="B66" s="232"/>
      <c r="C66" s="192">
        <f t="shared" si="10"/>
        <v>10</v>
      </c>
      <c r="D66" s="144" t="str">
        <f>IFERROR(IF(MID(B66,4,3)="AFE",VLOOKUP(B66,'Affiliated entities'!$B$7:$T$37,2,FALSE),VLOOKUP(A66,Beneficiaries!$A$9:$C$38,2,FALSE)),"")</f>
        <v/>
      </c>
      <c r="E66" s="187" t="str">
        <f>IFERROR(IF(MID(B66,4,3)="AFE",VLOOKUP(B66,'Affiliated entities'!$B$7:$T$37,4,FALSE),VLOOKUP(A66,Beneficiaries!$A$9:$C$38,3,FALSE)),"")</f>
        <v/>
      </c>
      <c r="F66" s="188" t="b">
        <f t="shared" si="11"/>
        <v>1</v>
      </c>
      <c r="G66" s="147" t="str">
        <f t="shared" si="12"/>
        <v/>
      </c>
      <c r="H66" s="300">
        <f t="shared" si="13"/>
        <v>0</v>
      </c>
      <c r="I66" s="230"/>
      <c r="J66" s="230"/>
      <c r="K66" s="230"/>
      <c r="L66" s="235"/>
      <c r="M66" s="496"/>
      <c r="N66" s="494">
        <f t="shared" si="7"/>
        <v>0</v>
      </c>
      <c r="O66" s="323" t="str">
        <f t="shared" si="8"/>
        <v/>
      </c>
      <c r="P66" s="222" t="str">
        <f t="shared" si="14"/>
        <v/>
      </c>
      <c r="Q66" s="223" t="str">
        <f t="shared" si="15"/>
        <v/>
      </c>
      <c r="R66" s="467" t="str">
        <f t="shared" si="16"/>
        <v/>
      </c>
      <c r="S66" s="224" t="str">
        <f t="shared" si="17"/>
        <v/>
      </c>
      <c r="T66" s="225"/>
    </row>
    <row r="67" spans="1:20" ht="15" x14ac:dyDescent="0.25">
      <c r="A67" s="186"/>
      <c r="B67" s="232"/>
      <c r="C67" s="192">
        <f t="shared" si="10"/>
        <v>10</v>
      </c>
      <c r="D67" s="144" t="str">
        <f>IFERROR(IF(MID(B67,4,3)="AFE",VLOOKUP(B67,'Affiliated entities'!$B$7:$T$37,2,FALSE),VLOOKUP(A67,Beneficiaries!$A$9:$C$38,2,FALSE)),"")</f>
        <v/>
      </c>
      <c r="E67" s="187" t="str">
        <f>IFERROR(IF(MID(B67,4,3)="AFE",VLOOKUP(B67,'Affiliated entities'!$B$7:$T$37,4,FALSE),VLOOKUP(A67,Beneficiaries!$A$9:$C$38,3,FALSE)),"")</f>
        <v/>
      </c>
      <c r="F67" s="188" t="b">
        <f t="shared" si="11"/>
        <v>1</v>
      </c>
      <c r="G67" s="147" t="str">
        <f t="shared" si="12"/>
        <v/>
      </c>
      <c r="H67" s="300">
        <f t="shared" si="13"/>
        <v>0</v>
      </c>
      <c r="I67" s="230"/>
      <c r="J67" s="230"/>
      <c r="K67" s="230"/>
      <c r="L67" s="235"/>
      <c r="M67" s="496"/>
      <c r="N67" s="494">
        <f t="shared" si="7"/>
        <v>0</v>
      </c>
      <c r="O67" s="323" t="str">
        <f t="shared" si="8"/>
        <v/>
      </c>
      <c r="P67" s="222" t="str">
        <f t="shared" si="14"/>
        <v/>
      </c>
      <c r="Q67" s="223" t="str">
        <f t="shared" si="15"/>
        <v/>
      </c>
      <c r="R67" s="467" t="str">
        <f t="shared" si="16"/>
        <v/>
      </c>
      <c r="S67" s="224" t="str">
        <f t="shared" si="17"/>
        <v/>
      </c>
      <c r="T67" s="225"/>
    </row>
    <row r="68" spans="1:20" ht="15" x14ac:dyDescent="0.25">
      <c r="A68" s="186"/>
      <c r="B68" s="232"/>
      <c r="C68" s="192">
        <f t="shared" si="10"/>
        <v>10</v>
      </c>
      <c r="D68" s="144" t="str">
        <f>IFERROR(IF(MID(B68,4,3)="AFE",VLOOKUP(B68,'Affiliated entities'!$B$7:$T$37,2,FALSE),VLOOKUP(A68,Beneficiaries!$A$9:$C$38,2,FALSE)),"")</f>
        <v/>
      </c>
      <c r="E68" s="187" t="str">
        <f>IFERROR(IF(MID(B68,4,3)="AFE",VLOOKUP(B68,'Affiliated entities'!$B$7:$T$37,4,FALSE),VLOOKUP(A68,Beneficiaries!$A$9:$C$38,3,FALSE)),"")</f>
        <v/>
      </c>
      <c r="F68" s="188" t="b">
        <f t="shared" si="11"/>
        <v>1</v>
      </c>
      <c r="G68" s="147" t="str">
        <f t="shared" si="12"/>
        <v/>
      </c>
      <c r="H68" s="300">
        <f t="shared" si="13"/>
        <v>0</v>
      </c>
      <c r="I68" s="230"/>
      <c r="J68" s="230"/>
      <c r="K68" s="230"/>
      <c r="L68" s="235"/>
      <c r="M68" s="496"/>
      <c r="N68" s="494">
        <f t="shared" si="7"/>
        <v>0</v>
      </c>
      <c r="O68" s="323" t="str">
        <f t="shared" si="8"/>
        <v/>
      </c>
      <c r="P68" s="222" t="str">
        <f t="shared" si="14"/>
        <v/>
      </c>
      <c r="Q68" s="223" t="str">
        <f t="shared" si="15"/>
        <v/>
      </c>
      <c r="R68" s="467" t="str">
        <f t="shared" si="16"/>
        <v/>
      </c>
      <c r="S68" s="224" t="str">
        <f t="shared" si="17"/>
        <v/>
      </c>
      <c r="T68" s="225"/>
    </row>
    <row r="69" spans="1:20" ht="15" x14ac:dyDescent="0.25">
      <c r="A69" s="186"/>
      <c r="B69" s="232"/>
      <c r="C69" s="192">
        <f t="shared" si="10"/>
        <v>10</v>
      </c>
      <c r="D69" s="144" t="str">
        <f>IFERROR(IF(MID(B69,4,3)="AFE",VLOOKUP(B69,'Affiliated entities'!$B$7:$T$37,2,FALSE),VLOOKUP(A69,Beneficiaries!$A$9:$C$38,2,FALSE)),"")</f>
        <v/>
      </c>
      <c r="E69" s="187" t="str">
        <f>IFERROR(IF(MID(B69,4,3)="AFE",VLOOKUP(B69,'Affiliated entities'!$B$7:$T$37,4,FALSE),VLOOKUP(A69,Beneficiaries!$A$9:$C$38,3,FALSE)),"")</f>
        <v/>
      </c>
      <c r="F69" s="188" t="b">
        <f t="shared" si="11"/>
        <v>1</v>
      </c>
      <c r="G69" s="147" t="str">
        <f t="shared" si="12"/>
        <v/>
      </c>
      <c r="H69" s="300">
        <f t="shared" si="13"/>
        <v>0</v>
      </c>
      <c r="I69" s="230"/>
      <c r="J69" s="230"/>
      <c r="K69" s="230"/>
      <c r="L69" s="235"/>
      <c r="M69" s="496"/>
      <c r="N69" s="494">
        <f t="shared" si="7"/>
        <v>0</v>
      </c>
      <c r="O69" s="323" t="str">
        <f t="shared" si="8"/>
        <v/>
      </c>
      <c r="P69" s="222" t="str">
        <f t="shared" si="14"/>
        <v/>
      </c>
      <c r="Q69" s="223" t="str">
        <f t="shared" si="15"/>
        <v/>
      </c>
      <c r="R69" s="467" t="str">
        <f t="shared" si="16"/>
        <v/>
      </c>
      <c r="S69" s="224" t="str">
        <f t="shared" si="17"/>
        <v/>
      </c>
      <c r="T69" s="225"/>
    </row>
    <row r="70" spans="1:20" ht="15" x14ac:dyDescent="0.25">
      <c r="A70" s="186"/>
      <c r="B70" s="232"/>
      <c r="C70" s="192">
        <f t="shared" si="10"/>
        <v>10</v>
      </c>
      <c r="D70" s="144" t="str">
        <f>IFERROR(IF(MID(B70,4,3)="AFE",VLOOKUP(B70,'Affiliated entities'!$B$7:$T$37,2,FALSE),VLOOKUP(A70,Beneficiaries!$A$9:$C$38,2,FALSE)),"")</f>
        <v/>
      </c>
      <c r="E70" s="187" t="str">
        <f>IFERROR(IF(MID(B70,4,3)="AFE",VLOOKUP(B70,'Affiliated entities'!$B$7:$T$37,4,FALSE),VLOOKUP(A70,Beneficiaries!$A$9:$C$38,3,FALSE)),"")</f>
        <v/>
      </c>
      <c r="F70" s="188" t="b">
        <f t="shared" si="11"/>
        <v>1</v>
      </c>
      <c r="G70" s="147" t="str">
        <f t="shared" si="12"/>
        <v/>
      </c>
      <c r="H70" s="300">
        <f t="shared" si="13"/>
        <v>0</v>
      </c>
      <c r="I70" s="230"/>
      <c r="J70" s="230"/>
      <c r="K70" s="230"/>
      <c r="L70" s="235"/>
      <c r="M70" s="496"/>
      <c r="N70" s="494">
        <f t="shared" si="7"/>
        <v>0</v>
      </c>
      <c r="O70" s="323" t="str">
        <f t="shared" si="8"/>
        <v/>
      </c>
      <c r="P70" s="222" t="str">
        <f t="shared" si="14"/>
        <v/>
      </c>
      <c r="Q70" s="223" t="str">
        <f t="shared" si="15"/>
        <v/>
      </c>
      <c r="R70" s="467" t="str">
        <f t="shared" si="16"/>
        <v/>
      </c>
      <c r="S70" s="224" t="str">
        <f t="shared" si="17"/>
        <v/>
      </c>
      <c r="T70" s="225"/>
    </row>
    <row r="71" spans="1:20" ht="15" x14ac:dyDescent="0.25">
      <c r="A71" s="186"/>
      <c r="B71" s="232"/>
      <c r="C71" s="192">
        <f t="shared" si="10"/>
        <v>10</v>
      </c>
      <c r="D71" s="144" t="str">
        <f>IFERROR(IF(MID(B71,4,3)="AFE",VLOOKUP(B71,'Affiliated entities'!$B$7:$T$37,2,FALSE),VLOOKUP(A71,Beneficiaries!$A$9:$C$38,2,FALSE)),"")</f>
        <v/>
      </c>
      <c r="E71" s="187" t="str">
        <f>IFERROR(IF(MID(B71,4,3)="AFE",VLOOKUP(B71,'Affiliated entities'!$B$7:$T$37,4,FALSE),VLOOKUP(A71,Beneficiaries!$A$9:$C$38,3,FALSE)),"")</f>
        <v/>
      </c>
      <c r="F71" s="188" t="b">
        <f t="shared" si="11"/>
        <v>1</v>
      </c>
      <c r="G71" s="147" t="str">
        <f t="shared" si="12"/>
        <v/>
      </c>
      <c r="H71" s="300">
        <f t="shared" si="13"/>
        <v>0</v>
      </c>
      <c r="I71" s="230"/>
      <c r="J71" s="230"/>
      <c r="K71" s="230"/>
      <c r="L71" s="235"/>
      <c r="M71" s="496"/>
      <c r="N71" s="494">
        <f t="shared" si="7"/>
        <v>0</v>
      </c>
      <c r="O71" s="323" t="str">
        <f t="shared" si="8"/>
        <v/>
      </c>
      <c r="P71" s="222" t="str">
        <f t="shared" si="14"/>
        <v/>
      </c>
      <c r="Q71" s="223" t="str">
        <f t="shared" si="15"/>
        <v/>
      </c>
      <c r="R71" s="467" t="str">
        <f t="shared" si="16"/>
        <v/>
      </c>
      <c r="S71" s="224" t="str">
        <f t="shared" si="17"/>
        <v/>
      </c>
      <c r="T71" s="225"/>
    </row>
    <row r="72" spans="1:20" ht="15" x14ac:dyDescent="0.25">
      <c r="A72" s="186"/>
      <c r="B72" s="232"/>
      <c r="C72" s="192">
        <f t="shared" si="10"/>
        <v>10</v>
      </c>
      <c r="D72" s="144" t="str">
        <f>IFERROR(IF(MID(B72,4,3)="AFE",VLOOKUP(B72,'Affiliated entities'!$B$7:$T$37,2,FALSE),VLOOKUP(A72,Beneficiaries!$A$9:$C$38,2,FALSE)),"")</f>
        <v/>
      </c>
      <c r="E72" s="187" t="str">
        <f>IFERROR(IF(MID(B72,4,3)="AFE",VLOOKUP(B72,'Affiliated entities'!$B$7:$T$37,4,FALSE),VLOOKUP(A72,Beneficiaries!$A$9:$C$38,3,FALSE)),"")</f>
        <v/>
      </c>
      <c r="F72" s="188" t="b">
        <f t="shared" si="11"/>
        <v>1</v>
      </c>
      <c r="G72" s="147" t="str">
        <f t="shared" si="12"/>
        <v/>
      </c>
      <c r="H72" s="300">
        <f t="shared" si="13"/>
        <v>0</v>
      </c>
      <c r="I72" s="230"/>
      <c r="J72" s="230"/>
      <c r="K72" s="230"/>
      <c r="L72" s="235"/>
      <c r="M72" s="496"/>
      <c r="N72" s="494">
        <f t="shared" si="7"/>
        <v>0</v>
      </c>
      <c r="O72" s="323" t="str">
        <f t="shared" si="8"/>
        <v/>
      </c>
      <c r="P72" s="222" t="str">
        <f t="shared" si="14"/>
        <v/>
      </c>
      <c r="Q72" s="223" t="str">
        <f t="shared" si="15"/>
        <v/>
      </c>
      <c r="R72" s="467" t="str">
        <f t="shared" si="16"/>
        <v/>
      </c>
      <c r="S72" s="224" t="str">
        <f t="shared" si="17"/>
        <v/>
      </c>
      <c r="T72" s="225"/>
    </row>
    <row r="73" spans="1:20" ht="15" x14ac:dyDescent="0.25">
      <c r="A73" s="186"/>
      <c r="B73" s="232"/>
      <c r="C73" s="192">
        <f t="shared" si="10"/>
        <v>10</v>
      </c>
      <c r="D73" s="144" t="str">
        <f>IFERROR(IF(MID(B73,4,3)="AFE",VLOOKUP(B73,'Affiliated entities'!$B$7:$T$37,2,FALSE),VLOOKUP(A73,Beneficiaries!$A$9:$C$38,2,FALSE)),"")</f>
        <v/>
      </c>
      <c r="E73" s="187" t="str">
        <f>IFERROR(IF(MID(B73,4,3)="AFE",VLOOKUP(B73,'Affiliated entities'!$B$7:$T$37,4,FALSE),VLOOKUP(A73,Beneficiaries!$A$9:$C$38,3,FALSE)),"")</f>
        <v/>
      </c>
      <c r="F73" s="188" t="b">
        <f t="shared" si="11"/>
        <v>1</v>
      </c>
      <c r="G73" s="147" t="str">
        <f t="shared" si="12"/>
        <v/>
      </c>
      <c r="H73" s="300">
        <f t="shared" si="13"/>
        <v>0</v>
      </c>
      <c r="I73" s="230"/>
      <c r="J73" s="230"/>
      <c r="K73" s="230"/>
      <c r="L73" s="235"/>
      <c r="M73" s="496"/>
      <c r="N73" s="494">
        <f t="shared" si="7"/>
        <v>0</v>
      </c>
      <c r="O73" s="323" t="str">
        <f t="shared" si="8"/>
        <v/>
      </c>
      <c r="P73" s="222" t="str">
        <f t="shared" si="14"/>
        <v/>
      </c>
      <c r="Q73" s="223" t="str">
        <f t="shared" si="15"/>
        <v/>
      </c>
      <c r="R73" s="467" t="str">
        <f t="shared" si="16"/>
        <v/>
      </c>
      <c r="S73" s="224" t="str">
        <f t="shared" si="17"/>
        <v/>
      </c>
      <c r="T73" s="225"/>
    </row>
    <row r="74" spans="1:20" ht="15" x14ac:dyDescent="0.25">
      <c r="A74" s="186"/>
      <c r="B74" s="232"/>
      <c r="C74" s="192">
        <f t="shared" si="10"/>
        <v>10</v>
      </c>
      <c r="D74" s="144" t="str">
        <f>IFERROR(IF(MID(B74,4,3)="AFE",VLOOKUP(B74,'Affiliated entities'!$B$7:$T$37,2,FALSE),VLOOKUP(A74,Beneficiaries!$A$9:$C$38,2,FALSE)),"")</f>
        <v/>
      </c>
      <c r="E74" s="187" t="str">
        <f>IFERROR(IF(MID(B74,4,3)="AFE",VLOOKUP(B74,'Affiliated entities'!$B$7:$T$37,4,FALSE),VLOOKUP(A74,Beneficiaries!$A$9:$C$38,3,FALSE)),"")</f>
        <v/>
      </c>
      <c r="F74" s="188" t="b">
        <f t="shared" si="11"/>
        <v>1</v>
      </c>
      <c r="G74" s="147" t="str">
        <f t="shared" si="12"/>
        <v/>
      </c>
      <c r="H74" s="300">
        <f t="shared" si="13"/>
        <v>0</v>
      </c>
      <c r="I74" s="230"/>
      <c r="J74" s="230"/>
      <c r="K74" s="230"/>
      <c r="L74" s="235"/>
      <c r="M74" s="496"/>
      <c r="N74" s="494">
        <f t="shared" si="7"/>
        <v>0</v>
      </c>
      <c r="O74" s="323" t="str">
        <f t="shared" si="8"/>
        <v/>
      </c>
      <c r="P74" s="222" t="str">
        <f t="shared" si="14"/>
        <v/>
      </c>
      <c r="Q74" s="223" t="str">
        <f t="shared" si="15"/>
        <v/>
      </c>
      <c r="R74" s="467" t="str">
        <f t="shared" si="16"/>
        <v/>
      </c>
      <c r="S74" s="224" t="str">
        <f t="shared" si="17"/>
        <v/>
      </c>
      <c r="T74" s="225"/>
    </row>
    <row r="75" spans="1:20" ht="15" x14ac:dyDescent="0.25">
      <c r="A75" s="186"/>
      <c r="B75" s="232"/>
      <c r="C75" s="192">
        <f t="shared" si="10"/>
        <v>10</v>
      </c>
      <c r="D75" s="144" t="str">
        <f>IFERROR(IF(MID(B75,4,3)="AFE",VLOOKUP(B75,'Affiliated entities'!$B$7:$T$37,2,FALSE),VLOOKUP(A75,Beneficiaries!$A$9:$C$38,2,FALSE)),"")</f>
        <v/>
      </c>
      <c r="E75" s="187" t="str">
        <f>IFERROR(IF(MID(B75,4,3)="AFE",VLOOKUP(B75,'Affiliated entities'!$B$7:$T$37,4,FALSE),VLOOKUP(A75,Beneficiaries!$A$9:$C$38,3,FALSE)),"")</f>
        <v/>
      </c>
      <c r="F75" s="188" t="b">
        <f t="shared" ref="F75:F102" si="18">IF(G75="Partner",TRUE,ISNUMBER(FIND(A75,B75)))</f>
        <v>1</v>
      </c>
      <c r="G75" s="147" t="str">
        <f t="shared" ref="G75:G102" si="19">IF(A75&lt;&gt;"",B75,"")</f>
        <v/>
      </c>
      <c r="H75" s="300">
        <f t="shared" ref="H75:H102" si="20">IF(G75="partner",A75,0)</f>
        <v>0</v>
      </c>
      <c r="I75" s="230"/>
      <c r="J75" s="230"/>
      <c r="K75" s="230"/>
      <c r="L75" s="235"/>
      <c r="M75" s="496"/>
      <c r="N75" s="494">
        <f t="shared" si="7"/>
        <v>0</v>
      </c>
      <c r="O75" s="323" t="str">
        <f t="shared" si="8"/>
        <v/>
      </c>
      <c r="P75" s="222" t="str">
        <f t="shared" ref="P75:P102" si="21">IF(L75="","",L75)</f>
        <v/>
      </c>
      <c r="Q75" s="223" t="str">
        <f t="shared" ref="Q75:Q102" si="22">IF(L75="","",MIN(M75))</f>
        <v/>
      </c>
      <c r="R75" s="467" t="str">
        <f t="shared" ref="R75:R102" si="23">IF(L75="","",MIN(N75,P75*Q75))</f>
        <v/>
      </c>
      <c r="S75" s="224" t="str">
        <f t="shared" si="17"/>
        <v/>
      </c>
      <c r="T75" s="225"/>
    </row>
    <row r="76" spans="1:20" ht="15" x14ac:dyDescent="0.25">
      <c r="A76" s="186"/>
      <c r="B76" s="232"/>
      <c r="C76" s="192">
        <f t="shared" si="10"/>
        <v>10</v>
      </c>
      <c r="D76" s="144" t="str">
        <f>IFERROR(IF(MID(B76,4,3)="AFE",VLOOKUP(B76,'Affiliated entities'!$B$7:$T$37,2,FALSE),VLOOKUP(A76,Beneficiaries!$A$9:$C$38,2,FALSE)),"")</f>
        <v/>
      </c>
      <c r="E76" s="187" t="str">
        <f>IFERROR(IF(MID(B76,4,3)="AFE",VLOOKUP(B76,'Affiliated entities'!$B$7:$T$37,4,FALSE),VLOOKUP(A76,Beneficiaries!$A$9:$C$38,3,FALSE)),"")</f>
        <v/>
      </c>
      <c r="F76" s="188" t="b">
        <f t="shared" si="18"/>
        <v>1</v>
      </c>
      <c r="G76" s="147" t="str">
        <f t="shared" si="19"/>
        <v/>
      </c>
      <c r="H76" s="300">
        <f t="shared" si="20"/>
        <v>0</v>
      </c>
      <c r="I76" s="230"/>
      <c r="J76" s="230"/>
      <c r="K76" s="230"/>
      <c r="L76" s="235"/>
      <c r="M76" s="496"/>
      <c r="N76" s="494">
        <f t="shared" ref="N76:N102" si="24">+L76*M76</f>
        <v>0</v>
      </c>
      <c r="O76" s="323" t="str">
        <f t="shared" ref="O76:O102" si="25">IF(A76="","",(IF(OR(I76="",J76="",K76="",),"FILL ALL FIELDS","")))</f>
        <v/>
      </c>
      <c r="P76" s="222" t="str">
        <f t="shared" si="21"/>
        <v/>
      </c>
      <c r="Q76" s="223" t="str">
        <f t="shared" si="22"/>
        <v/>
      </c>
      <c r="R76" s="467" t="str">
        <f t="shared" si="23"/>
        <v/>
      </c>
      <c r="S76" s="224" t="str">
        <f t="shared" ref="S76:S102" si="26">IF(L76="","",IF(N76&gt;R76,N76-R76,0))</f>
        <v/>
      </c>
      <c r="T76" s="225"/>
    </row>
    <row r="77" spans="1:20" ht="15" x14ac:dyDescent="0.25">
      <c r="A77" s="186"/>
      <c r="B77" s="232"/>
      <c r="C77" s="192">
        <f t="shared" ref="C77:C99" si="27">IF(F77=TRUE,10,0)</f>
        <v>10</v>
      </c>
      <c r="D77" s="144" t="str">
        <f>IFERROR(IF(MID(B77,4,3)="AFE",VLOOKUP(B77,'Affiliated entities'!$B$7:$T$37,2,FALSE),VLOOKUP(A77,Beneficiaries!$A$9:$C$38,2,FALSE)),"")</f>
        <v/>
      </c>
      <c r="E77" s="187" t="str">
        <f>IFERROR(IF(MID(B77,4,3)="AFE",VLOOKUP(B77,'Affiliated entities'!$B$7:$T$37,4,FALSE),VLOOKUP(A77,Beneficiaries!$A$9:$C$38,3,FALSE)),"")</f>
        <v/>
      </c>
      <c r="F77" s="188" t="b">
        <f t="shared" si="18"/>
        <v>1</v>
      </c>
      <c r="G77" s="147" t="str">
        <f t="shared" si="19"/>
        <v/>
      </c>
      <c r="H77" s="300">
        <f t="shared" si="20"/>
        <v>0</v>
      </c>
      <c r="I77" s="230"/>
      <c r="J77" s="230"/>
      <c r="K77" s="230"/>
      <c r="L77" s="235"/>
      <c r="M77" s="496"/>
      <c r="N77" s="494">
        <f t="shared" si="24"/>
        <v>0</v>
      </c>
      <c r="O77" s="323" t="str">
        <f t="shared" si="25"/>
        <v/>
      </c>
      <c r="P77" s="222" t="str">
        <f t="shared" si="21"/>
        <v/>
      </c>
      <c r="Q77" s="223" t="str">
        <f t="shared" si="22"/>
        <v/>
      </c>
      <c r="R77" s="467" t="str">
        <f t="shared" si="23"/>
        <v/>
      </c>
      <c r="S77" s="224" t="str">
        <f t="shared" si="26"/>
        <v/>
      </c>
      <c r="T77" s="225"/>
    </row>
    <row r="78" spans="1:20" ht="15" x14ac:dyDescent="0.25">
      <c r="A78" s="186"/>
      <c r="B78" s="232"/>
      <c r="C78" s="192">
        <f t="shared" si="27"/>
        <v>10</v>
      </c>
      <c r="D78" s="144" t="str">
        <f>IFERROR(IF(MID(B78,4,3)="AFE",VLOOKUP(B78,'Affiliated entities'!$B$7:$T$37,2,FALSE),VLOOKUP(A78,Beneficiaries!$A$9:$C$38,2,FALSE)),"")</f>
        <v/>
      </c>
      <c r="E78" s="187" t="str">
        <f>IFERROR(IF(MID(B78,4,3)="AFE",VLOOKUP(B78,'Affiliated entities'!$B$7:$T$37,4,FALSE),VLOOKUP(A78,Beneficiaries!$A$9:$C$38,3,FALSE)),"")</f>
        <v/>
      </c>
      <c r="F78" s="188" t="b">
        <f t="shared" si="18"/>
        <v>1</v>
      </c>
      <c r="G78" s="147" t="str">
        <f t="shared" si="19"/>
        <v/>
      </c>
      <c r="H78" s="300">
        <f t="shared" si="20"/>
        <v>0</v>
      </c>
      <c r="I78" s="230"/>
      <c r="J78" s="230"/>
      <c r="K78" s="230"/>
      <c r="L78" s="235"/>
      <c r="M78" s="496"/>
      <c r="N78" s="494">
        <f t="shared" si="24"/>
        <v>0</v>
      </c>
      <c r="O78" s="323" t="str">
        <f t="shared" si="25"/>
        <v/>
      </c>
      <c r="P78" s="222" t="str">
        <f t="shared" si="21"/>
        <v/>
      </c>
      <c r="Q78" s="223" t="str">
        <f t="shared" si="22"/>
        <v/>
      </c>
      <c r="R78" s="467" t="str">
        <f t="shared" si="23"/>
        <v/>
      </c>
      <c r="S78" s="224" t="str">
        <f t="shared" si="26"/>
        <v/>
      </c>
      <c r="T78" s="225"/>
    </row>
    <row r="79" spans="1:20" ht="15" x14ac:dyDescent="0.25">
      <c r="A79" s="186"/>
      <c r="B79" s="232"/>
      <c r="C79" s="192">
        <f t="shared" si="27"/>
        <v>10</v>
      </c>
      <c r="D79" s="144" t="str">
        <f>IFERROR(IF(MID(B79,4,3)="AFE",VLOOKUP(B79,'Affiliated entities'!$B$7:$T$37,2,FALSE),VLOOKUP(A79,Beneficiaries!$A$9:$C$38,2,FALSE)),"")</f>
        <v/>
      </c>
      <c r="E79" s="187" t="str">
        <f>IFERROR(IF(MID(B79,4,3)="AFE",VLOOKUP(B79,'Affiliated entities'!$B$7:$T$37,4,FALSE),VLOOKUP(A79,Beneficiaries!$A$9:$C$38,3,FALSE)),"")</f>
        <v/>
      </c>
      <c r="F79" s="188" t="b">
        <f t="shared" si="18"/>
        <v>1</v>
      </c>
      <c r="G79" s="147" t="str">
        <f t="shared" si="19"/>
        <v/>
      </c>
      <c r="H79" s="300">
        <f t="shared" si="20"/>
        <v>0</v>
      </c>
      <c r="I79" s="230"/>
      <c r="J79" s="230"/>
      <c r="K79" s="230"/>
      <c r="L79" s="235"/>
      <c r="M79" s="496"/>
      <c r="N79" s="494">
        <f t="shared" si="24"/>
        <v>0</v>
      </c>
      <c r="O79" s="323" t="str">
        <f t="shared" si="25"/>
        <v/>
      </c>
      <c r="P79" s="222" t="str">
        <f t="shared" si="21"/>
        <v/>
      </c>
      <c r="Q79" s="223" t="str">
        <f t="shared" si="22"/>
        <v/>
      </c>
      <c r="R79" s="467" t="str">
        <f t="shared" si="23"/>
        <v/>
      </c>
      <c r="S79" s="224" t="str">
        <f t="shared" si="26"/>
        <v/>
      </c>
      <c r="T79" s="225"/>
    </row>
    <row r="80" spans="1:20" ht="15" x14ac:dyDescent="0.25">
      <c r="A80" s="186"/>
      <c r="B80" s="232"/>
      <c r="C80" s="192">
        <f t="shared" si="27"/>
        <v>10</v>
      </c>
      <c r="D80" s="144" t="str">
        <f>IFERROR(IF(MID(B80,4,3)="AFE",VLOOKUP(B80,'Affiliated entities'!$B$7:$T$37,2,FALSE),VLOOKUP(A80,Beneficiaries!$A$9:$C$38,2,FALSE)),"")</f>
        <v/>
      </c>
      <c r="E80" s="187" t="str">
        <f>IFERROR(IF(MID(B80,4,3)="AFE",VLOOKUP(B80,'Affiliated entities'!$B$7:$T$37,4,FALSE),VLOOKUP(A80,Beneficiaries!$A$9:$C$38,3,FALSE)),"")</f>
        <v/>
      </c>
      <c r="F80" s="188" t="b">
        <f t="shared" si="18"/>
        <v>1</v>
      </c>
      <c r="G80" s="147" t="str">
        <f t="shared" si="19"/>
        <v/>
      </c>
      <c r="H80" s="300">
        <f t="shared" si="20"/>
        <v>0</v>
      </c>
      <c r="I80" s="230"/>
      <c r="J80" s="230"/>
      <c r="K80" s="230"/>
      <c r="L80" s="235"/>
      <c r="M80" s="496"/>
      <c r="N80" s="494">
        <f t="shared" si="24"/>
        <v>0</v>
      </c>
      <c r="O80" s="323" t="str">
        <f t="shared" si="25"/>
        <v/>
      </c>
      <c r="P80" s="222" t="str">
        <f t="shared" si="21"/>
        <v/>
      </c>
      <c r="Q80" s="223" t="str">
        <f t="shared" si="22"/>
        <v/>
      </c>
      <c r="R80" s="467" t="str">
        <f t="shared" si="23"/>
        <v/>
      </c>
      <c r="S80" s="224" t="str">
        <f t="shared" si="26"/>
        <v/>
      </c>
      <c r="T80" s="225"/>
    </row>
    <row r="81" spans="1:20" ht="15" x14ac:dyDescent="0.25">
      <c r="A81" s="186"/>
      <c r="B81" s="232"/>
      <c r="C81" s="192">
        <f t="shared" si="27"/>
        <v>10</v>
      </c>
      <c r="D81" s="144" t="str">
        <f>IFERROR(IF(MID(B81,4,3)="AFE",VLOOKUP(B81,'Affiliated entities'!$B$7:$T$37,2,FALSE),VLOOKUP(A81,Beneficiaries!$A$9:$C$38,2,FALSE)),"")</f>
        <v/>
      </c>
      <c r="E81" s="187" t="str">
        <f>IFERROR(IF(MID(B81,4,3)="AFE",VLOOKUP(B81,'Affiliated entities'!$B$7:$T$37,4,FALSE),VLOOKUP(A81,Beneficiaries!$A$9:$C$38,3,FALSE)),"")</f>
        <v/>
      </c>
      <c r="F81" s="188" t="b">
        <f t="shared" si="18"/>
        <v>1</v>
      </c>
      <c r="G81" s="147" t="str">
        <f t="shared" si="19"/>
        <v/>
      </c>
      <c r="H81" s="300">
        <f t="shared" si="20"/>
        <v>0</v>
      </c>
      <c r="I81" s="230"/>
      <c r="J81" s="230"/>
      <c r="K81" s="230"/>
      <c r="L81" s="235"/>
      <c r="M81" s="496"/>
      <c r="N81" s="494">
        <f t="shared" si="24"/>
        <v>0</v>
      </c>
      <c r="O81" s="323" t="str">
        <f t="shared" si="25"/>
        <v/>
      </c>
      <c r="P81" s="222" t="str">
        <f t="shared" si="21"/>
        <v/>
      </c>
      <c r="Q81" s="223" t="str">
        <f t="shared" si="22"/>
        <v/>
      </c>
      <c r="R81" s="467" t="str">
        <f t="shared" si="23"/>
        <v/>
      </c>
      <c r="S81" s="224" t="str">
        <f t="shared" si="26"/>
        <v/>
      </c>
      <c r="T81" s="225"/>
    </row>
    <row r="82" spans="1:20" ht="15" x14ac:dyDescent="0.25">
      <c r="A82" s="186"/>
      <c r="B82" s="232"/>
      <c r="C82" s="192">
        <f t="shared" si="27"/>
        <v>10</v>
      </c>
      <c r="D82" s="144" t="str">
        <f>IFERROR(IF(MID(B82,4,3)="AFE",VLOOKUP(B82,'Affiliated entities'!$B$7:$T$37,2,FALSE),VLOOKUP(A82,Beneficiaries!$A$9:$C$38,2,FALSE)),"")</f>
        <v/>
      </c>
      <c r="E82" s="187" t="str">
        <f>IFERROR(IF(MID(B82,4,3)="AFE",VLOOKUP(B82,'Affiliated entities'!$B$7:$T$37,4,FALSE),VLOOKUP(A82,Beneficiaries!$A$9:$C$38,3,FALSE)),"")</f>
        <v/>
      </c>
      <c r="F82" s="188" t="b">
        <f t="shared" si="18"/>
        <v>1</v>
      </c>
      <c r="G82" s="147" t="str">
        <f t="shared" si="19"/>
        <v/>
      </c>
      <c r="H82" s="300">
        <f t="shared" si="20"/>
        <v>0</v>
      </c>
      <c r="I82" s="230"/>
      <c r="J82" s="230"/>
      <c r="K82" s="230"/>
      <c r="L82" s="235"/>
      <c r="M82" s="496"/>
      <c r="N82" s="494">
        <f t="shared" si="24"/>
        <v>0</v>
      </c>
      <c r="O82" s="323" t="str">
        <f t="shared" si="25"/>
        <v/>
      </c>
      <c r="P82" s="222" t="str">
        <f t="shared" si="21"/>
        <v/>
      </c>
      <c r="Q82" s="223" t="str">
        <f t="shared" si="22"/>
        <v/>
      </c>
      <c r="R82" s="467" t="str">
        <f t="shared" si="23"/>
        <v/>
      </c>
      <c r="S82" s="224" t="str">
        <f t="shared" si="26"/>
        <v/>
      </c>
      <c r="T82" s="225"/>
    </row>
    <row r="83" spans="1:20" ht="15" x14ac:dyDescent="0.25">
      <c r="A83" s="186"/>
      <c r="B83" s="232"/>
      <c r="C83" s="192">
        <f t="shared" si="27"/>
        <v>10</v>
      </c>
      <c r="D83" s="144" t="str">
        <f>IFERROR(IF(MID(B83,4,3)="AFE",VLOOKUP(B83,'Affiliated entities'!$B$7:$T$37,2,FALSE),VLOOKUP(A83,Beneficiaries!$A$9:$C$38,2,FALSE)),"")</f>
        <v/>
      </c>
      <c r="E83" s="187" t="str">
        <f>IFERROR(IF(MID(B83,4,3)="AFE",VLOOKUP(B83,'Affiliated entities'!$B$7:$T$37,4,FALSE),VLOOKUP(A83,Beneficiaries!$A$9:$C$38,3,FALSE)),"")</f>
        <v/>
      </c>
      <c r="F83" s="188" t="b">
        <f t="shared" si="18"/>
        <v>1</v>
      </c>
      <c r="G83" s="147" t="str">
        <f t="shared" si="19"/>
        <v/>
      </c>
      <c r="H83" s="300">
        <f t="shared" si="20"/>
        <v>0</v>
      </c>
      <c r="I83" s="230"/>
      <c r="J83" s="230"/>
      <c r="K83" s="230"/>
      <c r="L83" s="235"/>
      <c r="M83" s="496"/>
      <c r="N83" s="494">
        <f t="shared" si="24"/>
        <v>0</v>
      </c>
      <c r="O83" s="323" t="str">
        <f t="shared" si="25"/>
        <v/>
      </c>
      <c r="P83" s="222" t="str">
        <f t="shared" si="21"/>
        <v/>
      </c>
      <c r="Q83" s="223" t="str">
        <f t="shared" si="22"/>
        <v/>
      </c>
      <c r="R83" s="467" t="str">
        <f t="shared" si="23"/>
        <v/>
      </c>
      <c r="S83" s="224" t="str">
        <f t="shared" si="26"/>
        <v/>
      </c>
      <c r="T83" s="225"/>
    </row>
    <row r="84" spans="1:20" ht="15" x14ac:dyDescent="0.25">
      <c r="A84" s="186"/>
      <c r="B84" s="232"/>
      <c r="C84" s="192">
        <f t="shared" si="27"/>
        <v>10</v>
      </c>
      <c r="D84" s="144" t="str">
        <f>IFERROR(IF(MID(B84,4,3)="AFE",VLOOKUP(B84,'Affiliated entities'!$B$7:$T$37,2,FALSE),VLOOKUP(A84,Beneficiaries!$A$9:$C$38,2,FALSE)),"")</f>
        <v/>
      </c>
      <c r="E84" s="187" t="str">
        <f>IFERROR(IF(MID(B84,4,3)="AFE",VLOOKUP(B84,'Affiliated entities'!$B$7:$T$37,4,FALSE),VLOOKUP(A84,Beneficiaries!$A$9:$C$38,3,FALSE)),"")</f>
        <v/>
      </c>
      <c r="F84" s="188" t="b">
        <f t="shared" si="18"/>
        <v>1</v>
      </c>
      <c r="G84" s="147" t="str">
        <f t="shared" si="19"/>
        <v/>
      </c>
      <c r="H84" s="300">
        <f t="shared" si="20"/>
        <v>0</v>
      </c>
      <c r="I84" s="230"/>
      <c r="J84" s="230"/>
      <c r="K84" s="230"/>
      <c r="L84" s="235"/>
      <c r="M84" s="496"/>
      <c r="N84" s="494">
        <f t="shared" si="24"/>
        <v>0</v>
      </c>
      <c r="O84" s="323" t="str">
        <f t="shared" si="25"/>
        <v/>
      </c>
      <c r="P84" s="222" t="str">
        <f t="shared" si="21"/>
        <v/>
      </c>
      <c r="Q84" s="223" t="str">
        <f t="shared" si="22"/>
        <v/>
      </c>
      <c r="R84" s="467" t="str">
        <f t="shared" si="23"/>
        <v/>
      </c>
      <c r="S84" s="224" t="str">
        <f t="shared" si="26"/>
        <v/>
      </c>
      <c r="T84" s="225"/>
    </row>
    <row r="85" spans="1:20" ht="15" x14ac:dyDescent="0.25">
      <c r="A85" s="186"/>
      <c r="B85" s="232"/>
      <c r="C85" s="192">
        <f t="shared" si="27"/>
        <v>10</v>
      </c>
      <c r="D85" s="144" t="str">
        <f>IFERROR(IF(MID(B85,4,3)="AFE",VLOOKUP(B85,'Affiliated entities'!$B$7:$T$37,2,FALSE),VLOOKUP(A85,Beneficiaries!$A$9:$C$38,2,FALSE)),"")</f>
        <v/>
      </c>
      <c r="E85" s="187" t="str">
        <f>IFERROR(IF(MID(B85,4,3)="AFE",VLOOKUP(B85,'Affiliated entities'!$B$7:$T$37,4,FALSE),VLOOKUP(A85,Beneficiaries!$A$9:$C$38,3,FALSE)),"")</f>
        <v/>
      </c>
      <c r="F85" s="188" t="b">
        <f t="shared" si="18"/>
        <v>1</v>
      </c>
      <c r="G85" s="147" t="str">
        <f t="shared" si="19"/>
        <v/>
      </c>
      <c r="H85" s="300">
        <f t="shared" si="20"/>
        <v>0</v>
      </c>
      <c r="I85" s="230"/>
      <c r="J85" s="230"/>
      <c r="K85" s="230"/>
      <c r="L85" s="235"/>
      <c r="M85" s="496"/>
      <c r="N85" s="494">
        <f t="shared" si="24"/>
        <v>0</v>
      </c>
      <c r="O85" s="323" t="str">
        <f t="shared" si="25"/>
        <v/>
      </c>
      <c r="P85" s="222" t="str">
        <f t="shared" si="21"/>
        <v/>
      </c>
      <c r="Q85" s="223" t="str">
        <f t="shared" si="22"/>
        <v/>
      </c>
      <c r="R85" s="467" t="str">
        <f t="shared" si="23"/>
        <v/>
      </c>
      <c r="S85" s="224" t="str">
        <f t="shared" si="26"/>
        <v/>
      </c>
      <c r="T85" s="225"/>
    </row>
    <row r="86" spans="1:20" ht="15" x14ac:dyDescent="0.25">
      <c r="A86" s="186"/>
      <c r="B86" s="232"/>
      <c r="C86" s="192">
        <f t="shared" si="27"/>
        <v>10</v>
      </c>
      <c r="D86" s="144" t="str">
        <f>IFERROR(IF(MID(B86,4,3)="AFE",VLOOKUP(B86,'Affiliated entities'!$B$7:$T$37,2,FALSE),VLOOKUP(A86,Beneficiaries!$A$9:$C$38,2,FALSE)),"")</f>
        <v/>
      </c>
      <c r="E86" s="187" t="str">
        <f>IFERROR(IF(MID(B86,4,3)="AFE",VLOOKUP(B86,'Affiliated entities'!$B$7:$T$37,4,FALSE),VLOOKUP(A86,Beneficiaries!$A$9:$C$38,3,FALSE)),"")</f>
        <v/>
      </c>
      <c r="F86" s="188" t="b">
        <f t="shared" si="18"/>
        <v>1</v>
      </c>
      <c r="G86" s="147" t="str">
        <f t="shared" si="19"/>
        <v/>
      </c>
      <c r="H86" s="300">
        <f t="shared" si="20"/>
        <v>0</v>
      </c>
      <c r="I86" s="230"/>
      <c r="J86" s="230"/>
      <c r="K86" s="230"/>
      <c r="L86" s="235"/>
      <c r="M86" s="496"/>
      <c r="N86" s="494">
        <f t="shared" si="24"/>
        <v>0</v>
      </c>
      <c r="O86" s="323" t="str">
        <f t="shared" si="25"/>
        <v/>
      </c>
      <c r="P86" s="222" t="str">
        <f t="shared" si="21"/>
        <v/>
      </c>
      <c r="Q86" s="223" t="str">
        <f t="shared" si="22"/>
        <v/>
      </c>
      <c r="R86" s="467" t="str">
        <f t="shared" si="23"/>
        <v/>
      </c>
      <c r="S86" s="224" t="str">
        <f t="shared" si="26"/>
        <v/>
      </c>
      <c r="T86" s="225"/>
    </row>
    <row r="87" spans="1:20" ht="15" x14ac:dyDescent="0.25">
      <c r="A87" s="186"/>
      <c r="B87" s="232"/>
      <c r="C87" s="192">
        <f t="shared" si="27"/>
        <v>10</v>
      </c>
      <c r="D87" s="144" t="str">
        <f>IFERROR(IF(MID(B87,4,3)="AFE",VLOOKUP(B87,'Affiliated entities'!$B$7:$T$37,2,FALSE),VLOOKUP(A87,Beneficiaries!$A$9:$C$38,2,FALSE)),"")</f>
        <v/>
      </c>
      <c r="E87" s="187" t="str">
        <f>IFERROR(IF(MID(B87,4,3)="AFE",VLOOKUP(B87,'Affiliated entities'!$B$7:$T$37,4,FALSE),VLOOKUP(A87,Beneficiaries!$A$9:$C$38,3,FALSE)),"")</f>
        <v/>
      </c>
      <c r="F87" s="188" t="b">
        <f t="shared" si="18"/>
        <v>1</v>
      </c>
      <c r="G87" s="147" t="str">
        <f t="shared" si="19"/>
        <v/>
      </c>
      <c r="H87" s="300">
        <f t="shared" si="20"/>
        <v>0</v>
      </c>
      <c r="I87" s="230"/>
      <c r="J87" s="230"/>
      <c r="K87" s="230"/>
      <c r="L87" s="235"/>
      <c r="M87" s="496"/>
      <c r="N87" s="494">
        <f t="shared" si="24"/>
        <v>0</v>
      </c>
      <c r="O87" s="323" t="str">
        <f t="shared" si="25"/>
        <v/>
      </c>
      <c r="P87" s="222" t="str">
        <f t="shared" si="21"/>
        <v/>
      </c>
      <c r="Q87" s="223" t="str">
        <f t="shared" si="22"/>
        <v/>
      </c>
      <c r="R87" s="467" t="str">
        <f t="shared" si="23"/>
        <v/>
      </c>
      <c r="S87" s="224" t="str">
        <f t="shared" si="26"/>
        <v/>
      </c>
      <c r="T87" s="225"/>
    </row>
    <row r="88" spans="1:20" ht="15" x14ac:dyDescent="0.25">
      <c r="A88" s="186"/>
      <c r="B88" s="232"/>
      <c r="C88" s="192">
        <f t="shared" si="27"/>
        <v>10</v>
      </c>
      <c r="D88" s="144" t="str">
        <f>IFERROR(IF(MID(B88,4,3)="AFE",VLOOKUP(B88,'Affiliated entities'!$B$7:$T$37,2,FALSE),VLOOKUP(A88,Beneficiaries!$A$9:$C$38,2,FALSE)),"")</f>
        <v/>
      </c>
      <c r="E88" s="187" t="str">
        <f>IFERROR(IF(MID(B88,4,3)="AFE",VLOOKUP(B88,'Affiliated entities'!$B$7:$T$37,4,FALSE),VLOOKUP(A88,Beneficiaries!$A$9:$C$38,3,FALSE)),"")</f>
        <v/>
      </c>
      <c r="F88" s="188" t="b">
        <f t="shared" si="18"/>
        <v>1</v>
      </c>
      <c r="G88" s="147" t="str">
        <f t="shared" si="19"/>
        <v/>
      </c>
      <c r="H88" s="300">
        <f t="shared" si="20"/>
        <v>0</v>
      </c>
      <c r="I88" s="230"/>
      <c r="J88" s="230"/>
      <c r="K88" s="230"/>
      <c r="L88" s="235"/>
      <c r="M88" s="496"/>
      <c r="N88" s="494">
        <f t="shared" si="24"/>
        <v>0</v>
      </c>
      <c r="O88" s="323" t="str">
        <f t="shared" si="25"/>
        <v/>
      </c>
      <c r="P88" s="222" t="str">
        <f t="shared" si="21"/>
        <v/>
      </c>
      <c r="Q88" s="223" t="str">
        <f t="shared" si="22"/>
        <v/>
      </c>
      <c r="R88" s="467" t="str">
        <f t="shared" si="23"/>
        <v/>
      </c>
      <c r="S88" s="224" t="str">
        <f t="shared" si="26"/>
        <v/>
      </c>
      <c r="T88" s="225"/>
    </row>
    <row r="89" spans="1:20" ht="15" x14ac:dyDescent="0.25">
      <c r="A89" s="186"/>
      <c r="B89" s="232"/>
      <c r="C89" s="192">
        <f t="shared" si="27"/>
        <v>10</v>
      </c>
      <c r="D89" s="144" t="str">
        <f>IFERROR(IF(MID(B89,4,3)="AFE",VLOOKUP(B89,'Affiliated entities'!$B$7:$T$37,2,FALSE),VLOOKUP(A89,Beneficiaries!$A$9:$C$38,2,FALSE)),"")</f>
        <v/>
      </c>
      <c r="E89" s="187" t="str">
        <f>IFERROR(IF(MID(B89,4,3)="AFE",VLOOKUP(B89,'Affiliated entities'!$B$7:$T$37,4,FALSE),VLOOKUP(A89,Beneficiaries!$A$9:$C$38,3,FALSE)),"")</f>
        <v/>
      </c>
      <c r="F89" s="188" t="b">
        <f t="shared" si="18"/>
        <v>1</v>
      </c>
      <c r="G89" s="147" t="str">
        <f t="shared" si="19"/>
        <v/>
      </c>
      <c r="H89" s="300">
        <f t="shared" si="20"/>
        <v>0</v>
      </c>
      <c r="I89" s="230"/>
      <c r="J89" s="230"/>
      <c r="K89" s="230"/>
      <c r="L89" s="235"/>
      <c r="M89" s="496"/>
      <c r="N89" s="494">
        <f t="shared" si="24"/>
        <v>0</v>
      </c>
      <c r="O89" s="323" t="str">
        <f t="shared" si="25"/>
        <v/>
      </c>
      <c r="P89" s="222" t="str">
        <f t="shared" si="21"/>
        <v/>
      </c>
      <c r="Q89" s="223" t="str">
        <f t="shared" si="22"/>
        <v/>
      </c>
      <c r="R89" s="467" t="str">
        <f t="shared" si="23"/>
        <v/>
      </c>
      <c r="S89" s="224" t="str">
        <f t="shared" si="26"/>
        <v/>
      </c>
      <c r="T89" s="225"/>
    </row>
    <row r="90" spans="1:20" ht="15" x14ac:dyDescent="0.25">
      <c r="A90" s="186"/>
      <c r="B90" s="232"/>
      <c r="C90" s="192">
        <f t="shared" si="27"/>
        <v>10</v>
      </c>
      <c r="D90" s="144" t="str">
        <f>IFERROR(IF(MID(B90,4,3)="AFE",VLOOKUP(B90,'Affiliated entities'!$B$7:$T$37,2,FALSE),VLOOKUP(A90,Beneficiaries!$A$9:$C$38,2,FALSE)),"")</f>
        <v/>
      </c>
      <c r="E90" s="187" t="str">
        <f>IFERROR(IF(MID(B90,4,3)="AFE",VLOOKUP(B90,'Affiliated entities'!$B$7:$T$37,4,FALSE),VLOOKUP(A90,Beneficiaries!$A$9:$C$38,3,FALSE)),"")</f>
        <v/>
      </c>
      <c r="F90" s="188" t="b">
        <f t="shared" si="18"/>
        <v>1</v>
      </c>
      <c r="G90" s="147" t="str">
        <f t="shared" si="19"/>
        <v/>
      </c>
      <c r="H90" s="300">
        <f t="shared" si="20"/>
        <v>0</v>
      </c>
      <c r="I90" s="230"/>
      <c r="J90" s="230"/>
      <c r="K90" s="230"/>
      <c r="L90" s="235"/>
      <c r="M90" s="496"/>
      <c r="N90" s="494">
        <f t="shared" si="24"/>
        <v>0</v>
      </c>
      <c r="O90" s="323" t="str">
        <f t="shared" si="25"/>
        <v/>
      </c>
      <c r="P90" s="222" t="str">
        <f t="shared" si="21"/>
        <v/>
      </c>
      <c r="Q90" s="223" t="str">
        <f t="shared" si="22"/>
        <v/>
      </c>
      <c r="R90" s="467" t="str">
        <f t="shared" si="23"/>
        <v/>
      </c>
      <c r="S90" s="224" t="str">
        <f t="shared" si="26"/>
        <v/>
      </c>
      <c r="T90" s="225"/>
    </row>
    <row r="91" spans="1:20" ht="15" x14ac:dyDescent="0.25">
      <c r="A91" s="186"/>
      <c r="B91" s="232"/>
      <c r="C91" s="192">
        <f t="shared" si="27"/>
        <v>10</v>
      </c>
      <c r="D91" s="144" t="str">
        <f>IFERROR(IF(MID(B91,4,3)="AFE",VLOOKUP(B91,'Affiliated entities'!$B$7:$T$37,2,FALSE),VLOOKUP(A91,Beneficiaries!$A$9:$C$38,2,FALSE)),"")</f>
        <v/>
      </c>
      <c r="E91" s="187" t="str">
        <f>IFERROR(IF(MID(B91,4,3)="AFE",VLOOKUP(B91,'Affiliated entities'!$B$7:$T$37,4,FALSE),VLOOKUP(A91,Beneficiaries!$A$9:$C$38,3,FALSE)),"")</f>
        <v/>
      </c>
      <c r="F91" s="188" t="b">
        <f t="shared" si="18"/>
        <v>1</v>
      </c>
      <c r="G91" s="147" t="str">
        <f t="shared" si="19"/>
        <v/>
      </c>
      <c r="H91" s="300">
        <f t="shared" si="20"/>
        <v>0</v>
      </c>
      <c r="I91" s="230"/>
      <c r="J91" s="230"/>
      <c r="K91" s="230"/>
      <c r="L91" s="235"/>
      <c r="M91" s="496"/>
      <c r="N91" s="494">
        <f t="shared" si="24"/>
        <v>0</v>
      </c>
      <c r="O91" s="323" t="str">
        <f t="shared" si="25"/>
        <v/>
      </c>
      <c r="P91" s="222" t="str">
        <f t="shared" si="21"/>
        <v/>
      </c>
      <c r="Q91" s="223" t="str">
        <f t="shared" si="22"/>
        <v/>
      </c>
      <c r="R91" s="467" t="str">
        <f t="shared" si="23"/>
        <v/>
      </c>
      <c r="S91" s="224" t="str">
        <f t="shared" si="26"/>
        <v/>
      </c>
      <c r="T91" s="225"/>
    </row>
    <row r="92" spans="1:20" ht="15" x14ac:dyDescent="0.25">
      <c r="A92" s="186"/>
      <c r="B92" s="232"/>
      <c r="C92" s="192">
        <f t="shared" si="27"/>
        <v>10</v>
      </c>
      <c r="D92" s="144" t="str">
        <f>IFERROR(IF(MID(B92,4,3)="AFE",VLOOKUP(B92,'Affiliated entities'!$B$7:$T$37,2,FALSE),VLOOKUP(A92,Beneficiaries!$A$9:$C$38,2,FALSE)),"")</f>
        <v/>
      </c>
      <c r="E92" s="187" t="str">
        <f>IFERROR(IF(MID(B92,4,3)="AFE",VLOOKUP(B92,'Affiliated entities'!$B$7:$T$37,4,FALSE),VLOOKUP(A92,Beneficiaries!$A$9:$C$38,3,FALSE)),"")</f>
        <v/>
      </c>
      <c r="F92" s="188" t="b">
        <f t="shared" si="18"/>
        <v>1</v>
      </c>
      <c r="G92" s="147" t="str">
        <f t="shared" si="19"/>
        <v/>
      </c>
      <c r="H92" s="300">
        <f t="shared" si="20"/>
        <v>0</v>
      </c>
      <c r="I92" s="230"/>
      <c r="J92" s="230"/>
      <c r="K92" s="230"/>
      <c r="L92" s="235"/>
      <c r="M92" s="496"/>
      <c r="N92" s="494">
        <f t="shared" si="24"/>
        <v>0</v>
      </c>
      <c r="O92" s="323" t="str">
        <f t="shared" si="25"/>
        <v/>
      </c>
      <c r="P92" s="222" t="str">
        <f t="shared" si="21"/>
        <v/>
      </c>
      <c r="Q92" s="223" t="str">
        <f t="shared" si="22"/>
        <v/>
      </c>
      <c r="R92" s="467" t="str">
        <f t="shared" si="23"/>
        <v/>
      </c>
      <c r="S92" s="224" t="str">
        <f t="shared" si="26"/>
        <v/>
      </c>
      <c r="T92" s="225"/>
    </row>
    <row r="93" spans="1:20" ht="15" x14ac:dyDescent="0.25">
      <c r="A93" s="186"/>
      <c r="B93" s="232"/>
      <c r="C93" s="192">
        <f t="shared" si="27"/>
        <v>10</v>
      </c>
      <c r="D93" s="144" t="str">
        <f>IFERROR(IF(MID(B93,4,3)="AFE",VLOOKUP(B93,'Affiliated entities'!$B$7:$T$37,2,FALSE),VLOOKUP(A93,Beneficiaries!$A$9:$C$38,2,FALSE)),"")</f>
        <v/>
      </c>
      <c r="E93" s="187" t="str">
        <f>IFERROR(IF(MID(B93,4,3)="AFE",VLOOKUP(B93,'Affiliated entities'!$B$7:$T$37,4,FALSE),VLOOKUP(A93,Beneficiaries!$A$9:$C$38,3,FALSE)),"")</f>
        <v/>
      </c>
      <c r="F93" s="188" t="b">
        <f t="shared" si="18"/>
        <v>1</v>
      </c>
      <c r="G93" s="147" t="str">
        <f t="shared" si="19"/>
        <v/>
      </c>
      <c r="H93" s="300">
        <f t="shared" si="20"/>
        <v>0</v>
      </c>
      <c r="I93" s="230"/>
      <c r="J93" s="230"/>
      <c r="K93" s="230"/>
      <c r="L93" s="235"/>
      <c r="M93" s="496"/>
      <c r="N93" s="494">
        <f t="shared" si="24"/>
        <v>0</v>
      </c>
      <c r="O93" s="323" t="str">
        <f t="shared" si="25"/>
        <v/>
      </c>
      <c r="P93" s="222" t="str">
        <f t="shared" si="21"/>
        <v/>
      </c>
      <c r="Q93" s="223" t="str">
        <f t="shared" si="22"/>
        <v/>
      </c>
      <c r="R93" s="467" t="str">
        <f t="shared" si="23"/>
        <v/>
      </c>
      <c r="S93" s="224" t="str">
        <f t="shared" si="26"/>
        <v/>
      </c>
      <c r="T93" s="225"/>
    </row>
    <row r="94" spans="1:20" ht="15" x14ac:dyDescent="0.25">
      <c r="A94" s="186"/>
      <c r="B94" s="232"/>
      <c r="C94" s="192">
        <f t="shared" si="27"/>
        <v>10</v>
      </c>
      <c r="D94" s="144" t="str">
        <f>IFERROR(IF(MID(B94,4,3)="AFE",VLOOKUP(B94,'Affiliated entities'!$B$7:$T$37,2,FALSE),VLOOKUP(A94,Beneficiaries!$A$9:$C$38,2,FALSE)),"")</f>
        <v/>
      </c>
      <c r="E94" s="187" t="str">
        <f>IFERROR(IF(MID(B94,4,3)="AFE",VLOOKUP(B94,'Affiliated entities'!$B$7:$T$37,4,FALSE),VLOOKUP(A94,Beneficiaries!$A$9:$C$38,3,FALSE)),"")</f>
        <v/>
      </c>
      <c r="F94" s="188" t="b">
        <f t="shared" si="18"/>
        <v>1</v>
      </c>
      <c r="G94" s="147" t="str">
        <f t="shared" si="19"/>
        <v/>
      </c>
      <c r="H94" s="300">
        <f t="shared" si="20"/>
        <v>0</v>
      </c>
      <c r="I94" s="230"/>
      <c r="J94" s="230"/>
      <c r="K94" s="230"/>
      <c r="L94" s="235"/>
      <c r="M94" s="496"/>
      <c r="N94" s="494">
        <f t="shared" si="24"/>
        <v>0</v>
      </c>
      <c r="O94" s="323" t="str">
        <f t="shared" si="25"/>
        <v/>
      </c>
      <c r="P94" s="222" t="str">
        <f t="shared" si="21"/>
        <v/>
      </c>
      <c r="Q94" s="223" t="str">
        <f t="shared" si="22"/>
        <v/>
      </c>
      <c r="R94" s="467" t="str">
        <f t="shared" si="23"/>
        <v/>
      </c>
      <c r="S94" s="224" t="str">
        <f t="shared" si="26"/>
        <v/>
      </c>
      <c r="T94" s="225"/>
    </row>
    <row r="95" spans="1:20" ht="15" x14ac:dyDescent="0.25">
      <c r="A95" s="186"/>
      <c r="B95" s="232"/>
      <c r="C95" s="192">
        <f t="shared" si="27"/>
        <v>10</v>
      </c>
      <c r="D95" s="144" t="str">
        <f>IFERROR(IF(MID(B95,4,3)="AFE",VLOOKUP(B95,'Affiliated entities'!$B$7:$T$37,2,FALSE),VLOOKUP(A95,Beneficiaries!$A$9:$C$38,2,FALSE)),"")</f>
        <v/>
      </c>
      <c r="E95" s="187" t="str">
        <f>IFERROR(IF(MID(B95,4,3)="AFE",VLOOKUP(B95,'Affiliated entities'!$B$7:$T$37,4,FALSE),VLOOKUP(A95,Beneficiaries!$A$9:$C$38,3,FALSE)),"")</f>
        <v/>
      </c>
      <c r="F95" s="188" t="b">
        <f t="shared" si="18"/>
        <v>1</v>
      </c>
      <c r="G95" s="147" t="str">
        <f t="shared" si="19"/>
        <v/>
      </c>
      <c r="H95" s="300">
        <f t="shared" si="20"/>
        <v>0</v>
      </c>
      <c r="I95" s="230"/>
      <c r="J95" s="230"/>
      <c r="K95" s="230"/>
      <c r="L95" s="235"/>
      <c r="M95" s="496"/>
      <c r="N95" s="494">
        <f t="shared" si="24"/>
        <v>0</v>
      </c>
      <c r="O95" s="323" t="str">
        <f t="shared" si="25"/>
        <v/>
      </c>
      <c r="P95" s="222" t="str">
        <f t="shared" si="21"/>
        <v/>
      </c>
      <c r="Q95" s="223" t="str">
        <f t="shared" si="22"/>
        <v/>
      </c>
      <c r="R95" s="467" t="str">
        <f t="shared" si="23"/>
        <v/>
      </c>
      <c r="S95" s="224" t="str">
        <f t="shared" si="26"/>
        <v/>
      </c>
      <c r="T95" s="225"/>
    </row>
    <row r="96" spans="1:20" ht="15" x14ac:dyDescent="0.25">
      <c r="A96" s="186"/>
      <c r="B96" s="232"/>
      <c r="C96" s="192">
        <f t="shared" si="27"/>
        <v>10</v>
      </c>
      <c r="D96" s="144" t="str">
        <f>IFERROR(IF(MID(B96,4,3)="AFE",VLOOKUP(B96,'Affiliated entities'!$B$7:$T$37,2,FALSE),VLOOKUP(A96,Beneficiaries!$A$9:$C$38,2,FALSE)),"")</f>
        <v/>
      </c>
      <c r="E96" s="187" t="str">
        <f>IFERROR(IF(MID(B96,4,3)="AFE",VLOOKUP(B96,'Affiliated entities'!$B$7:$T$37,4,FALSE),VLOOKUP(A96,Beneficiaries!$A$9:$C$38,3,FALSE)),"")</f>
        <v/>
      </c>
      <c r="F96" s="188" t="b">
        <f t="shared" si="18"/>
        <v>1</v>
      </c>
      <c r="G96" s="147" t="str">
        <f t="shared" si="19"/>
        <v/>
      </c>
      <c r="H96" s="300">
        <f t="shared" si="20"/>
        <v>0</v>
      </c>
      <c r="I96" s="230"/>
      <c r="J96" s="230"/>
      <c r="K96" s="230"/>
      <c r="L96" s="235"/>
      <c r="M96" s="496"/>
      <c r="N96" s="494">
        <f t="shared" si="24"/>
        <v>0</v>
      </c>
      <c r="O96" s="323" t="str">
        <f t="shared" si="25"/>
        <v/>
      </c>
      <c r="P96" s="222" t="str">
        <f t="shared" si="21"/>
        <v/>
      </c>
      <c r="Q96" s="223" t="str">
        <f t="shared" si="22"/>
        <v/>
      </c>
      <c r="R96" s="467" t="str">
        <f t="shared" si="23"/>
        <v/>
      </c>
      <c r="S96" s="224" t="str">
        <f t="shared" si="26"/>
        <v/>
      </c>
      <c r="T96" s="225"/>
    </row>
    <row r="97" spans="1:20" ht="15" x14ac:dyDescent="0.25">
      <c r="A97" s="186"/>
      <c r="B97" s="232"/>
      <c r="C97" s="192">
        <f t="shared" si="27"/>
        <v>10</v>
      </c>
      <c r="D97" s="144" t="str">
        <f>IFERROR(IF(MID(B97,4,3)="AFE",VLOOKUP(B97,'Affiliated entities'!$B$7:$T$37,2,FALSE),VLOOKUP(A97,Beneficiaries!$A$9:$C$38,2,FALSE)),"")</f>
        <v/>
      </c>
      <c r="E97" s="187" t="str">
        <f>IFERROR(IF(MID(B97,4,3)="AFE",VLOOKUP(B97,'Affiliated entities'!$B$7:$T$37,4,FALSE),VLOOKUP(A97,Beneficiaries!$A$9:$C$38,3,FALSE)),"")</f>
        <v/>
      </c>
      <c r="F97" s="188" t="b">
        <f t="shared" si="18"/>
        <v>1</v>
      </c>
      <c r="G97" s="147" t="str">
        <f t="shared" si="19"/>
        <v/>
      </c>
      <c r="H97" s="300">
        <f t="shared" si="20"/>
        <v>0</v>
      </c>
      <c r="I97" s="230"/>
      <c r="J97" s="230"/>
      <c r="K97" s="230"/>
      <c r="L97" s="235"/>
      <c r="M97" s="496"/>
      <c r="N97" s="494">
        <f t="shared" si="24"/>
        <v>0</v>
      </c>
      <c r="O97" s="323" t="str">
        <f t="shared" si="25"/>
        <v/>
      </c>
      <c r="P97" s="222" t="str">
        <f t="shared" si="21"/>
        <v/>
      </c>
      <c r="Q97" s="223" t="str">
        <f t="shared" si="22"/>
        <v/>
      </c>
      <c r="R97" s="467" t="str">
        <f t="shared" si="23"/>
        <v/>
      </c>
      <c r="S97" s="224" t="str">
        <f t="shared" si="26"/>
        <v/>
      </c>
      <c r="T97" s="225"/>
    </row>
    <row r="98" spans="1:20" ht="15" x14ac:dyDescent="0.25">
      <c r="A98" s="186"/>
      <c r="B98" s="232"/>
      <c r="C98" s="192">
        <f t="shared" si="27"/>
        <v>10</v>
      </c>
      <c r="D98" s="144" t="str">
        <f>IFERROR(IF(MID(B98,4,3)="AFE",VLOOKUP(B98,'Affiliated entities'!$B$7:$T$37,2,FALSE),VLOOKUP(A98,Beneficiaries!$A$9:$C$38,2,FALSE)),"")</f>
        <v/>
      </c>
      <c r="E98" s="187" t="str">
        <f>IFERROR(IF(MID(B98,4,3)="AFE",VLOOKUP(B98,'Affiliated entities'!$B$7:$T$37,4,FALSE),VLOOKUP(A98,Beneficiaries!$A$9:$C$38,3,FALSE)),"")</f>
        <v/>
      </c>
      <c r="F98" s="188" t="b">
        <f t="shared" si="18"/>
        <v>1</v>
      </c>
      <c r="G98" s="147" t="str">
        <f t="shared" si="19"/>
        <v/>
      </c>
      <c r="H98" s="300">
        <f t="shared" si="20"/>
        <v>0</v>
      </c>
      <c r="I98" s="230"/>
      <c r="J98" s="230"/>
      <c r="K98" s="230"/>
      <c r="L98" s="235"/>
      <c r="M98" s="496"/>
      <c r="N98" s="494">
        <f t="shared" si="24"/>
        <v>0</v>
      </c>
      <c r="O98" s="323" t="str">
        <f t="shared" si="25"/>
        <v/>
      </c>
      <c r="P98" s="222" t="str">
        <f t="shared" si="21"/>
        <v/>
      </c>
      <c r="Q98" s="223" t="str">
        <f t="shared" si="22"/>
        <v/>
      </c>
      <c r="R98" s="467" t="str">
        <f t="shared" si="23"/>
        <v/>
      </c>
      <c r="S98" s="224" t="str">
        <f t="shared" si="26"/>
        <v/>
      </c>
      <c r="T98" s="225"/>
    </row>
    <row r="99" spans="1:20" ht="15" x14ac:dyDescent="0.25">
      <c r="A99" s="186"/>
      <c r="B99" s="232"/>
      <c r="C99" s="192">
        <f t="shared" si="27"/>
        <v>10</v>
      </c>
      <c r="D99" s="144" t="str">
        <f>IFERROR(IF(MID(B99,4,3)="AFE",VLOOKUP(B99,'Affiliated entities'!$B$7:$T$37,2,FALSE),VLOOKUP(A99,Beneficiaries!$A$9:$C$38,2,FALSE)),"")</f>
        <v/>
      </c>
      <c r="E99" s="187" t="str">
        <f>IFERROR(IF(MID(B99,4,3)="AFE",VLOOKUP(B99,'Affiliated entities'!$B$7:$T$37,4,FALSE),VLOOKUP(A99,Beneficiaries!$A$9:$C$38,3,FALSE)),"")</f>
        <v/>
      </c>
      <c r="F99" s="188" t="b">
        <f t="shared" si="18"/>
        <v>1</v>
      </c>
      <c r="G99" s="147" t="str">
        <f t="shared" si="19"/>
        <v/>
      </c>
      <c r="H99" s="300">
        <f t="shared" si="20"/>
        <v>0</v>
      </c>
      <c r="I99" s="230"/>
      <c r="J99" s="230"/>
      <c r="K99" s="230"/>
      <c r="L99" s="235"/>
      <c r="M99" s="496"/>
      <c r="N99" s="494">
        <f t="shared" si="24"/>
        <v>0</v>
      </c>
      <c r="O99" s="323" t="str">
        <f t="shared" si="25"/>
        <v/>
      </c>
      <c r="P99" s="222" t="str">
        <f t="shared" si="21"/>
        <v/>
      </c>
      <c r="Q99" s="223" t="str">
        <f t="shared" si="22"/>
        <v/>
      </c>
      <c r="R99" s="467" t="str">
        <f t="shared" si="23"/>
        <v/>
      </c>
      <c r="S99" s="224" t="str">
        <f t="shared" si="26"/>
        <v/>
      </c>
      <c r="T99" s="225"/>
    </row>
    <row r="100" spans="1:20" ht="15" x14ac:dyDescent="0.25">
      <c r="A100" s="186"/>
      <c r="B100" s="232"/>
      <c r="C100" s="192">
        <f t="shared" ref="C100:C102" si="28">IF(F100=TRUE,10,0)</f>
        <v>10</v>
      </c>
      <c r="D100" s="144" t="str">
        <f>IFERROR(IF(MID(B100,4,3)="AFE",VLOOKUP(B100,'Affiliated entities'!$B$7:$T$37,2,FALSE),VLOOKUP(A100,Beneficiaries!$A$9:$C$38,2,FALSE)),"")</f>
        <v/>
      </c>
      <c r="E100" s="187" t="str">
        <f>IFERROR(IF(MID(B100,4,3)="AFE",VLOOKUP(B100,'Affiliated entities'!$B$7:$T$37,4,FALSE),VLOOKUP(A100,Beneficiaries!$A$9:$C$38,3,FALSE)),"")</f>
        <v/>
      </c>
      <c r="F100" s="188" t="b">
        <f t="shared" si="18"/>
        <v>1</v>
      </c>
      <c r="G100" s="147" t="str">
        <f t="shared" si="19"/>
        <v/>
      </c>
      <c r="H100" s="300">
        <f t="shared" si="20"/>
        <v>0</v>
      </c>
      <c r="I100" s="230"/>
      <c r="J100" s="230"/>
      <c r="K100" s="230"/>
      <c r="L100" s="235"/>
      <c r="M100" s="496"/>
      <c r="N100" s="494">
        <f t="shared" si="24"/>
        <v>0</v>
      </c>
      <c r="O100" s="323" t="str">
        <f t="shared" si="25"/>
        <v/>
      </c>
      <c r="P100" s="222" t="str">
        <f t="shared" si="21"/>
        <v/>
      </c>
      <c r="Q100" s="223" t="str">
        <f t="shared" si="22"/>
        <v/>
      </c>
      <c r="R100" s="467" t="str">
        <f t="shared" si="23"/>
        <v/>
      </c>
      <c r="S100" s="224" t="str">
        <f t="shared" si="26"/>
        <v/>
      </c>
      <c r="T100" s="225"/>
    </row>
    <row r="101" spans="1:20" ht="15" x14ac:dyDescent="0.25">
      <c r="A101" s="186"/>
      <c r="B101" s="232"/>
      <c r="C101" s="192">
        <f t="shared" si="28"/>
        <v>10</v>
      </c>
      <c r="D101" s="144" t="str">
        <f>IFERROR(IF(MID(B101,4,3)="AFE",VLOOKUP(B101,'Affiliated entities'!$B$7:$T$37,2,FALSE),VLOOKUP(A101,Beneficiaries!$A$9:$C$38,2,FALSE)),"")</f>
        <v/>
      </c>
      <c r="E101" s="187" t="str">
        <f>IFERROR(IF(MID(B101,4,3)="AFE",VLOOKUP(B101,'Affiliated entities'!$B$7:$T$37,4,FALSE),VLOOKUP(A101,Beneficiaries!$A$9:$C$38,3,FALSE)),"")</f>
        <v/>
      </c>
      <c r="F101" s="188" t="b">
        <f t="shared" si="18"/>
        <v>1</v>
      </c>
      <c r="G101" s="147" t="str">
        <f t="shared" si="19"/>
        <v/>
      </c>
      <c r="H101" s="300">
        <f t="shared" si="20"/>
        <v>0</v>
      </c>
      <c r="I101" s="230"/>
      <c r="J101" s="230"/>
      <c r="K101" s="230"/>
      <c r="L101" s="235"/>
      <c r="M101" s="496"/>
      <c r="N101" s="494">
        <f t="shared" si="24"/>
        <v>0</v>
      </c>
      <c r="O101" s="323" t="str">
        <f t="shared" si="25"/>
        <v/>
      </c>
      <c r="P101" s="222" t="str">
        <f t="shared" si="21"/>
        <v/>
      </c>
      <c r="Q101" s="223" t="str">
        <f t="shared" si="22"/>
        <v/>
      </c>
      <c r="R101" s="467" t="str">
        <f t="shared" si="23"/>
        <v/>
      </c>
      <c r="S101" s="224" t="str">
        <f t="shared" si="26"/>
        <v/>
      </c>
      <c r="T101" s="225"/>
    </row>
    <row r="102" spans="1:20" ht="15.75" thickBot="1" x14ac:dyDescent="0.3">
      <c r="A102" s="186"/>
      <c r="B102" s="233"/>
      <c r="C102" s="194">
        <f t="shared" si="28"/>
        <v>10</v>
      </c>
      <c r="D102" s="144" t="str">
        <f>IFERROR(IF(MID(B102,4,3)="AFE",VLOOKUP(B102,'Affiliated entities'!$B$7:$T$37,2,FALSE),VLOOKUP(A102,Beneficiaries!$A$9:$C$38,2,FALSE)),"")</f>
        <v/>
      </c>
      <c r="E102" s="187" t="str">
        <f>IFERROR(IF(MID(B102,4,3)="AFE",VLOOKUP(B102,'Affiliated entities'!$B$7:$T$37,4,FALSE),VLOOKUP(A102,Beneficiaries!$A$9:$C$38,3,FALSE)),"")</f>
        <v/>
      </c>
      <c r="F102" s="188" t="b">
        <f t="shared" si="18"/>
        <v>1</v>
      </c>
      <c r="G102" s="147" t="str">
        <f t="shared" si="19"/>
        <v/>
      </c>
      <c r="H102" s="300">
        <f t="shared" si="20"/>
        <v>0</v>
      </c>
      <c r="I102" s="230"/>
      <c r="J102" s="230"/>
      <c r="K102" s="230"/>
      <c r="L102" s="235"/>
      <c r="M102" s="496"/>
      <c r="N102" s="494">
        <f t="shared" si="24"/>
        <v>0</v>
      </c>
      <c r="O102" s="323" t="str">
        <f t="shared" si="25"/>
        <v/>
      </c>
      <c r="P102" s="226" t="str">
        <f t="shared" si="21"/>
        <v/>
      </c>
      <c r="Q102" s="227" t="str">
        <f t="shared" si="22"/>
        <v/>
      </c>
      <c r="R102" s="468" t="str">
        <f t="shared" si="23"/>
        <v/>
      </c>
      <c r="S102" s="228" t="str">
        <f t="shared" si="26"/>
        <v/>
      </c>
      <c r="T102" s="225"/>
    </row>
    <row r="103" spans="1:20" ht="6.95" customHeight="1" thickTop="1" x14ac:dyDescent="0.2">
      <c r="J103" s="140"/>
      <c r="K103" s="140"/>
    </row>
    <row r="104" spans="1:20" hidden="1" x14ac:dyDescent="0.2">
      <c r="J104" s="140"/>
      <c r="K104" s="140"/>
    </row>
    <row r="105" spans="1:20" hidden="1" x14ac:dyDescent="0.2">
      <c r="J105" s="140"/>
      <c r="K105" s="140"/>
    </row>
    <row r="106" spans="1:20" hidden="1" x14ac:dyDescent="0.2">
      <c r="J106" s="140"/>
      <c r="K106" s="140"/>
    </row>
    <row r="107" spans="1:20" hidden="1" x14ac:dyDescent="0.2">
      <c r="J107" s="140"/>
      <c r="K107" s="140"/>
    </row>
  </sheetData>
  <sheetProtection algorithmName="SHA-512" hashValue="nYiEQoSHEtNAzJ3Ys7Wx98RSzV0ybGtQgfzGBubSjNyUJmruErZmQITQo7PHeunYTq21GBSGjNEaHd1q3cChpw==" saltValue="53jP3J8ca+MXVuxOUK2w4g==" spinCount="100000" sheet="1" selectLockedCells="1"/>
  <mergeCells count="12">
    <mergeCell ref="T7:T10"/>
    <mergeCell ref="P7:S7"/>
    <mergeCell ref="A9:A10"/>
    <mergeCell ref="J9:J10"/>
    <mergeCell ref="K9:K10"/>
    <mergeCell ref="B10:C10"/>
    <mergeCell ref="I9:I10"/>
    <mergeCell ref="B2:D2"/>
    <mergeCell ref="B3:D3"/>
    <mergeCell ref="B9:C9"/>
    <mergeCell ref="J2:K2"/>
    <mergeCell ref="J3:K3"/>
  </mergeCells>
  <phoneticPr fontId="12" type="noConversion"/>
  <conditionalFormatting sqref="P19:P102 P12:P14">
    <cfRule type="cellIs" dxfId="63" priority="35" stopIfTrue="1" operator="notEqual">
      <formula>$L12</formula>
    </cfRule>
  </conditionalFormatting>
  <conditionalFormatting sqref="Q12:Q102">
    <cfRule type="cellIs" dxfId="62" priority="36" stopIfTrue="1" operator="notEqual">
      <formula>$M12</formula>
    </cfRule>
  </conditionalFormatting>
  <conditionalFormatting sqref="S12:S14">
    <cfRule type="cellIs" dxfId="61" priority="45" stopIfTrue="1" operator="between">
      <formula>0.1</formula>
      <formula>9999999</formula>
    </cfRule>
  </conditionalFormatting>
  <conditionalFormatting sqref="P15:P18">
    <cfRule type="cellIs" dxfId="60" priority="25" stopIfTrue="1" operator="notEqual">
      <formula>$L15</formula>
    </cfRule>
  </conditionalFormatting>
  <conditionalFormatting sqref="S15:S18">
    <cfRule type="cellIs" dxfId="59" priority="34" stopIfTrue="1" operator="between">
      <formula>0.1</formula>
      <formula>9999999</formula>
    </cfRule>
  </conditionalFormatting>
  <conditionalFormatting sqref="S19:S102">
    <cfRule type="cellIs" dxfId="58" priority="24" stopIfTrue="1" operator="between">
      <formula>0.1</formula>
      <formula>9999999</formula>
    </cfRule>
  </conditionalFormatting>
  <conditionalFormatting sqref="P11">
    <cfRule type="cellIs" dxfId="57" priority="12" stopIfTrue="1" operator="notEqual">
      <formula>$L11</formula>
    </cfRule>
  </conditionalFormatting>
  <conditionalFormatting sqref="Q11">
    <cfRule type="cellIs" dxfId="56" priority="13" stopIfTrue="1" operator="notEqual">
      <formula>$M11</formula>
    </cfRule>
  </conditionalFormatting>
  <conditionalFormatting sqref="S11">
    <cfRule type="cellIs" dxfId="55" priority="14" stopIfTrue="1" operator="between">
      <formula>0.1</formula>
      <formula>9999999</formula>
    </cfRule>
  </conditionalFormatting>
  <conditionalFormatting sqref="O11">
    <cfRule type="cellIs" dxfId="54" priority="2" stopIfTrue="1" operator="equal">
      <formula>"ERROR"</formula>
    </cfRule>
  </conditionalFormatting>
  <conditionalFormatting sqref="O12:O102">
    <cfRule type="cellIs" dxfId="53" priority="1" stopIfTrue="1" operator="equal">
      <formula>"ERROR"</formula>
    </cfRule>
  </conditionalFormatting>
  <dataValidations count="4">
    <dataValidation allowBlank="1" showInputMessage="1" errorTitle="Warning: Max Ceilings exceeded" error="Please be aware that this exceed the &quot;Ceilings&quot; for the maximum amounts for staff cost by country" sqref="M11:M102"/>
    <dataValidation type="list" allowBlank="1" showInputMessage="1" showErrorMessage="1" sqref="B11:B102">
      <formula1>LISTA3</formula1>
    </dataValidation>
    <dataValidation type="list" allowBlank="1" showInputMessage="1" showErrorMessage="1" sqref="A11:A102">
      <formula1>LISTA</formula1>
    </dataValidation>
    <dataValidation type="list" allowBlank="1" showInputMessage="1" showErrorMessage="1" sqref="K11:K102">
      <formula1>"WP1,WP2,WP3,WP4,WP5,WP6,WP7,WP8,WP9,WP10,WP11,WP12"</formula1>
    </dataValidation>
  </dataValidations>
  <hyperlinks>
    <hyperlink ref="D1" r:id="rId1"/>
  </hyperlinks>
  <printOptions horizontalCentered="1"/>
  <pageMargins left="0.74803149606299213" right="0.74803149606299213" top="0.98425196850393704" bottom="0.98425196850393704" header="0.51181102362204722" footer="0.51181102362204722"/>
  <pageSetup paperSize="9" scale="46" fitToHeight="0" orientation="landscape" r:id="rId2"/>
  <headerFooter alignWithMargins="0">
    <oddHeader>&amp;A</oddHeader>
  </headerFooter>
  <drawing r:id="rId3"/>
  <extLst>
    <ext xmlns:x14="http://schemas.microsoft.com/office/spreadsheetml/2009/9/main" uri="{78C0D931-6437-407d-A8EE-F0AAD7539E65}">
      <x14:conditionalFormattings>
        <x14:conditionalFormatting xmlns:xm="http://schemas.microsoft.com/office/excel/2006/main">
          <x14:cfRule type="iconSet" priority="9" id="{D4AA8016-F502-42F0-B8EF-9EECB13C6B7A}">
            <x14:iconSet iconSet="3Symbols2" custom="1">
              <x14:cfvo type="percent">
                <xm:f>0</xm:f>
              </x14:cfvo>
              <x14:cfvo type="num">
                <xm:f>0</xm:f>
              </x14:cfvo>
              <x14:cfvo type="num">
                <xm:f>9</xm:f>
              </x14:cfvo>
              <x14:cfIcon iconSet="3Symbols2" iconId="0"/>
              <x14:cfIcon iconSet="3Symbols2" iconId="0"/>
              <x14:cfIcon iconSet="3Symbols2" iconId="2"/>
            </x14:iconSet>
          </x14:cfRule>
          <xm:sqref>C12:C99</xm:sqref>
        </x14:conditionalFormatting>
        <x14:conditionalFormatting xmlns:xm="http://schemas.microsoft.com/office/excel/2006/main">
          <x14:cfRule type="iconSet" priority="8" id="{21396FFC-F71C-4DAB-9190-FA1D86CA76FE}">
            <x14:iconSet showValue="0" custom="1">
              <x14:cfvo type="percent">
                <xm:f>0</xm:f>
              </x14:cfvo>
              <x14:cfvo type="formula">
                <xm:f>1</xm:f>
              </x14:cfvo>
              <x14:cfvo type="formula">
                <xm:f>5</xm:f>
              </x14:cfvo>
              <x14:cfIcon iconSet="3TrafficLights1" iconId="0"/>
              <x14:cfIcon iconSet="3Symbols2" iconId="0"/>
              <x14:cfIcon iconSet="3TrafficLights1" iconId="2"/>
            </x14:iconSet>
          </x14:cfRule>
          <xm:sqref>F11:F102</xm:sqref>
        </x14:conditionalFormatting>
        <x14:conditionalFormatting xmlns:xm="http://schemas.microsoft.com/office/excel/2006/main">
          <x14:cfRule type="iconSet" priority="7" id="{F9AB297B-170F-44C5-A6B7-25A1B15759BF}">
            <x14:iconSet iconSet="3Symbols2" custom="1">
              <x14:cfvo type="percent">
                <xm:f>0</xm:f>
              </x14:cfvo>
              <x14:cfvo type="num">
                <xm:f>0</xm:f>
              </x14:cfvo>
              <x14:cfvo type="num">
                <xm:f>9</xm:f>
              </x14:cfvo>
              <x14:cfIcon iconSet="3Symbols2" iconId="0"/>
              <x14:cfIcon iconSet="3Symbols2" iconId="0"/>
              <x14:cfIcon iconSet="3Symbols2" iconId="2"/>
            </x14:iconSet>
          </x14:cfRule>
          <xm:sqref>C11:C99</xm:sqref>
        </x14:conditionalFormatting>
        <x14:conditionalFormatting xmlns:xm="http://schemas.microsoft.com/office/excel/2006/main">
          <x14:cfRule type="iconSet" priority="4" id="{49C2B5D0-D190-4157-B364-CCA39F53DE93}">
            <x14:iconSet iconSet="3Symbols2" custom="1">
              <x14:cfvo type="percent">
                <xm:f>0</xm:f>
              </x14:cfvo>
              <x14:cfvo type="num">
                <xm:f>0</xm:f>
              </x14:cfvo>
              <x14:cfvo type="num">
                <xm:f>9</xm:f>
              </x14:cfvo>
              <x14:cfIcon iconSet="3Symbols2" iconId="0"/>
              <x14:cfIcon iconSet="3Symbols2" iconId="0"/>
              <x14:cfIcon iconSet="3Symbols2" iconId="2"/>
            </x14:iconSet>
          </x14:cfRule>
          <xm:sqref>C100:C102</xm:sqref>
        </x14:conditionalFormatting>
        <x14:conditionalFormatting xmlns:xm="http://schemas.microsoft.com/office/excel/2006/main">
          <x14:cfRule type="iconSet" priority="3" id="{8EF57C19-2A01-4A00-8750-0B91B2ED8FCB}">
            <x14:iconSet iconSet="3Symbols2" custom="1">
              <x14:cfvo type="percent">
                <xm:f>0</xm:f>
              </x14:cfvo>
              <x14:cfvo type="num">
                <xm:f>0</xm:f>
              </x14:cfvo>
              <x14:cfvo type="num">
                <xm:f>9</xm:f>
              </x14:cfvo>
              <x14:cfIcon iconSet="3Symbols2" iconId="0"/>
              <x14:cfIcon iconSet="3Symbols2" iconId="0"/>
              <x14:cfIcon iconSet="3Symbols2" iconId="2"/>
            </x14:iconSet>
          </x14:cfRule>
          <xm:sqref>C100:C102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O1307"/>
  <sheetViews>
    <sheetView zoomScale="90" zoomScaleNormal="90" workbookViewId="0">
      <pane ySplit="10" topLeftCell="A11" activePane="bottomLeft" state="frozen"/>
      <selection pane="bottomLeft" activeCell="U11" sqref="U11"/>
    </sheetView>
  </sheetViews>
  <sheetFormatPr defaultColWidth="0" defaultRowHeight="12.75" zeroHeight="1" x14ac:dyDescent="0.2"/>
  <cols>
    <col min="1" max="1" width="11" style="238" customWidth="1"/>
    <col min="2" max="2" width="10.85546875" style="239" customWidth="1"/>
    <col min="3" max="3" width="10.28515625" style="239" customWidth="1"/>
    <col min="4" max="4" width="13" style="238" customWidth="1"/>
    <col min="5" max="5" width="5.7109375" style="238" customWidth="1"/>
    <col min="6" max="6" width="12.7109375" style="238" customWidth="1"/>
    <col min="7" max="7" width="12.85546875" style="238" customWidth="1"/>
    <col min="8" max="8" width="12.140625" style="238" hidden="1" customWidth="1"/>
    <col min="9" max="10" width="13.7109375" style="238" hidden="1" customWidth="1"/>
    <col min="11" max="11" width="22.42578125" style="239" customWidth="1"/>
    <col min="12" max="12" width="16.140625" style="239" customWidth="1"/>
    <col min="13" max="13" width="17.28515625" style="239" customWidth="1"/>
    <col min="14" max="14" width="14.5703125" style="239" customWidth="1"/>
    <col min="15" max="15" width="5.42578125" style="239" customWidth="1"/>
    <col min="16" max="16" width="14.5703125" style="239" customWidth="1"/>
    <col min="17" max="17" width="5.42578125" style="239" customWidth="1"/>
    <col min="18" max="18" width="10.28515625" style="239" customWidth="1"/>
    <col min="19" max="19" width="10.7109375" style="239" customWidth="1"/>
    <col min="20" max="21" width="12.28515625" style="239" customWidth="1"/>
    <col min="22" max="22" width="12.5703125" style="239" customWidth="1"/>
    <col min="23" max="23" width="14" style="243" customWidth="1"/>
    <col min="24" max="24" width="18.5703125" style="239" hidden="1" customWidth="1"/>
    <col min="25" max="25" width="11.42578125" style="239" hidden="1" customWidth="1"/>
    <col min="26" max="26" width="13" style="239" hidden="1" customWidth="1"/>
    <col min="27" max="29" width="9.140625" style="239" hidden="1" customWidth="1"/>
    <col min="30" max="30" width="53.28515625" style="239" hidden="1" customWidth="1"/>
    <col min="31" max="31" width="9.140625" style="239" hidden="1" customWidth="1"/>
    <col min="32" max="41" width="0" style="239" hidden="1" customWidth="1"/>
    <col min="42" max="16384" width="9.140625" style="239" hidden="1"/>
  </cols>
  <sheetData>
    <row r="1" spans="1:41" s="119" customFormat="1" ht="13.5" thickBot="1" x14ac:dyDescent="0.25">
      <c r="A1" s="140" t="s">
        <v>732</v>
      </c>
      <c r="B1" s="140"/>
      <c r="C1" s="140"/>
      <c r="D1" s="491" t="s">
        <v>733</v>
      </c>
      <c r="E1" s="140"/>
      <c r="F1" s="140"/>
      <c r="G1" s="140"/>
      <c r="H1" s="140"/>
      <c r="I1" s="140"/>
      <c r="J1" s="140"/>
      <c r="AG1" s="135"/>
      <c r="AK1" s="135"/>
      <c r="AO1" s="135"/>
    </row>
    <row r="2" spans="1:41" s="119" customFormat="1" ht="26.25" thickBot="1" x14ac:dyDescent="0.25">
      <c r="A2" s="397"/>
      <c r="B2" s="668" t="s">
        <v>134</v>
      </c>
      <c r="C2" s="668"/>
      <c r="D2" s="668"/>
      <c r="E2" s="668"/>
      <c r="F2" s="398" t="s">
        <v>691</v>
      </c>
      <c r="G2" s="398" t="s">
        <v>693</v>
      </c>
      <c r="H2" s="399"/>
      <c r="I2" s="399"/>
      <c r="J2" s="399"/>
      <c r="K2" s="668" t="s">
        <v>694</v>
      </c>
      <c r="L2" s="687"/>
      <c r="AG2" s="135"/>
      <c r="AK2" s="135"/>
      <c r="AO2" s="135"/>
    </row>
    <row r="3" spans="1:41" s="119" customFormat="1" ht="66" customHeight="1" thickBot="1" x14ac:dyDescent="0.25">
      <c r="A3" s="400" t="s">
        <v>682</v>
      </c>
      <c r="B3" s="669" t="s">
        <v>695</v>
      </c>
      <c r="C3" s="669"/>
      <c r="D3" s="669"/>
      <c r="E3" s="669"/>
      <c r="F3" s="394" t="s">
        <v>692</v>
      </c>
      <c r="G3" s="395"/>
      <c r="H3" s="396"/>
      <c r="I3" s="396"/>
      <c r="J3" s="396"/>
      <c r="K3" s="669" t="s">
        <v>696</v>
      </c>
      <c r="L3" s="674"/>
      <c r="AG3" s="135"/>
      <c r="AK3" s="135"/>
      <c r="AO3" s="135"/>
    </row>
    <row r="4" spans="1:41" s="119" customFormat="1" ht="116.1" customHeight="1" thickBot="1" x14ac:dyDescent="0.25">
      <c r="A4" s="400" t="s">
        <v>683</v>
      </c>
      <c r="B4" s="669" t="s">
        <v>697</v>
      </c>
      <c r="C4" s="669"/>
      <c r="D4" s="669"/>
      <c r="E4" s="669"/>
      <c r="F4" s="394" t="s">
        <v>692</v>
      </c>
      <c r="G4" s="395"/>
      <c r="H4" s="396"/>
      <c r="I4" s="396"/>
      <c r="J4" s="396"/>
      <c r="K4" s="669" t="s">
        <v>730</v>
      </c>
      <c r="L4" s="674"/>
      <c r="AG4" s="135"/>
      <c r="AK4" s="135"/>
      <c r="AO4" s="135"/>
    </row>
    <row r="5" spans="1:41" x14ac:dyDescent="0.2"/>
    <row r="6" spans="1:41" ht="15.75" x14ac:dyDescent="0.25">
      <c r="A6" s="237" t="s">
        <v>150</v>
      </c>
      <c r="C6" s="237"/>
      <c r="M6" s="240"/>
      <c r="N6" s="240"/>
      <c r="O6" s="240"/>
      <c r="P6" s="240"/>
      <c r="Q6" s="240"/>
      <c r="R6" s="241">
        <f>'Summary Financial Statement'!I9</f>
        <v>0</v>
      </c>
      <c r="S6" s="241">
        <f>'Summary Financial Statement'!L9</f>
        <v>0</v>
      </c>
      <c r="V6" s="242" t="str">
        <f>IF('Summary Financial Statement'!$D$9&gt;"",'Summary Financial Statement'!$D$9,"")</f>
        <v/>
      </c>
      <c r="X6" s="706" t="s">
        <v>123</v>
      </c>
      <c r="Y6" s="706"/>
      <c r="Z6" s="706"/>
      <c r="AA6" s="706"/>
      <c r="AB6" s="706"/>
      <c r="AC6" s="706"/>
      <c r="AD6" s="706"/>
    </row>
    <row r="7" spans="1:41" ht="15.75" x14ac:dyDescent="0.2">
      <c r="A7" s="244" t="s">
        <v>1</v>
      </c>
      <c r="C7" s="244"/>
      <c r="M7" s="245"/>
      <c r="N7" s="245"/>
      <c r="O7" s="245"/>
      <c r="P7" s="245"/>
      <c r="Q7" s="245"/>
      <c r="R7" s="245"/>
      <c r="S7" s="245"/>
    </row>
    <row r="8" spans="1:41" ht="35.1" customHeight="1" thickBot="1" x14ac:dyDescent="0.3">
      <c r="A8" s="239"/>
      <c r="B8" s="347" t="s">
        <v>677</v>
      </c>
      <c r="C8" s="347"/>
      <c r="D8" s="248"/>
      <c r="E8" s="248"/>
      <c r="F8" s="248"/>
      <c r="G8" s="248"/>
      <c r="H8" s="248"/>
      <c r="I8" s="248"/>
      <c r="J8" s="248"/>
      <c r="K8" s="690"/>
      <c r="L8" s="690"/>
      <c r="M8" s="245"/>
      <c r="N8" s="245"/>
      <c r="O8" s="245"/>
      <c r="P8" s="245"/>
      <c r="Q8" s="245"/>
      <c r="R8" s="245"/>
      <c r="S8" s="245"/>
      <c r="T8" s="249"/>
      <c r="U8" s="249"/>
      <c r="Y8" s="405" t="s">
        <v>709</v>
      </c>
      <c r="Z8" s="405"/>
      <c r="AA8" s="405"/>
      <c r="AB8" s="405"/>
    </row>
    <row r="9" spans="1:41" s="250" customFormat="1" ht="64.5" thickBot="1" x14ac:dyDescent="0.25">
      <c r="A9" s="691" t="s">
        <v>742</v>
      </c>
      <c r="B9" s="693" t="s">
        <v>128</v>
      </c>
      <c r="C9" s="695" t="s">
        <v>610</v>
      </c>
      <c r="D9" s="688" t="s">
        <v>652</v>
      </c>
      <c r="E9" s="689"/>
      <c r="F9" s="205"/>
      <c r="G9" s="205"/>
      <c r="H9" s="145" t="s">
        <v>655</v>
      </c>
      <c r="I9" s="145" t="s">
        <v>656</v>
      </c>
      <c r="J9" s="302" t="s">
        <v>671</v>
      </c>
      <c r="K9" s="703" t="s">
        <v>754</v>
      </c>
      <c r="L9" s="683" t="s">
        <v>703</v>
      </c>
      <c r="M9" s="697" t="s">
        <v>127</v>
      </c>
      <c r="N9" s="699" t="s">
        <v>139</v>
      </c>
      <c r="O9" s="700"/>
      <c r="P9" s="699" t="s">
        <v>129</v>
      </c>
      <c r="Q9" s="700"/>
      <c r="R9" s="703" t="s">
        <v>151</v>
      </c>
      <c r="S9" s="703" t="s">
        <v>152</v>
      </c>
      <c r="T9" s="403" t="s">
        <v>682</v>
      </c>
      <c r="U9" s="403" t="s">
        <v>683</v>
      </c>
      <c r="V9" s="325" t="s">
        <v>34</v>
      </c>
      <c r="W9" s="243"/>
      <c r="X9" s="250" t="s">
        <v>164</v>
      </c>
      <c r="Y9" s="406" t="s">
        <v>707</v>
      </c>
      <c r="Z9" s="406" t="s">
        <v>708</v>
      </c>
      <c r="AA9" s="404" t="s">
        <v>131</v>
      </c>
      <c r="AB9" s="404" t="s">
        <v>705</v>
      </c>
      <c r="AC9" s="404" t="s">
        <v>706</v>
      </c>
      <c r="AD9" s="707" t="s">
        <v>138</v>
      </c>
    </row>
    <row r="10" spans="1:41" s="250" customFormat="1" ht="24" customHeight="1" thickBot="1" x14ac:dyDescent="0.25">
      <c r="A10" s="692"/>
      <c r="B10" s="694"/>
      <c r="C10" s="696"/>
      <c r="D10" s="705" t="s">
        <v>653</v>
      </c>
      <c r="E10" s="686"/>
      <c r="F10" s="449" t="s">
        <v>654</v>
      </c>
      <c r="G10" s="449" t="s">
        <v>32</v>
      </c>
      <c r="H10" s="146"/>
      <c r="I10" s="146"/>
      <c r="J10" s="299"/>
      <c r="K10" s="704"/>
      <c r="L10" s="684"/>
      <c r="M10" s="698"/>
      <c r="N10" s="701"/>
      <c r="O10" s="702"/>
      <c r="P10" s="701"/>
      <c r="Q10" s="702"/>
      <c r="R10" s="704"/>
      <c r="S10" s="704"/>
      <c r="T10" s="251">
        <f>SUM(T11:T1306)</f>
        <v>0</v>
      </c>
      <c r="U10" s="251">
        <f>SUM(U11:U1306)</f>
        <v>0</v>
      </c>
      <c r="V10" s="251">
        <f>SUM(V11:V1306)</f>
        <v>0</v>
      </c>
      <c r="W10" s="324" t="s">
        <v>673</v>
      </c>
      <c r="Y10" s="251">
        <f>SUM(Y11:Y1306)</f>
        <v>0</v>
      </c>
      <c r="Z10" s="251">
        <f>SUM(Z11:Z1306)</f>
        <v>0</v>
      </c>
      <c r="AA10" s="251">
        <f>SUM(AA11:AA1306)</f>
        <v>0</v>
      </c>
      <c r="AB10" s="251">
        <f>SUM(AB11:AB1306)</f>
        <v>0</v>
      </c>
      <c r="AC10" s="251">
        <f>SUM(AC11:AC1306)</f>
        <v>0</v>
      </c>
      <c r="AD10" s="707"/>
    </row>
    <row r="11" spans="1:41" ht="12.75" customHeight="1" x14ac:dyDescent="0.25">
      <c r="A11" s="186"/>
      <c r="B11" s="230"/>
      <c r="C11" s="256"/>
      <c r="D11" s="231"/>
      <c r="E11" s="191">
        <f>IF(H11=TRUE,10,0)</f>
        <v>10</v>
      </c>
      <c r="F11" s="144" t="str">
        <f>IFERROR(IF(MID(D11,4,3)="AFE",VLOOKUP(D11,'Affiliated entities'!$B$7:$T$37,2,FALSE),VLOOKUP(A11,Beneficiaries!$A$9:$C$38,2,FALSE)),"")</f>
        <v/>
      </c>
      <c r="G11" s="187" t="str">
        <f>IFERROR(IF(MID(D11,4,3)="AFE",VLOOKUP(D11,'Affiliated entities'!$B$7:$T$37,4,FALSE),VLOOKUP(A11,Beneficiaries!$A$9:$C$38,3,FALSE)),"")</f>
        <v/>
      </c>
      <c r="H11" s="188" t="b">
        <f>IF(I11="Partner",TRUE,ISNUMBER(FIND(A11,D11)))</f>
        <v>1</v>
      </c>
      <c r="I11" s="147" t="str">
        <f>IF(A11&lt;&gt;"",D11,"")</f>
        <v/>
      </c>
      <c r="J11" s="300">
        <f>IF(I11="partner",A11,0)</f>
        <v>0</v>
      </c>
      <c r="K11" s="257"/>
      <c r="L11" s="230"/>
      <c r="M11" s="258"/>
      <c r="N11" s="258"/>
      <c r="O11" s="259"/>
      <c r="P11" s="260"/>
      <c r="Q11" s="259"/>
      <c r="R11" s="261"/>
      <c r="S11" s="261"/>
      <c r="T11" s="236"/>
      <c r="U11" s="402"/>
      <c r="V11" s="277">
        <f>+T11+U11</f>
        <v>0</v>
      </c>
      <c r="W11" s="323" t="str">
        <f>IF(A11="","",(IF(OR(B11="",C11="",D11="",K11="",M11="",N11="",O11="",P11="",Q11="",R11="",S11="",),"FILL ALL FIELDS","")))</f>
        <v/>
      </c>
      <c r="X11" s="238" t="str">
        <f t="shared" ref="X11:X74" si="0">IF(A11="","",(IF(OR(N11=P11, R11=S11),"CHECK DATES or CITY","")))</f>
        <v/>
      </c>
      <c r="Y11" s="252">
        <f t="shared" ref="Y11:Y74" si="1">IF(OR(O11="IN", O11=""), 0, IF(OR(Q11="IN", Q11=""), 0, T11))</f>
        <v>0</v>
      </c>
      <c r="Z11" s="252">
        <f>+U11</f>
        <v>0</v>
      </c>
      <c r="AA11" s="253">
        <f>+Z11+Y11</f>
        <v>0</v>
      </c>
      <c r="AB11" s="254">
        <f>IF(V11&gt;AA11,T11-Y11,0)</f>
        <v>0</v>
      </c>
      <c r="AC11" s="254">
        <f>IF(V11&gt;AA11,U11-Z11,0)</f>
        <v>0</v>
      </c>
      <c r="AD11" s="255"/>
    </row>
    <row r="12" spans="1:41" ht="12.75" customHeight="1" x14ac:dyDescent="0.25">
      <c r="A12" s="186"/>
      <c r="B12" s="230"/>
      <c r="C12" s="256"/>
      <c r="D12" s="232"/>
      <c r="E12" s="192">
        <f t="shared" ref="E12" si="2">IF(H12=TRUE,10,0)</f>
        <v>10</v>
      </c>
      <c r="F12" s="144" t="str">
        <f>IFERROR(IF(MID(D12,4,3)="AFE",VLOOKUP(D12,'Affiliated entities'!$B$7:$T$37,2,FALSE),VLOOKUP(A12,Beneficiaries!$A$9:$C$38,2,FALSE)),"")</f>
        <v/>
      </c>
      <c r="G12" s="187" t="str">
        <f>IFERROR(IF(MID(D12,4,3)="AFE",VLOOKUP(D12,'Affiliated entities'!$B$7:$T$37,4,FALSE),VLOOKUP(A12,Beneficiaries!$A$9:$C$38,3,FALSE)),"")</f>
        <v/>
      </c>
      <c r="H12" s="188" t="b">
        <f t="shared" ref="H12:H75" si="3">IF(I12="Partner",TRUE,ISNUMBER(FIND(A12,D12)))</f>
        <v>1</v>
      </c>
      <c r="I12" s="147" t="str">
        <f t="shared" ref="I12:I75" si="4">IF(A12&lt;&gt;"",D12,"")</f>
        <v/>
      </c>
      <c r="J12" s="300">
        <f t="shared" ref="J12:J75" si="5">IF(I12="partner",A12,0)</f>
        <v>0</v>
      </c>
      <c r="K12" s="257"/>
      <c r="L12" s="230"/>
      <c r="M12" s="258"/>
      <c r="N12" s="258"/>
      <c r="O12" s="259"/>
      <c r="P12" s="260"/>
      <c r="Q12" s="259"/>
      <c r="R12" s="261"/>
      <c r="S12" s="261"/>
      <c r="T12" s="236"/>
      <c r="U12" s="402"/>
      <c r="V12" s="277">
        <f t="shared" ref="V12:V75" si="6">+T12+U12</f>
        <v>0</v>
      </c>
      <c r="W12" s="323" t="str">
        <f t="shared" ref="W12:W75" si="7">IF(A12="","",(IF(OR(B12="",C12="",D12="",K12="",M12="",N12="",O12="",P12="",Q12="",R12="",S12="",),"FILL ALL FIELDS","")))</f>
        <v/>
      </c>
      <c r="X12" s="238" t="str">
        <f t="shared" si="0"/>
        <v/>
      </c>
      <c r="Y12" s="252">
        <f t="shared" si="1"/>
        <v>0</v>
      </c>
      <c r="Z12" s="252">
        <f t="shared" ref="Z12:Z75" si="8">+U12</f>
        <v>0</v>
      </c>
      <c r="AA12" s="253">
        <f t="shared" ref="AA12:AA75" si="9">+Z12+Y12</f>
        <v>0</v>
      </c>
      <c r="AB12" s="254">
        <f t="shared" ref="AB12:AB74" si="10">IF(V12&gt;AA12,V12-AA12,0)</f>
        <v>0</v>
      </c>
      <c r="AC12" s="254"/>
      <c r="AD12" s="255"/>
    </row>
    <row r="13" spans="1:41" ht="12.75" customHeight="1" x14ac:dyDescent="0.25">
      <c r="A13" s="186"/>
      <c r="B13" s="230"/>
      <c r="C13" s="256"/>
      <c r="D13" s="232"/>
      <c r="E13" s="192">
        <f t="shared" ref="E13:E76" si="11">IF(H13=TRUE,10,0)</f>
        <v>10</v>
      </c>
      <c r="F13" s="144" t="str">
        <f>IFERROR(IF(MID(D13,4,3)="AFE",VLOOKUP(D13,'Affiliated entities'!$B$7:$T$37,2,FALSE),VLOOKUP(A13,Beneficiaries!$A$9:$C$38,2,FALSE)),"")</f>
        <v/>
      </c>
      <c r="G13" s="187" t="str">
        <f>IFERROR(IF(MID(D13,4,3)="AFE",VLOOKUP(D13,'Affiliated entities'!$B$7:$T$37,4,FALSE),VLOOKUP(A13,Beneficiaries!$A$9:$C$38,3,FALSE)),"")</f>
        <v/>
      </c>
      <c r="H13" s="188" t="b">
        <f t="shared" si="3"/>
        <v>1</v>
      </c>
      <c r="I13" s="147" t="str">
        <f t="shared" si="4"/>
        <v/>
      </c>
      <c r="J13" s="300">
        <f t="shared" si="5"/>
        <v>0</v>
      </c>
      <c r="K13" s="257"/>
      <c r="L13" s="230"/>
      <c r="M13" s="258"/>
      <c r="N13" s="258"/>
      <c r="O13" s="259"/>
      <c r="P13" s="258"/>
      <c r="Q13" s="259"/>
      <c r="R13" s="261"/>
      <c r="S13" s="261"/>
      <c r="T13" s="236"/>
      <c r="U13" s="402"/>
      <c r="V13" s="277">
        <f t="shared" si="6"/>
        <v>0</v>
      </c>
      <c r="W13" s="323" t="str">
        <f t="shared" si="7"/>
        <v/>
      </c>
      <c r="X13" s="238" t="str">
        <f t="shared" si="0"/>
        <v/>
      </c>
      <c r="Y13" s="252">
        <f t="shared" si="1"/>
        <v>0</v>
      </c>
      <c r="Z13" s="252">
        <f t="shared" si="8"/>
        <v>0</v>
      </c>
      <c r="AA13" s="253">
        <f t="shared" si="9"/>
        <v>0</v>
      </c>
      <c r="AB13" s="254">
        <f t="shared" si="10"/>
        <v>0</v>
      </c>
      <c r="AC13" s="254"/>
      <c r="AD13" s="255"/>
    </row>
    <row r="14" spans="1:41" ht="12.75" customHeight="1" x14ac:dyDescent="0.25">
      <c r="A14" s="186"/>
      <c r="B14" s="230"/>
      <c r="C14" s="256"/>
      <c r="D14" s="232"/>
      <c r="E14" s="192">
        <f t="shared" si="11"/>
        <v>10</v>
      </c>
      <c r="F14" s="144" t="str">
        <f>IFERROR(IF(MID(D14,4,3)="AFE",VLOOKUP(D14,'Affiliated entities'!$B$7:$T$37,2,FALSE),VLOOKUP(A14,Beneficiaries!$A$9:$C$38,2,FALSE)),"")</f>
        <v/>
      </c>
      <c r="G14" s="187" t="str">
        <f>IFERROR(IF(MID(D14,4,3)="AFE",VLOOKUP(D14,'Affiliated entities'!$B$7:$T$37,4,FALSE),VLOOKUP(A14,Beneficiaries!$A$9:$C$38,3,FALSE)),"")</f>
        <v/>
      </c>
      <c r="H14" s="188" t="b">
        <f t="shared" si="3"/>
        <v>1</v>
      </c>
      <c r="I14" s="147" t="str">
        <f t="shared" si="4"/>
        <v/>
      </c>
      <c r="J14" s="300">
        <f t="shared" si="5"/>
        <v>0</v>
      </c>
      <c r="K14" s="262"/>
      <c r="L14" s="230"/>
      <c r="M14" s="258"/>
      <c r="N14" s="258"/>
      <c r="O14" s="259"/>
      <c r="P14" s="258"/>
      <c r="Q14" s="259"/>
      <c r="R14" s="261"/>
      <c r="S14" s="261"/>
      <c r="T14" s="236"/>
      <c r="U14" s="402"/>
      <c r="V14" s="277">
        <f t="shared" si="6"/>
        <v>0</v>
      </c>
      <c r="W14" s="323" t="str">
        <f t="shared" si="7"/>
        <v/>
      </c>
      <c r="X14" s="238" t="str">
        <f t="shared" si="0"/>
        <v/>
      </c>
      <c r="Y14" s="252">
        <f t="shared" si="1"/>
        <v>0</v>
      </c>
      <c r="Z14" s="252">
        <f t="shared" si="8"/>
        <v>0</v>
      </c>
      <c r="AA14" s="253">
        <f t="shared" si="9"/>
        <v>0</v>
      </c>
      <c r="AB14" s="254">
        <f t="shared" si="10"/>
        <v>0</v>
      </c>
      <c r="AC14" s="254"/>
      <c r="AD14" s="255"/>
    </row>
    <row r="15" spans="1:41" ht="12.75" customHeight="1" x14ac:dyDescent="0.25">
      <c r="A15" s="186"/>
      <c r="B15" s="230"/>
      <c r="C15" s="256"/>
      <c r="D15" s="232"/>
      <c r="E15" s="192">
        <f t="shared" si="11"/>
        <v>10</v>
      </c>
      <c r="F15" s="144" t="str">
        <f>IFERROR(IF(MID(D15,4,3)="AFE",VLOOKUP(D15,'Affiliated entities'!$B$7:$T$37,2,FALSE),VLOOKUP(A15,Beneficiaries!$A$9:$C$38,2,FALSE)),"")</f>
        <v/>
      </c>
      <c r="G15" s="187" t="str">
        <f>IFERROR(IF(MID(D15,4,3)="AFE",VLOOKUP(D15,'Affiliated entities'!$B$7:$T$37,4,FALSE),VLOOKUP(A15,Beneficiaries!$A$9:$C$38,3,FALSE)),"")</f>
        <v/>
      </c>
      <c r="H15" s="188" t="b">
        <f t="shared" si="3"/>
        <v>1</v>
      </c>
      <c r="I15" s="147" t="str">
        <f t="shared" si="4"/>
        <v/>
      </c>
      <c r="J15" s="300">
        <f t="shared" si="5"/>
        <v>0</v>
      </c>
      <c r="K15" s="257"/>
      <c r="L15" s="230"/>
      <c r="M15" s="258"/>
      <c r="N15" s="258"/>
      <c r="O15" s="259"/>
      <c r="P15" s="258"/>
      <c r="Q15" s="259"/>
      <c r="R15" s="261"/>
      <c r="S15" s="261"/>
      <c r="T15" s="236"/>
      <c r="U15" s="402"/>
      <c r="V15" s="277">
        <f t="shared" si="6"/>
        <v>0</v>
      </c>
      <c r="W15" s="323" t="str">
        <f t="shared" si="7"/>
        <v/>
      </c>
      <c r="X15" s="238" t="str">
        <f t="shared" si="0"/>
        <v/>
      </c>
      <c r="Y15" s="252">
        <f t="shared" si="1"/>
        <v>0</v>
      </c>
      <c r="Z15" s="252">
        <f t="shared" si="8"/>
        <v>0</v>
      </c>
      <c r="AA15" s="253">
        <f t="shared" si="9"/>
        <v>0</v>
      </c>
      <c r="AB15" s="254">
        <f t="shared" si="10"/>
        <v>0</v>
      </c>
      <c r="AC15" s="254"/>
      <c r="AD15" s="255"/>
    </row>
    <row r="16" spans="1:41" ht="12.75" customHeight="1" x14ac:dyDescent="0.25">
      <c r="A16" s="186"/>
      <c r="B16" s="230"/>
      <c r="C16" s="256"/>
      <c r="D16" s="232"/>
      <c r="E16" s="192">
        <f t="shared" si="11"/>
        <v>10</v>
      </c>
      <c r="F16" s="144" t="str">
        <f>IFERROR(IF(MID(D16,4,3)="AFE",VLOOKUP(D16,'Affiliated entities'!$B$7:$T$37,2,FALSE),VLOOKUP(A16,Beneficiaries!$A$9:$C$38,2,FALSE)),"")</f>
        <v/>
      </c>
      <c r="G16" s="187" t="str">
        <f>IFERROR(IF(MID(D16,4,3)="AFE",VLOOKUP(D16,'Affiliated entities'!$B$7:$T$37,4,FALSE),VLOOKUP(A16,Beneficiaries!$A$9:$C$38,3,FALSE)),"")</f>
        <v/>
      </c>
      <c r="H16" s="188" t="b">
        <f t="shared" si="3"/>
        <v>1</v>
      </c>
      <c r="I16" s="147" t="str">
        <f t="shared" si="4"/>
        <v/>
      </c>
      <c r="J16" s="300">
        <f t="shared" si="5"/>
        <v>0</v>
      </c>
      <c r="K16" s="257"/>
      <c r="L16" s="230"/>
      <c r="M16" s="258"/>
      <c r="N16" s="258"/>
      <c r="O16" s="259"/>
      <c r="P16" s="258"/>
      <c r="Q16" s="259"/>
      <c r="R16" s="261"/>
      <c r="S16" s="261"/>
      <c r="T16" s="236"/>
      <c r="U16" s="402"/>
      <c r="V16" s="277">
        <f t="shared" si="6"/>
        <v>0</v>
      </c>
      <c r="W16" s="323" t="str">
        <f t="shared" si="7"/>
        <v/>
      </c>
      <c r="X16" s="238" t="str">
        <f t="shared" si="0"/>
        <v/>
      </c>
      <c r="Y16" s="252">
        <f t="shared" si="1"/>
        <v>0</v>
      </c>
      <c r="Z16" s="252">
        <f t="shared" si="8"/>
        <v>0</v>
      </c>
      <c r="AA16" s="253">
        <f t="shared" si="9"/>
        <v>0</v>
      </c>
      <c r="AB16" s="254">
        <f t="shared" si="10"/>
        <v>0</v>
      </c>
      <c r="AC16" s="254"/>
      <c r="AD16" s="255"/>
    </row>
    <row r="17" spans="1:30" ht="12.75" customHeight="1" x14ac:dyDescent="0.25">
      <c r="A17" s="186"/>
      <c r="B17" s="230"/>
      <c r="C17" s="256"/>
      <c r="D17" s="232"/>
      <c r="E17" s="192">
        <f t="shared" si="11"/>
        <v>10</v>
      </c>
      <c r="F17" s="144" t="str">
        <f>IFERROR(IF(MID(D17,4,3)="AFE",VLOOKUP(D17,'Affiliated entities'!$B$7:$T$37,2,FALSE),VLOOKUP(A17,Beneficiaries!$A$9:$C$38,2,FALSE)),"")</f>
        <v/>
      </c>
      <c r="G17" s="187" t="str">
        <f>IFERROR(IF(MID(D17,4,3)="AFE",VLOOKUP(D17,'Affiliated entities'!$B$7:$T$37,4,FALSE),VLOOKUP(A17,Beneficiaries!$A$9:$C$38,3,FALSE)),"")</f>
        <v/>
      </c>
      <c r="H17" s="188" t="b">
        <f t="shared" si="3"/>
        <v>1</v>
      </c>
      <c r="I17" s="147" t="str">
        <f t="shared" si="4"/>
        <v/>
      </c>
      <c r="J17" s="300">
        <f t="shared" si="5"/>
        <v>0</v>
      </c>
      <c r="K17" s="257"/>
      <c r="L17" s="230"/>
      <c r="M17" s="258"/>
      <c r="N17" s="258"/>
      <c r="O17" s="259"/>
      <c r="P17" s="258"/>
      <c r="Q17" s="259"/>
      <c r="R17" s="261"/>
      <c r="S17" s="261"/>
      <c r="T17" s="236"/>
      <c r="U17" s="402"/>
      <c r="V17" s="277">
        <f t="shared" si="6"/>
        <v>0</v>
      </c>
      <c r="W17" s="323" t="str">
        <f t="shared" si="7"/>
        <v/>
      </c>
      <c r="X17" s="238" t="str">
        <f t="shared" si="0"/>
        <v/>
      </c>
      <c r="Y17" s="252">
        <f t="shared" si="1"/>
        <v>0</v>
      </c>
      <c r="Z17" s="252">
        <f t="shared" si="8"/>
        <v>0</v>
      </c>
      <c r="AA17" s="253">
        <f t="shared" si="9"/>
        <v>0</v>
      </c>
      <c r="AB17" s="254">
        <f t="shared" si="10"/>
        <v>0</v>
      </c>
      <c r="AC17" s="254"/>
      <c r="AD17" s="255"/>
    </row>
    <row r="18" spans="1:30" ht="12.75" customHeight="1" x14ac:dyDescent="0.25">
      <c r="A18" s="186"/>
      <c r="B18" s="230"/>
      <c r="C18" s="256"/>
      <c r="D18" s="232"/>
      <c r="E18" s="192">
        <f t="shared" si="11"/>
        <v>10</v>
      </c>
      <c r="F18" s="144" t="str">
        <f>IFERROR(IF(MID(D18,4,3)="AFE",VLOOKUP(D18,'Affiliated entities'!$B$7:$T$37,2,FALSE),VLOOKUP(A18,Beneficiaries!$A$9:$C$38,2,FALSE)),"")</f>
        <v/>
      </c>
      <c r="G18" s="187" t="str">
        <f>IFERROR(IF(MID(D18,4,3)="AFE",VLOOKUP(D18,'Affiliated entities'!$B$7:$T$37,4,FALSE),VLOOKUP(A18,Beneficiaries!$A$9:$C$38,3,FALSE)),"")</f>
        <v/>
      </c>
      <c r="H18" s="188" t="b">
        <f t="shared" si="3"/>
        <v>1</v>
      </c>
      <c r="I18" s="147" t="str">
        <f t="shared" si="4"/>
        <v/>
      </c>
      <c r="J18" s="300">
        <f t="shared" si="5"/>
        <v>0</v>
      </c>
      <c r="K18" s="257"/>
      <c r="L18" s="230"/>
      <c r="M18" s="258"/>
      <c r="N18" s="258"/>
      <c r="O18" s="259"/>
      <c r="P18" s="258"/>
      <c r="Q18" s="259"/>
      <c r="R18" s="261"/>
      <c r="S18" s="261"/>
      <c r="T18" s="236"/>
      <c r="U18" s="402"/>
      <c r="V18" s="277">
        <f t="shared" si="6"/>
        <v>0</v>
      </c>
      <c r="W18" s="323" t="str">
        <f t="shared" si="7"/>
        <v/>
      </c>
      <c r="X18" s="238" t="str">
        <f t="shared" si="0"/>
        <v/>
      </c>
      <c r="Y18" s="252">
        <f t="shared" si="1"/>
        <v>0</v>
      </c>
      <c r="Z18" s="252">
        <f t="shared" si="8"/>
        <v>0</v>
      </c>
      <c r="AA18" s="253">
        <f t="shared" si="9"/>
        <v>0</v>
      </c>
      <c r="AB18" s="254">
        <f t="shared" si="10"/>
        <v>0</v>
      </c>
      <c r="AC18" s="254"/>
      <c r="AD18" s="255"/>
    </row>
    <row r="19" spans="1:30" ht="12.75" customHeight="1" x14ac:dyDescent="0.25">
      <c r="A19" s="186"/>
      <c r="B19" s="230"/>
      <c r="C19" s="256"/>
      <c r="D19" s="232"/>
      <c r="E19" s="192">
        <f t="shared" si="11"/>
        <v>10</v>
      </c>
      <c r="F19" s="144" t="str">
        <f>IFERROR(IF(MID(D19,4,3)="AFE",VLOOKUP(D19,'Affiliated entities'!$B$7:$T$37,2,FALSE),VLOOKUP(A19,Beneficiaries!$A$9:$C$38,2,FALSE)),"")</f>
        <v/>
      </c>
      <c r="G19" s="187" t="str">
        <f>IFERROR(IF(MID(D19,4,3)="AFE",VLOOKUP(D19,'Affiliated entities'!$B$7:$T$37,4,FALSE),VLOOKUP(A19,Beneficiaries!$A$9:$C$38,3,FALSE)),"")</f>
        <v/>
      </c>
      <c r="H19" s="188" t="b">
        <f t="shared" si="3"/>
        <v>1</v>
      </c>
      <c r="I19" s="147" t="str">
        <f t="shared" si="4"/>
        <v/>
      </c>
      <c r="J19" s="300">
        <f t="shared" si="5"/>
        <v>0</v>
      </c>
      <c r="K19" s="257"/>
      <c r="L19" s="230"/>
      <c r="M19" s="258"/>
      <c r="N19" s="258"/>
      <c r="O19" s="259"/>
      <c r="P19" s="258"/>
      <c r="Q19" s="259"/>
      <c r="R19" s="261"/>
      <c r="S19" s="261"/>
      <c r="T19" s="236"/>
      <c r="U19" s="402"/>
      <c r="V19" s="277">
        <f t="shared" si="6"/>
        <v>0</v>
      </c>
      <c r="W19" s="323" t="str">
        <f t="shared" si="7"/>
        <v/>
      </c>
      <c r="X19" s="238" t="str">
        <f t="shared" si="0"/>
        <v/>
      </c>
      <c r="Y19" s="252">
        <f t="shared" si="1"/>
        <v>0</v>
      </c>
      <c r="Z19" s="252">
        <f t="shared" si="8"/>
        <v>0</v>
      </c>
      <c r="AA19" s="253">
        <f t="shared" si="9"/>
        <v>0</v>
      </c>
      <c r="AB19" s="254">
        <f t="shared" si="10"/>
        <v>0</v>
      </c>
      <c r="AC19" s="254"/>
      <c r="AD19" s="255"/>
    </row>
    <row r="20" spans="1:30" ht="12.75" customHeight="1" x14ac:dyDescent="0.25">
      <c r="A20" s="186"/>
      <c r="B20" s="230"/>
      <c r="C20" s="256"/>
      <c r="D20" s="232"/>
      <c r="E20" s="192">
        <f t="shared" si="11"/>
        <v>10</v>
      </c>
      <c r="F20" s="144" t="str">
        <f>IFERROR(IF(MID(D20,4,3)="AFE",VLOOKUP(D20,'Affiliated entities'!$B$7:$T$37,2,FALSE),VLOOKUP(A20,Beneficiaries!$A$9:$C$38,2,FALSE)),"")</f>
        <v/>
      </c>
      <c r="G20" s="187" t="str">
        <f>IFERROR(IF(MID(D20,4,3)="AFE",VLOOKUP(D20,'Affiliated entities'!$B$7:$T$37,4,FALSE),VLOOKUP(A20,Beneficiaries!$A$9:$C$38,3,FALSE)),"")</f>
        <v/>
      </c>
      <c r="H20" s="188" t="b">
        <f t="shared" si="3"/>
        <v>1</v>
      </c>
      <c r="I20" s="147" t="str">
        <f t="shared" si="4"/>
        <v/>
      </c>
      <c r="J20" s="300">
        <f t="shared" si="5"/>
        <v>0</v>
      </c>
      <c r="K20" s="257"/>
      <c r="L20" s="230"/>
      <c r="M20" s="258"/>
      <c r="N20" s="258"/>
      <c r="O20" s="259"/>
      <c r="P20" s="258"/>
      <c r="Q20" s="259"/>
      <c r="R20" s="261"/>
      <c r="S20" s="261"/>
      <c r="T20" s="236"/>
      <c r="U20" s="402"/>
      <c r="V20" s="277">
        <f t="shared" si="6"/>
        <v>0</v>
      </c>
      <c r="W20" s="323" t="str">
        <f t="shared" si="7"/>
        <v/>
      </c>
      <c r="X20" s="238" t="str">
        <f t="shared" si="0"/>
        <v/>
      </c>
      <c r="Y20" s="252">
        <f t="shared" si="1"/>
        <v>0</v>
      </c>
      <c r="Z20" s="252">
        <f t="shared" si="8"/>
        <v>0</v>
      </c>
      <c r="AA20" s="253">
        <f t="shared" si="9"/>
        <v>0</v>
      </c>
      <c r="AB20" s="254">
        <f t="shared" si="10"/>
        <v>0</v>
      </c>
      <c r="AC20" s="254"/>
      <c r="AD20" s="255"/>
    </row>
    <row r="21" spans="1:30" ht="12.75" customHeight="1" x14ac:dyDescent="0.25">
      <c r="A21" s="186"/>
      <c r="B21" s="230"/>
      <c r="C21" s="256"/>
      <c r="D21" s="232"/>
      <c r="E21" s="192">
        <f t="shared" si="11"/>
        <v>10</v>
      </c>
      <c r="F21" s="144" t="str">
        <f>IFERROR(IF(MID(D21,4,3)="AFE",VLOOKUP(D21,'Affiliated entities'!$B$7:$T$37,2,FALSE),VLOOKUP(A21,Beneficiaries!$A$9:$C$38,2,FALSE)),"")</f>
        <v/>
      </c>
      <c r="G21" s="187" t="str">
        <f>IFERROR(IF(MID(D21,4,3)="AFE",VLOOKUP(D21,'Affiliated entities'!$B$7:$T$37,4,FALSE),VLOOKUP(A21,Beneficiaries!$A$9:$C$38,3,FALSE)),"")</f>
        <v/>
      </c>
      <c r="H21" s="188" t="b">
        <f t="shared" si="3"/>
        <v>1</v>
      </c>
      <c r="I21" s="147" t="str">
        <f t="shared" si="4"/>
        <v/>
      </c>
      <c r="J21" s="300">
        <f t="shared" si="5"/>
        <v>0</v>
      </c>
      <c r="K21" s="257"/>
      <c r="L21" s="230"/>
      <c r="M21" s="258"/>
      <c r="N21" s="258"/>
      <c r="O21" s="259"/>
      <c r="P21" s="258"/>
      <c r="Q21" s="259"/>
      <c r="R21" s="261"/>
      <c r="S21" s="261"/>
      <c r="T21" s="236"/>
      <c r="U21" s="402"/>
      <c r="V21" s="277">
        <f t="shared" si="6"/>
        <v>0</v>
      </c>
      <c r="W21" s="323" t="str">
        <f t="shared" si="7"/>
        <v/>
      </c>
      <c r="X21" s="238" t="str">
        <f t="shared" si="0"/>
        <v/>
      </c>
      <c r="Y21" s="252">
        <f t="shared" si="1"/>
        <v>0</v>
      </c>
      <c r="Z21" s="252">
        <f t="shared" si="8"/>
        <v>0</v>
      </c>
      <c r="AA21" s="253">
        <f t="shared" si="9"/>
        <v>0</v>
      </c>
      <c r="AB21" s="254">
        <f t="shared" si="10"/>
        <v>0</v>
      </c>
      <c r="AC21" s="254"/>
      <c r="AD21" s="255"/>
    </row>
    <row r="22" spans="1:30" ht="12.75" customHeight="1" x14ac:dyDescent="0.25">
      <c r="A22" s="186"/>
      <c r="B22" s="230"/>
      <c r="C22" s="256"/>
      <c r="D22" s="232"/>
      <c r="E22" s="192">
        <f t="shared" si="11"/>
        <v>10</v>
      </c>
      <c r="F22" s="144" t="str">
        <f>IFERROR(IF(MID(D22,4,3)="AFE",VLOOKUP(D22,'Affiliated entities'!$B$7:$T$37,2,FALSE),VLOOKUP(A22,Beneficiaries!$A$9:$C$38,2,FALSE)),"")</f>
        <v/>
      </c>
      <c r="G22" s="187" t="str">
        <f>IFERROR(IF(MID(D22,4,3)="AFE",VLOOKUP(D22,'Affiliated entities'!$B$7:$T$37,4,FALSE),VLOOKUP(A22,Beneficiaries!$A$9:$C$38,3,FALSE)),"")</f>
        <v/>
      </c>
      <c r="H22" s="188" t="b">
        <f t="shared" si="3"/>
        <v>1</v>
      </c>
      <c r="I22" s="147" t="str">
        <f t="shared" si="4"/>
        <v/>
      </c>
      <c r="J22" s="300">
        <f t="shared" si="5"/>
        <v>0</v>
      </c>
      <c r="K22" s="257"/>
      <c r="L22" s="230"/>
      <c r="M22" s="258"/>
      <c r="N22" s="258"/>
      <c r="O22" s="259"/>
      <c r="P22" s="258"/>
      <c r="Q22" s="259"/>
      <c r="R22" s="261"/>
      <c r="S22" s="261"/>
      <c r="T22" s="236"/>
      <c r="U22" s="402"/>
      <c r="V22" s="277">
        <f t="shared" si="6"/>
        <v>0</v>
      </c>
      <c r="W22" s="323" t="str">
        <f t="shared" si="7"/>
        <v/>
      </c>
      <c r="X22" s="238" t="str">
        <f t="shared" si="0"/>
        <v/>
      </c>
      <c r="Y22" s="252">
        <f t="shared" si="1"/>
        <v>0</v>
      </c>
      <c r="Z22" s="252">
        <f t="shared" si="8"/>
        <v>0</v>
      </c>
      <c r="AA22" s="253">
        <f t="shared" si="9"/>
        <v>0</v>
      </c>
      <c r="AB22" s="254">
        <f t="shared" si="10"/>
        <v>0</v>
      </c>
      <c r="AC22" s="254"/>
      <c r="AD22" s="255"/>
    </row>
    <row r="23" spans="1:30" ht="12.75" customHeight="1" x14ac:dyDescent="0.25">
      <c r="A23" s="186"/>
      <c r="B23" s="230"/>
      <c r="C23" s="256"/>
      <c r="D23" s="232"/>
      <c r="E23" s="192">
        <f t="shared" si="11"/>
        <v>10</v>
      </c>
      <c r="F23" s="144" t="str">
        <f>IFERROR(IF(MID(D23,4,3)="AFE",VLOOKUP(D23,'Affiliated entities'!$B$7:$T$37,2,FALSE),VLOOKUP(A23,Beneficiaries!$A$9:$C$38,2,FALSE)),"")</f>
        <v/>
      </c>
      <c r="G23" s="187" t="str">
        <f>IFERROR(IF(MID(D23,4,3)="AFE",VLOOKUP(D23,'Affiliated entities'!$B$7:$T$37,4,FALSE),VLOOKUP(A23,Beneficiaries!$A$9:$C$38,3,FALSE)),"")</f>
        <v/>
      </c>
      <c r="H23" s="188" t="b">
        <f t="shared" si="3"/>
        <v>1</v>
      </c>
      <c r="I23" s="147" t="str">
        <f t="shared" si="4"/>
        <v/>
      </c>
      <c r="J23" s="300">
        <f t="shared" si="5"/>
        <v>0</v>
      </c>
      <c r="K23" s="257"/>
      <c r="L23" s="230"/>
      <c r="M23" s="258"/>
      <c r="N23" s="258"/>
      <c r="O23" s="259"/>
      <c r="P23" s="258"/>
      <c r="Q23" s="259"/>
      <c r="R23" s="261"/>
      <c r="S23" s="261"/>
      <c r="T23" s="236"/>
      <c r="U23" s="402"/>
      <c r="V23" s="277">
        <f t="shared" si="6"/>
        <v>0</v>
      </c>
      <c r="W23" s="323" t="str">
        <f t="shared" si="7"/>
        <v/>
      </c>
      <c r="X23" s="238" t="str">
        <f t="shared" si="0"/>
        <v/>
      </c>
      <c r="Y23" s="252">
        <f t="shared" si="1"/>
        <v>0</v>
      </c>
      <c r="Z23" s="252">
        <f t="shared" si="8"/>
        <v>0</v>
      </c>
      <c r="AA23" s="253">
        <f t="shared" si="9"/>
        <v>0</v>
      </c>
      <c r="AB23" s="254">
        <f t="shared" si="10"/>
        <v>0</v>
      </c>
      <c r="AC23" s="254"/>
      <c r="AD23" s="255"/>
    </row>
    <row r="24" spans="1:30" ht="12.75" customHeight="1" x14ac:dyDescent="0.25">
      <c r="A24" s="186"/>
      <c r="B24" s="230"/>
      <c r="C24" s="256"/>
      <c r="D24" s="232"/>
      <c r="E24" s="192">
        <f t="shared" si="11"/>
        <v>10</v>
      </c>
      <c r="F24" s="144" t="str">
        <f>IFERROR(IF(MID(D24,4,3)="AFE",VLOOKUP(D24,'Affiliated entities'!$B$7:$T$37,2,FALSE),VLOOKUP(A24,Beneficiaries!$A$9:$C$38,2,FALSE)),"")</f>
        <v/>
      </c>
      <c r="G24" s="187" t="str">
        <f>IFERROR(IF(MID(D24,4,3)="AFE",VLOOKUP(D24,'Affiliated entities'!$B$7:$T$37,4,FALSE),VLOOKUP(A24,Beneficiaries!$A$9:$C$38,3,FALSE)),"")</f>
        <v/>
      </c>
      <c r="H24" s="188" t="b">
        <f t="shared" si="3"/>
        <v>1</v>
      </c>
      <c r="I24" s="147" t="str">
        <f t="shared" si="4"/>
        <v/>
      </c>
      <c r="J24" s="300">
        <f t="shared" si="5"/>
        <v>0</v>
      </c>
      <c r="K24" s="257"/>
      <c r="L24" s="230"/>
      <c r="M24" s="258"/>
      <c r="N24" s="258"/>
      <c r="O24" s="259"/>
      <c r="P24" s="258"/>
      <c r="Q24" s="259"/>
      <c r="R24" s="261"/>
      <c r="S24" s="261"/>
      <c r="T24" s="236"/>
      <c r="U24" s="402"/>
      <c r="V24" s="277">
        <f t="shared" si="6"/>
        <v>0</v>
      </c>
      <c r="W24" s="323" t="str">
        <f t="shared" si="7"/>
        <v/>
      </c>
      <c r="X24" s="238" t="str">
        <f t="shared" si="0"/>
        <v/>
      </c>
      <c r="Y24" s="252">
        <f t="shared" si="1"/>
        <v>0</v>
      </c>
      <c r="Z24" s="252">
        <f t="shared" si="8"/>
        <v>0</v>
      </c>
      <c r="AA24" s="253">
        <f t="shared" si="9"/>
        <v>0</v>
      </c>
      <c r="AB24" s="254">
        <f t="shared" si="10"/>
        <v>0</v>
      </c>
      <c r="AC24" s="254"/>
      <c r="AD24" s="255"/>
    </row>
    <row r="25" spans="1:30" ht="12.75" customHeight="1" x14ac:dyDescent="0.25">
      <c r="A25" s="186"/>
      <c r="B25" s="230"/>
      <c r="C25" s="256"/>
      <c r="D25" s="232"/>
      <c r="E25" s="192">
        <f t="shared" si="11"/>
        <v>10</v>
      </c>
      <c r="F25" s="144" t="str">
        <f>IFERROR(IF(MID(D25,4,3)="AFE",VLOOKUP(D25,'Affiliated entities'!$B$7:$T$37,2,FALSE),VLOOKUP(A25,Beneficiaries!$A$9:$C$38,2,FALSE)),"")</f>
        <v/>
      </c>
      <c r="G25" s="187" t="str">
        <f>IFERROR(IF(MID(D25,4,3)="AFE",VLOOKUP(D25,'Affiliated entities'!$B$7:$T$37,4,FALSE),VLOOKUP(A25,Beneficiaries!$A$9:$C$38,3,FALSE)),"")</f>
        <v/>
      </c>
      <c r="H25" s="188" t="b">
        <f t="shared" si="3"/>
        <v>1</v>
      </c>
      <c r="I25" s="147" t="str">
        <f t="shared" si="4"/>
        <v/>
      </c>
      <c r="J25" s="300">
        <f t="shared" si="5"/>
        <v>0</v>
      </c>
      <c r="K25" s="262"/>
      <c r="L25" s="230"/>
      <c r="M25" s="258"/>
      <c r="N25" s="258"/>
      <c r="O25" s="259"/>
      <c r="P25" s="258"/>
      <c r="Q25" s="259"/>
      <c r="R25" s="261"/>
      <c r="S25" s="261"/>
      <c r="T25" s="236"/>
      <c r="U25" s="402"/>
      <c r="V25" s="277">
        <f t="shared" si="6"/>
        <v>0</v>
      </c>
      <c r="W25" s="323" t="str">
        <f t="shared" si="7"/>
        <v/>
      </c>
      <c r="X25" s="238" t="str">
        <f t="shared" si="0"/>
        <v/>
      </c>
      <c r="Y25" s="252">
        <f t="shared" si="1"/>
        <v>0</v>
      </c>
      <c r="Z25" s="252">
        <f t="shared" si="8"/>
        <v>0</v>
      </c>
      <c r="AA25" s="253">
        <f t="shared" si="9"/>
        <v>0</v>
      </c>
      <c r="AB25" s="254">
        <f t="shared" si="10"/>
        <v>0</v>
      </c>
      <c r="AC25" s="254"/>
      <c r="AD25" s="255"/>
    </row>
    <row r="26" spans="1:30" ht="12.75" customHeight="1" x14ac:dyDescent="0.25">
      <c r="A26" s="186"/>
      <c r="B26" s="230"/>
      <c r="C26" s="256"/>
      <c r="D26" s="232"/>
      <c r="E26" s="192">
        <f t="shared" si="11"/>
        <v>10</v>
      </c>
      <c r="F26" s="144" t="str">
        <f>IFERROR(IF(MID(D26,4,3)="AFE",VLOOKUP(D26,'Affiliated entities'!$B$7:$T$37,2,FALSE),VLOOKUP(A26,Beneficiaries!$A$9:$C$38,2,FALSE)),"")</f>
        <v/>
      </c>
      <c r="G26" s="187" t="str">
        <f>IFERROR(IF(MID(D26,4,3)="AFE",VLOOKUP(D26,'Affiliated entities'!$B$7:$T$37,4,FALSE),VLOOKUP(A26,Beneficiaries!$A$9:$C$38,3,FALSE)),"")</f>
        <v/>
      </c>
      <c r="H26" s="188" t="b">
        <f t="shared" si="3"/>
        <v>1</v>
      </c>
      <c r="I26" s="147" t="str">
        <f t="shared" si="4"/>
        <v/>
      </c>
      <c r="J26" s="300">
        <f t="shared" si="5"/>
        <v>0</v>
      </c>
      <c r="K26" s="257"/>
      <c r="L26" s="230"/>
      <c r="M26" s="258"/>
      <c r="N26" s="258"/>
      <c r="O26" s="259"/>
      <c r="P26" s="258"/>
      <c r="Q26" s="259"/>
      <c r="R26" s="261"/>
      <c r="S26" s="261"/>
      <c r="T26" s="236"/>
      <c r="U26" s="402"/>
      <c r="V26" s="277">
        <f t="shared" si="6"/>
        <v>0</v>
      </c>
      <c r="W26" s="323" t="str">
        <f t="shared" si="7"/>
        <v/>
      </c>
      <c r="X26" s="238" t="str">
        <f t="shared" si="0"/>
        <v/>
      </c>
      <c r="Y26" s="252">
        <f t="shared" si="1"/>
        <v>0</v>
      </c>
      <c r="Z26" s="252">
        <f t="shared" si="8"/>
        <v>0</v>
      </c>
      <c r="AA26" s="253">
        <f t="shared" si="9"/>
        <v>0</v>
      </c>
      <c r="AB26" s="254">
        <f t="shared" si="10"/>
        <v>0</v>
      </c>
      <c r="AC26" s="254"/>
      <c r="AD26" s="255"/>
    </row>
    <row r="27" spans="1:30" ht="12.75" customHeight="1" x14ac:dyDescent="0.25">
      <c r="A27" s="186"/>
      <c r="B27" s="230"/>
      <c r="C27" s="256"/>
      <c r="D27" s="232"/>
      <c r="E27" s="192">
        <f t="shared" si="11"/>
        <v>10</v>
      </c>
      <c r="F27" s="144" t="str">
        <f>IFERROR(IF(MID(D27,4,3)="AFE",VLOOKUP(D27,'Affiliated entities'!$B$7:$T$37,2,FALSE),VLOOKUP(A27,Beneficiaries!$A$9:$C$38,2,FALSE)),"")</f>
        <v/>
      </c>
      <c r="G27" s="187" t="str">
        <f>IFERROR(IF(MID(D27,4,3)="AFE",VLOOKUP(D27,'Affiliated entities'!$B$7:$T$37,4,FALSE),VLOOKUP(A27,Beneficiaries!$A$9:$C$38,3,FALSE)),"")</f>
        <v/>
      </c>
      <c r="H27" s="188" t="b">
        <f t="shared" si="3"/>
        <v>1</v>
      </c>
      <c r="I27" s="147" t="str">
        <f t="shared" si="4"/>
        <v/>
      </c>
      <c r="J27" s="300">
        <f t="shared" si="5"/>
        <v>0</v>
      </c>
      <c r="K27" s="257"/>
      <c r="L27" s="230"/>
      <c r="M27" s="258"/>
      <c r="N27" s="258"/>
      <c r="O27" s="259"/>
      <c r="P27" s="258"/>
      <c r="Q27" s="259"/>
      <c r="R27" s="261"/>
      <c r="S27" s="261"/>
      <c r="T27" s="236"/>
      <c r="U27" s="402"/>
      <c r="V27" s="277">
        <f t="shared" si="6"/>
        <v>0</v>
      </c>
      <c r="W27" s="323" t="str">
        <f t="shared" si="7"/>
        <v/>
      </c>
      <c r="X27" s="238" t="str">
        <f t="shared" si="0"/>
        <v/>
      </c>
      <c r="Y27" s="252">
        <f t="shared" si="1"/>
        <v>0</v>
      </c>
      <c r="Z27" s="252">
        <f t="shared" si="8"/>
        <v>0</v>
      </c>
      <c r="AA27" s="253">
        <f t="shared" si="9"/>
        <v>0</v>
      </c>
      <c r="AB27" s="254">
        <f t="shared" si="10"/>
        <v>0</v>
      </c>
      <c r="AC27" s="254"/>
      <c r="AD27" s="255"/>
    </row>
    <row r="28" spans="1:30" ht="12.75" customHeight="1" x14ac:dyDescent="0.25">
      <c r="A28" s="186"/>
      <c r="B28" s="230"/>
      <c r="C28" s="256"/>
      <c r="D28" s="232"/>
      <c r="E28" s="192">
        <f t="shared" si="11"/>
        <v>10</v>
      </c>
      <c r="F28" s="144" t="str">
        <f>IFERROR(IF(MID(D28,4,3)="AFE",VLOOKUP(D28,'Affiliated entities'!$B$7:$T$37,2,FALSE),VLOOKUP(A28,Beneficiaries!$A$9:$C$38,2,FALSE)),"")</f>
        <v/>
      </c>
      <c r="G28" s="187" t="str">
        <f>IFERROR(IF(MID(D28,4,3)="AFE",VLOOKUP(D28,'Affiliated entities'!$B$7:$T$37,4,FALSE),VLOOKUP(A28,Beneficiaries!$A$9:$C$38,3,FALSE)),"")</f>
        <v/>
      </c>
      <c r="H28" s="188" t="b">
        <f t="shared" si="3"/>
        <v>1</v>
      </c>
      <c r="I28" s="147" t="str">
        <f t="shared" si="4"/>
        <v/>
      </c>
      <c r="J28" s="300">
        <f t="shared" si="5"/>
        <v>0</v>
      </c>
      <c r="K28" s="257"/>
      <c r="L28" s="230"/>
      <c r="M28" s="258"/>
      <c r="N28" s="258"/>
      <c r="O28" s="259"/>
      <c r="P28" s="258"/>
      <c r="Q28" s="259"/>
      <c r="R28" s="261"/>
      <c r="S28" s="261"/>
      <c r="T28" s="236"/>
      <c r="U28" s="402"/>
      <c r="V28" s="277">
        <f t="shared" si="6"/>
        <v>0</v>
      </c>
      <c r="W28" s="323" t="str">
        <f t="shared" si="7"/>
        <v/>
      </c>
      <c r="X28" s="238" t="str">
        <f t="shared" si="0"/>
        <v/>
      </c>
      <c r="Y28" s="252">
        <f t="shared" si="1"/>
        <v>0</v>
      </c>
      <c r="Z28" s="252">
        <f t="shared" si="8"/>
        <v>0</v>
      </c>
      <c r="AA28" s="253">
        <f t="shared" si="9"/>
        <v>0</v>
      </c>
      <c r="AB28" s="254">
        <f t="shared" si="10"/>
        <v>0</v>
      </c>
      <c r="AC28" s="254"/>
      <c r="AD28" s="255"/>
    </row>
    <row r="29" spans="1:30" ht="12.75" customHeight="1" x14ac:dyDescent="0.25">
      <c r="A29" s="186"/>
      <c r="B29" s="230"/>
      <c r="C29" s="256"/>
      <c r="D29" s="232"/>
      <c r="E29" s="192">
        <f t="shared" si="11"/>
        <v>10</v>
      </c>
      <c r="F29" s="144" t="str">
        <f>IFERROR(IF(MID(D29,4,3)="AFE",VLOOKUP(D29,'Affiliated entities'!$B$7:$T$37,2,FALSE),VLOOKUP(A29,Beneficiaries!$A$9:$C$38,2,FALSE)),"")</f>
        <v/>
      </c>
      <c r="G29" s="187" t="str">
        <f>IFERROR(IF(MID(D29,4,3)="AFE",VLOOKUP(D29,'Affiliated entities'!$B$7:$T$37,4,FALSE),VLOOKUP(A29,Beneficiaries!$A$9:$C$38,3,FALSE)),"")</f>
        <v/>
      </c>
      <c r="H29" s="188" t="b">
        <f t="shared" si="3"/>
        <v>1</v>
      </c>
      <c r="I29" s="147" t="str">
        <f t="shared" si="4"/>
        <v/>
      </c>
      <c r="J29" s="300">
        <f t="shared" si="5"/>
        <v>0</v>
      </c>
      <c r="K29" s="257"/>
      <c r="L29" s="230"/>
      <c r="M29" s="258"/>
      <c r="N29" s="258"/>
      <c r="O29" s="259"/>
      <c r="P29" s="258"/>
      <c r="Q29" s="259"/>
      <c r="R29" s="261"/>
      <c r="S29" s="261"/>
      <c r="T29" s="236"/>
      <c r="U29" s="402"/>
      <c r="V29" s="277">
        <f t="shared" si="6"/>
        <v>0</v>
      </c>
      <c r="W29" s="323" t="str">
        <f t="shared" si="7"/>
        <v/>
      </c>
      <c r="X29" s="238" t="str">
        <f t="shared" si="0"/>
        <v/>
      </c>
      <c r="Y29" s="252">
        <f t="shared" si="1"/>
        <v>0</v>
      </c>
      <c r="Z29" s="252">
        <f t="shared" si="8"/>
        <v>0</v>
      </c>
      <c r="AA29" s="253">
        <f t="shared" si="9"/>
        <v>0</v>
      </c>
      <c r="AB29" s="254">
        <f t="shared" si="10"/>
        <v>0</v>
      </c>
      <c r="AC29" s="254"/>
      <c r="AD29" s="255"/>
    </row>
    <row r="30" spans="1:30" ht="12.75" customHeight="1" x14ac:dyDescent="0.25">
      <c r="A30" s="186"/>
      <c r="B30" s="230"/>
      <c r="C30" s="256"/>
      <c r="D30" s="232"/>
      <c r="E30" s="192">
        <f t="shared" si="11"/>
        <v>10</v>
      </c>
      <c r="F30" s="144" t="str">
        <f>IFERROR(IF(MID(D30,4,3)="AFE",VLOOKUP(D30,'Affiliated entities'!$B$7:$T$37,2,FALSE),VLOOKUP(A30,Beneficiaries!$A$9:$C$38,2,FALSE)),"")</f>
        <v/>
      </c>
      <c r="G30" s="187" t="str">
        <f>IFERROR(IF(MID(D30,4,3)="AFE",VLOOKUP(D30,'Affiliated entities'!$B$7:$T$37,4,FALSE),VLOOKUP(A30,Beneficiaries!$A$9:$C$38,3,FALSE)),"")</f>
        <v/>
      </c>
      <c r="H30" s="188" t="b">
        <f t="shared" si="3"/>
        <v>1</v>
      </c>
      <c r="I30" s="147" t="str">
        <f t="shared" si="4"/>
        <v/>
      </c>
      <c r="J30" s="300">
        <f t="shared" si="5"/>
        <v>0</v>
      </c>
      <c r="K30" s="257"/>
      <c r="L30" s="230"/>
      <c r="M30" s="258"/>
      <c r="N30" s="258"/>
      <c r="O30" s="259"/>
      <c r="P30" s="258"/>
      <c r="Q30" s="259"/>
      <c r="R30" s="261"/>
      <c r="S30" s="261"/>
      <c r="T30" s="236"/>
      <c r="U30" s="402"/>
      <c r="V30" s="277">
        <f t="shared" si="6"/>
        <v>0</v>
      </c>
      <c r="W30" s="323" t="str">
        <f t="shared" si="7"/>
        <v/>
      </c>
      <c r="X30" s="238" t="str">
        <f t="shared" si="0"/>
        <v/>
      </c>
      <c r="Y30" s="252">
        <f t="shared" si="1"/>
        <v>0</v>
      </c>
      <c r="Z30" s="252">
        <f t="shared" si="8"/>
        <v>0</v>
      </c>
      <c r="AA30" s="253">
        <f t="shared" si="9"/>
        <v>0</v>
      </c>
      <c r="AB30" s="254">
        <f t="shared" si="10"/>
        <v>0</v>
      </c>
      <c r="AC30" s="254"/>
      <c r="AD30" s="255"/>
    </row>
    <row r="31" spans="1:30" ht="12.75" customHeight="1" x14ac:dyDescent="0.25">
      <c r="A31" s="186"/>
      <c r="B31" s="230"/>
      <c r="C31" s="256"/>
      <c r="D31" s="232"/>
      <c r="E31" s="192">
        <f t="shared" si="11"/>
        <v>10</v>
      </c>
      <c r="F31" s="144" t="str">
        <f>IFERROR(IF(MID(D31,4,3)="AFE",VLOOKUP(D31,'Affiliated entities'!$B$7:$T$37,2,FALSE),VLOOKUP(A31,Beneficiaries!$A$9:$C$38,2,FALSE)),"")</f>
        <v/>
      </c>
      <c r="G31" s="187" t="str">
        <f>IFERROR(IF(MID(D31,4,3)="AFE",VLOOKUP(D31,'Affiliated entities'!$B$7:$T$37,4,FALSE),VLOOKUP(A31,Beneficiaries!$A$9:$C$38,3,FALSE)),"")</f>
        <v/>
      </c>
      <c r="H31" s="188" t="b">
        <f t="shared" si="3"/>
        <v>1</v>
      </c>
      <c r="I31" s="147" t="str">
        <f t="shared" si="4"/>
        <v/>
      </c>
      <c r="J31" s="300">
        <f t="shared" si="5"/>
        <v>0</v>
      </c>
      <c r="K31" s="257"/>
      <c r="L31" s="230"/>
      <c r="M31" s="258"/>
      <c r="N31" s="258"/>
      <c r="O31" s="259"/>
      <c r="P31" s="258"/>
      <c r="Q31" s="259"/>
      <c r="R31" s="261"/>
      <c r="S31" s="261"/>
      <c r="T31" s="236"/>
      <c r="U31" s="402"/>
      <c r="V31" s="277">
        <f t="shared" si="6"/>
        <v>0</v>
      </c>
      <c r="W31" s="323" t="str">
        <f t="shared" si="7"/>
        <v/>
      </c>
      <c r="X31" s="238" t="str">
        <f t="shared" si="0"/>
        <v/>
      </c>
      <c r="Y31" s="252">
        <f t="shared" si="1"/>
        <v>0</v>
      </c>
      <c r="Z31" s="252">
        <f t="shared" si="8"/>
        <v>0</v>
      </c>
      <c r="AA31" s="253">
        <f t="shared" si="9"/>
        <v>0</v>
      </c>
      <c r="AB31" s="254">
        <f t="shared" si="10"/>
        <v>0</v>
      </c>
      <c r="AC31" s="254"/>
      <c r="AD31" s="255"/>
    </row>
    <row r="32" spans="1:30" ht="12.75" customHeight="1" x14ac:dyDescent="0.25">
      <c r="A32" s="186"/>
      <c r="B32" s="230"/>
      <c r="C32" s="256"/>
      <c r="D32" s="232"/>
      <c r="E32" s="192">
        <f t="shared" si="11"/>
        <v>10</v>
      </c>
      <c r="F32" s="144" t="str">
        <f>IFERROR(IF(MID(D32,4,3)="AFE",VLOOKUP(D32,'Affiliated entities'!$B$7:$T$37,2,FALSE),VLOOKUP(A32,Beneficiaries!$A$9:$C$38,2,FALSE)),"")</f>
        <v/>
      </c>
      <c r="G32" s="187" t="str">
        <f>IFERROR(IF(MID(D32,4,3)="AFE",VLOOKUP(D32,'Affiliated entities'!$B$7:$T$37,4,FALSE),VLOOKUP(A32,Beneficiaries!$A$9:$C$38,3,FALSE)),"")</f>
        <v/>
      </c>
      <c r="H32" s="188" t="b">
        <f t="shared" si="3"/>
        <v>1</v>
      </c>
      <c r="I32" s="147" t="str">
        <f t="shared" si="4"/>
        <v/>
      </c>
      <c r="J32" s="300">
        <f t="shared" si="5"/>
        <v>0</v>
      </c>
      <c r="K32" s="257"/>
      <c r="L32" s="230"/>
      <c r="M32" s="258"/>
      <c r="N32" s="258"/>
      <c r="O32" s="259"/>
      <c r="P32" s="258"/>
      <c r="Q32" s="259"/>
      <c r="R32" s="261"/>
      <c r="S32" s="261"/>
      <c r="T32" s="236"/>
      <c r="U32" s="402"/>
      <c r="V32" s="277">
        <f t="shared" si="6"/>
        <v>0</v>
      </c>
      <c r="W32" s="323" t="str">
        <f t="shared" si="7"/>
        <v/>
      </c>
      <c r="X32" s="238" t="str">
        <f t="shared" si="0"/>
        <v/>
      </c>
      <c r="Y32" s="252">
        <f t="shared" si="1"/>
        <v>0</v>
      </c>
      <c r="Z32" s="252">
        <f t="shared" si="8"/>
        <v>0</v>
      </c>
      <c r="AA32" s="253">
        <f t="shared" si="9"/>
        <v>0</v>
      </c>
      <c r="AB32" s="254">
        <f t="shared" si="10"/>
        <v>0</v>
      </c>
      <c r="AC32" s="254"/>
      <c r="AD32" s="255"/>
    </row>
    <row r="33" spans="1:30" ht="12.75" customHeight="1" x14ac:dyDescent="0.25">
      <c r="A33" s="186"/>
      <c r="B33" s="230"/>
      <c r="C33" s="256"/>
      <c r="D33" s="232"/>
      <c r="E33" s="192">
        <f t="shared" si="11"/>
        <v>10</v>
      </c>
      <c r="F33" s="144" t="str">
        <f>IFERROR(IF(MID(D33,4,3)="AFE",VLOOKUP(D33,'Affiliated entities'!$B$7:$T$37,2,FALSE),VLOOKUP(A33,Beneficiaries!$A$9:$C$38,2,FALSE)),"")</f>
        <v/>
      </c>
      <c r="G33" s="187" t="str">
        <f>IFERROR(IF(MID(D33,4,3)="AFE",VLOOKUP(D33,'Affiliated entities'!$B$7:$T$37,4,FALSE),VLOOKUP(A33,Beneficiaries!$A$9:$C$38,3,FALSE)),"")</f>
        <v/>
      </c>
      <c r="H33" s="188" t="b">
        <f t="shared" si="3"/>
        <v>1</v>
      </c>
      <c r="I33" s="147" t="str">
        <f t="shared" si="4"/>
        <v/>
      </c>
      <c r="J33" s="300">
        <f t="shared" si="5"/>
        <v>0</v>
      </c>
      <c r="K33" s="257"/>
      <c r="L33" s="230"/>
      <c r="M33" s="258"/>
      <c r="N33" s="258"/>
      <c r="O33" s="259"/>
      <c r="P33" s="258"/>
      <c r="Q33" s="259"/>
      <c r="R33" s="261"/>
      <c r="S33" s="261"/>
      <c r="T33" s="236"/>
      <c r="U33" s="402"/>
      <c r="V33" s="277">
        <f t="shared" si="6"/>
        <v>0</v>
      </c>
      <c r="W33" s="323" t="str">
        <f t="shared" si="7"/>
        <v/>
      </c>
      <c r="X33" s="238" t="str">
        <f t="shared" si="0"/>
        <v/>
      </c>
      <c r="Y33" s="252">
        <f t="shared" si="1"/>
        <v>0</v>
      </c>
      <c r="Z33" s="252">
        <f t="shared" si="8"/>
        <v>0</v>
      </c>
      <c r="AA33" s="253">
        <f t="shared" si="9"/>
        <v>0</v>
      </c>
      <c r="AB33" s="254">
        <f t="shared" si="10"/>
        <v>0</v>
      </c>
      <c r="AC33" s="254"/>
      <c r="AD33" s="255"/>
    </row>
    <row r="34" spans="1:30" ht="12.75" customHeight="1" x14ac:dyDescent="0.25">
      <c r="A34" s="186"/>
      <c r="B34" s="230"/>
      <c r="C34" s="256"/>
      <c r="D34" s="232"/>
      <c r="E34" s="192">
        <f t="shared" si="11"/>
        <v>10</v>
      </c>
      <c r="F34" s="144" t="str">
        <f>IFERROR(IF(MID(D34,4,3)="AFE",VLOOKUP(D34,'Affiliated entities'!$B$7:$T$37,2,FALSE),VLOOKUP(A34,Beneficiaries!$A$9:$C$38,2,FALSE)),"")</f>
        <v/>
      </c>
      <c r="G34" s="187" t="str">
        <f>IFERROR(IF(MID(D34,4,3)="AFE",VLOOKUP(D34,'Affiliated entities'!$B$7:$T$37,4,FALSE),VLOOKUP(A34,Beneficiaries!$A$9:$C$38,3,FALSE)),"")</f>
        <v/>
      </c>
      <c r="H34" s="188" t="b">
        <f t="shared" si="3"/>
        <v>1</v>
      </c>
      <c r="I34" s="147" t="str">
        <f t="shared" si="4"/>
        <v/>
      </c>
      <c r="J34" s="300">
        <f t="shared" si="5"/>
        <v>0</v>
      </c>
      <c r="K34" s="262"/>
      <c r="L34" s="230"/>
      <c r="M34" s="258"/>
      <c r="N34" s="258"/>
      <c r="O34" s="259"/>
      <c r="P34" s="258"/>
      <c r="Q34" s="259"/>
      <c r="R34" s="261"/>
      <c r="S34" s="261"/>
      <c r="T34" s="236"/>
      <c r="U34" s="402"/>
      <c r="V34" s="277">
        <f t="shared" si="6"/>
        <v>0</v>
      </c>
      <c r="W34" s="323" t="str">
        <f t="shared" si="7"/>
        <v/>
      </c>
      <c r="X34" s="238" t="str">
        <f t="shared" si="0"/>
        <v/>
      </c>
      <c r="Y34" s="252">
        <f t="shared" si="1"/>
        <v>0</v>
      </c>
      <c r="Z34" s="252">
        <f t="shared" si="8"/>
        <v>0</v>
      </c>
      <c r="AA34" s="253">
        <f t="shared" si="9"/>
        <v>0</v>
      </c>
      <c r="AB34" s="254">
        <f t="shared" si="10"/>
        <v>0</v>
      </c>
      <c r="AC34" s="254"/>
      <c r="AD34" s="255"/>
    </row>
    <row r="35" spans="1:30" ht="12.75" customHeight="1" x14ac:dyDescent="0.25">
      <c r="A35" s="186"/>
      <c r="B35" s="230"/>
      <c r="C35" s="256"/>
      <c r="D35" s="232"/>
      <c r="E35" s="192">
        <f t="shared" si="11"/>
        <v>10</v>
      </c>
      <c r="F35" s="144" t="str">
        <f>IFERROR(IF(MID(D35,4,3)="AFE",VLOOKUP(D35,'Affiliated entities'!$B$7:$T$37,2,FALSE),VLOOKUP(A35,Beneficiaries!$A$9:$C$38,2,FALSE)),"")</f>
        <v/>
      </c>
      <c r="G35" s="187" t="str">
        <f>IFERROR(IF(MID(D35,4,3)="AFE",VLOOKUP(D35,'Affiliated entities'!$B$7:$T$37,4,FALSE),VLOOKUP(A35,Beneficiaries!$A$9:$C$38,3,FALSE)),"")</f>
        <v/>
      </c>
      <c r="H35" s="188" t="b">
        <f t="shared" si="3"/>
        <v>1</v>
      </c>
      <c r="I35" s="147" t="str">
        <f t="shared" si="4"/>
        <v/>
      </c>
      <c r="J35" s="300">
        <f t="shared" si="5"/>
        <v>0</v>
      </c>
      <c r="K35" s="257"/>
      <c r="L35" s="230"/>
      <c r="M35" s="258"/>
      <c r="N35" s="258"/>
      <c r="O35" s="259"/>
      <c r="P35" s="258"/>
      <c r="Q35" s="259"/>
      <c r="R35" s="261"/>
      <c r="S35" s="261"/>
      <c r="T35" s="236"/>
      <c r="U35" s="402"/>
      <c r="V35" s="277">
        <f t="shared" si="6"/>
        <v>0</v>
      </c>
      <c r="W35" s="323" t="str">
        <f t="shared" si="7"/>
        <v/>
      </c>
      <c r="X35" s="238" t="str">
        <f t="shared" si="0"/>
        <v/>
      </c>
      <c r="Y35" s="252">
        <f t="shared" si="1"/>
        <v>0</v>
      </c>
      <c r="Z35" s="252">
        <f t="shared" si="8"/>
        <v>0</v>
      </c>
      <c r="AA35" s="253">
        <f t="shared" si="9"/>
        <v>0</v>
      </c>
      <c r="AB35" s="254">
        <f t="shared" si="10"/>
        <v>0</v>
      </c>
      <c r="AC35" s="254"/>
      <c r="AD35" s="255"/>
    </row>
    <row r="36" spans="1:30" ht="12.75" customHeight="1" x14ac:dyDescent="0.25">
      <c r="A36" s="186"/>
      <c r="B36" s="230"/>
      <c r="C36" s="256"/>
      <c r="D36" s="232"/>
      <c r="E36" s="192">
        <f t="shared" si="11"/>
        <v>10</v>
      </c>
      <c r="F36" s="144" t="str">
        <f>IFERROR(IF(MID(D36,4,3)="AFE",VLOOKUP(D36,'Affiliated entities'!$B$7:$T$37,2,FALSE),VLOOKUP(A36,Beneficiaries!$A$9:$C$38,2,FALSE)),"")</f>
        <v/>
      </c>
      <c r="G36" s="187" t="str">
        <f>IFERROR(IF(MID(D36,4,3)="AFE",VLOOKUP(D36,'Affiliated entities'!$B$7:$T$37,4,FALSE),VLOOKUP(A36,Beneficiaries!$A$9:$C$38,3,FALSE)),"")</f>
        <v/>
      </c>
      <c r="H36" s="188" t="b">
        <f t="shared" si="3"/>
        <v>1</v>
      </c>
      <c r="I36" s="147" t="str">
        <f t="shared" si="4"/>
        <v/>
      </c>
      <c r="J36" s="300">
        <f t="shared" si="5"/>
        <v>0</v>
      </c>
      <c r="K36" s="257"/>
      <c r="L36" s="230"/>
      <c r="M36" s="258"/>
      <c r="N36" s="258"/>
      <c r="O36" s="259"/>
      <c r="P36" s="258"/>
      <c r="Q36" s="259"/>
      <c r="R36" s="261"/>
      <c r="S36" s="261"/>
      <c r="T36" s="236"/>
      <c r="U36" s="402"/>
      <c r="V36" s="277">
        <f t="shared" si="6"/>
        <v>0</v>
      </c>
      <c r="W36" s="323" t="str">
        <f t="shared" si="7"/>
        <v/>
      </c>
      <c r="X36" s="238" t="str">
        <f t="shared" si="0"/>
        <v/>
      </c>
      <c r="Y36" s="252">
        <f t="shared" si="1"/>
        <v>0</v>
      </c>
      <c r="Z36" s="252">
        <f t="shared" si="8"/>
        <v>0</v>
      </c>
      <c r="AA36" s="253">
        <f t="shared" si="9"/>
        <v>0</v>
      </c>
      <c r="AB36" s="254">
        <f t="shared" si="10"/>
        <v>0</v>
      </c>
      <c r="AC36" s="254"/>
      <c r="AD36" s="255"/>
    </row>
    <row r="37" spans="1:30" ht="12.75" customHeight="1" x14ac:dyDescent="0.25">
      <c r="A37" s="186"/>
      <c r="B37" s="230"/>
      <c r="C37" s="256"/>
      <c r="D37" s="232"/>
      <c r="E37" s="192">
        <f t="shared" si="11"/>
        <v>10</v>
      </c>
      <c r="F37" s="144" t="str">
        <f>IFERROR(IF(MID(D37,4,3)="AFE",VLOOKUP(D37,'Affiliated entities'!$B$7:$T$37,2,FALSE),VLOOKUP(A37,Beneficiaries!$A$9:$C$38,2,FALSE)),"")</f>
        <v/>
      </c>
      <c r="G37" s="187" t="str">
        <f>IFERROR(IF(MID(D37,4,3)="AFE",VLOOKUP(D37,'Affiliated entities'!$B$7:$T$37,4,FALSE),VLOOKUP(A37,Beneficiaries!$A$9:$C$38,3,FALSE)),"")</f>
        <v/>
      </c>
      <c r="H37" s="188" t="b">
        <f t="shared" si="3"/>
        <v>1</v>
      </c>
      <c r="I37" s="147" t="str">
        <f t="shared" si="4"/>
        <v/>
      </c>
      <c r="J37" s="300">
        <f t="shared" si="5"/>
        <v>0</v>
      </c>
      <c r="K37" s="257"/>
      <c r="L37" s="230"/>
      <c r="M37" s="258"/>
      <c r="N37" s="258"/>
      <c r="O37" s="259"/>
      <c r="P37" s="258"/>
      <c r="Q37" s="259"/>
      <c r="R37" s="261"/>
      <c r="S37" s="261"/>
      <c r="T37" s="236"/>
      <c r="U37" s="402"/>
      <c r="V37" s="277">
        <f t="shared" si="6"/>
        <v>0</v>
      </c>
      <c r="W37" s="323" t="str">
        <f t="shared" si="7"/>
        <v/>
      </c>
      <c r="X37" s="238" t="str">
        <f t="shared" si="0"/>
        <v/>
      </c>
      <c r="Y37" s="252">
        <f t="shared" si="1"/>
        <v>0</v>
      </c>
      <c r="Z37" s="252">
        <f t="shared" si="8"/>
        <v>0</v>
      </c>
      <c r="AA37" s="253">
        <f t="shared" si="9"/>
        <v>0</v>
      </c>
      <c r="AB37" s="254">
        <f t="shared" si="10"/>
        <v>0</v>
      </c>
      <c r="AC37" s="254"/>
      <c r="AD37" s="255"/>
    </row>
    <row r="38" spans="1:30" ht="12.75" customHeight="1" x14ac:dyDescent="0.25">
      <c r="A38" s="186"/>
      <c r="B38" s="230"/>
      <c r="C38" s="256"/>
      <c r="D38" s="232"/>
      <c r="E38" s="192">
        <f t="shared" si="11"/>
        <v>10</v>
      </c>
      <c r="F38" s="144" t="str">
        <f>IFERROR(IF(MID(D38,4,3)="AFE",VLOOKUP(D38,'Affiliated entities'!$B$7:$T$37,2,FALSE),VLOOKUP(A38,Beneficiaries!$A$9:$C$38,2,FALSE)),"")</f>
        <v/>
      </c>
      <c r="G38" s="187" t="str">
        <f>IFERROR(IF(MID(D38,4,3)="AFE",VLOOKUP(D38,'Affiliated entities'!$B$7:$T$37,4,FALSE),VLOOKUP(A38,Beneficiaries!$A$9:$C$38,3,FALSE)),"")</f>
        <v/>
      </c>
      <c r="H38" s="188" t="b">
        <f t="shared" si="3"/>
        <v>1</v>
      </c>
      <c r="I38" s="147" t="str">
        <f t="shared" si="4"/>
        <v/>
      </c>
      <c r="J38" s="300">
        <f t="shared" si="5"/>
        <v>0</v>
      </c>
      <c r="K38" s="257"/>
      <c r="L38" s="230"/>
      <c r="M38" s="258"/>
      <c r="N38" s="258"/>
      <c r="O38" s="259"/>
      <c r="P38" s="258"/>
      <c r="Q38" s="259"/>
      <c r="R38" s="261"/>
      <c r="S38" s="261"/>
      <c r="T38" s="236"/>
      <c r="U38" s="402"/>
      <c r="V38" s="277">
        <f t="shared" si="6"/>
        <v>0</v>
      </c>
      <c r="W38" s="323" t="str">
        <f t="shared" si="7"/>
        <v/>
      </c>
      <c r="X38" s="238" t="str">
        <f t="shared" si="0"/>
        <v/>
      </c>
      <c r="Y38" s="252">
        <f t="shared" si="1"/>
        <v>0</v>
      </c>
      <c r="Z38" s="252">
        <f t="shared" si="8"/>
        <v>0</v>
      </c>
      <c r="AA38" s="253">
        <f t="shared" si="9"/>
        <v>0</v>
      </c>
      <c r="AB38" s="254">
        <f t="shared" si="10"/>
        <v>0</v>
      </c>
      <c r="AC38" s="254"/>
      <c r="AD38" s="255"/>
    </row>
    <row r="39" spans="1:30" ht="12.75" customHeight="1" x14ac:dyDescent="0.25">
      <c r="A39" s="186"/>
      <c r="B39" s="230"/>
      <c r="C39" s="256"/>
      <c r="D39" s="232"/>
      <c r="E39" s="192">
        <f t="shared" si="11"/>
        <v>10</v>
      </c>
      <c r="F39" s="144" t="str">
        <f>IFERROR(IF(MID(D39,4,3)="AFE",VLOOKUP(D39,'Affiliated entities'!$B$7:$T$37,2,FALSE),VLOOKUP(A39,Beneficiaries!$A$9:$C$38,2,FALSE)),"")</f>
        <v/>
      </c>
      <c r="G39" s="187" t="str">
        <f>IFERROR(IF(MID(D39,4,3)="AFE",VLOOKUP(D39,'Affiliated entities'!$B$7:$T$37,4,FALSE),VLOOKUP(A39,Beneficiaries!$A$9:$C$38,3,FALSE)),"")</f>
        <v/>
      </c>
      <c r="H39" s="188" t="b">
        <f t="shared" si="3"/>
        <v>1</v>
      </c>
      <c r="I39" s="147" t="str">
        <f t="shared" si="4"/>
        <v/>
      </c>
      <c r="J39" s="300">
        <f t="shared" si="5"/>
        <v>0</v>
      </c>
      <c r="K39" s="257"/>
      <c r="L39" s="230"/>
      <c r="M39" s="258"/>
      <c r="N39" s="258"/>
      <c r="O39" s="259"/>
      <c r="P39" s="258"/>
      <c r="Q39" s="259"/>
      <c r="R39" s="261"/>
      <c r="S39" s="261"/>
      <c r="T39" s="236"/>
      <c r="U39" s="402"/>
      <c r="V39" s="277">
        <f t="shared" si="6"/>
        <v>0</v>
      </c>
      <c r="W39" s="323" t="str">
        <f t="shared" si="7"/>
        <v/>
      </c>
      <c r="X39" s="238" t="str">
        <f t="shared" si="0"/>
        <v/>
      </c>
      <c r="Y39" s="252">
        <f t="shared" si="1"/>
        <v>0</v>
      </c>
      <c r="Z39" s="252">
        <f t="shared" si="8"/>
        <v>0</v>
      </c>
      <c r="AA39" s="253">
        <f t="shared" si="9"/>
        <v>0</v>
      </c>
      <c r="AB39" s="254">
        <f t="shared" si="10"/>
        <v>0</v>
      </c>
      <c r="AC39" s="254"/>
      <c r="AD39" s="255"/>
    </row>
    <row r="40" spans="1:30" ht="12.75" customHeight="1" x14ac:dyDescent="0.25">
      <c r="A40" s="186"/>
      <c r="B40" s="230"/>
      <c r="C40" s="256"/>
      <c r="D40" s="232"/>
      <c r="E40" s="192">
        <f t="shared" si="11"/>
        <v>10</v>
      </c>
      <c r="F40" s="144" t="str">
        <f>IFERROR(IF(MID(D40,4,3)="AFE",VLOOKUP(D40,'Affiliated entities'!$B$7:$T$37,2,FALSE),VLOOKUP(A40,Beneficiaries!$A$9:$C$38,2,FALSE)),"")</f>
        <v/>
      </c>
      <c r="G40" s="187" t="str">
        <f>IFERROR(IF(MID(D40,4,3)="AFE",VLOOKUP(D40,'Affiliated entities'!$B$7:$T$37,4,FALSE),VLOOKUP(A40,Beneficiaries!$A$9:$C$38,3,FALSE)),"")</f>
        <v/>
      </c>
      <c r="H40" s="188" t="b">
        <f t="shared" si="3"/>
        <v>1</v>
      </c>
      <c r="I40" s="147" t="str">
        <f t="shared" si="4"/>
        <v/>
      </c>
      <c r="J40" s="300">
        <f t="shared" si="5"/>
        <v>0</v>
      </c>
      <c r="K40" s="257"/>
      <c r="L40" s="230"/>
      <c r="M40" s="258"/>
      <c r="N40" s="258"/>
      <c r="O40" s="259"/>
      <c r="P40" s="258"/>
      <c r="Q40" s="259"/>
      <c r="R40" s="261"/>
      <c r="S40" s="261"/>
      <c r="T40" s="236"/>
      <c r="U40" s="402"/>
      <c r="V40" s="277">
        <f t="shared" si="6"/>
        <v>0</v>
      </c>
      <c r="W40" s="323" t="str">
        <f t="shared" si="7"/>
        <v/>
      </c>
      <c r="X40" s="238" t="str">
        <f t="shared" si="0"/>
        <v/>
      </c>
      <c r="Y40" s="252">
        <f t="shared" si="1"/>
        <v>0</v>
      </c>
      <c r="Z40" s="252">
        <f t="shared" si="8"/>
        <v>0</v>
      </c>
      <c r="AA40" s="253">
        <f t="shared" si="9"/>
        <v>0</v>
      </c>
      <c r="AB40" s="254">
        <f t="shared" si="10"/>
        <v>0</v>
      </c>
      <c r="AC40" s="254"/>
      <c r="AD40" s="255"/>
    </row>
    <row r="41" spans="1:30" ht="12.75" customHeight="1" x14ac:dyDescent="0.25">
      <c r="A41" s="186"/>
      <c r="B41" s="230"/>
      <c r="C41" s="256"/>
      <c r="D41" s="232"/>
      <c r="E41" s="192">
        <f t="shared" si="11"/>
        <v>10</v>
      </c>
      <c r="F41" s="144" t="str">
        <f>IFERROR(IF(MID(D41,4,3)="AFE",VLOOKUP(D41,'Affiliated entities'!$B$7:$T$37,2,FALSE),VLOOKUP(A41,Beneficiaries!$A$9:$C$38,2,FALSE)),"")</f>
        <v/>
      </c>
      <c r="G41" s="187" t="str">
        <f>IFERROR(IF(MID(D41,4,3)="AFE",VLOOKUP(D41,'Affiliated entities'!$B$7:$T$37,4,FALSE),VLOOKUP(A41,Beneficiaries!$A$9:$C$38,3,FALSE)),"")</f>
        <v/>
      </c>
      <c r="H41" s="188" t="b">
        <f t="shared" si="3"/>
        <v>1</v>
      </c>
      <c r="I41" s="147" t="str">
        <f t="shared" si="4"/>
        <v/>
      </c>
      <c r="J41" s="300">
        <f t="shared" si="5"/>
        <v>0</v>
      </c>
      <c r="K41" s="257"/>
      <c r="L41" s="230"/>
      <c r="M41" s="258"/>
      <c r="N41" s="258"/>
      <c r="O41" s="259"/>
      <c r="P41" s="258"/>
      <c r="Q41" s="259"/>
      <c r="R41" s="261"/>
      <c r="S41" s="261"/>
      <c r="T41" s="236"/>
      <c r="U41" s="402"/>
      <c r="V41" s="277">
        <f t="shared" si="6"/>
        <v>0</v>
      </c>
      <c r="W41" s="323" t="str">
        <f t="shared" si="7"/>
        <v/>
      </c>
      <c r="X41" s="238" t="str">
        <f t="shared" si="0"/>
        <v/>
      </c>
      <c r="Y41" s="252">
        <f t="shared" si="1"/>
        <v>0</v>
      </c>
      <c r="Z41" s="252">
        <f t="shared" si="8"/>
        <v>0</v>
      </c>
      <c r="AA41" s="253">
        <f t="shared" si="9"/>
        <v>0</v>
      </c>
      <c r="AB41" s="254">
        <f t="shared" si="10"/>
        <v>0</v>
      </c>
      <c r="AC41" s="254"/>
      <c r="AD41" s="255"/>
    </row>
    <row r="42" spans="1:30" ht="12.75" customHeight="1" x14ac:dyDescent="0.25">
      <c r="A42" s="186"/>
      <c r="B42" s="230"/>
      <c r="C42" s="256"/>
      <c r="D42" s="232"/>
      <c r="E42" s="192">
        <f t="shared" si="11"/>
        <v>10</v>
      </c>
      <c r="F42" s="144" t="str">
        <f>IFERROR(IF(MID(D42,4,3)="AFE",VLOOKUP(D42,'Affiliated entities'!$B$7:$T$37,2,FALSE),VLOOKUP(A42,Beneficiaries!$A$9:$C$38,2,FALSE)),"")</f>
        <v/>
      </c>
      <c r="G42" s="187" t="str">
        <f>IFERROR(IF(MID(D42,4,3)="AFE",VLOOKUP(D42,'Affiliated entities'!$B$7:$T$37,4,FALSE),VLOOKUP(A42,Beneficiaries!$A$9:$C$38,3,FALSE)),"")</f>
        <v/>
      </c>
      <c r="H42" s="188" t="b">
        <f t="shared" si="3"/>
        <v>1</v>
      </c>
      <c r="I42" s="147" t="str">
        <f t="shared" si="4"/>
        <v/>
      </c>
      <c r="J42" s="300">
        <f t="shared" si="5"/>
        <v>0</v>
      </c>
      <c r="K42" s="257"/>
      <c r="L42" s="230"/>
      <c r="M42" s="258"/>
      <c r="N42" s="258"/>
      <c r="O42" s="259"/>
      <c r="P42" s="258"/>
      <c r="Q42" s="259"/>
      <c r="R42" s="261"/>
      <c r="S42" s="261"/>
      <c r="T42" s="236"/>
      <c r="U42" s="402"/>
      <c r="V42" s="277">
        <f t="shared" si="6"/>
        <v>0</v>
      </c>
      <c r="W42" s="323" t="str">
        <f t="shared" si="7"/>
        <v/>
      </c>
      <c r="X42" s="238" t="str">
        <f t="shared" si="0"/>
        <v/>
      </c>
      <c r="Y42" s="252">
        <f t="shared" si="1"/>
        <v>0</v>
      </c>
      <c r="Z42" s="252">
        <f t="shared" si="8"/>
        <v>0</v>
      </c>
      <c r="AA42" s="253">
        <f t="shared" si="9"/>
        <v>0</v>
      </c>
      <c r="AB42" s="254">
        <f t="shared" si="10"/>
        <v>0</v>
      </c>
      <c r="AC42" s="254"/>
      <c r="AD42" s="255"/>
    </row>
    <row r="43" spans="1:30" ht="12.75" customHeight="1" x14ac:dyDescent="0.25">
      <c r="A43" s="186"/>
      <c r="B43" s="230"/>
      <c r="C43" s="256"/>
      <c r="D43" s="232"/>
      <c r="E43" s="192">
        <f t="shared" si="11"/>
        <v>10</v>
      </c>
      <c r="F43" s="144" t="str">
        <f>IFERROR(IF(MID(D43,4,3)="AFE",VLOOKUP(D43,'Affiliated entities'!$B$7:$T$37,2,FALSE),VLOOKUP(A43,Beneficiaries!$A$9:$C$38,2,FALSE)),"")</f>
        <v/>
      </c>
      <c r="G43" s="187" t="str">
        <f>IFERROR(IF(MID(D43,4,3)="AFE",VLOOKUP(D43,'Affiliated entities'!$B$7:$T$37,4,FALSE),VLOOKUP(A43,Beneficiaries!$A$9:$C$38,3,FALSE)),"")</f>
        <v/>
      </c>
      <c r="H43" s="188" t="b">
        <f t="shared" si="3"/>
        <v>1</v>
      </c>
      <c r="I43" s="147" t="str">
        <f t="shared" si="4"/>
        <v/>
      </c>
      <c r="J43" s="300">
        <f t="shared" si="5"/>
        <v>0</v>
      </c>
      <c r="K43" s="257"/>
      <c r="L43" s="230"/>
      <c r="M43" s="258"/>
      <c r="N43" s="258"/>
      <c r="O43" s="259"/>
      <c r="P43" s="258"/>
      <c r="Q43" s="259"/>
      <c r="R43" s="261"/>
      <c r="S43" s="261"/>
      <c r="T43" s="236"/>
      <c r="U43" s="402"/>
      <c r="V43" s="277">
        <f t="shared" si="6"/>
        <v>0</v>
      </c>
      <c r="W43" s="323" t="str">
        <f t="shared" si="7"/>
        <v/>
      </c>
      <c r="X43" s="238" t="str">
        <f t="shared" si="0"/>
        <v/>
      </c>
      <c r="Y43" s="252">
        <f t="shared" si="1"/>
        <v>0</v>
      </c>
      <c r="Z43" s="252">
        <f t="shared" si="8"/>
        <v>0</v>
      </c>
      <c r="AA43" s="253">
        <f t="shared" si="9"/>
        <v>0</v>
      </c>
      <c r="AB43" s="254">
        <f t="shared" si="10"/>
        <v>0</v>
      </c>
      <c r="AC43" s="254"/>
      <c r="AD43" s="255"/>
    </row>
    <row r="44" spans="1:30" ht="12.75" customHeight="1" x14ac:dyDescent="0.25">
      <c r="A44" s="186"/>
      <c r="B44" s="230"/>
      <c r="C44" s="256"/>
      <c r="D44" s="232"/>
      <c r="E44" s="192">
        <f t="shared" si="11"/>
        <v>10</v>
      </c>
      <c r="F44" s="144" t="str">
        <f>IFERROR(IF(MID(D44,4,3)="AFE",VLOOKUP(D44,'Affiliated entities'!$B$7:$T$37,2,FALSE),VLOOKUP(A44,Beneficiaries!$A$9:$C$38,2,FALSE)),"")</f>
        <v/>
      </c>
      <c r="G44" s="187" t="str">
        <f>IFERROR(IF(MID(D44,4,3)="AFE",VLOOKUP(D44,'Affiliated entities'!$B$7:$T$37,4,FALSE),VLOOKUP(A44,Beneficiaries!$A$9:$C$38,3,FALSE)),"")</f>
        <v/>
      </c>
      <c r="H44" s="188" t="b">
        <f t="shared" si="3"/>
        <v>1</v>
      </c>
      <c r="I44" s="147" t="str">
        <f t="shared" si="4"/>
        <v/>
      </c>
      <c r="J44" s="300">
        <f t="shared" si="5"/>
        <v>0</v>
      </c>
      <c r="K44" s="257"/>
      <c r="L44" s="230"/>
      <c r="M44" s="258"/>
      <c r="N44" s="258"/>
      <c r="O44" s="259"/>
      <c r="P44" s="258"/>
      <c r="Q44" s="259"/>
      <c r="R44" s="261"/>
      <c r="S44" s="261"/>
      <c r="T44" s="236"/>
      <c r="U44" s="402"/>
      <c r="V44" s="277">
        <f t="shared" si="6"/>
        <v>0</v>
      </c>
      <c r="W44" s="323" t="str">
        <f t="shared" si="7"/>
        <v/>
      </c>
      <c r="X44" s="238" t="str">
        <f t="shared" si="0"/>
        <v/>
      </c>
      <c r="Y44" s="252">
        <f t="shared" si="1"/>
        <v>0</v>
      </c>
      <c r="Z44" s="252">
        <f t="shared" si="8"/>
        <v>0</v>
      </c>
      <c r="AA44" s="253">
        <f t="shared" si="9"/>
        <v>0</v>
      </c>
      <c r="AB44" s="254">
        <f t="shared" si="10"/>
        <v>0</v>
      </c>
      <c r="AC44" s="254"/>
      <c r="AD44" s="255"/>
    </row>
    <row r="45" spans="1:30" ht="12.75" customHeight="1" x14ac:dyDescent="0.25">
      <c r="A45" s="186"/>
      <c r="B45" s="230"/>
      <c r="C45" s="256"/>
      <c r="D45" s="232"/>
      <c r="E45" s="192">
        <f t="shared" si="11"/>
        <v>10</v>
      </c>
      <c r="F45" s="144" t="str">
        <f>IFERROR(IF(MID(D45,4,3)="AFE",VLOOKUP(D45,'Affiliated entities'!$B$7:$T$37,2,FALSE),VLOOKUP(A45,Beneficiaries!$A$9:$C$38,2,FALSE)),"")</f>
        <v/>
      </c>
      <c r="G45" s="187" t="str">
        <f>IFERROR(IF(MID(D45,4,3)="AFE",VLOOKUP(D45,'Affiliated entities'!$B$7:$T$37,4,FALSE),VLOOKUP(A45,Beneficiaries!$A$9:$C$38,3,FALSE)),"")</f>
        <v/>
      </c>
      <c r="H45" s="188" t="b">
        <f t="shared" si="3"/>
        <v>1</v>
      </c>
      <c r="I45" s="147" t="str">
        <f t="shared" si="4"/>
        <v/>
      </c>
      <c r="J45" s="300">
        <f t="shared" si="5"/>
        <v>0</v>
      </c>
      <c r="K45" s="257"/>
      <c r="L45" s="230"/>
      <c r="M45" s="258"/>
      <c r="N45" s="258"/>
      <c r="O45" s="259"/>
      <c r="P45" s="258"/>
      <c r="Q45" s="259"/>
      <c r="R45" s="261"/>
      <c r="S45" s="261"/>
      <c r="T45" s="236"/>
      <c r="U45" s="402"/>
      <c r="V45" s="277">
        <f t="shared" si="6"/>
        <v>0</v>
      </c>
      <c r="W45" s="323" t="str">
        <f t="shared" si="7"/>
        <v/>
      </c>
      <c r="X45" s="238" t="str">
        <f t="shared" si="0"/>
        <v/>
      </c>
      <c r="Y45" s="252">
        <f t="shared" si="1"/>
        <v>0</v>
      </c>
      <c r="Z45" s="252">
        <f t="shared" si="8"/>
        <v>0</v>
      </c>
      <c r="AA45" s="253">
        <f t="shared" si="9"/>
        <v>0</v>
      </c>
      <c r="AB45" s="254">
        <f t="shared" si="10"/>
        <v>0</v>
      </c>
      <c r="AC45" s="254"/>
      <c r="AD45" s="255"/>
    </row>
    <row r="46" spans="1:30" ht="12.75" customHeight="1" x14ac:dyDescent="0.25">
      <c r="A46" s="186"/>
      <c r="B46" s="230"/>
      <c r="C46" s="256"/>
      <c r="D46" s="232"/>
      <c r="E46" s="192">
        <f t="shared" si="11"/>
        <v>10</v>
      </c>
      <c r="F46" s="144" t="str">
        <f>IFERROR(IF(MID(D46,4,3)="AFE",VLOOKUP(D46,'Affiliated entities'!$B$7:$T$37,2,FALSE),VLOOKUP(A46,Beneficiaries!$A$9:$C$38,2,FALSE)),"")</f>
        <v/>
      </c>
      <c r="G46" s="187" t="str">
        <f>IFERROR(IF(MID(D46,4,3)="AFE",VLOOKUP(D46,'Affiliated entities'!$B$7:$T$37,4,FALSE),VLOOKUP(A46,Beneficiaries!$A$9:$C$38,3,FALSE)),"")</f>
        <v/>
      </c>
      <c r="H46" s="188" t="b">
        <f t="shared" si="3"/>
        <v>1</v>
      </c>
      <c r="I46" s="147" t="str">
        <f t="shared" si="4"/>
        <v/>
      </c>
      <c r="J46" s="300">
        <f t="shared" si="5"/>
        <v>0</v>
      </c>
      <c r="K46" s="257"/>
      <c r="L46" s="230"/>
      <c r="M46" s="258"/>
      <c r="N46" s="258"/>
      <c r="O46" s="259"/>
      <c r="P46" s="258"/>
      <c r="Q46" s="259"/>
      <c r="R46" s="261"/>
      <c r="S46" s="261"/>
      <c r="T46" s="236"/>
      <c r="U46" s="402"/>
      <c r="V46" s="277">
        <f t="shared" si="6"/>
        <v>0</v>
      </c>
      <c r="W46" s="323" t="str">
        <f t="shared" si="7"/>
        <v/>
      </c>
      <c r="X46" s="238" t="str">
        <f t="shared" si="0"/>
        <v/>
      </c>
      <c r="Y46" s="252">
        <f t="shared" si="1"/>
        <v>0</v>
      </c>
      <c r="Z46" s="252">
        <f t="shared" si="8"/>
        <v>0</v>
      </c>
      <c r="AA46" s="253">
        <f t="shared" si="9"/>
        <v>0</v>
      </c>
      <c r="AB46" s="254">
        <f t="shared" si="10"/>
        <v>0</v>
      </c>
      <c r="AC46" s="254"/>
      <c r="AD46" s="255"/>
    </row>
    <row r="47" spans="1:30" ht="12.75" customHeight="1" x14ac:dyDescent="0.25">
      <c r="A47" s="186"/>
      <c r="B47" s="230"/>
      <c r="C47" s="256"/>
      <c r="D47" s="232"/>
      <c r="E47" s="192">
        <f t="shared" si="11"/>
        <v>10</v>
      </c>
      <c r="F47" s="144" t="str">
        <f>IFERROR(IF(MID(D47,4,3)="AFE",VLOOKUP(D47,'Affiliated entities'!$B$7:$T$37,2,FALSE),VLOOKUP(A47,Beneficiaries!$A$9:$C$38,2,FALSE)),"")</f>
        <v/>
      </c>
      <c r="G47" s="187" t="str">
        <f>IFERROR(IF(MID(D47,4,3)="AFE",VLOOKUP(D47,'Affiliated entities'!$B$7:$T$37,4,FALSE),VLOOKUP(A47,Beneficiaries!$A$9:$C$38,3,FALSE)),"")</f>
        <v/>
      </c>
      <c r="H47" s="188" t="b">
        <f t="shared" si="3"/>
        <v>1</v>
      </c>
      <c r="I47" s="147" t="str">
        <f t="shared" si="4"/>
        <v/>
      </c>
      <c r="J47" s="300">
        <f t="shared" si="5"/>
        <v>0</v>
      </c>
      <c r="K47" s="257"/>
      <c r="L47" s="230"/>
      <c r="M47" s="258"/>
      <c r="N47" s="258"/>
      <c r="O47" s="259"/>
      <c r="P47" s="258"/>
      <c r="Q47" s="259"/>
      <c r="R47" s="261"/>
      <c r="S47" s="261"/>
      <c r="T47" s="236"/>
      <c r="U47" s="402"/>
      <c r="V47" s="277">
        <f t="shared" si="6"/>
        <v>0</v>
      </c>
      <c r="W47" s="323" t="str">
        <f t="shared" si="7"/>
        <v/>
      </c>
      <c r="X47" s="238" t="str">
        <f t="shared" si="0"/>
        <v/>
      </c>
      <c r="Y47" s="252">
        <f t="shared" si="1"/>
        <v>0</v>
      </c>
      <c r="Z47" s="252">
        <f t="shared" si="8"/>
        <v>0</v>
      </c>
      <c r="AA47" s="253">
        <f t="shared" si="9"/>
        <v>0</v>
      </c>
      <c r="AB47" s="254">
        <f t="shared" si="10"/>
        <v>0</v>
      </c>
      <c r="AC47" s="254"/>
      <c r="AD47" s="255"/>
    </row>
    <row r="48" spans="1:30" ht="12.75" customHeight="1" x14ac:dyDescent="0.25">
      <c r="A48" s="186"/>
      <c r="B48" s="230"/>
      <c r="C48" s="256"/>
      <c r="D48" s="232"/>
      <c r="E48" s="192">
        <f t="shared" si="11"/>
        <v>10</v>
      </c>
      <c r="F48" s="144" t="str">
        <f>IFERROR(IF(MID(D48,4,3)="AFE",VLOOKUP(D48,'Affiliated entities'!$B$7:$T$37,2,FALSE),VLOOKUP(A48,Beneficiaries!$A$9:$C$38,2,FALSE)),"")</f>
        <v/>
      </c>
      <c r="G48" s="187" t="str">
        <f>IFERROR(IF(MID(D48,4,3)="AFE",VLOOKUP(D48,'Affiliated entities'!$B$7:$T$37,4,FALSE),VLOOKUP(A48,Beneficiaries!$A$9:$C$38,3,FALSE)),"")</f>
        <v/>
      </c>
      <c r="H48" s="188" t="b">
        <f t="shared" si="3"/>
        <v>1</v>
      </c>
      <c r="I48" s="147" t="str">
        <f t="shared" si="4"/>
        <v/>
      </c>
      <c r="J48" s="300">
        <f t="shared" si="5"/>
        <v>0</v>
      </c>
      <c r="K48" s="257"/>
      <c r="L48" s="230"/>
      <c r="M48" s="258"/>
      <c r="N48" s="258"/>
      <c r="O48" s="259"/>
      <c r="P48" s="258"/>
      <c r="Q48" s="259"/>
      <c r="R48" s="261"/>
      <c r="S48" s="261"/>
      <c r="T48" s="236"/>
      <c r="U48" s="402"/>
      <c r="V48" s="277">
        <f t="shared" si="6"/>
        <v>0</v>
      </c>
      <c r="W48" s="323" t="str">
        <f t="shared" si="7"/>
        <v/>
      </c>
      <c r="X48" s="238" t="str">
        <f t="shared" si="0"/>
        <v/>
      </c>
      <c r="Y48" s="252">
        <f t="shared" si="1"/>
        <v>0</v>
      </c>
      <c r="Z48" s="252">
        <f t="shared" si="8"/>
        <v>0</v>
      </c>
      <c r="AA48" s="253">
        <f t="shared" si="9"/>
        <v>0</v>
      </c>
      <c r="AB48" s="254">
        <f t="shared" si="10"/>
        <v>0</v>
      </c>
      <c r="AC48" s="254"/>
      <c r="AD48" s="255"/>
    </row>
    <row r="49" spans="1:30" ht="12.75" customHeight="1" x14ac:dyDescent="0.25">
      <c r="A49" s="186"/>
      <c r="B49" s="230"/>
      <c r="C49" s="256"/>
      <c r="D49" s="232"/>
      <c r="E49" s="192">
        <f t="shared" si="11"/>
        <v>10</v>
      </c>
      <c r="F49" s="144" t="str">
        <f>IFERROR(IF(MID(D49,4,3)="AFE",VLOOKUP(D49,'Affiliated entities'!$B$7:$T$37,2,FALSE),VLOOKUP(A49,Beneficiaries!$A$9:$C$38,2,FALSE)),"")</f>
        <v/>
      </c>
      <c r="G49" s="187" t="str">
        <f>IFERROR(IF(MID(D49,4,3)="AFE",VLOOKUP(D49,'Affiliated entities'!$B$7:$T$37,4,FALSE),VLOOKUP(A49,Beneficiaries!$A$9:$C$38,3,FALSE)),"")</f>
        <v/>
      </c>
      <c r="H49" s="188" t="b">
        <f t="shared" si="3"/>
        <v>1</v>
      </c>
      <c r="I49" s="147" t="str">
        <f t="shared" si="4"/>
        <v/>
      </c>
      <c r="J49" s="300">
        <f t="shared" si="5"/>
        <v>0</v>
      </c>
      <c r="K49" s="257"/>
      <c r="L49" s="230"/>
      <c r="M49" s="258"/>
      <c r="N49" s="258"/>
      <c r="O49" s="259"/>
      <c r="P49" s="258"/>
      <c r="Q49" s="259"/>
      <c r="R49" s="261"/>
      <c r="S49" s="261"/>
      <c r="T49" s="236"/>
      <c r="U49" s="402"/>
      <c r="V49" s="277">
        <f t="shared" si="6"/>
        <v>0</v>
      </c>
      <c r="W49" s="323" t="str">
        <f t="shared" si="7"/>
        <v/>
      </c>
      <c r="X49" s="238" t="str">
        <f t="shared" si="0"/>
        <v/>
      </c>
      <c r="Y49" s="252">
        <f t="shared" si="1"/>
        <v>0</v>
      </c>
      <c r="Z49" s="252">
        <f t="shared" si="8"/>
        <v>0</v>
      </c>
      <c r="AA49" s="253">
        <f t="shared" si="9"/>
        <v>0</v>
      </c>
      <c r="AB49" s="254">
        <f t="shared" si="10"/>
        <v>0</v>
      </c>
      <c r="AC49" s="254"/>
      <c r="AD49" s="255"/>
    </row>
    <row r="50" spans="1:30" ht="12.75" customHeight="1" x14ac:dyDescent="0.25">
      <c r="A50" s="186"/>
      <c r="B50" s="230"/>
      <c r="C50" s="256"/>
      <c r="D50" s="232"/>
      <c r="E50" s="192">
        <f t="shared" si="11"/>
        <v>10</v>
      </c>
      <c r="F50" s="144" t="str">
        <f>IFERROR(IF(MID(D50,4,3)="AFE",VLOOKUP(D50,'Affiliated entities'!$B$7:$T$37,2,FALSE),VLOOKUP(A50,Beneficiaries!$A$9:$C$38,2,FALSE)),"")</f>
        <v/>
      </c>
      <c r="G50" s="187" t="str">
        <f>IFERROR(IF(MID(D50,4,3)="AFE",VLOOKUP(D50,'Affiliated entities'!$B$7:$T$37,4,FALSE),VLOOKUP(A50,Beneficiaries!$A$9:$C$38,3,FALSE)),"")</f>
        <v/>
      </c>
      <c r="H50" s="188" t="b">
        <f t="shared" si="3"/>
        <v>1</v>
      </c>
      <c r="I50" s="147" t="str">
        <f t="shared" si="4"/>
        <v/>
      </c>
      <c r="J50" s="300">
        <f t="shared" si="5"/>
        <v>0</v>
      </c>
      <c r="K50" s="257"/>
      <c r="L50" s="230"/>
      <c r="M50" s="258"/>
      <c r="N50" s="258"/>
      <c r="O50" s="259"/>
      <c r="P50" s="258"/>
      <c r="Q50" s="259"/>
      <c r="R50" s="261"/>
      <c r="S50" s="261"/>
      <c r="T50" s="236"/>
      <c r="U50" s="402"/>
      <c r="V50" s="277">
        <f t="shared" si="6"/>
        <v>0</v>
      </c>
      <c r="W50" s="323" t="str">
        <f t="shared" si="7"/>
        <v/>
      </c>
      <c r="X50" s="238" t="str">
        <f t="shared" si="0"/>
        <v/>
      </c>
      <c r="Y50" s="252">
        <f t="shared" si="1"/>
        <v>0</v>
      </c>
      <c r="Z50" s="252">
        <f t="shared" si="8"/>
        <v>0</v>
      </c>
      <c r="AA50" s="253">
        <f t="shared" si="9"/>
        <v>0</v>
      </c>
      <c r="AB50" s="254">
        <f t="shared" si="10"/>
        <v>0</v>
      </c>
      <c r="AC50" s="254"/>
      <c r="AD50" s="255"/>
    </row>
    <row r="51" spans="1:30" ht="12.75" customHeight="1" x14ac:dyDescent="0.25">
      <c r="A51" s="186"/>
      <c r="B51" s="230"/>
      <c r="C51" s="256"/>
      <c r="D51" s="232"/>
      <c r="E51" s="192">
        <f t="shared" si="11"/>
        <v>10</v>
      </c>
      <c r="F51" s="144" t="str">
        <f>IFERROR(IF(MID(D51,4,3)="AFE",VLOOKUP(D51,'Affiliated entities'!$B$7:$T$37,2,FALSE),VLOOKUP(A51,Beneficiaries!$A$9:$C$38,2,FALSE)),"")</f>
        <v/>
      </c>
      <c r="G51" s="187" t="str">
        <f>IFERROR(IF(MID(D51,4,3)="AFE",VLOOKUP(D51,'Affiliated entities'!$B$7:$T$37,4,FALSE),VLOOKUP(A51,Beneficiaries!$A$9:$C$38,3,FALSE)),"")</f>
        <v/>
      </c>
      <c r="H51" s="188" t="b">
        <f t="shared" si="3"/>
        <v>1</v>
      </c>
      <c r="I51" s="147" t="str">
        <f t="shared" si="4"/>
        <v/>
      </c>
      <c r="J51" s="300">
        <f t="shared" si="5"/>
        <v>0</v>
      </c>
      <c r="K51" s="257"/>
      <c r="L51" s="230"/>
      <c r="M51" s="258"/>
      <c r="N51" s="258"/>
      <c r="O51" s="259"/>
      <c r="P51" s="258"/>
      <c r="Q51" s="259"/>
      <c r="R51" s="261"/>
      <c r="S51" s="261"/>
      <c r="T51" s="236"/>
      <c r="U51" s="402"/>
      <c r="V51" s="277">
        <f t="shared" si="6"/>
        <v>0</v>
      </c>
      <c r="W51" s="323" t="str">
        <f t="shared" si="7"/>
        <v/>
      </c>
      <c r="X51" s="238" t="str">
        <f t="shared" si="0"/>
        <v/>
      </c>
      <c r="Y51" s="252">
        <f t="shared" si="1"/>
        <v>0</v>
      </c>
      <c r="Z51" s="252">
        <f t="shared" si="8"/>
        <v>0</v>
      </c>
      <c r="AA51" s="253">
        <f t="shared" si="9"/>
        <v>0</v>
      </c>
      <c r="AB51" s="254">
        <f t="shared" si="10"/>
        <v>0</v>
      </c>
      <c r="AC51" s="254"/>
      <c r="AD51" s="255"/>
    </row>
    <row r="52" spans="1:30" ht="12.75" customHeight="1" x14ac:dyDescent="0.25">
      <c r="A52" s="186"/>
      <c r="B52" s="230"/>
      <c r="C52" s="256"/>
      <c r="D52" s="232"/>
      <c r="E52" s="192">
        <f t="shared" si="11"/>
        <v>10</v>
      </c>
      <c r="F52" s="144" t="str">
        <f>IFERROR(IF(MID(D52,4,3)="AFE",VLOOKUP(D52,'Affiliated entities'!$B$7:$T$37,2,FALSE),VLOOKUP(A52,Beneficiaries!$A$9:$C$38,2,FALSE)),"")</f>
        <v/>
      </c>
      <c r="G52" s="187" t="str">
        <f>IFERROR(IF(MID(D52,4,3)="AFE",VLOOKUP(D52,'Affiliated entities'!$B$7:$T$37,4,FALSE),VLOOKUP(A52,Beneficiaries!$A$9:$C$38,3,FALSE)),"")</f>
        <v/>
      </c>
      <c r="H52" s="188" t="b">
        <f t="shared" si="3"/>
        <v>1</v>
      </c>
      <c r="I52" s="147" t="str">
        <f t="shared" si="4"/>
        <v/>
      </c>
      <c r="J52" s="300">
        <f t="shared" si="5"/>
        <v>0</v>
      </c>
      <c r="K52" s="257"/>
      <c r="L52" s="230"/>
      <c r="M52" s="258"/>
      <c r="N52" s="258"/>
      <c r="O52" s="259"/>
      <c r="P52" s="258"/>
      <c r="Q52" s="259"/>
      <c r="R52" s="261"/>
      <c r="S52" s="261"/>
      <c r="T52" s="236"/>
      <c r="U52" s="402"/>
      <c r="V52" s="277">
        <f t="shared" si="6"/>
        <v>0</v>
      </c>
      <c r="W52" s="323" t="str">
        <f t="shared" si="7"/>
        <v/>
      </c>
      <c r="X52" s="238" t="str">
        <f t="shared" si="0"/>
        <v/>
      </c>
      <c r="Y52" s="252">
        <f t="shared" si="1"/>
        <v>0</v>
      </c>
      <c r="Z52" s="252">
        <f t="shared" si="8"/>
        <v>0</v>
      </c>
      <c r="AA52" s="253">
        <f t="shared" si="9"/>
        <v>0</v>
      </c>
      <c r="AB52" s="254">
        <f t="shared" si="10"/>
        <v>0</v>
      </c>
      <c r="AC52" s="254"/>
      <c r="AD52" s="255"/>
    </row>
    <row r="53" spans="1:30" ht="12.75" customHeight="1" x14ac:dyDescent="0.25">
      <c r="A53" s="186"/>
      <c r="B53" s="230"/>
      <c r="C53" s="256"/>
      <c r="D53" s="232"/>
      <c r="E53" s="192">
        <f t="shared" si="11"/>
        <v>10</v>
      </c>
      <c r="F53" s="144" t="str">
        <f>IFERROR(IF(MID(D53,4,3)="AFE",VLOOKUP(D53,'Affiliated entities'!$B$7:$T$37,2,FALSE),VLOOKUP(A53,Beneficiaries!$A$9:$C$38,2,FALSE)),"")</f>
        <v/>
      </c>
      <c r="G53" s="187" t="str">
        <f>IFERROR(IF(MID(D53,4,3)="AFE",VLOOKUP(D53,'Affiliated entities'!$B$7:$T$37,4,FALSE),VLOOKUP(A53,Beneficiaries!$A$9:$C$38,3,FALSE)),"")</f>
        <v/>
      </c>
      <c r="H53" s="188" t="b">
        <f t="shared" si="3"/>
        <v>1</v>
      </c>
      <c r="I53" s="147" t="str">
        <f t="shared" si="4"/>
        <v/>
      </c>
      <c r="J53" s="300">
        <f t="shared" si="5"/>
        <v>0</v>
      </c>
      <c r="K53" s="257"/>
      <c r="L53" s="230"/>
      <c r="M53" s="258"/>
      <c r="N53" s="258"/>
      <c r="O53" s="259"/>
      <c r="P53" s="258"/>
      <c r="Q53" s="259"/>
      <c r="R53" s="261"/>
      <c r="S53" s="261"/>
      <c r="T53" s="236"/>
      <c r="U53" s="402"/>
      <c r="V53" s="277">
        <f t="shared" si="6"/>
        <v>0</v>
      </c>
      <c r="W53" s="323" t="str">
        <f t="shared" si="7"/>
        <v/>
      </c>
      <c r="X53" s="238" t="str">
        <f t="shared" si="0"/>
        <v/>
      </c>
      <c r="Y53" s="252">
        <f t="shared" si="1"/>
        <v>0</v>
      </c>
      <c r="Z53" s="252">
        <f t="shared" si="8"/>
        <v>0</v>
      </c>
      <c r="AA53" s="253">
        <f t="shared" si="9"/>
        <v>0</v>
      </c>
      <c r="AB53" s="254">
        <f t="shared" si="10"/>
        <v>0</v>
      </c>
      <c r="AC53" s="254"/>
      <c r="AD53" s="255"/>
    </row>
    <row r="54" spans="1:30" ht="12.75" customHeight="1" x14ac:dyDescent="0.25">
      <c r="A54" s="186"/>
      <c r="B54" s="230"/>
      <c r="C54" s="256"/>
      <c r="D54" s="232"/>
      <c r="E54" s="192">
        <f t="shared" si="11"/>
        <v>10</v>
      </c>
      <c r="F54" s="144" t="str">
        <f>IFERROR(IF(MID(D54,4,3)="AFE",VLOOKUP(D54,'Affiliated entities'!$B$7:$T$37,2,FALSE),VLOOKUP(A54,Beneficiaries!$A$9:$C$38,2,FALSE)),"")</f>
        <v/>
      </c>
      <c r="G54" s="187" t="str">
        <f>IFERROR(IF(MID(D54,4,3)="AFE",VLOOKUP(D54,'Affiliated entities'!$B$7:$T$37,4,FALSE),VLOOKUP(A54,Beneficiaries!$A$9:$C$38,3,FALSE)),"")</f>
        <v/>
      </c>
      <c r="H54" s="188" t="b">
        <f t="shared" si="3"/>
        <v>1</v>
      </c>
      <c r="I54" s="147" t="str">
        <f t="shared" si="4"/>
        <v/>
      </c>
      <c r="J54" s="300">
        <f t="shared" si="5"/>
        <v>0</v>
      </c>
      <c r="K54" s="257"/>
      <c r="L54" s="230"/>
      <c r="M54" s="258"/>
      <c r="N54" s="258"/>
      <c r="O54" s="259"/>
      <c r="P54" s="258"/>
      <c r="Q54" s="259"/>
      <c r="R54" s="261"/>
      <c r="S54" s="261"/>
      <c r="T54" s="236"/>
      <c r="U54" s="402"/>
      <c r="V54" s="277">
        <f t="shared" si="6"/>
        <v>0</v>
      </c>
      <c r="W54" s="323" t="str">
        <f t="shared" si="7"/>
        <v/>
      </c>
      <c r="X54" s="238" t="str">
        <f t="shared" si="0"/>
        <v/>
      </c>
      <c r="Y54" s="252">
        <f t="shared" si="1"/>
        <v>0</v>
      </c>
      <c r="Z54" s="252">
        <f t="shared" si="8"/>
        <v>0</v>
      </c>
      <c r="AA54" s="253">
        <f t="shared" si="9"/>
        <v>0</v>
      </c>
      <c r="AB54" s="254">
        <f t="shared" si="10"/>
        <v>0</v>
      </c>
      <c r="AC54" s="254"/>
      <c r="AD54" s="255"/>
    </row>
    <row r="55" spans="1:30" ht="12.75" customHeight="1" x14ac:dyDescent="0.25">
      <c r="A55" s="186"/>
      <c r="B55" s="230"/>
      <c r="C55" s="256"/>
      <c r="D55" s="232"/>
      <c r="E55" s="192">
        <f t="shared" si="11"/>
        <v>10</v>
      </c>
      <c r="F55" s="144" t="str">
        <f>IFERROR(IF(MID(D55,4,3)="AFE",VLOOKUP(D55,'Affiliated entities'!$B$7:$T$37,2,FALSE),VLOOKUP(A55,Beneficiaries!$A$9:$C$38,2,FALSE)),"")</f>
        <v/>
      </c>
      <c r="G55" s="187" t="str">
        <f>IFERROR(IF(MID(D55,4,3)="AFE",VLOOKUP(D55,'Affiliated entities'!$B$7:$T$37,4,FALSE),VLOOKUP(A55,Beneficiaries!$A$9:$C$38,3,FALSE)),"")</f>
        <v/>
      </c>
      <c r="H55" s="188" t="b">
        <f t="shared" si="3"/>
        <v>1</v>
      </c>
      <c r="I55" s="147" t="str">
        <f t="shared" si="4"/>
        <v/>
      </c>
      <c r="J55" s="300">
        <f t="shared" si="5"/>
        <v>0</v>
      </c>
      <c r="K55" s="257"/>
      <c r="L55" s="230"/>
      <c r="M55" s="258"/>
      <c r="N55" s="258"/>
      <c r="O55" s="259"/>
      <c r="P55" s="258"/>
      <c r="Q55" s="259"/>
      <c r="R55" s="261"/>
      <c r="S55" s="261"/>
      <c r="T55" s="236"/>
      <c r="U55" s="402"/>
      <c r="V55" s="277">
        <f t="shared" si="6"/>
        <v>0</v>
      </c>
      <c r="W55" s="323" t="str">
        <f t="shared" si="7"/>
        <v/>
      </c>
      <c r="X55" s="238" t="str">
        <f t="shared" si="0"/>
        <v/>
      </c>
      <c r="Y55" s="252">
        <f t="shared" si="1"/>
        <v>0</v>
      </c>
      <c r="Z55" s="252">
        <f t="shared" si="8"/>
        <v>0</v>
      </c>
      <c r="AA55" s="253">
        <f t="shared" si="9"/>
        <v>0</v>
      </c>
      <c r="AB55" s="254">
        <f t="shared" si="10"/>
        <v>0</v>
      </c>
      <c r="AC55" s="254"/>
      <c r="AD55" s="255"/>
    </row>
    <row r="56" spans="1:30" ht="12.75" customHeight="1" x14ac:dyDescent="0.25">
      <c r="A56" s="186"/>
      <c r="B56" s="230"/>
      <c r="C56" s="256"/>
      <c r="D56" s="232"/>
      <c r="E56" s="192">
        <f t="shared" si="11"/>
        <v>10</v>
      </c>
      <c r="F56" s="144" t="str">
        <f>IFERROR(IF(MID(D56,4,3)="AFE",VLOOKUP(D56,'Affiliated entities'!$B$7:$T$37,2,FALSE),VLOOKUP(A56,Beneficiaries!$A$9:$C$38,2,FALSE)),"")</f>
        <v/>
      </c>
      <c r="G56" s="187" t="str">
        <f>IFERROR(IF(MID(D56,4,3)="AFE",VLOOKUP(D56,'Affiliated entities'!$B$7:$T$37,4,FALSE),VLOOKUP(A56,Beneficiaries!$A$9:$C$38,3,FALSE)),"")</f>
        <v/>
      </c>
      <c r="H56" s="188" t="b">
        <f t="shared" si="3"/>
        <v>1</v>
      </c>
      <c r="I56" s="147" t="str">
        <f t="shared" si="4"/>
        <v/>
      </c>
      <c r="J56" s="300">
        <f t="shared" si="5"/>
        <v>0</v>
      </c>
      <c r="K56" s="257"/>
      <c r="L56" s="230"/>
      <c r="M56" s="258"/>
      <c r="N56" s="258"/>
      <c r="O56" s="259"/>
      <c r="P56" s="258"/>
      <c r="Q56" s="259"/>
      <c r="R56" s="261"/>
      <c r="S56" s="261"/>
      <c r="T56" s="236"/>
      <c r="U56" s="402"/>
      <c r="V56" s="277">
        <f t="shared" si="6"/>
        <v>0</v>
      </c>
      <c r="W56" s="323" t="str">
        <f t="shared" si="7"/>
        <v/>
      </c>
      <c r="X56" s="238" t="str">
        <f t="shared" si="0"/>
        <v/>
      </c>
      <c r="Y56" s="252">
        <f t="shared" si="1"/>
        <v>0</v>
      </c>
      <c r="Z56" s="252">
        <f t="shared" si="8"/>
        <v>0</v>
      </c>
      <c r="AA56" s="253">
        <f t="shared" si="9"/>
        <v>0</v>
      </c>
      <c r="AB56" s="254">
        <f t="shared" si="10"/>
        <v>0</v>
      </c>
      <c r="AC56" s="254"/>
      <c r="AD56" s="255"/>
    </row>
    <row r="57" spans="1:30" ht="12.75" customHeight="1" x14ac:dyDescent="0.25">
      <c r="A57" s="186"/>
      <c r="B57" s="230"/>
      <c r="C57" s="256"/>
      <c r="D57" s="232"/>
      <c r="E57" s="192">
        <f t="shared" si="11"/>
        <v>10</v>
      </c>
      <c r="F57" s="144" t="str">
        <f>IFERROR(IF(MID(D57,4,3)="AFE",VLOOKUP(D57,'Affiliated entities'!$B$7:$T$37,2,FALSE),VLOOKUP(A57,Beneficiaries!$A$9:$C$38,2,FALSE)),"")</f>
        <v/>
      </c>
      <c r="G57" s="187" t="str">
        <f>IFERROR(IF(MID(D57,4,3)="AFE",VLOOKUP(D57,'Affiliated entities'!$B$7:$T$37,4,FALSE),VLOOKUP(A57,Beneficiaries!$A$9:$C$38,3,FALSE)),"")</f>
        <v/>
      </c>
      <c r="H57" s="188" t="b">
        <f t="shared" si="3"/>
        <v>1</v>
      </c>
      <c r="I57" s="147" t="str">
        <f t="shared" si="4"/>
        <v/>
      </c>
      <c r="J57" s="300">
        <f t="shared" si="5"/>
        <v>0</v>
      </c>
      <c r="K57" s="257"/>
      <c r="L57" s="230"/>
      <c r="M57" s="258"/>
      <c r="N57" s="258"/>
      <c r="O57" s="259"/>
      <c r="P57" s="258"/>
      <c r="Q57" s="259"/>
      <c r="R57" s="261"/>
      <c r="S57" s="261"/>
      <c r="T57" s="236"/>
      <c r="U57" s="402"/>
      <c r="V57" s="277">
        <f t="shared" si="6"/>
        <v>0</v>
      </c>
      <c r="W57" s="323" t="str">
        <f t="shared" si="7"/>
        <v/>
      </c>
      <c r="X57" s="238" t="str">
        <f t="shared" si="0"/>
        <v/>
      </c>
      <c r="Y57" s="252">
        <f t="shared" si="1"/>
        <v>0</v>
      </c>
      <c r="Z57" s="252">
        <f t="shared" si="8"/>
        <v>0</v>
      </c>
      <c r="AA57" s="253">
        <f t="shared" si="9"/>
        <v>0</v>
      </c>
      <c r="AB57" s="254">
        <f t="shared" si="10"/>
        <v>0</v>
      </c>
      <c r="AC57" s="254"/>
      <c r="AD57" s="255"/>
    </row>
    <row r="58" spans="1:30" ht="12.75" customHeight="1" x14ac:dyDescent="0.25">
      <c r="A58" s="186"/>
      <c r="B58" s="230"/>
      <c r="C58" s="256"/>
      <c r="D58" s="232"/>
      <c r="E58" s="192">
        <f t="shared" si="11"/>
        <v>10</v>
      </c>
      <c r="F58" s="144" t="str">
        <f>IFERROR(IF(MID(D58,4,3)="AFE",VLOOKUP(D58,'Affiliated entities'!$B$7:$T$37,2,FALSE),VLOOKUP(A58,Beneficiaries!$A$9:$C$38,2,FALSE)),"")</f>
        <v/>
      </c>
      <c r="G58" s="187" t="str">
        <f>IFERROR(IF(MID(D58,4,3)="AFE",VLOOKUP(D58,'Affiliated entities'!$B$7:$T$37,4,FALSE),VLOOKUP(A58,Beneficiaries!$A$9:$C$38,3,FALSE)),"")</f>
        <v/>
      </c>
      <c r="H58" s="188" t="b">
        <f t="shared" si="3"/>
        <v>1</v>
      </c>
      <c r="I58" s="147" t="str">
        <f t="shared" si="4"/>
        <v/>
      </c>
      <c r="J58" s="300">
        <f t="shared" si="5"/>
        <v>0</v>
      </c>
      <c r="K58" s="257"/>
      <c r="L58" s="230"/>
      <c r="M58" s="258"/>
      <c r="N58" s="258"/>
      <c r="O58" s="259"/>
      <c r="P58" s="258"/>
      <c r="Q58" s="259"/>
      <c r="R58" s="261"/>
      <c r="S58" s="261"/>
      <c r="T58" s="236"/>
      <c r="U58" s="402"/>
      <c r="V58" s="277">
        <f t="shared" si="6"/>
        <v>0</v>
      </c>
      <c r="W58" s="323" t="str">
        <f t="shared" si="7"/>
        <v/>
      </c>
      <c r="X58" s="238" t="str">
        <f t="shared" si="0"/>
        <v/>
      </c>
      <c r="Y58" s="252">
        <f t="shared" si="1"/>
        <v>0</v>
      </c>
      <c r="Z58" s="252">
        <f t="shared" si="8"/>
        <v>0</v>
      </c>
      <c r="AA58" s="253">
        <f t="shared" si="9"/>
        <v>0</v>
      </c>
      <c r="AB58" s="254">
        <f t="shared" si="10"/>
        <v>0</v>
      </c>
      <c r="AC58" s="254"/>
      <c r="AD58" s="255"/>
    </row>
    <row r="59" spans="1:30" ht="12.75" customHeight="1" x14ac:dyDescent="0.25">
      <c r="A59" s="186"/>
      <c r="B59" s="230"/>
      <c r="C59" s="256"/>
      <c r="D59" s="232"/>
      <c r="E59" s="192">
        <f t="shared" si="11"/>
        <v>10</v>
      </c>
      <c r="F59" s="144" t="str">
        <f>IFERROR(IF(MID(D59,4,3)="AFE",VLOOKUP(D59,'Affiliated entities'!$B$7:$T$37,2,FALSE),VLOOKUP(A59,Beneficiaries!$A$9:$C$38,2,FALSE)),"")</f>
        <v/>
      </c>
      <c r="G59" s="187" t="str">
        <f>IFERROR(IF(MID(D59,4,3)="AFE",VLOOKUP(D59,'Affiliated entities'!$B$7:$T$37,4,FALSE),VLOOKUP(A59,Beneficiaries!$A$9:$C$38,3,FALSE)),"")</f>
        <v/>
      </c>
      <c r="H59" s="188" t="b">
        <f t="shared" si="3"/>
        <v>1</v>
      </c>
      <c r="I59" s="147" t="str">
        <f t="shared" si="4"/>
        <v/>
      </c>
      <c r="J59" s="300">
        <f t="shared" si="5"/>
        <v>0</v>
      </c>
      <c r="K59" s="257"/>
      <c r="L59" s="230"/>
      <c r="M59" s="258"/>
      <c r="N59" s="258"/>
      <c r="O59" s="259"/>
      <c r="P59" s="258"/>
      <c r="Q59" s="259"/>
      <c r="R59" s="261"/>
      <c r="S59" s="261"/>
      <c r="T59" s="236"/>
      <c r="U59" s="402"/>
      <c r="V59" s="277">
        <f t="shared" si="6"/>
        <v>0</v>
      </c>
      <c r="W59" s="323" t="str">
        <f t="shared" si="7"/>
        <v/>
      </c>
      <c r="X59" s="238" t="str">
        <f t="shared" si="0"/>
        <v/>
      </c>
      <c r="Y59" s="252">
        <f t="shared" si="1"/>
        <v>0</v>
      </c>
      <c r="Z59" s="252">
        <f t="shared" si="8"/>
        <v>0</v>
      </c>
      <c r="AA59" s="253">
        <f t="shared" si="9"/>
        <v>0</v>
      </c>
      <c r="AB59" s="254">
        <f t="shared" si="10"/>
        <v>0</v>
      </c>
      <c r="AC59" s="254"/>
      <c r="AD59" s="255"/>
    </row>
    <row r="60" spans="1:30" ht="12.75" customHeight="1" x14ac:dyDescent="0.25">
      <c r="A60" s="186"/>
      <c r="B60" s="230"/>
      <c r="C60" s="256"/>
      <c r="D60" s="232"/>
      <c r="E60" s="192">
        <f t="shared" si="11"/>
        <v>10</v>
      </c>
      <c r="F60" s="144" t="str">
        <f>IFERROR(IF(MID(D60,4,3)="AFE",VLOOKUP(D60,'Affiliated entities'!$B$7:$T$37,2,FALSE),VLOOKUP(A60,Beneficiaries!$A$9:$C$38,2,FALSE)),"")</f>
        <v/>
      </c>
      <c r="G60" s="187" t="str">
        <f>IFERROR(IF(MID(D60,4,3)="AFE",VLOOKUP(D60,'Affiliated entities'!$B$7:$T$37,4,FALSE),VLOOKUP(A60,Beneficiaries!$A$9:$C$38,3,FALSE)),"")</f>
        <v/>
      </c>
      <c r="H60" s="188" t="b">
        <f t="shared" si="3"/>
        <v>1</v>
      </c>
      <c r="I60" s="147" t="str">
        <f t="shared" si="4"/>
        <v/>
      </c>
      <c r="J60" s="300">
        <f t="shared" si="5"/>
        <v>0</v>
      </c>
      <c r="K60" s="257"/>
      <c r="L60" s="230"/>
      <c r="M60" s="258"/>
      <c r="N60" s="258"/>
      <c r="O60" s="259"/>
      <c r="P60" s="258"/>
      <c r="Q60" s="259"/>
      <c r="R60" s="261"/>
      <c r="S60" s="261"/>
      <c r="T60" s="236"/>
      <c r="U60" s="402"/>
      <c r="V60" s="277">
        <f t="shared" si="6"/>
        <v>0</v>
      </c>
      <c r="W60" s="323" t="str">
        <f t="shared" si="7"/>
        <v/>
      </c>
      <c r="X60" s="238" t="str">
        <f t="shared" si="0"/>
        <v/>
      </c>
      <c r="Y60" s="252">
        <f t="shared" si="1"/>
        <v>0</v>
      </c>
      <c r="Z60" s="252">
        <f t="shared" si="8"/>
        <v>0</v>
      </c>
      <c r="AA60" s="253">
        <f t="shared" si="9"/>
        <v>0</v>
      </c>
      <c r="AB60" s="254">
        <f t="shared" si="10"/>
        <v>0</v>
      </c>
      <c r="AC60" s="254"/>
      <c r="AD60" s="255"/>
    </row>
    <row r="61" spans="1:30" ht="12.75" customHeight="1" x14ac:dyDescent="0.25">
      <c r="A61" s="186"/>
      <c r="B61" s="230"/>
      <c r="C61" s="256"/>
      <c r="D61" s="232"/>
      <c r="E61" s="192">
        <f t="shared" si="11"/>
        <v>10</v>
      </c>
      <c r="F61" s="144" t="str">
        <f>IFERROR(IF(MID(D61,4,3)="AFE",VLOOKUP(D61,'Affiliated entities'!$B$7:$T$37,2,FALSE),VLOOKUP(A61,Beneficiaries!$A$9:$C$38,2,FALSE)),"")</f>
        <v/>
      </c>
      <c r="G61" s="187" t="str">
        <f>IFERROR(IF(MID(D61,4,3)="AFE",VLOOKUP(D61,'Affiliated entities'!$B$7:$T$37,4,FALSE),VLOOKUP(A61,Beneficiaries!$A$9:$C$38,3,FALSE)),"")</f>
        <v/>
      </c>
      <c r="H61" s="188" t="b">
        <f t="shared" si="3"/>
        <v>1</v>
      </c>
      <c r="I61" s="147" t="str">
        <f t="shared" si="4"/>
        <v/>
      </c>
      <c r="J61" s="300">
        <f t="shared" si="5"/>
        <v>0</v>
      </c>
      <c r="K61" s="257"/>
      <c r="L61" s="230"/>
      <c r="M61" s="258"/>
      <c r="N61" s="258"/>
      <c r="O61" s="259"/>
      <c r="P61" s="258"/>
      <c r="Q61" s="259"/>
      <c r="R61" s="261"/>
      <c r="S61" s="261"/>
      <c r="T61" s="236"/>
      <c r="U61" s="402"/>
      <c r="V61" s="277">
        <f t="shared" si="6"/>
        <v>0</v>
      </c>
      <c r="W61" s="323" t="str">
        <f t="shared" si="7"/>
        <v/>
      </c>
      <c r="X61" s="238" t="str">
        <f t="shared" si="0"/>
        <v/>
      </c>
      <c r="Y61" s="252">
        <f t="shared" si="1"/>
        <v>0</v>
      </c>
      <c r="Z61" s="252">
        <f t="shared" si="8"/>
        <v>0</v>
      </c>
      <c r="AA61" s="253">
        <f t="shared" si="9"/>
        <v>0</v>
      </c>
      <c r="AB61" s="254">
        <f t="shared" si="10"/>
        <v>0</v>
      </c>
      <c r="AC61" s="254"/>
      <c r="AD61" s="255"/>
    </row>
    <row r="62" spans="1:30" ht="12.75" customHeight="1" x14ac:dyDescent="0.25">
      <c r="A62" s="186"/>
      <c r="B62" s="230"/>
      <c r="C62" s="256"/>
      <c r="D62" s="232"/>
      <c r="E62" s="192">
        <f t="shared" si="11"/>
        <v>10</v>
      </c>
      <c r="F62" s="144" t="str">
        <f>IFERROR(IF(MID(D62,4,3)="AFE",VLOOKUP(D62,'Affiliated entities'!$B$7:$T$37,2,FALSE),VLOOKUP(A62,Beneficiaries!$A$9:$C$38,2,FALSE)),"")</f>
        <v/>
      </c>
      <c r="G62" s="187" t="str">
        <f>IFERROR(IF(MID(D62,4,3)="AFE",VLOOKUP(D62,'Affiliated entities'!$B$7:$T$37,4,FALSE),VLOOKUP(A62,Beneficiaries!$A$9:$C$38,3,FALSE)),"")</f>
        <v/>
      </c>
      <c r="H62" s="188" t="b">
        <f t="shared" si="3"/>
        <v>1</v>
      </c>
      <c r="I62" s="147" t="str">
        <f t="shared" si="4"/>
        <v/>
      </c>
      <c r="J62" s="300">
        <f t="shared" si="5"/>
        <v>0</v>
      </c>
      <c r="K62" s="257"/>
      <c r="L62" s="230"/>
      <c r="M62" s="258"/>
      <c r="N62" s="258"/>
      <c r="O62" s="259"/>
      <c r="P62" s="258"/>
      <c r="Q62" s="259"/>
      <c r="R62" s="261"/>
      <c r="S62" s="261"/>
      <c r="T62" s="236"/>
      <c r="U62" s="402"/>
      <c r="V62" s="277">
        <f t="shared" si="6"/>
        <v>0</v>
      </c>
      <c r="W62" s="323" t="str">
        <f t="shared" si="7"/>
        <v/>
      </c>
      <c r="X62" s="238" t="str">
        <f t="shared" si="0"/>
        <v/>
      </c>
      <c r="Y62" s="252">
        <f t="shared" si="1"/>
        <v>0</v>
      </c>
      <c r="Z62" s="252">
        <f t="shared" si="8"/>
        <v>0</v>
      </c>
      <c r="AA62" s="253">
        <f t="shared" si="9"/>
        <v>0</v>
      </c>
      <c r="AB62" s="254">
        <f t="shared" si="10"/>
        <v>0</v>
      </c>
      <c r="AC62" s="254"/>
      <c r="AD62" s="255"/>
    </row>
    <row r="63" spans="1:30" ht="12.75" customHeight="1" x14ac:dyDescent="0.25">
      <c r="A63" s="186"/>
      <c r="B63" s="230"/>
      <c r="C63" s="256"/>
      <c r="D63" s="232"/>
      <c r="E63" s="192">
        <f t="shared" si="11"/>
        <v>10</v>
      </c>
      <c r="F63" s="144" t="str">
        <f>IFERROR(IF(MID(D63,4,3)="AFE",VLOOKUP(D63,'Affiliated entities'!$B$7:$T$37,2,FALSE),VLOOKUP(A63,Beneficiaries!$A$9:$C$38,2,FALSE)),"")</f>
        <v/>
      </c>
      <c r="G63" s="187" t="str">
        <f>IFERROR(IF(MID(D63,4,3)="AFE",VLOOKUP(D63,'Affiliated entities'!$B$7:$T$37,4,FALSE),VLOOKUP(A63,Beneficiaries!$A$9:$C$38,3,FALSE)),"")</f>
        <v/>
      </c>
      <c r="H63" s="188" t="b">
        <f t="shared" si="3"/>
        <v>1</v>
      </c>
      <c r="I63" s="147" t="str">
        <f t="shared" si="4"/>
        <v/>
      </c>
      <c r="J63" s="300">
        <f t="shared" si="5"/>
        <v>0</v>
      </c>
      <c r="K63" s="257"/>
      <c r="L63" s="230"/>
      <c r="M63" s="258"/>
      <c r="N63" s="258"/>
      <c r="O63" s="259"/>
      <c r="P63" s="258"/>
      <c r="Q63" s="259"/>
      <c r="R63" s="261"/>
      <c r="S63" s="261"/>
      <c r="T63" s="236"/>
      <c r="U63" s="402"/>
      <c r="V63" s="277">
        <f t="shared" si="6"/>
        <v>0</v>
      </c>
      <c r="W63" s="323" t="str">
        <f t="shared" si="7"/>
        <v/>
      </c>
      <c r="X63" s="238" t="str">
        <f t="shared" si="0"/>
        <v/>
      </c>
      <c r="Y63" s="252">
        <f t="shared" si="1"/>
        <v>0</v>
      </c>
      <c r="Z63" s="252">
        <f t="shared" si="8"/>
        <v>0</v>
      </c>
      <c r="AA63" s="253">
        <f t="shared" si="9"/>
        <v>0</v>
      </c>
      <c r="AB63" s="254">
        <f t="shared" si="10"/>
        <v>0</v>
      </c>
      <c r="AC63" s="254"/>
      <c r="AD63" s="255"/>
    </row>
    <row r="64" spans="1:30" ht="12.75" customHeight="1" x14ac:dyDescent="0.25">
      <c r="A64" s="186"/>
      <c r="B64" s="230"/>
      <c r="C64" s="256"/>
      <c r="D64" s="232"/>
      <c r="E64" s="192">
        <f t="shared" si="11"/>
        <v>10</v>
      </c>
      <c r="F64" s="144" t="str">
        <f>IFERROR(IF(MID(D64,4,3)="AFE",VLOOKUP(D64,'Affiliated entities'!$B$7:$T$37,2,FALSE),VLOOKUP(A64,Beneficiaries!$A$9:$C$38,2,FALSE)),"")</f>
        <v/>
      </c>
      <c r="G64" s="187" t="str">
        <f>IFERROR(IF(MID(D64,4,3)="AFE",VLOOKUP(D64,'Affiliated entities'!$B$7:$T$37,4,FALSE),VLOOKUP(A64,Beneficiaries!$A$9:$C$38,3,FALSE)),"")</f>
        <v/>
      </c>
      <c r="H64" s="188" t="b">
        <f t="shared" si="3"/>
        <v>1</v>
      </c>
      <c r="I64" s="147" t="str">
        <f t="shared" si="4"/>
        <v/>
      </c>
      <c r="J64" s="300">
        <f t="shared" si="5"/>
        <v>0</v>
      </c>
      <c r="K64" s="257"/>
      <c r="L64" s="230"/>
      <c r="M64" s="258"/>
      <c r="N64" s="258"/>
      <c r="O64" s="259"/>
      <c r="P64" s="258"/>
      <c r="Q64" s="259"/>
      <c r="R64" s="261"/>
      <c r="S64" s="261"/>
      <c r="T64" s="236"/>
      <c r="U64" s="402"/>
      <c r="V64" s="277">
        <f t="shared" si="6"/>
        <v>0</v>
      </c>
      <c r="W64" s="323" t="str">
        <f t="shared" si="7"/>
        <v/>
      </c>
      <c r="X64" s="238" t="str">
        <f t="shared" si="0"/>
        <v/>
      </c>
      <c r="Y64" s="252">
        <f t="shared" si="1"/>
        <v>0</v>
      </c>
      <c r="Z64" s="252">
        <f t="shared" si="8"/>
        <v>0</v>
      </c>
      <c r="AA64" s="253">
        <f t="shared" si="9"/>
        <v>0</v>
      </c>
      <c r="AB64" s="254">
        <f t="shared" si="10"/>
        <v>0</v>
      </c>
      <c r="AC64" s="254"/>
      <c r="AD64" s="255"/>
    </row>
    <row r="65" spans="1:30" ht="12.75" customHeight="1" x14ac:dyDescent="0.25">
      <c r="A65" s="186"/>
      <c r="B65" s="230"/>
      <c r="C65" s="256"/>
      <c r="D65" s="232"/>
      <c r="E65" s="192">
        <f t="shared" si="11"/>
        <v>10</v>
      </c>
      <c r="F65" s="144" t="str">
        <f>IFERROR(IF(MID(D65,4,3)="AFE",VLOOKUP(D65,'Affiliated entities'!$B$7:$T$37,2,FALSE),VLOOKUP(A65,Beneficiaries!$A$9:$C$38,2,FALSE)),"")</f>
        <v/>
      </c>
      <c r="G65" s="187" t="str">
        <f>IFERROR(IF(MID(D65,4,3)="AFE",VLOOKUP(D65,'Affiliated entities'!$B$7:$T$37,4,FALSE),VLOOKUP(A65,Beneficiaries!$A$9:$C$38,3,FALSE)),"")</f>
        <v/>
      </c>
      <c r="H65" s="188" t="b">
        <f t="shared" si="3"/>
        <v>1</v>
      </c>
      <c r="I65" s="147" t="str">
        <f t="shared" si="4"/>
        <v/>
      </c>
      <c r="J65" s="300">
        <f t="shared" si="5"/>
        <v>0</v>
      </c>
      <c r="K65" s="257"/>
      <c r="L65" s="230"/>
      <c r="M65" s="258"/>
      <c r="N65" s="258"/>
      <c r="O65" s="259"/>
      <c r="P65" s="258"/>
      <c r="Q65" s="259"/>
      <c r="R65" s="261"/>
      <c r="S65" s="261"/>
      <c r="T65" s="236"/>
      <c r="U65" s="402"/>
      <c r="V65" s="277">
        <f t="shared" si="6"/>
        <v>0</v>
      </c>
      <c r="W65" s="323" t="str">
        <f t="shared" si="7"/>
        <v/>
      </c>
      <c r="X65" s="238" t="str">
        <f t="shared" si="0"/>
        <v/>
      </c>
      <c r="Y65" s="252">
        <f t="shared" si="1"/>
        <v>0</v>
      </c>
      <c r="Z65" s="252">
        <f t="shared" si="8"/>
        <v>0</v>
      </c>
      <c r="AA65" s="253">
        <f t="shared" si="9"/>
        <v>0</v>
      </c>
      <c r="AB65" s="254">
        <f t="shared" si="10"/>
        <v>0</v>
      </c>
      <c r="AC65" s="254"/>
      <c r="AD65" s="255"/>
    </row>
    <row r="66" spans="1:30" ht="12.75" customHeight="1" x14ac:dyDescent="0.25">
      <c r="A66" s="186"/>
      <c r="B66" s="230"/>
      <c r="C66" s="256"/>
      <c r="D66" s="232"/>
      <c r="E66" s="192">
        <f t="shared" si="11"/>
        <v>10</v>
      </c>
      <c r="F66" s="144" t="str">
        <f>IFERROR(IF(MID(D66,4,3)="AFE",VLOOKUP(D66,'Affiliated entities'!$B$7:$T$37,2,FALSE),VLOOKUP(A66,Beneficiaries!$A$9:$C$38,2,FALSE)),"")</f>
        <v/>
      </c>
      <c r="G66" s="187" t="str">
        <f>IFERROR(IF(MID(D66,4,3)="AFE",VLOOKUP(D66,'Affiliated entities'!$B$7:$T$37,4,FALSE),VLOOKUP(A66,Beneficiaries!$A$9:$C$38,3,FALSE)),"")</f>
        <v/>
      </c>
      <c r="H66" s="188" t="b">
        <f t="shared" si="3"/>
        <v>1</v>
      </c>
      <c r="I66" s="147" t="str">
        <f t="shared" si="4"/>
        <v/>
      </c>
      <c r="J66" s="300">
        <f t="shared" si="5"/>
        <v>0</v>
      </c>
      <c r="K66" s="257"/>
      <c r="L66" s="230"/>
      <c r="M66" s="258"/>
      <c r="N66" s="258"/>
      <c r="O66" s="259"/>
      <c r="P66" s="258"/>
      <c r="Q66" s="259"/>
      <c r="R66" s="261"/>
      <c r="S66" s="261"/>
      <c r="T66" s="236"/>
      <c r="U66" s="402"/>
      <c r="V66" s="277">
        <f t="shared" si="6"/>
        <v>0</v>
      </c>
      <c r="W66" s="323" t="str">
        <f t="shared" si="7"/>
        <v/>
      </c>
      <c r="X66" s="238" t="str">
        <f t="shared" si="0"/>
        <v/>
      </c>
      <c r="Y66" s="252">
        <f t="shared" si="1"/>
        <v>0</v>
      </c>
      <c r="Z66" s="252">
        <f t="shared" si="8"/>
        <v>0</v>
      </c>
      <c r="AA66" s="253">
        <f t="shared" si="9"/>
        <v>0</v>
      </c>
      <c r="AB66" s="254">
        <f t="shared" si="10"/>
        <v>0</v>
      </c>
      <c r="AC66" s="254"/>
      <c r="AD66" s="255"/>
    </row>
    <row r="67" spans="1:30" ht="12.75" customHeight="1" x14ac:dyDescent="0.25">
      <c r="A67" s="186"/>
      <c r="B67" s="230"/>
      <c r="C67" s="256"/>
      <c r="D67" s="232"/>
      <c r="E67" s="192">
        <f t="shared" si="11"/>
        <v>10</v>
      </c>
      <c r="F67" s="144" t="str">
        <f>IFERROR(IF(MID(D67,4,3)="AFE",VLOOKUP(D67,'Affiliated entities'!$B$7:$T$37,2,FALSE),VLOOKUP(A67,Beneficiaries!$A$9:$C$38,2,FALSE)),"")</f>
        <v/>
      </c>
      <c r="G67" s="187" t="str">
        <f>IFERROR(IF(MID(D67,4,3)="AFE",VLOOKUP(D67,'Affiliated entities'!$B$7:$T$37,4,FALSE),VLOOKUP(A67,Beneficiaries!$A$9:$C$38,3,FALSE)),"")</f>
        <v/>
      </c>
      <c r="H67" s="188" t="b">
        <f t="shared" si="3"/>
        <v>1</v>
      </c>
      <c r="I67" s="147" t="str">
        <f t="shared" si="4"/>
        <v/>
      </c>
      <c r="J67" s="300">
        <f t="shared" si="5"/>
        <v>0</v>
      </c>
      <c r="K67" s="257"/>
      <c r="L67" s="230"/>
      <c r="M67" s="258"/>
      <c r="N67" s="258"/>
      <c r="O67" s="259"/>
      <c r="P67" s="258"/>
      <c r="Q67" s="259"/>
      <c r="R67" s="261"/>
      <c r="S67" s="261"/>
      <c r="T67" s="236"/>
      <c r="U67" s="402"/>
      <c r="V67" s="277">
        <f t="shared" si="6"/>
        <v>0</v>
      </c>
      <c r="W67" s="323" t="str">
        <f t="shared" si="7"/>
        <v/>
      </c>
      <c r="X67" s="238" t="str">
        <f t="shared" si="0"/>
        <v/>
      </c>
      <c r="Y67" s="252">
        <f t="shared" si="1"/>
        <v>0</v>
      </c>
      <c r="Z67" s="252">
        <f t="shared" si="8"/>
        <v>0</v>
      </c>
      <c r="AA67" s="253">
        <f t="shared" si="9"/>
        <v>0</v>
      </c>
      <c r="AB67" s="254">
        <f t="shared" si="10"/>
        <v>0</v>
      </c>
      <c r="AC67" s="254"/>
      <c r="AD67" s="255"/>
    </row>
    <row r="68" spans="1:30" ht="12.75" customHeight="1" x14ac:dyDescent="0.25">
      <c r="A68" s="186"/>
      <c r="B68" s="230"/>
      <c r="C68" s="256"/>
      <c r="D68" s="232"/>
      <c r="E68" s="192">
        <f t="shared" si="11"/>
        <v>10</v>
      </c>
      <c r="F68" s="144" t="str">
        <f>IFERROR(IF(MID(D68,4,3)="AFE",VLOOKUP(D68,'Affiliated entities'!$B$7:$T$37,2,FALSE),VLOOKUP(A68,Beneficiaries!$A$9:$C$38,2,FALSE)),"")</f>
        <v/>
      </c>
      <c r="G68" s="187" t="str">
        <f>IFERROR(IF(MID(D68,4,3)="AFE",VLOOKUP(D68,'Affiliated entities'!$B$7:$T$37,4,FALSE),VLOOKUP(A68,Beneficiaries!$A$9:$C$38,3,FALSE)),"")</f>
        <v/>
      </c>
      <c r="H68" s="188" t="b">
        <f t="shared" si="3"/>
        <v>1</v>
      </c>
      <c r="I68" s="147" t="str">
        <f t="shared" si="4"/>
        <v/>
      </c>
      <c r="J68" s="300">
        <f t="shared" si="5"/>
        <v>0</v>
      </c>
      <c r="K68" s="257"/>
      <c r="L68" s="230"/>
      <c r="M68" s="258"/>
      <c r="N68" s="258"/>
      <c r="O68" s="259"/>
      <c r="P68" s="258"/>
      <c r="Q68" s="259"/>
      <c r="R68" s="261"/>
      <c r="S68" s="261"/>
      <c r="T68" s="236"/>
      <c r="U68" s="402"/>
      <c r="V68" s="277">
        <f t="shared" si="6"/>
        <v>0</v>
      </c>
      <c r="W68" s="323" t="str">
        <f t="shared" si="7"/>
        <v/>
      </c>
      <c r="X68" s="238" t="str">
        <f t="shared" si="0"/>
        <v/>
      </c>
      <c r="Y68" s="252">
        <f t="shared" si="1"/>
        <v>0</v>
      </c>
      <c r="Z68" s="252">
        <f t="shared" si="8"/>
        <v>0</v>
      </c>
      <c r="AA68" s="253">
        <f t="shared" si="9"/>
        <v>0</v>
      </c>
      <c r="AB68" s="254">
        <f t="shared" si="10"/>
        <v>0</v>
      </c>
      <c r="AC68" s="254"/>
      <c r="AD68" s="255"/>
    </row>
    <row r="69" spans="1:30" ht="12.75" customHeight="1" x14ac:dyDescent="0.25">
      <c r="A69" s="186"/>
      <c r="B69" s="230"/>
      <c r="C69" s="256"/>
      <c r="D69" s="232"/>
      <c r="E69" s="192">
        <f t="shared" si="11"/>
        <v>10</v>
      </c>
      <c r="F69" s="144" t="str">
        <f>IFERROR(IF(MID(D69,4,3)="AFE",VLOOKUP(D69,'Affiliated entities'!$B$7:$T$37,2,FALSE),VLOOKUP(A69,Beneficiaries!$A$9:$C$38,2,FALSE)),"")</f>
        <v/>
      </c>
      <c r="G69" s="187" t="str">
        <f>IFERROR(IF(MID(D69,4,3)="AFE",VLOOKUP(D69,'Affiliated entities'!$B$7:$T$37,4,FALSE),VLOOKUP(A69,Beneficiaries!$A$9:$C$38,3,FALSE)),"")</f>
        <v/>
      </c>
      <c r="H69" s="188" t="b">
        <f t="shared" si="3"/>
        <v>1</v>
      </c>
      <c r="I69" s="147" t="str">
        <f t="shared" si="4"/>
        <v/>
      </c>
      <c r="J69" s="300">
        <f t="shared" si="5"/>
        <v>0</v>
      </c>
      <c r="K69" s="257"/>
      <c r="L69" s="230"/>
      <c r="M69" s="258"/>
      <c r="N69" s="258"/>
      <c r="O69" s="259"/>
      <c r="P69" s="258"/>
      <c r="Q69" s="259"/>
      <c r="R69" s="261"/>
      <c r="S69" s="261"/>
      <c r="T69" s="236"/>
      <c r="U69" s="402"/>
      <c r="V69" s="277">
        <f t="shared" si="6"/>
        <v>0</v>
      </c>
      <c r="W69" s="323" t="str">
        <f t="shared" si="7"/>
        <v/>
      </c>
      <c r="X69" s="238" t="str">
        <f t="shared" si="0"/>
        <v/>
      </c>
      <c r="Y69" s="252">
        <f t="shared" si="1"/>
        <v>0</v>
      </c>
      <c r="Z69" s="252">
        <f t="shared" si="8"/>
        <v>0</v>
      </c>
      <c r="AA69" s="253">
        <f t="shared" si="9"/>
        <v>0</v>
      </c>
      <c r="AB69" s="254">
        <f t="shared" si="10"/>
        <v>0</v>
      </c>
      <c r="AC69" s="254"/>
      <c r="AD69" s="255"/>
    </row>
    <row r="70" spans="1:30" ht="12.75" customHeight="1" x14ac:dyDescent="0.25">
      <c r="A70" s="186"/>
      <c r="B70" s="230"/>
      <c r="C70" s="256"/>
      <c r="D70" s="232"/>
      <c r="E70" s="192">
        <f t="shared" si="11"/>
        <v>10</v>
      </c>
      <c r="F70" s="144" t="str">
        <f>IFERROR(IF(MID(D70,4,3)="AFE",VLOOKUP(D70,'Affiliated entities'!$B$7:$T$37,2,FALSE),VLOOKUP(A70,Beneficiaries!$A$9:$C$38,2,FALSE)),"")</f>
        <v/>
      </c>
      <c r="G70" s="187" t="str">
        <f>IFERROR(IF(MID(D70,4,3)="AFE",VLOOKUP(D70,'Affiliated entities'!$B$7:$T$37,4,FALSE),VLOOKUP(A70,Beneficiaries!$A$9:$C$38,3,FALSE)),"")</f>
        <v/>
      </c>
      <c r="H70" s="188" t="b">
        <f t="shared" si="3"/>
        <v>1</v>
      </c>
      <c r="I70" s="147" t="str">
        <f t="shared" si="4"/>
        <v/>
      </c>
      <c r="J70" s="300">
        <f t="shared" si="5"/>
        <v>0</v>
      </c>
      <c r="K70" s="257"/>
      <c r="L70" s="230"/>
      <c r="M70" s="258"/>
      <c r="N70" s="258"/>
      <c r="O70" s="259"/>
      <c r="P70" s="258"/>
      <c r="Q70" s="259"/>
      <c r="R70" s="261"/>
      <c r="S70" s="261"/>
      <c r="T70" s="236"/>
      <c r="U70" s="402"/>
      <c r="V70" s="277">
        <f t="shared" si="6"/>
        <v>0</v>
      </c>
      <c r="W70" s="323" t="str">
        <f t="shared" si="7"/>
        <v/>
      </c>
      <c r="X70" s="238" t="str">
        <f t="shared" si="0"/>
        <v/>
      </c>
      <c r="Y70" s="252">
        <f t="shared" si="1"/>
        <v>0</v>
      </c>
      <c r="Z70" s="252">
        <f t="shared" si="8"/>
        <v>0</v>
      </c>
      <c r="AA70" s="253">
        <f t="shared" si="9"/>
        <v>0</v>
      </c>
      <c r="AB70" s="254">
        <f t="shared" si="10"/>
        <v>0</v>
      </c>
      <c r="AC70" s="254"/>
      <c r="AD70" s="255"/>
    </row>
    <row r="71" spans="1:30" ht="12.75" customHeight="1" x14ac:dyDescent="0.25">
      <c r="A71" s="186"/>
      <c r="B71" s="230"/>
      <c r="C71" s="256"/>
      <c r="D71" s="232"/>
      <c r="E71" s="192">
        <f t="shared" si="11"/>
        <v>10</v>
      </c>
      <c r="F71" s="144" t="str">
        <f>IFERROR(IF(MID(D71,4,3)="AFE",VLOOKUP(D71,'Affiliated entities'!$B$7:$T$37,2,FALSE),VLOOKUP(A71,Beneficiaries!$A$9:$C$38,2,FALSE)),"")</f>
        <v/>
      </c>
      <c r="G71" s="187" t="str">
        <f>IFERROR(IF(MID(D71,4,3)="AFE",VLOOKUP(D71,'Affiliated entities'!$B$7:$T$37,4,FALSE),VLOOKUP(A71,Beneficiaries!$A$9:$C$38,3,FALSE)),"")</f>
        <v/>
      </c>
      <c r="H71" s="188" t="b">
        <f t="shared" si="3"/>
        <v>1</v>
      </c>
      <c r="I71" s="147" t="str">
        <f t="shared" si="4"/>
        <v/>
      </c>
      <c r="J71" s="300">
        <f t="shared" si="5"/>
        <v>0</v>
      </c>
      <c r="K71" s="257"/>
      <c r="L71" s="230"/>
      <c r="M71" s="258"/>
      <c r="N71" s="258"/>
      <c r="O71" s="259"/>
      <c r="P71" s="258"/>
      <c r="Q71" s="259"/>
      <c r="R71" s="261"/>
      <c r="S71" s="261"/>
      <c r="T71" s="236"/>
      <c r="U71" s="402"/>
      <c r="V71" s="277">
        <f t="shared" si="6"/>
        <v>0</v>
      </c>
      <c r="W71" s="323" t="str">
        <f t="shared" si="7"/>
        <v/>
      </c>
      <c r="X71" s="238" t="str">
        <f t="shared" si="0"/>
        <v/>
      </c>
      <c r="Y71" s="252">
        <f t="shared" si="1"/>
        <v>0</v>
      </c>
      <c r="Z71" s="252">
        <f t="shared" si="8"/>
        <v>0</v>
      </c>
      <c r="AA71" s="253">
        <f t="shared" si="9"/>
        <v>0</v>
      </c>
      <c r="AB71" s="254">
        <f t="shared" si="10"/>
        <v>0</v>
      </c>
      <c r="AC71" s="254"/>
      <c r="AD71" s="255"/>
    </row>
    <row r="72" spans="1:30" ht="12.75" customHeight="1" x14ac:dyDescent="0.25">
      <c r="A72" s="186"/>
      <c r="B72" s="230"/>
      <c r="C72" s="256"/>
      <c r="D72" s="232"/>
      <c r="E72" s="192">
        <f t="shared" si="11"/>
        <v>10</v>
      </c>
      <c r="F72" s="144" t="str">
        <f>IFERROR(IF(MID(D72,4,3)="AFE",VLOOKUP(D72,'Affiliated entities'!$B$7:$T$37,2,FALSE),VLOOKUP(A72,Beneficiaries!$A$9:$C$38,2,FALSE)),"")</f>
        <v/>
      </c>
      <c r="G72" s="187" t="str">
        <f>IFERROR(IF(MID(D72,4,3)="AFE",VLOOKUP(D72,'Affiliated entities'!$B$7:$T$37,4,FALSE),VLOOKUP(A72,Beneficiaries!$A$9:$C$38,3,FALSE)),"")</f>
        <v/>
      </c>
      <c r="H72" s="188" t="b">
        <f t="shared" si="3"/>
        <v>1</v>
      </c>
      <c r="I72" s="147" t="str">
        <f t="shared" si="4"/>
        <v/>
      </c>
      <c r="J72" s="300">
        <f t="shared" si="5"/>
        <v>0</v>
      </c>
      <c r="K72" s="257"/>
      <c r="L72" s="230"/>
      <c r="M72" s="258"/>
      <c r="N72" s="258"/>
      <c r="O72" s="259"/>
      <c r="P72" s="258"/>
      <c r="Q72" s="259"/>
      <c r="R72" s="261"/>
      <c r="S72" s="261"/>
      <c r="T72" s="236"/>
      <c r="U72" s="402"/>
      <c r="V72" s="277">
        <f t="shared" si="6"/>
        <v>0</v>
      </c>
      <c r="W72" s="323" t="str">
        <f t="shared" si="7"/>
        <v/>
      </c>
      <c r="X72" s="238" t="str">
        <f t="shared" si="0"/>
        <v/>
      </c>
      <c r="Y72" s="252">
        <f t="shared" si="1"/>
        <v>0</v>
      </c>
      <c r="Z72" s="252">
        <f t="shared" si="8"/>
        <v>0</v>
      </c>
      <c r="AA72" s="253">
        <f t="shared" si="9"/>
        <v>0</v>
      </c>
      <c r="AB72" s="254">
        <f t="shared" si="10"/>
        <v>0</v>
      </c>
      <c r="AC72" s="254"/>
      <c r="AD72" s="255"/>
    </row>
    <row r="73" spans="1:30" ht="12.75" customHeight="1" x14ac:dyDescent="0.25">
      <c r="A73" s="186"/>
      <c r="B73" s="230"/>
      <c r="C73" s="256"/>
      <c r="D73" s="232"/>
      <c r="E73" s="192">
        <f t="shared" si="11"/>
        <v>10</v>
      </c>
      <c r="F73" s="144" t="str">
        <f>IFERROR(IF(MID(D73,4,3)="AFE",VLOOKUP(D73,'Affiliated entities'!$B$7:$T$37,2,FALSE),VLOOKUP(A73,Beneficiaries!$A$9:$C$38,2,FALSE)),"")</f>
        <v/>
      </c>
      <c r="G73" s="187" t="str">
        <f>IFERROR(IF(MID(D73,4,3)="AFE",VLOOKUP(D73,'Affiliated entities'!$B$7:$T$37,4,FALSE),VLOOKUP(A73,Beneficiaries!$A$9:$C$38,3,FALSE)),"")</f>
        <v/>
      </c>
      <c r="H73" s="188" t="b">
        <f t="shared" si="3"/>
        <v>1</v>
      </c>
      <c r="I73" s="147" t="str">
        <f t="shared" si="4"/>
        <v/>
      </c>
      <c r="J73" s="300">
        <f t="shared" si="5"/>
        <v>0</v>
      </c>
      <c r="K73" s="257"/>
      <c r="L73" s="230"/>
      <c r="M73" s="258"/>
      <c r="N73" s="258"/>
      <c r="O73" s="259"/>
      <c r="P73" s="258"/>
      <c r="Q73" s="259"/>
      <c r="R73" s="261"/>
      <c r="S73" s="261"/>
      <c r="T73" s="236"/>
      <c r="U73" s="402"/>
      <c r="V73" s="277">
        <f t="shared" si="6"/>
        <v>0</v>
      </c>
      <c r="W73" s="323" t="str">
        <f t="shared" si="7"/>
        <v/>
      </c>
      <c r="X73" s="238" t="str">
        <f t="shared" si="0"/>
        <v/>
      </c>
      <c r="Y73" s="252">
        <f t="shared" si="1"/>
        <v>0</v>
      </c>
      <c r="Z73" s="252">
        <f t="shared" si="8"/>
        <v>0</v>
      </c>
      <c r="AA73" s="253">
        <f t="shared" si="9"/>
        <v>0</v>
      </c>
      <c r="AB73" s="254">
        <f t="shared" si="10"/>
        <v>0</v>
      </c>
      <c r="AC73" s="254"/>
      <c r="AD73" s="255"/>
    </row>
    <row r="74" spans="1:30" ht="12.75" customHeight="1" x14ac:dyDescent="0.25">
      <c r="A74" s="186"/>
      <c r="B74" s="230"/>
      <c r="C74" s="256"/>
      <c r="D74" s="232"/>
      <c r="E74" s="192">
        <f t="shared" si="11"/>
        <v>10</v>
      </c>
      <c r="F74" s="144" t="str">
        <f>IFERROR(IF(MID(D74,4,3)="AFE",VLOOKUP(D74,'Affiliated entities'!$B$7:$T$37,2,FALSE),VLOOKUP(A74,Beneficiaries!$A$9:$C$38,2,FALSE)),"")</f>
        <v/>
      </c>
      <c r="G74" s="187" t="str">
        <f>IFERROR(IF(MID(D74,4,3)="AFE",VLOOKUP(D74,'Affiliated entities'!$B$7:$T$37,4,FALSE),VLOOKUP(A74,Beneficiaries!$A$9:$C$38,3,FALSE)),"")</f>
        <v/>
      </c>
      <c r="H74" s="188" t="b">
        <f t="shared" si="3"/>
        <v>1</v>
      </c>
      <c r="I74" s="147" t="str">
        <f t="shared" si="4"/>
        <v/>
      </c>
      <c r="J74" s="300">
        <f t="shared" si="5"/>
        <v>0</v>
      </c>
      <c r="K74" s="257"/>
      <c r="L74" s="230"/>
      <c r="M74" s="258"/>
      <c r="N74" s="258"/>
      <c r="O74" s="259"/>
      <c r="P74" s="258"/>
      <c r="Q74" s="259"/>
      <c r="R74" s="261"/>
      <c r="S74" s="261"/>
      <c r="T74" s="236"/>
      <c r="U74" s="402"/>
      <c r="V74" s="277">
        <f t="shared" si="6"/>
        <v>0</v>
      </c>
      <c r="W74" s="323" t="str">
        <f t="shared" si="7"/>
        <v/>
      </c>
      <c r="X74" s="238" t="str">
        <f t="shared" si="0"/>
        <v/>
      </c>
      <c r="Y74" s="252">
        <f t="shared" si="1"/>
        <v>0</v>
      </c>
      <c r="Z74" s="252">
        <f t="shared" si="8"/>
        <v>0</v>
      </c>
      <c r="AA74" s="253">
        <f t="shared" si="9"/>
        <v>0</v>
      </c>
      <c r="AB74" s="254">
        <f t="shared" si="10"/>
        <v>0</v>
      </c>
      <c r="AC74" s="254"/>
      <c r="AD74" s="255"/>
    </row>
    <row r="75" spans="1:30" ht="12.75" customHeight="1" x14ac:dyDescent="0.25">
      <c r="A75" s="186"/>
      <c r="B75" s="230"/>
      <c r="C75" s="256"/>
      <c r="D75" s="232"/>
      <c r="E75" s="192">
        <f t="shared" si="11"/>
        <v>10</v>
      </c>
      <c r="F75" s="144" t="str">
        <f>IFERROR(IF(MID(D75,4,3)="AFE",VLOOKUP(D75,'Affiliated entities'!$B$7:$T$37,2,FALSE),VLOOKUP(A75,Beneficiaries!$A$9:$C$38,2,FALSE)),"")</f>
        <v/>
      </c>
      <c r="G75" s="187" t="str">
        <f>IFERROR(IF(MID(D75,4,3)="AFE",VLOOKUP(D75,'Affiliated entities'!$B$7:$T$37,4,FALSE),VLOOKUP(A75,Beneficiaries!$A$9:$C$38,3,FALSE)),"")</f>
        <v/>
      </c>
      <c r="H75" s="188" t="b">
        <f t="shared" si="3"/>
        <v>1</v>
      </c>
      <c r="I75" s="147" t="str">
        <f t="shared" si="4"/>
        <v/>
      </c>
      <c r="J75" s="300">
        <f t="shared" si="5"/>
        <v>0</v>
      </c>
      <c r="K75" s="257"/>
      <c r="L75" s="230"/>
      <c r="M75" s="258"/>
      <c r="N75" s="258"/>
      <c r="O75" s="259"/>
      <c r="P75" s="258"/>
      <c r="Q75" s="259"/>
      <c r="R75" s="261"/>
      <c r="S75" s="261"/>
      <c r="T75" s="236"/>
      <c r="U75" s="402"/>
      <c r="V75" s="277">
        <f t="shared" si="6"/>
        <v>0</v>
      </c>
      <c r="W75" s="323" t="str">
        <f t="shared" si="7"/>
        <v/>
      </c>
      <c r="X75" s="238" t="str">
        <f t="shared" ref="X75:X138" si="12">IF(A75="","",(IF(OR(N75=P75, R75=S75),"CHECK DATES or CITY","")))</f>
        <v/>
      </c>
      <c r="Y75" s="252">
        <f t="shared" ref="Y75:Y138" si="13">IF(OR(O75="IN", O75=""), 0, IF(OR(Q75="IN", Q75=""), 0, T75))</f>
        <v>0</v>
      </c>
      <c r="Z75" s="252">
        <f t="shared" si="8"/>
        <v>0</v>
      </c>
      <c r="AA75" s="253">
        <f t="shared" si="9"/>
        <v>0</v>
      </c>
      <c r="AB75" s="254">
        <f t="shared" ref="AB75:AB138" si="14">IF(V75&gt;AA75,V75-AA75,0)</f>
        <v>0</v>
      </c>
      <c r="AC75" s="254"/>
      <c r="AD75" s="255"/>
    </row>
    <row r="76" spans="1:30" ht="12.75" customHeight="1" x14ac:dyDescent="0.25">
      <c r="A76" s="186"/>
      <c r="B76" s="230"/>
      <c r="C76" s="256"/>
      <c r="D76" s="232"/>
      <c r="E76" s="192">
        <f t="shared" si="11"/>
        <v>10</v>
      </c>
      <c r="F76" s="144" t="str">
        <f>IFERROR(IF(MID(D76,4,3)="AFE",VLOOKUP(D76,'Affiliated entities'!$B$7:$T$37,2,FALSE),VLOOKUP(A76,Beneficiaries!$A$9:$C$38,2,FALSE)),"")</f>
        <v/>
      </c>
      <c r="G76" s="187" t="str">
        <f>IFERROR(IF(MID(D76,4,3)="AFE",VLOOKUP(D76,'Affiliated entities'!$B$7:$T$37,4,FALSE),VLOOKUP(A76,Beneficiaries!$A$9:$C$38,3,FALSE)),"")</f>
        <v/>
      </c>
      <c r="H76" s="188" t="b">
        <f t="shared" ref="H76:H139" si="15">IF(I76="Partner",TRUE,ISNUMBER(FIND(A76,D76)))</f>
        <v>1</v>
      </c>
      <c r="I76" s="147" t="str">
        <f t="shared" ref="I76:I139" si="16">IF(A76&lt;&gt;"",D76,"")</f>
        <v/>
      </c>
      <c r="J76" s="300">
        <f t="shared" ref="J76:J139" si="17">IF(I76="partner",A76,0)</f>
        <v>0</v>
      </c>
      <c r="K76" s="257"/>
      <c r="L76" s="230"/>
      <c r="M76" s="258"/>
      <c r="N76" s="258"/>
      <c r="O76" s="259"/>
      <c r="P76" s="258"/>
      <c r="Q76" s="259"/>
      <c r="R76" s="261"/>
      <c r="S76" s="261"/>
      <c r="T76" s="236"/>
      <c r="U76" s="402"/>
      <c r="V76" s="277">
        <f t="shared" ref="V76:V139" si="18">+T76+U76</f>
        <v>0</v>
      </c>
      <c r="W76" s="323" t="str">
        <f t="shared" ref="W76:W139" si="19">IF(A76="","",(IF(OR(B76="",C76="",D76="",K76="",M76="",N76="",O76="",P76="",Q76="",R76="",S76="",),"FILL ALL FIELDS","")))</f>
        <v/>
      </c>
      <c r="X76" s="238" t="str">
        <f t="shared" si="12"/>
        <v/>
      </c>
      <c r="Y76" s="252">
        <f t="shared" si="13"/>
        <v>0</v>
      </c>
      <c r="Z76" s="252">
        <f t="shared" ref="Z76:Z139" si="20">+U76</f>
        <v>0</v>
      </c>
      <c r="AA76" s="253">
        <f t="shared" ref="AA76:AA139" si="21">+Z76+Y76</f>
        <v>0</v>
      </c>
      <c r="AB76" s="254">
        <f t="shared" si="14"/>
        <v>0</v>
      </c>
      <c r="AC76" s="254"/>
      <c r="AD76" s="255"/>
    </row>
    <row r="77" spans="1:30" ht="12.75" customHeight="1" x14ac:dyDescent="0.25">
      <c r="A77" s="186"/>
      <c r="B77" s="230"/>
      <c r="C77" s="256"/>
      <c r="D77" s="232"/>
      <c r="E77" s="192">
        <f t="shared" ref="E77:E140" si="22">IF(H77=TRUE,10,0)</f>
        <v>10</v>
      </c>
      <c r="F77" s="144" t="str">
        <f>IFERROR(IF(MID(D77,4,3)="AFE",VLOOKUP(D77,'Affiliated entities'!$B$7:$T$37,2,FALSE),VLOOKUP(A77,Beneficiaries!$A$9:$C$38,2,FALSE)),"")</f>
        <v/>
      </c>
      <c r="G77" s="187" t="str">
        <f>IFERROR(IF(MID(D77,4,3)="AFE",VLOOKUP(D77,'Affiliated entities'!$B$7:$T$37,4,FALSE),VLOOKUP(A77,Beneficiaries!$A$9:$C$38,3,FALSE)),"")</f>
        <v/>
      </c>
      <c r="H77" s="188" t="b">
        <f t="shared" si="15"/>
        <v>1</v>
      </c>
      <c r="I77" s="147" t="str">
        <f t="shared" si="16"/>
        <v/>
      </c>
      <c r="J77" s="300">
        <f t="shared" si="17"/>
        <v>0</v>
      </c>
      <c r="K77" s="257"/>
      <c r="L77" s="230"/>
      <c r="M77" s="258"/>
      <c r="N77" s="258"/>
      <c r="O77" s="259"/>
      <c r="P77" s="258"/>
      <c r="Q77" s="259"/>
      <c r="R77" s="261"/>
      <c r="S77" s="261"/>
      <c r="T77" s="236"/>
      <c r="U77" s="402"/>
      <c r="V77" s="277">
        <f t="shared" si="18"/>
        <v>0</v>
      </c>
      <c r="W77" s="323" t="str">
        <f t="shared" si="19"/>
        <v/>
      </c>
      <c r="X77" s="238" t="str">
        <f t="shared" si="12"/>
        <v/>
      </c>
      <c r="Y77" s="252">
        <f t="shared" si="13"/>
        <v>0</v>
      </c>
      <c r="Z77" s="252">
        <f t="shared" si="20"/>
        <v>0</v>
      </c>
      <c r="AA77" s="253">
        <f t="shared" si="21"/>
        <v>0</v>
      </c>
      <c r="AB77" s="254">
        <f t="shared" si="14"/>
        <v>0</v>
      </c>
      <c r="AC77" s="254"/>
      <c r="AD77" s="255"/>
    </row>
    <row r="78" spans="1:30" ht="12.75" customHeight="1" x14ac:dyDescent="0.25">
      <c r="A78" s="186"/>
      <c r="B78" s="230"/>
      <c r="C78" s="256"/>
      <c r="D78" s="232"/>
      <c r="E78" s="192">
        <f t="shared" si="22"/>
        <v>10</v>
      </c>
      <c r="F78" s="144" t="str">
        <f>IFERROR(IF(MID(D78,4,3)="AFE",VLOOKUP(D78,'Affiliated entities'!$B$7:$T$37,2,FALSE),VLOOKUP(A78,Beneficiaries!$A$9:$C$38,2,FALSE)),"")</f>
        <v/>
      </c>
      <c r="G78" s="187" t="str">
        <f>IFERROR(IF(MID(D78,4,3)="AFE",VLOOKUP(D78,'Affiliated entities'!$B$7:$T$37,4,FALSE),VLOOKUP(A78,Beneficiaries!$A$9:$C$38,3,FALSE)),"")</f>
        <v/>
      </c>
      <c r="H78" s="188" t="b">
        <f t="shared" si="15"/>
        <v>1</v>
      </c>
      <c r="I78" s="147" t="str">
        <f t="shared" si="16"/>
        <v/>
      </c>
      <c r="J78" s="300">
        <f t="shared" si="17"/>
        <v>0</v>
      </c>
      <c r="K78" s="257"/>
      <c r="L78" s="230"/>
      <c r="M78" s="258"/>
      <c r="N78" s="258"/>
      <c r="O78" s="259"/>
      <c r="P78" s="258"/>
      <c r="Q78" s="259"/>
      <c r="R78" s="261"/>
      <c r="S78" s="261"/>
      <c r="T78" s="236"/>
      <c r="U78" s="402"/>
      <c r="V78" s="277">
        <f t="shared" si="18"/>
        <v>0</v>
      </c>
      <c r="W78" s="323" t="str">
        <f t="shared" si="19"/>
        <v/>
      </c>
      <c r="X78" s="238" t="str">
        <f t="shared" si="12"/>
        <v/>
      </c>
      <c r="Y78" s="252">
        <f t="shared" si="13"/>
        <v>0</v>
      </c>
      <c r="Z78" s="252">
        <f t="shared" si="20"/>
        <v>0</v>
      </c>
      <c r="AA78" s="253">
        <f t="shared" si="21"/>
        <v>0</v>
      </c>
      <c r="AB78" s="254">
        <f t="shared" si="14"/>
        <v>0</v>
      </c>
      <c r="AC78" s="254"/>
      <c r="AD78" s="255"/>
    </row>
    <row r="79" spans="1:30" ht="12.75" customHeight="1" x14ac:dyDescent="0.25">
      <c r="A79" s="186"/>
      <c r="B79" s="230"/>
      <c r="C79" s="256"/>
      <c r="D79" s="232"/>
      <c r="E79" s="192">
        <f t="shared" si="22"/>
        <v>10</v>
      </c>
      <c r="F79" s="144" t="str">
        <f>IFERROR(IF(MID(D79,4,3)="AFE",VLOOKUP(D79,'Affiliated entities'!$B$7:$T$37,2,FALSE),VLOOKUP(A79,Beneficiaries!$A$9:$C$38,2,FALSE)),"")</f>
        <v/>
      </c>
      <c r="G79" s="187" t="str">
        <f>IFERROR(IF(MID(D79,4,3)="AFE",VLOOKUP(D79,'Affiliated entities'!$B$7:$T$37,4,FALSE),VLOOKUP(A79,Beneficiaries!$A$9:$C$38,3,FALSE)),"")</f>
        <v/>
      </c>
      <c r="H79" s="188" t="b">
        <f t="shared" si="15"/>
        <v>1</v>
      </c>
      <c r="I79" s="147" t="str">
        <f t="shared" si="16"/>
        <v/>
      </c>
      <c r="J79" s="300">
        <f t="shared" si="17"/>
        <v>0</v>
      </c>
      <c r="K79" s="257"/>
      <c r="L79" s="230"/>
      <c r="M79" s="258"/>
      <c r="N79" s="258"/>
      <c r="O79" s="259"/>
      <c r="P79" s="258"/>
      <c r="Q79" s="259"/>
      <c r="R79" s="261"/>
      <c r="S79" s="261"/>
      <c r="T79" s="236"/>
      <c r="U79" s="402"/>
      <c r="V79" s="277">
        <f t="shared" si="18"/>
        <v>0</v>
      </c>
      <c r="W79" s="323" t="str">
        <f t="shared" si="19"/>
        <v/>
      </c>
      <c r="X79" s="238" t="str">
        <f t="shared" si="12"/>
        <v/>
      </c>
      <c r="Y79" s="252">
        <f t="shared" si="13"/>
        <v>0</v>
      </c>
      <c r="Z79" s="252">
        <f t="shared" si="20"/>
        <v>0</v>
      </c>
      <c r="AA79" s="253">
        <f t="shared" si="21"/>
        <v>0</v>
      </c>
      <c r="AB79" s="254">
        <f t="shared" si="14"/>
        <v>0</v>
      </c>
      <c r="AC79" s="254"/>
      <c r="AD79" s="255"/>
    </row>
    <row r="80" spans="1:30" ht="12.75" customHeight="1" x14ac:dyDescent="0.25">
      <c r="A80" s="186"/>
      <c r="B80" s="230"/>
      <c r="C80" s="256"/>
      <c r="D80" s="232"/>
      <c r="E80" s="192">
        <f t="shared" si="22"/>
        <v>10</v>
      </c>
      <c r="F80" s="144" t="str">
        <f>IFERROR(IF(MID(D80,4,3)="AFE",VLOOKUP(D80,'Affiliated entities'!$B$7:$T$37,2,FALSE),VLOOKUP(A80,Beneficiaries!$A$9:$C$38,2,FALSE)),"")</f>
        <v/>
      </c>
      <c r="G80" s="187" t="str">
        <f>IFERROR(IF(MID(D80,4,3)="AFE",VLOOKUP(D80,'Affiliated entities'!$B$7:$T$37,4,FALSE),VLOOKUP(A80,Beneficiaries!$A$9:$C$38,3,FALSE)),"")</f>
        <v/>
      </c>
      <c r="H80" s="188" t="b">
        <f t="shared" si="15"/>
        <v>1</v>
      </c>
      <c r="I80" s="147" t="str">
        <f t="shared" si="16"/>
        <v/>
      </c>
      <c r="J80" s="300">
        <f t="shared" si="17"/>
        <v>0</v>
      </c>
      <c r="K80" s="257"/>
      <c r="L80" s="230"/>
      <c r="M80" s="258"/>
      <c r="N80" s="258"/>
      <c r="O80" s="259"/>
      <c r="P80" s="258"/>
      <c r="Q80" s="259"/>
      <c r="R80" s="261"/>
      <c r="S80" s="261"/>
      <c r="T80" s="236"/>
      <c r="U80" s="402"/>
      <c r="V80" s="277">
        <f t="shared" si="18"/>
        <v>0</v>
      </c>
      <c r="W80" s="323" t="str">
        <f t="shared" si="19"/>
        <v/>
      </c>
      <c r="X80" s="238" t="str">
        <f t="shared" si="12"/>
        <v/>
      </c>
      <c r="Y80" s="252">
        <f t="shared" si="13"/>
        <v>0</v>
      </c>
      <c r="Z80" s="252">
        <f t="shared" si="20"/>
        <v>0</v>
      </c>
      <c r="AA80" s="253">
        <f t="shared" si="21"/>
        <v>0</v>
      </c>
      <c r="AB80" s="254">
        <f t="shared" si="14"/>
        <v>0</v>
      </c>
      <c r="AC80" s="254"/>
      <c r="AD80" s="255"/>
    </row>
    <row r="81" spans="1:30" ht="12.75" customHeight="1" x14ac:dyDescent="0.25">
      <c r="A81" s="186"/>
      <c r="B81" s="230"/>
      <c r="C81" s="256"/>
      <c r="D81" s="232"/>
      <c r="E81" s="192">
        <f t="shared" si="22"/>
        <v>10</v>
      </c>
      <c r="F81" s="144" t="str">
        <f>IFERROR(IF(MID(D81,4,3)="AFE",VLOOKUP(D81,'Affiliated entities'!$B$7:$T$37,2,FALSE),VLOOKUP(A81,Beneficiaries!$A$9:$C$38,2,FALSE)),"")</f>
        <v/>
      </c>
      <c r="G81" s="187" t="str">
        <f>IFERROR(IF(MID(D81,4,3)="AFE",VLOOKUP(D81,'Affiliated entities'!$B$7:$T$37,4,FALSE),VLOOKUP(A81,Beneficiaries!$A$9:$C$38,3,FALSE)),"")</f>
        <v/>
      </c>
      <c r="H81" s="188" t="b">
        <f t="shared" si="15"/>
        <v>1</v>
      </c>
      <c r="I81" s="147" t="str">
        <f t="shared" si="16"/>
        <v/>
      </c>
      <c r="J81" s="300">
        <f t="shared" si="17"/>
        <v>0</v>
      </c>
      <c r="K81" s="257"/>
      <c r="L81" s="230"/>
      <c r="M81" s="258"/>
      <c r="N81" s="258"/>
      <c r="O81" s="259"/>
      <c r="P81" s="258"/>
      <c r="Q81" s="259"/>
      <c r="R81" s="261"/>
      <c r="S81" s="261"/>
      <c r="T81" s="236"/>
      <c r="U81" s="402"/>
      <c r="V81" s="277">
        <f t="shared" si="18"/>
        <v>0</v>
      </c>
      <c r="W81" s="323" t="str">
        <f t="shared" si="19"/>
        <v/>
      </c>
      <c r="X81" s="238" t="str">
        <f t="shared" si="12"/>
        <v/>
      </c>
      <c r="Y81" s="252">
        <f t="shared" si="13"/>
        <v>0</v>
      </c>
      <c r="Z81" s="252">
        <f t="shared" si="20"/>
        <v>0</v>
      </c>
      <c r="AA81" s="253">
        <f t="shared" si="21"/>
        <v>0</v>
      </c>
      <c r="AB81" s="254">
        <f t="shared" si="14"/>
        <v>0</v>
      </c>
      <c r="AC81" s="254"/>
      <c r="AD81" s="255"/>
    </row>
    <row r="82" spans="1:30" ht="12.75" customHeight="1" x14ac:dyDescent="0.25">
      <c r="A82" s="186"/>
      <c r="B82" s="230"/>
      <c r="C82" s="256"/>
      <c r="D82" s="232"/>
      <c r="E82" s="192">
        <f t="shared" si="22"/>
        <v>10</v>
      </c>
      <c r="F82" s="144" t="str">
        <f>IFERROR(IF(MID(D82,4,3)="AFE",VLOOKUP(D82,'Affiliated entities'!$B$7:$T$37,2,FALSE),VLOOKUP(A82,Beneficiaries!$A$9:$C$38,2,FALSE)),"")</f>
        <v/>
      </c>
      <c r="G82" s="187" t="str">
        <f>IFERROR(IF(MID(D82,4,3)="AFE",VLOOKUP(D82,'Affiliated entities'!$B$7:$T$37,4,FALSE),VLOOKUP(A82,Beneficiaries!$A$9:$C$38,3,FALSE)),"")</f>
        <v/>
      </c>
      <c r="H82" s="188" t="b">
        <f t="shared" si="15"/>
        <v>1</v>
      </c>
      <c r="I82" s="147" t="str">
        <f t="shared" si="16"/>
        <v/>
      </c>
      <c r="J82" s="300">
        <f t="shared" si="17"/>
        <v>0</v>
      </c>
      <c r="K82" s="257"/>
      <c r="L82" s="230"/>
      <c r="M82" s="258"/>
      <c r="N82" s="258"/>
      <c r="O82" s="259"/>
      <c r="P82" s="258"/>
      <c r="Q82" s="259"/>
      <c r="R82" s="261"/>
      <c r="S82" s="261"/>
      <c r="T82" s="236"/>
      <c r="U82" s="402"/>
      <c r="V82" s="277">
        <f t="shared" si="18"/>
        <v>0</v>
      </c>
      <c r="W82" s="323" t="str">
        <f t="shared" si="19"/>
        <v/>
      </c>
      <c r="X82" s="238" t="str">
        <f t="shared" si="12"/>
        <v/>
      </c>
      <c r="Y82" s="252">
        <f t="shared" si="13"/>
        <v>0</v>
      </c>
      <c r="Z82" s="252">
        <f t="shared" si="20"/>
        <v>0</v>
      </c>
      <c r="AA82" s="253">
        <f t="shared" si="21"/>
        <v>0</v>
      </c>
      <c r="AB82" s="254">
        <f t="shared" si="14"/>
        <v>0</v>
      </c>
      <c r="AC82" s="254"/>
      <c r="AD82" s="255"/>
    </row>
    <row r="83" spans="1:30" ht="12.75" customHeight="1" x14ac:dyDescent="0.25">
      <c r="A83" s="186"/>
      <c r="B83" s="230"/>
      <c r="C83" s="256"/>
      <c r="D83" s="232"/>
      <c r="E83" s="192">
        <f t="shared" si="22"/>
        <v>10</v>
      </c>
      <c r="F83" s="144" t="str">
        <f>IFERROR(IF(MID(D83,4,3)="AFE",VLOOKUP(D83,'Affiliated entities'!$B$7:$T$37,2,FALSE),VLOOKUP(A83,Beneficiaries!$A$9:$C$38,2,FALSE)),"")</f>
        <v/>
      </c>
      <c r="G83" s="187" t="str">
        <f>IFERROR(IF(MID(D83,4,3)="AFE",VLOOKUP(D83,'Affiliated entities'!$B$7:$T$37,4,FALSE),VLOOKUP(A83,Beneficiaries!$A$9:$C$38,3,FALSE)),"")</f>
        <v/>
      </c>
      <c r="H83" s="188" t="b">
        <f t="shared" si="15"/>
        <v>1</v>
      </c>
      <c r="I83" s="147" t="str">
        <f t="shared" si="16"/>
        <v/>
      </c>
      <c r="J83" s="300">
        <f t="shared" si="17"/>
        <v>0</v>
      </c>
      <c r="K83" s="257"/>
      <c r="L83" s="230"/>
      <c r="M83" s="258"/>
      <c r="N83" s="258"/>
      <c r="O83" s="259"/>
      <c r="P83" s="258"/>
      <c r="Q83" s="259"/>
      <c r="R83" s="261"/>
      <c r="S83" s="261"/>
      <c r="T83" s="236"/>
      <c r="U83" s="402"/>
      <c r="V83" s="277">
        <f t="shared" si="18"/>
        <v>0</v>
      </c>
      <c r="W83" s="323" t="str">
        <f t="shared" si="19"/>
        <v/>
      </c>
      <c r="X83" s="238" t="str">
        <f t="shared" si="12"/>
        <v/>
      </c>
      <c r="Y83" s="252">
        <f t="shared" si="13"/>
        <v>0</v>
      </c>
      <c r="Z83" s="252">
        <f t="shared" si="20"/>
        <v>0</v>
      </c>
      <c r="AA83" s="253">
        <f t="shared" si="21"/>
        <v>0</v>
      </c>
      <c r="AB83" s="254">
        <f t="shared" si="14"/>
        <v>0</v>
      </c>
      <c r="AC83" s="254"/>
      <c r="AD83" s="255"/>
    </row>
    <row r="84" spans="1:30" ht="12.75" customHeight="1" x14ac:dyDescent="0.25">
      <c r="A84" s="186"/>
      <c r="B84" s="230"/>
      <c r="C84" s="256"/>
      <c r="D84" s="232"/>
      <c r="E84" s="192">
        <f t="shared" si="22"/>
        <v>10</v>
      </c>
      <c r="F84" s="144" t="str">
        <f>IFERROR(IF(MID(D84,4,3)="AFE",VLOOKUP(D84,'Affiliated entities'!$B$7:$T$37,2,FALSE),VLOOKUP(A84,Beneficiaries!$A$9:$C$38,2,FALSE)),"")</f>
        <v/>
      </c>
      <c r="G84" s="187" t="str">
        <f>IFERROR(IF(MID(D84,4,3)="AFE",VLOOKUP(D84,'Affiliated entities'!$B$7:$T$37,4,FALSE),VLOOKUP(A84,Beneficiaries!$A$9:$C$38,3,FALSE)),"")</f>
        <v/>
      </c>
      <c r="H84" s="188" t="b">
        <f t="shared" si="15"/>
        <v>1</v>
      </c>
      <c r="I84" s="147" t="str">
        <f t="shared" si="16"/>
        <v/>
      </c>
      <c r="J84" s="300">
        <f t="shared" si="17"/>
        <v>0</v>
      </c>
      <c r="K84" s="257"/>
      <c r="L84" s="230"/>
      <c r="M84" s="258"/>
      <c r="N84" s="258"/>
      <c r="O84" s="259"/>
      <c r="P84" s="258"/>
      <c r="Q84" s="259"/>
      <c r="R84" s="261"/>
      <c r="S84" s="261"/>
      <c r="T84" s="236"/>
      <c r="U84" s="402"/>
      <c r="V84" s="277">
        <f t="shared" si="18"/>
        <v>0</v>
      </c>
      <c r="W84" s="323" t="str">
        <f t="shared" si="19"/>
        <v/>
      </c>
      <c r="X84" s="238" t="str">
        <f t="shared" si="12"/>
        <v/>
      </c>
      <c r="Y84" s="252">
        <f t="shared" si="13"/>
        <v>0</v>
      </c>
      <c r="Z84" s="252">
        <f t="shared" si="20"/>
        <v>0</v>
      </c>
      <c r="AA84" s="253">
        <f t="shared" si="21"/>
        <v>0</v>
      </c>
      <c r="AB84" s="254">
        <f t="shared" si="14"/>
        <v>0</v>
      </c>
      <c r="AC84" s="254"/>
      <c r="AD84" s="255"/>
    </row>
    <row r="85" spans="1:30" ht="12.75" customHeight="1" x14ac:dyDescent="0.25">
      <c r="A85" s="186"/>
      <c r="B85" s="230"/>
      <c r="C85" s="256"/>
      <c r="D85" s="232"/>
      <c r="E85" s="192">
        <f t="shared" si="22"/>
        <v>10</v>
      </c>
      <c r="F85" s="144" t="str">
        <f>IFERROR(IF(MID(D85,4,3)="AFE",VLOOKUP(D85,'Affiliated entities'!$B$7:$T$37,2,FALSE),VLOOKUP(A85,Beneficiaries!$A$9:$C$38,2,FALSE)),"")</f>
        <v/>
      </c>
      <c r="G85" s="187" t="str">
        <f>IFERROR(IF(MID(D85,4,3)="AFE",VLOOKUP(D85,'Affiliated entities'!$B$7:$T$37,4,FALSE),VLOOKUP(A85,Beneficiaries!$A$9:$C$38,3,FALSE)),"")</f>
        <v/>
      </c>
      <c r="H85" s="188" t="b">
        <f t="shared" si="15"/>
        <v>1</v>
      </c>
      <c r="I85" s="147" t="str">
        <f t="shared" si="16"/>
        <v/>
      </c>
      <c r="J85" s="300">
        <f t="shared" si="17"/>
        <v>0</v>
      </c>
      <c r="K85" s="257"/>
      <c r="L85" s="230"/>
      <c r="M85" s="258"/>
      <c r="N85" s="258"/>
      <c r="O85" s="259"/>
      <c r="P85" s="258"/>
      <c r="Q85" s="259"/>
      <c r="R85" s="261"/>
      <c r="S85" s="261"/>
      <c r="T85" s="236"/>
      <c r="U85" s="402"/>
      <c r="V85" s="277">
        <f t="shared" si="18"/>
        <v>0</v>
      </c>
      <c r="W85" s="323" t="str">
        <f t="shared" si="19"/>
        <v/>
      </c>
      <c r="X85" s="238" t="str">
        <f t="shared" si="12"/>
        <v/>
      </c>
      <c r="Y85" s="252">
        <f t="shared" si="13"/>
        <v>0</v>
      </c>
      <c r="Z85" s="252">
        <f t="shared" si="20"/>
        <v>0</v>
      </c>
      <c r="AA85" s="253">
        <f t="shared" si="21"/>
        <v>0</v>
      </c>
      <c r="AB85" s="254">
        <f t="shared" si="14"/>
        <v>0</v>
      </c>
      <c r="AC85" s="254"/>
      <c r="AD85" s="255"/>
    </row>
    <row r="86" spans="1:30" ht="12.75" customHeight="1" x14ac:dyDescent="0.25">
      <c r="A86" s="186"/>
      <c r="B86" s="230"/>
      <c r="C86" s="256"/>
      <c r="D86" s="232"/>
      <c r="E86" s="192">
        <f t="shared" si="22"/>
        <v>10</v>
      </c>
      <c r="F86" s="144" t="str">
        <f>IFERROR(IF(MID(D86,4,3)="AFE",VLOOKUP(D86,'Affiliated entities'!$B$7:$T$37,2,FALSE),VLOOKUP(A86,Beneficiaries!$A$9:$C$38,2,FALSE)),"")</f>
        <v/>
      </c>
      <c r="G86" s="187" t="str">
        <f>IFERROR(IF(MID(D86,4,3)="AFE",VLOOKUP(D86,'Affiliated entities'!$B$7:$T$37,4,FALSE),VLOOKUP(A86,Beneficiaries!$A$9:$C$38,3,FALSE)),"")</f>
        <v/>
      </c>
      <c r="H86" s="188" t="b">
        <f t="shared" si="15"/>
        <v>1</v>
      </c>
      <c r="I86" s="147" t="str">
        <f t="shared" si="16"/>
        <v/>
      </c>
      <c r="J86" s="300">
        <f t="shared" si="17"/>
        <v>0</v>
      </c>
      <c r="K86" s="257"/>
      <c r="L86" s="230"/>
      <c r="M86" s="258"/>
      <c r="N86" s="258"/>
      <c r="O86" s="259"/>
      <c r="P86" s="258"/>
      <c r="Q86" s="259"/>
      <c r="R86" s="261"/>
      <c r="S86" s="261"/>
      <c r="T86" s="236"/>
      <c r="U86" s="402"/>
      <c r="V86" s="277">
        <f t="shared" si="18"/>
        <v>0</v>
      </c>
      <c r="W86" s="323" t="str">
        <f t="shared" si="19"/>
        <v/>
      </c>
      <c r="X86" s="238" t="str">
        <f t="shared" si="12"/>
        <v/>
      </c>
      <c r="Y86" s="252">
        <f t="shared" si="13"/>
        <v>0</v>
      </c>
      <c r="Z86" s="252">
        <f t="shared" si="20"/>
        <v>0</v>
      </c>
      <c r="AA86" s="253">
        <f t="shared" si="21"/>
        <v>0</v>
      </c>
      <c r="AB86" s="254">
        <f t="shared" si="14"/>
        <v>0</v>
      </c>
      <c r="AC86" s="254"/>
      <c r="AD86" s="255"/>
    </row>
    <row r="87" spans="1:30" ht="12.75" customHeight="1" x14ac:dyDescent="0.25">
      <c r="A87" s="186"/>
      <c r="B87" s="230"/>
      <c r="C87" s="256"/>
      <c r="D87" s="232"/>
      <c r="E87" s="192">
        <f t="shared" si="22"/>
        <v>10</v>
      </c>
      <c r="F87" s="144" t="str">
        <f>IFERROR(IF(MID(D87,4,3)="AFE",VLOOKUP(D87,'Affiliated entities'!$B$7:$T$37,2,FALSE),VLOOKUP(A87,Beneficiaries!$A$9:$C$38,2,FALSE)),"")</f>
        <v/>
      </c>
      <c r="G87" s="187" t="str">
        <f>IFERROR(IF(MID(D87,4,3)="AFE",VLOOKUP(D87,'Affiliated entities'!$B$7:$T$37,4,FALSE),VLOOKUP(A87,Beneficiaries!$A$9:$C$38,3,FALSE)),"")</f>
        <v/>
      </c>
      <c r="H87" s="188" t="b">
        <f t="shared" si="15"/>
        <v>1</v>
      </c>
      <c r="I87" s="147" t="str">
        <f t="shared" si="16"/>
        <v/>
      </c>
      <c r="J87" s="300">
        <f t="shared" si="17"/>
        <v>0</v>
      </c>
      <c r="K87" s="257"/>
      <c r="L87" s="230"/>
      <c r="M87" s="258"/>
      <c r="N87" s="258"/>
      <c r="O87" s="259"/>
      <c r="P87" s="258"/>
      <c r="Q87" s="259"/>
      <c r="R87" s="261"/>
      <c r="S87" s="261"/>
      <c r="T87" s="236"/>
      <c r="U87" s="402"/>
      <c r="V87" s="277">
        <f t="shared" si="18"/>
        <v>0</v>
      </c>
      <c r="W87" s="323" t="str">
        <f t="shared" si="19"/>
        <v/>
      </c>
      <c r="X87" s="238" t="str">
        <f t="shared" si="12"/>
        <v/>
      </c>
      <c r="Y87" s="252">
        <f t="shared" si="13"/>
        <v>0</v>
      </c>
      <c r="Z87" s="252">
        <f t="shared" si="20"/>
        <v>0</v>
      </c>
      <c r="AA87" s="253">
        <f t="shared" si="21"/>
        <v>0</v>
      </c>
      <c r="AB87" s="254">
        <f t="shared" si="14"/>
        <v>0</v>
      </c>
      <c r="AC87" s="254"/>
      <c r="AD87" s="255"/>
    </row>
    <row r="88" spans="1:30" ht="12.75" customHeight="1" x14ac:dyDescent="0.25">
      <c r="A88" s="186"/>
      <c r="B88" s="230"/>
      <c r="C88" s="256"/>
      <c r="D88" s="232"/>
      <c r="E88" s="192">
        <f t="shared" si="22"/>
        <v>10</v>
      </c>
      <c r="F88" s="144" t="str">
        <f>IFERROR(IF(MID(D88,4,3)="AFE",VLOOKUP(D88,'Affiliated entities'!$B$7:$T$37,2,FALSE),VLOOKUP(A88,Beneficiaries!$A$9:$C$38,2,FALSE)),"")</f>
        <v/>
      </c>
      <c r="G88" s="187" t="str">
        <f>IFERROR(IF(MID(D88,4,3)="AFE",VLOOKUP(D88,'Affiliated entities'!$B$7:$T$37,4,FALSE),VLOOKUP(A88,Beneficiaries!$A$9:$C$38,3,FALSE)),"")</f>
        <v/>
      </c>
      <c r="H88" s="188" t="b">
        <f t="shared" si="15"/>
        <v>1</v>
      </c>
      <c r="I88" s="147" t="str">
        <f t="shared" si="16"/>
        <v/>
      </c>
      <c r="J88" s="300">
        <f t="shared" si="17"/>
        <v>0</v>
      </c>
      <c r="K88" s="257"/>
      <c r="L88" s="230"/>
      <c r="M88" s="258"/>
      <c r="N88" s="258"/>
      <c r="O88" s="259"/>
      <c r="P88" s="258"/>
      <c r="Q88" s="259"/>
      <c r="R88" s="261"/>
      <c r="S88" s="261"/>
      <c r="T88" s="236"/>
      <c r="U88" s="402"/>
      <c r="V88" s="277">
        <f t="shared" si="18"/>
        <v>0</v>
      </c>
      <c r="W88" s="323" t="str">
        <f t="shared" si="19"/>
        <v/>
      </c>
      <c r="X88" s="238" t="str">
        <f t="shared" si="12"/>
        <v/>
      </c>
      <c r="Y88" s="252">
        <f t="shared" si="13"/>
        <v>0</v>
      </c>
      <c r="Z88" s="252">
        <f t="shared" si="20"/>
        <v>0</v>
      </c>
      <c r="AA88" s="253">
        <f t="shared" si="21"/>
        <v>0</v>
      </c>
      <c r="AB88" s="254">
        <f t="shared" si="14"/>
        <v>0</v>
      </c>
      <c r="AC88" s="254"/>
      <c r="AD88" s="255"/>
    </row>
    <row r="89" spans="1:30" ht="12.75" customHeight="1" x14ac:dyDescent="0.25">
      <c r="A89" s="186"/>
      <c r="B89" s="230"/>
      <c r="C89" s="256"/>
      <c r="D89" s="232"/>
      <c r="E89" s="192">
        <f t="shared" si="22"/>
        <v>10</v>
      </c>
      <c r="F89" s="144" t="str">
        <f>IFERROR(IF(MID(D89,4,3)="AFE",VLOOKUP(D89,'Affiliated entities'!$B$7:$T$37,2,FALSE),VLOOKUP(A89,Beneficiaries!$A$9:$C$38,2,FALSE)),"")</f>
        <v/>
      </c>
      <c r="G89" s="187" t="str">
        <f>IFERROR(IF(MID(D89,4,3)="AFE",VLOOKUP(D89,'Affiliated entities'!$B$7:$T$37,4,FALSE),VLOOKUP(A89,Beneficiaries!$A$9:$C$38,3,FALSE)),"")</f>
        <v/>
      </c>
      <c r="H89" s="188" t="b">
        <f t="shared" si="15"/>
        <v>1</v>
      </c>
      <c r="I89" s="147" t="str">
        <f t="shared" si="16"/>
        <v/>
      </c>
      <c r="J89" s="300">
        <f t="shared" si="17"/>
        <v>0</v>
      </c>
      <c r="K89" s="257"/>
      <c r="L89" s="230"/>
      <c r="M89" s="258"/>
      <c r="N89" s="258"/>
      <c r="O89" s="259"/>
      <c r="P89" s="258"/>
      <c r="Q89" s="259"/>
      <c r="R89" s="261"/>
      <c r="S89" s="261"/>
      <c r="T89" s="236"/>
      <c r="U89" s="402"/>
      <c r="V89" s="277">
        <f t="shared" si="18"/>
        <v>0</v>
      </c>
      <c r="W89" s="323" t="str">
        <f t="shared" si="19"/>
        <v/>
      </c>
      <c r="X89" s="238" t="str">
        <f t="shared" si="12"/>
        <v/>
      </c>
      <c r="Y89" s="252">
        <f t="shared" si="13"/>
        <v>0</v>
      </c>
      <c r="Z89" s="252">
        <f t="shared" si="20"/>
        <v>0</v>
      </c>
      <c r="AA89" s="253">
        <f t="shared" si="21"/>
        <v>0</v>
      </c>
      <c r="AB89" s="254">
        <f t="shared" si="14"/>
        <v>0</v>
      </c>
      <c r="AC89" s="254"/>
      <c r="AD89" s="255"/>
    </row>
    <row r="90" spans="1:30" ht="12.75" customHeight="1" x14ac:dyDescent="0.25">
      <c r="A90" s="186"/>
      <c r="B90" s="230"/>
      <c r="C90" s="256"/>
      <c r="D90" s="232"/>
      <c r="E90" s="192">
        <f t="shared" si="22"/>
        <v>10</v>
      </c>
      <c r="F90" s="144" t="str">
        <f>IFERROR(IF(MID(D90,4,3)="AFE",VLOOKUP(D90,'Affiliated entities'!$B$7:$T$37,2,FALSE),VLOOKUP(A90,Beneficiaries!$A$9:$C$38,2,FALSE)),"")</f>
        <v/>
      </c>
      <c r="G90" s="187" t="str">
        <f>IFERROR(IF(MID(D90,4,3)="AFE",VLOOKUP(D90,'Affiliated entities'!$B$7:$T$37,4,FALSE),VLOOKUP(A90,Beneficiaries!$A$9:$C$38,3,FALSE)),"")</f>
        <v/>
      </c>
      <c r="H90" s="188" t="b">
        <f t="shared" si="15"/>
        <v>1</v>
      </c>
      <c r="I90" s="147" t="str">
        <f t="shared" si="16"/>
        <v/>
      </c>
      <c r="J90" s="300">
        <f t="shared" si="17"/>
        <v>0</v>
      </c>
      <c r="K90" s="257"/>
      <c r="L90" s="230"/>
      <c r="M90" s="258"/>
      <c r="N90" s="258"/>
      <c r="O90" s="259"/>
      <c r="P90" s="258"/>
      <c r="Q90" s="259"/>
      <c r="R90" s="261"/>
      <c r="S90" s="261"/>
      <c r="T90" s="236"/>
      <c r="U90" s="402"/>
      <c r="V90" s="277">
        <f t="shared" si="18"/>
        <v>0</v>
      </c>
      <c r="W90" s="323" t="str">
        <f t="shared" si="19"/>
        <v/>
      </c>
      <c r="X90" s="238" t="str">
        <f t="shared" si="12"/>
        <v/>
      </c>
      <c r="Y90" s="252">
        <f t="shared" si="13"/>
        <v>0</v>
      </c>
      <c r="Z90" s="252">
        <f t="shared" si="20"/>
        <v>0</v>
      </c>
      <c r="AA90" s="253">
        <f t="shared" si="21"/>
        <v>0</v>
      </c>
      <c r="AB90" s="254">
        <f t="shared" si="14"/>
        <v>0</v>
      </c>
      <c r="AC90" s="254"/>
      <c r="AD90" s="255"/>
    </row>
    <row r="91" spans="1:30" ht="12.75" customHeight="1" x14ac:dyDescent="0.25">
      <c r="A91" s="186"/>
      <c r="B91" s="230"/>
      <c r="C91" s="256"/>
      <c r="D91" s="232"/>
      <c r="E91" s="192">
        <f t="shared" si="22"/>
        <v>10</v>
      </c>
      <c r="F91" s="144" t="str">
        <f>IFERROR(IF(MID(D91,4,3)="AFE",VLOOKUP(D91,'Affiliated entities'!$B$7:$T$37,2,FALSE),VLOOKUP(A91,Beneficiaries!$A$9:$C$38,2,FALSE)),"")</f>
        <v/>
      </c>
      <c r="G91" s="187" t="str">
        <f>IFERROR(IF(MID(D91,4,3)="AFE",VLOOKUP(D91,'Affiliated entities'!$B$7:$T$37,4,FALSE),VLOOKUP(A91,Beneficiaries!$A$9:$C$38,3,FALSE)),"")</f>
        <v/>
      </c>
      <c r="H91" s="188" t="b">
        <f t="shared" si="15"/>
        <v>1</v>
      </c>
      <c r="I91" s="147" t="str">
        <f t="shared" si="16"/>
        <v/>
      </c>
      <c r="J91" s="300">
        <f t="shared" si="17"/>
        <v>0</v>
      </c>
      <c r="K91" s="257"/>
      <c r="L91" s="230"/>
      <c r="M91" s="258"/>
      <c r="N91" s="258"/>
      <c r="O91" s="259"/>
      <c r="P91" s="258"/>
      <c r="Q91" s="259"/>
      <c r="R91" s="261"/>
      <c r="S91" s="261"/>
      <c r="T91" s="236"/>
      <c r="U91" s="402"/>
      <c r="V91" s="277">
        <f t="shared" si="18"/>
        <v>0</v>
      </c>
      <c r="W91" s="323" t="str">
        <f t="shared" si="19"/>
        <v/>
      </c>
      <c r="X91" s="238" t="str">
        <f t="shared" si="12"/>
        <v/>
      </c>
      <c r="Y91" s="252">
        <f t="shared" si="13"/>
        <v>0</v>
      </c>
      <c r="Z91" s="252">
        <f t="shared" si="20"/>
        <v>0</v>
      </c>
      <c r="AA91" s="253">
        <f t="shared" si="21"/>
        <v>0</v>
      </c>
      <c r="AB91" s="254">
        <f t="shared" si="14"/>
        <v>0</v>
      </c>
      <c r="AC91" s="254"/>
      <c r="AD91" s="255"/>
    </row>
    <row r="92" spans="1:30" ht="12.75" customHeight="1" x14ac:dyDescent="0.25">
      <c r="A92" s="186"/>
      <c r="B92" s="230"/>
      <c r="C92" s="256"/>
      <c r="D92" s="232"/>
      <c r="E92" s="192">
        <f t="shared" si="22"/>
        <v>10</v>
      </c>
      <c r="F92" s="144" t="str">
        <f>IFERROR(IF(MID(D92,4,3)="AFE",VLOOKUP(D92,'Affiliated entities'!$B$7:$T$37,2,FALSE),VLOOKUP(A92,Beneficiaries!$A$9:$C$38,2,FALSE)),"")</f>
        <v/>
      </c>
      <c r="G92" s="187" t="str">
        <f>IFERROR(IF(MID(D92,4,3)="AFE",VLOOKUP(D92,'Affiliated entities'!$B$7:$T$37,4,FALSE),VLOOKUP(A92,Beneficiaries!$A$9:$C$38,3,FALSE)),"")</f>
        <v/>
      </c>
      <c r="H92" s="188" t="b">
        <f t="shared" si="15"/>
        <v>1</v>
      </c>
      <c r="I92" s="147" t="str">
        <f t="shared" si="16"/>
        <v/>
      </c>
      <c r="J92" s="300">
        <f t="shared" si="17"/>
        <v>0</v>
      </c>
      <c r="K92" s="257"/>
      <c r="L92" s="230"/>
      <c r="M92" s="258"/>
      <c r="N92" s="258"/>
      <c r="O92" s="259"/>
      <c r="P92" s="258"/>
      <c r="Q92" s="259"/>
      <c r="R92" s="261"/>
      <c r="S92" s="261"/>
      <c r="T92" s="236"/>
      <c r="U92" s="402"/>
      <c r="V92" s="277">
        <f t="shared" si="18"/>
        <v>0</v>
      </c>
      <c r="W92" s="323" t="str">
        <f t="shared" si="19"/>
        <v/>
      </c>
      <c r="X92" s="238" t="str">
        <f t="shared" si="12"/>
        <v/>
      </c>
      <c r="Y92" s="252">
        <f t="shared" si="13"/>
        <v>0</v>
      </c>
      <c r="Z92" s="252">
        <f t="shared" si="20"/>
        <v>0</v>
      </c>
      <c r="AA92" s="253">
        <f t="shared" si="21"/>
        <v>0</v>
      </c>
      <c r="AB92" s="254">
        <f t="shared" si="14"/>
        <v>0</v>
      </c>
      <c r="AC92" s="254"/>
      <c r="AD92" s="255"/>
    </row>
    <row r="93" spans="1:30" ht="12.75" customHeight="1" x14ac:dyDescent="0.25">
      <c r="A93" s="186"/>
      <c r="B93" s="230"/>
      <c r="C93" s="256"/>
      <c r="D93" s="232"/>
      <c r="E93" s="192">
        <f t="shared" si="22"/>
        <v>10</v>
      </c>
      <c r="F93" s="144" t="str">
        <f>IFERROR(IF(MID(D93,4,3)="AFE",VLOOKUP(D93,'Affiliated entities'!$B$7:$T$37,2,FALSE),VLOOKUP(A93,Beneficiaries!$A$9:$C$38,2,FALSE)),"")</f>
        <v/>
      </c>
      <c r="G93" s="187" t="str">
        <f>IFERROR(IF(MID(D93,4,3)="AFE",VLOOKUP(D93,'Affiliated entities'!$B$7:$T$37,4,FALSE),VLOOKUP(A93,Beneficiaries!$A$9:$C$38,3,FALSE)),"")</f>
        <v/>
      </c>
      <c r="H93" s="188" t="b">
        <f t="shared" si="15"/>
        <v>1</v>
      </c>
      <c r="I93" s="147" t="str">
        <f t="shared" si="16"/>
        <v/>
      </c>
      <c r="J93" s="300">
        <f t="shared" si="17"/>
        <v>0</v>
      </c>
      <c r="K93" s="257"/>
      <c r="L93" s="230"/>
      <c r="M93" s="258"/>
      <c r="N93" s="258"/>
      <c r="O93" s="259"/>
      <c r="P93" s="258"/>
      <c r="Q93" s="259"/>
      <c r="R93" s="261"/>
      <c r="S93" s="261"/>
      <c r="T93" s="236"/>
      <c r="U93" s="402"/>
      <c r="V93" s="277">
        <f t="shared" si="18"/>
        <v>0</v>
      </c>
      <c r="W93" s="323" t="str">
        <f t="shared" si="19"/>
        <v/>
      </c>
      <c r="X93" s="238" t="str">
        <f t="shared" si="12"/>
        <v/>
      </c>
      <c r="Y93" s="252">
        <f t="shared" si="13"/>
        <v>0</v>
      </c>
      <c r="Z93" s="252">
        <f t="shared" si="20"/>
        <v>0</v>
      </c>
      <c r="AA93" s="253">
        <f t="shared" si="21"/>
        <v>0</v>
      </c>
      <c r="AB93" s="254">
        <f t="shared" si="14"/>
        <v>0</v>
      </c>
      <c r="AC93" s="254"/>
      <c r="AD93" s="255"/>
    </row>
    <row r="94" spans="1:30" ht="12.75" customHeight="1" x14ac:dyDescent="0.25">
      <c r="A94" s="186"/>
      <c r="B94" s="230"/>
      <c r="C94" s="256"/>
      <c r="D94" s="232"/>
      <c r="E94" s="192">
        <f t="shared" si="22"/>
        <v>10</v>
      </c>
      <c r="F94" s="144" t="str">
        <f>IFERROR(IF(MID(D94,4,3)="AFE",VLOOKUP(D94,'Affiliated entities'!$B$7:$T$37,2,FALSE),VLOOKUP(A94,Beneficiaries!$A$9:$C$38,2,FALSE)),"")</f>
        <v/>
      </c>
      <c r="G94" s="187" t="str">
        <f>IFERROR(IF(MID(D94,4,3)="AFE",VLOOKUP(D94,'Affiliated entities'!$B$7:$T$37,4,FALSE),VLOOKUP(A94,Beneficiaries!$A$9:$C$38,3,FALSE)),"")</f>
        <v/>
      </c>
      <c r="H94" s="188" t="b">
        <f t="shared" si="15"/>
        <v>1</v>
      </c>
      <c r="I94" s="147" t="str">
        <f t="shared" si="16"/>
        <v/>
      </c>
      <c r="J94" s="300">
        <f t="shared" si="17"/>
        <v>0</v>
      </c>
      <c r="K94" s="257"/>
      <c r="L94" s="230"/>
      <c r="M94" s="258"/>
      <c r="N94" s="258"/>
      <c r="O94" s="259"/>
      <c r="P94" s="258"/>
      <c r="Q94" s="259"/>
      <c r="R94" s="261"/>
      <c r="S94" s="261"/>
      <c r="T94" s="236"/>
      <c r="U94" s="402"/>
      <c r="V94" s="277">
        <f t="shared" si="18"/>
        <v>0</v>
      </c>
      <c r="W94" s="323" t="str">
        <f t="shared" si="19"/>
        <v/>
      </c>
      <c r="X94" s="238" t="str">
        <f t="shared" si="12"/>
        <v/>
      </c>
      <c r="Y94" s="252">
        <f t="shared" si="13"/>
        <v>0</v>
      </c>
      <c r="Z94" s="252">
        <f t="shared" si="20"/>
        <v>0</v>
      </c>
      <c r="AA94" s="253">
        <f t="shared" si="21"/>
        <v>0</v>
      </c>
      <c r="AB94" s="254">
        <f t="shared" si="14"/>
        <v>0</v>
      </c>
      <c r="AC94" s="254"/>
      <c r="AD94" s="255"/>
    </row>
    <row r="95" spans="1:30" ht="12.75" customHeight="1" x14ac:dyDescent="0.25">
      <c r="A95" s="186"/>
      <c r="B95" s="230"/>
      <c r="C95" s="256"/>
      <c r="D95" s="232"/>
      <c r="E95" s="192">
        <f t="shared" si="22"/>
        <v>10</v>
      </c>
      <c r="F95" s="144" t="str">
        <f>IFERROR(IF(MID(D95,4,3)="AFE",VLOOKUP(D95,'Affiliated entities'!$B$7:$T$37,2,FALSE),VLOOKUP(A95,Beneficiaries!$A$9:$C$38,2,FALSE)),"")</f>
        <v/>
      </c>
      <c r="G95" s="187" t="str">
        <f>IFERROR(IF(MID(D95,4,3)="AFE",VLOOKUP(D95,'Affiliated entities'!$B$7:$T$37,4,FALSE),VLOOKUP(A95,Beneficiaries!$A$9:$C$38,3,FALSE)),"")</f>
        <v/>
      </c>
      <c r="H95" s="188" t="b">
        <f t="shared" si="15"/>
        <v>1</v>
      </c>
      <c r="I95" s="147" t="str">
        <f t="shared" si="16"/>
        <v/>
      </c>
      <c r="J95" s="300">
        <f t="shared" si="17"/>
        <v>0</v>
      </c>
      <c r="K95" s="257"/>
      <c r="L95" s="230"/>
      <c r="M95" s="258"/>
      <c r="N95" s="258"/>
      <c r="O95" s="259"/>
      <c r="P95" s="258"/>
      <c r="Q95" s="259"/>
      <c r="R95" s="261"/>
      <c r="S95" s="261"/>
      <c r="T95" s="236"/>
      <c r="U95" s="402"/>
      <c r="V95" s="277">
        <f t="shared" si="18"/>
        <v>0</v>
      </c>
      <c r="W95" s="323" t="str">
        <f t="shared" si="19"/>
        <v/>
      </c>
      <c r="X95" s="238" t="str">
        <f t="shared" si="12"/>
        <v/>
      </c>
      <c r="Y95" s="252">
        <f t="shared" si="13"/>
        <v>0</v>
      </c>
      <c r="Z95" s="252">
        <f t="shared" si="20"/>
        <v>0</v>
      </c>
      <c r="AA95" s="253">
        <f t="shared" si="21"/>
        <v>0</v>
      </c>
      <c r="AB95" s="254">
        <f t="shared" si="14"/>
        <v>0</v>
      </c>
      <c r="AC95" s="254"/>
      <c r="AD95" s="255"/>
    </row>
    <row r="96" spans="1:30" ht="12.75" customHeight="1" x14ac:dyDescent="0.25">
      <c r="A96" s="186"/>
      <c r="B96" s="230"/>
      <c r="C96" s="256"/>
      <c r="D96" s="232"/>
      <c r="E96" s="192">
        <f t="shared" si="22"/>
        <v>10</v>
      </c>
      <c r="F96" s="144" t="str">
        <f>IFERROR(IF(MID(D96,4,3)="AFE",VLOOKUP(D96,'Affiliated entities'!$B$7:$T$37,2,FALSE),VLOOKUP(A96,Beneficiaries!$A$9:$C$38,2,FALSE)),"")</f>
        <v/>
      </c>
      <c r="G96" s="187" t="str">
        <f>IFERROR(IF(MID(D96,4,3)="AFE",VLOOKUP(D96,'Affiliated entities'!$B$7:$T$37,4,FALSE),VLOOKUP(A96,Beneficiaries!$A$9:$C$38,3,FALSE)),"")</f>
        <v/>
      </c>
      <c r="H96" s="188" t="b">
        <f t="shared" si="15"/>
        <v>1</v>
      </c>
      <c r="I96" s="147" t="str">
        <f t="shared" si="16"/>
        <v/>
      </c>
      <c r="J96" s="300">
        <f t="shared" si="17"/>
        <v>0</v>
      </c>
      <c r="K96" s="257"/>
      <c r="L96" s="230"/>
      <c r="M96" s="258"/>
      <c r="N96" s="258"/>
      <c r="O96" s="259"/>
      <c r="P96" s="258"/>
      <c r="Q96" s="259"/>
      <c r="R96" s="261"/>
      <c r="S96" s="261"/>
      <c r="T96" s="236"/>
      <c r="U96" s="402"/>
      <c r="V96" s="277">
        <f t="shared" si="18"/>
        <v>0</v>
      </c>
      <c r="W96" s="323" t="str">
        <f t="shared" si="19"/>
        <v/>
      </c>
      <c r="X96" s="238" t="str">
        <f t="shared" si="12"/>
        <v/>
      </c>
      <c r="Y96" s="252">
        <f t="shared" si="13"/>
        <v>0</v>
      </c>
      <c r="Z96" s="252">
        <f t="shared" si="20"/>
        <v>0</v>
      </c>
      <c r="AA96" s="253">
        <f t="shared" si="21"/>
        <v>0</v>
      </c>
      <c r="AB96" s="254">
        <f t="shared" si="14"/>
        <v>0</v>
      </c>
      <c r="AC96" s="254"/>
      <c r="AD96" s="255"/>
    </row>
    <row r="97" spans="1:30" ht="12.75" customHeight="1" x14ac:dyDescent="0.25">
      <c r="A97" s="186"/>
      <c r="B97" s="230"/>
      <c r="C97" s="256"/>
      <c r="D97" s="232"/>
      <c r="E97" s="192">
        <f t="shared" si="22"/>
        <v>10</v>
      </c>
      <c r="F97" s="144" t="str">
        <f>IFERROR(IF(MID(D97,4,3)="AFE",VLOOKUP(D97,'Affiliated entities'!$B$7:$T$37,2,FALSE),VLOOKUP(A97,Beneficiaries!$A$9:$C$38,2,FALSE)),"")</f>
        <v/>
      </c>
      <c r="G97" s="187" t="str">
        <f>IFERROR(IF(MID(D97,4,3)="AFE",VLOOKUP(D97,'Affiliated entities'!$B$7:$T$37,4,FALSE),VLOOKUP(A97,Beneficiaries!$A$9:$C$38,3,FALSE)),"")</f>
        <v/>
      </c>
      <c r="H97" s="188" t="b">
        <f t="shared" si="15"/>
        <v>1</v>
      </c>
      <c r="I97" s="147" t="str">
        <f t="shared" si="16"/>
        <v/>
      </c>
      <c r="J97" s="300">
        <f t="shared" si="17"/>
        <v>0</v>
      </c>
      <c r="K97" s="257"/>
      <c r="L97" s="230"/>
      <c r="M97" s="258"/>
      <c r="N97" s="258"/>
      <c r="O97" s="259"/>
      <c r="P97" s="258"/>
      <c r="Q97" s="259"/>
      <c r="R97" s="261"/>
      <c r="S97" s="261"/>
      <c r="T97" s="236"/>
      <c r="U97" s="402"/>
      <c r="V97" s="277">
        <f t="shared" si="18"/>
        <v>0</v>
      </c>
      <c r="W97" s="323" t="str">
        <f t="shared" si="19"/>
        <v/>
      </c>
      <c r="X97" s="238" t="str">
        <f t="shared" si="12"/>
        <v/>
      </c>
      <c r="Y97" s="252">
        <f t="shared" si="13"/>
        <v>0</v>
      </c>
      <c r="Z97" s="252">
        <f t="shared" si="20"/>
        <v>0</v>
      </c>
      <c r="AA97" s="253">
        <f t="shared" si="21"/>
        <v>0</v>
      </c>
      <c r="AB97" s="254">
        <f t="shared" si="14"/>
        <v>0</v>
      </c>
      <c r="AC97" s="254"/>
      <c r="AD97" s="255"/>
    </row>
    <row r="98" spans="1:30" ht="12.75" customHeight="1" x14ac:dyDescent="0.25">
      <c r="A98" s="186"/>
      <c r="B98" s="230"/>
      <c r="C98" s="256"/>
      <c r="D98" s="232"/>
      <c r="E98" s="192">
        <f t="shared" si="22"/>
        <v>10</v>
      </c>
      <c r="F98" s="144" t="str">
        <f>IFERROR(IF(MID(D98,4,3)="AFE",VLOOKUP(D98,'Affiliated entities'!$B$7:$T$37,2,FALSE),VLOOKUP(A98,Beneficiaries!$A$9:$C$38,2,FALSE)),"")</f>
        <v/>
      </c>
      <c r="G98" s="187" t="str">
        <f>IFERROR(IF(MID(D98,4,3)="AFE",VLOOKUP(D98,'Affiliated entities'!$B$7:$T$37,4,FALSE),VLOOKUP(A98,Beneficiaries!$A$9:$C$38,3,FALSE)),"")</f>
        <v/>
      </c>
      <c r="H98" s="188" t="b">
        <f t="shared" si="15"/>
        <v>1</v>
      </c>
      <c r="I98" s="147" t="str">
        <f t="shared" si="16"/>
        <v/>
      </c>
      <c r="J98" s="300">
        <f t="shared" si="17"/>
        <v>0</v>
      </c>
      <c r="K98" s="257"/>
      <c r="L98" s="230"/>
      <c r="M98" s="258"/>
      <c r="N98" s="258"/>
      <c r="O98" s="259"/>
      <c r="P98" s="258"/>
      <c r="Q98" s="259"/>
      <c r="R98" s="261"/>
      <c r="S98" s="261"/>
      <c r="T98" s="236"/>
      <c r="U98" s="402"/>
      <c r="V98" s="277">
        <f t="shared" si="18"/>
        <v>0</v>
      </c>
      <c r="W98" s="323" t="str">
        <f t="shared" si="19"/>
        <v/>
      </c>
      <c r="X98" s="238" t="str">
        <f t="shared" si="12"/>
        <v/>
      </c>
      <c r="Y98" s="252">
        <f t="shared" si="13"/>
        <v>0</v>
      </c>
      <c r="Z98" s="252">
        <f t="shared" si="20"/>
        <v>0</v>
      </c>
      <c r="AA98" s="253">
        <f t="shared" si="21"/>
        <v>0</v>
      </c>
      <c r="AB98" s="254">
        <f t="shared" si="14"/>
        <v>0</v>
      </c>
      <c r="AC98" s="254"/>
      <c r="AD98" s="255"/>
    </row>
    <row r="99" spans="1:30" ht="12.75" customHeight="1" x14ac:dyDescent="0.25">
      <c r="A99" s="186"/>
      <c r="B99" s="230"/>
      <c r="C99" s="256"/>
      <c r="D99" s="232"/>
      <c r="E99" s="192">
        <f t="shared" si="22"/>
        <v>10</v>
      </c>
      <c r="F99" s="144" t="str">
        <f>IFERROR(IF(MID(D99,4,3)="AFE",VLOOKUP(D99,'Affiliated entities'!$B$7:$T$37,2,FALSE),VLOOKUP(A99,Beneficiaries!$A$9:$C$38,2,FALSE)),"")</f>
        <v/>
      </c>
      <c r="G99" s="187" t="str">
        <f>IFERROR(IF(MID(D99,4,3)="AFE",VLOOKUP(D99,'Affiliated entities'!$B$7:$T$37,4,FALSE),VLOOKUP(A99,Beneficiaries!$A$9:$C$38,3,FALSE)),"")</f>
        <v/>
      </c>
      <c r="H99" s="188" t="b">
        <f t="shared" si="15"/>
        <v>1</v>
      </c>
      <c r="I99" s="147" t="str">
        <f t="shared" si="16"/>
        <v/>
      </c>
      <c r="J99" s="300">
        <f t="shared" si="17"/>
        <v>0</v>
      </c>
      <c r="K99" s="257"/>
      <c r="L99" s="230"/>
      <c r="M99" s="258"/>
      <c r="N99" s="258"/>
      <c r="O99" s="259"/>
      <c r="P99" s="258"/>
      <c r="Q99" s="259"/>
      <c r="R99" s="261"/>
      <c r="S99" s="261"/>
      <c r="T99" s="236"/>
      <c r="U99" s="402"/>
      <c r="V99" s="277">
        <f t="shared" si="18"/>
        <v>0</v>
      </c>
      <c r="W99" s="323" t="str">
        <f t="shared" si="19"/>
        <v/>
      </c>
      <c r="X99" s="238" t="str">
        <f t="shared" si="12"/>
        <v/>
      </c>
      <c r="Y99" s="252">
        <f t="shared" si="13"/>
        <v>0</v>
      </c>
      <c r="Z99" s="252">
        <f t="shared" si="20"/>
        <v>0</v>
      </c>
      <c r="AA99" s="253">
        <f t="shared" si="21"/>
        <v>0</v>
      </c>
      <c r="AB99" s="254">
        <f t="shared" si="14"/>
        <v>0</v>
      </c>
      <c r="AC99" s="254"/>
      <c r="AD99" s="255"/>
    </row>
    <row r="100" spans="1:30" ht="12.75" customHeight="1" x14ac:dyDescent="0.25">
      <c r="A100" s="186"/>
      <c r="B100" s="230"/>
      <c r="C100" s="256"/>
      <c r="D100" s="232"/>
      <c r="E100" s="192">
        <f t="shared" si="22"/>
        <v>10</v>
      </c>
      <c r="F100" s="144" t="str">
        <f>IFERROR(IF(MID(D100,4,3)="AFE",VLOOKUP(D100,'Affiliated entities'!$B$7:$T$37,2,FALSE),VLOOKUP(A100,Beneficiaries!$A$9:$C$38,2,FALSE)),"")</f>
        <v/>
      </c>
      <c r="G100" s="187" t="str">
        <f>IFERROR(IF(MID(D100,4,3)="AFE",VLOOKUP(D100,'Affiliated entities'!$B$7:$T$37,4,FALSE),VLOOKUP(A100,Beneficiaries!$A$9:$C$38,3,FALSE)),"")</f>
        <v/>
      </c>
      <c r="H100" s="188" t="b">
        <f t="shared" si="15"/>
        <v>1</v>
      </c>
      <c r="I100" s="147" t="str">
        <f t="shared" si="16"/>
        <v/>
      </c>
      <c r="J100" s="300">
        <f t="shared" si="17"/>
        <v>0</v>
      </c>
      <c r="K100" s="257"/>
      <c r="L100" s="230"/>
      <c r="M100" s="258"/>
      <c r="N100" s="258"/>
      <c r="O100" s="259"/>
      <c r="P100" s="258"/>
      <c r="Q100" s="259"/>
      <c r="R100" s="261"/>
      <c r="S100" s="261"/>
      <c r="T100" s="236"/>
      <c r="U100" s="402"/>
      <c r="V100" s="277">
        <f t="shared" si="18"/>
        <v>0</v>
      </c>
      <c r="W100" s="323" t="str">
        <f t="shared" si="19"/>
        <v/>
      </c>
      <c r="X100" s="238" t="str">
        <f t="shared" si="12"/>
        <v/>
      </c>
      <c r="Y100" s="252">
        <f t="shared" si="13"/>
        <v>0</v>
      </c>
      <c r="Z100" s="252">
        <f t="shared" si="20"/>
        <v>0</v>
      </c>
      <c r="AA100" s="253">
        <f t="shared" si="21"/>
        <v>0</v>
      </c>
      <c r="AB100" s="254">
        <f t="shared" si="14"/>
        <v>0</v>
      </c>
      <c r="AC100" s="254"/>
      <c r="AD100" s="255"/>
    </row>
    <row r="101" spans="1:30" ht="12.75" customHeight="1" x14ac:dyDescent="0.25">
      <c r="A101" s="186"/>
      <c r="B101" s="230"/>
      <c r="C101" s="256"/>
      <c r="D101" s="232"/>
      <c r="E101" s="192">
        <f t="shared" si="22"/>
        <v>10</v>
      </c>
      <c r="F101" s="144" t="str">
        <f>IFERROR(IF(MID(D101,4,3)="AFE",VLOOKUP(D101,'Affiliated entities'!$B$7:$T$37,2,FALSE),VLOOKUP(A101,Beneficiaries!$A$9:$C$38,2,FALSE)),"")</f>
        <v/>
      </c>
      <c r="G101" s="187" t="str">
        <f>IFERROR(IF(MID(D101,4,3)="AFE",VLOOKUP(D101,'Affiliated entities'!$B$7:$T$37,4,FALSE),VLOOKUP(A101,Beneficiaries!$A$9:$C$38,3,FALSE)),"")</f>
        <v/>
      </c>
      <c r="H101" s="188" t="b">
        <f t="shared" si="15"/>
        <v>1</v>
      </c>
      <c r="I101" s="147" t="str">
        <f t="shared" si="16"/>
        <v/>
      </c>
      <c r="J101" s="300">
        <f t="shared" si="17"/>
        <v>0</v>
      </c>
      <c r="K101" s="257"/>
      <c r="L101" s="230"/>
      <c r="M101" s="258"/>
      <c r="N101" s="258"/>
      <c r="O101" s="259"/>
      <c r="P101" s="258"/>
      <c r="Q101" s="259"/>
      <c r="R101" s="261"/>
      <c r="S101" s="261"/>
      <c r="T101" s="236"/>
      <c r="U101" s="402"/>
      <c r="V101" s="277">
        <f t="shared" si="18"/>
        <v>0</v>
      </c>
      <c r="W101" s="323" t="str">
        <f t="shared" si="19"/>
        <v/>
      </c>
      <c r="X101" s="238" t="str">
        <f t="shared" si="12"/>
        <v/>
      </c>
      <c r="Y101" s="252">
        <f t="shared" si="13"/>
        <v>0</v>
      </c>
      <c r="Z101" s="252">
        <f t="shared" si="20"/>
        <v>0</v>
      </c>
      <c r="AA101" s="253">
        <f t="shared" si="21"/>
        <v>0</v>
      </c>
      <c r="AB101" s="254">
        <f t="shared" si="14"/>
        <v>0</v>
      </c>
      <c r="AC101" s="254"/>
      <c r="AD101" s="255"/>
    </row>
    <row r="102" spans="1:30" ht="12.75" customHeight="1" x14ac:dyDescent="0.25">
      <c r="A102" s="186"/>
      <c r="B102" s="230"/>
      <c r="C102" s="256"/>
      <c r="D102" s="232"/>
      <c r="E102" s="192">
        <f t="shared" si="22"/>
        <v>10</v>
      </c>
      <c r="F102" s="144" t="str">
        <f>IFERROR(IF(MID(D102,4,3)="AFE",VLOOKUP(D102,'Affiliated entities'!$B$7:$T$37,2,FALSE),VLOOKUP(A102,Beneficiaries!$A$9:$C$38,2,FALSE)),"")</f>
        <v/>
      </c>
      <c r="G102" s="187" t="str">
        <f>IFERROR(IF(MID(D102,4,3)="AFE",VLOOKUP(D102,'Affiliated entities'!$B$7:$T$37,4,FALSE),VLOOKUP(A102,Beneficiaries!$A$9:$C$38,3,FALSE)),"")</f>
        <v/>
      </c>
      <c r="H102" s="188" t="b">
        <f t="shared" si="15"/>
        <v>1</v>
      </c>
      <c r="I102" s="147" t="str">
        <f t="shared" si="16"/>
        <v/>
      </c>
      <c r="J102" s="300">
        <f t="shared" si="17"/>
        <v>0</v>
      </c>
      <c r="K102" s="257"/>
      <c r="L102" s="230"/>
      <c r="M102" s="258"/>
      <c r="N102" s="258"/>
      <c r="O102" s="259"/>
      <c r="P102" s="258"/>
      <c r="Q102" s="259"/>
      <c r="R102" s="261"/>
      <c r="S102" s="261"/>
      <c r="T102" s="236"/>
      <c r="U102" s="402"/>
      <c r="V102" s="277">
        <f t="shared" si="18"/>
        <v>0</v>
      </c>
      <c r="W102" s="323" t="str">
        <f t="shared" si="19"/>
        <v/>
      </c>
      <c r="X102" s="238" t="str">
        <f t="shared" si="12"/>
        <v/>
      </c>
      <c r="Y102" s="252">
        <f t="shared" si="13"/>
        <v>0</v>
      </c>
      <c r="Z102" s="252">
        <f t="shared" si="20"/>
        <v>0</v>
      </c>
      <c r="AA102" s="253">
        <f t="shared" si="21"/>
        <v>0</v>
      </c>
      <c r="AB102" s="254">
        <f t="shared" si="14"/>
        <v>0</v>
      </c>
      <c r="AC102" s="254"/>
      <c r="AD102" s="255"/>
    </row>
    <row r="103" spans="1:30" ht="12.75" customHeight="1" x14ac:dyDescent="0.25">
      <c r="A103" s="186"/>
      <c r="B103" s="230"/>
      <c r="C103" s="256"/>
      <c r="D103" s="232"/>
      <c r="E103" s="192">
        <f t="shared" si="22"/>
        <v>10</v>
      </c>
      <c r="F103" s="144" t="str">
        <f>IFERROR(IF(MID(D103,4,3)="AFE",VLOOKUP(D103,'Affiliated entities'!$B$7:$T$37,2,FALSE),VLOOKUP(A103,Beneficiaries!$A$9:$C$38,2,FALSE)),"")</f>
        <v/>
      </c>
      <c r="G103" s="187" t="str">
        <f>IFERROR(IF(MID(D103,4,3)="AFE",VLOOKUP(D103,'Affiliated entities'!$B$7:$T$37,4,FALSE),VLOOKUP(A103,Beneficiaries!$A$9:$C$38,3,FALSE)),"")</f>
        <v/>
      </c>
      <c r="H103" s="188" t="b">
        <f t="shared" si="15"/>
        <v>1</v>
      </c>
      <c r="I103" s="147" t="str">
        <f t="shared" si="16"/>
        <v/>
      </c>
      <c r="J103" s="300">
        <f t="shared" si="17"/>
        <v>0</v>
      </c>
      <c r="K103" s="257"/>
      <c r="L103" s="230"/>
      <c r="M103" s="258"/>
      <c r="N103" s="258"/>
      <c r="O103" s="259"/>
      <c r="P103" s="258"/>
      <c r="Q103" s="259"/>
      <c r="R103" s="261"/>
      <c r="S103" s="261"/>
      <c r="T103" s="236"/>
      <c r="U103" s="402"/>
      <c r="V103" s="277">
        <f t="shared" si="18"/>
        <v>0</v>
      </c>
      <c r="W103" s="323" t="str">
        <f t="shared" si="19"/>
        <v/>
      </c>
      <c r="X103" s="238" t="str">
        <f t="shared" si="12"/>
        <v/>
      </c>
      <c r="Y103" s="252">
        <f t="shared" si="13"/>
        <v>0</v>
      </c>
      <c r="Z103" s="252">
        <f t="shared" si="20"/>
        <v>0</v>
      </c>
      <c r="AA103" s="253">
        <f t="shared" si="21"/>
        <v>0</v>
      </c>
      <c r="AB103" s="254">
        <f t="shared" si="14"/>
        <v>0</v>
      </c>
      <c r="AC103" s="254"/>
      <c r="AD103" s="255"/>
    </row>
    <row r="104" spans="1:30" ht="12.75" customHeight="1" x14ac:dyDescent="0.25">
      <c r="A104" s="186"/>
      <c r="B104" s="230"/>
      <c r="C104" s="256"/>
      <c r="D104" s="232"/>
      <c r="E104" s="192">
        <f t="shared" si="22"/>
        <v>10</v>
      </c>
      <c r="F104" s="144" t="str">
        <f>IFERROR(IF(MID(D104,4,3)="AFE",VLOOKUP(D104,'Affiliated entities'!$B$7:$T$37,2,FALSE),VLOOKUP(A104,Beneficiaries!$A$9:$C$38,2,FALSE)),"")</f>
        <v/>
      </c>
      <c r="G104" s="187" t="str">
        <f>IFERROR(IF(MID(D104,4,3)="AFE",VLOOKUP(D104,'Affiliated entities'!$B$7:$T$37,4,FALSE),VLOOKUP(A104,Beneficiaries!$A$9:$C$38,3,FALSE)),"")</f>
        <v/>
      </c>
      <c r="H104" s="188" t="b">
        <f t="shared" si="15"/>
        <v>1</v>
      </c>
      <c r="I104" s="147" t="str">
        <f t="shared" si="16"/>
        <v/>
      </c>
      <c r="J104" s="300">
        <f t="shared" si="17"/>
        <v>0</v>
      </c>
      <c r="K104" s="257"/>
      <c r="L104" s="230"/>
      <c r="M104" s="258"/>
      <c r="N104" s="258"/>
      <c r="O104" s="259"/>
      <c r="P104" s="258"/>
      <c r="Q104" s="259"/>
      <c r="R104" s="261"/>
      <c r="S104" s="261"/>
      <c r="T104" s="236"/>
      <c r="U104" s="402"/>
      <c r="V104" s="277">
        <f t="shared" si="18"/>
        <v>0</v>
      </c>
      <c r="W104" s="323" t="str">
        <f t="shared" si="19"/>
        <v/>
      </c>
      <c r="X104" s="238" t="str">
        <f t="shared" si="12"/>
        <v/>
      </c>
      <c r="Y104" s="252">
        <f t="shared" si="13"/>
        <v>0</v>
      </c>
      <c r="Z104" s="252">
        <f t="shared" si="20"/>
        <v>0</v>
      </c>
      <c r="AA104" s="253">
        <f t="shared" si="21"/>
        <v>0</v>
      </c>
      <c r="AB104" s="254">
        <f t="shared" si="14"/>
        <v>0</v>
      </c>
      <c r="AC104" s="254"/>
      <c r="AD104" s="255"/>
    </row>
    <row r="105" spans="1:30" ht="12.75" customHeight="1" x14ac:dyDescent="0.25">
      <c r="A105" s="186"/>
      <c r="B105" s="230"/>
      <c r="C105" s="256"/>
      <c r="D105" s="232"/>
      <c r="E105" s="192">
        <f t="shared" si="22"/>
        <v>10</v>
      </c>
      <c r="F105" s="144" t="str">
        <f>IFERROR(IF(MID(D105,4,3)="AFE",VLOOKUP(D105,'Affiliated entities'!$B$7:$T$37,2,FALSE),VLOOKUP(A105,Beneficiaries!$A$9:$C$38,2,FALSE)),"")</f>
        <v/>
      </c>
      <c r="G105" s="187" t="str">
        <f>IFERROR(IF(MID(D105,4,3)="AFE",VLOOKUP(D105,'Affiliated entities'!$B$7:$T$37,4,FALSE),VLOOKUP(A105,Beneficiaries!$A$9:$C$38,3,FALSE)),"")</f>
        <v/>
      </c>
      <c r="H105" s="188" t="b">
        <f t="shared" si="15"/>
        <v>1</v>
      </c>
      <c r="I105" s="147" t="str">
        <f t="shared" si="16"/>
        <v/>
      </c>
      <c r="J105" s="300">
        <f t="shared" si="17"/>
        <v>0</v>
      </c>
      <c r="K105" s="257"/>
      <c r="L105" s="230"/>
      <c r="M105" s="258"/>
      <c r="N105" s="258"/>
      <c r="O105" s="259"/>
      <c r="P105" s="258"/>
      <c r="Q105" s="259"/>
      <c r="R105" s="261"/>
      <c r="S105" s="261"/>
      <c r="T105" s="236"/>
      <c r="U105" s="402"/>
      <c r="V105" s="277">
        <f t="shared" si="18"/>
        <v>0</v>
      </c>
      <c r="W105" s="323" t="str">
        <f t="shared" si="19"/>
        <v/>
      </c>
      <c r="X105" s="238" t="str">
        <f t="shared" si="12"/>
        <v/>
      </c>
      <c r="Y105" s="252">
        <f t="shared" si="13"/>
        <v>0</v>
      </c>
      <c r="Z105" s="252">
        <f t="shared" si="20"/>
        <v>0</v>
      </c>
      <c r="AA105" s="253">
        <f t="shared" si="21"/>
        <v>0</v>
      </c>
      <c r="AB105" s="254">
        <f t="shared" si="14"/>
        <v>0</v>
      </c>
      <c r="AC105" s="254"/>
      <c r="AD105" s="255"/>
    </row>
    <row r="106" spans="1:30" ht="12.75" customHeight="1" x14ac:dyDescent="0.25">
      <c r="A106" s="186"/>
      <c r="B106" s="230"/>
      <c r="C106" s="256"/>
      <c r="D106" s="232"/>
      <c r="E106" s="192">
        <f t="shared" si="22"/>
        <v>10</v>
      </c>
      <c r="F106" s="144" t="str">
        <f>IFERROR(IF(MID(D106,4,3)="AFE",VLOOKUP(D106,'Affiliated entities'!$B$7:$T$37,2,FALSE),VLOOKUP(A106,Beneficiaries!$A$9:$C$38,2,FALSE)),"")</f>
        <v/>
      </c>
      <c r="G106" s="187" t="str">
        <f>IFERROR(IF(MID(D106,4,3)="AFE",VLOOKUP(D106,'Affiliated entities'!$B$7:$T$37,4,FALSE),VLOOKUP(A106,Beneficiaries!$A$9:$C$38,3,FALSE)),"")</f>
        <v/>
      </c>
      <c r="H106" s="188" t="b">
        <f t="shared" si="15"/>
        <v>1</v>
      </c>
      <c r="I106" s="147" t="str">
        <f t="shared" si="16"/>
        <v/>
      </c>
      <c r="J106" s="300">
        <f t="shared" si="17"/>
        <v>0</v>
      </c>
      <c r="K106" s="257"/>
      <c r="L106" s="230"/>
      <c r="M106" s="258"/>
      <c r="N106" s="258"/>
      <c r="O106" s="259"/>
      <c r="P106" s="258"/>
      <c r="Q106" s="259"/>
      <c r="R106" s="261"/>
      <c r="S106" s="261"/>
      <c r="T106" s="236"/>
      <c r="U106" s="402"/>
      <c r="V106" s="277">
        <f t="shared" si="18"/>
        <v>0</v>
      </c>
      <c r="W106" s="323" t="str">
        <f t="shared" si="19"/>
        <v/>
      </c>
      <c r="X106" s="238" t="str">
        <f t="shared" si="12"/>
        <v/>
      </c>
      <c r="Y106" s="252">
        <f t="shared" si="13"/>
        <v>0</v>
      </c>
      <c r="Z106" s="252">
        <f t="shared" si="20"/>
        <v>0</v>
      </c>
      <c r="AA106" s="253">
        <f t="shared" si="21"/>
        <v>0</v>
      </c>
      <c r="AB106" s="254">
        <f t="shared" si="14"/>
        <v>0</v>
      </c>
      <c r="AC106" s="254"/>
      <c r="AD106" s="255"/>
    </row>
    <row r="107" spans="1:30" ht="12.75" customHeight="1" x14ac:dyDescent="0.25">
      <c r="A107" s="186"/>
      <c r="B107" s="230"/>
      <c r="C107" s="256"/>
      <c r="D107" s="232"/>
      <c r="E107" s="192">
        <f t="shared" si="22"/>
        <v>10</v>
      </c>
      <c r="F107" s="144" t="str">
        <f>IFERROR(IF(MID(D107,4,3)="AFE",VLOOKUP(D107,'Affiliated entities'!$B$7:$T$37,2,FALSE),VLOOKUP(A107,Beneficiaries!$A$9:$C$38,2,FALSE)),"")</f>
        <v/>
      </c>
      <c r="G107" s="187" t="str">
        <f>IFERROR(IF(MID(D107,4,3)="AFE",VLOOKUP(D107,'Affiliated entities'!$B$7:$T$37,4,FALSE),VLOOKUP(A107,Beneficiaries!$A$9:$C$38,3,FALSE)),"")</f>
        <v/>
      </c>
      <c r="H107" s="188" t="b">
        <f t="shared" si="15"/>
        <v>1</v>
      </c>
      <c r="I107" s="147" t="str">
        <f t="shared" si="16"/>
        <v/>
      </c>
      <c r="J107" s="300">
        <f t="shared" si="17"/>
        <v>0</v>
      </c>
      <c r="K107" s="257"/>
      <c r="L107" s="230"/>
      <c r="M107" s="258"/>
      <c r="N107" s="258"/>
      <c r="O107" s="259"/>
      <c r="P107" s="258"/>
      <c r="Q107" s="259"/>
      <c r="R107" s="261"/>
      <c r="S107" s="261"/>
      <c r="T107" s="236"/>
      <c r="U107" s="402"/>
      <c r="V107" s="277">
        <f t="shared" si="18"/>
        <v>0</v>
      </c>
      <c r="W107" s="323" t="str">
        <f t="shared" si="19"/>
        <v/>
      </c>
      <c r="X107" s="238" t="str">
        <f t="shared" si="12"/>
        <v/>
      </c>
      <c r="Y107" s="252">
        <f t="shared" si="13"/>
        <v>0</v>
      </c>
      <c r="Z107" s="252">
        <f t="shared" si="20"/>
        <v>0</v>
      </c>
      <c r="AA107" s="253">
        <f t="shared" si="21"/>
        <v>0</v>
      </c>
      <c r="AB107" s="254">
        <f t="shared" si="14"/>
        <v>0</v>
      </c>
      <c r="AC107" s="254"/>
      <c r="AD107" s="255"/>
    </row>
    <row r="108" spans="1:30" ht="12.75" customHeight="1" x14ac:dyDescent="0.25">
      <c r="A108" s="186"/>
      <c r="B108" s="230"/>
      <c r="C108" s="256"/>
      <c r="D108" s="232"/>
      <c r="E108" s="192">
        <f t="shared" si="22"/>
        <v>10</v>
      </c>
      <c r="F108" s="144" t="str">
        <f>IFERROR(IF(MID(D108,4,3)="AFE",VLOOKUP(D108,'Affiliated entities'!$B$7:$T$37,2,FALSE),VLOOKUP(A108,Beneficiaries!$A$9:$C$38,2,FALSE)),"")</f>
        <v/>
      </c>
      <c r="G108" s="187" t="str">
        <f>IFERROR(IF(MID(D108,4,3)="AFE",VLOOKUP(D108,'Affiliated entities'!$B$7:$T$37,4,FALSE),VLOOKUP(A108,Beneficiaries!$A$9:$C$38,3,FALSE)),"")</f>
        <v/>
      </c>
      <c r="H108" s="188" t="b">
        <f t="shared" si="15"/>
        <v>1</v>
      </c>
      <c r="I108" s="147" t="str">
        <f t="shared" si="16"/>
        <v/>
      </c>
      <c r="J108" s="300">
        <f t="shared" si="17"/>
        <v>0</v>
      </c>
      <c r="K108" s="257"/>
      <c r="L108" s="230"/>
      <c r="M108" s="258"/>
      <c r="N108" s="258"/>
      <c r="O108" s="259"/>
      <c r="P108" s="258"/>
      <c r="Q108" s="259"/>
      <c r="R108" s="261"/>
      <c r="S108" s="261"/>
      <c r="T108" s="236"/>
      <c r="U108" s="402"/>
      <c r="V108" s="277">
        <f t="shared" si="18"/>
        <v>0</v>
      </c>
      <c r="W108" s="323" t="str">
        <f t="shared" si="19"/>
        <v/>
      </c>
      <c r="X108" s="238" t="str">
        <f t="shared" si="12"/>
        <v/>
      </c>
      <c r="Y108" s="252">
        <f t="shared" si="13"/>
        <v>0</v>
      </c>
      <c r="Z108" s="252">
        <f t="shared" si="20"/>
        <v>0</v>
      </c>
      <c r="AA108" s="253">
        <f t="shared" si="21"/>
        <v>0</v>
      </c>
      <c r="AB108" s="254">
        <f t="shared" si="14"/>
        <v>0</v>
      </c>
      <c r="AC108" s="254"/>
      <c r="AD108" s="255"/>
    </row>
    <row r="109" spans="1:30" ht="12.75" customHeight="1" x14ac:dyDescent="0.25">
      <c r="A109" s="186"/>
      <c r="B109" s="230"/>
      <c r="C109" s="256"/>
      <c r="D109" s="232"/>
      <c r="E109" s="192">
        <f t="shared" si="22"/>
        <v>10</v>
      </c>
      <c r="F109" s="144" t="str">
        <f>IFERROR(IF(MID(D109,4,3)="AFE",VLOOKUP(D109,'Affiliated entities'!$B$7:$T$37,2,FALSE),VLOOKUP(A109,Beneficiaries!$A$9:$C$38,2,FALSE)),"")</f>
        <v/>
      </c>
      <c r="G109" s="187" t="str">
        <f>IFERROR(IF(MID(D109,4,3)="AFE",VLOOKUP(D109,'Affiliated entities'!$B$7:$T$37,4,FALSE),VLOOKUP(A109,Beneficiaries!$A$9:$C$38,3,FALSE)),"")</f>
        <v/>
      </c>
      <c r="H109" s="188" t="b">
        <f t="shared" si="15"/>
        <v>1</v>
      </c>
      <c r="I109" s="147" t="str">
        <f t="shared" si="16"/>
        <v/>
      </c>
      <c r="J109" s="300">
        <f t="shared" si="17"/>
        <v>0</v>
      </c>
      <c r="K109" s="257"/>
      <c r="L109" s="230"/>
      <c r="M109" s="258"/>
      <c r="N109" s="258"/>
      <c r="O109" s="259"/>
      <c r="P109" s="258"/>
      <c r="Q109" s="259"/>
      <c r="R109" s="261"/>
      <c r="S109" s="261"/>
      <c r="T109" s="236"/>
      <c r="U109" s="402"/>
      <c r="V109" s="277">
        <f t="shared" si="18"/>
        <v>0</v>
      </c>
      <c r="W109" s="323" t="str">
        <f t="shared" si="19"/>
        <v/>
      </c>
      <c r="X109" s="238" t="str">
        <f t="shared" si="12"/>
        <v/>
      </c>
      <c r="Y109" s="252">
        <f t="shared" si="13"/>
        <v>0</v>
      </c>
      <c r="Z109" s="252">
        <f t="shared" si="20"/>
        <v>0</v>
      </c>
      <c r="AA109" s="253">
        <f t="shared" si="21"/>
        <v>0</v>
      </c>
      <c r="AB109" s="254">
        <f t="shared" si="14"/>
        <v>0</v>
      </c>
      <c r="AC109" s="254"/>
      <c r="AD109" s="255"/>
    </row>
    <row r="110" spans="1:30" ht="12.75" customHeight="1" x14ac:dyDescent="0.25">
      <c r="A110" s="186"/>
      <c r="B110" s="230"/>
      <c r="C110" s="256"/>
      <c r="D110" s="232"/>
      <c r="E110" s="192">
        <f t="shared" si="22"/>
        <v>10</v>
      </c>
      <c r="F110" s="144" t="str">
        <f>IFERROR(IF(MID(D110,4,3)="AFE",VLOOKUP(D110,'Affiliated entities'!$B$7:$T$37,2,FALSE),VLOOKUP(A110,Beneficiaries!$A$9:$C$38,2,FALSE)),"")</f>
        <v/>
      </c>
      <c r="G110" s="187" t="str">
        <f>IFERROR(IF(MID(D110,4,3)="AFE",VLOOKUP(D110,'Affiliated entities'!$B$7:$T$37,4,FALSE),VLOOKUP(A110,Beneficiaries!$A$9:$C$38,3,FALSE)),"")</f>
        <v/>
      </c>
      <c r="H110" s="188" t="b">
        <f t="shared" si="15"/>
        <v>1</v>
      </c>
      <c r="I110" s="147" t="str">
        <f t="shared" si="16"/>
        <v/>
      </c>
      <c r="J110" s="300">
        <f t="shared" si="17"/>
        <v>0</v>
      </c>
      <c r="K110" s="257"/>
      <c r="L110" s="230"/>
      <c r="M110" s="258"/>
      <c r="N110" s="258"/>
      <c r="O110" s="259"/>
      <c r="P110" s="258"/>
      <c r="Q110" s="259"/>
      <c r="R110" s="261"/>
      <c r="S110" s="261"/>
      <c r="T110" s="236"/>
      <c r="U110" s="402"/>
      <c r="V110" s="277">
        <f t="shared" si="18"/>
        <v>0</v>
      </c>
      <c r="W110" s="323" t="str">
        <f t="shared" si="19"/>
        <v/>
      </c>
      <c r="X110" s="238" t="str">
        <f t="shared" si="12"/>
        <v/>
      </c>
      <c r="Y110" s="252">
        <f t="shared" si="13"/>
        <v>0</v>
      </c>
      <c r="Z110" s="252">
        <f t="shared" si="20"/>
        <v>0</v>
      </c>
      <c r="AA110" s="253">
        <f t="shared" si="21"/>
        <v>0</v>
      </c>
      <c r="AB110" s="254">
        <f t="shared" si="14"/>
        <v>0</v>
      </c>
      <c r="AC110" s="254"/>
      <c r="AD110" s="255"/>
    </row>
    <row r="111" spans="1:30" ht="12.75" customHeight="1" x14ac:dyDescent="0.25">
      <c r="A111" s="186"/>
      <c r="B111" s="230"/>
      <c r="C111" s="256"/>
      <c r="D111" s="232"/>
      <c r="E111" s="192">
        <f t="shared" si="22"/>
        <v>10</v>
      </c>
      <c r="F111" s="144" t="str">
        <f>IFERROR(IF(MID(D111,4,3)="AFE",VLOOKUP(D111,'Affiliated entities'!$B$7:$T$37,2,FALSE),VLOOKUP(A111,Beneficiaries!$A$9:$C$38,2,FALSE)),"")</f>
        <v/>
      </c>
      <c r="G111" s="187" t="str">
        <f>IFERROR(IF(MID(D111,4,3)="AFE",VLOOKUP(D111,'Affiliated entities'!$B$7:$T$37,4,FALSE),VLOOKUP(A111,Beneficiaries!$A$9:$C$38,3,FALSE)),"")</f>
        <v/>
      </c>
      <c r="H111" s="188" t="b">
        <f t="shared" si="15"/>
        <v>1</v>
      </c>
      <c r="I111" s="147" t="str">
        <f t="shared" si="16"/>
        <v/>
      </c>
      <c r="J111" s="300">
        <f t="shared" si="17"/>
        <v>0</v>
      </c>
      <c r="K111" s="257"/>
      <c r="L111" s="230"/>
      <c r="M111" s="258"/>
      <c r="N111" s="258"/>
      <c r="O111" s="259"/>
      <c r="P111" s="258"/>
      <c r="Q111" s="259"/>
      <c r="R111" s="261"/>
      <c r="S111" s="261"/>
      <c r="T111" s="236"/>
      <c r="U111" s="402"/>
      <c r="V111" s="277">
        <f t="shared" si="18"/>
        <v>0</v>
      </c>
      <c r="W111" s="323" t="str">
        <f t="shared" si="19"/>
        <v/>
      </c>
      <c r="X111" s="238" t="str">
        <f t="shared" si="12"/>
        <v/>
      </c>
      <c r="Y111" s="252">
        <f t="shared" si="13"/>
        <v>0</v>
      </c>
      <c r="Z111" s="252">
        <f t="shared" si="20"/>
        <v>0</v>
      </c>
      <c r="AA111" s="253">
        <f t="shared" si="21"/>
        <v>0</v>
      </c>
      <c r="AB111" s="254">
        <f t="shared" si="14"/>
        <v>0</v>
      </c>
      <c r="AC111" s="254"/>
      <c r="AD111" s="255"/>
    </row>
    <row r="112" spans="1:30" ht="12.75" customHeight="1" x14ac:dyDescent="0.25">
      <c r="A112" s="186"/>
      <c r="B112" s="230"/>
      <c r="C112" s="256"/>
      <c r="D112" s="232"/>
      <c r="E112" s="192">
        <f t="shared" si="22"/>
        <v>10</v>
      </c>
      <c r="F112" s="144" t="str">
        <f>IFERROR(IF(MID(D112,4,3)="AFE",VLOOKUP(D112,'Affiliated entities'!$B$7:$T$37,2,FALSE),VLOOKUP(A112,Beneficiaries!$A$9:$C$38,2,FALSE)),"")</f>
        <v/>
      </c>
      <c r="G112" s="187" t="str">
        <f>IFERROR(IF(MID(D112,4,3)="AFE",VLOOKUP(D112,'Affiliated entities'!$B$7:$T$37,4,FALSE),VLOOKUP(A112,Beneficiaries!$A$9:$C$38,3,FALSE)),"")</f>
        <v/>
      </c>
      <c r="H112" s="188" t="b">
        <f t="shared" si="15"/>
        <v>1</v>
      </c>
      <c r="I112" s="147" t="str">
        <f t="shared" si="16"/>
        <v/>
      </c>
      <c r="J112" s="300">
        <f t="shared" si="17"/>
        <v>0</v>
      </c>
      <c r="K112" s="257"/>
      <c r="L112" s="230"/>
      <c r="M112" s="258"/>
      <c r="N112" s="258"/>
      <c r="O112" s="259"/>
      <c r="P112" s="258"/>
      <c r="Q112" s="259"/>
      <c r="R112" s="261"/>
      <c r="S112" s="261"/>
      <c r="T112" s="236"/>
      <c r="U112" s="402"/>
      <c r="V112" s="277">
        <f t="shared" si="18"/>
        <v>0</v>
      </c>
      <c r="W112" s="323" t="str">
        <f t="shared" si="19"/>
        <v/>
      </c>
      <c r="X112" s="238" t="str">
        <f t="shared" si="12"/>
        <v/>
      </c>
      <c r="Y112" s="252">
        <f t="shared" si="13"/>
        <v>0</v>
      </c>
      <c r="Z112" s="252">
        <f t="shared" si="20"/>
        <v>0</v>
      </c>
      <c r="AA112" s="253">
        <f t="shared" si="21"/>
        <v>0</v>
      </c>
      <c r="AB112" s="254">
        <f t="shared" si="14"/>
        <v>0</v>
      </c>
      <c r="AC112" s="254"/>
      <c r="AD112" s="255"/>
    </row>
    <row r="113" spans="1:30" ht="12.75" customHeight="1" x14ac:dyDescent="0.25">
      <c r="A113" s="186"/>
      <c r="B113" s="230"/>
      <c r="C113" s="256"/>
      <c r="D113" s="232"/>
      <c r="E113" s="192">
        <f t="shared" si="22"/>
        <v>10</v>
      </c>
      <c r="F113" s="144" t="str">
        <f>IFERROR(IF(MID(D113,4,3)="AFE",VLOOKUP(D113,'Affiliated entities'!$B$7:$T$37,2,FALSE),VLOOKUP(A113,Beneficiaries!$A$9:$C$38,2,FALSE)),"")</f>
        <v/>
      </c>
      <c r="G113" s="187" t="str">
        <f>IFERROR(IF(MID(D113,4,3)="AFE",VLOOKUP(D113,'Affiliated entities'!$B$7:$T$37,4,FALSE),VLOOKUP(A113,Beneficiaries!$A$9:$C$38,3,FALSE)),"")</f>
        <v/>
      </c>
      <c r="H113" s="188" t="b">
        <f t="shared" si="15"/>
        <v>1</v>
      </c>
      <c r="I113" s="147" t="str">
        <f t="shared" si="16"/>
        <v/>
      </c>
      <c r="J113" s="300">
        <f t="shared" si="17"/>
        <v>0</v>
      </c>
      <c r="K113" s="257"/>
      <c r="L113" s="230"/>
      <c r="M113" s="258"/>
      <c r="N113" s="258"/>
      <c r="O113" s="259"/>
      <c r="P113" s="258"/>
      <c r="Q113" s="259"/>
      <c r="R113" s="261"/>
      <c r="S113" s="261"/>
      <c r="T113" s="236"/>
      <c r="U113" s="402"/>
      <c r="V113" s="277">
        <f t="shared" si="18"/>
        <v>0</v>
      </c>
      <c r="W113" s="323" t="str">
        <f t="shared" si="19"/>
        <v/>
      </c>
      <c r="X113" s="238" t="str">
        <f t="shared" si="12"/>
        <v/>
      </c>
      <c r="Y113" s="252">
        <f t="shared" si="13"/>
        <v>0</v>
      </c>
      <c r="Z113" s="252">
        <f t="shared" si="20"/>
        <v>0</v>
      </c>
      <c r="AA113" s="253">
        <f t="shared" si="21"/>
        <v>0</v>
      </c>
      <c r="AB113" s="254">
        <f t="shared" si="14"/>
        <v>0</v>
      </c>
      <c r="AC113" s="254"/>
      <c r="AD113" s="255"/>
    </row>
    <row r="114" spans="1:30" ht="12.75" customHeight="1" x14ac:dyDescent="0.25">
      <c r="A114" s="186"/>
      <c r="B114" s="230"/>
      <c r="C114" s="256"/>
      <c r="D114" s="232"/>
      <c r="E114" s="192">
        <f t="shared" si="22"/>
        <v>10</v>
      </c>
      <c r="F114" s="144" t="str">
        <f>IFERROR(IF(MID(D114,4,3)="AFE",VLOOKUP(D114,'Affiliated entities'!$B$7:$T$37,2,FALSE),VLOOKUP(A114,Beneficiaries!$A$9:$C$38,2,FALSE)),"")</f>
        <v/>
      </c>
      <c r="G114" s="187" t="str">
        <f>IFERROR(IF(MID(D114,4,3)="AFE",VLOOKUP(D114,'Affiliated entities'!$B$7:$T$37,4,FALSE),VLOOKUP(A114,Beneficiaries!$A$9:$C$38,3,FALSE)),"")</f>
        <v/>
      </c>
      <c r="H114" s="188" t="b">
        <f t="shared" si="15"/>
        <v>1</v>
      </c>
      <c r="I114" s="147" t="str">
        <f t="shared" si="16"/>
        <v/>
      </c>
      <c r="J114" s="300">
        <f t="shared" si="17"/>
        <v>0</v>
      </c>
      <c r="K114" s="257"/>
      <c r="L114" s="230"/>
      <c r="M114" s="258"/>
      <c r="N114" s="258"/>
      <c r="O114" s="259"/>
      <c r="P114" s="258"/>
      <c r="Q114" s="259"/>
      <c r="R114" s="261"/>
      <c r="S114" s="261"/>
      <c r="T114" s="236"/>
      <c r="U114" s="402"/>
      <c r="V114" s="277">
        <f t="shared" si="18"/>
        <v>0</v>
      </c>
      <c r="W114" s="323" t="str">
        <f t="shared" si="19"/>
        <v/>
      </c>
      <c r="X114" s="238" t="str">
        <f t="shared" si="12"/>
        <v/>
      </c>
      <c r="Y114" s="252">
        <f t="shared" si="13"/>
        <v>0</v>
      </c>
      <c r="Z114" s="252">
        <f t="shared" si="20"/>
        <v>0</v>
      </c>
      <c r="AA114" s="253">
        <f t="shared" si="21"/>
        <v>0</v>
      </c>
      <c r="AB114" s="254">
        <f t="shared" si="14"/>
        <v>0</v>
      </c>
      <c r="AC114" s="254"/>
      <c r="AD114" s="255"/>
    </row>
    <row r="115" spans="1:30" ht="12.75" customHeight="1" x14ac:dyDescent="0.25">
      <c r="A115" s="186"/>
      <c r="B115" s="230"/>
      <c r="C115" s="256"/>
      <c r="D115" s="232"/>
      <c r="E115" s="192">
        <f t="shared" si="22"/>
        <v>10</v>
      </c>
      <c r="F115" s="144" t="str">
        <f>IFERROR(IF(MID(D115,4,3)="AFE",VLOOKUP(D115,'Affiliated entities'!$B$7:$T$37,2,FALSE),VLOOKUP(A115,Beneficiaries!$A$9:$C$38,2,FALSE)),"")</f>
        <v/>
      </c>
      <c r="G115" s="187" t="str">
        <f>IFERROR(IF(MID(D115,4,3)="AFE",VLOOKUP(D115,'Affiliated entities'!$B$7:$T$37,4,FALSE),VLOOKUP(A115,Beneficiaries!$A$9:$C$38,3,FALSE)),"")</f>
        <v/>
      </c>
      <c r="H115" s="188" t="b">
        <f t="shared" si="15"/>
        <v>1</v>
      </c>
      <c r="I115" s="147" t="str">
        <f t="shared" si="16"/>
        <v/>
      </c>
      <c r="J115" s="300">
        <f t="shared" si="17"/>
        <v>0</v>
      </c>
      <c r="K115" s="257"/>
      <c r="L115" s="230"/>
      <c r="M115" s="258"/>
      <c r="N115" s="258"/>
      <c r="O115" s="259"/>
      <c r="P115" s="258"/>
      <c r="Q115" s="259"/>
      <c r="R115" s="261"/>
      <c r="S115" s="261"/>
      <c r="T115" s="236"/>
      <c r="U115" s="402"/>
      <c r="V115" s="277">
        <f t="shared" si="18"/>
        <v>0</v>
      </c>
      <c r="W115" s="323" t="str">
        <f t="shared" si="19"/>
        <v/>
      </c>
      <c r="X115" s="238" t="str">
        <f t="shared" si="12"/>
        <v/>
      </c>
      <c r="Y115" s="252">
        <f t="shared" si="13"/>
        <v>0</v>
      </c>
      <c r="Z115" s="252">
        <f t="shared" si="20"/>
        <v>0</v>
      </c>
      <c r="AA115" s="253">
        <f t="shared" si="21"/>
        <v>0</v>
      </c>
      <c r="AB115" s="254">
        <f t="shared" si="14"/>
        <v>0</v>
      </c>
      <c r="AC115" s="254"/>
      <c r="AD115" s="255"/>
    </row>
    <row r="116" spans="1:30" ht="12.75" customHeight="1" x14ac:dyDescent="0.25">
      <c r="A116" s="186"/>
      <c r="B116" s="230"/>
      <c r="C116" s="256"/>
      <c r="D116" s="232"/>
      <c r="E116" s="192">
        <f t="shared" si="22"/>
        <v>10</v>
      </c>
      <c r="F116" s="144" t="str">
        <f>IFERROR(IF(MID(D116,4,3)="AFE",VLOOKUP(D116,'Affiliated entities'!$B$7:$T$37,2,FALSE),VLOOKUP(A116,Beneficiaries!$A$9:$C$38,2,FALSE)),"")</f>
        <v/>
      </c>
      <c r="G116" s="187" t="str">
        <f>IFERROR(IF(MID(D116,4,3)="AFE",VLOOKUP(D116,'Affiliated entities'!$B$7:$T$37,4,FALSE),VLOOKUP(A116,Beneficiaries!$A$9:$C$38,3,FALSE)),"")</f>
        <v/>
      </c>
      <c r="H116" s="188" t="b">
        <f t="shared" si="15"/>
        <v>1</v>
      </c>
      <c r="I116" s="147" t="str">
        <f t="shared" si="16"/>
        <v/>
      </c>
      <c r="J116" s="300">
        <f t="shared" si="17"/>
        <v>0</v>
      </c>
      <c r="K116" s="257"/>
      <c r="L116" s="230"/>
      <c r="M116" s="258"/>
      <c r="N116" s="258"/>
      <c r="O116" s="259"/>
      <c r="P116" s="258"/>
      <c r="Q116" s="259"/>
      <c r="R116" s="261"/>
      <c r="S116" s="261"/>
      <c r="T116" s="236"/>
      <c r="U116" s="402"/>
      <c r="V116" s="277">
        <f t="shared" si="18"/>
        <v>0</v>
      </c>
      <c r="W116" s="323" t="str">
        <f t="shared" si="19"/>
        <v/>
      </c>
      <c r="X116" s="238" t="str">
        <f t="shared" si="12"/>
        <v/>
      </c>
      <c r="Y116" s="252">
        <f t="shared" si="13"/>
        <v>0</v>
      </c>
      <c r="Z116" s="252">
        <f t="shared" si="20"/>
        <v>0</v>
      </c>
      <c r="AA116" s="253">
        <f t="shared" si="21"/>
        <v>0</v>
      </c>
      <c r="AB116" s="254">
        <f t="shared" si="14"/>
        <v>0</v>
      </c>
      <c r="AC116" s="254"/>
      <c r="AD116" s="255"/>
    </row>
    <row r="117" spans="1:30" ht="12.75" customHeight="1" x14ac:dyDescent="0.25">
      <c r="A117" s="186"/>
      <c r="B117" s="230"/>
      <c r="C117" s="256"/>
      <c r="D117" s="232"/>
      <c r="E117" s="192">
        <f t="shared" si="22"/>
        <v>10</v>
      </c>
      <c r="F117" s="144" t="str">
        <f>IFERROR(IF(MID(D117,4,3)="AFE",VLOOKUP(D117,'Affiliated entities'!$B$7:$T$37,2,FALSE),VLOOKUP(A117,Beneficiaries!$A$9:$C$38,2,FALSE)),"")</f>
        <v/>
      </c>
      <c r="G117" s="187" t="str">
        <f>IFERROR(IF(MID(D117,4,3)="AFE",VLOOKUP(D117,'Affiliated entities'!$B$7:$T$37,4,FALSE),VLOOKUP(A117,Beneficiaries!$A$9:$C$38,3,FALSE)),"")</f>
        <v/>
      </c>
      <c r="H117" s="188" t="b">
        <f t="shared" si="15"/>
        <v>1</v>
      </c>
      <c r="I117" s="147" t="str">
        <f t="shared" si="16"/>
        <v/>
      </c>
      <c r="J117" s="300">
        <f t="shared" si="17"/>
        <v>0</v>
      </c>
      <c r="K117" s="257"/>
      <c r="L117" s="230"/>
      <c r="M117" s="258"/>
      <c r="N117" s="258"/>
      <c r="O117" s="259"/>
      <c r="P117" s="258"/>
      <c r="Q117" s="259"/>
      <c r="R117" s="261"/>
      <c r="S117" s="261"/>
      <c r="T117" s="236"/>
      <c r="U117" s="402"/>
      <c r="V117" s="277">
        <f t="shared" si="18"/>
        <v>0</v>
      </c>
      <c r="W117" s="323" t="str">
        <f t="shared" si="19"/>
        <v/>
      </c>
      <c r="X117" s="238" t="str">
        <f t="shared" si="12"/>
        <v/>
      </c>
      <c r="Y117" s="252">
        <f t="shared" si="13"/>
        <v>0</v>
      </c>
      <c r="Z117" s="252">
        <f t="shared" si="20"/>
        <v>0</v>
      </c>
      <c r="AA117" s="253">
        <f t="shared" si="21"/>
        <v>0</v>
      </c>
      <c r="AB117" s="254">
        <f t="shared" si="14"/>
        <v>0</v>
      </c>
      <c r="AC117" s="254"/>
      <c r="AD117" s="255"/>
    </row>
    <row r="118" spans="1:30" ht="12.75" customHeight="1" x14ac:dyDescent="0.25">
      <c r="A118" s="186"/>
      <c r="B118" s="230"/>
      <c r="C118" s="256"/>
      <c r="D118" s="232"/>
      <c r="E118" s="192">
        <f t="shared" si="22"/>
        <v>10</v>
      </c>
      <c r="F118" s="144" t="str">
        <f>IFERROR(IF(MID(D118,4,3)="AFE",VLOOKUP(D118,'Affiliated entities'!$B$7:$T$37,2,FALSE),VLOOKUP(A118,Beneficiaries!$A$9:$C$38,2,FALSE)),"")</f>
        <v/>
      </c>
      <c r="G118" s="187" t="str">
        <f>IFERROR(IF(MID(D118,4,3)="AFE",VLOOKUP(D118,'Affiliated entities'!$B$7:$T$37,4,FALSE),VLOOKUP(A118,Beneficiaries!$A$9:$C$38,3,FALSE)),"")</f>
        <v/>
      </c>
      <c r="H118" s="188" t="b">
        <f t="shared" si="15"/>
        <v>1</v>
      </c>
      <c r="I118" s="147" t="str">
        <f t="shared" si="16"/>
        <v/>
      </c>
      <c r="J118" s="300">
        <f t="shared" si="17"/>
        <v>0</v>
      </c>
      <c r="K118" s="257"/>
      <c r="L118" s="230"/>
      <c r="M118" s="258"/>
      <c r="N118" s="258"/>
      <c r="O118" s="259"/>
      <c r="P118" s="258"/>
      <c r="Q118" s="259"/>
      <c r="R118" s="261"/>
      <c r="S118" s="261"/>
      <c r="T118" s="236"/>
      <c r="U118" s="402"/>
      <c r="V118" s="277">
        <f t="shared" si="18"/>
        <v>0</v>
      </c>
      <c r="W118" s="323" t="str">
        <f t="shared" si="19"/>
        <v/>
      </c>
      <c r="X118" s="238" t="str">
        <f t="shared" si="12"/>
        <v/>
      </c>
      <c r="Y118" s="252">
        <f t="shared" si="13"/>
        <v>0</v>
      </c>
      <c r="Z118" s="252">
        <f t="shared" si="20"/>
        <v>0</v>
      </c>
      <c r="AA118" s="253">
        <f t="shared" si="21"/>
        <v>0</v>
      </c>
      <c r="AB118" s="254">
        <f t="shared" si="14"/>
        <v>0</v>
      </c>
      <c r="AC118" s="254"/>
      <c r="AD118" s="255"/>
    </row>
    <row r="119" spans="1:30" ht="12.75" customHeight="1" x14ac:dyDescent="0.25">
      <c r="A119" s="186"/>
      <c r="B119" s="230"/>
      <c r="C119" s="256"/>
      <c r="D119" s="232"/>
      <c r="E119" s="192">
        <f t="shared" si="22"/>
        <v>10</v>
      </c>
      <c r="F119" s="144" t="str">
        <f>IFERROR(IF(MID(D119,4,3)="AFE",VLOOKUP(D119,'Affiliated entities'!$B$7:$T$37,2,FALSE),VLOOKUP(A119,Beneficiaries!$A$9:$C$38,2,FALSE)),"")</f>
        <v/>
      </c>
      <c r="G119" s="187" t="str">
        <f>IFERROR(IF(MID(D119,4,3)="AFE",VLOOKUP(D119,'Affiliated entities'!$B$7:$T$37,4,FALSE),VLOOKUP(A119,Beneficiaries!$A$9:$C$38,3,FALSE)),"")</f>
        <v/>
      </c>
      <c r="H119" s="188" t="b">
        <f t="shared" si="15"/>
        <v>1</v>
      </c>
      <c r="I119" s="147" t="str">
        <f t="shared" si="16"/>
        <v/>
      </c>
      <c r="J119" s="300">
        <f t="shared" si="17"/>
        <v>0</v>
      </c>
      <c r="K119" s="257"/>
      <c r="L119" s="230"/>
      <c r="M119" s="258"/>
      <c r="N119" s="258"/>
      <c r="O119" s="259"/>
      <c r="P119" s="258"/>
      <c r="Q119" s="259"/>
      <c r="R119" s="261"/>
      <c r="S119" s="261"/>
      <c r="T119" s="236"/>
      <c r="U119" s="402"/>
      <c r="V119" s="277">
        <f t="shared" si="18"/>
        <v>0</v>
      </c>
      <c r="W119" s="323" t="str">
        <f t="shared" si="19"/>
        <v/>
      </c>
      <c r="X119" s="238" t="str">
        <f t="shared" si="12"/>
        <v/>
      </c>
      <c r="Y119" s="252">
        <f t="shared" si="13"/>
        <v>0</v>
      </c>
      <c r="Z119" s="252">
        <f t="shared" si="20"/>
        <v>0</v>
      </c>
      <c r="AA119" s="253">
        <f t="shared" si="21"/>
        <v>0</v>
      </c>
      <c r="AB119" s="254">
        <f t="shared" si="14"/>
        <v>0</v>
      </c>
      <c r="AC119" s="254"/>
      <c r="AD119" s="255"/>
    </row>
    <row r="120" spans="1:30" ht="12.75" customHeight="1" x14ac:dyDescent="0.25">
      <c r="A120" s="186"/>
      <c r="B120" s="230"/>
      <c r="C120" s="256"/>
      <c r="D120" s="232"/>
      <c r="E120" s="192">
        <f t="shared" si="22"/>
        <v>10</v>
      </c>
      <c r="F120" s="144" t="str">
        <f>IFERROR(IF(MID(D120,4,3)="AFE",VLOOKUP(D120,'Affiliated entities'!$B$7:$T$37,2,FALSE),VLOOKUP(A120,Beneficiaries!$A$9:$C$38,2,FALSE)),"")</f>
        <v/>
      </c>
      <c r="G120" s="187" t="str">
        <f>IFERROR(IF(MID(D120,4,3)="AFE",VLOOKUP(D120,'Affiliated entities'!$B$7:$T$37,4,FALSE),VLOOKUP(A120,Beneficiaries!$A$9:$C$38,3,FALSE)),"")</f>
        <v/>
      </c>
      <c r="H120" s="188" t="b">
        <f t="shared" si="15"/>
        <v>1</v>
      </c>
      <c r="I120" s="147" t="str">
        <f t="shared" si="16"/>
        <v/>
      </c>
      <c r="J120" s="300">
        <f t="shared" si="17"/>
        <v>0</v>
      </c>
      <c r="K120" s="257"/>
      <c r="L120" s="230"/>
      <c r="M120" s="258"/>
      <c r="N120" s="258"/>
      <c r="O120" s="259"/>
      <c r="P120" s="258"/>
      <c r="Q120" s="259"/>
      <c r="R120" s="261"/>
      <c r="S120" s="261"/>
      <c r="T120" s="236"/>
      <c r="U120" s="402"/>
      <c r="V120" s="277">
        <f t="shared" si="18"/>
        <v>0</v>
      </c>
      <c r="W120" s="323" t="str">
        <f t="shared" si="19"/>
        <v/>
      </c>
      <c r="X120" s="238" t="str">
        <f t="shared" si="12"/>
        <v/>
      </c>
      <c r="Y120" s="252">
        <f t="shared" si="13"/>
        <v>0</v>
      </c>
      <c r="Z120" s="252">
        <f t="shared" si="20"/>
        <v>0</v>
      </c>
      <c r="AA120" s="253">
        <f t="shared" si="21"/>
        <v>0</v>
      </c>
      <c r="AB120" s="254">
        <f t="shared" si="14"/>
        <v>0</v>
      </c>
      <c r="AC120" s="254"/>
      <c r="AD120" s="255"/>
    </row>
    <row r="121" spans="1:30" ht="12.75" customHeight="1" x14ac:dyDescent="0.25">
      <c r="A121" s="186"/>
      <c r="B121" s="230"/>
      <c r="C121" s="256"/>
      <c r="D121" s="232"/>
      <c r="E121" s="192">
        <f t="shared" si="22"/>
        <v>10</v>
      </c>
      <c r="F121" s="144" t="str">
        <f>IFERROR(IF(MID(D121,4,3)="AFE",VLOOKUP(D121,'Affiliated entities'!$B$7:$T$37,2,FALSE),VLOOKUP(A121,Beneficiaries!$A$9:$C$38,2,FALSE)),"")</f>
        <v/>
      </c>
      <c r="G121" s="187" t="str">
        <f>IFERROR(IF(MID(D121,4,3)="AFE",VLOOKUP(D121,'Affiliated entities'!$B$7:$T$37,4,FALSE),VLOOKUP(A121,Beneficiaries!$A$9:$C$38,3,FALSE)),"")</f>
        <v/>
      </c>
      <c r="H121" s="188" t="b">
        <f t="shared" si="15"/>
        <v>1</v>
      </c>
      <c r="I121" s="147" t="str">
        <f t="shared" si="16"/>
        <v/>
      </c>
      <c r="J121" s="300">
        <f t="shared" si="17"/>
        <v>0</v>
      </c>
      <c r="K121" s="257"/>
      <c r="L121" s="230"/>
      <c r="M121" s="258"/>
      <c r="N121" s="258"/>
      <c r="O121" s="259"/>
      <c r="P121" s="258"/>
      <c r="Q121" s="259"/>
      <c r="R121" s="261"/>
      <c r="S121" s="261"/>
      <c r="T121" s="236"/>
      <c r="U121" s="402"/>
      <c r="V121" s="277">
        <f t="shared" si="18"/>
        <v>0</v>
      </c>
      <c r="W121" s="323" t="str">
        <f t="shared" si="19"/>
        <v/>
      </c>
      <c r="X121" s="238" t="str">
        <f t="shared" si="12"/>
        <v/>
      </c>
      <c r="Y121" s="252">
        <f t="shared" si="13"/>
        <v>0</v>
      </c>
      <c r="Z121" s="252">
        <f t="shared" si="20"/>
        <v>0</v>
      </c>
      <c r="AA121" s="253">
        <f t="shared" si="21"/>
        <v>0</v>
      </c>
      <c r="AB121" s="254">
        <f t="shared" si="14"/>
        <v>0</v>
      </c>
      <c r="AC121" s="254"/>
      <c r="AD121" s="255"/>
    </row>
    <row r="122" spans="1:30" ht="12.75" customHeight="1" x14ac:dyDescent="0.25">
      <c r="A122" s="186"/>
      <c r="B122" s="230"/>
      <c r="C122" s="256"/>
      <c r="D122" s="232"/>
      <c r="E122" s="192">
        <f t="shared" si="22"/>
        <v>10</v>
      </c>
      <c r="F122" s="144" t="str">
        <f>IFERROR(IF(MID(D122,4,3)="AFE",VLOOKUP(D122,'Affiliated entities'!$B$7:$T$37,2,FALSE),VLOOKUP(A122,Beneficiaries!$A$9:$C$38,2,FALSE)),"")</f>
        <v/>
      </c>
      <c r="G122" s="187" t="str">
        <f>IFERROR(IF(MID(D122,4,3)="AFE",VLOOKUP(D122,'Affiliated entities'!$B$7:$T$37,4,FALSE),VLOOKUP(A122,Beneficiaries!$A$9:$C$38,3,FALSE)),"")</f>
        <v/>
      </c>
      <c r="H122" s="188" t="b">
        <f t="shared" si="15"/>
        <v>1</v>
      </c>
      <c r="I122" s="147" t="str">
        <f t="shared" si="16"/>
        <v/>
      </c>
      <c r="J122" s="300">
        <f t="shared" si="17"/>
        <v>0</v>
      </c>
      <c r="K122" s="257"/>
      <c r="L122" s="230"/>
      <c r="M122" s="258"/>
      <c r="N122" s="258"/>
      <c r="O122" s="259"/>
      <c r="P122" s="258"/>
      <c r="Q122" s="259"/>
      <c r="R122" s="261"/>
      <c r="S122" s="261"/>
      <c r="T122" s="236"/>
      <c r="U122" s="402"/>
      <c r="V122" s="277">
        <f t="shared" si="18"/>
        <v>0</v>
      </c>
      <c r="W122" s="323" t="str">
        <f t="shared" si="19"/>
        <v/>
      </c>
      <c r="X122" s="238" t="str">
        <f t="shared" si="12"/>
        <v/>
      </c>
      <c r="Y122" s="252">
        <f t="shared" si="13"/>
        <v>0</v>
      </c>
      <c r="Z122" s="252">
        <f t="shared" si="20"/>
        <v>0</v>
      </c>
      <c r="AA122" s="253">
        <f t="shared" si="21"/>
        <v>0</v>
      </c>
      <c r="AB122" s="254">
        <f t="shared" si="14"/>
        <v>0</v>
      </c>
      <c r="AC122" s="254"/>
      <c r="AD122" s="255"/>
    </row>
    <row r="123" spans="1:30" ht="12.75" customHeight="1" x14ac:dyDescent="0.25">
      <c r="A123" s="186"/>
      <c r="B123" s="230"/>
      <c r="C123" s="256"/>
      <c r="D123" s="232"/>
      <c r="E123" s="192">
        <f t="shared" si="22"/>
        <v>10</v>
      </c>
      <c r="F123" s="144" t="str">
        <f>IFERROR(IF(MID(D123,4,3)="AFE",VLOOKUP(D123,'Affiliated entities'!$B$7:$T$37,2,FALSE),VLOOKUP(A123,Beneficiaries!$A$9:$C$38,2,FALSE)),"")</f>
        <v/>
      </c>
      <c r="G123" s="187" t="str">
        <f>IFERROR(IF(MID(D123,4,3)="AFE",VLOOKUP(D123,'Affiliated entities'!$B$7:$T$37,4,FALSE),VLOOKUP(A123,Beneficiaries!$A$9:$C$38,3,FALSE)),"")</f>
        <v/>
      </c>
      <c r="H123" s="188" t="b">
        <f t="shared" si="15"/>
        <v>1</v>
      </c>
      <c r="I123" s="147" t="str">
        <f t="shared" si="16"/>
        <v/>
      </c>
      <c r="J123" s="300">
        <f t="shared" si="17"/>
        <v>0</v>
      </c>
      <c r="K123" s="257"/>
      <c r="L123" s="230"/>
      <c r="M123" s="258"/>
      <c r="N123" s="258"/>
      <c r="O123" s="259"/>
      <c r="P123" s="258"/>
      <c r="Q123" s="259"/>
      <c r="R123" s="261"/>
      <c r="S123" s="261"/>
      <c r="T123" s="236"/>
      <c r="U123" s="402"/>
      <c r="V123" s="277">
        <f t="shared" si="18"/>
        <v>0</v>
      </c>
      <c r="W123" s="323" t="str">
        <f t="shared" si="19"/>
        <v/>
      </c>
      <c r="X123" s="238" t="str">
        <f t="shared" si="12"/>
        <v/>
      </c>
      <c r="Y123" s="252">
        <f t="shared" si="13"/>
        <v>0</v>
      </c>
      <c r="Z123" s="252">
        <f t="shared" si="20"/>
        <v>0</v>
      </c>
      <c r="AA123" s="253">
        <f t="shared" si="21"/>
        <v>0</v>
      </c>
      <c r="AB123" s="254">
        <f t="shared" si="14"/>
        <v>0</v>
      </c>
      <c r="AC123" s="254"/>
      <c r="AD123" s="255"/>
    </row>
    <row r="124" spans="1:30" ht="12.75" customHeight="1" x14ac:dyDescent="0.25">
      <c r="A124" s="186"/>
      <c r="B124" s="230"/>
      <c r="C124" s="256"/>
      <c r="D124" s="232"/>
      <c r="E124" s="192">
        <f t="shared" si="22"/>
        <v>10</v>
      </c>
      <c r="F124" s="144" t="str">
        <f>IFERROR(IF(MID(D124,4,3)="AFE",VLOOKUP(D124,'Affiliated entities'!$B$7:$T$37,2,FALSE),VLOOKUP(A124,Beneficiaries!$A$9:$C$38,2,FALSE)),"")</f>
        <v/>
      </c>
      <c r="G124" s="187" t="str">
        <f>IFERROR(IF(MID(D124,4,3)="AFE",VLOOKUP(D124,'Affiliated entities'!$B$7:$T$37,4,FALSE),VLOOKUP(A124,Beneficiaries!$A$9:$C$38,3,FALSE)),"")</f>
        <v/>
      </c>
      <c r="H124" s="188" t="b">
        <f t="shared" si="15"/>
        <v>1</v>
      </c>
      <c r="I124" s="147" t="str">
        <f t="shared" si="16"/>
        <v/>
      </c>
      <c r="J124" s="300">
        <f t="shared" si="17"/>
        <v>0</v>
      </c>
      <c r="K124" s="257"/>
      <c r="L124" s="230"/>
      <c r="M124" s="258"/>
      <c r="N124" s="258"/>
      <c r="O124" s="259"/>
      <c r="P124" s="258"/>
      <c r="Q124" s="259"/>
      <c r="R124" s="261"/>
      <c r="S124" s="261"/>
      <c r="T124" s="236"/>
      <c r="U124" s="402"/>
      <c r="V124" s="277">
        <f t="shared" si="18"/>
        <v>0</v>
      </c>
      <c r="W124" s="323" t="str">
        <f t="shared" si="19"/>
        <v/>
      </c>
      <c r="X124" s="238" t="str">
        <f t="shared" si="12"/>
        <v/>
      </c>
      <c r="Y124" s="252">
        <f t="shared" si="13"/>
        <v>0</v>
      </c>
      <c r="Z124" s="252">
        <f t="shared" si="20"/>
        <v>0</v>
      </c>
      <c r="AA124" s="253">
        <f t="shared" si="21"/>
        <v>0</v>
      </c>
      <c r="AB124" s="254">
        <f t="shared" si="14"/>
        <v>0</v>
      </c>
      <c r="AC124" s="254"/>
      <c r="AD124" s="255"/>
    </row>
    <row r="125" spans="1:30" ht="12.75" customHeight="1" x14ac:dyDescent="0.25">
      <c r="A125" s="186"/>
      <c r="B125" s="230"/>
      <c r="C125" s="256"/>
      <c r="D125" s="232"/>
      <c r="E125" s="192">
        <f t="shared" si="22"/>
        <v>10</v>
      </c>
      <c r="F125" s="144" t="str">
        <f>IFERROR(IF(MID(D125,4,3)="AFE",VLOOKUP(D125,'Affiliated entities'!$B$7:$T$37,2,FALSE),VLOOKUP(A125,Beneficiaries!$A$9:$C$38,2,FALSE)),"")</f>
        <v/>
      </c>
      <c r="G125" s="187" t="str">
        <f>IFERROR(IF(MID(D125,4,3)="AFE",VLOOKUP(D125,'Affiliated entities'!$B$7:$T$37,4,FALSE),VLOOKUP(A125,Beneficiaries!$A$9:$C$38,3,FALSE)),"")</f>
        <v/>
      </c>
      <c r="H125" s="188" t="b">
        <f t="shared" si="15"/>
        <v>1</v>
      </c>
      <c r="I125" s="147" t="str">
        <f t="shared" si="16"/>
        <v/>
      </c>
      <c r="J125" s="300">
        <f t="shared" si="17"/>
        <v>0</v>
      </c>
      <c r="K125" s="257"/>
      <c r="L125" s="230"/>
      <c r="M125" s="258"/>
      <c r="N125" s="258"/>
      <c r="O125" s="259"/>
      <c r="P125" s="258"/>
      <c r="Q125" s="259"/>
      <c r="R125" s="261"/>
      <c r="S125" s="261"/>
      <c r="T125" s="236"/>
      <c r="U125" s="402"/>
      <c r="V125" s="277">
        <f t="shared" si="18"/>
        <v>0</v>
      </c>
      <c r="W125" s="323" t="str">
        <f t="shared" si="19"/>
        <v/>
      </c>
      <c r="X125" s="238" t="str">
        <f t="shared" si="12"/>
        <v/>
      </c>
      <c r="Y125" s="252">
        <f t="shared" si="13"/>
        <v>0</v>
      </c>
      <c r="Z125" s="252">
        <f t="shared" si="20"/>
        <v>0</v>
      </c>
      <c r="AA125" s="253">
        <f t="shared" si="21"/>
        <v>0</v>
      </c>
      <c r="AB125" s="254">
        <f t="shared" si="14"/>
        <v>0</v>
      </c>
      <c r="AC125" s="254"/>
      <c r="AD125" s="255"/>
    </row>
    <row r="126" spans="1:30" ht="12.75" customHeight="1" x14ac:dyDescent="0.25">
      <c r="A126" s="186"/>
      <c r="B126" s="230"/>
      <c r="C126" s="256"/>
      <c r="D126" s="232"/>
      <c r="E126" s="192">
        <f t="shared" si="22"/>
        <v>10</v>
      </c>
      <c r="F126" s="144" t="str">
        <f>IFERROR(IF(MID(D126,4,3)="AFE",VLOOKUP(D126,'Affiliated entities'!$B$7:$T$37,2,FALSE),VLOOKUP(A126,Beneficiaries!$A$9:$C$38,2,FALSE)),"")</f>
        <v/>
      </c>
      <c r="G126" s="187" t="str">
        <f>IFERROR(IF(MID(D126,4,3)="AFE",VLOOKUP(D126,'Affiliated entities'!$B$7:$T$37,4,FALSE),VLOOKUP(A126,Beneficiaries!$A$9:$C$38,3,FALSE)),"")</f>
        <v/>
      </c>
      <c r="H126" s="188" t="b">
        <f t="shared" si="15"/>
        <v>1</v>
      </c>
      <c r="I126" s="147" t="str">
        <f t="shared" si="16"/>
        <v/>
      </c>
      <c r="J126" s="300">
        <f t="shared" si="17"/>
        <v>0</v>
      </c>
      <c r="K126" s="257"/>
      <c r="L126" s="230"/>
      <c r="M126" s="258"/>
      <c r="N126" s="258"/>
      <c r="O126" s="259"/>
      <c r="P126" s="258"/>
      <c r="Q126" s="259"/>
      <c r="R126" s="261"/>
      <c r="S126" s="261"/>
      <c r="T126" s="236"/>
      <c r="U126" s="402"/>
      <c r="V126" s="277">
        <f t="shared" si="18"/>
        <v>0</v>
      </c>
      <c r="W126" s="323" t="str">
        <f t="shared" si="19"/>
        <v/>
      </c>
      <c r="X126" s="238" t="str">
        <f t="shared" si="12"/>
        <v/>
      </c>
      <c r="Y126" s="252">
        <f t="shared" si="13"/>
        <v>0</v>
      </c>
      <c r="Z126" s="252">
        <f t="shared" si="20"/>
        <v>0</v>
      </c>
      <c r="AA126" s="253">
        <f t="shared" si="21"/>
        <v>0</v>
      </c>
      <c r="AB126" s="254">
        <f t="shared" si="14"/>
        <v>0</v>
      </c>
      <c r="AC126" s="254"/>
      <c r="AD126" s="255"/>
    </row>
    <row r="127" spans="1:30" ht="12.75" customHeight="1" x14ac:dyDescent="0.25">
      <c r="A127" s="186"/>
      <c r="B127" s="230"/>
      <c r="C127" s="256"/>
      <c r="D127" s="232"/>
      <c r="E127" s="192">
        <f t="shared" si="22"/>
        <v>10</v>
      </c>
      <c r="F127" s="144" t="str">
        <f>IFERROR(IF(MID(D127,4,3)="AFE",VLOOKUP(D127,'Affiliated entities'!$B$7:$T$37,2,FALSE),VLOOKUP(A127,Beneficiaries!$A$9:$C$38,2,FALSE)),"")</f>
        <v/>
      </c>
      <c r="G127" s="187" t="str">
        <f>IFERROR(IF(MID(D127,4,3)="AFE",VLOOKUP(D127,'Affiliated entities'!$B$7:$T$37,4,FALSE),VLOOKUP(A127,Beneficiaries!$A$9:$C$38,3,FALSE)),"")</f>
        <v/>
      </c>
      <c r="H127" s="188" t="b">
        <f t="shared" si="15"/>
        <v>1</v>
      </c>
      <c r="I127" s="147" t="str">
        <f t="shared" si="16"/>
        <v/>
      </c>
      <c r="J127" s="300">
        <f t="shared" si="17"/>
        <v>0</v>
      </c>
      <c r="K127" s="257"/>
      <c r="L127" s="230"/>
      <c r="M127" s="258"/>
      <c r="N127" s="258"/>
      <c r="O127" s="259"/>
      <c r="P127" s="258"/>
      <c r="Q127" s="259"/>
      <c r="R127" s="261"/>
      <c r="S127" s="261"/>
      <c r="T127" s="236"/>
      <c r="U127" s="402"/>
      <c r="V127" s="277">
        <f t="shared" si="18"/>
        <v>0</v>
      </c>
      <c r="W127" s="323" t="str">
        <f t="shared" si="19"/>
        <v/>
      </c>
      <c r="X127" s="238" t="str">
        <f t="shared" si="12"/>
        <v/>
      </c>
      <c r="Y127" s="252">
        <f t="shared" si="13"/>
        <v>0</v>
      </c>
      <c r="Z127" s="252">
        <f t="shared" si="20"/>
        <v>0</v>
      </c>
      <c r="AA127" s="253">
        <f t="shared" si="21"/>
        <v>0</v>
      </c>
      <c r="AB127" s="254">
        <f t="shared" si="14"/>
        <v>0</v>
      </c>
      <c r="AC127" s="254"/>
      <c r="AD127" s="255"/>
    </row>
    <row r="128" spans="1:30" ht="12.75" customHeight="1" x14ac:dyDescent="0.25">
      <c r="A128" s="186"/>
      <c r="B128" s="230"/>
      <c r="C128" s="256"/>
      <c r="D128" s="232"/>
      <c r="E128" s="192">
        <f t="shared" si="22"/>
        <v>10</v>
      </c>
      <c r="F128" s="144" t="str">
        <f>IFERROR(IF(MID(D128,4,3)="AFE",VLOOKUP(D128,'Affiliated entities'!$B$7:$T$37,2,FALSE),VLOOKUP(A128,Beneficiaries!$A$9:$C$38,2,FALSE)),"")</f>
        <v/>
      </c>
      <c r="G128" s="187" t="str">
        <f>IFERROR(IF(MID(D128,4,3)="AFE",VLOOKUP(D128,'Affiliated entities'!$B$7:$T$37,4,FALSE),VLOOKUP(A128,Beneficiaries!$A$9:$C$38,3,FALSE)),"")</f>
        <v/>
      </c>
      <c r="H128" s="188" t="b">
        <f t="shared" si="15"/>
        <v>1</v>
      </c>
      <c r="I128" s="147" t="str">
        <f t="shared" si="16"/>
        <v/>
      </c>
      <c r="J128" s="300">
        <f t="shared" si="17"/>
        <v>0</v>
      </c>
      <c r="K128" s="257"/>
      <c r="L128" s="230"/>
      <c r="M128" s="258"/>
      <c r="N128" s="258"/>
      <c r="O128" s="259"/>
      <c r="P128" s="258"/>
      <c r="Q128" s="259"/>
      <c r="R128" s="261"/>
      <c r="S128" s="261"/>
      <c r="T128" s="236"/>
      <c r="U128" s="402"/>
      <c r="V128" s="277">
        <f t="shared" si="18"/>
        <v>0</v>
      </c>
      <c r="W128" s="323" t="str">
        <f t="shared" si="19"/>
        <v/>
      </c>
      <c r="X128" s="238" t="str">
        <f t="shared" si="12"/>
        <v/>
      </c>
      <c r="Y128" s="252">
        <f t="shared" si="13"/>
        <v>0</v>
      </c>
      <c r="Z128" s="252">
        <f t="shared" si="20"/>
        <v>0</v>
      </c>
      <c r="AA128" s="253">
        <f t="shared" si="21"/>
        <v>0</v>
      </c>
      <c r="AB128" s="254">
        <f t="shared" si="14"/>
        <v>0</v>
      </c>
      <c r="AC128" s="254"/>
      <c r="AD128" s="255"/>
    </row>
    <row r="129" spans="1:30" ht="12.75" customHeight="1" x14ac:dyDescent="0.25">
      <c r="A129" s="186"/>
      <c r="B129" s="230"/>
      <c r="C129" s="256"/>
      <c r="D129" s="232"/>
      <c r="E129" s="192">
        <f t="shared" si="22"/>
        <v>10</v>
      </c>
      <c r="F129" s="144" t="str">
        <f>IFERROR(IF(MID(D129,4,3)="AFE",VLOOKUP(D129,'Affiliated entities'!$B$7:$T$37,2,FALSE),VLOOKUP(A129,Beneficiaries!$A$9:$C$38,2,FALSE)),"")</f>
        <v/>
      </c>
      <c r="G129" s="187" t="str">
        <f>IFERROR(IF(MID(D129,4,3)="AFE",VLOOKUP(D129,'Affiliated entities'!$B$7:$T$37,4,FALSE),VLOOKUP(A129,Beneficiaries!$A$9:$C$38,3,FALSE)),"")</f>
        <v/>
      </c>
      <c r="H129" s="188" t="b">
        <f t="shared" si="15"/>
        <v>1</v>
      </c>
      <c r="I129" s="147" t="str">
        <f t="shared" si="16"/>
        <v/>
      </c>
      <c r="J129" s="300">
        <f t="shared" si="17"/>
        <v>0</v>
      </c>
      <c r="K129" s="257"/>
      <c r="L129" s="230"/>
      <c r="M129" s="258"/>
      <c r="N129" s="258"/>
      <c r="O129" s="259"/>
      <c r="P129" s="258"/>
      <c r="Q129" s="259"/>
      <c r="R129" s="261"/>
      <c r="S129" s="261"/>
      <c r="T129" s="236"/>
      <c r="U129" s="402"/>
      <c r="V129" s="277">
        <f t="shared" si="18"/>
        <v>0</v>
      </c>
      <c r="W129" s="323" t="str">
        <f t="shared" si="19"/>
        <v/>
      </c>
      <c r="X129" s="238" t="str">
        <f t="shared" si="12"/>
        <v/>
      </c>
      <c r="Y129" s="252">
        <f t="shared" si="13"/>
        <v>0</v>
      </c>
      <c r="Z129" s="252">
        <f t="shared" si="20"/>
        <v>0</v>
      </c>
      <c r="AA129" s="253">
        <f t="shared" si="21"/>
        <v>0</v>
      </c>
      <c r="AB129" s="254">
        <f t="shared" si="14"/>
        <v>0</v>
      </c>
      <c r="AC129" s="254"/>
      <c r="AD129" s="255"/>
    </row>
    <row r="130" spans="1:30" ht="12.75" customHeight="1" x14ac:dyDescent="0.25">
      <c r="A130" s="186"/>
      <c r="B130" s="230"/>
      <c r="C130" s="256"/>
      <c r="D130" s="232"/>
      <c r="E130" s="192">
        <f t="shared" si="22"/>
        <v>10</v>
      </c>
      <c r="F130" s="144" t="str">
        <f>IFERROR(IF(MID(D130,4,3)="AFE",VLOOKUP(D130,'Affiliated entities'!$B$7:$T$37,2,FALSE),VLOOKUP(A130,Beneficiaries!$A$9:$C$38,2,FALSE)),"")</f>
        <v/>
      </c>
      <c r="G130" s="187" t="str">
        <f>IFERROR(IF(MID(D130,4,3)="AFE",VLOOKUP(D130,'Affiliated entities'!$B$7:$T$37,4,FALSE),VLOOKUP(A130,Beneficiaries!$A$9:$C$38,3,FALSE)),"")</f>
        <v/>
      </c>
      <c r="H130" s="188" t="b">
        <f t="shared" si="15"/>
        <v>1</v>
      </c>
      <c r="I130" s="147" t="str">
        <f t="shared" si="16"/>
        <v/>
      </c>
      <c r="J130" s="300">
        <f t="shared" si="17"/>
        <v>0</v>
      </c>
      <c r="K130" s="257"/>
      <c r="L130" s="230"/>
      <c r="M130" s="258"/>
      <c r="N130" s="258"/>
      <c r="O130" s="259"/>
      <c r="P130" s="258"/>
      <c r="Q130" s="259"/>
      <c r="R130" s="261"/>
      <c r="S130" s="261"/>
      <c r="T130" s="236"/>
      <c r="U130" s="402"/>
      <c r="V130" s="277">
        <f t="shared" si="18"/>
        <v>0</v>
      </c>
      <c r="W130" s="323" t="str">
        <f t="shared" si="19"/>
        <v/>
      </c>
      <c r="X130" s="238" t="str">
        <f t="shared" si="12"/>
        <v/>
      </c>
      <c r="Y130" s="252">
        <f t="shared" si="13"/>
        <v>0</v>
      </c>
      <c r="Z130" s="252">
        <f t="shared" si="20"/>
        <v>0</v>
      </c>
      <c r="AA130" s="253">
        <f t="shared" si="21"/>
        <v>0</v>
      </c>
      <c r="AB130" s="254">
        <f t="shared" si="14"/>
        <v>0</v>
      </c>
      <c r="AC130" s="254"/>
      <c r="AD130" s="255"/>
    </row>
    <row r="131" spans="1:30" ht="12.75" customHeight="1" x14ac:dyDescent="0.25">
      <c r="A131" s="186"/>
      <c r="B131" s="230"/>
      <c r="C131" s="256"/>
      <c r="D131" s="232"/>
      <c r="E131" s="192">
        <f t="shared" si="22"/>
        <v>10</v>
      </c>
      <c r="F131" s="144" t="str">
        <f>IFERROR(IF(MID(D131,4,3)="AFE",VLOOKUP(D131,'Affiliated entities'!$B$7:$T$37,2,FALSE),VLOOKUP(A131,Beneficiaries!$A$9:$C$38,2,FALSE)),"")</f>
        <v/>
      </c>
      <c r="G131" s="187" t="str">
        <f>IFERROR(IF(MID(D131,4,3)="AFE",VLOOKUP(D131,'Affiliated entities'!$B$7:$T$37,4,FALSE),VLOOKUP(A131,Beneficiaries!$A$9:$C$38,3,FALSE)),"")</f>
        <v/>
      </c>
      <c r="H131" s="188" t="b">
        <f t="shared" si="15"/>
        <v>1</v>
      </c>
      <c r="I131" s="147" t="str">
        <f t="shared" si="16"/>
        <v/>
      </c>
      <c r="J131" s="300">
        <f t="shared" si="17"/>
        <v>0</v>
      </c>
      <c r="K131" s="257"/>
      <c r="L131" s="230"/>
      <c r="M131" s="258"/>
      <c r="N131" s="258"/>
      <c r="O131" s="259"/>
      <c r="P131" s="258"/>
      <c r="Q131" s="259"/>
      <c r="R131" s="261"/>
      <c r="S131" s="261"/>
      <c r="T131" s="236"/>
      <c r="U131" s="402"/>
      <c r="V131" s="277">
        <f t="shared" si="18"/>
        <v>0</v>
      </c>
      <c r="W131" s="323" t="str">
        <f t="shared" si="19"/>
        <v/>
      </c>
      <c r="X131" s="238" t="str">
        <f t="shared" si="12"/>
        <v/>
      </c>
      <c r="Y131" s="252">
        <f t="shared" si="13"/>
        <v>0</v>
      </c>
      <c r="Z131" s="252">
        <f t="shared" si="20"/>
        <v>0</v>
      </c>
      <c r="AA131" s="253">
        <f t="shared" si="21"/>
        <v>0</v>
      </c>
      <c r="AB131" s="254">
        <f t="shared" si="14"/>
        <v>0</v>
      </c>
      <c r="AC131" s="254"/>
      <c r="AD131" s="255"/>
    </row>
    <row r="132" spans="1:30" ht="12.75" customHeight="1" x14ac:dyDescent="0.25">
      <c r="A132" s="186"/>
      <c r="B132" s="230"/>
      <c r="C132" s="256"/>
      <c r="D132" s="232"/>
      <c r="E132" s="192">
        <f t="shared" si="22"/>
        <v>10</v>
      </c>
      <c r="F132" s="144" t="str">
        <f>IFERROR(IF(MID(D132,4,3)="AFE",VLOOKUP(D132,'Affiliated entities'!$B$7:$T$37,2,FALSE),VLOOKUP(A132,Beneficiaries!$A$9:$C$38,2,FALSE)),"")</f>
        <v/>
      </c>
      <c r="G132" s="187" t="str">
        <f>IFERROR(IF(MID(D132,4,3)="AFE",VLOOKUP(D132,'Affiliated entities'!$B$7:$T$37,4,FALSE),VLOOKUP(A132,Beneficiaries!$A$9:$C$38,3,FALSE)),"")</f>
        <v/>
      </c>
      <c r="H132" s="188" t="b">
        <f t="shared" si="15"/>
        <v>1</v>
      </c>
      <c r="I132" s="147" t="str">
        <f t="shared" si="16"/>
        <v/>
      </c>
      <c r="J132" s="300">
        <f t="shared" si="17"/>
        <v>0</v>
      </c>
      <c r="K132" s="257"/>
      <c r="L132" s="230"/>
      <c r="M132" s="258"/>
      <c r="N132" s="258"/>
      <c r="O132" s="259"/>
      <c r="P132" s="258"/>
      <c r="Q132" s="259"/>
      <c r="R132" s="261"/>
      <c r="S132" s="261"/>
      <c r="T132" s="236"/>
      <c r="U132" s="402"/>
      <c r="V132" s="277">
        <f t="shared" si="18"/>
        <v>0</v>
      </c>
      <c r="W132" s="323" t="str">
        <f t="shared" si="19"/>
        <v/>
      </c>
      <c r="X132" s="238" t="str">
        <f t="shared" si="12"/>
        <v/>
      </c>
      <c r="Y132" s="252">
        <f t="shared" si="13"/>
        <v>0</v>
      </c>
      <c r="Z132" s="252">
        <f t="shared" si="20"/>
        <v>0</v>
      </c>
      <c r="AA132" s="253">
        <f t="shared" si="21"/>
        <v>0</v>
      </c>
      <c r="AB132" s="254">
        <f t="shared" si="14"/>
        <v>0</v>
      </c>
      <c r="AC132" s="254"/>
      <c r="AD132" s="255"/>
    </row>
    <row r="133" spans="1:30" ht="12.75" customHeight="1" x14ac:dyDescent="0.25">
      <c r="A133" s="186"/>
      <c r="B133" s="230"/>
      <c r="C133" s="256"/>
      <c r="D133" s="232"/>
      <c r="E133" s="192">
        <f t="shared" si="22"/>
        <v>10</v>
      </c>
      <c r="F133" s="144" t="str">
        <f>IFERROR(IF(MID(D133,4,3)="AFE",VLOOKUP(D133,'Affiliated entities'!$B$7:$T$37,2,FALSE),VLOOKUP(A133,Beneficiaries!$A$9:$C$38,2,FALSE)),"")</f>
        <v/>
      </c>
      <c r="G133" s="187" t="str">
        <f>IFERROR(IF(MID(D133,4,3)="AFE",VLOOKUP(D133,'Affiliated entities'!$B$7:$T$37,4,FALSE),VLOOKUP(A133,Beneficiaries!$A$9:$C$38,3,FALSE)),"")</f>
        <v/>
      </c>
      <c r="H133" s="188" t="b">
        <f t="shared" si="15"/>
        <v>1</v>
      </c>
      <c r="I133" s="147" t="str">
        <f t="shared" si="16"/>
        <v/>
      </c>
      <c r="J133" s="300">
        <f t="shared" si="17"/>
        <v>0</v>
      </c>
      <c r="K133" s="257"/>
      <c r="L133" s="230"/>
      <c r="M133" s="258"/>
      <c r="N133" s="258"/>
      <c r="O133" s="259"/>
      <c r="P133" s="258"/>
      <c r="Q133" s="259"/>
      <c r="R133" s="261"/>
      <c r="S133" s="261"/>
      <c r="T133" s="236"/>
      <c r="U133" s="402"/>
      <c r="V133" s="277">
        <f t="shared" si="18"/>
        <v>0</v>
      </c>
      <c r="W133" s="323" t="str">
        <f t="shared" si="19"/>
        <v/>
      </c>
      <c r="X133" s="238" t="str">
        <f t="shared" si="12"/>
        <v/>
      </c>
      <c r="Y133" s="252">
        <f t="shared" si="13"/>
        <v>0</v>
      </c>
      <c r="Z133" s="252">
        <f t="shared" si="20"/>
        <v>0</v>
      </c>
      <c r="AA133" s="253">
        <f t="shared" si="21"/>
        <v>0</v>
      </c>
      <c r="AB133" s="254">
        <f t="shared" si="14"/>
        <v>0</v>
      </c>
      <c r="AC133" s="254"/>
      <c r="AD133" s="255"/>
    </row>
    <row r="134" spans="1:30" ht="12.75" customHeight="1" x14ac:dyDescent="0.25">
      <c r="A134" s="186"/>
      <c r="B134" s="230"/>
      <c r="C134" s="256"/>
      <c r="D134" s="232"/>
      <c r="E134" s="192">
        <f t="shared" si="22"/>
        <v>10</v>
      </c>
      <c r="F134" s="144" t="str">
        <f>IFERROR(IF(MID(D134,4,3)="AFE",VLOOKUP(D134,'Affiliated entities'!$B$7:$T$37,2,FALSE),VLOOKUP(A134,Beneficiaries!$A$9:$C$38,2,FALSE)),"")</f>
        <v/>
      </c>
      <c r="G134" s="187" t="str">
        <f>IFERROR(IF(MID(D134,4,3)="AFE",VLOOKUP(D134,'Affiliated entities'!$B$7:$T$37,4,FALSE),VLOOKUP(A134,Beneficiaries!$A$9:$C$38,3,FALSE)),"")</f>
        <v/>
      </c>
      <c r="H134" s="188" t="b">
        <f t="shared" si="15"/>
        <v>1</v>
      </c>
      <c r="I134" s="147" t="str">
        <f t="shared" si="16"/>
        <v/>
      </c>
      <c r="J134" s="300">
        <f t="shared" si="17"/>
        <v>0</v>
      </c>
      <c r="K134" s="257"/>
      <c r="L134" s="230"/>
      <c r="M134" s="258"/>
      <c r="N134" s="258"/>
      <c r="O134" s="259"/>
      <c r="P134" s="258"/>
      <c r="Q134" s="259"/>
      <c r="R134" s="261"/>
      <c r="S134" s="261"/>
      <c r="T134" s="236"/>
      <c r="U134" s="402"/>
      <c r="V134" s="277">
        <f t="shared" si="18"/>
        <v>0</v>
      </c>
      <c r="W134" s="323" t="str">
        <f t="shared" si="19"/>
        <v/>
      </c>
      <c r="X134" s="238" t="str">
        <f t="shared" si="12"/>
        <v/>
      </c>
      <c r="Y134" s="252">
        <f t="shared" si="13"/>
        <v>0</v>
      </c>
      <c r="Z134" s="252">
        <f t="shared" si="20"/>
        <v>0</v>
      </c>
      <c r="AA134" s="253">
        <f t="shared" si="21"/>
        <v>0</v>
      </c>
      <c r="AB134" s="254">
        <f t="shared" si="14"/>
        <v>0</v>
      </c>
      <c r="AC134" s="254"/>
      <c r="AD134" s="255"/>
    </row>
    <row r="135" spans="1:30" ht="12.75" customHeight="1" x14ac:dyDescent="0.25">
      <c r="A135" s="186"/>
      <c r="B135" s="230"/>
      <c r="C135" s="256"/>
      <c r="D135" s="232"/>
      <c r="E135" s="192">
        <f t="shared" si="22"/>
        <v>10</v>
      </c>
      <c r="F135" s="144" t="str">
        <f>IFERROR(IF(MID(D135,4,3)="AFE",VLOOKUP(D135,'Affiliated entities'!$B$7:$T$37,2,FALSE),VLOOKUP(A135,Beneficiaries!$A$9:$C$38,2,FALSE)),"")</f>
        <v/>
      </c>
      <c r="G135" s="187" t="str">
        <f>IFERROR(IF(MID(D135,4,3)="AFE",VLOOKUP(D135,'Affiliated entities'!$B$7:$T$37,4,FALSE),VLOOKUP(A135,Beneficiaries!$A$9:$C$38,3,FALSE)),"")</f>
        <v/>
      </c>
      <c r="H135" s="188" t="b">
        <f t="shared" si="15"/>
        <v>1</v>
      </c>
      <c r="I135" s="147" t="str">
        <f t="shared" si="16"/>
        <v/>
      </c>
      <c r="J135" s="300">
        <f t="shared" si="17"/>
        <v>0</v>
      </c>
      <c r="K135" s="257"/>
      <c r="L135" s="230"/>
      <c r="M135" s="258"/>
      <c r="N135" s="258"/>
      <c r="O135" s="259"/>
      <c r="P135" s="258"/>
      <c r="Q135" s="259"/>
      <c r="R135" s="261"/>
      <c r="S135" s="261"/>
      <c r="T135" s="236"/>
      <c r="U135" s="402"/>
      <c r="V135" s="277">
        <f t="shared" si="18"/>
        <v>0</v>
      </c>
      <c r="W135" s="323" t="str">
        <f t="shared" si="19"/>
        <v/>
      </c>
      <c r="X135" s="238" t="str">
        <f t="shared" si="12"/>
        <v/>
      </c>
      <c r="Y135" s="252">
        <f t="shared" si="13"/>
        <v>0</v>
      </c>
      <c r="Z135" s="252">
        <f t="shared" si="20"/>
        <v>0</v>
      </c>
      <c r="AA135" s="253">
        <f t="shared" si="21"/>
        <v>0</v>
      </c>
      <c r="AB135" s="254">
        <f t="shared" si="14"/>
        <v>0</v>
      </c>
      <c r="AC135" s="254"/>
      <c r="AD135" s="255"/>
    </row>
    <row r="136" spans="1:30" ht="12.75" customHeight="1" x14ac:dyDescent="0.25">
      <c r="A136" s="186"/>
      <c r="B136" s="230"/>
      <c r="C136" s="256"/>
      <c r="D136" s="232"/>
      <c r="E136" s="192">
        <f t="shared" si="22"/>
        <v>10</v>
      </c>
      <c r="F136" s="144" t="str">
        <f>IFERROR(IF(MID(D136,4,3)="AFE",VLOOKUP(D136,'Affiliated entities'!$B$7:$T$37,2,FALSE),VLOOKUP(A136,Beneficiaries!$A$9:$C$38,2,FALSE)),"")</f>
        <v/>
      </c>
      <c r="G136" s="187" t="str">
        <f>IFERROR(IF(MID(D136,4,3)="AFE",VLOOKUP(D136,'Affiliated entities'!$B$7:$T$37,4,FALSE),VLOOKUP(A136,Beneficiaries!$A$9:$C$38,3,FALSE)),"")</f>
        <v/>
      </c>
      <c r="H136" s="188" t="b">
        <f t="shared" si="15"/>
        <v>1</v>
      </c>
      <c r="I136" s="147" t="str">
        <f t="shared" si="16"/>
        <v/>
      </c>
      <c r="J136" s="300">
        <f t="shared" si="17"/>
        <v>0</v>
      </c>
      <c r="K136" s="257"/>
      <c r="L136" s="230"/>
      <c r="M136" s="258"/>
      <c r="N136" s="258"/>
      <c r="O136" s="259"/>
      <c r="P136" s="258"/>
      <c r="Q136" s="259"/>
      <c r="R136" s="261"/>
      <c r="S136" s="261"/>
      <c r="T136" s="236"/>
      <c r="U136" s="402"/>
      <c r="V136" s="277">
        <f t="shared" si="18"/>
        <v>0</v>
      </c>
      <c r="W136" s="323" t="str">
        <f t="shared" si="19"/>
        <v/>
      </c>
      <c r="X136" s="238" t="str">
        <f t="shared" si="12"/>
        <v/>
      </c>
      <c r="Y136" s="252">
        <f t="shared" si="13"/>
        <v>0</v>
      </c>
      <c r="Z136" s="252">
        <f t="shared" si="20"/>
        <v>0</v>
      </c>
      <c r="AA136" s="253">
        <f t="shared" si="21"/>
        <v>0</v>
      </c>
      <c r="AB136" s="254">
        <f t="shared" si="14"/>
        <v>0</v>
      </c>
      <c r="AC136" s="254"/>
      <c r="AD136" s="255"/>
    </row>
    <row r="137" spans="1:30" ht="12.75" customHeight="1" x14ac:dyDescent="0.25">
      <c r="A137" s="186"/>
      <c r="B137" s="230"/>
      <c r="C137" s="256"/>
      <c r="D137" s="232"/>
      <c r="E137" s="192">
        <f t="shared" si="22"/>
        <v>10</v>
      </c>
      <c r="F137" s="144" t="str">
        <f>IFERROR(IF(MID(D137,4,3)="AFE",VLOOKUP(D137,'Affiliated entities'!$B$7:$T$37,2,FALSE),VLOOKUP(A137,Beneficiaries!$A$9:$C$38,2,FALSE)),"")</f>
        <v/>
      </c>
      <c r="G137" s="187" t="str">
        <f>IFERROR(IF(MID(D137,4,3)="AFE",VLOOKUP(D137,'Affiliated entities'!$B$7:$T$37,4,FALSE),VLOOKUP(A137,Beneficiaries!$A$9:$C$38,3,FALSE)),"")</f>
        <v/>
      </c>
      <c r="H137" s="188" t="b">
        <f t="shared" si="15"/>
        <v>1</v>
      </c>
      <c r="I137" s="147" t="str">
        <f t="shared" si="16"/>
        <v/>
      </c>
      <c r="J137" s="300">
        <f t="shared" si="17"/>
        <v>0</v>
      </c>
      <c r="K137" s="257"/>
      <c r="L137" s="230"/>
      <c r="M137" s="258"/>
      <c r="N137" s="258"/>
      <c r="O137" s="259"/>
      <c r="P137" s="258"/>
      <c r="Q137" s="259"/>
      <c r="R137" s="261"/>
      <c r="S137" s="261"/>
      <c r="T137" s="236"/>
      <c r="U137" s="402"/>
      <c r="V137" s="277">
        <f t="shared" si="18"/>
        <v>0</v>
      </c>
      <c r="W137" s="323" t="str">
        <f t="shared" si="19"/>
        <v/>
      </c>
      <c r="X137" s="238" t="str">
        <f t="shared" si="12"/>
        <v/>
      </c>
      <c r="Y137" s="252">
        <f t="shared" si="13"/>
        <v>0</v>
      </c>
      <c r="Z137" s="252">
        <f t="shared" si="20"/>
        <v>0</v>
      </c>
      <c r="AA137" s="253">
        <f t="shared" si="21"/>
        <v>0</v>
      </c>
      <c r="AB137" s="254">
        <f t="shared" si="14"/>
        <v>0</v>
      </c>
      <c r="AC137" s="254"/>
      <c r="AD137" s="255"/>
    </row>
    <row r="138" spans="1:30" ht="12.75" customHeight="1" x14ac:dyDescent="0.25">
      <c r="A138" s="186"/>
      <c r="B138" s="230"/>
      <c r="C138" s="256"/>
      <c r="D138" s="232"/>
      <c r="E138" s="192">
        <f t="shared" si="22"/>
        <v>10</v>
      </c>
      <c r="F138" s="144" t="str">
        <f>IFERROR(IF(MID(D138,4,3)="AFE",VLOOKUP(D138,'Affiliated entities'!$B$7:$T$37,2,FALSE),VLOOKUP(A138,Beneficiaries!$A$9:$C$38,2,FALSE)),"")</f>
        <v/>
      </c>
      <c r="G138" s="187" t="str">
        <f>IFERROR(IF(MID(D138,4,3)="AFE",VLOOKUP(D138,'Affiliated entities'!$B$7:$T$37,4,FALSE),VLOOKUP(A138,Beneficiaries!$A$9:$C$38,3,FALSE)),"")</f>
        <v/>
      </c>
      <c r="H138" s="188" t="b">
        <f t="shared" si="15"/>
        <v>1</v>
      </c>
      <c r="I138" s="147" t="str">
        <f t="shared" si="16"/>
        <v/>
      </c>
      <c r="J138" s="300">
        <f t="shared" si="17"/>
        <v>0</v>
      </c>
      <c r="K138" s="257"/>
      <c r="L138" s="230"/>
      <c r="M138" s="258"/>
      <c r="N138" s="258"/>
      <c r="O138" s="259"/>
      <c r="P138" s="258"/>
      <c r="Q138" s="259"/>
      <c r="R138" s="261"/>
      <c r="S138" s="261"/>
      <c r="T138" s="236"/>
      <c r="U138" s="402"/>
      <c r="V138" s="277">
        <f t="shared" si="18"/>
        <v>0</v>
      </c>
      <c r="W138" s="323" t="str">
        <f t="shared" si="19"/>
        <v/>
      </c>
      <c r="X138" s="238" t="str">
        <f t="shared" si="12"/>
        <v/>
      </c>
      <c r="Y138" s="252">
        <f t="shared" si="13"/>
        <v>0</v>
      </c>
      <c r="Z138" s="252">
        <f t="shared" si="20"/>
        <v>0</v>
      </c>
      <c r="AA138" s="253">
        <f t="shared" si="21"/>
        <v>0</v>
      </c>
      <c r="AB138" s="254">
        <f t="shared" si="14"/>
        <v>0</v>
      </c>
      <c r="AC138" s="254"/>
      <c r="AD138" s="255"/>
    </row>
    <row r="139" spans="1:30" ht="12.75" customHeight="1" x14ac:dyDescent="0.25">
      <c r="A139" s="186"/>
      <c r="B139" s="230"/>
      <c r="C139" s="256"/>
      <c r="D139" s="232"/>
      <c r="E139" s="192">
        <f t="shared" si="22"/>
        <v>10</v>
      </c>
      <c r="F139" s="144" t="str">
        <f>IFERROR(IF(MID(D139,4,3)="AFE",VLOOKUP(D139,'Affiliated entities'!$B$7:$T$37,2,FALSE),VLOOKUP(A139,Beneficiaries!$A$9:$C$38,2,FALSE)),"")</f>
        <v/>
      </c>
      <c r="G139" s="187" t="str">
        <f>IFERROR(IF(MID(D139,4,3)="AFE",VLOOKUP(D139,'Affiliated entities'!$B$7:$T$37,4,FALSE),VLOOKUP(A139,Beneficiaries!$A$9:$C$38,3,FALSE)),"")</f>
        <v/>
      </c>
      <c r="H139" s="188" t="b">
        <f t="shared" si="15"/>
        <v>1</v>
      </c>
      <c r="I139" s="147" t="str">
        <f t="shared" si="16"/>
        <v/>
      </c>
      <c r="J139" s="300">
        <f t="shared" si="17"/>
        <v>0</v>
      </c>
      <c r="K139" s="257"/>
      <c r="L139" s="230"/>
      <c r="M139" s="258"/>
      <c r="N139" s="258"/>
      <c r="O139" s="259"/>
      <c r="P139" s="258"/>
      <c r="Q139" s="259"/>
      <c r="R139" s="261"/>
      <c r="S139" s="261"/>
      <c r="T139" s="236"/>
      <c r="U139" s="402"/>
      <c r="V139" s="277">
        <f t="shared" si="18"/>
        <v>0</v>
      </c>
      <c r="W139" s="323" t="str">
        <f t="shared" si="19"/>
        <v/>
      </c>
      <c r="X139" s="238" t="str">
        <f t="shared" ref="X139:X202" si="23">IF(A139="","",(IF(OR(N139=P139, R139=S139),"CHECK DATES or CITY","")))</f>
        <v/>
      </c>
      <c r="Y139" s="252">
        <f t="shared" ref="Y139:Y202" si="24">IF(OR(O139="IN", O139=""), 0, IF(OR(Q139="IN", Q139=""), 0, T139))</f>
        <v>0</v>
      </c>
      <c r="Z139" s="252">
        <f t="shared" si="20"/>
        <v>0</v>
      </c>
      <c r="AA139" s="253">
        <f t="shared" si="21"/>
        <v>0</v>
      </c>
      <c r="AB139" s="254">
        <f t="shared" ref="AB139:AB202" si="25">IF(V139&gt;AA139,V139-AA139,0)</f>
        <v>0</v>
      </c>
      <c r="AC139" s="254"/>
      <c r="AD139" s="255"/>
    </row>
    <row r="140" spans="1:30" ht="12.75" customHeight="1" x14ac:dyDescent="0.25">
      <c r="A140" s="186"/>
      <c r="B140" s="230"/>
      <c r="C140" s="256"/>
      <c r="D140" s="232"/>
      <c r="E140" s="192">
        <f t="shared" si="22"/>
        <v>10</v>
      </c>
      <c r="F140" s="144" t="str">
        <f>IFERROR(IF(MID(D140,4,3)="AFE",VLOOKUP(D140,'Affiliated entities'!$B$7:$T$37,2,FALSE),VLOOKUP(A140,Beneficiaries!$A$9:$C$38,2,FALSE)),"")</f>
        <v/>
      </c>
      <c r="G140" s="187" t="str">
        <f>IFERROR(IF(MID(D140,4,3)="AFE",VLOOKUP(D140,'Affiliated entities'!$B$7:$T$37,4,FALSE),VLOOKUP(A140,Beneficiaries!$A$9:$C$38,3,FALSE)),"")</f>
        <v/>
      </c>
      <c r="H140" s="188" t="b">
        <f t="shared" ref="H140:H203" si="26">IF(I140="Partner",TRUE,ISNUMBER(FIND(A140,D140)))</f>
        <v>1</v>
      </c>
      <c r="I140" s="147" t="str">
        <f t="shared" ref="I140:I203" si="27">IF(A140&lt;&gt;"",D140,"")</f>
        <v/>
      </c>
      <c r="J140" s="300">
        <f t="shared" ref="J140:J203" si="28">IF(I140="partner",A140,0)</f>
        <v>0</v>
      </c>
      <c r="K140" s="257"/>
      <c r="L140" s="230"/>
      <c r="M140" s="258"/>
      <c r="N140" s="258"/>
      <c r="O140" s="259"/>
      <c r="P140" s="258"/>
      <c r="Q140" s="259"/>
      <c r="R140" s="261"/>
      <c r="S140" s="261"/>
      <c r="T140" s="236"/>
      <c r="U140" s="402"/>
      <c r="V140" s="277">
        <f t="shared" ref="V140:V203" si="29">+T140+U140</f>
        <v>0</v>
      </c>
      <c r="W140" s="323" t="str">
        <f t="shared" ref="W140:W203" si="30">IF(A140="","",(IF(OR(B140="",C140="",D140="",K140="",M140="",N140="",O140="",P140="",Q140="",R140="",S140="",),"FILL ALL FIELDS","")))</f>
        <v/>
      </c>
      <c r="X140" s="238" t="str">
        <f t="shared" si="23"/>
        <v/>
      </c>
      <c r="Y140" s="252">
        <f t="shared" si="24"/>
        <v>0</v>
      </c>
      <c r="Z140" s="252">
        <f t="shared" ref="Z140:Z203" si="31">+U140</f>
        <v>0</v>
      </c>
      <c r="AA140" s="253">
        <f t="shared" ref="AA140:AA203" si="32">+Z140+Y140</f>
        <v>0</v>
      </c>
      <c r="AB140" s="254">
        <f t="shared" si="25"/>
        <v>0</v>
      </c>
      <c r="AC140" s="254"/>
      <c r="AD140" s="255"/>
    </row>
    <row r="141" spans="1:30" ht="12.75" customHeight="1" x14ac:dyDescent="0.25">
      <c r="A141" s="186"/>
      <c r="B141" s="230"/>
      <c r="C141" s="256"/>
      <c r="D141" s="232"/>
      <c r="E141" s="192">
        <f t="shared" ref="E141:E204" si="33">IF(H141=TRUE,10,0)</f>
        <v>10</v>
      </c>
      <c r="F141" s="144" t="str">
        <f>IFERROR(IF(MID(D141,4,3)="AFE",VLOOKUP(D141,'Affiliated entities'!$B$7:$T$37,2,FALSE),VLOOKUP(A141,Beneficiaries!$A$9:$C$38,2,FALSE)),"")</f>
        <v/>
      </c>
      <c r="G141" s="187" t="str">
        <f>IFERROR(IF(MID(D141,4,3)="AFE",VLOOKUP(D141,'Affiliated entities'!$B$7:$T$37,4,FALSE),VLOOKUP(A141,Beneficiaries!$A$9:$C$38,3,FALSE)),"")</f>
        <v/>
      </c>
      <c r="H141" s="188" t="b">
        <f t="shared" si="26"/>
        <v>1</v>
      </c>
      <c r="I141" s="147" t="str">
        <f t="shared" si="27"/>
        <v/>
      </c>
      <c r="J141" s="300">
        <f t="shared" si="28"/>
        <v>0</v>
      </c>
      <c r="K141" s="257"/>
      <c r="L141" s="230"/>
      <c r="M141" s="258"/>
      <c r="N141" s="258"/>
      <c r="O141" s="259"/>
      <c r="P141" s="258"/>
      <c r="Q141" s="259"/>
      <c r="R141" s="261"/>
      <c r="S141" s="261"/>
      <c r="T141" s="236"/>
      <c r="U141" s="402"/>
      <c r="V141" s="277">
        <f t="shared" si="29"/>
        <v>0</v>
      </c>
      <c r="W141" s="323" t="str">
        <f t="shared" si="30"/>
        <v/>
      </c>
      <c r="X141" s="238" t="str">
        <f t="shared" si="23"/>
        <v/>
      </c>
      <c r="Y141" s="252">
        <f t="shared" si="24"/>
        <v>0</v>
      </c>
      <c r="Z141" s="252">
        <f t="shared" si="31"/>
        <v>0</v>
      </c>
      <c r="AA141" s="253">
        <f t="shared" si="32"/>
        <v>0</v>
      </c>
      <c r="AB141" s="254">
        <f t="shared" si="25"/>
        <v>0</v>
      </c>
      <c r="AC141" s="254"/>
      <c r="AD141" s="255"/>
    </row>
    <row r="142" spans="1:30" ht="12.75" customHeight="1" x14ac:dyDescent="0.25">
      <c r="A142" s="186"/>
      <c r="B142" s="230"/>
      <c r="C142" s="256"/>
      <c r="D142" s="232"/>
      <c r="E142" s="192">
        <f t="shared" si="33"/>
        <v>10</v>
      </c>
      <c r="F142" s="144" t="str">
        <f>IFERROR(IF(MID(D142,4,3)="AFE",VLOOKUP(D142,'Affiliated entities'!$B$7:$T$37,2,FALSE),VLOOKUP(A142,Beneficiaries!$A$9:$C$38,2,FALSE)),"")</f>
        <v/>
      </c>
      <c r="G142" s="187" t="str">
        <f>IFERROR(IF(MID(D142,4,3)="AFE",VLOOKUP(D142,'Affiliated entities'!$B$7:$T$37,4,FALSE),VLOOKUP(A142,Beneficiaries!$A$9:$C$38,3,FALSE)),"")</f>
        <v/>
      </c>
      <c r="H142" s="188" t="b">
        <f t="shared" si="26"/>
        <v>1</v>
      </c>
      <c r="I142" s="147" t="str">
        <f t="shared" si="27"/>
        <v/>
      </c>
      <c r="J142" s="300">
        <f t="shared" si="28"/>
        <v>0</v>
      </c>
      <c r="K142" s="257"/>
      <c r="L142" s="230"/>
      <c r="M142" s="258"/>
      <c r="N142" s="258"/>
      <c r="O142" s="259"/>
      <c r="P142" s="258"/>
      <c r="Q142" s="259"/>
      <c r="R142" s="261"/>
      <c r="S142" s="261"/>
      <c r="T142" s="236"/>
      <c r="U142" s="402"/>
      <c r="V142" s="277">
        <f t="shared" si="29"/>
        <v>0</v>
      </c>
      <c r="W142" s="323" t="str">
        <f t="shared" si="30"/>
        <v/>
      </c>
      <c r="X142" s="238" t="str">
        <f t="shared" si="23"/>
        <v/>
      </c>
      <c r="Y142" s="252">
        <f t="shared" si="24"/>
        <v>0</v>
      </c>
      <c r="Z142" s="252">
        <f t="shared" si="31"/>
        <v>0</v>
      </c>
      <c r="AA142" s="253">
        <f t="shared" si="32"/>
        <v>0</v>
      </c>
      <c r="AB142" s="254">
        <f t="shared" si="25"/>
        <v>0</v>
      </c>
      <c r="AC142" s="254"/>
      <c r="AD142" s="255"/>
    </row>
    <row r="143" spans="1:30" ht="12.75" customHeight="1" x14ac:dyDescent="0.25">
      <c r="A143" s="186"/>
      <c r="B143" s="230"/>
      <c r="C143" s="256"/>
      <c r="D143" s="232"/>
      <c r="E143" s="192">
        <f t="shared" si="33"/>
        <v>10</v>
      </c>
      <c r="F143" s="144" t="str">
        <f>IFERROR(IF(MID(D143,4,3)="AFE",VLOOKUP(D143,'Affiliated entities'!$B$7:$T$37,2,FALSE),VLOOKUP(A143,Beneficiaries!$A$9:$C$38,2,FALSE)),"")</f>
        <v/>
      </c>
      <c r="G143" s="187" t="str">
        <f>IFERROR(IF(MID(D143,4,3)="AFE",VLOOKUP(D143,'Affiliated entities'!$B$7:$T$37,4,FALSE),VLOOKUP(A143,Beneficiaries!$A$9:$C$38,3,FALSE)),"")</f>
        <v/>
      </c>
      <c r="H143" s="188" t="b">
        <f t="shared" si="26"/>
        <v>1</v>
      </c>
      <c r="I143" s="147" t="str">
        <f t="shared" si="27"/>
        <v/>
      </c>
      <c r="J143" s="300">
        <f t="shared" si="28"/>
        <v>0</v>
      </c>
      <c r="K143" s="257"/>
      <c r="L143" s="230"/>
      <c r="M143" s="258"/>
      <c r="N143" s="258"/>
      <c r="O143" s="259"/>
      <c r="P143" s="258"/>
      <c r="Q143" s="259"/>
      <c r="R143" s="261"/>
      <c r="S143" s="261"/>
      <c r="T143" s="236"/>
      <c r="U143" s="402"/>
      <c r="V143" s="277">
        <f t="shared" si="29"/>
        <v>0</v>
      </c>
      <c r="W143" s="323" t="str">
        <f t="shared" si="30"/>
        <v/>
      </c>
      <c r="X143" s="238" t="str">
        <f t="shared" si="23"/>
        <v/>
      </c>
      <c r="Y143" s="252">
        <f t="shared" si="24"/>
        <v>0</v>
      </c>
      <c r="Z143" s="252">
        <f t="shared" si="31"/>
        <v>0</v>
      </c>
      <c r="AA143" s="253">
        <f t="shared" si="32"/>
        <v>0</v>
      </c>
      <c r="AB143" s="254">
        <f t="shared" si="25"/>
        <v>0</v>
      </c>
      <c r="AC143" s="254"/>
      <c r="AD143" s="255"/>
    </row>
    <row r="144" spans="1:30" ht="12.75" customHeight="1" x14ac:dyDescent="0.25">
      <c r="A144" s="186"/>
      <c r="B144" s="230"/>
      <c r="C144" s="256"/>
      <c r="D144" s="232"/>
      <c r="E144" s="192">
        <f t="shared" si="33"/>
        <v>10</v>
      </c>
      <c r="F144" s="144" t="str">
        <f>IFERROR(IF(MID(D144,4,3)="AFE",VLOOKUP(D144,'Affiliated entities'!$B$7:$T$37,2,FALSE),VLOOKUP(A144,Beneficiaries!$A$9:$C$38,2,FALSE)),"")</f>
        <v/>
      </c>
      <c r="G144" s="187" t="str">
        <f>IFERROR(IF(MID(D144,4,3)="AFE",VLOOKUP(D144,'Affiliated entities'!$B$7:$T$37,4,FALSE),VLOOKUP(A144,Beneficiaries!$A$9:$C$38,3,FALSE)),"")</f>
        <v/>
      </c>
      <c r="H144" s="188" t="b">
        <f t="shared" si="26"/>
        <v>1</v>
      </c>
      <c r="I144" s="147" t="str">
        <f t="shared" si="27"/>
        <v/>
      </c>
      <c r="J144" s="300">
        <f t="shared" si="28"/>
        <v>0</v>
      </c>
      <c r="K144" s="257"/>
      <c r="L144" s="230"/>
      <c r="M144" s="258"/>
      <c r="N144" s="258"/>
      <c r="O144" s="259"/>
      <c r="P144" s="258"/>
      <c r="Q144" s="259"/>
      <c r="R144" s="261"/>
      <c r="S144" s="261"/>
      <c r="T144" s="236"/>
      <c r="U144" s="402"/>
      <c r="V144" s="277">
        <f t="shared" si="29"/>
        <v>0</v>
      </c>
      <c r="W144" s="323" t="str">
        <f t="shared" si="30"/>
        <v/>
      </c>
      <c r="X144" s="238" t="str">
        <f t="shared" si="23"/>
        <v/>
      </c>
      <c r="Y144" s="252">
        <f t="shared" si="24"/>
        <v>0</v>
      </c>
      <c r="Z144" s="252">
        <f t="shared" si="31"/>
        <v>0</v>
      </c>
      <c r="AA144" s="253">
        <f t="shared" si="32"/>
        <v>0</v>
      </c>
      <c r="AB144" s="254">
        <f t="shared" si="25"/>
        <v>0</v>
      </c>
      <c r="AC144" s="254"/>
      <c r="AD144" s="255"/>
    </row>
    <row r="145" spans="1:30" ht="12.75" customHeight="1" x14ac:dyDescent="0.25">
      <c r="A145" s="186"/>
      <c r="B145" s="230"/>
      <c r="C145" s="256"/>
      <c r="D145" s="232"/>
      <c r="E145" s="192">
        <f t="shared" si="33"/>
        <v>10</v>
      </c>
      <c r="F145" s="144" t="str">
        <f>IFERROR(IF(MID(D145,4,3)="AFE",VLOOKUP(D145,'Affiliated entities'!$B$7:$T$37,2,FALSE),VLOOKUP(A145,Beneficiaries!$A$9:$C$38,2,FALSE)),"")</f>
        <v/>
      </c>
      <c r="G145" s="187" t="str">
        <f>IFERROR(IF(MID(D145,4,3)="AFE",VLOOKUP(D145,'Affiliated entities'!$B$7:$T$37,4,FALSE),VLOOKUP(A145,Beneficiaries!$A$9:$C$38,3,FALSE)),"")</f>
        <v/>
      </c>
      <c r="H145" s="188" t="b">
        <f t="shared" si="26"/>
        <v>1</v>
      </c>
      <c r="I145" s="147" t="str">
        <f t="shared" si="27"/>
        <v/>
      </c>
      <c r="J145" s="300">
        <f t="shared" si="28"/>
        <v>0</v>
      </c>
      <c r="K145" s="257"/>
      <c r="L145" s="230"/>
      <c r="M145" s="258"/>
      <c r="N145" s="258"/>
      <c r="O145" s="259"/>
      <c r="P145" s="258"/>
      <c r="Q145" s="259"/>
      <c r="R145" s="261"/>
      <c r="S145" s="261"/>
      <c r="T145" s="236"/>
      <c r="U145" s="402"/>
      <c r="V145" s="277">
        <f t="shared" si="29"/>
        <v>0</v>
      </c>
      <c r="W145" s="323" t="str">
        <f t="shared" si="30"/>
        <v/>
      </c>
      <c r="X145" s="238" t="str">
        <f t="shared" si="23"/>
        <v/>
      </c>
      <c r="Y145" s="252">
        <f t="shared" si="24"/>
        <v>0</v>
      </c>
      <c r="Z145" s="252">
        <f t="shared" si="31"/>
        <v>0</v>
      </c>
      <c r="AA145" s="253">
        <f t="shared" si="32"/>
        <v>0</v>
      </c>
      <c r="AB145" s="254">
        <f t="shared" si="25"/>
        <v>0</v>
      </c>
      <c r="AC145" s="254"/>
      <c r="AD145" s="255"/>
    </row>
    <row r="146" spans="1:30" ht="12.75" customHeight="1" x14ac:dyDescent="0.25">
      <c r="A146" s="186"/>
      <c r="B146" s="230"/>
      <c r="C146" s="256"/>
      <c r="D146" s="232"/>
      <c r="E146" s="192">
        <f t="shared" si="33"/>
        <v>10</v>
      </c>
      <c r="F146" s="144" t="str">
        <f>IFERROR(IF(MID(D146,4,3)="AFE",VLOOKUP(D146,'Affiliated entities'!$B$7:$T$37,2,FALSE),VLOOKUP(A146,Beneficiaries!$A$9:$C$38,2,FALSE)),"")</f>
        <v/>
      </c>
      <c r="G146" s="187" t="str">
        <f>IFERROR(IF(MID(D146,4,3)="AFE",VLOOKUP(D146,'Affiliated entities'!$B$7:$T$37,4,FALSE),VLOOKUP(A146,Beneficiaries!$A$9:$C$38,3,FALSE)),"")</f>
        <v/>
      </c>
      <c r="H146" s="188" t="b">
        <f t="shared" si="26"/>
        <v>1</v>
      </c>
      <c r="I146" s="147" t="str">
        <f t="shared" si="27"/>
        <v/>
      </c>
      <c r="J146" s="300">
        <f t="shared" si="28"/>
        <v>0</v>
      </c>
      <c r="K146" s="257"/>
      <c r="L146" s="230"/>
      <c r="M146" s="258"/>
      <c r="N146" s="258"/>
      <c r="O146" s="259"/>
      <c r="P146" s="258"/>
      <c r="Q146" s="259"/>
      <c r="R146" s="261"/>
      <c r="S146" s="261"/>
      <c r="T146" s="236"/>
      <c r="U146" s="402"/>
      <c r="V146" s="277">
        <f t="shared" si="29"/>
        <v>0</v>
      </c>
      <c r="W146" s="323" t="str">
        <f t="shared" si="30"/>
        <v/>
      </c>
      <c r="X146" s="238" t="str">
        <f t="shared" si="23"/>
        <v/>
      </c>
      <c r="Y146" s="252">
        <f t="shared" si="24"/>
        <v>0</v>
      </c>
      <c r="Z146" s="252">
        <f t="shared" si="31"/>
        <v>0</v>
      </c>
      <c r="AA146" s="253">
        <f t="shared" si="32"/>
        <v>0</v>
      </c>
      <c r="AB146" s="254">
        <f t="shared" si="25"/>
        <v>0</v>
      </c>
      <c r="AC146" s="254"/>
      <c r="AD146" s="255"/>
    </row>
    <row r="147" spans="1:30" ht="12.75" customHeight="1" x14ac:dyDescent="0.25">
      <c r="A147" s="186"/>
      <c r="B147" s="230"/>
      <c r="C147" s="256"/>
      <c r="D147" s="232"/>
      <c r="E147" s="192">
        <f t="shared" si="33"/>
        <v>10</v>
      </c>
      <c r="F147" s="144" t="str">
        <f>IFERROR(IF(MID(D147,4,3)="AFE",VLOOKUP(D147,'Affiliated entities'!$B$7:$T$37,2,FALSE),VLOOKUP(A147,Beneficiaries!$A$9:$C$38,2,FALSE)),"")</f>
        <v/>
      </c>
      <c r="G147" s="187" t="str">
        <f>IFERROR(IF(MID(D147,4,3)="AFE",VLOOKUP(D147,'Affiliated entities'!$B$7:$T$37,4,FALSE),VLOOKUP(A147,Beneficiaries!$A$9:$C$38,3,FALSE)),"")</f>
        <v/>
      </c>
      <c r="H147" s="188" t="b">
        <f t="shared" si="26"/>
        <v>1</v>
      </c>
      <c r="I147" s="147" t="str">
        <f t="shared" si="27"/>
        <v/>
      </c>
      <c r="J147" s="300">
        <f t="shared" si="28"/>
        <v>0</v>
      </c>
      <c r="K147" s="257"/>
      <c r="L147" s="230"/>
      <c r="M147" s="258"/>
      <c r="N147" s="258"/>
      <c r="O147" s="259"/>
      <c r="P147" s="258"/>
      <c r="Q147" s="259"/>
      <c r="R147" s="261"/>
      <c r="S147" s="261"/>
      <c r="T147" s="236"/>
      <c r="U147" s="402"/>
      <c r="V147" s="277">
        <f t="shared" si="29"/>
        <v>0</v>
      </c>
      <c r="W147" s="323" t="str">
        <f t="shared" si="30"/>
        <v/>
      </c>
      <c r="X147" s="238" t="str">
        <f t="shared" si="23"/>
        <v/>
      </c>
      <c r="Y147" s="252">
        <f t="shared" si="24"/>
        <v>0</v>
      </c>
      <c r="Z147" s="252">
        <f t="shared" si="31"/>
        <v>0</v>
      </c>
      <c r="AA147" s="253">
        <f t="shared" si="32"/>
        <v>0</v>
      </c>
      <c r="AB147" s="254">
        <f t="shared" si="25"/>
        <v>0</v>
      </c>
      <c r="AC147" s="254"/>
      <c r="AD147" s="255"/>
    </row>
    <row r="148" spans="1:30" ht="12.75" customHeight="1" x14ac:dyDescent="0.25">
      <c r="A148" s="186"/>
      <c r="B148" s="230"/>
      <c r="C148" s="256"/>
      <c r="D148" s="232"/>
      <c r="E148" s="192">
        <f t="shared" si="33"/>
        <v>10</v>
      </c>
      <c r="F148" s="144" t="str">
        <f>IFERROR(IF(MID(D148,4,3)="AFE",VLOOKUP(D148,'Affiliated entities'!$B$7:$T$37,2,FALSE),VLOOKUP(A148,Beneficiaries!$A$9:$C$38,2,FALSE)),"")</f>
        <v/>
      </c>
      <c r="G148" s="187" t="str">
        <f>IFERROR(IF(MID(D148,4,3)="AFE",VLOOKUP(D148,'Affiliated entities'!$B$7:$T$37,4,FALSE),VLOOKUP(A148,Beneficiaries!$A$9:$C$38,3,FALSE)),"")</f>
        <v/>
      </c>
      <c r="H148" s="188" t="b">
        <f t="shared" si="26"/>
        <v>1</v>
      </c>
      <c r="I148" s="147" t="str">
        <f t="shared" si="27"/>
        <v/>
      </c>
      <c r="J148" s="300">
        <f t="shared" si="28"/>
        <v>0</v>
      </c>
      <c r="K148" s="257"/>
      <c r="L148" s="230"/>
      <c r="M148" s="258"/>
      <c r="N148" s="258"/>
      <c r="O148" s="259"/>
      <c r="P148" s="258"/>
      <c r="Q148" s="259"/>
      <c r="R148" s="261"/>
      <c r="S148" s="261"/>
      <c r="T148" s="236"/>
      <c r="U148" s="402"/>
      <c r="V148" s="277">
        <f t="shared" si="29"/>
        <v>0</v>
      </c>
      <c r="W148" s="323" t="str">
        <f t="shared" si="30"/>
        <v/>
      </c>
      <c r="X148" s="238" t="str">
        <f t="shared" si="23"/>
        <v/>
      </c>
      <c r="Y148" s="252">
        <f t="shared" si="24"/>
        <v>0</v>
      </c>
      <c r="Z148" s="252">
        <f t="shared" si="31"/>
        <v>0</v>
      </c>
      <c r="AA148" s="253">
        <f t="shared" si="32"/>
        <v>0</v>
      </c>
      <c r="AB148" s="254">
        <f t="shared" si="25"/>
        <v>0</v>
      </c>
      <c r="AC148" s="254"/>
      <c r="AD148" s="255"/>
    </row>
    <row r="149" spans="1:30" ht="12.75" customHeight="1" x14ac:dyDescent="0.25">
      <c r="A149" s="186"/>
      <c r="B149" s="230"/>
      <c r="C149" s="256"/>
      <c r="D149" s="232"/>
      <c r="E149" s="192">
        <f t="shared" si="33"/>
        <v>10</v>
      </c>
      <c r="F149" s="144" t="str">
        <f>IFERROR(IF(MID(D149,4,3)="AFE",VLOOKUP(D149,'Affiliated entities'!$B$7:$T$37,2,FALSE),VLOOKUP(A149,Beneficiaries!$A$9:$C$38,2,FALSE)),"")</f>
        <v/>
      </c>
      <c r="G149" s="187" t="str">
        <f>IFERROR(IF(MID(D149,4,3)="AFE",VLOOKUP(D149,'Affiliated entities'!$B$7:$T$37,4,FALSE),VLOOKUP(A149,Beneficiaries!$A$9:$C$38,3,FALSE)),"")</f>
        <v/>
      </c>
      <c r="H149" s="188" t="b">
        <f t="shared" si="26"/>
        <v>1</v>
      </c>
      <c r="I149" s="147" t="str">
        <f t="shared" si="27"/>
        <v/>
      </c>
      <c r="J149" s="300">
        <f t="shared" si="28"/>
        <v>0</v>
      </c>
      <c r="K149" s="257"/>
      <c r="L149" s="230"/>
      <c r="M149" s="258"/>
      <c r="N149" s="258"/>
      <c r="O149" s="259"/>
      <c r="P149" s="258"/>
      <c r="Q149" s="259"/>
      <c r="R149" s="261"/>
      <c r="S149" s="261"/>
      <c r="T149" s="236"/>
      <c r="U149" s="402"/>
      <c r="V149" s="277">
        <f t="shared" si="29"/>
        <v>0</v>
      </c>
      <c r="W149" s="323" t="str">
        <f t="shared" si="30"/>
        <v/>
      </c>
      <c r="X149" s="238" t="str">
        <f t="shared" si="23"/>
        <v/>
      </c>
      <c r="Y149" s="252">
        <f t="shared" si="24"/>
        <v>0</v>
      </c>
      <c r="Z149" s="252">
        <f t="shared" si="31"/>
        <v>0</v>
      </c>
      <c r="AA149" s="253">
        <f t="shared" si="32"/>
        <v>0</v>
      </c>
      <c r="AB149" s="254">
        <f t="shared" si="25"/>
        <v>0</v>
      </c>
      <c r="AC149" s="254"/>
      <c r="AD149" s="255"/>
    </row>
    <row r="150" spans="1:30" ht="12.75" customHeight="1" x14ac:dyDescent="0.25">
      <c r="A150" s="186"/>
      <c r="B150" s="230"/>
      <c r="C150" s="256"/>
      <c r="D150" s="232"/>
      <c r="E150" s="192">
        <f t="shared" si="33"/>
        <v>10</v>
      </c>
      <c r="F150" s="144" t="str">
        <f>IFERROR(IF(MID(D150,4,3)="AFE",VLOOKUP(D150,'Affiliated entities'!$B$7:$T$37,2,FALSE),VLOOKUP(A150,Beneficiaries!$A$9:$C$38,2,FALSE)),"")</f>
        <v/>
      </c>
      <c r="G150" s="187" t="str">
        <f>IFERROR(IF(MID(D150,4,3)="AFE",VLOOKUP(D150,'Affiliated entities'!$B$7:$T$37,4,FALSE),VLOOKUP(A150,Beneficiaries!$A$9:$C$38,3,FALSE)),"")</f>
        <v/>
      </c>
      <c r="H150" s="188" t="b">
        <f t="shared" si="26"/>
        <v>1</v>
      </c>
      <c r="I150" s="147" t="str">
        <f t="shared" si="27"/>
        <v/>
      </c>
      <c r="J150" s="300">
        <f t="shared" si="28"/>
        <v>0</v>
      </c>
      <c r="K150" s="257"/>
      <c r="L150" s="230"/>
      <c r="M150" s="258"/>
      <c r="N150" s="258"/>
      <c r="O150" s="259"/>
      <c r="P150" s="258"/>
      <c r="Q150" s="259"/>
      <c r="R150" s="261"/>
      <c r="S150" s="261"/>
      <c r="T150" s="236"/>
      <c r="U150" s="402"/>
      <c r="V150" s="277">
        <f t="shared" si="29"/>
        <v>0</v>
      </c>
      <c r="W150" s="323" t="str">
        <f t="shared" si="30"/>
        <v/>
      </c>
      <c r="X150" s="238" t="str">
        <f t="shared" si="23"/>
        <v/>
      </c>
      <c r="Y150" s="252">
        <f t="shared" si="24"/>
        <v>0</v>
      </c>
      <c r="Z150" s="252">
        <f t="shared" si="31"/>
        <v>0</v>
      </c>
      <c r="AA150" s="253">
        <f t="shared" si="32"/>
        <v>0</v>
      </c>
      <c r="AB150" s="254">
        <f t="shared" si="25"/>
        <v>0</v>
      </c>
      <c r="AC150" s="254"/>
      <c r="AD150" s="255"/>
    </row>
    <row r="151" spans="1:30" ht="12.75" customHeight="1" x14ac:dyDescent="0.25">
      <c r="A151" s="186"/>
      <c r="B151" s="230"/>
      <c r="C151" s="256"/>
      <c r="D151" s="232"/>
      <c r="E151" s="192">
        <f t="shared" si="33"/>
        <v>10</v>
      </c>
      <c r="F151" s="144" t="str">
        <f>IFERROR(IF(MID(D151,4,3)="AFE",VLOOKUP(D151,'Affiliated entities'!$B$7:$T$37,2,FALSE),VLOOKUP(A151,Beneficiaries!$A$9:$C$38,2,FALSE)),"")</f>
        <v/>
      </c>
      <c r="G151" s="187" t="str">
        <f>IFERROR(IF(MID(D151,4,3)="AFE",VLOOKUP(D151,'Affiliated entities'!$B$7:$T$37,4,FALSE),VLOOKUP(A151,Beneficiaries!$A$9:$C$38,3,FALSE)),"")</f>
        <v/>
      </c>
      <c r="H151" s="188" t="b">
        <f t="shared" si="26"/>
        <v>1</v>
      </c>
      <c r="I151" s="147" t="str">
        <f t="shared" si="27"/>
        <v/>
      </c>
      <c r="J151" s="300">
        <f t="shared" si="28"/>
        <v>0</v>
      </c>
      <c r="K151" s="257"/>
      <c r="L151" s="230"/>
      <c r="M151" s="258"/>
      <c r="N151" s="258"/>
      <c r="O151" s="259"/>
      <c r="P151" s="258"/>
      <c r="Q151" s="259"/>
      <c r="R151" s="261"/>
      <c r="S151" s="261"/>
      <c r="T151" s="236"/>
      <c r="U151" s="402"/>
      <c r="V151" s="277">
        <f t="shared" si="29"/>
        <v>0</v>
      </c>
      <c r="W151" s="323" t="str">
        <f t="shared" si="30"/>
        <v/>
      </c>
      <c r="X151" s="238" t="str">
        <f t="shared" si="23"/>
        <v/>
      </c>
      <c r="Y151" s="252">
        <f t="shared" si="24"/>
        <v>0</v>
      </c>
      <c r="Z151" s="252">
        <f t="shared" si="31"/>
        <v>0</v>
      </c>
      <c r="AA151" s="253">
        <f t="shared" si="32"/>
        <v>0</v>
      </c>
      <c r="AB151" s="254">
        <f t="shared" si="25"/>
        <v>0</v>
      </c>
      <c r="AC151" s="254"/>
      <c r="AD151" s="255"/>
    </row>
    <row r="152" spans="1:30" ht="12.75" customHeight="1" x14ac:dyDescent="0.25">
      <c r="A152" s="186"/>
      <c r="B152" s="230"/>
      <c r="C152" s="256"/>
      <c r="D152" s="232"/>
      <c r="E152" s="192">
        <f t="shared" si="33"/>
        <v>10</v>
      </c>
      <c r="F152" s="144" t="str">
        <f>IFERROR(IF(MID(D152,4,3)="AFE",VLOOKUP(D152,'Affiliated entities'!$B$7:$T$37,2,FALSE),VLOOKUP(A152,Beneficiaries!$A$9:$C$38,2,FALSE)),"")</f>
        <v/>
      </c>
      <c r="G152" s="187" t="str">
        <f>IFERROR(IF(MID(D152,4,3)="AFE",VLOOKUP(D152,'Affiliated entities'!$B$7:$T$37,4,FALSE),VLOOKUP(A152,Beneficiaries!$A$9:$C$38,3,FALSE)),"")</f>
        <v/>
      </c>
      <c r="H152" s="188" t="b">
        <f t="shared" si="26"/>
        <v>1</v>
      </c>
      <c r="I152" s="147" t="str">
        <f t="shared" si="27"/>
        <v/>
      </c>
      <c r="J152" s="300">
        <f t="shared" si="28"/>
        <v>0</v>
      </c>
      <c r="K152" s="257"/>
      <c r="L152" s="230"/>
      <c r="M152" s="258"/>
      <c r="N152" s="258"/>
      <c r="O152" s="259"/>
      <c r="P152" s="258"/>
      <c r="Q152" s="259"/>
      <c r="R152" s="261"/>
      <c r="S152" s="261"/>
      <c r="T152" s="236"/>
      <c r="U152" s="402"/>
      <c r="V152" s="277">
        <f t="shared" si="29"/>
        <v>0</v>
      </c>
      <c r="W152" s="323" t="str">
        <f t="shared" si="30"/>
        <v/>
      </c>
      <c r="X152" s="238" t="str">
        <f t="shared" si="23"/>
        <v/>
      </c>
      <c r="Y152" s="252">
        <f t="shared" si="24"/>
        <v>0</v>
      </c>
      <c r="Z152" s="252">
        <f t="shared" si="31"/>
        <v>0</v>
      </c>
      <c r="AA152" s="253">
        <f t="shared" si="32"/>
        <v>0</v>
      </c>
      <c r="AB152" s="254">
        <f t="shared" si="25"/>
        <v>0</v>
      </c>
      <c r="AC152" s="254"/>
      <c r="AD152" s="255"/>
    </row>
    <row r="153" spans="1:30" ht="12.75" customHeight="1" x14ac:dyDescent="0.25">
      <c r="A153" s="186"/>
      <c r="B153" s="230"/>
      <c r="C153" s="256"/>
      <c r="D153" s="232"/>
      <c r="E153" s="192">
        <f t="shared" si="33"/>
        <v>10</v>
      </c>
      <c r="F153" s="144" t="str">
        <f>IFERROR(IF(MID(D153,4,3)="AFE",VLOOKUP(D153,'Affiliated entities'!$B$7:$T$37,2,FALSE),VLOOKUP(A153,Beneficiaries!$A$9:$C$38,2,FALSE)),"")</f>
        <v/>
      </c>
      <c r="G153" s="187" t="str">
        <f>IFERROR(IF(MID(D153,4,3)="AFE",VLOOKUP(D153,'Affiliated entities'!$B$7:$T$37,4,FALSE),VLOOKUP(A153,Beneficiaries!$A$9:$C$38,3,FALSE)),"")</f>
        <v/>
      </c>
      <c r="H153" s="188" t="b">
        <f t="shared" si="26"/>
        <v>1</v>
      </c>
      <c r="I153" s="147" t="str">
        <f t="shared" si="27"/>
        <v/>
      </c>
      <c r="J153" s="300">
        <f t="shared" si="28"/>
        <v>0</v>
      </c>
      <c r="K153" s="257"/>
      <c r="L153" s="230"/>
      <c r="M153" s="258"/>
      <c r="N153" s="258"/>
      <c r="O153" s="259"/>
      <c r="P153" s="258"/>
      <c r="Q153" s="259"/>
      <c r="R153" s="261"/>
      <c r="S153" s="261"/>
      <c r="T153" s="236"/>
      <c r="U153" s="402"/>
      <c r="V153" s="277">
        <f t="shared" si="29"/>
        <v>0</v>
      </c>
      <c r="W153" s="323" t="str">
        <f t="shared" si="30"/>
        <v/>
      </c>
      <c r="X153" s="238" t="str">
        <f t="shared" si="23"/>
        <v/>
      </c>
      <c r="Y153" s="252">
        <f t="shared" si="24"/>
        <v>0</v>
      </c>
      <c r="Z153" s="252">
        <f t="shared" si="31"/>
        <v>0</v>
      </c>
      <c r="AA153" s="253">
        <f t="shared" si="32"/>
        <v>0</v>
      </c>
      <c r="AB153" s="254">
        <f t="shared" si="25"/>
        <v>0</v>
      </c>
      <c r="AC153" s="254"/>
      <c r="AD153" s="255"/>
    </row>
    <row r="154" spans="1:30" ht="12.75" customHeight="1" x14ac:dyDescent="0.25">
      <c r="A154" s="186"/>
      <c r="B154" s="230"/>
      <c r="C154" s="256"/>
      <c r="D154" s="232"/>
      <c r="E154" s="192">
        <f t="shared" si="33"/>
        <v>10</v>
      </c>
      <c r="F154" s="144" t="str">
        <f>IFERROR(IF(MID(D154,4,3)="AFE",VLOOKUP(D154,'Affiliated entities'!$B$7:$T$37,2,FALSE),VLOOKUP(A154,Beneficiaries!$A$9:$C$38,2,FALSE)),"")</f>
        <v/>
      </c>
      <c r="G154" s="187" t="str">
        <f>IFERROR(IF(MID(D154,4,3)="AFE",VLOOKUP(D154,'Affiliated entities'!$B$7:$T$37,4,FALSE),VLOOKUP(A154,Beneficiaries!$A$9:$C$38,3,FALSE)),"")</f>
        <v/>
      </c>
      <c r="H154" s="188" t="b">
        <f t="shared" si="26"/>
        <v>1</v>
      </c>
      <c r="I154" s="147" t="str">
        <f t="shared" si="27"/>
        <v/>
      </c>
      <c r="J154" s="300">
        <f t="shared" si="28"/>
        <v>0</v>
      </c>
      <c r="K154" s="257"/>
      <c r="L154" s="230"/>
      <c r="M154" s="258"/>
      <c r="N154" s="258"/>
      <c r="O154" s="259"/>
      <c r="P154" s="258"/>
      <c r="Q154" s="259"/>
      <c r="R154" s="261"/>
      <c r="S154" s="261"/>
      <c r="T154" s="236"/>
      <c r="U154" s="402"/>
      <c r="V154" s="277">
        <f t="shared" si="29"/>
        <v>0</v>
      </c>
      <c r="W154" s="323" t="str">
        <f t="shared" si="30"/>
        <v/>
      </c>
      <c r="X154" s="238" t="str">
        <f t="shared" si="23"/>
        <v/>
      </c>
      <c r="Y154" s="252">
        <f t="shared" si="24"/>
        <v>0</v>
      </c>
      <c r="Z154" s="252">
        <f t="shared" si="31"/>
        <v>0</v>
      </c>
      <c r="AA154" s="253">
        <f t="shared" si="32"/>
        <v>0</v>
      </c>
      <c r="AB154" s="254">
        <f t="shared" si="25"/>
        <v>0</v>
      </c>
      <c r="AC154" s="254"/>
      <c r="AD154" s="255"/>
    </row>
    <row r="155" spans="1:30" ht="12.75" customHeight="1" x14ac:dyDescent="0.25">
      <c r="A155" s="186"/>
      <c r="B155" s="230"/>
      <c r="C155" s="256"/>
      <c r="D155" s="232"/>
      <c r="E155" s="192">
        <f t="shared" si="33"/>
        <v>10</v>
      </c>
      <c r="F155" s="144" t="str">
        <f>IFERROR(IF(MID(D155,4,3)="AFE",VLOOKUP(D155,'Affiliated entities'!$B$7:$T$37,2,FALSE),VLOOKUP(A155,Beneficiaries!$A$9:$C$38,2,FALSE)),"")</f>
        <v/>
      </c>
      <c r="G155" s="187" t="str">
        <f>IFERROR(IF(MID(D155,4,3)="AFE",VLOOKUP(D155,'Affiliated entities'!$B$7:$T$37,4,FALSE),VLOOKUP(A155,Beneficiaries!$A$9:$C$38,3,FALSE)),"")</f>
        <v/>
      </c>
      <c r="H155" s="188" t="b">
        <f t="shared" si="26"/>
        <v>1</v>
      </c>
      <c r="I155" s="147" t="str">
        <f t="shared" si="27"/>
        <v/>
      </c>
      <c r="J155" s="300">
        <f t="shared" si="28"/>
        <v>0</v>
      </c>
      <c r="K155" s="257"/>
      <c r="L155" s="230"/>
      <c r="M155" s="258"/>
      <c r="N155" s="258"/>
      <c r="O155" s="259"/>
      <c r="P155" s="258"/>
      <c r="Q155" s="259"/>
      <c r="R155" s="261"/>
      <c r="S155" s="261"/>
      <c r="T155" s="236"/>
      <c r="U155" s="402"/>
      <c r="V155" s="277">
        <f t="shared" si="29"/>
        <v>0</v>
      </c>
      <c r="W155" s="323" t="str">
        <f t="shared" si="30"/>
        <v/>
      </c>
      <c r="X155" s="238" t="str">
        <f t="shared" si="23"/>
        <v/>
      </c>
      <c r="Y155" s="252">
        <f t="shared" si="24"/>
        <v>0</v>
      </c>
      <c r="Z155" s="252">
        <f t="shared" si="31"/>
        <v>0</v>
      </c>
      <c r="AA155" s="253">
        <f t="shared" si="32"/>
        <v>0</v>
      </c>
      <c r="AB155" s="254">
        <f t="shared" si="25"/>
        <v>0</v>
      </c>
      <c r="AC155" s="254"/>
      <c r="AD155" s="255"/>
    </row>
    <row r="156" spans="1:30" ht="12.75" customHeight="1" x14ac:dyDescent="0.25">
      <c r="A156" s="186"/>
      <c r="B156" s="230"/>
      <c r="C156" s="256"/>
      <c r="D156" s="232"/>
      <c r="E156" s="192">
        <f t="shared" si="33"/>
        <v>10</v>
      </c>
      <c r="F156" s="144" t="str">
        <f>IFERROR(IF(MID(D156,4,3)="AFE",VLOOKUP(D156,'Affiliated entities'!$B$7:$T$37,2,FALSE),VLOOKUP(A156,Beneficiaries!$A$9:$C$38,2,FALSE)),"")</f>
        <v/>
      </c>
      <c r="G156" s="187" t="str">
        <f>IFERROR(IF(MID(D156,4,3)="AFE",VLOOKUP(D156,'Affiliated entities'!$B$7:$T$37,4,FALSE),VLOOKUP(A156,Beneficiaries!$A$9:$C$38,3,FALSE)),"")</f>
        <v/>
      </c>
      <c r="H156" s="188" t="b">
        <f t="shared" si="26"/>
        <v>1</v>
      </c>
      <c r="I156" s="147" t="str">
        <f t="shared" si="27"/>
        <v/>
      </c>
      <c r="J156" s="300">
        <f t="shared" si="28"/>
        <v>0</v>
      </c>
      <c r="K156" s="257"/>
      <c r="L156" s="230"/>
      <c r="M156" s="258"/>
      <c r="N156" s="258"/>
      <c r="O156" s="259"/>
      <c r="P156" s="258"/>
      <c r="Q156" s="259"/>
      <c r="R156" s="261"/>
      <c r="S156" s="261"/>
      <c r="T156" s="236"/>
      <c r="U156" s="402"/>
      <c r="V156" s="277">
        <f t="shared" si="29"/>
        <v>0</v>
      </c>
      <c r="W156" s="323" t="str">
        <f t="shared" si="30"/>
        <v/>
      </c>
      <c r="X156" s="238" t="str">
        <f t="shared" si="23"/>
        <v/>
      </c>
      <c r="Y156" s="252">
        <f t="shared" si="24"/>
        <v>0</v>
      </c>
      <c r="Z156" s="252">
        <f t="shared" si="31"/>
        <v>0</v>
      </c>
      <c r="AA156" s="253">
        <f t="shared" si="32"/>
        <v>0</v>
      </c>
      <c r="AB156" s="254">
        <f t="shared" si="25"/>
        <v>0</v>
      </c>
      <c r="AC156" s="254"/>
      <c r="AD156" s="255"/>
    </row>
    <row r="157" spans="1:30" ht="12.75" customHeight="1" x14ac:dyDescent="0.25">
      <c r="A157" s="186"/>
      <c r="B157" s="230"/>
      <c r="C157" s="256"/>
      <c r="D157" s="232"/>
      <c r="E157" s="192">
        <f t="shared" si="33"/>
        <v>10</v>
      </c>
      <c r="F157" s="144" t="str">
        <f>IFERROR(IF(MID(D157,4,3)="AFE",VLOOKUP(D157,'Affiliated entities'!$B$7:$T$37,2,FALSE),VLOOKUP(A157,Beneficiaries!$A$9:$C$38,2,FALSE)),"")</f>
        <v/>
      </c>
      <c r="G157" s="187" t="str">
        <f>IFERROR(IF(MID(D157,4,3)="AFE",VLOOKUP(D157,'Affiliated entities'!$B$7:$T$37,4,FALSE),VLOOKUP(A157,Beneficiaries!$A$9:$C$38,3,FALSE)),"")</f>
        <v/>
      </c>
      <c r="H157" s="188" t="b">
        <f t="shared" si="26"/>
        <v>1</v>
      </c>
      <c r="I157" s="147" t="str">
        <f t="shared" si="27"/>
        <v/>
      </c>
      <c r="J157" s="300">
        <f t="shared" si="28"/>
        <v>0</v>
      </c>
      <c r="K157" s="257"/>
      <c r="L157" s="230"/>
      <c r="M157" s="258"/>
      <c r="N157" s="258"/>
      <c r="O157" s="259"/>
      <c r="P157" s="258"/>
      <c r="Q157" s="259"/>
      <c r="R157" s="261"/>
      <c r="S157" s="261"/>
      <c r="T157" s="236"/>
      <c r="U157" s="402"/>
      <c r="V157" s="277">
        <f t="shared" si="29"/>
        <v>0</v>
      </c>
      <c r="W157" s="323" t="str">
        <f t="shared" si="30"/>
        <v/>
      </c>
      <c r="X157" s="238" t="str">
        <f t="shared" si="23"/>
        <v/>
      </c>
      <c r="Y157" s="252">
        <f t="shared" si="24"/>
        <v>0</v>
      </c>
      <c r="Z157" s="252">
        <f t="shared" si="31"/>
        <v>0</v>
      </c>
      <c r="AA157" s="253">
        <f t="shared" si="32"/>
        <v>0</v>
      </c>
      <c r="AB157" s="254">
        <f t="shared" si="25"/>
        <v>0</v>
      </c>
      <c r="AC157" s="254"/>
      <c r="AD157" s="255"/>
    </row>
    <row r="158" spans="1:30" ht="12.75" customHeight="1" x14ac:dyDescent="0.25">
      <c r="A158" s="186"/>
      <c r="B158" s="230"/>
      <c r="C158" s="256"/>
      <c r="D158" s="232"/>
      <c r="E158" s="192">
        <f t="shared" si="33"/>
        <v>10</v>
      </c>
      <c r="F158" s="144" t="str">
        <f>IFERROR(IF(MID(D158,4,3)="AFE",VLOOKUP(D158,'Affiliated entities'!$B$7:$T$37,2,FALSE),VLOOKUP(A158,Beneficiaries!$A$9:$C$38,2,FALSE)),"")</f>
        <v/>
      </c>
      <c r="G158" s="187" t="str">
        <f>IFERROR(IF(MID(D158,4,3)="AFE",VLOOKUP(D158,'Affiliated entities'!$B$7:$T$37,4,FALSE),VLOOKUP(A158,Beneficiaries!$A$9:$C$38,3,FALSE)),"")</f>
        <v/>
      </c>
      <c r="H158" s="188" t="b">
        <f t="shared" si="26"/>
        <v>1</v>
      </c>
      <c r="I158" s="147" t="str">
        <f t="shared" si="27"/>
        <v/>
      </c>
      <c r="J158" s="300">
        <f t="shared" si="28"/>
        <v>0</v>
      </c>
      <c r="K158" s="257"/>
      <c r="L158" s="230"/>
      <c r="M158" s="258"/>
      <c r="N158" s="258"/>
      <c r="O158" s="259"/>
      <c r="P158" s="258"/>
      <c r="Q158" s="259"/>
      <c r="R158" s="261"/>
      <c r="S158" s="261"/>
      <c r="T158" s="236"/>
      <c r="U158" s="402"/>
      <c r="V158" s="277">
        <f t="shared" si="29"/>
        <v>0</v>
      </c>
      <c r="W158" s="323" t="str">
        <f t="shared" si="30"/>
        <v/>
      </c>
      <c r="X158" s="238" t="str">
        <f t="shared" si="23"/>
        <v/>
      </c>
      <c r="Y158" s="252">
        <f t="shared" si="24"/>
        <v>0</v>
      </c>
      <c r="Z158" s="252">
        <f t="shared" si="31"/>
        <v>0</v>
      </c>
      <c r="AA158" s="253">
        <f t="shared" si="32"/>
        <v>0</v>
      </c>
      <c r="AB158" s="254">
        <f t="shared" si="25"/>
        <v>0</v>
      </c>
      <c r="AC158" s="254"/>
      <c r="AD158" s="255"/>
    </row>
    <row r="159" spans="1:30" ht="12.75" customHeight="1" x14ac:dyDescent="0.25">
      <c r="A159" s="186"/>
      <c r="B159" s="230"/>
      <c r="C159" s="256"/>
      <c r="D159" s="232"/>
      <c r="E159" s="192">
        <f t="shared" si="33"/>
        <v>10</v>
      </c>
      <c r="F159" s="144" t="str">
        <f>IFERROR(IF(MID(D159,4,3)="AFE",VLOOKUP(D159,'Affiliated entities'!$B$7:$T$37,2,FALSE),VLOOKUP(A159,Beneficiaries!$A$9:$C$38,2,FALSE)),"")</f>
        <v/>
      </c>
      <c r="G159" s="187" t="str">
        <f>IFERROR(IF(MID(D159,4,3)="AFE",VLOOKUP(D159,'Affiliated entities'!$B$7:$T$37,4,FALSE),VLOOKUP(A159,Beneficiaries!$A$9:$C$38,3,FALSE)),"")</f>
        <v/>
      </c>
      <c r="H159" s="188" t="b">
        <f t="shared" si="26"/>
        <v>1</v>
      </c>
      <c r="I159" s="147" t="str">
        <f t="shared" si="27"/>
        <v/>
      </c>
      <c r="J159" s="300">
        <f t="shared" si="28"/>
        <v>0</v>
      </c>
      <c r="K159" s="257"/>
      <c r="L159" s="230"/>
      <c r="M159" s="258"/>
      <c r="N159" s="258"/>
      <c r="O159" s="259"/>
      <c r="P159" s="258"/>
      <c r="Q159" s="259"/>
      <c r="R159" s="261"/>
      <c r="S159" s="261"/>
      <c r="T159" s="236"/>
      <c r="U159" s="402"/>
      <c r="V159" s="277">
        <f t="shared" si="29"/>
        <v>0</v>
      </c>
      <c r="W159" s="323" t="str">
        <f t="shared" si="30"/>
        <v/>
      </c>
      <c r="X159" s="238" t="str">
        <f t="shared" si="23"/>
        <v/>
      </c>
      <c r="Y159" s="252">
        <f t="shared" si="24"/>
        <v>0</v>
      </c>
      <c r="Z159" s="252">
        <f t="shared" si="31"/>
        <v>0</v>
      </c>
      <c r="AA159" s="253">
        <f t="shared" si="32"/>
        <v>0</v>
      </c>
      <c r="AB159" s="254">
        <f t="shared" si="25"/>
        <v>0</v>
      </c>
      <c r="AC159" s="254"/>
      <c r="AD159" s="255"/>
    </row>
    <row r="160" spans="1:30" ht="12.75" customHeight="1" x14ac:dyDescent="0.25">
      <c r="A160" s="186"/>
      <c r="B160" s="230"/>
      <c r="C160" s="256"/>
      <c r="D160" s="232"/>
      <c r="E160" s="192">
        <f t="shared" si="33"/>
        <v>10</v>
      </c>
      <c r="F160" s="144" t="str">
        <f>IFERROR(IF(MID(D160,4,3)="AFE",VLOOKUP(D160,'Affiliated entities'!$B$7:$T$37,2,FALSE),VLOOKUP(A160,Beneficiaries!$A$9:$C$38,2,FALSE)),"")</f>
        <v/>
      </c>
      <c r="G160" s="187" t="str">
        <f>IFERROR(IF(MID(D160,4,3)="AFE",VLOOKUP(D160,'Affiliated entities'!$B$7:$T$37,4,FALSE),VLOOKUP(A160,Beneficiaries!$A$9:$C$38,3,FALSE)),"")</f>
        <v/>
      </c>
      <c r="H160" s="188" t="b">
        <f t="shared" si="26"/>
        <v>1</v>
      </c>
      <c r="I160" s="147" t="str">
        <f t="shared" si="27"/>
        <v/>
      </c>
      <c r="J160" s="300">
        <f t="shared" si="28"/>
        <v>0</v>
      </c>
      <c r="K160" s="257"/>
      <c r="L160" s="230"/>
      <c r="M160" s="258"/>
      <c r="N160" s="258"/>
      <c r="O160" s="259"/>
      <c r="P160" s="258"/>
      <c r="Q160" s="259"/>
      <c r="R160" s="261"/>
      <c r="S160" s="261"/>
      <c r="T160" s="236"/>
      <c r="U160" s="402"/>
      <c r="V160" s="277">
        <f t="shared" si="29"/>
        <v>0</v>
      </c>
      <c r="W160" s="323" t="str">
        <f t="shared" si="30"/>
        <v/>
      </c>
      <c r="X160" s="238" t="str">
        <f t="shared" si="23"/>
        <v/>
      </c>
      <c r="Y160" s="252">
        <f t="shared" si="24"/>
        <v>0</v>
      </c>
      <c r="Z160" s="252">
        <f t="shared" si="31"/>
        <v>0</v>
      </c>
      <c r="AA160" s="253">
        <f t="shared" si="32"/>
        <v>0</v>
      </c>
      <c r="AB160" s="254">
        <f t="shared" si="25"/>
        <v>0</v>
      </c>
      <c r="AC160" s="254"/>
      <c r="AD160" s="255"/>
    </row>
    <row r="161" spans="1:30" ht="12.75" customHeight="1" x14ac:dyDescent="0.25">
      <c r="A161" s="186"/>
      <c r="B161" s="230"/>
      <c r="C161" s="256"/>
      <c r="D161" s="232"/>
      <c r="E161" s="192">
        <f t="shared" si="33"/>
        <v>10</v>
      </c>
      <c r="F161" s="144" t="str">
        <f>IFERROR(IF(MID(D161,4,3)="AFE",VLOOKUP(D161,'Affiliated entities'!$B$7:$T$37,2,FALSE),VLOOKUP(A161,Beneficiaries!$A$9:$C$38,2,FALSE)),"")</f>
        <v/>
      </c>
      <c r="G161" s="187" t="str">
        <f>IFERROR(IF(MID(D161,4,3)="AFE",VLOOKUP(D161,'Affiliated entities'!$B$7:$T$37,4,FALSE),VLOOKUP(A161,Beneficiaries!$A$9:$C$38,3,FALSE)),"")</f>
        <v/>
      </c>
      <c r="H161" s="188" t="b">
        <f t="shared" si="26"/>
        <v>1</v>
      </c>
      <c r="I161" s="147" t="str">
        <f t="shared" si="27"/>
        <v/>
      </c>
      <c r="J161" s="300">
        <f t="shared" si="28"/>
        <v>0</v>
      </c>
      <c r="K161" s="257"/>
      <c r="L161" s="230"/>
      <c r="M161" s="258"/>
      <c r="N161" s="258"/>
      <c r="O161" s="259"/>
      <c r="P161" s="258"/>
      <c r="Q161" s="259"/>
      <c r="R161" s="261"/>
      <c r="S161" s="261"/>
      <c r="T161" s="236"/>
      <c r="U161" s="402"/>
      <c r="V161" s="277">
        <f t="shared" si="29"/>
        <v>0</v>
      </c>
      <c r="W161" s="323" t="str">
        <f t="shared" si="30"/>
        <v/>
      </c>
      <c r="X161" s="238" t="str">
        <f t="shared" si="23"/>
        <v/>
      </c>
      <c r="Y161" s="252">
        <f t="shared" si="24"/>
        <v>0</v>
      </c>
      <c r="Z161" s="252">
        <f t="shared" si="31"/>
        <v>0</v>
      </c>
      <c r="AA161" s="253">
        <f t="shared" si="32"/>
        <v>0</v>
      </c>
      <c r="AB161" s="254">
        <f t="shared" si="25"/>
        <v>0</v>
      </c>
      <c r="AC161" s="254"/>
      <c r="AD161" s="255"/>
    </row>
    <row r="162" spans="1:30" ht="12.75" customHeight="1" x14ac:dyDescent="0.25">
      <c r="A162" s="186"/>
      <c r="B162" s="230"/>
      <c r="C162" s="256"/>
      <c r="D162" s="232"/>
      <c r="E162" s="192">
        <f t="shared" si="33"/>
        <v>10</v>
      </c>
      <c r="F162" s="144" t="str">
        <f>IFERROR(IF(MID(D162,4,3)="AFE",VLOOKUP(D162,'Affiliated entities'!$B$7:$T$37,2,FALSE),VLOOKUP(A162,Beneficiaries!$A$9:$C$38,2,FALSE)),"")</f>
        <v/>
      </c>
      <c r="G162" s="187" t="str">
        <f>IFERROR(IF(MID(D162,4,3)="AFE",VLOOKUP(D162,'Affiliated entities'!$B$7:$T$37,4,FALSE),VLOOKUP(A162,Beneficiaries!$A$9:$C$38,3,FALSE)),"")</f>
        <v/>
      </c>
      <c r="H162" s="188" t="b">
        <f t="shared" si="26"/>
        <v>1</v>
      </c>
      <c r="I162" s="147" t="str">
        <f t="shared" si="27"/>
        <v/>
      </c>
      <c r="J162" s="300">
        <f t="shared" si="28"/>
        <v>0</v>
      </c>
      <c r="K162" s="257"/>
      <c r="L162" s="230"/>
      <c r="M162" s="258"/>
      <c r="N162" s="258"/>
      <c r="O162" s="259"/>
      <c r="P162" s="258"/>
      <c r="Q162" s="259"/>
      <c r="R162" s="261"/>
      <c r="S162" s="261"/>
      <c r="T162" s="236"/>
      <c r="U162" s="402"/>
      <c r="V162" s="277">
        <f t="shared" si="29"/>
        <v>0</v>
      </c>
      <c r="W162" s="323" t="str">
        <f t="shared" si="30"/>
        <v/>
      </c>
      <c r="X162" s="238" t="str">
        <f t="shared" si="23"/>
        <v/>
      </c>
      <c r="Y162" s="252">
        <f t="shared" si="24"/>
        <v>0</v>
      </c>
      <c r="Z162" s="252">
        <f t="shared" si="31"/>
        <v>0</v>
      </c>
      <c r="AA162" s="253">
        <f t="shared" si="32"/>
        <v>0</v>
      </c>
      <c r="AB162" s="254">
        <f t="shared" si="25"/>
        <v>0</v>
      </c>
      <c r="AC162" s="254"/>
      <c r="AD162" s="255"/>
    </row>
    <row r="163" spans="1:30" ht="12.75" customHeight="1" x14ac:dyDescent="0.25">
      <c r="A163" s="186"/>
      <c r="B163" s="230"/>
      <c r="C163" s="256"/>
      <c r="D163" s="232"/>
      <c r="E163" s="192">
        <f t="shared" si="33"/>
        <v>10</v>
      </c>
      <c r="F163" s="144" t="str">
        <f>IFERROR(IF(MID(D163,4,3)="AFE",VLOOKUP(D163,'Affiliated entities'!$B$7:$T$37,2,FALSE),VLOOKUP(A163,Beneficiaries!$A$9:$C$38,2,FALSE)),"")</f>
        <v/>
      </c>
      <c r="G163" s="187" t="str">
        <f>IFERROR(IF(MID(D163,4,3)="AFE",VLOOKUP(D163,'Affiliated entities'!$B$7:$T$37,4,FALSE),VLOOKUP(A163,Beneficiaries!$A$9:$C$38,3,FALSE)),"")</f>
        <v/>
      </c>
      <c r="H163" s="188" t="b">
        <f t="shared" si="26"/>
        <v>1</v>
      </c>
      <c r="I163" s="147" t="str">
        <f t="shared" si="27"/>
        <v/>
      </c>
      <c r="J163" s="300">
        <f t="shared" si="28"/>
        <v>0</v>
      </c>
      <c r="K163" s="257"/>
      <c r="L163" s="230"/>
      <c r="M163" s="258"/>
      <c r="N163" s="258"/>
      <c r="O163" s="259"/>
      <c r="P163" s="258"/>
      <c r="Q163" s="259"/>
      <c r="R163" s="261"/>
      <c r="S163" s="261"/>
      <c r="T163" s="236"/>
      <c r="U163" s="402"/>
      <c r="V163" s="277">
        <f t="shared" si="29"/>
        <v>0</v>
      </c>
      <c r="W163" s="323" t="str">
        <f t="shared" si="30"/>
        <v/>
      </c>
      <c r="X163" s="238" t="str">
        <f t="shared" si="23"/>
        <v/>
      </c>
      <c r="Y163" s="252">
        <f t="shared" si="24"/>
        <v>0</v>
      </c>
      <c r="Z163" s="252">
        <f t="shared" si="31"/>
        <v>0</v>
      </c>
      <c r="AA163" s="253">
        <f t="shared" si="32"/>
        <v>0</v>
      </c>
      <c r="AB163" s="254">
        <f t="shared" si="25"/>
        <v>0</v>
      </c>
      <c r="AC163" s="254"/>
      <c r="AD163" s="255"/>
    </row>
    <row r="164" spans="1:30" ht="12.75" customHeight="1" x14ac:dyDescent="0.25">
      <c r="A164" s="186"/>
      <c r="B164" s="230"/>
      <c r="C164" s="256"/>
      <c r="D164" s="232"/>
      <c r="E164" s="192">
        <f t="shared" si="33"/>
        <v>10</v>
      </c>
      <c r="F164" s="144" t="str">
        <f>IFERROR(IF(MID(D164,4,3)="AFE",VLOOKUP(D164,'Affiliated entities'!$B$7:$T$37,2,FALSE),VLOOKUP(A164,Beneficiaries!$A$9:$C$38,2,FALSE)),"")</f>
        <v/>
      </c>
      <c r="G164" s="187" t="str">
        <f>IFERROR(IF(MID(D164,4,3)="AFE",VLOOKUP(D164,'Affiliated entities'!$B$7:$T$37,4,FALSE),VLOOKUP(A164,Beneficiaries!$A$9:$C$38,3,FALSE)),"")</f>
        <v/>
      </c>
      <c r="H164" s="188" t="b">
        <f t="shared" si="26"/>
        <v>1</v>
      </c>
      <c r="I164" s="147" t="str">
        <f t="shared" si="27"/>
        <v/>
      </c>
      <c r="J164" s="300">
        <f t="shared" si="28"/>
        <v>0</v>
      </c>
      <c r="K164" s="257"/>
      <c r="L164" s="230"/>
      <c r="M164" s="258"/>
      <c r="N164" s="258"/>
      <c r="O164" s="259"/>
      <c r="P164" s="258"/>
      <c r="Q164" s="259"/>
      <c r="R164" s="261"/>
      <c r="S164" s="261"/>
      <c r="T164" s="236"/>
      <c r="U164" s="402"/>
      <c r="V164" s="277">
        <f t="shared" si="29"/>
        <v>0</v>
      </c>
      <c r="W164" s="323" t="str">
        <f t="shared" si="30"/>
        <v/>
      </c>
      <c r="X164" s="238" t="str">
        <f t="shared" si="23"/>
        <v/>
      </c>
      <c r="Y164" s="252">
        <f t="shared" si="24"/>
        <v>0</v>
      </c>
      <c r="Z164" s="252">
        <f t="shared" si="31"/>
        <v>0</v>
      </c>
      <c r="AA164" s="253">
        <f t="shared" si="32"/>
        <v>0</v>
      </c>
      <c r="AB164" s="254">
        <f t="shared" si="25"/>
        <v>0</v>
      </c>
      <c r="AC164" s="254"/>
      <c r="AD164" s="255"/>
    </row>
    <row r="165" spans="1:30" ht="12.75" customHeight="1" x14ac:dyDescent="0.25">
      <c r="A165" s="186"/>
      <c r="B165" s="230"/>
      <c r="C165" s="256"/>
      <c r="D165" s="232"/>
      <c r="E165" s="192">
        <f t="shared" si="33"/>
        <v>10</v>
      </c>
      <c r="F165" s="144" t="str">
        <f>IFERROR(IF(MID(D165,4,3)="AFE",VLOOKUP(D165,'Affiliated entities'!$B$7:$T$37,2,FALSE),VLOOKUP(A165,Beneficiaries!$A$9:$C$38,2,FALSE)),"")</f>
        <v/>
      </c>
      <c r="G165" s="187" t="str">
        <f>IFERROR(IF(MID(D165,4,3)="AFE",VLOOKUP(D165,'Affiliated entities'!$B$7:$T$37,4,FALSE),VLOOKUP(A165,Beneficiaries!$A$9:$C$38,3,FALSE)),"")</f>
        <v/>
      </c>
      <c r="H165" s="188" t="b">
        <f t="shared" si="26"/>
        <v>1</v>
      </c>
      <c r="I165" s="147" t="str">
        <f t="shared" si="27"/>
        <v/>
      </c>
      <c r="J165" s="300">
        <f t="shared" si="28"/>
        <v>0</v>
      </c>
      <c r="K165" s="257"/>
      <c r="L165" s="230"/>
      <c r="M165" s="258"/>
      <c r="N165" s="258"/>
      <c r="O165" s="259"/>
      <c r="P165" s="258"/>
      <c r="Q165" s="259"/>
      <c r="R165" s="261"/>
      <c r="S165" s="261"/>
      <c r="T165" s="236"/>
      <c r="U165" s="402"/>
      <c r="V165" s="277">
        <f t="shared" si="29"/>
        <v>0</v>
      </c>
      <c r="W165" s="323" t="str">
        <f t="shared" si="30"/>
        <v/>
      </c>
      <c r="X165" s="238" t="str">
        <f t="shared" si="23"/>
        <v/>
      </c>
      <c r="Y165" s="252">
        <f t="shared" si="24"/>
        <v>0</v>
      </c>
      <c r="Z165" s="252">
        <f t="shared" si="31"/>
        <v>0</v>
      </c>
      <c r="AA165" s="253">
        <f t="shared" si="32"/>
        <v>0</v>
      </c>
      <c r="AB165" s="254">
        <f t="shared" si="25"/>
        <v>0</v>
      </c>
      <c r="AC165" s="254"/>
      <c r="AD165" s="255"/>
    </row>
    <row r="166" spans="1:30" ht="12.75" customHeight="1" x14ac:dyDescent="0.25">
      <c r="A166" s="186"/>
      <c r="B166" s="230"/>
      <c r="C166" s="256"/>
      <c r="D166" s="232"/>
      <c r="E166" s="192">
        <f t="shared" si="33"/>
        <v>10</v>
      </c>
      <c r="F166" s="144" t="str">
        <f>IFERROR(IF(MID(D166,4,3)="AFE",VLOOKUP(D166,'Affiliated entities'!$B$7:$T$37,2,FALSE),VLOOKUP(A166,Beneficiaries!$A$9:$C$38,2,FALSE)),"")</f>
        <v/>
      </c>
      <c r="G166" s="187" t="str">
        <f>IFERROR(IF(MID(D166,4,3)="AFE",VLOOKUP(D166,'Affiliated entities'!$B$7:$T$37,4,FALSE),VLOOKUP(A166,Beneficiaries!$A$9:$C$38,3,FALSE)),"")</f>
        <v/>
      </c>
      <c r="H166" s="188" t="b">
        <f t="shared" si="26"/>
        <v>1</v>
      </c>
      <c r="I166" s="147" t="str">
        <f t="shared" si="27"/>
        <v/>
      </c>
      <c r="J166" s="300">
        <f t="shared" si="28"/>
        <v>0</v>
      </c>
      <c r="K166" s="257"/>
      <c r="L166" s="230"/>
      <c r="M166" s="258"/>
      <c r="N166" s="258"/>
      <c r="O166" s="259"/>
      <c r="P166" s="258"/>
      <c r="Q166" s="259"/>
      <c r="R166" s="261"/>
      <c r="S166" s="261"/>
      <c r="T166" s="236"/>
      <c r="U166" s="402"/>
      <c r="V166" s="277">
        <f t="shared" si="29"/>
        <v>0</v>
      </c>
      <c r="W166" s="323" t="str">
        <f t="shared" si="30"/>
        <v/>
      </c>
      <c r="X166" s="238" t="str">
        <f t="shared" si="23"/>
        <v/>
      </c>
      <c r="Y166" s="252">
        <f t="shared" si="24"/>
        <v>0</v>
      </c>
      <c r="Z166" s="252">
        <f t="shared" si="31"/>
        <v>0</v>
      </c>
      <c r="AA166" s="253">
        <f t="shared" si="32"/>
        <v>0</v>
      </c>
      <c r="AB166" s="254">
        <f t="shared" si="25"/>
        <v>0</v>
      </c>
      <c r="AC166" s="254"/>
      <c r="AD166" s="255"/>
    </row>
    <row r="167" spans="1:30" ht="12.75" customHeight="1" x14ac:dyDescent="0.25">
      <c r="A167" s="186"/>
      <c r="B167" s="230"/>
      <c r="C167" s="256"/>
      <c r="D167" s="232"/>
      <c r="E167" s="192">
        <f t="shared" si="33"/>
        <v>10</v>
      </c>
      <c r="F167" s="144" t="str">
        <f>IFERROR(IF(MID(D167,4,3)="AFE",VLOOKUP(D167,'Affiliated entities'!$B$7:$T$37,2,FALSE),VLOOKUP(A167,Beneficiaries!$A$9:$C$38,2,FALSE)),"")</f>
        <v/>
      </c>
      <c r="G167" s="187" t="str">
        <f>IFERROR(IF(MID(D167,4,3)="AFE",VLOOKUP(D167,'Affiliated entities'!$B$7:$T$37,4,FALSE),VLOOKUP(A167,Beneficiaries!$A$9:$C$38,3,FALSE)),"")</f>
        <v/>
      </c>
      <c r="H167" s="188" t="b">
        <f t="shared" si="26"/>
        <v>1</v>
      </c>
      <c r="I167" s="147" t="str">
        <f t="shared" si="27"/>
        <v/>
      </c>
      <c r="J167" s="300">
        <f t="shared" si="28"/>
        <v>0</v>
      </c>
      <c r="K167" s="257"/>
      <c r="L167" s="230"/>
      <c r="M167" s="258"/>
      <c r="N167" s="258"/>
      <c r="O167" s="259"/>
      <c r="P167" s="258"/>
      <c r="Q167" s="259"/>
      <c r="R167" s="261"/>
      <c r="S167" s="261"/>
      <c r="T167" s="236"/>
      <c r="U167" s="402"/>
      <c r="V167" s="277">
        <f t="shared" si="29"/>
        <v>0</v>
      </c>
      <c r="W167" s="323" t="str">
        <f t="shared" si="30"/>
        <v/>
      </c>
      <c r="X167" s="238" t="str">
        <f t="shared" si="23"/>
        <v/>
      </c>
      <c r="Y167" s="252">
        <f t="shared" si="24"/>
        <v>0</v>
      </c>
      <c r="Z167" s="252">
        <f t="shared" si="31"/>
        <v>0</v>
      </c>
      <c r="AA167" s="253">
        <f t="shared" si="32"/>
        <v>0</v>
      </c>
      <c r="AB167" s="254">
        <f t="shared" si="25"/>
        <v>0</v>
      </c>
      <c r="AC167" s="254"/>
      <c r="AD167" s="255"/>
    </row>
    <row r="168" spans="1:30" ht="12.75" customHeight="1" x14ac:dyDescent="0.25">
      <c r="A168" s="186"/>
      <c r="B168" s="230"/>
      <c r="C168" s="256"/>
      <c r="D168" s="232"/>
      <c r="E168" s="192">
        <f t="shared" si="33"/>
        <v>10</v>
      </c>
      <c r="F168" s="144" t="str">
        <f>IFERROR(IF(MID(D168,4,3)="AFE",VLOOKUP(D168,'Affiliated entities'!$B$7:$T$37,2,FALSE),VLOOKUP(A168,Beneficiaries!$A$9:$C$38,2,FALSE)),"")</f>
        <v/>
      </c>
      <c r="G168" s="187" t="str">
        <f>IFERROR(IF(MID(D168,4,3)="AFE",VLOOKUP(D168,'Affiliated entities'!$B$7:$T$37,4,FALSE),VLOOKUP(A168,Beneficiaries!$A$9:$C$38,3,FALSE)),"")</f>
        <v/>
      </c>
      <c r="H168" s="188" t="b">
        <f t="shared" si="26"/>
        <v>1</v>
      </c>
      <c r="I168" s="147" t="str">
        <f t="shared" si="27"/>
        <v/>
      </c>
      <c r="J168" s="300">
        <f t="shared" si="28"/>
        <v>0</v>
      </c>
      <c r="K168" s="257"/>
      <c r="L168" s="230"/>
      <c r="M168" s="258"/>
      <c r="N168" s="258"/>
      <c r="O168" s="259"/>
      <c r="P168" s="258"/>
      <c r="Q168" s="259"/>
      <c r="R168" s="261"/>
      <c r="S168" s="261"/>
      <c r="T168" s="236"/>
      <c r="U168" s="402"/>
      <c r="V168" s="277">
        <f t="shared" si="29"/>
        <v>0</v>
      </c>
      <c r="W168" s="323" t="str">
        <f t="shared" si="30"/>
        <v/>
      </c>
      <c r="X168" s="238" t="str">
        <f t="shared" si="23"/>
        <v/>
      </c>
      <c r="Y168" s="252">
        <f t="shared" si="24"/>
        <v>0</v>
      </c>
      <c r="Z168" s="252">
        <f t="shared" si="31"/>
        <v>0</v>
      </c>
      <c r="AA168" s="253">
        <f t="shared" si="32"/>
        <v>0</v>
      </c>
      <c r="AB168" s="254">
        <f t="shared" si="25"/>
        <v>0</v>
      </c>
      <c r="AC168" s="254"/>
      <c r="AD168" s="255"/>
    </row>
    <row r="169" spans="1:30" ht="12.75" customHeight="1" x14ac:dyDescent="0.25">
      <c r="A169" s="186"/>
      <c r="B169" s="230"/>
      <c r="C169" s="256"/>
      <c r="D169" s="232"/>
      <c r="E169" s="192">
        <f t="shared" si="33"/>
        <v>10</v>
      </c>
      <c r="F169" s="144" t="str">
        <f>IFERROR(IF(MID(D169,4,3)="AFE",VLOOKUP(D169,'Affiliated entities'!$B$7:$T$37,2,FALSE),VLOOKUP(A169,Beneficiaries!$A$9:$C$38,2,FALSE)),"")</f>
        <v/>
      </c>
      <c r="G169" s="187" t="str">
        <f>IFERROR(IF(MID(D169,4,3)="AFE",VLOOKUP(D169,'Affiliated entities'!$B$7:$T$37,4,FALSE),VLOOKUP(A169,Beneficiaries!$A$9:$C$38,3,FALSE)),"")</f>
        <v/>
      </c>
      <c r="H169" s="188" t="b">
        <f t="shared" si="26"/>
        <v>1</v>
      </c>
      <c r="I169" s="147" t="str">
        <f t="shared" si="27"/>
        <v/>
      </c>
      <c r="J169" s="300">
        <f t="shared" si="28"/>
        <v>0</v>
      </c>
      <c r="K169" s="257"/>
      <c r="L169" s="230"/>
      <c r="M169" s="258"/>
      <c r="N169" s="258"/>
      <c r="O169" s="259"/>
      <c r="P169" s="258"/>
      <c r="Q169" s="259"/>
      <c r="R169" s="261"/>
      <c r="S169" s="261"/>
      <c r="T169" s="236"/>
      <c r="U169" s="402"/>
      <c r="V169" s="277">
        <f t="shared" si="29"/>
        <v>0</v>
      </c>
      <c r="W169" s="323" t="str">
        <f t="shared" si="30"/>
        <v/>
      </c>
      <c r="X169" s="238" t="str">
        <f t="shared" si="23"/>
        <v/>
      </c>
      <c r="Y169" s="252">
        <f t="shared" si="24"/>
        <v>0</v>
      </c>
      <c r="Z169" s="252">
        <f t="shared" si="31"/>
        <v>0</v>
      </c>
      <c r="AA169" s="253">
        <f t="shared" si="32"/>
        <v>0</v>
      </c>
      <c r="AB169" s="254">
        <f t="shared" si="25"/>
        <v>0</v>
      </c>
      <c r="AC169" s="254"/>
      <c r="AD169" s="255"/>
    </row>
    <row r="170" spans="1:30" ht="12.75" customHeight="1" x14ac:dyDescent="0.25">
      <c r="A170" s="186"/>
      <c r="B170" s="230"/>
      <c r="C170" s="256"/>
      <c r="D170" s="232"/>
      <c r="E170" s="192">
        <f t="shared" si="33"/>
        <v>10</v>
      </c>
      <c r="F170" s="144" t="str">
        <f>IFERROR(IF(MID(D170,4,3)="AFE",VLOOKUP(D170,'Affiliated entities'!$B$7:$T$37,2,FALSE),VLOOKUP(A170,Beneficiaries!$A$9:$C$38,2,FALSE)),"")</f>
        <v/>
      </c>
      <c r="G170" s="187" t="str">
        <f>IFERROR(IF(MID(D170,4,3)="AFE",VLOOKUP(D170,'Affiliated entities'!$B$7:$T$37,4,FALSE),VLOOKUP(A170,Beneficiaries!$A$9:$C$38,3,FALSE)),"")</f>
        <v/>
      </c>
      <c r="H170" s="188" t="b">
        <f t="shared" si="26"/>
        <v>1</v>
      </c>
      <c r="I170" s="147" t="str">
        <f t="shared" si="27"/>
        <v/>
      </c>
      <c r="J170" s="300">
        <f t="shared" si="28"/>
        <v>0</v>
      </c>
      <c r="K170" s="257"/>
      <c r="L170" s="230"/>
      <c r="M170" s="258"/>
      <c r="N170" s="258"/>
      <c r="O170" s="259"/>
      <c r="P170" s="258"/>
      <c r="Q170" s="259"/>
      <c r="R170" s="261"/>
      <c r="S170" s="261"/>
      <c r="T170" s="236"/>
      <c r="U170" s="402"/>
      <c r="V170" s="277">
        <f t="shared" si="29"/>
        <v>0</v>
      </c>
      <c r="W170" s="323" t="str">
        <f t="shared" si="30"/>
        <v/>
      </c>
      <c r="X170" s="238" t="str">
        <f t="shared" si="23"/>
        <v/>
      </c>
      <c r="Y170" s="252">
        <f t="shared" si="24"/>
        <v>0</v>
      </c>
      <c r="Z170" s="252">
        <f t="shared" si="31"/>
        <v>0</v>
      </c>
      <c r="AA170" s="253">
        <f t="shared" si="32"/>
        <v>0</v>
      </c>
      <c r="AB170" s="254">
        <f t="shared" si="25"/>
        <v>0</v>
      </c>
      <c r="AC170" s="254"/>
      <c r="AD170" s="255"/>
    </row>
    <row r="171" spans="1:30" ht="12.75" customHeight="1" x14ac:dyDescent="0.25">
      <c r="A171" s="186"/>
      <c r="B171" s="230"/>
      <c r="C171" s="256"/>
      <c r="D171" s="232"/>
      <c r="E171" s="192">
        <f t="shared" si="33"/>
        <v>10</v>
      </c>
      <c r="F171" s="144" t="str">
        <f>IFERROR(IF(MID(D171,4,3)="AFE",VLOOKUP(D171,'Affiliated entities'!$B$7:$T$37,2,FALSE),VLOOKUP(A171,Beneficiaries!$A$9:$C$38,2,FALSE)),"")</f>
        <v/>
      </c>
      <c r="G171" s="187" t="str">
        <f>IFERROR(IF(MID(D171,4,3)="AFE",VLOOKUP(D171,'Affiliated entities'!$B$7:$T$37,4,FALSE),VLOOKUP(A171,Beneficiaries!$A$9:$C$38,3,FALSE)),"")</f>
        <v/>
      </c>
      <c r="H171" s="188" t="b">
        <f t="shared" si="26"/>
        <v>1</v>
      </c>
      <c r="I171" s="147" t="str">
        <f t="shared" si="27"/>
        <v/>
      </c>
      <c r="J171" s="300">
        <f t="shared" si="28"/>
        <v>0</v>
      </c>
      <c r="K171" s="257"/>
      <c r="L171" s="230"/>
      <c r="M171" s="258"/>
      <c r="N171" s="258"/>
      <c r="O171" s="259"/>
      <c r="P171" s="258"/>
      <c r="Q171" s="259"/>
      <c r="R171" s="261"/>
      <c r="S171" s="261"/>
      <c r="T171" s="236"/>
      <c r="U171" s="402"/>
      <c r="V171" s="277">
        <f t="shared" si="29"/>
        <v>0</v>
      </c>
      <c r="W171" s="323" t="str">
        <f t="shared" si="30"/>
        <v/>
      </c>
      <c r="X171" s="238" t="str">
        <f t="shared" si="23"/>
        <v/>
      </c>
      <c r="Y171" s="252">
        <f t="shared" si="24"/>
        <v>0</v>
      </c>
      <c r="Z171" s="252">
        <f t="shared" si="31"/>
        <v>0</v>
      </c>
      <c r="AA171" s="253">
        <f t="shared" si="32"/>
        <v>0</v>
      </c>
      <c r="AB171" s="254">
        <f t="shared" si="25"/>
        <v>0</v>
      </c>
      <c r="AC171" s="254"/>
      <c r="AD171" s="255"/>
    </row>
    <row r="172" spans="1:30" ht="12.75" customHeight="1" x14ac:dyDescent="0.25">
      <c r="A172" s="186"/>
      <c r="B172" s="230"/>
      <c r="C172" s="256"/>
      <c r="D172" s="232"/>
      <c r="E172" s="192">
        <f t="shared" si="33"/>
        <v>10</v>
      </c>
      <c r="F172" s="144" t="str">
        <f>IFERROR(IF(MID(D172,4,3)="AFE",VLOOKUP(D172,'Affiliated entities'!$B$7:$T$37,2,FALSE),VLOOKUP(A172,Beneficiaries!$A$9:$C$38,2,FALSE)),"")</f>
        <v/>
      </c>
      <c r="G172" s="187" t="str">
        <f>IFERROR(IF(MID(D172,4,3)="AFE",VLOOKUP(D172,'Affiliated entities'!$B$7:$T$37,4,FALSE),VLOOKUP(A172,Beneficiaries!$A$9:$C$38,3,FALSE)),"")</f>
        <v/>
      </c>
      <c r="H172" s="188" t="b">
        <f t="shared" si="26"/>
        <v>1</v>
      </c>
      <c r="I172" s="147" t="str">
        <f t="shared" si="27"/>
        <v/>
      </c>
      <c r="J172" s="300">
        <f t="shared" si="28"/>
        <v>0</v>
      </c>
      <c r="K172" s="257"/>
      <c r="L172" s="230"/>
      <c r="M172" s="258"/>
      <c r="N172" s="258"/>
      <c r="O172" s="259"/>
      <c r="P172" s="258"/>
      <c r="Q172" s="259"/>
      <c r="R172" s="261"/>
      <c r="S172" s="261"/>
      <c r="T172" s="236"/>
      <c r="U172" s="402"/>
      <c r="V172" s="277">
        <f t="shared" si="29"/>
        <v>0</v>
      </c>
      <c r="W172" s="323" t="str">
        <f t="shared" si="30"/>
        <v/>
      </c>
      <c r="X172" s="238" t="str">
        <f t="shared" si="23"/>
        <v/>
      </c>
      <c r="Y172" s="252">
        <f t="shared" si="24"/>
        <v>0</v>
      </c>
      <c r="Z172" s="252">
        <f t="shared" si="31"/>
        <v>0</v>
      </c>
      <c r="AA172" s="253">
        <f t="shared" si="32"/>
        <v>0</v>
      </c>
      <c r="AB172" s="254">
        <f t="shared" si="25"/>
        <v>0</v>
      </c>
      <c r="AC172" s="254"/>
      <c r="AD172" s="255"/>
    </row>
    <row r="173" spans="1:30" ht="12.75" customHeight="1" x14ac:dyDescent="0.25">
      <c r="A173" s="186"/>
      <c r="B173" s="230"/>
      <c r="C173" s="256"/>
      <c r="D173" s="232"/>
      <c r="E173" s="192">
        <f t="shared" si="33"/>
        <v>10</v>
      </c>
      <c r="F173" s="144" t="str">
        <f>IFERROR(IF(MID(D173,4,3)="AFE",VLOOKUP(D173,'Affiliated entities'!$B$7:$T$37,2,FALSE),VLOOKUP(A173,Beneficiaries!$A$9:$C$38,2,FALSE)),"")</f>
        <v/>
      </c>
      <c r="G173" s="187" t="str">
        <f>IFERROR(IF(MID(D173,4,3)="AFE",VLOOKUP(D173,'Affiliated entities'!$B$7:$T$37,4,FALSE),VLOOKUP(A173,Beneficiaries!$A$9:$C$38,3,FALSE)),"")</f>
        <v/>
      </c>
      <c r="H173" s="188" t="b">
        <f t="shared" si="26"/>
        <v>1</v>
      </c>
      <c r="I173" s="147" t="str">
        <f t="shared" si="27"/>
        <v/>
      </c>
      <c r="J173" s="300">
        <f t="shared" si="28"/>
        <v>0</v>
      </c>
      <c r="K173" s="257"/>
      <c r="L173" s="230"/>
      <c r="M173" s="258"/>
      <c r="N173" s="258"/>
      <c r="O173" s="259"/>
      <c r="P173" s="258"/>
      <c r="Q173" s="259"/>
      <c r="R173" s="261"/>
      <c r="S173" s="261"/>
      <c r="T173" s="236"/>
      <c r="U173" s="402"/>
      <c r="V173" s="277">
        <f t="shared" si="29"/>
        <v>0</v>
      </c>
      <c r="W173" s="323" t="str">
        <f t="shared" si="30"/>
        <v/>
      </c>
      <c r="X173" s="238" t="str">
        <f t="shared" si="23"/>
        <v/>
      </c>
      <c r="Y173" s="252">
        <f t="shared" si="24"/>
        <v>0</v>
      </c>
      <c r="Z173" s="252">
        <f t="shared" si="31"/>
        <v>0</v>
      </c>
      <c r="AA173" s="253">
        <f t="shared" si="32"/>
        <v>0</v>
      </c>
      <c r="AB173" s="254">
        <f t="shared" si="25"/>
        <v>0</v>
      </c>
      <c r="AC173" s="254"/>
      <c r="AD173" s="255"/>
    </row>
    <row r="174" spans="1:30" ht="12.75" customHeight="1" x14ac:dyDescent="0.25">
      <c r="A174" s="186"/>
      <c r="B174" s="230"/>
      <c r="C174" s="256"/>
      <c r="D174" s="232"/>
      <c r="E174" s="192">
        <f t="shared" si="33"/>
        <v>10</v>
      </c>
      <c r="F174" s="144" t="str">
        <f>IFERROR(IF(MID(D174,4,3)="AFE",VLOOKUP(D174,'Affiliated entities'!$B$7:$T$37,2,FALSE),VLOOKUP(A174,Beneficiaries!$A$9:$C$38,2,FALSE)),"")</f>
        <v/>
      </c>
      <c r="G174" s="187" t="str">
        <f>IFERROR(IF(MID(D174,4,3)="AFE",VLOOKUP(D174,'Affiliated entities'!$B$7:$T$37,4,FALSE),VLOOKUP(A174,Beneficiaries!$A$9:$C$38,3,FALSE)),"")</f>
        <v/>
      </c>
      <c r="H174" s="188" t="b">
        <f t="shared" si="26"/>
        <v>1</v>
      </c>
      <c r="I174" s="147" t="str">
        <f t="shared" si="27"/>
        <v/>
      </c>
      <c r="J174" s="300">
        <f t="shared" si="28"/>
        <v>0</v>
      </c>
      <c r="K174" s="257"/>
      <c r="L174" s="230"/>
      <c r="M174" s="258"/>
      <c r="N174" s="258"/>
      <c r="O174" s="259"/>
      <c r="P174" s="258"/>
      <c r="Q174" s="259"/>
      <c r="R174" s="261"/>
      <c r="S174" s="261"/>
      <c r="T174" s="236"/>
      <c r="U174" s="402"/>
      <c r="V174" s="277">
        <f t="shared" si="29"/>
        <v>0</v>
      </c>
      <c r="W174" s="323" t="str">
        <f t="shared" si="30"/>
        <v/>
      </c>
      <c r="X174" s="238" t="str">
        <f t="shared" si="23"/>
        <v/>
      </c>
      <c r="Y174" s="252">
        <f t="shared" si="24"/>
        <v>0</v>
      </c>
      <c r="Z174" s="252">
        <f t="shared" si="31"/>
        <v>0</v>
      </c>
      <c r="AA174" s="253">
        <f t="shared" si="32"/>
        <v>0</v>
      </c>
      <c r="AB174" s="254">
        <f t="shared" si="25"/>
        <v>0</v>
      </c>
      <c r="AC174" s="254"/>
      <c r="AD174" s="255"/>
    </row>
    <row r="175" spans="1:30" ht="12.75" customHeight="1" x14ac:dyDescent="0.25">
      <c r="A175" s="186"/>
      <c r="B175" s="230"/>
      <c r="C175" s="256"/>
      <c r="D175" s="232"/>
      <c r="E175" s="192">
        <f t="shared" si="33"/>
        <v>10</v>
      </c>
      <c r="F175" s="144" t="str">
        <f>IFERROR(IF(MID(D175,4,3)="AFE",VLOOKUP(D175,'Affiliated entities'!$B$7:$T$37,2,FALSE),VLOOKUP(A175,Beneficiaries!$A$9:$C$38,2,FALSE)),"")</f>
        <v/>
      </c>
      <c r="G175" s="187" t="str">
        <f>IFERROR(IF(MID(D175,4,3)="AFE",VLOOKUP(D175,'Affiliated entities'!$B$7:$T$37,4,FALSE),VLOOKUP(A175,Beneficiaries!$A$9:$C$38,3,FALSE)),"")</f>
        <v/>
      </c>
      <c r="H175" s="188" t="b">
        <f t="shared" si="26"/>
        <v>1</v>
      </c>
      <c r="I175" s="147" t="str">
        <f t="shared" si="27"/>
        <v/>
      </c>
      <c r="J175" s="300">
        <f t="shared" si="28"/>
        <v>0</v>
      </c>
      <c r="K175" s="257"/>
      <c r="L175" s="230"/>
      <c r="M175" s="258"/>
      <c r="N175" s="258"/>
      <c r="O175" s="259"/>
      <c r="P175" s="258"/>
      <c r="Q175" s="259"/>
      <c r="R175" s="261"/>
      <c r="S175" s="261"/>
      <c r="T175" s="236"/>
      <c r="U175" s="402"/>
      <c r="V175" s="277">
        <f t="shared" si="29"/>
        <v>0</v>
      </c>
      <c r="W175" s="323" t="str">
        <f t="shared" si="30"/>
        <v/>
      </c>
      <c r="X175" s="238" t="str">
        <f t="shared" si="23"/>
        <v/>
      </c>
      <c r="Y175" s="252">
        <f t="shared" si="24"/>
        <v>0</v>
      </c>
      <c r="Z175" s="252">
        <f t="shared" si="31"/>
        <v>0</v>
      </c>
      <c r="AA175" s="253">
        <f t="shared" si="32"/>
        <v>0</v>
      </c>
      <c r="AB175" s="254">
        <f t="shared" si="25"/>
        <v>0</v>
      </c>
      <c r="AC175" s="254"/>
      <c r="AD175" s="255"/>
    </row>
    <row r="176" spans="1:30" ht="12.75" customHeight="1" x14ac:dyDescent="0.25">
      <c r="A176" s="186"/>
      <c r="B176" s="230"/>
      <c r="C176" s="256"/>
      <c r="D176" s="232"/>
      <c r="E176" s="192">
        <f t="shared" si="33"/>
        <v>10</v>
      </c>
      <c r="F176" s="144" t="str">
        <f>IFERROR(IF(MID(D176,4,3)="AFE",VLOOKUP(D176,'Affiliated entities'!$B$7:$T$37,2,FALSE),VLOOKUP(A176,Beneficiaries!$A$9:$C$38,2,FALSE)),"")</f>
        <v/>
      </c>
      <c r="G176" s="187" t="str">
        <f>IFERROR(IF(MID(D176,4,3)="AFE",VLOOKUP(D176,'Affiliated entities'!$B$7:$T$37,4,FALSE),VLOOKUP(A176,Beneficiaries!$A$9:$C$38,3,FALSE)),"")</f>
        <v/>
      </c>
      <c r="H176" s="188" t="b">
        <f t="shared" si="26"/>
        <v>1</v>
      </c>
      <c r="I176" s="147" t="str">
        <f t="shared" si="27"/>
        <v/>
      </c>
      <c r="J176" s="300">
        <f t="shared" si="28"/>
        <v>0</v>
      </c>
      <c r="K176" s="257"/>
      <c r="L176" s="230"/>
      <c r="M176" s="258"/>
      <c r="N176" s="258"/>
      <c r="O176" s="259"/>
      <c r="P176" s="258"/>
      <c r="Q176" s="259"/>
      <c r="R176" s="261"/>
      <c r="S176" s="261"/>
      <c r="T176" s="236"/>
      <c r="U176" s="402"/>
      <c r="V176" s="277">
        <f t="shared" si="29"/>
        <v>0</v>
      </c>
      <c r="W176" s="323" t="str">
        <f t="shared" si="30"/>
        <v/>
      </c>
      <c r="X176" s="238" t="str">
        <f t="shared" si="23"/>
        <v/>
      </c>
      <c r="Y176" s="252">
        <f t="shared" si="24"/>
        <v>0</v>
      </c>
      <c r="Z176" s="252">
        <f t="shared" si="31"/>
        <v>0</v>
      </c>
      <c r="AA176" s="253">
        <f t="shared" si="32"/>
        <v>0</v>
      </c>
      <c r="AB176" s="254">
        <f t="shared" si="25"/>
        <v>0</v>
      </c>
      <c r="AC176" s="254"/>
      <c r="AD176" s="255"/>
    </row>
    <row r="177" spans="1:30" ht="12.75" customHeight="1" x14ac:dyDescent="0.25">
      <c r="A177" s="186"/>
      <c r="B177" s="230"/>
      <c r="C177" s="256"/>
      <c r="D177" s="232"/>
      <c r="E177" s="192">
        <f t="shared" si="33"/>
        <v>10</v>
      </c>
      <c r="F177" s="144" t="str">
        <f>IFERROR(IF(MID(D177,4,3)="AFE",VLOOKUP(D177,'Affiliated entities'!$B$7:$T$37,2,FALSE),VLOOKUP(A177,Beneficiaries!$A$9:$C$38,2,FALSE)),"")</f>
        <v/>
      </c>
      <c r="G177" s="187" t="str">
        <f>IFERROR(IF(MID(D177,4,3)="AFE",VLOOKUP(D177,'Affiliated entities'!$B$7:$T$37,4,FALSE),VLOOKUP(A177,Beneficiaries!$A$9:$C$38,3,FALSE)),"")</f>
        <v/>
      </c>
      <c r="H177" s="188" t="b">
        <f t="shared" si="26"/>
        <v>1</v>
      </c>
      <c r="I177" s="147" t="str">
        <f t="shared" si="27"/>
        <v/>
      </c>
      <c r="J177" s="300">
        <f t="shared" si="28"/>
        <v>0</v>
      </c>
      <c r="K177" s="257"/>
      <c r="L177" s="230"/>
      <c r="M177" s="258"/>
      <c r="N177" s="258"/>
      <c r="O177" s="259"/>
      <c r="P177" s="258"/>
      <c r="Q177" s="259"/>
      <c r="R177" s="261"/>
      <c r="S177" s="261"/>
      <c r="T177" s="236"/>
      <c r="U177" s="402"/>
      <c r="V177" s="277">
        <f t="shared" si="29"/>
        <v>0</v>
      </c>
      <c r="W177" s="323" t="str">
        <f t="shared" si="30"/>
        <v/>
      </c>
      <c r="X177" s="238" t="str">
        <f t="shared" si="23"/>
        <v/>
      </c>
      <c r="Y177" s="252">
        <f t="shared" si="24"/>
        <v>0</v>
      </c>
      <c r="Z177" s="252">
        <f t="shared" si="31"/>
        <v>0</v>
      </c>
      <c r="AA177" s="253">
        <f t="shared" si="32"/>
        <v>0</v>
      </c>
      <c r="AB177" s="254">
        <f t="shared" si="25"/>
        <v>0</v>
      </c>
      <c r="AC177" s="254"/>
      <c r="AD177" s="255"/>
    </row>
    <row r="178" spans="1:30" ht="12.75" customHeight="1" x14ac:dyDescent="0.25">
      <c r="A178" s="186"/>
      <c r="B178" s="230"/>
      <c r="C178" s="256"/>
      <c r="D178" s="232"/>
      <c r="E178" s="192">
        <f t="shared" si="33"/>
        <v>10</v>
      </c>
      <c r="F178" s="144" t="str">
        <f>IFERROR(IF(MID(D178,4,3)="AFE",VLOOKUP(D178,'Affiliated entities'!$B$7:$T$37,2,FALSE),VLOOKUP(A178,Beneficiaries!$A$9:$C$38,2,FALSE)),"")</f>
        <v/>
      </c>
      <c r="G178" s="187" t="str">
        <f>IFERROR(IF(MID(D178,4,3)="AFE",VLOOKUP(D178,'Affiliated entities'!$B$7:$T$37,4,FALSE),VLOOKUP(A178,Beneficiaries!$A$9:$C$38,3,FALSE)),"")</f>
        <v/>
      </c>
      <c r="H178" s="188" t="b">
        <f t="shared" si="26"/>
        <v>1</v>
      </c>
      <c r="I178" s="147" t="str">
        <f t="shared" si="27"/>
        <v/>
      </c>
      <c r="J178" s="300">
        <f t="shared" si="28"/>
        <v>0</v>
      </c>
      <c r="K178" s="257"/>
      <c r="L178" s="230"/>
      <c r="M178" s="258"/>
      <c r="N178" s="258"/>
      <c r="O178" s="259"/>
      <c r="P178" s="258"/>
      <c r="Q178" s="259"/>
      <c r="R178" s="261"/>
      <c r="S178" s="261"/>
      <c r="T178" s="236"/>
      <c r="U178" s="402"/>
      <c r="V178" s="277">
        <f t="shared" si="29"/>
        <v>0</v>
      </c>
      <c r="W178" s="323" t="str">
        <f t="shared" si="30"/>
        <v/>
      </c>
      <c r="X178" s="238" t="str">
        <f t="shared" si="23"/>
        <v/>
      </c>
      <c r="Y178" s="252">
        <f t="shared" si="24"/>
        <v>0</v>
      </c>
      <c r="Z178" s="252">
        <f t="shared" si="31"/>
        <v>0</v>
      </c>
      <c r="AA178" s="253">
        <f t="shared" si="32"/>
        <v>0</v>
      </c>
      <c r="AB178" s="254">
        <f t="shared" si="25"/>
        <v>0</v>
      </c>
      <c r="AC178" s="254"/>
      <c r="AD178" s="255"/>
    </row>
    <row r="179" spans="1:30" ht="12.75" customHeight="1" x14ac:dyDescent="0.25">
      <c r="A179" s="186"/>
      <c r="B179" s="230"/>
      <c r="C179" s="256"/>
      <c r="D179" s="232"/>
      <c r="E179" s="192">
        <f t="shared" si="33"/>
        <v>10</v>
      </c>
      <c r="F179" s="144" t="str">
        <f>IFERROR(IF(MID(D179,4,3)="AFE",VLOOKUP(D179,'Affiliated entities'!$B$7:$T$37,2,FALSE),VLOOKUP(A179,Beneficiaries!$A$9:$C$38,2,FALSE)),"")</f>
        <v/>
      </c>
      <c r="G179" s="187" t="str">
        <f>IFERROR(IF(MID(D179,4,3)="AFE",VLOOKUP(D179,'Affiliated entities'!$B$7:$T$37,4,FALSE),VLOOKUP(A179,Beneficiaries!$A$9:$C$38,3,FALSE)),"")</f>
        <v/>
      </c>
      <c r="H179" s="188" t="b">
        <f t="shared" si="26"/>
        <v>1</v>
      </c>
      <c r="I179" s="147" t="str">
        <f t="shared" si="27"/>
        <v/>
      </c>
      <c r="J179" s="300">
        <f t="shared" si="28"/>
        <v>0</v>
      </c>
      <c r="K179" s="257"/>
      <c r="L179" s="230"/>
      <c r="M179" s="258"/>
      <c r="N179" s="258"/>
      <c r="O179" s="259"/>
      <c r="P179" s="258"/>
      <c r="Q179" s="259"/>
      <c r="R179" s="261"/>
      <c r="S179" s="261"/>
      <c r="T179" s="236"/>
      <c r="U179" s="402"/>
      <c r="V179" s="277">
        <f t="shared" si="29"/>
        <v>0</v>
      </c>
      <c r="W179" s="323" t="str">
        <f t="shared" si="30"/>
        <v/>
      </c>
      <c r="X179" s="238" t="str">
        <f t="shared" si="23"/>
        <v/>
      </c>
      <c r="Y179" s="252">
        <f t="shared" si="24"/>
        <v>0</v>
      </c>
      <c r="Z179" s="252">
        <f t="shared" si="31"/>
        <v>0</v>
      </c>
      <c r="AA179" s="253">
        <f t="shared" si="32"/>
        <v>0</v>
      </c>
      <c r="AB179" s="254">
        <f t="shared" si="25"/>
        <v>0</v>
      </c>
      <c r="AC179" s="254"/>
      <c r="AD179" s="255"/>
    </row>
    <row r="180" spans="1:30" ht="12.75" customHeight="1" x14ac:dyDescent="0.25">
      <c r="A180" s="186"/>
      <c r="B180" s="230"/>
      <c r="C180" s="256"/>
      <c r="D180" s="232"/>
      <c r="E180" s="192">
        <f t="shared" si="33"/>
        <v>10</v>
      </c>
      <c r="F180" s="144" t="str">
        <f>IFERROR(IF(MID(D180,4,3)="AFE",VLOOKUP(D180,'Affiliated entities'!$B$7:$T$37,2,FALSE),VLOOKUP(A180,Beneficiaries!$A$9:$C$38,2,FALSE)),"")</f>
        <v/>
      </c>
      <c r="G180" s="187" t="str">
        <f>IFERROR(IF(MID(D180,4,3)="AFE",VLOOKUP(D180,'Affiliated entities'!$B$7:$T$37,4,FALSE),VLOOKUP(A180,Beneficiaries!$A$9:$C$38,3,FALSE)),"")</f>
        <v/>
      </c>
      <c r="H180" s="188" t="b">
        <f t="shared" si="26"/>
        <v>1</v>
      </c>
      <c r="I180" s="147" t="str">
        <f t="shared" si="27"/>
        <v/>
      </c>
      <c r="J180" s="300">
        <f t="shared" si="28"/>
        <v>0</v>
      </c>
      <c r="K180" s="257"/>
      <c r="L180" s="230"/>
      <c r="M180" s="258"/>
      <c r="N180" s="258"/>
      <c r="O180" s="259"/>
      <c r="P180" s="258"/>
      <c r="Q180" s="259"/>
      <c r="R180" s="261"/>
      <c r="S180" s="261"/>
      <c r="T180" s="236"/>
      <c r="U180" s="402"/>
      <c r="V180" s="277">
        <f t="shared" si="29"/>
        <v>0</v>
      </c>
      <c r="W180" s="323" t="str">
        <f t="shared" si="30"/>
        <v/>
      </c>
      <c r="X180" s="238" t="str">
        <f t="shared" si="23"/>
        <v/>
      </c>
      <c r="Y180" s="252">
        <f t="shared" si="24"/>
        <v>0</v>
      </c>
      <c r="Z180" s="252">
        <f t="shared" si="31"/>
        <v>0</v>
      </c>
      <c r="AA180" s="253">
        <f t="shared" si="32"/>
        <v>0</v>
      </c>
      <c r="AB180" s="254">
        <f t="shared" si="25"/>
        <v>0</v>
      </c>
      <c r="AC180" s="254"/>
      <c r="AD180" s="255"/>
    </row>
    <row r="181" spans="1:30" ht="12.75" customHeight="1" x14ac:dyDescent="0.25">
      <c r="A181" s="186"/>
      <c r="B181" s="230"/>
      <c r="C181" s="256"/>
      <c r="D181" s="232"/>
      <c r="E181" s="192">
        <f t="shared" si="33"/>
        <v>10</v>
      </c>
      <c r="F181" s="144" t="str">
        <f>IFERROR(IF(MID(D181,4,3)="AFE",VLOOKUP(D181,'Affiliated entities'!$B$7:$T$37,2,FALSE),VLOOKUP(A181,Beneficiaries!$A$9:$C$38,2,FALSE)),"")</f>
        <v/>
      </c>
      <c r="G181" s="187" t="str">
        <f>IFERROR(IF(MID(D181,4,3)="AFE",VLOOKUP(D181,'Affiliated entities'!$B$7:$T$37,4,FALSE),VLOOKUP(A181,Beneficiaries!$A$9:$C$38,3,FALSE)),"")</f>
        <v/>
      </c>
      <c r="H181" s="188" t="b">
        <f t="shared" si="26"/>
        <v>1</v>
      </c>
      <c r="I181" s="147" t="str">
        <f t="shared" si="27"/>
        <v/>
      </c>
      <c r="J181" s="300">
        <f t="shared" si="28"/>
        <v>0</v>
      </c>
      <c r="K181" s="257"/>
      <c r="L181" s="230"/>
      <c r="M181" s="258"/>
      <c r="N181" s="258"/>
      <c r="O181" s="259"/>
      <c r="P181" s="258"/>
      <c r="Q181" s="259"/>
      <c r="R181" s="261"/>
      <c r="S181" s="261"/>
      <c r="T181" s="236"/>
      <c r="U181" s="402"/>
      <c r="V181" s="277">
        <f t="shared" si="29"/>
        <v>0</v>
      </c>
      <c r="W181" s="323" t="str">
        <f t="shared" si="30"/>
        <v/>
      </c>
      <c r="X181" s="238" t="str">
        <f t="shared" si="23"/>
        <v/>
      </c>
      <c r="Y181" s="252">
        <f t="shared" si="24"/>
        <v>0</v>
      </c>
      <c r="Z181" s="252">
        <f t="shared" si="31"/>
        <v>0</v>
      </c>
      <c r="AA181" s="253">
        <f t="shared" si="32"/>
        <v>0</v>
      </c>
      <c r="AB181" s="254">
        <f t="shared" si="25"/>
        <v>0</v>
      </c>
      <c r="AC181" s="254"/>
      <c r="AD181" s="255"/>
    </row>
    <row r="182" spans="1:30" ht="12.75" customHeight="1" x14ac:dyDescent="0.25">
      <c r="A182" s="186"/>
      <c r="B182" s="230"/>
      <c r="C182" s="256"/>
      <c r="D182" s="232"/>
      <c r="E182" s="192">
        <f t="shared" si="33"/>
        <v>10</v>
      </c>
      <c r="F182" s="144" t="str">
        <f>IFERROR(IF(MID(D182,4,3)="AFE",VLOOKUP(D182,'Affiliated entities'!$B$7:$T$37,2,FALSE),VLOOKUP(A182,Beneficiaries!$A$9:$C$38,2,FALSE)),"")</f>
        <v/>
      </c>
      <c r="G182" s="187" t="str">
        <f>IFERROR(IF(MID(D182,4,3)="AFE",VLOOKUP(D182,'Affiliated entities'!$B$7:$T$37,4,FALSE),VLOOKUP(A182,Beneficiaries!$A$9:$C$38,3,FALSE)),"")</f>
        <v/>
      </c>
      <c r="H182" s="188" t="b">
        <f t="shared" si="26"/>
        <v>1</v>
      </c>
      <c r="I182" s="147" t="str">
        <f t="shared" si="27"/>
        <v/>
      </c>
      <c r="J182" s="300">
        <f t="shared" si="28"/>
        <v>0</v>
      </c>
      <c r="K182" s="257"/>
      <c r="L182" s="230"/>
      <c r="M182" s="258"/>
      <c r="N182" s="258"/>
      <c r="O182" s="259"/>
      <c r="P182" s="258"/>
      <c r="Q182" s="259"/>
      <c r="R182" s="261"/>
      <c r="S182" s="261"/>
      <c r="T182" s="236"/>
      <c r="U182" s="402"/>
      <c r="V182" s="277">
        <f t="shared" si="29"/>
        <v>0</v>
      </c>
      <c r="W182" s="323" t="str">
        <f t="shared" si="30"/>
        <v/>
      </c>
      <c r="X182" s="238" t="str">
        <f t="shared" si="23"/>
        <v/>
      </c>
      <c r="Y182" s="252">
        <f t="shared" si="24"/>
        <v>0</v>
      </c>
      <c r="Z182" s="252">
        <f t="shared" si="31"/>
        <v>0</v>
      </c>
      <c r="AA182" s="253">
        <f t="shared" si="32"/>
        <v>0</v>
      </c>
      <c r="AB182" s="254">
        <f t="shared" si="25"/>
        <v>0</v>
      </c>
      <c r="AC182" s="254"/>
      <c r="AD182" s="255"/>
    </row>
    <row r="183" spans="1:30" ht="12.75" customHeight="1" x14ac:dyDescent="0.25">
      <c r="A183" s="186"/>
      <c r="B183" s="230"/>
      <c r="C183" s="256"/>
      <c r="D183" s="232"/>
      <c r="E183" s="192">
        <f t="shared" si="33"/>
        <v>10</v>
      </c>
      <c r="F183" s="144" t="str">
        <f>IFERROR(IF(MID(D183,4,3)="AFE",VLOOKUP(D183,'Affiliated entities'!$B$7:$T$37,2,FALSE),VLOOKUP(A183,Beneficiaries!$A$9:$C$38,2,FALSE)),"")</f>
        <v/>
      </c>
      <c r="G183" s="187" t="str">
        <f>IFERROR(IF(MID(D183,4,3)="AFE",VLOOKUP(D183,'Affiliated entities'!$B$7:$T$37,4,FALSE),VLOOKUP(A183,Beneficiaries!$A$9:$C$38,3,FALSE)),"")</f>
        <v/>
      </c>
      <c r="H183" s="188" t="b">
        <f t="shared" si="26"/>
        <v>1</v>
      </c>
      <c r="I183" s="147" t="str">
        <f t="shared" si="27"/>
        <v/>
      </c>
      <c r="J183" s="300">
        <f t="shared" si="28"/>
        <v>0</v>
      </c>
      <c r="K183" s="257"/>
      <c r="L183" s="230"/>
      <c r="M183" s="258"/>
      <c r="N183" s="258"/>
      <c r="O183" s="259"/>
      <c r="P183" s="258"/>
      <c r="Q183" s="259"/>
      <c r="R183" s="261"/>
      <c r="S183" s="261"/>
      <c r="T183" s="236"/>
      <c r="U183" s="402"/>
      <c r="V183" s="277">
        <f t="shared" si="29"/>
        <v>0</v>
      </c>
      <c r="W183" s="323" t="str">
        <f t="shared" si="30"/>
        <v/>
      </c>
      <c r="X183" s="238" t="str">
        <f t="shared" si="23"/>
        <v/>
      </c>
      <c r="Y183" s="252">
        <f t="shared" si="24"/>
        <v>0</v>
      </c>
      <c r="Z183" s="252">
        <f t="shared" si="31"/>
        <v>0</v>
      </c>
      <c r="AA183" s="253">
        <f t="shared" si="32"/>
        <v>0</v>
      </c>
      <c r="AB183" s="254">
        <f t="shared" si="25"/>
        <v>0</v>
      </c>
      <c r="AC183" s="254"/>
      <c r="AD183" s="255"/>
    </row>
    <row r="184" spans="1:30" ht="12.75" customHeight="1" x14ac:dyDescent="0.25">
      <c r="A184" s="186"/>
      <c r="B184" s="230"/>
      <c r="C184" s="256"/>
      <c r="D184" s="232"/>
      <c r="E184" s="192">
        <f t="shared" si="33"/>
        <v>10</v>
      </c>
      <c r="F184" s="144" t="str">
        <f>IFERROR(IF(MID(D184,4,3)="AFE",VLOOKUP(D184,'Affiliated entities'!$B$7:$T$37,2,FALSE),VLOOKUP(A184,Beneficiaries!$A$9:$C$38,2,FALSE)),"")</f>
        <v/>
      </c>
      <c r="G184" s="187" t="str">
        <f>IFERROR(IF(MID(D184,4,3)="AFE",VLOOKUP(D184,'Affiliated entities'!$B$7:$T$37,4,FALSE),VLOOKUP(A184,Beneficiaries!$A$9:$C$38,3,FALSE)),"")</f>
        <v/>
      </c>
      <c r="H184" s="188" t="b">
        <f t="shared" si="26"/>
        <v>1</v>
      </c>
      <c r="I184" s="147" t="str">
        <f t="shared" si="27"/>
        <v/>
      </c>
      <c r="J184" s="300">
        <f t="shared" si="28"/>
        <v>0</v>
      </c>
      <c r="K184" s="257"/>
      <c r="L184" s="230"/>
      <c r="M184" s="258"/>
      <c r="N184" s="258"/>
      <c r="O184" s="259"/>
      <c r="P184" s="258"/>
      <c r="Q184" s="259"/>
      <c r="R184" s="261"/>
      <c r="S184" s="261"/>
      <c r="T184" s="236"/>
      <c r="U184" s="402"/>
      <c r="V184" s="277">
        <f t="shared" si="29"/>
        <v>0</v>
      </c>
      <c r="W184" s="323" t="str">
        <f t="shared" si="30"/>
        <v/>
      </c>
      <c r="X184" s="238" t="str">
        <f t="shared" si="23"/>
        <v/>
      </c>
      <c r="Y184" s="252">
        <f t="shared" si="24"/>
        <v>0</v>
      </c>
      <c r="Z184" s="252">
        <f t="shared" si="31"/>
        <v>0</v>
      </c>
      <c r="AA184" s="253">
        <f t="shared" si="32"/>
        <v>0</v>
      </c>
      <c r="AB184" s="254">
        <f t="shared" si="25"/>
        <v>0</v>
      </c>
      <c r="AC184" s="254"/>
      <c r="AD184" s="255"/>
    </row>
    <row r="185" spans="1:30" ht="12.75" customHeight="1" x14ac:dyDescent="0.25">
      <c r="A185" s="186"/>
      <c r="B185" s="230"/>
      <c r="C185" s="256"/>
      <c r="D185" s="232"/>
      <c r="E185" s="192">
        <f t="shared" si="33"/>
        <v>10</v>
      </c>
      <c r="F185" s="144" t="str">
        <f>IFERROR(IF(MID(D185,4,3)="AFE",VLOOKUP(D185,'Affiliated entities'!$B$7:$T$37,2,FALSE),VLOOKUP(A185,Beneficiaries!$A$9:$C$38,2,FALSE)),"")</f>
        <v/>
      </c>
      <c r="G185" s="187" t="str">
        <f>IFERROR(IF(MID(D185,4,3)="AFE",VLOOKUP(D185,'Affiliated entities'!$B$7:$T$37,4,FALSE),VLOOKUP(A185,Beneficiaries!$A$9:$C$38,3,FALSE)),"")</f>
        <v/>
      </c>
      <c r="H185" s="188" t="b">
        <f t="shared" si="26"/>
        <v>1</v>
      </c>
      <c r="I185" s="147" t="str">
        <f t="shared" si="27"/>
        <v/>
      </c>
      <c r="J185" s="300">
        <f t="shared" si="28"/>
        <v>0</v>
      </c>
      <c r="K185" s="257"/>
      <c r="L185" s="230"/>
      <c r="M185" s="258"/>
      <c r="N185" s="258"/>
      <c r="O185" s="259"/>
      <c r="P185" s="258"/>
      <c r="Q185" s="259"/>
      <c r="R185" s="261"/>
      <c r="S185" s="261"/>
      <c r="T185" s="236"/>
      <c r="U185" s="402"/>
      <c r="V185" s="277">
        <f t="shared" si="29"/>
        <v>0</v>
      </c>
      <c r="W185" s="323" t="str">
        <f t="shared" si="30"/>
        <v/>
      </c>
      <c r="X185" s="238" t="str">
        <f t="shared" si="23"/>
        <v/>
      </c>
      <c r="Y185" s="252">
        <f t="shared" si="24"/>
        <v>0</v>
      </c>
      <c r="Z185" s="252">
        <f t="shared" si="31"/>
        <v>0</v>
      </c>
      <c r="AA185" s="253">
        <f t="shared" si="32"/>
        <v>0</v>
      </c>
      <c r="AB185" s="254">
        <f t="shared" si="25"/>
        <v>0</v>
      </c>
      <c r="AC185" s="254"/>
      <c r="AD185" s="255"/>
    </row>
    <row r="186" spans="1:30" ht="12.75" customHeight="1" x14ac:dyDescent="0.25">
      <c r="A186" s="186"/>
      <c r="B186" s="230"/>
      <c r="C186" s="256"/>
      <c r="D186" s="232"/>
      <c r="E186" s="192">
        <f t="shared" si="33"/>
        <v>10</v>
      </c>
      <c r="F186" s="144" t="str">
        <f>IFERROR(IF(MID(D186,4,3)="AFE",VLOOKUP(D186,'Affiliated entities'!$B$7:$T$37,2,FALSE),VLOOKUP(A186,Beneficiaries!$A$9:$C$38,2,FALSE)),"")</f>
        <v/>
      </c>
      <c r="G186" s="187" t="str">
        <f>IFERROR(IF(MID(D186,4,3)="AFE",VLOOKUP(D186,'Affiliated entities'!$B$7:$T$37,4,FALSE),VLOOKUP(A186,Beneficiaries!$A$9:$C$38,3,FALSE)),"")</f>
        <v/>
      </c>
      <c r="H186" s="188" t="b">
        <f t="shared" si="26"/>
        <v>1</v>
      </c>
      <c r="I186" s="147" t="str">
        <f t="shared" si="27"/>
        <v/>
      </c>
      <c r="J186" s="300">
        <f t="shared" si="28"/>
        <v>0</v>
      </c>
      <c r="K186" s="257"/>
      <c r="L186" s="230"/>
      <c r="M186" s="258"/>
      <c r="N186" s="258"/>
      <c r="O186" s="259"/>
      <c r="P186" s="258"/>
      <c r="Q186" s="259"/>
      <c r="R186" s="261"/>
      <c r="S186" s="261"/>
      <c r="T186" s="236"/>
      <c r="U186" s="402"/>
      <c r="V186" s="277">
        <f t="shared" si="29"/>
        <v>0</v>
      </c>
      <c r="W186" s="323" t="str">
        <f t="shared" si="30"/>
        <v/>
      </c>
      <c r="X186" s="238" t="str">
        <f t="shared" si="23"/>
        <v/>
      </c>
      <c r="Y186" s="252">
        <f t="shared" si="24"/>
        <v>0</v>
      </c>
      <c r="Z186" s="252">
        <f t="shared" si="31"/>
        <v>0</v>
      </c>
      <c r="AA186" s="253">
        <f t="shared" si="32"/>
        <v>0</v>
      </c>
      <c r="AB186" s="254">
        <f t="shared" si="25"/>
        <v>0</v>
      </c>
      <c r="AC186" s="254"/>
      <c r="AD186" s="255"/>
    </row>
    <row r="187" spans="1:30" ht="12.75" customHeight="1" x14ac:dyDescent="0.25">
      <c r="A187" s="186"/>
      <c r="B187" s="230"/>
      <c r="C187" s="256"/>
      <c r="D187" s="232"/>
      <c r="E187" s="192">
        <f t="shared" si="33"/>
        <v>10</v>
      </c>
      <c r="F187" s="144" t="str">
        <f>IFERROR(IF(MID(D187,4,3)="AFE",VLOOKUP(D187,'Affiliated entities'!$B$7:$T$37,2,FALSE),VLOOKUP(A187,Beneficiaries!$A$9:$C$38,2,FALSE)),"")</f>
        <v/>
      </c>
      <c r="G187" s="187" t="str">
        <f>IFERROR(IF(MID(D187,4,3)="AFE",VLOOKUP(D187,'Affiliated entities'!$B$7:$T$37,4,FALSE),VLOOKUP(A187,Beneficiaries!$A$9:$C$38,3,FALSE)),"")</f>
        <v/>
      </c>
      <c r="H187" s="188" t="b">
        <f t="shared" si="26"/>
        <v>1</v>
      </c>
      <c r="I187" s="147" t="str">
        <f t="shared" si="27"/>
        <v/>
      </c>
      <c r="J187" s="300">
        <f t="shared" si="28"/>
        <v>0</v>
      </c>
      <c r="K187" s="257"/>
      <c r="L187" s="230"/>
      <c r="M187" s="258"/>
      <c r="N187" s="258"/>
      <c r="O187" s="259"/>
      <c r="P187" s="258"/>
      <c r="Q187" s="259"/>
      <c r="R187" s="261"/>
      <c r="S187" s="261"/>
      <c r="T187" s="236"/>
      <c r="U187" s="402"/>
      <c r="V187" s="277">
        <f t="shared" si="29"/>
        <v>0</v>
      </c>
      <c r="W187" s="323" t="str">
        <f t="shared" si="30"/>
        <v/>
      </c>
      <c r="X187" s="238" t="str">
        <f t="shared" si="23"/>
        <v/>
      </c>
      <c r="Y187" s="252">
        <f t="shared" si="24"/>
        <v>0</v>
      </c>
      <c r="Z187" s="252">
        <f t="shared" si="31"/>
        <v>0</v>
      </c>
      <c r="AA187" s="253">
        <f t="shared" si="32"/>
        <v>0</v>
      </c>
      <c r="AB187" s="254">
        <f t="shared" si="25"/>
        <v>0</v>
      </c>
      <c r="AC187" s="254"/>
      <c r="AD187" s="255"/>
    </row>
    <row r="188" spans="1:30" ht="12.75" customHeight="1" x14ac:dyDescent="0.25">
      <c r="A188" s="186"/>
      <c r="B188" s="230"/>
      <c r="C188" s="256"/>
      <c r="D188" s="232"/>
      <c r="E188" s="192">
        <f t="shared" si="33"/>
        <v>10</v>
      </c>
      <c r="F188" s="144" t="str">
        <f>IFERROR(IF(MID(D188,4,3)="AFE",VLOOKUP(D188,'Affiliated entities'!$B$7:$T$37,2,FALSE),VLOOKUP(A188,Beneficiaries!$A$9:$C$38,2,FALSE)),"")</f>
        <v/>
      </c>
      <c r="G188" s="187" t="str">
        <f>IFERROR(IF(MID(D188,4,3)="AFE",VLOOKUP(D188,'Affiliated entities'!$B$7:$T$37,4,FALSE),VLOOKUP(A188,Beneficiaries!$A$9:$C$38,3,FALSE)),"")</f>
        <v/>
      </c>
      <c r="H188" s="188" t="b">
        <f t="shared" si="26"/>
        <v>1</v>
      </c>
      <c r="I188" s="147" t="str">
        <f t="shared" si="27"/>
        <v/>
      </c>
      <c r="J188" s="300">
        <f t="shared" si="28"/>
        <v>0</v>
      </c>
      <c r="K188" s="257"/>
      <c r="L188" s="230"/>
      <c r="M188" s="258"/>
      <c r="N188" s="258"/>
      <c r="O188" s="259"/>
      <c r="P188" s="258"/>
      <c r="Q188" s="259"/>
      <c r="R188" s="261"/>
      <c r="S188" s="261"/>
      <c r="T188" s="236"/>
      <c r="U188" s="402"/>
      <c r="V188" s="277">
        <f t="shared" si="29"/>
        <v>0</v>
      </c>
      <c r="W188" s="323" t="str">
        <f t="shared" si="30"/>
        <v/>
      </c>
      <c r="X188" s="238" t="str">
        <f t="shared" si="23"/>
        <v/>
      </c>
      <c r="Y188" s="252">
        <f t="shared" si="24"/>
        <v>0</v>
      </c>
      <c r="Z188" s="252">
        <f t="shared" si="31"/>
        <v>0</v>
      </c>
      <c r="AA188" s="253">
        <f t="shared" si="32"/>
        <v>0</v>
      </c>
      <c r="AB188" s="254">
        <f t="shared" si="25"/>
        <v>0</v>
      </c>
      <c r="AC188" s="254"/>
      <c r="AD188" s="255"/>
    </row>
    <row r="189" spans="1:30" ht="12.75" customHeight="1" x14ac:dyDescent="0.25">
      <c r="A189" s="186"/>
      <c r="B189" s="230"/>
      <c r="C189" s="256"/>
      <c r="D189" s="232"/>
      <c r="E189" s="192">
        <f t="shared" si="33"/>
        <v>10</v>
      </c>
      <c r="F189" s="144" t="str">
        <f>IFERROR(IF(MID(D189,4,3)="AFE",VLOOKUP(D189,'Affiliated entities'!$B$7:$T$37,2,FALSE),VLOOKUP(A189,Beneficiaries!$A$9:$C$38,2,FALSE)),"")</f>
        <v/>
      </c>
      <c r="G189" s="187" t="str">
        <f>IFERROR(IF(MID(D189,4,3)="AFE",VLOOKUP(D189,'Affiliated entities'!$B$7:$T$37,4,FALSE),VLOOKUP(A189,Beneficiaries!$A$9:$C$38,3,FALSE)),"")</f>
        <v/>
      </c>
      <c r="H189" s="188" t="b">
        <f t="shared" si="26"/>
        <v>1</v>
      </c>
      <c r="I189" s="147" t="str">
        <f t="shared" si="27"/>
        <v/>
      </c>
      <c r="J189" s="300">
        <f t="shared" si="28"/>
        <v>0</v>
      </c>
      <c r="K189" s="257"/>
      <c r="L189" s="230"/>
      <c r="M189" s="258"/>
      <c r="N189" s="258"/>
      <c r="O189" s="259"/>
      <c r="P189" s="258"/>
      <c r="Q189" s="259"/>
      <c r="R189" s="261"/>
      <c r="S189" s="261"/>
      <c r="T189" s="236"/>
      <c r="U189" s="402"/>
      <c r="V189" s="277">
        <f t="shared" si="29"/>
        <v>0</v>
      </c>
      <c r="W189" s="323" t="str">
        <f t="shared" si="30"/>
        <v/>
      </c>
      <c r="X189" s="238" t="str">
        <f t="shared" si="23"/>
        <v/>
      </c>
      <c r="Y189" s="252">
        <f t="shared" si="24"/>
        <v>0</v>
      </c>
      <c r="Z189" s="252">
        <f t="shared" si="31"/>
        <v>0</v>
      </c>
      <c r="AA189" s="253">
        <f t="shared" si="32"/>
        <v>0</v>
      </c>
      <c r="AB189" s="254">
        <f t="shared" si="25"/>
        <v>0</v>
      </c>
      <c r="AC189" s="254"/>
      <c r="AD189" s="255"/>
    </row>
    <row r="190" spans="1:30" ht="12.75" customHeight="1" x14ac:dyDescent="0.25">
      <c r="A190" s="186"/>
      <c r="B190" s="230"/>
      <c r="C190" s="256"/>
      <c r="D190" s="232"/>
      <c r="E190" s="192">
        <f t="shared" si="33"/>
        <v>10</v>
      </c>
      <c r="F190" s="144" t="str">
        <f>IFERROR(IF(MID(D190,4,3)="AFE",VLOOKUP(D190,'Affiliated entities'!$B$7:$T$37,2,FALSE),VLOOKUP(A190,Beneficiaries!$A$9:$C$38,2,FALSE)),"")</f>
        <v/>
      </c>
      <c r="G190" s="187" t="str">
        <f>IFERROR(IF(MID(D190,4,3)="AFE",VLOOKUP(D190,'Affiliated entities'!$B$7:$T$37,4,FALSE),VLOOKUP(A190,Beneficiaries!$A$9:$C$38,3,FALSE)),"")</f>
        <v/>
      </c>
      <c r="H190" s="188" t="b">
        <f t="shared" si="26"/>
        <v>1</v>
      </c>
      <c r="I190" s="147" t="str">
        <f t="shared" si="27"/>
        <v/>
      </c>
      <c r="J190" s="300">
        <f t="shared" si="28"/>
        <v>0</v>
      </c>
      <c r="K190" s="257"/>
      <c r="L190" s="230"/>
      <c r="M190" s="258"/>
      <c r="N190" s="258"/>
      <c r="O190" s="259"/>
      <c r="P190" s="258"/>
      <c r="Q190" s="259"/>
      <c r="R190" s="261"/>
      <c r="S190" s="261"/>
      <c r="T190" s="236"/>
      <c r="U190" s="402"/>
      <c r="V190" s="277">
        <f t="shared" si="29"/>
        <v>0</v>
      </c>
      <c r="W190" s="323" t="str">
        <f t="shared" si="30"/>
        <v/>
      </c>
      <c r="X190" s="238" t="str">
        <f t="shared" si="23"/>
        <v/>
      </c>
      <c r="Y190" s="252">
        <f t="shared" si="24"/>
        <v>0</v>
      </c>
      <c r="Z190" s="252">
        <f t="shared" si="31"/>
        <v>0</v>
      </c>
      <c r="AA190" s="253">
        <f t="shared" si="32"/>
        <v>0</v>
      </c>
      <c r="AB190" s="254">
        <f t="shared" si="25"/>
        <v>0</v>
      </c>
      <c r="AC190" s="254"/>
      <c r="AD190" s="255"/>
    </row>
    <row r="191" spans="1:30" ht="12.75" customHeight="1" x14ac:dyDescent="0.25">
      <c r="A191" s="186"/>
      <c r="B191" s="230"/>
      <c r="C191" s="256"/>
      <c r="D191" s="232"/>
      <c r="E191" s="192">
        <f t="shared" si="33"/>
        <v>10</v>
      </c>
      <c r="F191" s="144" t="str">
        <f>IFERROR(IF(MID(D191,4,3)="AFE",VLOOKUP(D191,'Affiliated entities'!$B$7:$T$37,2,FALSE),VLOOKUP(A191,Beneficiaries!$A$9:$C$38,2,FALSE)),"")</f>
        <v/>
      </c>
      <c r="G191" s="187" t="str">
        <f>IFERROR(IF(MID(D191,4,3)="AFE",VLOOKUP(D191,'Affiliated entities'!$B$7:$T$37,4,FALSE),VLOOKUP(A191,Beneficiaries!$A$9:$C$38,3,FALSE)),"")</f>
        <v/>
      </c>
      <c r="H191" s="188" t="b">
        <f t="shared" si="26"/>
        <v>1</v>
      </c>
      <c r="I191" s="147" t="str">
        <f t="shared" si="27"/>
        <v/>
      </c>
      <c r="J191" s="300">
        <f t="shared" si="28"/>
        <v>0</v>
      </c>
      <c r="K191" s="257"/>
      <c r="L191" s="230"/>
      <c r="M191" s="258"/>
      <c r="N191" s="258"/>
      <c r="O191" s="259"/>
      <c r="P191" s="258"/>
      <c r="Q191" s="259"/>
      <c r="R191" s="261"/>
      <c r="S191" s="261"/>
      <c r="T191" s="236"/>
      <c r="U191" s="402"/>
      <c r="V191" s="277">
        <f t="shared" si="29"/>
        <v>0</v>
      </c>
      <c r="W191" s="323" t="str">
        <f t="shared" si="30"/>
        <v/>
      </c>
      <c r="X191" s="238" t="str">
        <f t="shared" si="23"/>
        <v/>
      </c>
      <c r="Y191" s="252">
        <f t="shared" si="24"/>
        <v>0</v>
      </c>
      <c r="Z191" s="252">
        <f t="shared" si="31"/>
        <v>0</v>
      </c>
      <c r="AA191" s="253">
        <f t="shared" si="32"/>
        <v>0</v>
      </c>
      <c r="AB191" s="254">
        <f t="shared" si="25"/>
        <v>0</v>
      </c>
      <c r="AC191" s="254"/>
      <c r="AD191" s="255"/>
    </row>
    <row r="192" spans="1:30" ht="12.75" customHeight="1" x14ac:dyDescent="0.25">
      <c r="A192" s="186"/>
      <c r="B192" s="230"/>
      <c r="C192" s="256"/>
      <c r="D192" s="232"/>
      <c r="E192" s="192">
        <f t="shared" si="33"/>
        <v>10</v>
      </c>
      <c r="F192" s="144" t="str">
        <f>IFERROR(IF(MID(D192,4,3)="AFE",VLOOKUP(D192,'Affiliated entities'!$B$7:$T$37,2,FALSE),VLOOKUP(A192,Beneficiaries!$A$9:$C$38,2,FALSE)),"")</f>
        <v/>
      </c>
      <c r="G192" s="187" t="str">
        <f>IFERROR(IF(MID(D192,4,3)="AFE",VLOOKUP(D192,'Affiliated entities'!$B$7:$T$37,4,FALSE),VLOOKUP(A192,Beneficiaries!$A$9:$C$38,3,FALSE)),"")</f>
        <v/>
      </c>
      <c r="H192" s="188" t="b">
        <f t="shared" si="26"/>
        <v>1</v>
      </c>
      <c r="I192" s="147" t="str">
        <f t="shared" si="27"/>
        <v/>
      </c>
      <c r="J192" s="300">
        <f t="shared" si="28"/>
        <v>0</v>
      </c>
      <c r="K192" s="257"/>
      <c r="L192" s="230"/>
      <c r="M192" s="258"/>
      <c r="N192" s="258"/>
      <c r="O192" s="259"/>
      <c r="P192" s="258"/>
      <c r="Q192" s="259"/>
      <c r="R192" s="261"/>
      <c r="S192" s="261"/>
      <c r="T192" s="236"/>
      <c r="U192" s="402"/>
      <c r="V192" s="277">
        <f t="shared" si="29"/>
        <v>0</v>
      </c>
      <c r="W192" s="323" t="str">
        <f t="shared" si="30"/>
        <v/>
      </c>
      <c r="X192" s="238" t="str">
        <f t="shared" si="23"/>
        <v/>
      </c>
      <c r="Y192" s="252">
        <f t="shared" si="24"/>
        <v>0</v>
      </c>
      <c r="Z192" s="252">
        <f t="shared" si="31"/>
        <v>0</v>
      </c>
      <c r="AA192" s="253">
        <f t="shared" si="32"/>
        <v>0</v>
      </c>
      <c r="AB192" s="254">
        <f t="shared" si="25"/>
        <v>0</v>
      </c>
      <c r="AC192" s="254"/>
      <c r="AD192" s="255"/>
    </row>
    <row r="193" spans="1:30" ht="12.75" customHeight="1" x14ac:dyDescent="0.25">
      <c r="A193" s="186"/>
      <c r="B193" s="230"/>
      <c r="C193" s="256"/>
      <c r="D193" s="232"/>
      <c r="E193" s="192">
        <f t="shared" si="33"/>
        <v>10</v>
      </c>
      <c r="F193" s="144" t="str">
        <f>IFERROR(IF(MID(D193,4,3)="AFE",VLOOKUP(D193,'Affiliated entities'!$B$7:$T$37,2,FALSE),VLOOKUP(A193,Beneficiaries!$A$9:$C$38,2,FALSE)),"")</f>
        <v/>
      </c>
      <c r="G193" s="187" t="str">
        <f>IFERROR(IF(MID(D193,4,3)="AFE",VLOOKUP(D193,'Affiliated entities'!$B$7:$T$37,4,FALSE),VLOOKUP(A193,Beneficiaries!$A$9:$C$38,3,FALSE)),"")</f>
        <v/>
      </c>
      <c r="H193" s="188" t="b">
        <f t="shared" si="26"/>
        <v>1</v>
      </c>
      <c r="I193" s="147" t="str">
        <f t="shared" si="27"/>
        <v/>
      </c>
      <c r="J193" s="300">
        <f t="shared" si="28"/>
        <v>0</v>
      </c>
      <c r="K193" s="257"/>
      <c r="L193" s="230"/>
      <c r="M193" s="258"/>
      <c r="N193" s="258"/>
      <c r="O193" s="259"/>
      <c r="P193" s="258"/>
      <c r="Q193" s="259"/>
      <c r="R193" s="261"/>
      <c r="S193" s="261"/>
      <c r="T193" s="236"/>
      <c r="U193" s="402"/>
      <c r="V193" s="277">
        <f t="shared" si="29"/>
        <v>0</v>
      </c>
      <c r="W193" s="323" t="str">
        <f t="shared" si="30"/>
        <v/>
      </c>
      <c r="X193" s="238" t="str">
        <f t="shared" si="23"/>
        <v/>
      </c>
      <c r="Y193" s="252">
        <f t="shared" si="24"/>
        <v>0</v>
      </c>
      <c r="Z193" s="252">
        <f t="shared" si="31"/>
        <v>0</v>
      </c>
      <c r="AA193" s="253">
        <f t="shared" si="32"/>
        <v>0</v>
      </c>
      <c r="AB193" s="254">
        <f t="shared" si="25"/>
        <v>0</v>
      </c>
      <c r="AC193" s="254"/>
      <c r="AD193" s="255"/>
    </row>
    <row r="194" spans="1:30" ht="12.75" customHeight="1" x14ac:dyDescent="0.25">
      <c r="A194" s="186"/>
      <c r="B194" s="230"/>
      <c r="C194" s="256"/>
      <c r="D194" s="232"/>
      <c r="E194" s="192">
        <f t="shared" si="33"/>
        <v>10</v>
      </c>
      <c r="F194" s="144" t="str">
        <f>IFERROR(IF(MID(D194,4,3)="AFE",VLOOKUP(D194,'Affiliated entities'!$B$7:$T$37,2,FALSE),VLOOKUP(A194,Beneficiaries!$A$9:$C$38,2,FALSE)),"")</f>
        <v/>
      </c>
      <c r="G194" s="187" t="str">
        <f>IFERROR(IF(MID(D194,4,3)="AFE",VLOOKUP(D194,'Affiliated entities'!$B$7:$T$37,4,FALSE),VLOOKUP(A194,Beneficiaries!$A$9:$C$38,3,FALSE)),"")</f>
        <v/>
      </c>
      <c r="H194" s="188" t="b">
        <f t="shared" si="26"/>
        <v>1</v>
      </c>
      <c r="I194" s="147" t="str">
        <f t="shared" si="27"/>
        <v/>
      </c>
      <c r="J194" s="300">
        <f t="shared" si="28"/>
        <v>0</v>
      </c>
      <c r="K194" s="257"/>
      <c r="L194" s="230"/>
      <c r="M194" s="258"/>
      <c r="N194" s="258"/>
      <c r="O194" s="259"/>
      <c r="P194" s="258"/>
      <c r="Q194" s="259"/>
      <c r="R194" s="261"/>
      <c r="S194" s="261"/>
      <c r="T194" s="236"/>
      <c r="U194" s="402"/>
      <c r="V194" s="277">
        <f t="shared" si="29"/>
        <v>0</v>
      </c>
      <c r="W194" s="323" t="str">
        <f t="shared" si="30"/>
        <v/>
      </c>
      <c r="X194" s="238" t="str">
        <f t="shared" si="23"/>
        <v/>
      </c>
      <c r="Y194" s="252">
        <f t="shared" si="24"/>
        <v>0</v>
      </c>
      <c r="Z194" s="252">
        <f t="shared" si="31"/>
        <v>0</v>
      </c>
      <c r="AA194" s="253">
        <f t="shared" si="32"/>
        <v>0</v>
      </c>
      <c r="AB194" s="254">
        <f t="shared" si="25"/>
        <v>0</v>
      </c>
      <c r="AC194" s="254"/>
      <c r="AD194" s="255"/>
    </row>
    <row r="195" spans="1:30" ht="12.75" customHeight="1" x14ac:dyDescent="0.25">
      <c r="A195" s="186"/>
      <c r="B195" s="230"/>
      <c r="C195" s="256"/>
      <c r="D195" s="232"/>
      <c r="E195" s="192">
        <f t="shared" si="33"/>
        <v>10</v>
      </c>
      <c r="F195" s="144" t="str">
        <f>IFERROR(IF(MID(D195,4,3)="AFE",VLOOKUP(D195,'Affiliated entities'!$B$7:$T$37,2,FALSE),VLOOKUP(A195,Beneficiaries!$A$9:$C$38,2,FALSE)),"")</f>
        <v/>
      </c>
      <c r="G195" s="187" t="str">
        <f>IFERROR(IF(MID(D195,4,3)="AFE",VLOOKUP(D195,'Affiliated entities'!$B$7:$T$37,4,FALSE),VLOOKUP(A195,Beneficiaries!$A$9:$C$38,3,FALSE)),"")</f>
        <v/>
      </c>
      <c r="H195" s="188" t="b">
        <f t="shared" si="26"/>
        <v>1</v>
      </c>
      <c r="I195" s="147" t="str">
        <f t="shared" si="27"/>
        <v/>
      </c>
      <c r="J195" s="300">
        <f t="shared" si="28"/>
        <v>0</v>
      </c>
      <c r="K195" s="257"/>
      <c r="L195" s="230"/>
      <c r="M195" s="258"/>
      <c r="N195" s="258"/>
      <c r="O195" s="259"/>
      <c r="P195" s="258"/>
      <c r="Q195" s="259"/>
      <c r="R195" s="261"/>
      <c r="S195" s="261"/>
      <c r="T195" s="236"/>
      <c r="U195" s="402"/>
      <c r="V195" s="277">
        <f t="shared" si="29"/>
        <v>0</v>
      </c>
      <c r="W195" s="323" t="str">
        <f t="shared" si="30"/>
        <v/>
      </c>
      <c r="X195" s="238" t="str">
        <f t="shared" si="23"/>
        <v/>
      </c>
      <c r="Y195" s="252">
        <f t="shared" si="24"/>
        <v>0</v>
      </c>
      <c r="Z195" s="252">
        <f t="shared" si="31"/>
        <v>0</v>
      </c>
      <c r="AA195" s="253">
        <f t="shared" si="32"/>
        <v>0</v>
      </c>
      <c r="AB195" s="254">
        <f t="shared" si="25"/>
        <v>0</v>
      </c>
      <c r="AC195" s="254"/>
      <c r="AD195" s="255"/>
    </row>
    <row r="196" spans="1:30" ht="12.75" customHeight="1" x14ac:dyDescent="0.25">
      <c r="A196" s="186"/>
      <c r="B196" s="230"/>
      <c r="C196" s="256"/>
      <c r="D196" s="232"/>
      <c r="E196" s="192">
        <f t="shared" si="33"/>
        <v>10</v>
      </c>
      <c r="F196" s="144" t="str">
        <f>IFERROR(IF(MID(D196,4,3)="AFE",VLOOKUP(D196,'Affiliated entities'!$B$7:$T$37,2,FALSE),VLOOKUP(A196,Beneficiaries!$A$9:$C$38,2,FALSE)),"")</f>
        <v/>
      </c>
      <c r="G196" s="187" t="str">
        <f>IFERROR(IF(MID(D196,4,3)="AFE",VLOOKUP(D196,'Affiliated entities'!$B$7:$T$37,4,FALSE),VLOOKUP(A196,Beneficiaries!$A$9:$C$38,3,FALSE)),"")</f>
        <v/>
      </c>
      <c r="H196" s="188" t="b">
        <f t="shared" si="26"/>
        <v>1</v>
      </c>
      <c r="I196" s="147" t="str">
        <f t="shared" si="27"/>
        <v/>
      </c>
      <c r="J196" s="300">
        <f t="shared" si="28"/>
        <v>0</v>
      </c>
      <c r="K196" s="257"/>
      <c r="L196" s="230"/>
      <c r="M196" s="258"/>
      <c r="N196" s="258"/>
      <c r="O196" s="259"/>
      <c r="P196" s="258"/>
      <c r="Q196" s="259"/>
      <c r="R196" s="261"/>
      <c r="S196" s="261"/>
      <c r="T196" s="236"/>
      <c r="U196" s="402"/>
      <c r="V196" s="277">
        <f t="shared" si="29"/>
        <v>0</v>
      </c>
      <c r="W196" s="323" t="str">
        <f t="shared" si="30"/>
        <v/>
      </c>
      <c r="X196" s="238" t="str">
        <f t="shared" si="23"/>
        <v/>
      </c>
      <c r="Y196" s="252">
        <f t="shared" si="24"/>
        <v>0</v>
      </c>
      <c r="Z196" s="252">
        <f t="shared" si="31"/>
        <v>0</v>
      </c>
      <c r="AA196" s="253">
        <f t="shared" si="32"/>
        <v>0</v>
      </c>
      <c r="AB196" s="254">
        <f t="shared" si="25"/>
        <v>0</v>
      </c>
      <c r="AC196" s="254"/>
      <c r="AD196" s="255"/>
    </row>
    <row r="197" spans="1:30" ht="12.75" customHeight="1" x14ac:dyDescent="0.25">
      <c r="A197" s="186"/>
      <c r="B197" s="230"/>
      <c r="C197" s="256"/>
      <c r="D197" s="232"/>
      <c r="E197" s="192">
        <f t="shared" si="33"/>
        <v>10</v>
      </c>
      <c r="F197" s="144" t="str">
        <f>IFERROR(IF(MID(D197,4,3)="AFE",VLOOKUP(D197,'Affiliated entities'!$B$7:$T$37,2,FALSE),VLOOKUP(A197,Beneficiaries!$A$9:$C$38,2,FALSE)),"")</f>
        <v/>
      </c>
      <c r="G197" s="187" t="str">
        <f>IFERROR(IF(MID(D197,4,3)="AFE",VLOOKUP(D197,'Affiliated entities'!$B$7:$T$37,4,FALSE),VLOOKUP(A197,Beneficiaries!$A$9:$C$38,3,FALSE)),"")</f>
        <v/>
      </c>
      <c r="H197" s="188" t="b">
        <f t="shared" si="26"/>
        <v>1</v>
      </c>
      <c r="I197" s="147" t="str">
        <f t="shared" si="27"/>
        <v/>
      </c>
      <c r="J197" s="300">
        <f t="shared" si="28"/>
        <v>0</v>
      </c>
      <c r="K197" s="257"/>
      <c r="L197" s="230"/>
      <c r="M197" s="258"/>
      <c r="N197" s="258"/>
      <c r="O197" s="259"/>
      <c r="P197" s="258"/>
      <c r="Q197" s="259"/>
      <c r="R197" s="261"/>
      <c r="S197" s="261"/>
      <c r="T197" s="236"/>
      <c r="U197" s="402"/>
      <c r="V197" s="277">
        <f t="shared" si="29"/>
        <v>0</v>
      </c>
      <c r="W197" s="323" t="str">
        <f t="shared" si="30"/>
        <v/>
      </c>
      <c r="X197" s="238" t="str">
        <f t="shared" si="23"/>
        <v/>
      </c>
      <c r="Y197" s="252">
        <f t="shared" si="24"/>
        <v>0</v>
      </c>
      <c r="Z197" s="252">
        <f t="shared" si="31"/>
        <v>0</v>
      </c>
      <c r="AA197" s="253">
        <f t="shared" si="32"/>
        <v>0</v>
      </c>
      <c r="AB197" s="254">
        <f t="shared" si="25"/>
        <v>0</v>
      </c>
      <c r="AC197" s="254"/>
      <c r="AD197" s="255"/>
    </row>
    <row r="198" spans="1:30" ht="12.75" customHeight="1" x14ac:dyDescent="0.25">
      <c r="A198" s="186"/>
      <c r="B198" s="230"/>
      <c r="C198" s="256"/>
      <c r="D198" s="232"/>
      <c r="E198" s="192">
        <f t="shared" si="33"/>
        <v>10</v>
      </c>
      <c r="F198" s="144" t="str">
        <f>IFERROR(IF(MID(D198,4,3)="AFE",VLOOKUP(D198,'Affiliated entities'!$B$7:$T$37,2,FALSE),VLOOKUP(A198,Beneficiaries!$A$9:$C$38,2,FALSE)),"")</f>
        <v/>
      </c>
      <c r="G198" s="187" t="str">
        <f>IFERROR(IF(MID(D198,4,3)="AFE",VLOOKUP(D198,'Affiliated entities'!$B$7:$T$37,4,FALSE),VLOOKUP(A198,Beneficiaries!$A$9:$C$38,3,FALSE)),"")</f>
        <v/>
      </c>
      <c r="H198" s="188" t="b">
        <f t="shared" si="26"/>
        <v>1</v>
      </c>
      <c r="I198" s="147" t="str">
        <f t="shared" si="27"/>
        <v/>
      </c>
      <c r="J198" s="300">
        <f t="shared" si="28"/>
        <v>0</v>
      </c>
      <c r="K198" s="257"/>
      <c r="L198" s="230"/>
      <c r="M198" s="258"/>
      <c r="N198" s="258"/>
      <c r="O198" s="259"/>
      <c r="P198" s="258"/>
      <c r="Q198" s="259"/>
      <c r="R198" s="261"/>
      <c r="S198" s="261"/>
      <c r="T198" s="236"/>
      <c r="U198" s="402"/>
      <c r="V198" s="277">
        <f t="shared" si="29"/>
        <v>0</v>
      </c>
      <c r="W198" s="323" t="str">
        <f t="shared" si="30"/>
        <v/>
      </c>
      <c r="X198" s="238" t="str">
        <f t="shared" si="23"/>
        <v/>
      </c>
      <c r="Y198" s="252">
        <f t="shared" si="24"/>
        <v>0</v>
      </c>
      <c r="Z198" s="252">
        <f t="shared" si="31"/>
        <v>0</v>
      </c>
      <c r="AA198" s="253">
        <f t="shared" si="32"/>
        <v>0</v>
      </c>
      <c r="AB198" s="254">
        <f t="shared" si="25"/>
        <v>0</v>
      </c>
      <c r="AC198" s="254"/>
      <c r="AD198" s="255"/>
    </row>
    <row r="199" spans="1:30" ht="12.75" customHeight="1" x14ac:dyDescent="0.25">
      <c r="A199" s="186"/>
      <c r="B199" s="230"/>
      <c r="C199" s="256"/>
      <c r="D199" s="232"/>
      <c r="E199" s="192">
        <f t="shared" si="33"/>
        <v>10</v>
      </c>
      <c r="F199" s="144" t="str">
        <f>IFERROR(IF(MID(D199,4,3)="AFE",VLOOKUP(D199,'Affiliated entities'!$B$7:$T$37,2,FALSE),VLOOKUP(A199,Beneficiaries!$A$9:$C$38,2,FALSE)),"")</f>
        <v/>
      </c>
      <c r="G199" s="187" t="str">
        <f>IFERROR(IF(MID(D199,4,3)="AFE",VLOOKUP(D199,'Affiliated entities'!$B$7:$T$37,4,FALSE),VLOOKUP(A199,Beneficiaries!$A$9:$C$38,3,FALSE)),"")</f>
        <v/>
      </c>
      <c r="H199" s="188" t="b">
        <f t="shared" si="26"/>
        <v>1</v>
      </c>
      <c r="I199" s="147" t="str">
        <f t="shared" si="27"/>
        <v/>
      </c>
      <c r="J199" s="300">
        <f t="shared" si="28"/>
        <v>0</v>
      </c>
      <c r="K199" s="257"/>
      <c r="L199" s="230"/>
      <c r="M199" s="258"/>
      <c r="N199" s="258"/>
      <c r="O199" s="259"/>
      <c r="P199" s="258"/>
      <c r="Q199" s="259"/>
      <c r="R199" s="261"/>
      <c r="S199" s="261"/>
      <c r="T199" s="236"/>
      <c r="U199" s="402"/>
      <c r="V199" s="277">
        <f t="shared" si="29"/>
        <v>0</v>
      </c>
      <c r="W199" s="323" t="str">
        <f t="shared" si="30"/>
        <v/>
      </c>
      <c r="X199" s="238" t="str">
        <f t="shared" si="23"/>
        <v/>
      </c>
      <c r="Y199" s="252">
        <f t="shared" si="24"/>
        <v>0</v>
      </c>
      <c r="Z199" s="252">
        <f t="shared" si="31"/>
        <v>0</v>
      </c>
      <c r="AA199" s="253">
        <f t="shared" si="32"/>
        <v>0</v>
      </c>
      <c r="AB199" s="254">
        <f t="shared" si="25"/>
        <v>0</v>
      </c>
      <c r="AC199" s="254"/>
      <c r="AD199" s="255"/>
    </row>
    <row r="200" spans="1:30" ht="12.75" customHeight="1" x14ac:dyDescent="0.25">
      <c r="A200" s="186"/>
      <c r="B200" s="230"/>
      <c r="C200" s="256"/>
      <c r="D200" s="232"/>
      <c r="E200" s="192">
        <f t="shared" si="33"/>
        <v>10</v>
      </c>
      <c r="F200" s="144" t="str">
        <f>IFERROR(IF(MID(D200,4,3)="AFE",VLOOKUP(D200,'Affiliated entities'!$B$7:$T$37,2,FALSE),VLOOKUP(A200,Beneficiaries!$A$9:$C$38,2,FALSE)),"")</f>
        <v/>
      </c>
      <c r="G200" s="187" t="str">
        <f>IFERROR(IF(MID(D200,4,3)="AFE",VLOOKUP(D200,'Affiliated entities'!$B$7:$T$37,4,FALSE),VLOOKUP(A200,Beneficiaries!$A$9:$C$38,3,FALSE)),"")</f>
        <v/>
      </c>
      <c r="H200" s="188" t="b">
        <f t="shared" si="26"/>
        <v>1</v>
      </c>
      <c r="I200" s="147" t="str">
        <f t="shared" si="27"/>
        <v/>
      </c>
      <c r="J200" s="300">
        <f t="shared" si="28"/>
        <v>0</v>
      </c>
      <c r="K200" s="257"/>
      <c r="L200" s="230"/>
      <c r="M200" s="258"/>
      <c r="N200" s="258"/>
      <c r="O200" s="259"/>
      <c r="P200" s="258"/>
      <c r="Q200" s="259"/>
      <c r="R200" s="261"/>
      <c r="S200" s="261"/>
      <c r="T200" s="236"/>
      <c r="U200" s="402"/>
      <c r="V200" s="277">
        <f t="shared" si="29"/>
        <v>0</v>
      </c>
      <c r="W200" s="323" t="str">
        <f t="shared" si="30"/>
        <v/>
      </c>
      <c r="X200" s="238" t="str">
        <f t="shared" si="23"/>
        <v/>
      </c>
      <c r="Y200" s="252">
        <f t="shared" si="24"/>
        <v>0</v>
      </c>
      <c r="Z200" s="252">
        <f t="shared" si="31"/>
        <v>0</v>
      </c>
      <c r="AA200" s="253">
        <f t="shared" si="32"/>
        <v>0</v>
      </c>
      <c r="AB200" s="254">
        <f t="shared" si="25"/>
        <v>0</v>
      </c>
      <c r="AC200" s="254"/>
      <c r="AD200" s="255"/>
    </row>
    <row r="201" spans="1:30" ht="12.75" customHeight="1" x14ac:dyDescent="0.25">
      <c r="A201" s="186"/>
      <c r="B201" s="230"/>
      <c r="C201" s="256"/>
      <c r="D201" s="232"/>
      <c r="E201" s="192">
        <f t="shared" si="33"/>
        <v>10</v>
      </c>
      <c r="F201" s="144" t="str">
        <f>IFERROR(IF(MID(D201,4,3)="AFE",VLOOKUP(D201,'Affiliated entities'!$B$7:$T$37,2,FALSE),VLOOKUP(A201,Beneficiaries!$A$9:$C$38,2,FALSE)),"")</f>
        <v/>
      </c>
      <c r="G201" s="187" t="str">
        <f>IFERROR(IF(MID(D201,4,3)="AFE",VLOOKUP(D201,'Affiliated entities'!$B$7:$T$37,4,FALSE),VLOOKUP(A201,Beneficiaries!$A$9:$C$38,3,FALSE)),"")</f>
        <v/>
      </c>
      <c r="H201" s="188" t="b">
        <f t="shared" si="26"/>
        <v>1</v>
      </c>
      <c r="I201" s="147" t="str">
        <f t="shared" si="27"/>
        <v/>
      </c>
      <c r="J201" s="300">
        <f t="shared" si="28"/>
        <v>0</v>
      </c>
      <c r="K201" s="257"/>
      <c r="L201" s="230"/>
      <c r="M201" s="258"/>
      <c r="N201" s="258"/>
      <c r="O201" s="259"/>
      <c r="P201" s="258"/>
      <c r="Q201" s="259"/>
      <c r="R201" s="261"/>
      <c r="S201" s="261"/>
      <c r="T201" s="236"/>
      <c r="U201" s="402"/>
      <c r="V201" s="277">
        <f t="shared" si="29"/>
        <v>0</v>
      </c>
      <c r="W201" s="323" t="str">
        <f t="shared" si="30"/>
        <v/>
      </c>
      <c r="X201" s="238" t="str">
        <f t="shared" si="23"/>
        <v/>
      </c>
      <c r="Y201" s="252">
        <f t="shared" si="24"/>
        <v>0</v>
      </c>
      <c r="Z201" s="252">
        <f t="shared" si="31"/>
        <v>0</v>
      </c>
      <c r="AA201" s="253">
        <f t="shared" si="32"/>
        <v>0</v>
      </c>
      <c r="AB201" s="254">
        <f t="shared" si="25"/>
        <v>0</v>
      </c>
      <c r="AC201" s="254"/>
      <c r="AD201" s="255"/>
    </row>
    <row r="202" spans="1:30" ht="12.75" customHeight="1" x14ac:dyDescent="0.25">
      <c r="A202" s="186"/>
      <c r="B202" s="230"/>
      <c r="C202" s="256"/>
      <c r="D202" s="232"/>
      <c r="E202" s="192">
        <f t="shared" si="33"/>
        <v>10</v>
      </c>
      <c r="F202" s="144" t="str">
        <f>IFERROR(IF(MID(D202,4,3)="AFE",VLOOKUP(D202,'Affiliated entities'!$B$7:$T$37,2,FALSE),VLOOKUP(A202,Beneficiaries!$A$9:$C$38,2,FALSE)),"")</f>
        <v/>
      </c>
      <c r="G202" s="187" t="str">
        <f>IFERROR(IF(MID(D202,4,3)="AFE",VLOOKUP(D202,'Affiliated entities'!$B$7:$T$37,4,FALSE),VLOOKUP(A202,Beneficiaries!$A$9:$C$38,3,FALSE)),"")</f>
        <v/>
      </c>
      <c r="H202" s="188" t="b">
        <f t="shared" si="26"/>
        <v>1</v>
      </c>
      <c r="I202" s="147" t="str">
        <f t="shared" si="27"/>
        <v/>
      </c>
      <c r="J202" s="300">
        <f t="shared" si="28"/>
        <v>0</v>
      </c>
      <c r="K202" s="257"/>
      <c r="L202" s="230"/>
      <c r="M202" s="258"/>
      <c r="N202" s="258"/>
      <c r="O202" s="259"/>
      <c r="P202" s="258"/>
      <c r="Q202" s="259"/>
      <c r="R202" s="261"/>
      <c r="S202" s="261"/>
      <c r="T202" s="236"/>
      <c r="U202" s="402"/>
      <c r="V202" s="277">
        <f t="shared" si="29"/>
        <v>0</v>
      </c>
      <c r="W202" s="323" t="str">
        <f t="shared" si="30"/>
        <v/>
      </c>
      <c r="X202" s="238" t="str">
        <f t="shared" si="23"/>
        <v/>
      </c>
      <c r="Y202" s="252">
        <f t="shared" si="24"/>
        <v>0</v>
      </c>
      <c r="Z202" s="252">
        <f t="shared" si="31"/>
        <v>0</v>
      </c>
      <c r="AA202" s="253">
        <f t="shared" si="32"/>
        <v>0</v>
      </c>
      <c r="AB202" s="254">
        <f t="shared" si="25"/>
        <v>0</v>
      </c>
      <c r="AC202" s="254"/>
      <c r="AD202" s="255"/>
    </row>
    <row r="203" spans="1:30" ht="12.75" customHeight="1" x14ac:dyDescent="0.25">
      <c r="A203" s="186"/>
      <c r="B203" s="230"/>
      <c r="C203" s="256"/>
      <c r="D203" s="232"/>
      <c r="E203" s="192">
        <f t="shared" si="33"/>
        <v>10</v>
      </c>
      <c r="F203" s="144" t="str">
        <f>IFERROR(IF(MID(D203,4,3)="AFE",VLOOKUP(D203,'Affiliated entities'!$B$7:$T$37,2,FALSE),VLOOKUP(A203,Beneficiaries!$A$9:$C$38,2,FALSE)),"")</f>
        <v/>
      </c>
      <c r="G203" s="187" t="str">
        <f>IFERROR(IF(MID(D203,4,3)="AFE",VLOOKUP(D203,'Affiliated entities'!$B$7:$T$37,4,FALSE),VLOOKUP(A203,Beneficiaries!$A$9:$C$38,3,FALSE)),"")</f>
        <v/>
      </c>
      <c r="H203" s="188" t="b">
        <f t="shared" si="26"/>
        <v>1</v>
      </c>
      <c r="I203" s="147" t="str">
        <f t="shared" si="27"/>
        <v/>
      </c>
      <c r="J203" s="300">
        <f t="shared" si="28"/>
        <v>0</v>
      </c>
      <c r="K203" s="257"/>
      <c r="L203" s="230"/>
      <c r="M203" s="258"/>
      <c r="N203" s="258"/>
      <c r="O203" s="259"/>
      <c r="P203" s="258"/>
      <c r="Q203" s="259"/>
      <c r="R203" s="261"/>
      <c r="S203" s="261"/>
      <c r="T203" s="236"/>
      <c r="U203" s="402"/>
      <c r="V203" s="277">
        <f t="shared" si="29"/>
        <v>0</v>
      </c>
      <c r="W203" s="323" t="str">
        <f t="shared" si="30"/>
        <v/>
      </c>
      <c r="X203" s="238" t="str">
        <f t="shared" ref="X203:X266" si="34">IF(A203="","",(IF(OR(N203=P203, R203=S203),"CHECK DATES or CITY","")))</f>
        <v/>
      </c>
      <c r="Y203" s="252">
        <f t="shared" ref="Y203:Y266" si="35">IF(OR(O203="IN", O203=""), 0, IF(OR(Q203="IN", Q203=""), 0, T203))</f>
        <v>0</v>
      </c>
      <c r="Z203" s="252">
        <f t="shared" si="31"/>
        <v>0</v>
      </c>
      <c r="AA203" s="253">
        <f t="shared" si="32"/>
        <v>0</v>
      </c>
      <c r="AB203" s="254">
        <f t="shared" ref="AB203:AB266" si="36">IF(V203&gt;AA203,V203-AA203,0)</f>
        <v>0</v>
      </c>
      <c r="AC203" s="254"/>
      <c r="AD203" s="255"/>
    </row>
    <row r="204" spans="1:30" ht="12.75" customHeight="1" x14ac:dyDescent="0.25">
      <c r="A204" s="186"/>
      <c r="B204" s="230"/>
      <c r="C204" s="256"/>
      <c r="D204" s="232"/>
      <c r="E204" s="192">
        <f t="shared" si="33"/>
        <v>10</v>
      </c>
      <c r="F204" s="144" t="str">
        <f>IFERROR(IF(MID(D204,4,3)="AFE",VLOOKUP(D204,'Affiliated entities'!$B$7:$T$37,2,FALSE),VLOOKUP(A204,Beneficiaries!$A$9:$C$38,2,FALSE)),"")</f>
        <v/>
      </c>
      <c r="G204" s="187" t="str">
        <f>IFERROR(IF(MID(D204,4,3)="AFE",VLOOKUP(D204,'Affiliated entities'!$B$7:$T$37,4,FALSE),VLOOKUP(A204,Beneficiaries!$A$9:$C$38,3,FALSE)),"")</f>
        <v/>
      </c>
      <c r="H204" s="188" t="b">
        <f t="shared" ref="H204:H267" si="37">IF(I204="Partner",TRUE,ISNUMBER(FIND(A204,D204)))</f>
        <v>1</v>
      </c>
      <c r="I204" s="147" t="str">
        <f t="shared" ref="I204:I267" si="38">IF(A204&lt;&gt;"",D204,"")</f>
        <v/>
      </c>
      <c r="J204" s="300">
        <f t="shared" ref="J204:J267" si="39">IF(I204="partner",A204,0)</f>
        <v>0</v>
      </c>
      <c r="K204" s="257"/>
      <c r="L204" s="230"/>
      <c r="M204" s="258"/>
      <c r="N204" s="258"/>
      <c r="O204" s="259"/>
      <c r="P204" s="258"/>
      <c r="Q204" s="259"/>
      <c r="R204" s="261"/>
      <c r="S204" s="261"/>
      <c r="T204" s="236"/>
      <c r="U204" s="402"/>
      <c r="V204" s="277">
        <f t="shared" ref="V204:V267" si="40">+T204+U204</f>
        <v>0</v>
      </c>
      <c r="W204" s="323" t="str">
        <f t="shared" ref="W204:W267" si="41">IF(A204="","",(IF(OR(B204="",C204="",D204="",K204="",M204="",N204="",O204="",P204="",Q204="",R204="",S204="",),"FILL ALL FIELDS","")))</f>
        <v/>
      </c>
      <c r="X204" s="238" t="str">
        <f t="shared" si="34"/>
        <v/>
      </c>
      <c r="Y204" s="252">
        <f t="shared" si="35"/>
        <v>0</v>
      </c>
      <c r="Z204" s="252">
        <f t="shared" ref="Z204:Z267" si="42">+U204</f>
        <v>0</v>
      </c>
      <c r="AA204" s="253">
        <f t="shared" ref="AA204:AA267" si="43">+Z204+Y204</f>
        <v>0</v>
      </c>
      <c r="AB204" s="254">
        <f t="shared" si="36"/>
        <v>0</v>
      </c>
      <c r="AC204" s="254"/>
      <c r="AD204" s="255"/>
    </row>
    <row r="205" spans="1:30" ht="12.75" customHeight="1" x14ac:dyDescent="0.25">
      <c r="A205" s="186"/>
      <c r="B205" s="230"/>
      <c r="C205" s="256"/>
      <c r="D205" s="232"/>
      <c r="E205" s="192">
        <f t="shared" ref="E205:E268" si="44">IF(H205=TRUE,10,0)</f>
        <v>10</v>
      </c>
      <c r="F205" s="144" t="str">
        <f>IFERROR(IF(MID(D205,4,3)="AFE",VLOOKUP(D205,'Affiliated entities'!$B$7:$T$37,2,FALSE),VLOOKUP(A205,Beneficiaries!$A$9:$C$38,2,FALSE)),"")</f>
        <v/>
      </c>
      <c r="G205" s="187" t="str">
        <f>IFERROR(IF(MID(D205,4,3)="AFE",VLOOKUP(D205,'Affiliated entities'!$B$7:$T$37,4,FALSE),VLOOKUP(A205,Beneficiaries!$A$9:$C$38,3,FALSE)),"")</f>
        <v/>
      </c>
      <c r="H205" s="188" t="b">
        <f t="shared" si="37"/>
        <v>1</v>
      </c>
      <c r="I205" s="147" t="str">
        <f t="shared" si="38"/>
        <v/>
      </c>
      <c r="J205" s="300">
        <f t="shared" si="39"/>
        <v>0</v>
      </c>
      <c r="K205" s="257"/>
      <c r="L205" s="230"/>
      <c r="M205" s="258"/>
      <c r="N205" s="258"/>
      <c r="O205" s="259"/>
      <c r="P205" s="258"/>
      <c r="Q205" s="259"/>
      <c r="R205" s="261"/>
      <c r="S205" s="261"/>
      <c r="T205" s="236"/>
      <c r="U205" s="402"/>
      <c r="V205" s="277">
        <f t="shared" si="40"/>
        <v>0</v>
      </c>
      <c r="W205" s="323" t="str">
        <f t="shared" si="41"/>
        <v/>
      </c>
      <c r="X205" s="238" t="str">
        <f t="shared" si="34"/>
        <v/>
      </c>
      <c r="Y205" s="252">
        <f t="shared" si="35"/>
        <v>0</v>
      </c>
      <c r="Z205" s="252">
        <f t="shared" si="42"/>
        <v>0</v>
      </c>
      <c r="AA205" s="253">
        <f t="shared" si="43"/>
        <v>0</v>
      </c>
      <c r="AB205" s="254">
        <f t="shared" si="36"/>
        <v>0</v>
      </c>
      <c r="AC205" s="254"/>
      <c r="AD205" s="255"/>
    </row>
    <row r="206" spans="1:30" ht="12.75" customHeight="1" x14ac:dyDescent="0.25">
      <c r="A206" s="186"/>
      <c r="B206" s="230"/>
      <c r="C206" s="256"/>
      <c r="D206" s="232"/>
      <c r="E206" s="192">
        <f t="shared" si="44"/>
        <v>10</v>
      </c>
      <c r="F206" s="144" t="str">
        <f>IFERROR(IF(MID(D206,4,3)="AFE",VLOOKUP(D206,'Affiliated entities'!$B$7:$T$37,2,FALSE),VLOOKUP(A206,Beneficiaries!$A$9:$C$38,2,FALSE)),"")</f>
        <v/>
      </c>
      <c r="G206" s="187" t="str">
        <f>IFERROR(IF(MID(D206,4,3)="AFE",VLOOKUP(D206,'Affiliated entities'!$B$7:$T$37,4,FALSE),VLOOKUP(A206,Beneficiaries!$A$9:$C$38,3,FALSE)),"")</f>
        <v/>
      </c>
      <c r="H206" s="188" t="b">
        <f t="shared" si="37"/>
        <v>1</v>
      </c>
      <c r="I206" s="147" t="str">
        <f t="shared" si="38"/>
        <v/>
      </c>
      <c r="J206" s="300">
        <f t="shared" si="39"/>
        <v>0</v>
      </c>
      <c r="K206" s="257"/>
      <c r="L206" s="230"/>
      <c r="M206" s="258"/>
      <c r="N206" s="258"/>
      <c r="O206" s="259"/>
      <c r="P206" s="258"/>
      <c r="Q206" s="259"/>
      <c r="R206" s="261"/>
      <c r="S206" s="261"/>
      <c r="T206" s="236"/>
      <c r="U206" s="402"/>
      <c r="V206" s="277">
        <f t="shared" si="40"/>
        <v>0</v>
      </c>
      <c r="W206" s="323" t="str">
        <f t="shared" si="41"/>
        <v/>
      </c>
      <c r="X206" s="238" t="str">
        <f t="shared" si="34"/>
        <v/>
      </c>
      <c r="Y206" s="252">
        <f t="shared" si="35"/>
        <v>0</v>
      </c>
      <c r="Z206" s="252">
        <f t="shared" si="42"/>
        <v>0</v>
      </c>
      <c r="AA206" s="253">
        <f t="shared" si="43"/>
        <v>0</v>
      </c>
      <c r="AB206" s="254">
        <f t="shared" si="36"/>
        <v>0</v>
      </c>
      <c r="AC206" s="254"/>
      <c r="AD206" s="255"/>
    </row>
    <row r="207" spans="1:30" ht="12.75" customHeight="1" x14ac:dyDescent="0.25">
      <c r="A207" s="186"/>
      <c r="B207" s="230"/>
      <c r="C207" s="256"/>
      <c r="D207" s="232"/>
      <c r="E207" s="192">
        <f t="shared" si="44"/>
        <v>10</v>
      </c>
      <c r="F207" s="144" t="str">
        <f>IFERROR(IF(MID(D207,4,3)="AFE",VLOOKUP(D207,'Affiliated entities'!$B$7:$T$37,2,FALSE),VLOOKUP(A207,Beneficiaries!$A$9:$C$38,2,FALSE)),"")</f>
        <v/>
      </c>
      <c r="G207" s="187" t="str">
        <f>IFERROR(IF(MID(D207,4,3)="AFE",VLOOKUP(D207,'Affiliated entities'!$B$7:$T$37,4,FALSE),VLOOKUP(A207,Beneficiaries!$A$9:$C$38,3,FALSE)),"")</f>
        <v/>
      </c>
      <c r="H207" s="188" t="b">
        <f t="shared" si="37"/>
        <v>1</v>
      </c>
      <c r="I207" s="147" t="str">
        <f t="shared" si="38"/>
        <v/>
      </c>
      <c r="J207" s="300">
        <f t="shared" si="39"/>
        <v>0</v>
      </c>
      <c r="K207" s="257"/>
      <c r="L207" s="230"/>
      <c r="M207" s="258"/>
      <c r="N207" s="258"/>
      <c r="O207" s="259"/>
      <c r="P207" s="258"/>
      <c r="Q207" s="259"/>
      <c r="R207" s="261"/>
      <c r="S207" s="261"/>
      <c r="T207" s="236"/>
      <c r="U207" s="402"/>
      <c r="V207" s="277">
        <f t="shared" si="40"/>
        <v>0</v>
      </c>
      <c r="W207" s="323" t="str">
        <f t="shared" si="41"/>
        <v/>
      </c>
      <c r="X207" s="238" t="str">
        <f t="shared" si="34"/>
        <v/>
      </c>
      <c r="Y207" s="252">
        <f t="shared" si="35"/>
        <v>0</v>
      </c>
      <c r="Z207" s="252">
        <f t="shared" si="42"/>
        <v>0</v>
      </c>
      <c r="AA207" s="253">
        <f t="shared" si="43"/>
        <v>0</v>
      </c>
      <c r="AB207" s="254">
        <f t="shared" si="36"/>
        <v>0</v>
      </c>
      <c r="AC207" s="254"/>
      <c r="AD207" s="255"/>
    </row>
    <row r="208" spans="1:30" ht="12.75" customHeight="1" x14ac:dyDescent="0.25">
      <c r="A208" s="186"/>
      <c r="B208" s="230"/>
      <c r="C208" s="256"/>
      <c r="D208" s="232"/>
      <c r="E208" s="192">
        <f t="shared" si="44"/>
        <v>10</v>
      </c>
      <c r="F208" s="144" t="str">
        <f>IFERROR(IF(MID(D208,4,3)="AFE",VLOOKUP(D208,'Affiliated entities'!$B$7:$T$37,2,FALSE),VLOOKUP(A208,Beneficiaries!$A$9:$C$38,2,FALSE)),"")</f>
        <v/>
      </c>
      <c r="G208" s="187" t="str">
        <f>IFERROR(IF(MID(D208,4,3)="AFE",VLOOKUP(D208,'Affiliated entities'!$B$7:$T$37,4,FALSE),VLOOKUP(A208,Beneficiaries!$A$9:$C$38,3,FALSE)),"")</f>
        <v/>
      </c>
      <c r="H208" s="188" t="b">
        <f t="shared" si="37"/>
        <v>1</v>
      </c>
      <c r="I208" s="147" t="str">
        <f t="shared" si="38"/>
        <v/>
      </c>
      <c r="J208" s="300">
        <f t="shared" si="39"/>
        <v>0</v>
      </c>
      <c r="K208" s="257"/>
      <c r="L208" s="230"/>
      <c r="M208" s="258"/>
      <c r="N208" s="258"/>
      <c r="O208" s="259"/>
      <c r="P208" s="258"/>
      <c r="Q208" s="259"/>
      <c r="R208" s="261"/>
      <c r="S208" s="261"/>
      <c r="T208" s="236"/>
      <c r="U208" s="402"/>
      <c r="V208" s="277">
        <f t="shared" si="40"/>
        <v>0</v>
      </c>
      <c r="W208" s="323" t="str">
        <f t="shared" si="41"/>
        <v/>
      </c>
      <c r="X208" s="238" t="str">
        <f t="shared" si="34"/>
        <v/>
      </c>
      <c r="Y208" s="252">
        <f t="shared" si="35"/>
        <v>0</v>
      </c>
      <c r="Z208" s="252">
        <f t="shared" si="42"/>
        <v>0</v>
      </c>
      <c r="AA208" s="253">
        <f t="shared" si="43"/>
        <v>0</v>
      </c>
      <c r="AB208" s="254">
        <f t="shared" si="36"/>
        <v>0</v>
      </c>
      <c r="AC208" s="254"/>
      <c r="AD208" s="255"/>
    </row>
    <row r="209" spans="1:30" ht="12.75" customHeight="1" x14ac:dyDescent="0.25">
      <c r="A209" s="186"/>
      <c r="B209" s="230"/>
      <c r="C209" s="256"/>
      <c r="D209" s="232"/>
      <c r="E209" s="192">
        <f t="shared" si="44"/>
        <v>10</v>
      </c>
      <c r="F209" s="144" t="str">
        <f>IFERROR(IF(MID(D209,4,3)="AFE",VLOOKUP(D209,'Affiliated entities'!$B$7:$T$37,2,FALSE),VLOOKUP(A209,Beneficiaries!$A$9:$C$38,2,FALSE)),"")</f>
        <v/>
      </c>
      <c r="G209" s="187" t="str">
        <f>IFERROR(IF(MID(D209,4,3)="AFE",VLOOKUP(D209,'Affiliated entities'!$B$7:$T$37,4,FALSE),VLOOKUP(A209,Beneficiaries!$A$9:$C$38,3,FALSE)),"")</f>
        <v/>
      </c>
      <c r="H209" s="188" t="b">
        <f t="shared" si="37"/>
        <v>1</v>
      </c>
      <c r="I209" s="147" t="str">
        <f t="shared" si="38"/>
        <v/>
      </c>
      <c r="J209" s="300">
        <f t="shared" si="39"/>
        <v>0</v>
      </c>
      <c r="K209" s="257"/>
      <c r="L209" s="230"/>
      <c r="M209" s="258"/>
      <c r="N209" s="258"/>
      <c r="O209" s="259"/>
      <c r="P209" s="258"/>
      <c r="Q209" s="259"/>
      <c r="R209" s="261"/>
      <c r="S209" s="261"/>
      <c r="T209" s="236"/>
      <c r="U209" s="402"/>
      <c r="V209" s="277">
        <f t="shared" si="40"/>
        <v>0</v>
      </c>
      <c r="W209" s="323" t="str">
        <f t="shared" si="41"/>
        <v/>
      </c>
      <c r="X209" s="238" t="str">
        <f t="shared" si="34"/>
        <v/>
      </c>
      <c r="Y209" s="252">
        <f t="shared" si="35"/>
        <v>0</v>
      </c>
      <c r="Z209" s="252">
        <f t="shared" si="42"/>
        <v>0</v>
      </c>
      <c r="AA209" s="253">
        <f t="shared" si="43"/>
        <v>0</v>
      </c>
      <c r="AB209" s="254">
        <f t="shared" si="36"/>
        <v>0</v>
      </c>
      <c r="AC209" s="254"/>
      <c r="AD209" s="255"/>
    </row>
    <row r="210" spans="1:30" ht="12.75" customHeight="1" x14ac:dyDescent="0.25">
      <c r="A210" s="186"/>
      <c r="B210" s="230"/>
      <c r="C210" s="256"/>
      <c r="D210" s="232"/>
      <c r="E210" s="192">
        <f t="shared" si="44"/>
        <v>10</v>
      </c>
      <c r="F210" s="144" t="str">
        <f>IFERROR(IF(MID(D210,4,3)="AFE",VLOOKUP(D210,'Affiliated entities'!$B$7:$T$37,2,FALSE),VLOOKUP(A210,Beneficiaries!$A$9:$C$38,2,FALSE)),"")</f>
        <v/>
      </c>
      <c r="G210" s="187" t="str">
        <f>IFERROR(IF(MID(D210,4,3)="AFE",VLOOKUP(D210,'Affiliated entities'!$B$7:$T$37,4,FALSE),VLOOKUP(A210,Beneficiaries!$A$9:$C$38,3,FALSE)),"")</f>
        <v/>
      </c>
      <c r="H210" s="188" t="b">
        <f t="shared" si="37"/>
        <v>1</v>
      </c>
      <c r="I210" s="147" t="str">
        <f t="shared" si="38"/>
        <v/>
      </c>
      <c r="J210" s="300">
        <f t="shared" si="39"/>
        <v>0</v>
      </c>
      <c r="K210" s="257"/>
      <c r="L210" s="230"/>
      <c r="M210" s="258"/>
      <c r="N210" s="258"/>
      <c r="O210" s="259"/>
      <c r="P210" s="258"/>
      <c r="Q210" s="259"/>
      <c r="R210" s="261"/>
      <c r="S210" s="261"/>
      <c r="T210" s="236"/>
      <c r="U210" s="402"/>
      <c r="V210" s="277">
        <f t="shared" si="40"/>
        <v>0</v>
      </c>
      <c r="W210" s="323" t="str">
        <f t="shared" si="41"/>
        <v/>
      </c>
      <c r="X210" s="238" t="str">
        <f t="shared" si="34"/>
        <v/>
      </c>
      <c r="Y210" s="252">
        <f t="shared" si="35"/>
        <v>0</v>
      </c>
      <c r="Z210" s="252">
        <f t="shared" si="42"/>
        <v>0</v>
      </c>
      <c r="AA210" s="253">
        <f t="shared" si="43"/>
        <v>0</v>
      </c>
      <c r="AB210" s="254">
        <f t="shared" si="36"/>
        <v>0</v>
      </c>
      <c r="AC210" s="254"/>
      <c r="AD210" s="255"/>
    </row>
    <row r="211" spans="1:30" ht="12.75" customHeight="1" x14ac:dyDescent="0.25">
      <c r="A211" s="186"/>
      <c r="B211" s="230"/>
      <c r="C211" s="256"/>
      <c r="D211" s="232"/>
      <c r="E211" s="192">
        <f t="shared" si="44"/>
        <v>10</v>
      </c>
      <c r="F211" s="144" t="str">
        <f>IFERROR(IF(MID(D211,4,3)="AFE",VLOOKUP(D211,'Affiliated entities'!$B$7:$T$37,2,FALSE),VLOOKUP(A211,Beneficiaries!$A$9:$C$38,2,FALSE)),"")</f>
        <v/>
      </c>
      <c r="G211" s="187" t="str">
        <f>IFERROR(IF(MID(D211,4,3)="AFE",VLOOKUP(D211,'Affiliated entities'!$B$7:$T$37,4,FALSE),VLOOKUP(A211,Beneficiaries!$A$9:$C$38,3,FALSE)),"")</f>
        <v/>
      </c>
      <c r="H211" s="188" t="b">
        <f t="shared" si="37"/>
        <v>1</v>
      </c>
      <c r="I211" s="147" t="str">
        <f t="shared" si="38"/>
        <v/>
      </c>
      <c r="J211" s="300">
        <f t="shared" si="39"/>
        <v>0</v>
      </c>
      <c r="K211" s="257"/>
      <c r="L211" s="230"/>
      <c r="M211" s="258"/>
      <c r="N211" s="258"/>
      <c r="O211" s="259"/>
      <c r="P211" s="258"/>
      <c r="Q211" s="259"/>
      <c r="R211" s="261"/>
      <c r="S211" s="261"/>
      <c r="T211" s="236"/>
      <c r="U211" s="402"/>
      <c r="V211" s="277">
        <f t="shared" si="40"/>
        <v>0</v>
      </c>
      <c r="W211" s="323" t="str">
        <f t="shared" si="41"/>
        <v/>
      </c>
      <c r="X211" s="238" t="str">
        <f t="shared" si="34"/>
        <v/>
      </c>
      <c r="Y211" s="252">
        <f t="shared" si="35"/>
        <v>0</v>
      </c>
      <c r="Z211" s="252">
        <f t="shared" si="42"/>
        <v>0</v>
      </c>
      <c r="AA211" s="253">
        <f t="shared" si="43"/>
        <v>0</v>
      </c>
      <c r="AB211" s="254">
        <f t="shared" si="36"/>
        <v>0</v>
      </c>
      <c r="AC211" s="254"/>
      <c r="AD211" s="255"/>
    </row>
    <row r="212" spans="1:30" ht="12.75" customHeight="1" x14ac:dyDescent="0.25">
      <c r="A212" s="186"/>
      <c r="B212" s="230"/>
      <c r="C212" s="256"/>
      <c r="D212" s="232"/>
      <c r="E212" s="192">
        <f t="shared" si="44"/>
        <v>10</v>
      </c>
      <c r="F212" s="144" t="str">
        <f>IFERROR(IF(MID(D212,4,3)="AFE",VLOOKUP(D212,'Affiliated entities'!$B$7:$T$37,2,FALSE),VLOOKUP(A212,Beneficiaries!$A$9:$C$38,2,FALSE)),"")</f>
        <v/>
      </c>
      <c r="G212" s="187" t="str">
        <f>IFERROR(IF(MID(D212,4,3)="AFE",VLOOKUP(D212,'Affiliated entities'!$B$7:$T$37,4,FALSE),VLOOKUP(A212,Beneficiaries!$A$9:$C$38,3,FALSE)),"")</f>
        <v/>
      </c>
      <c r="H212" s="188" t="b">
        <f t="shared" si="37"/>
        <v>1</v>
      </c>
      <c r="I212" s="147" t="str">
        <f t="shared" si="38"/>
        <v/>
      </c>
      <c r="J212" s="300">
        <f t="shared" si="39"/>
        <v>0</v>
      </c>
      <c r="K212" s="257"/>
      <c r="L212" s="230"/>
      <c r="M212" s="258"/>
      <c r="N212" s="258"/>
      <c r="O212" s="259"/>
      <c r="P212" s="258"/>
      <c r="Q212" s="259"/>
      <c r="R212" s="261"/>
      <c r="S212" s="261"/>
      <c r="T212" s="236"/>
      <c r="U212" s="402"/>
      <c r="V212" s="277">
        <f t="shared" si="40"/>
        <v>0</v>
      </c>
      <c r="W212" s="323" t="str">
        <f t="shared" si="41"/>
        <v/>
      </c>
      <c r="X212" s="238" t="str">
        <f t="shared" si="34"/>
        <v/>
      </c>
      <c r="Y212" s="252">
        <f t="shared" si="35"/>
        <v>0</v>
      </c>
      <c r="Z212" s="252">
        <f t="shared" si="42"/>
        <v>0</v>
      </c>
      <c r="AA212" s="253">
        <f t="shared" si="43"/>
        <v>0</v>
      </c>
      <c r="AB212" s="254">
        <f t="shared" si="36"/>
        <v>0</v>
      </c>
      <c r="AC212" s="254"/>
      <c r="AD212" s="255"/>
    </row>
    <row r="213" spans="1:30" ht="12.75" customHeight="1" x14ac:dyDescent="0.25">
      <c r="A213" s="186"/>
      <c r="B213" s="230"/>
      <c r="C213" s="256"/>
      <c r="D213" s="232"/>
      <c r="E213" s="192">
        <f t="shared" si="44"/>
        <v>10</v>
      </c>
      <c r="F213" s="144" t="str">
        <f>IFERROR(IF(MID(D213,4,3)="AFE",VLOOKUP(D213,'Affiliated entities'!$B$7:$T$37,2,FALSE),VLOOKUP(A213,Beneficiaries!$A$9:$C$38,2,FALSE)),"")</f>
        <v/>
      </c>
      <c r="G213" s="187" t="str">
        <f>IFERROR(IF(MID(D213,4,3)="AFE",VLOOKUP(D213,'Affiliated entities'!$B$7:$T$37,4,FALSE),VLOOKUP(A213,Beneficiaries!$A$9:$C$38,3,FALSE)),"")</f>
        <v/>
      </c>
      <c r="H213" s="188" t="b">
        <f t="shared" si="37"/>
        <v>1</v>
      </c>
      <c r="I213" s="147" t="str">
        <f t="shared" si="38"/>
        <v/>
      </c>
      <c r="J213" s="300">
        <f t="shared" si="39"/>
        <v>0</v>
      </c>
      <c r="K213" s="257"/>
      <c r="L213" s="230"/>
      <c r="M213" s="258"/>
      <c r="N213" s="258"/>
      <c r="O213" s="259"/>
      <c r="P213" s="258"/>
      <c r="Q213" s="259"/>
      <c r="R213" s="261"/>
      <c r="S213" s="261"/>
      <c r="T213" s="236"/>
      <c r="U213" s="402"/>
      <c r="V213" s="277">
        <f t="shared" si="40"/>
        <v>0</v>
      </c>
      <c r="W213" s="323" t="str">
        <f t="shared" si="41"/>
        <v/>
      </c>
      <c r="X213" s="238" t="str">
        <f t="shared" si="34"/>
        <v/>
      </c>
      <c r="Y213" s="252">
        <f t="shared" si="35"/>
        <v>0</v>
      </c>
      <c r="Z213" s="252">
        <f t="shared" si="42"/>
        <v>0</v>
      </c>
      <c r="AA213" s="253">
        <f t="shared" si="43"/>
        <v>0</v>
      </c>
      <c r="AB213" s="254">
        <f t="shared" si="36"/>
        <v>0</v>
      </c>
      <c r="AC213" s="254"/>
      <c r="AD213" s="255"/>
    </row>
    <row r="214" spans="1:30" ht="12.75" customHeight="1" x14ac:dyDescent="0.25">
      <c r="A214" s="186"/>
      <c r="B214" s="230"/>
      <c r="C214" s="256"/>
      <c r="D214" s="232"/>
      <c r="E214" s="192">
        <f t="shared" si="44"/>
        <v>10</v>
      </c>
      <c r="F214" s="144" t="str">
        <f>IFERROR(IF(MID(D214,4,3)="AFE",VLOOKUP(D214,'Affiliated entities'!$B$7:$T$37,2,FALSE),VLOOKUP(A214,Beneficiaries!$A$9:$C$38,2,FALSE)),"")</f>
        <v/>
      </c>
      <c r="G214" s="187" t="str">
        <f>IFERROR(IF(MID(D214,4,3)="AFE",VLOOKUP(D214,'Affiliated entities'!$B$7:$T$37,4,FALSE),VLOOKUP(A214,Beneficiaries!$A$9:$C$38,3,FALSE)),"")</f>
        <v/>
      </c>
      <c r="H214" s="188" t="b">
        <f t="shared" si="37"/>
        <v>1</v>
      </c>
      <c r="I214" s="147" t="str">
        <f t="shared" si="38"/>
        <v/>
      </c>
      <c r="J214" s="300">
        <f t="shared" si="39"/>
        <v>0</v>
      </c>
      <c r="K214" s="257"/>
      <c r="L214" s="230"/>
      <c r="M214" s="258"/>
      <c r="N214" s="258"/>
      <c r="O214" s="259"/>
      <c r="P214" s="258"/>
      <c r="Q214" s="259"/>
      <c r="R214" s="261"/>
      <c r="S214" s="261"/>
      <c r="T214" s="236"/>
      <c r="U214" s="402"/>
      <c r="V214" s="277">
        <f t="shared" si="40"/>
        <v>0</v>
      </c>
      <c r="W214" s="323" t="str">
        <f t="shared" si="41"/>
        <v/>
      </c>
      <c r="X214" s="238" t="str">
        <f t="shared" si="34"/>
        <v/>
      </c>
      <c r="Y214" s="252">
        <f t="shared" si="35"/>
        <v>0</v>
      </c>
      <c r="Z214" s="252">
        <f t="shared" si="42"/>
        <v>0</v>
      </c>
      <c r="AA214" s="253">
        <f t="shared" si="43"/>
        <v>0</v>
      </c>
      <c r="AB214" s="254">
        <f t="shared" si="36"/>
        <v>0</v>
      </c>
      <c r="AC214" s="254"/>
      <c r="AD214" s="255"/>
    </row>
    <row r="215" spans="1:30" ht="12.75" customHeight="1" x14ac:dyDescent="0.25">
      <c r="A215" s="186"/>
      <c r="B215" s="230"/>
      <c r="C215" s="256"/>
      <c r="D215" s="232"/>
      <c r="E215" s="192">
        <f t="shared" si="44"/>
        <v>10</v>
      </c>
      <c r="F215" s="144" t="str">
        <f>IFERROR(IF(MID(D215,4,3)="AFE",VLOOKUP(D215,'Affiliated entities'!$B$7:$T$37,2,FALSE),VLOOKUP(A215,Beneficiaries!$A$9:$C$38,2,FALSE)),"")</f>
        <v/>
      </c>
      <c r="G215" s="187" t="str">
        <f>IFERROR(IF(MID(D215,4,3)="AFE",VLOOKUP(D215,'Affiliated entities'!$B$7:$T$37,4,FALSE),VLOOKUP(A215,Beneficiaries!$A$9:$C$38,3,FALSE)),"")</f>
        <v/>
      </c>
      <c r="H215" s="188" t="b">
        <f t="shared" si="37"/>
        <v>1</v>
      </c>
      <c r="I215" s="147" t="str">
        <f t="shared" si="38"/>
        <v/>
      </c>
      <c r="J215" s="300">
        <f t="shared" si="39"/>
        <v>0</v>
      </c>
      <c r="K215" s="257"/>
      <c r="L215" s="230"/>
      <c r="M215" s="258"/>
      <c r="N215" s="258"/>
      <c r="O215" s="259"/>
      <c r="P215" s="258"/>
      <c r="Q215" s="259"/>
      <c r="R215" s="261"/>
      <c r="S215" s="261"/>
      <c r="T215" s="236"/>
      <c r="U215" s="402"/>
      <c r="V215" s="277">
        <f t="shared" si="40"/>
        <v>0</v>
      </c>
      <c r="W215" s="323" t="str">
        <f t="shared" si="41"/>
        <v/>
      </c>
      <c r="X215" s="238" t="str">
        <f t="shared" si="34"/>
        <v/>
      </c>
      <c r="Y215" s="252">
        <f t="shared" si="35"/>
        <v>0</v>
      </c>
      <c r="Z215" s="252">
        <f t="shared" si="42"/>
        <v>0</v>
      </c>
      <c r="AA215" s="253">
        <f t="shared" si="43"/>
        <v>0</v>
      </c>
      <c r="AB215" s="254">
        <f t="shared" si="36"/>
        <v>0</v>
      </c>
      <c r="AC215" s="254"/>
      <c r="AD215" s="255"/>
    </row>
    <row r="216" spans="1:30" ht="12.75" customHeight="1" x14ac:dyDescent="0.25">
      <c r="A216" s="186"/>
      <c r="B216" s="230"/>
      <c r="C216" s="256"/>
      <c r="D216" s="232"/>
      <c r="E216" s="192">
        <f t="shared" si="44"/>
        <v>10</v>
      </c>
      <c r="F216" s="144" t="str">
        <f>IFERROR(IF(MID(D216,4,3)="AFE",VLOOKUP(D216,'Affiliated entities'!$B$7:$T$37,2,FALSE),VLOOKUP(A216,Beneficiaries!$A$9:$C$38,2,FALSE)),"")</f>
        <v/>
      </c>
      <c r="G216" s="187" t="str">
        <f>IFERROR(IF(MID(D216,4,3)="AFE",VLOOKUP(D216,'Affiliated entities'!$B$7:$T$37,4,FALSE),VLOOKUP(A216,Beneficiaries!$A$9:$C$38,3,FALSE)),"")</f>
        <v/>
      </c>
      <c r="H216" s="188" t="b">
        <f t="shared" si="37"/>
        <v>1</v>
      </c>
      <c r="I216" s="147" t="str">
        <f t="shared" si="38"/>
        <v/>
      </c>
      <c r="J216" s="300">
        <f t="shared" si="39"/>
        <v>0</v>
      </c>
      <c r="K216" s="257"/>
      <c r="L216" s="230"/>
      <c r="M216" s="258"/>
      <c r="N216" s="258"/>
      <c r="O216" s="259"/>
      <c r="P216" s="258"/>
      <c r="Q216" s="259"/>
      <c r="R216" s="261"/>
      <c r="S216" s="261"/>
      <c r="T216" s="236"/>
      <c r="U216" s="402"/>
      <c r="V216" s="277">
        <f t="shared" si="40"/>
        <v>0</v>
      </c>
      <c r="W216" s="323" t="str">
        <f t="shared" si="41"/>
        <v/>
      </c>
      <c r="X216" s="238" t="str">
        <f t="shared" si="34"/>
        <v/>
      </c>
      <c r="Y216" s="252">
        <f t="shared" si="35"/>
        <v>0</v>
      </c>
      <c r="Z216" s="252">
        <f t="shared" si="42"/>
        <v>0</v>
      </c>
      <c r="AA216" s="253">
        <f t="shared" si="43"/>
        <v>0</v>
      </c>
      <c r="AB216" s="254">
        <f t="shared" si="36"/>
        <v>0</v>
      </c>
      <c r="AC216" s="254"/>
      <c r="AD216" s="255"/>
    </row>
    <row r="217" spans="1:30" ht="12.75" customHeight="1" x14ac:dyDescent="0.25">
      <c r="A217" s="186"/>
      <c r="B217" s="230"/>
      <c r="C217" s="256"/>
      <c r="D217" s="232"/>
      <c r="E217" s="192">
        <f t="shared" si="44"/>
        <v>10</v>
      </c>
      <c r="F217" s="144" t="str">
        <f>IFERROR(IF(MID(D217,4,3)="AFE",VLOOKUP(D217,'Affiliated entities'!$B$7:$T$37,2,FALSE),VLOOKUP(A217,Beneficiaries!$A$9:$C$38,2,FALSE)),"")</f>
        <v/>
      </c>
      <c r="G217" s="187" t="str">
        <f>IFERROR(IF(MID(D217,4,3)="AFE",VLOOKUP(D217,'Affiliated entities'!$B$7:$T$37,4,FALSE),VLOOKUP(A217,Beneficiaries!$A$9:$C$38,3,FALSE)),"")</f>
        <v/>
      </c>
      <c r="H217" s="188" t="b">
        <f t="shared" si="37"/>
        <v>1</v>
      </c>
      <c r="I217" s="147" t="str">
        <f t="shared" si="38"/>
        <v/>
      </c>
      <c r="J217" s="300">
        <f t="shared" si="39"/>
        <v>0</v>
      </c>
      <c r="K217" s="257"/>
      <c r="L217" s="230"/>
      <c r="M217" s="258"/>
      <c r="N217" s="258"/>
      <c r="O217" s="259"/>
      <c r="P217" s="258"/>
      <c r="Q217" s="259"/>
      <c r="R217" s="261"/>
      <c r="S217" s="261"/>
      <c r="T217" s="236"/>
      <c r="U217" s="402"/>
      <c r="V217" s="277">
        <f t="shared" si="40"/>
        <v>0</v>
      </c>
      <c r="W217" s="323" t="str">
        <f t="shared" si="41"/>
        <v/>
      </c>
      <c r="X217" s="238" t="str">
        <f t="shared" si="34"/>
        <v/>
      </c>
      <c r="Y217" s="252">
        <f t="shared" si="35"/>
        <v>0</v>
      </c>
      <c r="Z217" s="252">
        <f t="shared" si="42"/>
        <v>0</v>
      </c>
      <c r="AA217" s="253">
        <f t="shared" si="43"/>
        <v>0</v>
      </c>
      <c r="AB217" s="254">
        <f t="shared" si="36"/>
        <v>0</v>
      </c>
      <c r="AC217" s="254"/>
      <c r="AD217" s="255"/>
    </row>
    <row r="218" spans="1:30" ht="12.75" customHeight="1" x14ac:dyDescent="0.25">
      <c r="A218" s="186"/>
      <c r="B218" s="230"/>
      <c r="C218" s="256"/>
      <c r="D218" s="232"/>
      <c r="E218" s="192">
        <f t="shared" si="44"/>
        <v>10</v>
      </c>
      <c r="F218" s="144" t="str">
        <f>IFERROR(IF(MID(D218,4,3)="AFE",VLOOKUP(D218,'Affiliated entities'!$B$7:$T$37,2,FALSE),VLOOKUP(A218,Beneficiaries!$A$9:$C$38,2,FALSE)),"")</f>
        <v/>
      </c>
      <c r="G218" s="187" t="str">
        <f>IFERROR(IF(MID(D218,4,3)="AFE",VLOOKUP(D218,'Affiliated entities'!$B$7:$T$37,4,FALSE),VLOOKUP(A218,Beneficiaries!$A$9:$C$38,3,FALSE)),"")</f>
        <v/>
      </c>
      <c r="H218" s="188" t="b">
        <f t="shared" si="37"/>
        <v>1</v>
      </c>
      <c r="I218" s="147" t="str">
        <f t="shared" si="38"/>
        <v/>
      </c>
      <c r="J218" s="300">
        <f t="shared" si="39"/>
        <v>0</v>
      </c>
      <c r="K218" s="257"/>
      <c r="L218" s="230"/>
      <c r="M218" s="258"/>
      <c r="N218" s="258"/>
      <c r="O218" s="259"/>
      <c r="P218" s="258"/>
      <c r="Q218" s="259"/>
      <c r="R218" s="261"/>
      <c r="S218" s="261"/>
      <c r="T218" s="236"/>
      <c r="U218" s="402"/>
      <c r="V218" s="277">
        <f t="shared" si="40"/>
        <v>0</v>
      </c>
      <c r="W218" s="323" t="str">
        <f t="shared" si="41"/>
        <v/>
      </c>
      <c r="X218" s="238" t="str">
        <f t="shared" si="34"/>
        <v/>
      </c>
      <c r="Y218" s="252">
        <f t="shared" si="35"/>
        <v>0</v>
      </c>
      <c r="Z218" s="252">
        <f t="shared" si="42"/>
        <v>0</v>
      </c>
      <c r="AA218" s="253">
        <f t="shared" si="43"/>
        <v>0</v>
      </c>
      <c r="AB218" s="254">
        <f t="shared" si="36"/>
        <v>0</v>
      </c>
      <c r="AC218" s="254"/>
      <c r="AD218" s="255"/>
    </row>
    <row r="219" spans="1:30" ht="12.75" customHeight="1" x14ac:dyDescent="0.25">
      <c r="A219" s="186"/>
      <c r="B219" s="230"/>
      <c r="C219" s="256"/>
      <c r="D219" s="232"/>
      <c r="E219" s="192">
        <f t="shared" si="44"/>
        <v>10</v>
      </c>
      <c r="F219" s="144" t="str">
        <f>IFERROR(IF(MID(D219,4,3)="AFE",VLOOKUP(D219,'Affiliated entities'!$B$7:$T$37,2,FALSE),VLOOKUP(A219,Beneficiaries!$A$9:$C$38,2,FALSE)),"")</f>
        <v/>
      </c>
      <c r="G219" s="187" t="str">
        <f>IFERROR(IF(MID(D219,4,3)="AFE",VLOOKUP(D219,'Affiliated entities'!$B$7:$T$37,4,FALSE),VLOOKUP(A219,Beneficiaries!$A$9:$C$38,3,FALSE)),"")</f>
        <v/>
      </c>
      <c r="H219" s="188" t="b">
        <f t="shared" si="37"/>
        <v>1</v>
      </c>
      <c r="I219" s="147" t="str">
        <f t="shared" si="38"/>
        <v/>
      </c>
      <c r="J219" s="300">
        <f t="shared" si="39"/>
        <v>0</v>
      </c>
      <c r="K219" s="257"/>
      <c r="L219" s="230"/>
      <c r="M219" s="258"/>
      <c r="N219" s="258"/>
      <c r="O219" s="259"/>
      <c r="P219" s="258"/>
      <c r="Q219" s="259"/>
      <c r="R219" s="261"/>
      <c r="S219" s="261"/>
      <c r="T219" s="236"/>
      <c r="U219" s="402"/>
      <c r="V219" s="277">
        <f t="shared" si="40"/>
        <v>0</v>
      </c>
      <c r="W219" s="323" t="str">
        <f t="shared" si="41"/>
        <v/>
      </c>
      <c r="X219" s="238" t="str">
        <f t="shared" si="34"/>
        <v/>
      </c>
      <c r="Y219" s="252">
        <f t="shared" si="35"/>
        <v>0</v>
      </c>
      <c r="Z219" s="252">
        <f t="shared" si="42"/>
        <v>0</v>
      </c>
      <c r="AA219" s="253">
        <f t="shared" si="43"/>
        <v>0</v>
      </c>
      <c r="AB219" s="254">
        <f t="shared" si="36"/>
        <v>0</v>
      </c>
      <c r="AC219" s="254"/>
      <c r="AD219" s="255"/>
    </row>
    <row r="220" spans="1:30" ht="12.75" customHeight="1" x14ac:dyDescent="0.25">
      <c r="A220" s="186"/>
      <c r="B220" s="230"/>
      <c r="C220" s="256"/>
      <c r="D220" s="232"/>
      <c r="E220" s="192">
        <f t="shared" si="44"/>
        <v>10</v>
      </c>
      <c r="F220" s="144" t="str">
        <f>IFERROR(IF(MID(D220,4,3)="AFE",VLOOKUP(D220,'Affiliated entities'!$B$7:$T$37,2,FALSE),VLOOKUP(A220,Beneficiaries!$A$9:$C$38,2,FALSE)),"")</f>
        <v/>
      </c>
      <c r="G220" s="187" t="str">
        <f>IFERROR(IF(MID(D220,4,3)="AFE",VLOOKUP(D220,'Affiliated entities'!$B$7:$T$37,4,FALSE),VLOOKUP(A220,Beneficiaries!$A$9:$C$38,3,FALSE)),"")</f>
        <v/>
      </c>
      <c r="H220" s="188" t="b">
        <f t="shared" si="37"/>
        <v>1</v>
      </c>
      <c r="I220" s="147" t="str">
        <f t="shared" si="38"/>
        <v/>
      </c>
      <c r="J220" s="300">
        <f t="shared" si="39"/>
        <v>0</v>
      </c>
      <c r="K220" s="257"/>
      <c r="L220" s="230"/>
      <c r="M220" s="258"/>
      <c r="N220" s="258"/>
      <c r="O220" s="259"/>
      <c r="P220" s="258"/>
      <c r="Q220" s="259"/>
      <c r="R220" s="261"/>
      <c r="S220" s="261"/>
      <c r="T220" s="236"/>
      <c r="U220" s="402"/>
      <c r="V220" s="277">
        <f t="shared" si="40"/>
        <v>0</v>
      </c>
      <c r="W220" s="323" t="str">
        <f t="shared" si="41"/>
        <v/>
      </c>
      <c r="X220" s="238" t="str">
        <f t="shared" si="34"/>
        <v/>
      </c>
      <c r="Y220" s="252">
        <f t="shared" si="35"/>
        <v>0</v>
      </c>
      <c r="Z220" s="252">
        <f t="shared" si="42"/>
        <v>0</v>
      </c>
      <c r="AA220" s="253">
        <f t="shared" si="43"/>
        <v>0</v>
      </c>
      <c r="AB220" s="254">
        <f t="shared" si="36"/>
        <v>0</v>
      </c>
      <c r="AC220" s="254"/>
      <c r="AD220" s="255"/>
    </row>
    <row r="221" spans="1:30" ht="12.75" customHeight="1" x14ac:dyDescent="0.25">
      <c r="A221" s="186"/>
      <c r="B221" s="230"/>
      <c r="C221" s="256"/>
      <c r="D221" s="232"/>
      <c r="E221" s="192">
        <f t="shared" si="44"/>
        <v>10</v>
      </c>
      <c r="F221" s="144" t="str">
        <f>IFERROR(IF(MID(D221,4,3)="AFE",VLOOKUP(D221,'Affiliated entities'!$B$7:$T$37,2,FALSE),VLOOKUP(A221,Beneficiaries!$A$9:$C$38,2,FALSE)),"")</f>
        <v/>
      </c>
      <c r="G221" s="187" t="str">
        <f>IFERROR(IF(MID(D221,4,3)="AFE",VLOOKUP(D221,'Affiliated entities'!$B$7:$T$37,4,FALSE),VLOOKUP(A221,Beneficiaries!$A$9:$C$38,3,FALSE)),"")</f>
        <v/>
      </c>
      <c r="H221" s="188" t="b">
        <f t="shared" si="37"/>
        <v>1</v>
      </c>
      <c r="I221" s="147" t="str">
        <f t="shared" si="38"/>
        <v/>
      </c>
      <c r="J221" s="300">
        <f t="shared" si="39"/>
        <v>0</v>
      </c>
      <c r="K221" s="257"/>
      <c r="L221" s="230"/>
      <c r="M221" s="258"/>
      <c r="N221" s="258"/>
      <c r="O221" s="259"/>
      <c r="P221" s="258"/>
      <c r="Q221" s="259"/>
      <c r="R221" s="261"/>
      <c r="S221" s="261"/>
      <c r="T221" s="236"/>
      <c r="U221" s="402"/>
      <c r="V221" s="277">
        <f t="shared" si="40"/>
        <v>0</v>
      </c>
      <c r="W221" s="323" t="str">
        <f t="shared" si="41"/>
        <v/>
      </c>
      <c r="X221" s="238" t="str">
        <f t="shared" si="34"/>
        <v/>
      </c>
      <c r="Y221" s="252">
        <f t="shared" si="35"/>
        <v>0</v>
      </c>
      <c r="Z221" s="252">
        <f t="shared" si="42"/>
        <v>0</v>
      </c>
      <c r="AA221" s="253">
        <f t="shared" si="43"/>
        <v>0</v>
      </c>
      <c r="AB221" s="254">
        <f t="shared" si="36"/>
        <v>0</v>
      </c>
      <c r="AC221" s="254"/>
      <c r="AD221" s="255"/>
    </row>
    <row r="222" spans="1:30" ht="12.75" customHeight="1" x14ac:dyDescent="0.25">
      <c r="A222" s="186"/>
      <c r="B222" s="230"/>
      <c r="C222" s="256"/>
      <c r="D222" s="232"/>
      <c r="E222" s="192">
        <f t="shared" si="44"/>
        <v>10</v>
      </c>
      <c r="F222" s="144" t="str">
        <f>IFERROR(IF(MID(D222,4,3)="AFE",VLOOKUP(D222,'Affiliated entities'!$B$7:$T$37,2,FALSE),VLOOKUP(A222,Beneficiaries!$A$9:$C$38,2,FALSE)),"")</f>
        <v/>
      </c>
      <c r="G222" s="187" t="str">
        <f>IFERROR(IF(MID(D222,4,3)="AFE",VLOOKUP(D222,'Affiliated entities'!$B$7:$T$37,4,FALSE),VLOOKUP(A222,Beneficiaries!$A$9:$C$38,3,FALSE)),"")</f>
        <v/>
      </c>
      <c r="H222" s="188" t="b">
        <f t="shared" si="37"/>
        <v>1</v>
      </c>
      <c r="I222" s="147" t="str">
        <f t="shared" si="38"/>
        <v/>
      </c>
      <c r="J222" s="300">
        <f t="shared" si="39"/>
        <v>0</v>
      </c>
      <c r="K222" s="257"/>
      <c r="L222" s="230"/>
      <c r="M222" s="258"/>
      <c r="N222" s="258"/>
      <c r="O222" s="259"/>
      <c r="P222" s="258"/>
      <c r="Q222" s="259"/>
      <c r="R222" s="261"/>
      <c r="S222" s="261"/>
      <c r="T222" s="236"/>
      <c r="U222" s="402"/>
      <c r="V222" s="277">
        <f t="shared" si="40"/>
        <v>0</v>
      </c>
      <c r="W222" s="323" t="str">
        <f t="shared" si="41"/>
        <v/>
      </c>
      <c r="X222" s="238" t="str">
        <f t="shared" si="34"/>
        <v/>
      </c>
      <c r="Y222" s="252">
        <f t="shared" si="35"/>
        <v>0</v>
      </c>
      <c r="Z222" s="252">
        <f t="shared" si="42"/>
        <v>0</v>
      </c>
      <c r="AA222" s="253">
        <f t="shared" si="43"/>
        <v>0</v>
      </c>
      <c r="AB222" s="254">
        <f t="shared" si="36"/>
        <v>0</v>
      </c>
      <c r="AC222" s="254"/>
      <c r="AD222" s="255"/>
    </row>
    <row r="223" spans="1:30" ht="12.75" customHeight="1" x14ac:dyDescent="0.25">
      <c r="A223" s="186"/>
      <c r="B223" s="230"/>
      <c r="C223" s="256"/>
      <c r="D223" s="232"/>
      <c r="E223" s="192">
        <f t="shared" si="44"/>
        <v>10</v>
      </c>
      <c r="F223" s="144" t="str">
        <f>IFERROR(IF(MID(D223,4,3)="AFE",VLOOKUP(D223,'Affiliated entities'!$B$7:$T$37,2,FALSE),VLOOKUP(A223,Beneficiaries!$A$9:$C$38,2,FALSE)),"")</f>
        <v/>
      </c>
      <c r="G223" s="187" t="str">
        <f>IFERROR(IF(MID(D223,4,3)="AFE",VLOOKUP(D223,'Affiliated entities'!$B$7:$T$37,4,FALSE),VLOOKUP(A223,Beneficiaries!$A$9:$C$38,3,FALSE)),"")</f>
        <v/>
      </c>
      <c r="H223" s="188" t="b">
        <f t="shared" si="37"/>
        <v>1</v>
      </c>
      <c r="I223" s="147" t="str">
        <f t="shared" si="38"/>
        <v/>
      </c>
      <c r="J223" s="300">
        <f t="shared" si="39"/>
        <v>0</v>
      </c>
      <c r="K223" s="257"/>
      <c r="L223" s="230"/>
      <c r="M223" s="258"/>
      <c r="N223" s="258"/>
      <c r="O223" s="259"/>
      <c r="P223" s="258"/>
      <c r="Q223" s="259"/>
      <c r="R223" s="261"/>
      <c r="S223" s="261"/>
      <c r="T223" s="236"/>
      <c r="U223" s="402"/>
      <c r="V223" s="277">
        <f t="shared" si="40"/>
        <v>0</v>
      </c>
      <c r="W223" s="323" t="str">
        <f t="shared" si="41"/>
        <v/>
      </c>
      <c r="X223" s="238" t="str">
        <f t="shared" si="34"/>
        <v/>
      </c>
      <c r="Y223" s="252">
        <f t="shared" si="35"/>
        <v>0</v>
      </c>
      <c r="Z223" s="252">
        <f t="shared" si="42"/>
        <v>0</v>
      </c>
      <c r="AA223" s="253">
        <f t="shared" si="43"/>
        <v>0</v>
      </c>
      <c r="AB223" s="254">
        <f t="shared" si="36"/>
        <v>0</v>
      </c>
      <c r="AC223" s="254"/>
      <c r="AD223" s="255"/>
    </row>
    <row r="224" spans="1:30" ht="12.75" customHeight="1" x14ac:dyDescent="0.25">
      <c r="A224" s="186"/>
      <c r="B224" s="230"/>
      <c r="C224" s="256"/>
      <c r="D224" s="232"/>
      <c r="E224" s="192">
        <f t="shared" si="44"/>
        <v>10</v>
      </c>
      <c r="F224" s="144" t="str">
        <f>IFERROR(IF(MID(D224,4,3)="AFE",VLOOKUP(D224,'Affiliated entities'!$B$7:$T$37,2,FALSE),VLOOKUP(A224,Beneficiaries!$A$9:$C$38,2,FALSE)),"")</f>
        <v/>
      </c>
      <c r="G224" s="187" t="str">
        <f>IFERROR(IF(MID(D224,4,3)="AFE",VLOOKUP(D224,'Affiliated entities'!$B$7:$T$37,4,FALSE),VLOOKUP(A224,Beneficiaries!$A$9:$C$38,3,FALSE)),"")</f>
        <v/>
      </c>
      <c r="H224" s="188" t="b">
        <f t="shared" si="37"/>
        <v>1</v>
      </c>
      <c r="I224" s="147" t="str">
        <f t="shared" si="38"/>
        <v/>
      </c>
      <c r="J224" s="300">
        <f t="shared" si="39"/>
        <v>0</v>
      </c>
      <c r="K224" s="257"/>
      <c r="L224" s="230"/>
      <c r="M224" s="258"/>
      <c r="N224" s="258"/>
      <c r="O224" s="259"/>
      <c r="P224" s="258"/>
      <c r="Q224" s="259"/>
      <c r="R224" s="261"/>
      <c r="S224" s="261"/>
      <c r="T224" s="236"/>
      <c r="U224" s="402"/>
      <c r="V224" s="277">
        <f t="shared" si="40"/>
        <v>0</v>
      </c>
      <c r="W224" s="323" t="str">
        <f t="shared" si="41"/>
        <v/>
      </c>
      <c r="X224" s="238" t="str">
        <f t="shared" si="34"/>
        <v/>
      </c>
      <c r="Y224" s="252">
        <f t="shared" si="35"/>
        <v>0</v>
      </c>
      <c r="Z224" s="252">
        <f t="shared" si="42"/>
        <v>0</v>
      </c>
      <c r="AA224" s="253">
        <f t="shared" si="43"/>
        <v>0</v>
      </c>
      <c r="AB224" s="254">
        <f t="shared" si="36"/>
        <v>0</v>
      </c>
      <c r="AC224" s="254"/>
      <c r="AD224" s="255"/>
    </row>
    <row r="225" spans="1:30" ht="12.75" customHeight="1" x14ac:dyDescent="0.25">
      <c r="A225" s="186"/>
      <c r="B225" s="230"/>
      <c r="C225" s="256"/>
      <c r="D225" s="232"/>
      <c r="E225" s="192">
        <f t="shared" si="44"/>
        <v>10</v>
      </c>
      <c r="F225" s="144" t="str">
        <f>IFERROR(IF(MID(D225,4,3)="AFE",VLOOKUP(D225,'Affiliated entities'!$B$7:$T$37,2,FALSE),VLOOKUP(A225,Beneficiaries!$A$9:$C$38,2,FALSE)),"")</f>
        <v/>
      </c>
      <c r="G225" s="187" t="str">
        <f>IFERROR(IF(MID(D225,4,3)="AFE",VLOOKUP(D225,'Affiliated entities'!$B$7:$T$37,4,FALSE),VLOOKUP(A225,Beneficiaries!$A$9:$C$38,3,FALSE)),"")</f>
        <v/>
      </c>
      <c r="H225" s="188" t="b">
        <f t="shared" si="37"/>
        <v>1</v>
      </c>
      <c r="I225" s="147" t="str">
        <f t="shared" si="38"/>
        <v/>
      </c>
      <c r="J225" s="300">
        <f t="shared" si="39"/>
        <v>0</v>
      </c>
      <c r="K225" s="257"/>
      <c r="L225" s="230"/>
      <c r="M225" s="258"/>
      <c r="N225" s="258"/>
      <c r="O225" s="259"/>
      <c r="P225" s="258"/>
      <c r="Q225" s="259"/>
      <c r="R225" s="261"/>
      <c r="S225" s="261"/>
      <c r="T225" s="236"/>
      <c r="U225" s="402"/>
      <c r="V225" s="277">
        <f t="shared" si="40"/>
        <v>0</v>
      </c>
      <c r="W225" s="323" t="str">
        <f t="shared" si="41"/>
        <v/>
      </c>
      <c r="X225" s="238" t="str">
        <f t="shared" si="34"/>
        <v/>
      </c>
      <c r="Y225" s="252">
        <f t="shared" si="35"/>
        <v>0</v>
      </c>
      <c r="Z225" s="252">
        <f t="shared" si="42"/>
        <v>0</v>
      </c>
      <c r="AA225" s="253">
        <f t="shared" si="43"/>
        <v>0</v>
      </c>
      <c r="AB225" s="254">
        <f t="shared" si="36"/>
        <v>0</v>
      </c>
      <c r="AC225" s="254"/>
      <c r="AD225" s="255"/>
    </row>
    <row r="226" spans="1:30" ht="12.75" customHeight="1" x14ac:dyDescent="0.25">
      <c r="A226" s="186"/>
      <c r="B226" s="230"/>
      <c r="C226" s="256"/>
      <c r="D226" s="232"/>
      <c r="E226" s="192">
        <f t="shared" si="44"/>
        <v>10</v>
      </c>
      <c r="F226" s="144" t="str">
        <f>IFERROR(IF(MID(D226,4,3)="AFE",VLOOKUP(D226,'Affiliated entities'!$B$7:$T$37,2,FALSE),VLOOKUP(A226,Beneficiaries!$A$9:$C$38,2,FALSE)),"")</f>
        <v/>
      </c>
      <c r="G226" s="187" t="str">
        <f>IFERROR(IF(MID(D226,4,3)="AFE",VLOOKUP(D226,'Affiliated entities'!$B$7:$T$37,4,FALSE),VLOOKUP(A226,Beneficiaries!$A$9:$C$38,3,FALSE)),"")</f>
        <v/>
      </c>
      <c r="H226" s="188" t="b">
        <f t="shared" si="37"/>
        <v>1</v>
      </c>
      <c r="I226" s="147" t="str">
        <f t="shared" si="38"/>
        <v/>
      </c>
      <c r="J226" s="300">
        <f t="shared" si="39"/>
        <v>0</v>
      </c>
      <c r="K226" s="257"/>
      <c r="L226" s="230"/>
      <c r="M226" s="258"/>
      <c r="N226" s="258"/>
      <c r="O226" s="259"/>
      <c r="P226" s="258"/>
      <c r="Q226" s="259"/>
      <c r="R226" s="261"/>
      <c r="S226" s="261"/>
      <c r="T226" s="236"/>
      <c r="U226" s="402"/>
      <c r="V226" s="277">
        <f t="shared" si="40"/>
        <v>0</v>
      </c>
      <c r="W226" s="323" t="str">
        <f t="shared" si="41"/>
        <v/>
      </c>
      <c r="X226" s="238" t="str">
        <f t="shared" si="34"/>
        <v/>
      </c>
      <c r="Y226" s="252">
        <f t="shared" si="35"/>
        <v>0</v>
      </c>
      <c r="Z226" s="252">
        <f t="shared" si="42"/>
        <v>0</v>
      </c>
      <c r="AA226" s="253">
        <f t="shared" si="43"/>
        <v>0</v>
      </c>
      <c r="AB226" s="254">
        <f t="shared" si="36"/>
        <v>0</v>
      </c>
      <c r="AC226" s="254"/>
      <c r="AD226" s="255"/>
    </row>
    <row r="227" spans="1:30" ht="12.75" customHeight="1" x14ac:dyDescent="0.25">
      <c r="A227" s="186"/>
      <c r="B227" s="230"/>
      <c r="C227" s="256"/>
      <c r="D227" s="232"/>
      <c r="E227" s="192">
        <f t="shared" si="44"/>
        <v>10</v>
      </c>
      <c r="F227" s="144" t="str">
        <f>IFERROR(IF(MID(D227,4,3)="AFE",VLOOKUP(D227,'Affiliated entities'!$B$7:$T$37,2,FALSE),VLOOKUP(A227,Beneficiaries!$A$9:$C$38,2,FALSE)),"")</f>
        <v/>
      </c>
      <c r="G227" s="187" t="str">
        <f>IFERROR(IF(MID(D227,4,3)="AFE",VLOOKUP(D227,'Affiliated entities'!$B$7:$T$37,4,FALSE),VLOOKUP(A227,Beneficiaries!$A$9:$C$38,3,FALSE)),"")</f>
        <v/>
      </c>
      <c r="H227" s="188" t="b">
        <f t="shared" si="37"/>
        <v>1</v>
      </c>
      <c r="I227" s="147" t="str">
        <f t="shared" si="38"/>
        <v/>
      </c>
      <c r="J227" s="300">
        <f t="shared" si="39"/>
        <v>0</v>
      </c>
      <c r="K227" s="257"/>
      <c r="L227" s="230"/>
      <c r="M227" s="258"/>
      <c r="N227" s="258"/>
      <c r="O227" s="259"/>
      <c r="P227" s="258"/>
      <c r="Q227" s="259"/>
      <c r="R227" s="261"/>
      <c r="S227" s="261"/>
      <c r="T227" s="236"/>
      <c r="U227" s="402"/>
      <c r="V227" s="277">
        <f t="shared" si="40"/>
        <v>0</v>
      </c>
      <c r="W227" s="323" t="str">
        <f t="shared" si="41"/>
        <v/>
      </c>
      <c r="X227" s="238" t="str">
        <f t="shared" si="34"/>
        <v/>
      </c>
      <c r="Y227" s="252">
        <f t="shared" si="35"/>
        <v>0</v>
      </c>
      <c r="Z227" s="252">
        <f t="shared" si="42"/>
        <v>0</v>
      </c>
      <c r="AA227" s="253">
        <f t="shared" si="43"/>
        <v>0</v>
      </c>
      <c r="AB227" s="254">
        <f t="shared" si="36"/>
        <v>0</v>
      </c>
      <c r="AC227" s="254"/>
      <c r="AD227" s="255"/>
    </row>
    <row r="228" spans="1:30" ht="12.75" customHeight="1" x14ac:dyDescent="0.25">
      <c r="A228" s="186"/>
      <c r="B228" s="230"/>
      <c r="C228" s="256"/>
      <c r="D228" s="232"/>
      <c r="E228" s="192">
        <f t="shared" si="44"/>
        <v>10</v>
      </c>
      <c r="F228" s="144" t="str">
        <f>IFERROR(IF(MID(D228,4,3)="AFE",VLOOKUP(D228,'Affiliated entities'!$B$7:$T$37,2,FALSE),VLOOKUP(A228,Beneficiaries!$A$9:$C$38,2,FALSE)),"")</f>
        <v/>
      </c>
      <c r="G228" s="187" t="str">
        <f>IFERROR(IF(MID(D228,4,3)="AFE",VLOOKUP(D228,'Affiliated entities'!$B$7:$T$37,4,FALSE),VLOOKUP(A228,Beneficiaries!$A$9:$C$38,3,FALSE)),"")</f>
        <v/>
      </c>
      <c r="H228" s="188" t="b">
        <f t="shared" si="37"/>
        <v>1</v>
      </c>
      <c r="I228" s="147" t="str">
        <f t="shared" si="38"/>
        <v/>
      </c>
      <c r="J228" s="300">
        <f t="shared" si="39"/>
        <v>0</v>
      </c>
      <c r="K228" s="257"/>
      <c r="L228" s="230"/>
      <c r="M228" s="258"/>
      <c r="N228" s="258"/>
      <c r="O228" s="259"/>
      <c r="P228" s="258"/>
      <c r="Q228" s="259"/>
      <c r="R228" s="261"/>
      <c r="S228" s="261"/>
      <c r="T228" s="236"/>
      <c r="U228" s="402"/>
      <c r="V228" s="277">
        <f t="shared" si="40"/>
        <v>0</v>
      </c>
      <c r="W228" s="323" t="str">
        <f t="shared" si="41"/>
        <v/>
      </c>
      <c r="X228" s="238" t="str">
        <f t="shared" si="34"/>
        <v/>
      </c>
      <c r="Y228" s="252">
        <f t="shared" si="35"/>
        <v>0</v>
      </c>
      <c r="Z228" s="252">
        <f t="shared" si="42"/>
        <v>0</v>
      </c>
      <c r="AA228" s="253">
        <f t="shared" si="43"/>
        <v>0</v>
      </c>
      <c r="AB228" s="254">
        <f t="shared" si="36"/>
        <v>0</v>
      </c>
      <c r="AC228" s="254"/>
      <c r="AD228" s="255"/>
    </row>
    <row r="229" spans="1:30" ht="12.75" customHeight="1" x14ac:dyDescent="0.25">
      <c r="A229" s="186"/>
      <c r="B229" s="230"/>
      <c r="C229" s="256"/>
      <c r="D229" s="232"/>
      <c r="E229" s="192">
        <f t="shared" si="44"/>
        <v>10</v>
      </c>
      <c r="F229" s="144" t="str">
        <f>IFERROR(IF(MID(D229,4,3)="AFE",VLOOKUP(D229,'Affiliated entities'!$B$7:$T$37,2,FALSE),VLOOKUP(A229,Beneficiaries!$A$9:$C$38,2,FALSE)),"")</f>
        <v/>
      </c>
      <c r="G229" s="187" t="str">
        <f>IFERROR(IF(MID(D229,4,3)="AFE",VLOOKUP(D229,'Affiliated entities'!$B$7:$T$37,4,FALSE),VLOOKUP(A229,Beneficiaries!$A$9:$C$38,3,FALSE)),"")</f>
        <v/>
      </c>
      <c r="H229" s="188" t="b">
        <f t="shared" si="37"/>
        <v>1</v>
      </c>
      <c r="I229" s="147" t="str">
        <f t="shared" si="38"/>
        <v/>
      </c>
      <c r="J229" s="300">
        <f t="shared" si="39"/>
        <v>0</v>
      </c>
      <c r="K229" s="257"/>
      <c r="L229" s="230"/>
      <c r="M229" s="258"/>
      <c r="N229" s="258"/>
      <c r="O229" s="259"/>
      <c r="P229" s="258"/>
      <c r="Q229" s="259"/>
      <c r="R229" s="261"/>
      <c r="S229" s="261"/>
      <c r="T229" s="236"/>
      <c r="U229" s="402"/>
      <c r="V229" s="277">
        <f t="shared" si="40"/>
        <v>0</v>
      </c>
      <c r="W229" s="323" t="str">
        <f t="shared" si="41"/>
        <v/>
      </c>
      <c r="X229" s="238" t="str">
        <f t="shared" si="34"/>
        <v/>
      </c>
      <c r="Y229" s="252">
        <f t="shared" si="35"/>
        <v>0</v>
      </c>
      <c r="Z229" s="252">
        <f t="shared" si="42"/>
        <v>0</v>
      </c>
      <c r="AA229" s="253">
        <f t="shared" si="43"/>
        <v>0</v>
      </c>
      <c r="AB229" s="254">
        <f t="shared" si="36"/>
        <v>0</v>
      </c>
      <c r="AC229" s="254"/>
      <c r="AD229" s="255"/>
    </row>
    <row r="230" spans="1:30" ht="12.75" customHeight="1" x14ac:dyDescent="0.25">
      <c r="A230" s="186"/>
      <c r="B230" s="230"/>
      <c r="C230" s="256"/>
      <c r="D230" s="232"/>
      <c r="E230" s="192">
        <f t="shared" si="44"/>
        <v>10</v>
      </c>
      <c r="F230" s="144" t="str">
        <f>IFERROR(IF(MID(D230,4,3)="AFE",VLOOKUP(D230,'Affiliated entities'!$B$7:$T$37,2,FALSE),VLOOKUP(A230,Beneficiaries!$A$9:$C$38,2,FALSE)),"")</f>
        <v/>
      </c>
      <c r="G230" s="187" t="str">
        <f>IFERROR(IF(MID(D230,4,3)="AFE",VLOOKUP(D230,'Affiliated entities'!$B$7:$T$37,4,FALSE),VLOOKUP(A230,Beneficiaries!$A$9:$C$38,3,FALSE)),"")</f>
        <v/>
      </c>
      <c r="H230" s="188" t="b">
        <f t="shared" si="37"/>
        <v>1</v>
      </c>
      <c r="I230" s="147" t="str">
        <f t="shared" si="38"/>
        <v/>
      </c>
      <c r="J230" s="300">
        <f t="shared" si="39"/>
        <v>0</v>
      </c>
      <c r="K230" s="257"/>
      <c r="L230" s="230"/>
      <c r="M230" s="258"/>
      <c r="N230" s="258"/>
      <c r="O230" s="259"/>
      <c r="P230" s="258"/>
      <c r="Q230" s="259"/>
      <c r="R230" s="261"/>
      <c r="S230" s="261"/>
      <c r="T230" s="236"/>
      <c r="U230" s="402"/>
      <c r="V230" s="277">
        <f t="shared" si="40"/>
        <v>0</v>
      </c>
      <c r="W230" s="323" t="str">
        <f t="shared" si="41"/>
        <v/>
      </c>
      <c r="X230" s="238" t="str">
        <f t="shared" si="34"/>
        <v/>
      </c>
      <c r="Y230" s="252">
        <f t="shared" si="35"/>
        <v>0</v>
      </c>
      <c r="Z230" s="252">
        <f t="shared" si="42"/>
        <v>0</v>
      </c>
      <c r="AA230" s="253">
        <f t="shared" si="43"/>
        <v>0</v>
      </c>
      <c r="AB230" s="254">
        <f t="shared" si="36"/>
        <v>0</v>
      </c>
      <c r="AC230" s="254"/>
      <c r="AD230" s="255"/>
    </row>
    <row r="231" spans="1:30" ht="12.75" customHeight="1" x14ac:dyDescent="0.25">
      <c r="A231" s="186"/>
      <c r="B231" s="230"/>
      <c r="C231" s="256"/>
      <c r="D231" s="232"/>
      <c r="E231" s="192">
        <f t="shared" si="44"/>
        <v>10</v>
      </c>
      <c r="F231" s="144" t="str">
        <f>IFERROR(IF(MID(D231,4,3)="AFE",VLOOKUP(D231,'Affiliated entities'!$B$7:$T$37,2,FALSE),VLOOKUP(A231,Beneficiaries!$A$9:$C$38,2,FALSE)),"")</f>
        <v/>
      </c>
      <c r="G231" s="187" t="str">
        <f>IFERROR(IF(MID(D231,4,3)="AFE",VLOOKUP(D231,'Affiliated entities'!$B$7:$T$37,4,FALSE),VLOOKUP(A231,Beneficiaries!$A$9:$C$38,3,FALSE)),"")</f>
        <v/>
      </c>
      <c r="H231" s="188" t="b">
        <f t="shared" si="37"/>
        <v>1</v>
      </c>
      <c r="I231" s="147" t="str">
        <f t="shared" si="38"/>
        <v/>
      </c>
      <c r="J231" s="300">
        <f t="shared" si="39"/>
        <v>0</v>
      </c>
      <c r="K231" s="257"/>
      <c r="L231" s="230"/>
      <c r="M231" s="258"/>
      <c r="N231" s="258"/>
      <c r="O231" s="259"/>
      <c r="P231" s="258"/>
      <c r="Q231" s="259"/>
      <c r="R231" s="261"/>
      <c r="S231" s="261"/>
      <c r="T231" s="236"/>
      <c r="U231" s="402"/>
      <c r="V231" s="277">
        <f t="shared" si="40"/>
        <v>0</v>
      </c>
      <c r="W231" s="323" t="str">
        <f t="shared" si="41"/>
        <v/>
      </c>
      <c r="X231" s="238" t="str">
        <f t="shared" si="34"/>
        <v/>
      </c>
      <c r="Y231" s="252">
        <f t="shared" si="35"/>
        <v>0</v>
      </c>
      <c r="Z231" s="252">
        <f t="shared" si="42"/>
        <v>0</v>
      </c>
      <c r="AA231" s="253">
        <f t="shared" si="43"/>
        <v>0</v>
      </c>
      <c r="AB231" s="254">
        <f t="shared" si="36"/>
        <v>0</v>
      </c>
      <c r="AC231" s="254"/>
      <c r="AD231" s="255"/>
    </row>
    <row r="232" spans="1:30" ht="12.75" customHeight="1" x14ac:dyDescent="0.25">
      <c r="A232" s="186"/>
      <c r="B232" s="230"/>
      <c r="C232" s="256"/>
      <c r="D232" s="232"/>
      <c r="E232" s="192">
        <f t="shared" si="44"/>
        <v>10</v>
      </c>
      <c r="F232" s="144" t="str">
        <f>IFERROR(IF(MID(D232,4,3)="AFE",VLOOKUP(D232,'Affiliated entities'!$B$7:$T$37,2,FALSE),VLOOKUP(A232,Beneficiaries!$A$9:$C$38,2,FALSE)),"")</f>
        <v/>
      </c>
      <c r="G232" s="187" t="str">
        <f>IFERROR(IF(MID(D232,4,3)="AFE",VLOOKUP(D232,'Affiliated entities'!$B$7:$T$37,4,FALSE),VLOOKUP(A232,Beneficiaries!$A$9:$C$38,3,FALSE)),"")</f>
        <v/>
      </c>
      <c r="H232" s="188" t="b">
        <f t="shared" si="37"/>
        <v>1</v>
      </c>
      <c r="I232" s="147" t="str">
        <f t="shared" si="38"/>
        <v/>
      </c>
      <c r="J232" s="300">
        <f t="shared" si="39"/>
        <v>0</v>
      </c>
      <c r="K232" s="257"/>
      <c r="L232" s="230"/>
      <c r="M232" s="258"/>
      <c r="N232" s="258"/>
      <c r="O232" s="259"/>
      <c r="P232" s="258"/>
      <c r="Q232" s="259"/>
      <c r="R232" s="261"/>
      <c r="S232" s="261"/>
      <c r="T232" s="236"/>
      <c r="U232" s="402"/>
      <c r="V232" s="277">
        <f t="shared" si="40"/>
        <v>0</v>
      </c>
      <c r="W232" s="323" t="str">
        <f t="shared" si="41"/>
        <v/>
      </c>
      <c r="X232" s="238" t="str">
        <f t="shared" si="34"/>
        <v/>
      </c>
      <c r="Y232" s="252">
        <f t="shared" si="35"/>
        <v>0</v>
      </c>
      <c r="Z232" s="252">
        <f t="shared" si="42"/>
        <v>0</v>
      </c>
      <c r="AA232" s="253">
        <f t="shared" si="43"/>
        <v>0</v>
      </c>
      <c r="AB232" s="254">
        <f t="shared" si="36"/>
        <v>0</v>
      </c>
      <c r="AC232" s="254"/>
      <c r="AD232" s="255"/>
    </row>
    <row r="233" spans="1:30" ht="12.75" customHeight="1" x14ac:dyDescent="0.25">
      <c r="A233" s="186"/>
      <c r="B233" s="230"/>
      <c r="C233" s="256"/>
      <c r="D233" s="232"/>
      <c r="E233" s="192">
        <f t="shared" si="44"/>
        <v>10</v>
      </c>
      <c r="F233" s="144" t="str">
        <f>IFERROR(IF(MID(D233,4,3)="AFE",VLOOKUP(D233,'Affiliated entities'!$B$7:$T$37,2,FALSE),VLOOKUP(A233,Beneficiaries!$A$9:$C$38,2,FALSE)),"")</f>
        <v/>
      </c>
      <c r="G233" s="187" t="str">
        <f>IFERROR(IF(MID(D233,4,3)="AFE",VLOOKUP(D233,'Affiliated entities'!$B$7:$T$37,4,FALSE),VLOOKUP(A233,Beneficiaries!$A$9:$C$38,3,FALSE)),"")</f>
        <v/>
      </c>
      <c r="H233" s="188" t="b">
        <f t="shared" si="37"/>
        <v>1</v>
      </c>
      <c r="I233" s="147" t="str">
        <f t="shared" si="38"/>
        <v/>
      </c>
      <c r="J233" s="300">
        <f t="shared" si="39"/>
        <v>0</v>
      </c>
      <c r="K233" s="257"/>
      <c r="L233" s="230"/>
      <c r="M233" s="258"/>
      <c r="N233" s="258"/>
      <c r="O233" s="259"/>
      <c r="P233" s="258"/>
      <c r="Q233" s="259"/>
      <c r="R233" s="261"/>
      <c r="S233" s="261"/>
      <c r="T233" s="236"/>
      <c r="U233" s="402"/>
      <c r="V233" s="277">
        <f t="shared" si="40"/>
        <v>0</v>
      </c>
      <c r="W233" s="323" t="str">
        <f t="shared" si="41"/>
        <v/>
      </c>
      <c r="X233" s="238" t="str">
        <f t="shared" si="34"/>
        <v/>
      </c>
      <c r="Y233" s="252">
        <f t="shared" si="35"/>
        <v>0</v>
      </c>
      <c r="Z233" s="252">
        <f t="shared" si="42"/>
        <v>0</v>
      </c>
      <c r="AA233" s="253">
        <f t="shared" si="43"/>
        <v>0</v>
      </c>
      <c r="AB233" s="254">
        <f t="shared" si="36"/>
        <v>0</v>
      </c>
      <c r="AC233" s="254"/>
      <c r="AD233" s="255"/>
    </row>
    <row r="234" spans="1:30" ht="12.75" customHeight="1" x14ac:dyDescent="0.25">
      <c r="A234" s="186"/>
      <c r="B234" s="230"/>
      <c r="C234" s="256"/>
      <c r="D234" s="232"/>
      <c r="E234" s="192">
        <f t="shared" si="44"/>
        <v>10</v>
      </c>
      <c r="F234" s="144" t="str">
        <f>IFERROR(IF(MID(D234,4,3)="AFE",VLOOKUP(D234,'Affiliated entities'!$B$7:$T$37,2,FALSE),VLOOKUP(A234,Beneficiaries!$A$9:$C$38,2,FALSE)),"")</f>
        <v/>
      </c>
      <c r="G234" s="187" t="str">
        <f>IFERROR(IF(MID(D234,4,3)="AFE",VLOOKUP(D234,'Affiliated entities'!$B$7:$T$37,4,FALSE),VLOOKUP(A234,Beneficiaries!$A$9:$C$38,3,FALSE)),"")</f>
        <v/>
      </c>
      <c r="H234" s="188" t="b">
        <f t="shared" si="37"/>
        <v>1</v>
      </c>
      <c r="I234" s="147" t="str">
        <f t="shared" si="38"/>
        <v/>
      </c>
      <c r="J234" s="300">
        <f t="shared" si="39"/>
        <v>0</v>
      </c>
      <c r="K234" s="257"/>
      <c r="L234" s="230"/>
      <c r="M234" s="258"/>
      <c r="N234" s="258"/>
      <c r="O234" s="259"/>
      <c r="P234" s="258"/>
      <c r="Q234" s="259"/>
      <c r="R234" s="261"/>
      <c r="S234" s="261"/>
      <c r="T234" s="236"/>
      <c r="U234" s="402"/>
      <c r="V234" s="277">
        <f t="shared" si="40"/>
        <v>0</v>
      </c>
      <c r="W234" s="323" t="str">
        <f t="shared" si="41"/>
        <v/>
      </c>
      <c r="X234" s="238" t="str">
        <f t="shared" si="34"/>
        <v/>
      </c>
      <c r="Y234" s="252">
        <f t="shared" si="35"/>
        <v>0</v>
      </c>
      <c r="Z234" s="252">
        <f t="shared" si="42"/>
        <v>0</v>
      </c>
      <c r="AA234" s="253">
        <f t="shared" si="43"/>
        <v>0</v>
      </c>
      <c r="AB234" s="254">
        <f t="shared" si="36"/>
        <v>0</v>
      </c>
      <c r="AC234" s="254"/>
      <c r="AD234" s="255"/>
    </row>
    <row r="235" spans="1:30" ht="12.75" customHeight="1" x14ac:dyDescent="0.25">
      <c r="A235" s="186"/>
      <c r="B235" s="230"/>
      <c r="C235" s="256"/>
      <c r="D235" s="232"/>
      <c r="E235" s="192">
        <f t="shared" si="44"/>
        <v>10</v>
      </c>
      <c r="F235" s="144" t="str">
        <f>IFERROR(IF(MID(D235,4,3)="AFE",VLOOKUP(D235,'Affiliated entities'!$B$7:$T$37,2,FALSE),VLOOKUP(A235,Beneficiaries!$A$9:$C$38,2,FALSE)),"")</f>
        <v/>
      </c>
      <c r="G235" s="187" t="str">
        <f>IFERROR(IF(MID(D235,4,3)="AFE",VLOOKUP(D235,'Affiliated entities'!$B$7:$T$37,4,FALSE),VLOOKUP(A235,Beneficiaries!$A$9:$C$38,3,FALSE)),"")</f>
        <v/>
      </c>
      <c r="H235" s="188" t="b">
        <f t="shared" si="37"/>
        <v>1</v>
      </c>
      <c r="I235" s="147" t="str">
        <f t="shared" si="38"/>
        <v/>
      </c>
      <c r="J235" s="300">
        <f t="shared" si="39"/>
        <v>0</v>
      </c>
      <c r="K235" s="257"/>
      <c r="L235" s="230"/>
      <c r="M235" s="258"/>
      <c r="N235" s="258"/>
      <c r="O235" s="259"/>
      <c r="P235" s="258"/>
      <c r="Q235" s="259"/>
      <c r="R235" s="261"/>
      <c r="S235" s="261"/>
      <c r="T235" s="236"/>
      <c r="U235" s="402"/>
      <c r="V235" s="277">
        <f t="shared" si="40"/>
        <v>0</v>
      </c>
      <c r="W235" s="323" t="str">
        <f t="shared" si="41"/>
        <v/>
      </c>
      <c r="X235" s="238" t="str">
        <f t="shared" si="34"/>
        <v/>
      </c>
      <c r="Y235" s="252">
        <f t="shared" si="35"/>
        <v>0</v>
      </c>
      <c r="Z235" s="252">
        <f t="shared" si="42"/>
        <v>0</v>
      </c>
      <c r="AA235" s="253">
        <f t="shared" si="43"/>
        <v>0</v>
      </c>
      <c r="AB235" s="254">
        <f t="shared" si="36"/>
        <v>0</v>
      </c>
      <c r="AC235" s="254"/>
      <c r="AD235" s="255"/>
    </row>
    <row r="236" spans="1:30" ht="12.75" customHeight="1" x14ac:dyDescent="0.25">
      <c r="A236" s="186"/>
      <c r="B236" s="230"/>
      <c r="C236" s="256"/>
      <c r="D236" s="232"/>
      <c r="E236" s="192">
        <f t="shared" si="44"/>
        <v>10</v>
      </c>
      <c r="F236" s="144" t="str">
        <f>IFERROR(IF(MID(D236,4,3)="AFE",VLOOKUP(D236,'Affiliated entities'!$B$7:$T$37,2,FALSE),VLOOKUP(A236,Beneficiaries!$A$9:$C$38,2,FALSE)),"")</f>
        <v/>
      </c>
      <c r="G236" s="187" t="str">
        <f>IFERROR(IF(MID(D236,4,3)="AFE",VLOOKUP(D236,'Affiliated entities'!$B$7:$T$37,4,FALSE),VLOOKUP(A236,Beneficiaries!$A$9:$C$38,3,FALSE)),"")</f>
        <v/>
      </c>
      <c r="H236" s="188" t="b">
        <f t="shared" si="37"/>
        <v>1</v>
      </c>
      <c r="I236" s="147" t="str">
        <f t="shared" si="38"/>
        <v/>
      </c>
      <c r="J236" s="300">
        <f t="shared" si="39"/>
        <v>0</v>
      </c>
      <c r="K236" s="257"/>
      <c r="L236" s="230"/>
      <c r="M236" s="258"/>
      <c r="N236" s="258"/>
      <c r="O236" s="259"/>
      <c r="P236" s="258"/>
      <c r="Q236" s="259"/>
      <c r="R236" s="261"/>
      <c r="S236" s="261"/>
      <c r="T236" s="236"/>
      <c r="U236" s="402"/>
      <c r="V236" s="277">
        <f t="shared" si="40"/>
        <v>0</v>
      </c>
      <c r="W236" s="323" t="str">
        <f t="shared" si="41"/>
        <v/>
      </c>
      <c r="X236" s="238" t="str">
        <f t="shared" si="34"/>
        <v/>
      </c>
      <c r="Y236" s="252">
        <f t="shared" si="35"/>
        <v>0</v>
      </c>
      <c r="Z236" s="252">
        <f t="shared" si="42"/>
        <v>0</v>
      </c>
      <c r="AA236" s="253">
        <f t="shared" si="43"/>
        <v>0</v>
      </c>
      <c r="AB236" s="254">
        <f t="shared" si="36"/>
        <v>0</v>
      </c>
      <c r="AC236" s="254"/>
      <c r="AD236" s="255"/>
    </row>
    <row r="237" spans="1:30" ht="12.75" customHeight="1" x14ac:dyDescent="0.25">
      <c r="A237" s="186"/>
      <c r="B237" s="230"/>
      <c r="C237" s="256"/>
      <c r="D237" s="232"/>
      <c r="E237" s="192">
        <f t="shared" si="44"/>
        <v>10</v>
      </c>
      <c r="F237" s="144" t="str">
        <f>IFERROR(IF(MID(D237,4,3)="AFE",VLOOKUP(D237,'Affiliated entities'!$B$7:$T$37,2,FALSE),VLOOKUP(A237,Beneficiaries!$A$9:$C$38,2,FALSE)),"")</f>
        <v/>
      </c>
      <c r="G237" s="187" t="str">
        <f>IFERROR(IF(MID(D237,4,3)="AFE",VLOOKUP(D237,'Affiliated entities'!$B$7:$T$37,4,FALSE),VLOOKUP(A237,Beneficiaries!$A$9:$C$38,3,FALSE)),"")</f>
        <v/>
      </c>
      <c r="H237" s="188" t="b">
        <f t="shared" si="37"/>
        <v>1</v>
      </c>
      <c r="I237" s="147" t="str">
        <f t="shared" si="38"/>
        <v/>
      </c>
      <c r="J237" s="300">
        <f t="shared" si="39"/>
        <v>0</v>
      </c>
      <c r="K237" s="257"/>
      <c r="L237" s="230"/>
      <c r="M237" s="258"/>
      <c r="N237" s="258"/>
      <c r="O237" s="259"/>
      <c r="P237" s="258"/>
      <c r="Q237" s="259"/>
      <c r="R237" s="261"/>
      <c r="S237" s="261"/>
      <c r="T237" s="236"/>
      <c r="U237" s="402"/>
      <c r="V237" s="277">
        <f t="shared" si="40"/>
        <v>0</v>
      </c>
      <c r="W237" s="323" t="str">
        <f t="shared" si="41"/>
        <v/>
      </c>
      <c r="X237" s="238" t="str">
        <f t="shared" si="34"/>
        <v/>
      </c>
      <c r="Y237" s="252">
        <f t="shared" si="35"/>
        <v>0</v>
      </c>
      <c r="Z237" s="252">
        <f t="shared" si="42"/>
        <v>0</v>
      </c>
      <c r="AA237" s="253">
        <f t="shared" si="43"/>
        <v>0</v>
      </c>
      <c r="AB237" s="254">
        <f t="shared" si="36"/>
        <v>0</v>
      </c>
      <c r="AC237" s="254"/>
      <c r="AD237" s="255"/>
    </row>
    <row r="238" spans="1:30" ht="12.75" customHeight="1" x14ac:dyDescent="0.25">
      <c r="A238" s="186"/>
      <c r="B238" s="230"/>
      <c r="C238" s="256"/>
      <c r="D238" s="232"/>
      <c r="E238" s="192">
        <f t="shared" si="44"/>
        <v>10</v>
      </c>
      <c r="F238" s="144" t="str">
        <f>IFERROR(IF(MID(D238,4,3)="AFE",VLOOKUP(D238,'Affiliated entities'!$B$7:$T$37,2,FALSE),VLOOKUP(A238,Beneficiaries!$A$9:$C$38,2,FALSE)),"")</f>
        <v/>
      </c>
      <c r="G238" s="187" t="str">
        <f>IFERROR(IF(MID(D238,4,3)="AFE",VLOOKUP(D238,'Affiliated entities'!$B$7:$T$37,4,FALSE),VLOOKUP(A238,Beneficiaries!$A$9:$C$38,3,FALSE)),"")</f>
        <v/>
      </c>
      <c r="H238" s="188" t="b">
        <f t="shared" si="37"/>
        <v>1</v>
      </c>
      <c r="I238" s="147" t="str">
        <f t="shared" si="38"/>
        <v/>
      </c>
      <c r="J238" s="300">
        <f t="shared" si="39"/>
        <v>0</v>
      </c>
      <c r="K238" s="257"/>
      <c r="L238" s="230"/>
      <c r="M238" s="258"/>
      <c r="N238" s="258"/>
      <c r="O238" s="259"/>
      <c r="P238" s="258"/>
      <c r="Q238" s="259"/>
      <c r="R238" s="261"/>
      <c r="S238" s="261"/>
      <c r="T238" s="236"/>
      <c r="U238" s="402"/>
      <c r="V238" s="277">
        <f t="shared" si="40"/>
        <v>0</v>
      </c>
      <c r="W238" s="323" t="str">
        <f t="shared" si="41"/>
        <v/>
      </c>
      <c r="X238" s="238" t="str">
        <f t="shared" si="34"/>
        <v/>
      </c>
      <c r="Y238" s="252">
        <f t="shared" si="35"/>
        <v>0</v>
      </c>
      <c r="Z238" s="252">
        <f t="shared" si="42"/>
        <v>0</v>
      </c>
      <c r="AA238" s="253">
        <f t="shared" si="43"/>
        <v>0</v>
      </c>
      <c r="AB238" s="254">
        <f t="shared" si="36"/>
        <v>0</v>
      </c>
      <c r="AC238" s="254"/>
      <c r="AD238" s="255"/>
    </row>
    <row r="239" spans="1:30" ht="12.75" customHeight="1" x14ac:dyDescent="0.25">
      <c r="A239" s="186"/>
      <c r="B239" s="230"/>
      <c r="C239" s="256"/>
      <c r="D239" s="232"/>
      <c r="E239" s="192">
        <f t="shared" si="44"/>
        <v>10</v>
      </c>
      <c r="F239" s="144" t="str">
        <f>IFERROR(IF(MID(D239,4,3)="AFE",VLOOKUP(D239,'Affiliated entities'!$B$7:$T$37,2,FALSE),VLOOKUP(A239,Beneficiaries!$A$9:$C$38,2,FALSE)),"")</f>
        <v/>
      </c>
      <c r="G239" s="187" t="str">
        <f>IFERROR(IF(MID(D239,4,3)="AFE",VLOOKUP(D239,'Affiliated entities'!$B$7:$T$37,4,FALSE),VLOOKUP(A239,Beneficiaries!$A$9:$C$38,3,FALSE)),"")</f>
        <v/>
      </c>
      <c r="H239" s="188" t="b">
        <f t="shared" si="37"/>
        <v>1</v>
      </c>
      <c r="I239" s="147" t="str">
        <f t="shared" si="38"/>
        <v/>
      </c>
      <c r="J239" s="300">
        <f t="shared" si="39"/>
        <v>0</v>
      </c>
      <c r="K239" s="257"/>
      <c r="L239" s="230"/>
      <c r="M239" s="258"/>
      <c r="N239" s="258"/>
      <c r="O239" s="259"/>
      <c r="P239" s="258"/>
      <c r="Q239" s="259"/>
      <c r="R239" s="261"/>
      <c r="S239" s="261"/>
      <c r="T239" s="236"/>
      <c r="U239" s="402"/>
      <c r="V239" s="277">
        <f t="shared" si="40"/>
        <v>0</v>
      </c>
      <c r="W239" s="323" t="str">
        <f t="shared" si="41"/>
        <v/>
      </c>
      <c r="X239" s="238" t="str">
        <f t="shared" si="34"/>
        <v/>
      </c>
      <c r="Y239" s="252">
        <f t="shared" si="35"/>
        <v>0</v>
      </c>
      <c r="Z239" s="252">
        <f t="shared" si="42"/>
        <v>0</v>
      </c>
      <c r="AA239" s="253">
        <f t="shared" si="43"/>
        <v>0</v>
      </c>
      <c r="AB239" s="254">
        <f t="shared" si="36"/>
        <v>0</v>
      </c>
      <c r="AC239" s="254"/>
      <c r="AD239" s="255"/>
    </row>
    <row r="240" spans="1:30" ht="12.75" customHeight="1" x14ac:dyDescent="0.25">
      <c r="A240" s="186"/>
      <c r="B240" s="230"/>
      <c r="C240" s="256"/>
      <c r="D240" s="232"/>
      <c r="E240" s="192">
        <f t="shared" si="44"/>
        <v>10</v>
      </c>
      <c r="F240" s="144" t="str">
        <f>IFERROR(IF(MID(D240,4,3)="AFE",VLOOKUP(D240,'Affiliated entities'!$B$7:$T$37,2,FALSE),VLOOKUP(A240,Beneficiaries!$A$9:$C$38,2,FALSE)),"")</f>
        <v/>
      </c>
      <c r="G240" s="187" t="str">
        <f>IFERROR(IF(MID(D240,4,3)="AFE",VLOOKUP(D240,'Affiliated entities'!$B$7:$T$37,4,FALSE),VLOOKUP(A240,Beneficiaries!$A$9:$C$38,3,FALSE)),"")</f>
        <v/>
      </c>
      <c r="H240" s="188" t="b">
        <f t="shared" si="37"/>
        <v>1</v>
      </c>
      <c r="I240" s="147" t="str">
        <f t="shared" si="38"/>
        <v/>
      </c>
      <c r="J240" s="300">
        <f t="shared" si="39"/>
        <v>0</v>
      </c>
      <c r="K240" s="257"/>
      <c r="L240" s="230"/>
      <c r="M240" s="258"/>
      <c r="N240" s="258"/>
      <c r="O240" s="259"/>
      <c r="P240" s="258"/>
      <c r="Q240" s="259"/>
      <c r="R240" s="261"/>
      <c r="S240" s="261"/>
      <c r="T240" s="236"/>
      <c r="U240" s="402"/>
      <c r="V240" s="277">
        <f t="shared" si="40"/>
        <v>0</v>
      </c>
      <c r="W240" s="323" t="str">
        <f t="shared" si="41"/>
        <v/>
      </c>
      <c r="X240" s="238" t="str">
        <f t="shared" si="34"/>
        <v/>
      </c>
      <c r="Y240" s="252">
        <f t="shared" si="35"/>
        <v>0</v>
      </c>
      <c r="Z240" s="252">
        <f t="shared" si="42"/>
        <v>0</v>
      </c>
      <c r="AA240" s="253">
        <f t="shared" si="43"/>
        <v>0</v>
      </c>
      <c r="AB240" s="254">
        <f t="shared" si="36"/>
        <v>0</v>
      </c>
      <c r="AC240" s="254"/>
      <c r="AD240" s="255"/>
    </row>
    <row r="241" spans="1:30" ht="12.75" customHeight="1" x14ac:dyDescent="0.25">
      <c r="A241" s="186"/>
      <c r="B241" s="230"/>
      <c r="C241" s="256"/>
      <c r="D241" s="232"/>
      <c r="E241" s="192">
        <f t="shared" si="44"/>
        <v>10</v>
      </c>
      <c r="F241" s="144" t="str">
        <f>IFERROR(IF(MID(D241,4,3)="AFE",VLOOKUP(D241,'Affiliated entities'!$B$7:$T$37,2,FALSE),VLOOKUP(A241,Beneficiaries!$A$9:$C$38,2,FALSE)),"")</f>
        <v/>
      </c>
      <c r="G241" s="187" t="str">
        <f>IFERROR(IF(MID(D241,4,3)="AFE",VLOOKUP(D241,'Affiliated entities'!$B$7:$T$37,4,FALSE),VLOOKUP(A241,Beneficiaries!$A$9:$C$38,3,FALSE)),"")</f>
        <v/>
      </c>
      <c r="H241" s="188" t="b">
        <f t="shared" si="37"/>
        <v>1</v>
      </c>
      <c r="I241" s="147" t="str">
        <f t="shared" si="38"/>
        <v/>
      </c>
      <c r="J241" s="300">
        <f t="shared" si="39"/>
        <v>0</v>
      </c>
      <c r="K241" s="257"/>
      <c r="L241" s="230"/>
      <c r="M241" s="258"/>
      <c r="N241" s="258"/>
      <c r="O241" s="259"/>
      <c r="P241" s="258"/>
      <c r="Q241" s="259"/>
      <c r="R241" s="261"/>
      <c r="S241" s="261"/>
      <c r="T241" s="236"/>
      <c r="U241" s="402"/>
      <c r="V241" s="277">
        <f t="shared" si="40"/>
        <v>0</v>
      </c>
      <c r="W241" s="323" t="str">
        <f t="shared" si="41"/>
        <v/>
      </c>
      <c r="X241" s="238" t="str">
        <f t="shared" si="34"/>
        <v/>
      </c>
      <c r="Y241" s="252">
        <f t="shared" si="35"/>
        <v>0</v>
      </c>
      <c r="Z241" s="252">
        <f t="shared" si="42"/>
        <v>0</v>
      </c>
      <c r="AA241" s="253">
        <f t="shared" si="43"/>
        <v>0</v>
      </c>
      <c r="AB241" s="254">
        <f t="shared" si="36"/>
        <v>0</v>
      </c>
      <c r="AC241" s="254"/>
      <c r="AD241" s="255"/>
    </row>
    <row r="242" spans="1:30" ht="12.75" customHeight="1" x14ac:dyDescent="0.25">
      <c r="A242" s="186"/>
      <c r="B242" s="230"/>
      <c r="C242" s="256"/>
      <c r="D242" s="232"/>
      <c r="E242" s="192">
        <f t="shared" si="44"/>
        <v>10</v>
      </c>
      <c r="F242" s="144" t="str">
        <f>IFERROR(IF(MID(D242,4,3)="AFE",VLOOKUP(D242,'Affiliated entities'!$B$7:$T$37,2,FALSE),VLOOKUP(A242,Beneficiaries!$A$9:$C$38,2,FALSE)),"")</f>
        <v/>
      </c>
      <c r="G242" s="187" t="str">
        <f>IFERROR(IF(MID(D242,4,3)="AFE",VLOOKUP(D242,'Affiliated entities'!$B$7:$T$37,4,FALSE),VLOOKUP(A242,Beneficiaries!$A$9:$C$38,3,FALSE)),"")</f>
        <v/>
      </c>
      <c r="H242" s="188" t="b">
        <f t="shared" si="37"/>
        <v>1</v>
      </c>
      <c r="I242" s="147" t="str">
        <f t="shared" si="38"/>
        <v/>
      </c>
      <c r="J242" s="300">
        <f t="shared" si="39"/>
        <v>0</v>
      </c>
      <c r="K242" s="257"/>
      <c r="L242" s="230"/>
      <c r="M242" s="258"/>
      <c r="N242" s="258"/>
      <c r="O242" s="259"/>
      <c r="P242" s="258"/>
      <c r="Q242" s="259"/>
      <c r="R242" s="261"/>
      <c r="S242" s="261"/>
      <c r="T242" s="236"/>
      <c r="U242" s="402"/>
      <c r="V242" s="277">
        <f t="shared" si="40"/>
        <v>0</v>
      </c>
      <c r="W242" s="323" t="str">
        <f t="shared" si="41"/>
        <v/>
      </c>
      <c r="X242" s="238" t="str">
        <f t="shared" si="34"/>
        <v/>
      </c>
      <c r="Y242" s="252">
        <f t="shared" si="35"/>
        <v>0</v>
      </c>
      <c r="Z242" s="252">
        <f t="shared" si="42"/>
        <v>0</v>
      </c>
      <c r="AA242" s="253">
        <f t="shared" si="43"/>
        <v>0</v>
      </c>
      <c r="AB242" s="254">
        <f t="shared" si="36"/>
        <v>0</v>
      </c>
      <c r="AC242" s="254"/>
      <c r="AD242" s="255"/>
    </row>
    <row r="243" spans="1:30" ht="12.75" customHeight="1" x14ac:dyDescent="0.25">
      <c r="A243" s="186"/>
      <c r="B243" s="230"/>
      <c r="C243" s="256"/>
      <c r="D243" s="232"/>
      <c r="E243" s="192">
        <f t="shared" si="44"/>
        <v>10</v>
      </c>
      <c r="F243" s="144" t="str">
        <f>IFERROR(IF(MID(D243,4,3)="AFE",VLOOKUP(D243,'Affiliated entities'!$B$7:$T$37,2,FALSE),VLOOKUP(A243,Beneficiaries!$A$9:$C$38,2,FALSE)),"")</f>
        <v/>
      </c>
      <c r="G243" s="187" t="str">
        <f>IFERROR(IF(MID(D243,4,3)="AFE",VLOOKUP(D243,'Affiliated entities'!$B$7:$T$37,4,FALSE),VLOOKUP(A243,Beneficiaries!$A$9:$C$38,3,FALSE)),"")</f>
        <v/>
      </c>
      <c r="H243" s="188" t="b">
        <f t="shared" si="37"/>
        <v>1</v>
      </c>
      <c r="I243" s="147" t="str">
        <f t="shared" si="38"/>
        <v/>
      </c>
      <c r="J243" s="300">
        <f t="shared" si="39"/>
        <v>0</v>
      </c>
      <c r="K243" s="257"/>
      <c r="L243" s="230"/>
      <c r="M243" s="258"/>
      <c r="N243" s="258"/>
      <c r="O243" s="259"/>
      <c r="P243" s="258"/>
      <c r="Q243" s="259"/>
      <c r="R243" s="261"/>
      <c r="S243" s="261"/>
      <c r="T243" s="236"/>
      <c r="U243" s="402"/>
      <c r="V243" s="277">
        <f t="shared" si="40"/>
        <v>0</v>
      </c>
      <c r="W243" s="323" t="str">
        <f t="shared" si="41"/>
        <v/>
      </c>
      <c r="X243" s="238" t="str">
        <f t="shared" si="34"/>
        <v/>
      </c>
      <c r="Y243" s="252">
        <f t="shared" si="35"/>
        <v>0</v>
      </c>
      <c r="Z243" s="252">
        <f t="shared" si="42"/>
        <v>0</v>
      </c>
      <c r="AA243" s="253">
        <f t="shared" si="43"/>
        <v>0</v>
      </c>
      <c r="AB243" s="254">
        <f t="shared" si="36"/>
        <v>0</v>
      </c>
      <c r="AC243" s="254"/>
      <c r="AD243" s="255"/>
    </row>
    <row r="244" spans="1:30" ht="12.75" customHeight="1" x14ac:dyDescent="0.25">
      <c r="A244" s="186"/>
      <c r="B244" s="230"/>
      <c r="C244" s="256"/>
      <c r="D244" s="232"/>
      <c r="E244" s="192">
        <f t="shared" si="44"/>
        <v>10</v>
      </c>
      <c r="F244" s="144" t="str">
        <f>IFERROR(IF(MID(D244,4,3)="AFE",VLOOKUP(D244,'Affiliated entities'!$B$7:$T$37,2,FALSE),VLOOKUP(A244,Beneficiaries!$A$9:$C$38,2,FALSE)),"")</f>
        <v/>
      </c>
      <c r="G244" s="187" t="str">
        <f>IFERROR(IF(MID(D244,4,3)="AFE",VLOOKUP(D244,'Affiliated entities'!$B$7:$T$37,4,FALSE),VLOOKUP(A244,Beneficiaries!$A$9:$C$38,3,FALSE)),"")</f>
        <v/>
      </c>
      <c r="H244" s="188" t="b">
        <f t="shared" si="37"/>
        <v>1</v>
      </c>
      <c r="I244" s="147" t="str">
        <f t="shared" si="38"/>
        <v/>
      </c>
      <c r="J244" s="300">
        <f t="shared" si="39"/>
        <v>0</v>
      </c>
      <c r="K244" s="257"/>
      <c r="L244" s="230"/>
      <c r="M244" s="258"/>
      <c r="N244" s="258"/>
      <c r="O244" s="259"/>
      <c r="P244" s="258"/>
      <c r="Q244" s="259"/>
      <c r="R244" s="261"/>
      <c r="S244" s="261"/>
      <c r="T244" s="236"/>
      <c r="U244" s="402"/>
      <c r="V244" s="277">
        <f t="shared" si="40"/>
        <v>0</v>
      </c>
      <c r="W244" s="323" t="str">
        <f t="shared" si="41"/>
        <v/>
      </c>
      <c r="X244" s="238" t="str">
        <f t="shared" si="34"/>
        <v/>
      </c>
      <c r="Y244" s="252">
        <f t="shared" si="35"/>
        <v>0</v>
      </c>
      <c r="Z244" s="252">
        <f t="shared" si="42"/>
        <v>0</v>
      </c>
      <c r="AA244" s="253">
        <f t="shared" si="43"/>
        <v>0</v>
      </c>
      <c r="AB244" s="254">
        <f t="shared" si="36"/>
        <v>0</v>
      </c>
      <c r="AC244" s="254"/>
      <c r="AD244" s="255"/>
    </row>
    <row r="245" spans="1:30" ht="12.75" customHeight="1" x14ac:dyDescent="0.25">
      <c r="A245" s="186"/>
      <c r="B245" s="230"/>
      <c r="C245" s="256"/>
      <c r="D245" s="232"/>
      <c r="E245" s="192">
        <f t="shared" si="44"/>
        <v>10</v>
      </c>
      <c r="F245" s="144" t="str">
        <f>IFERROR(IF(MID(D245,4,3)="AFE",VLOOKUP(D245,'Affiliated entities'!$B$7:$T$37,2,FALSE),VLOOKUP(A245,Beneficiaries!$A$9:$C$38,2,FALSE)),"")</f>
        <v/>
      </c>
      <c r="G245" s="187" t="str">
        <f>IFERROR(IF(MID(D245,4,3)="AFE",VLOOKUP(D245,'Affiliated entities'!$B$7:$T$37,4,FALSE),VLOOKUP(A245,Beneficiaries!$A$9:$C$38,3,FALSE)),"")</f>
        <v/>
      </c>
      <c r="H245" s="188" t="b">
        <f t="shared" si="37"/>
        <v>1</v>
      </c>
      <c r="I245" s="147" t="str">
        <f t="shared" si="38"/>
        <v/>
      </c>
      <c r="J245" s="300">
        <f t="shared" si="39"/>
        <v>0</v>
      </c>
      <c r="K245" s="257"/>
      <c r="L245" s="230"/>
      <c r="M245" s="258"/>
      <c r="N245" s="258"/>
      <c r="O245" s="259"/>
      <c r="P245" s="258"/>
      <c r="Q245" s="259"/>
      <c r="R245" s="261"/>
      <c r="S245" s="261"/>
      <c r="T245" s="236"/>
      <c r="U245" s="402"/>
      <c r="V245" s="277">
        <f t="shared" si="40"/>
        <v>0</v>
      </c>
      <c r="W245" s="323" t="str">
        <f t="shared" si="41"/>
        <v/>
      </c>
      <c r="X245" s="238" t="str">
        <f t="shared" si="34"/>
        <v/>
      </c>
      <c r="Y245" s="252">
        <f t="shared" si="35"/>
        <v>0</v>
      </c>
      <c r="Z245" s="252">
        <f t="shared" si="42"/>
        <v>0</v>
      </c>
      <c r="AA245" s="253">
        <f t="shared" si="43"/>
        <v>0</v>
      </c>
      <c r="AB245" s="254">
        <f t="shared" si="36"/>
        <v>0</v>
      </c>
      <c r="AC245" s="254"/>
      <c r="AD245" s="255"/>
    </row>
    <row r="246" spans="1:30" ht="12.75" customHeight="1" x14ac:dyDescent="0.25">
      <c r="A246" s="186"/>
      <c r="B246" s="230"/>
      <c r="C246" s="256"/>
      <c r="D246" s="232"/>
      <c r="E246" s="192">
        <f t="shared" si="44"/>
        <v>10</v>
      </c>
      <c r="F246" s="144" t="str">
        <f>IFERROR(IF(MID(D246,4,3)="AFE",VLOOKUP(D246,'Affiliated entities'!$B$7:$T$37,2,FALSE),VLOOKUP(A246,Beneficiaries!$A$9:$C$38,2,FALSE)),"")</f>
        <v/>
      </c>
      <c r="G246" s="187" t="str">
        <f>IFERROR(IF(MID(D246,4,3)="AFE",VLOOKUP(D246,'Affiliated entities'!$B$7:$T$37,4,FALSE),VLOOKUP(A246,Beneficiaries!$A$9:$C$38,3,FALSE)),"")</f>
        <v/>
      </c>
      <c r="H246" s="188" t="b">
        <f t="shared" si="37"/>
        <v>1</v>
      </c>
      <c r="I246" s="147" t="str">
        <f t="shared" si="38"/>
        <v/>
      </c>
      <c r="J246" s="300">
        <f t="shared" si="39"/>
        <v>0</v>
      </c>
      <c r="K246" s="257"/>
      <c r="L246" s="230"/>
      <c r="M246" s="258"/>
      <c r="N246" s="258"/>
      <c r="O246" s="259"/>
      <c r="P246" s="258"/>
      <c r="Q246" s="259"/>
      <c r="R246" s="261"/>
      <c r="S246" s="261"/>
      <c r="T246" s="236"/>
      <c r="U246" s="402"/>
      <c r="V246" s="277">
        <f t="shared" si="40"/>
        <v>0</v>
      </c>
      <c r="W246" s="323" t="str">
        <f t="shared" si="41"/>
        <v/>
      </c>
      <c r="X246" s="238" t="str">
        <f t="shared" si="34"/>
        <v/>
      </c>
      <c r="Y246" s="252">
        <f t="shared" si="35"/>
        <v>0</v>
      </c>
      <c r="Z246" s="252">
        <f t="shared" si="42"/>
        <v>0</v>
      </c>
      <c r="AA246" s="253">
        <f t="shared" si="43"/>
        <v>0</v>
      </c>
      <c r="AB246" s="254">
        <f t="shared" si="36"/>
        <v>0</v>
      </c>
      <c r="AC246" s="254"/>
      <c r="AD246" s="255"/>
    </row>
    <row r="247" spans="1:30" ht="12.75" customHeight="1" x14ac:dyDescent="0.25">
      <c r="A247" s="186"/>
      <c r="B247" s="230"/>
      <c r="C247" s="256"/>
      <c r="D247" s="232"/>
      <c r="E247" s="192">
        <f t="shared" si="44"/>
        <v>10</v>
      </c>
      <c r="F247" s="144" t="str">
        <f>IFERROR(IF(MID(D247,4,3)="AFE",VLOOKUP(D247,'Affiliated entities'!$B$7:$T$37,2,FALSE),VLOOKUP(A247,Beneficiaries!$A$9:$C$38,2,FALSE)),"")</f>
        <v/>
      </c>
      <c r="G247" s="187" t="str">
        <f>IFERROR(IF(MID(D247,4,3)="AFE",VLOOKUP(D247,'Affiliated entities'!$B$7:$T$37,4,FALSE),VLOOKUP(A247,Beneficiaries!$A$9:$C$38,3,FALSE)),"")</f>
        <v/>
      </c>
      <c r="H247" s="188" t="b">
        <f t="shared" si="37"/>
        <v>1</v>
      </c>
      <c r="I247" s="147" t="str">
        <f t="shared" si="38"/>
        <v/>
      </c>
      <c r="J247" s="300">
        <f t="shared" si="39"/>
        <v>0</v>
      </c>
      <c r="K247" s="257"/>
      <c r="L247" s="230"/>
      <c r="M247" s="258"/>
      <c r="N247" s="258"/>
      <c r="O247" s="259"/>
      <c r="P247" s="258"/>
      <c r="Q247" s="259"/>
      <c r="R247" s="261"/>
      <c r="S247" s="261"/>
      <c r="T247" s="236"/>
      <c r="U247" s="402"/>
      <c r="V247" s="277">
        <f t="shared" si="40"/>
        <v>0</v>
      </c>
      <c r="W247" s="323" t="str">
        <f t="shared" si="41"/>
        <v/>
      </c>
      <c r="X247" s="238" t="str">
        <f t="shared" si="34"/>
        <v/>
      </c>
      <c r="Y247" s="252">
        <f t="shared" si="35"/>
        <v>0</v>
      </c>
      <c r="Z247" s="252">
        <f t="shared" si="42"/>
        <v>0</v>
      </c>
      <c r="AA247" s="253">
        <f t="shared" si="43"/>
        <v>0</v>
      </c>
      <c r="AB247" s="254">
        <f t="shared" si="36"/>
        <v>0</v>
      </c>
      <c r="AC247" s="254"/>
      <c r="AD247" s="255"/>
    </row>
    <row r="248" spans="1:30" ht="12.75" customHeight="1" x14ac:dyDescent="0.25">
      <c r="A248" s="186"/>
      <c r="B248" s="230"/>
      <c r="C248" s="256"/>
      <c r="D248" s="232"/>
      <c r="E248" s="192">
        <f t="shared" si="44"/>
        <v>10</v>
      </c>
      <c r="F248" s="144" t="str">
        <f>IFERROR(IF(MID(D248,4,3)="AFE",VLOOKUP(D248,'Affiliated entities'!$B$7:$T$37,2,FALSE),VLOOKUP(A248,Beneficiaries!$A$9:$C$38,2,FALSE)),"")</f>
        <v/>
      </c>
      <c r="G248" s="187" t="str">
        <f>IFERROR(IF(MID(D248,4,3)="AFE",VLOOKUP(D248,'Affiliated entities'!$B$7:$T$37,4,FALSE),VLOOKUP(A248,Beneficiaries!$A$9:$C$38,3,FALSE)),"")</f>
        <v/>
      </c>
      <c r="H248" s="188" t="b">
        <f t="shared" si="37"/>
        <v>1</v>
      </c>
      <c r="I248" s="147" t="str">
        <f t="shared" si="38"/>
        <v/>
      </c>
      <c r="J248" s="300">
        <f t="shared" si="39"/>
        <v>0</v>
      </c>
      <c r="K248" s="257"/>
      <c r="L248" s="230"/>
      <c r="M248" s="258"/>
      <c r="N248" s="258"/>
      <c r="O248" s="259"/>
      <c r="P248" s="258"/>
      <c r="Q248" s="259"/>
      <c r="R248" s="261"/>
      <c r="S248" s="261"/>
      <c r="T248" s="236"/>
      <c r="U248" s="402"/>
      <c r="V248" s="277">
        <f t="shared" si="40"/>
        <v>0</v>
      </c>
      <c r="W248" s="323" t="str">
        <f t="shared" si="41"/>
        <v/>
      </c>
      <c r="X248" s="238" t="str">
        <f t="shared" si="34"/>
        <v/>
      </c>
      <c r="Y248" s="252">
        <f t="shared" si="35"/>
        <v>0</v>
      </c>
      <c r="Z248" s="252">
        <f t="shared" si="42"/>
        <v>0</v>
      </c>
      <c r="AA248" s="253">
        <f t="shared" si="43"/>
        <v>0</v>
      </c>
      <c r="AB248" s="254">
        <f t="shared" si="36"/>
        <v>0</v>
      </c>
      <c r="AC248" s="254"/>
      <c r="AD248" s="255"/>
    </row>
    <row r="249" spans="1:30" ht="12.75" customHeight="1" x14ac:dyDescent="0.25">
      <c r="A249" s="186"/>
      <c r="B249" s="230"/>
      <c r="C249" s="256"/>
      <c r="D249" s="232"/>
      <c r="E249" s="192">
        <f t="shared" si="44"/>
        <v>10</v>
      </c>
      <c r="F249" s="144" t="str">
        <f>IFERROR(IF(MID(D249,4,3)="AFE",VLOOKUP(D249,'Affiliated entities'!$B$7:$T$37,2,FALSE),VLOOKUP(A249,Beneficiaries!$A$9:$C$38,2,FALSE)),"")</f>
        <v/>
      </c>
      <c r="G249" s="187" t="str">
        <f>IFERROR(IF(MID(D249,4,3)="AFE",VLOOKUP(D249,'Affiliated entities'!$B$7:$T$37,4,FALSE),VLOOKUP(A249,Beneficiaries!$A$9:$C$38,3,FALSE)),"")</f>
        <v/>
      </c>
      <c r="H249" s="188" t="b">
        <f t="shared" si="37"/>
        <v>1</v>
      </c>
      <c r="I249" s="147" t="str">
        <f t="shared" si="38"/>
        <v/>
      </c>
      <c r="J249" s="300">
        <f t="shared" si="39"/>
        <v>0</v>
      </c>
      <c r="K249" s="257"/>
      <c r="L249" s="230"/>
      <c r="M249" s="258"/>
      <c r="N249" s="258"/>
      <c r="O249" s="259"/>
      <c r="P249" s="258"/>
      <c r="Q249" s="259"/>
      <c r="R249" s="261"/>
      <c r="S249" s="261"/>
      <c r="T249" s="236"/>
      <c r="U249" s="402"/>
      <c r="V249" s="277">
        <f t="shared" si="40"/>
        <v>0</v>
      </c>
      <c r="W249" s="323" t="str">
        <f t="shared" si="41"/>
        <v/>
      </c>
      <c r="X249" s="238" t="str">
        <f t="shared" si="34"/>
        <v/>
      </c>
      <c r="Y249" s="252">
        <f t="shared" si="35"/>
        <v>0</v>
      </c>
      <c r="Z249" s="252">
        <f t="shared" si="42"/>
        <v>0</v>
      </c>
      <c r="AA249" s="253">
        <f t="shared" si="43"/>
        <v>0</v>
      </c>
      <c r="AB249" s="254">
        <f t="shared" si="36"/>
        <v>0</v>
      </c>
      <c r="AC249" s="254"/>
      <c r="AD249" s="255"/>
    </row>
    <row r="250" spans="1:30" ht="12.75" customHeight="1" x14ac:dyDescent="0.25">
      <c r="A250" s="186"/>
      <c r="B250" s="230"/>
      <c r="C250" s="256"/>
      <c r="D250" s="232"/>
      <c r="E250" s="192">
        <f t="shared" si="44"/>
        <v>10</v>
      </c>
      <c r="F250" s="144" t="str">
        <f>IFERROR(IF(MID(D250,4,3)="AFE",VLOOKUP(D250,'Affiliated entities'!$B$7:$T$37,2,FALSE),VLOOKUP(A250,Beneficiaries!$A$9:$C$38,2,FALSE)),"")</f>
        <v/>
      </c>
      <c r="G250" s="187" t="str">
        <f>IFERROR(IF(MID(D250,4,3)="AFE",VLOOKUP(D250,'Affiliated entities'!$B$7:$T$37,4,FALSE),VLOOKUP(A250,Beneficiaries!$A$9:$C$38,3,FALSE)),"")</f>
        <v/>
      </c>
      <c r="H250" s="188" t="b">
        <f t="shared" si="37"/>
        <v>1</v>
      </c>
      <c r="I250" s="147" t="str">
        <f t="shared" si="38"/>
        <v/>
      </c>
      <c r="J250" s="300">
        <f t="shared" si="39"/>
        <v>0</v>
      </c>
      <c r="K250" s="257"/>
      <c r="L250" s="230"/>
      <c r="M250" s="258"/>
      <c r="N250" s="258"/>
      <c r="O250" s="259"/>
      <c r="P250" s="258"/>
      <c r="Q250" s="259"/>
      <c r="R250" s="261"/>
      <c r="S250" s="261"/>
      <c r="T250" s="236"/>
      <c r="U250" s="402"/>
      <c r="V250" s="277">
        <f t="shared" si="40"/>
        <v>0</v>
      </c>
      <c r="W250" s="323" t="str">
        <f t="shared" si="41"/>
        <v/>
      </c>
      <c r="X250" s="238" t="str">
        <f t="shared" si="34"/>
        <v/>
      </c>
      <c r="Y250" s="252">
        <f t="shared" si="35"/>
        <v>0</v>
      </c>
      <c r="Z250" s="252">
        <f t="shared" si="42"/>
        <v>0</v>
      </c>
      <c r="AA250" s="253">
        <f t="shared" si="43"/>
        <v>0</v>
      </c>
      <c r="AB250" s="254">
        <f t="shared" si="36"/>
        <v>0</v>
      </c>
      <c r="AC250" s="254"/>
      <c r="AD250" s="255"/>
    </row>
    <row r="251" spans="1:30" ht="12.75" customHeight="1" x14ac:dyDescent="0.25">
      <c r="A251" s="186"/>
      <c r="B251" s="230"/>
      <c r="C251" s="256"/>
      <c r="D251" s="232"/>
      <c r="E251" s="192">
        <f t="shared" si="44"/>
        <v>10</v>
      </c>
      <c r="F251" s="144" t="str">
        <f>IFERROR(IF(MID(D251,4,3)="AFE",VLOOKUP(D251,'Affiliated entities'!$B$7:$T$37,2,FALSE),VLOOKUP(A251,Beneficiaries!$A$9:$C$38,2,FALSE)),"")</f>
        <v/>
      </c>
      <c r="G251" s="187" t="str">
        <f>IFERROR(IF(MID(D251,4,3)="AFE",VLOOKUP(D251,'Affiliated entities'!$B$7:$T$37,4,FALSE),VLOOKUP(A251,Beneficiaries!$A$9:$C$38,3,FALSE)),"")</f>
        <v/>
      </c>
      <c r="H251" s="188" t="b">
        <f t="shared" si="37"/>
        <v>1</v>
      </c>
      <c r="I251" s="147" t="str">
        <f t="shared" si="38"/>
        <v/>
      </c>
      <c r="J251" s="300">
        <f t="shared" si="39"/>
        <v>0</v>
      </c>
      <c r="K251" s="257"/>
      <c r="L251" s="230"/>
      <c r="M251" s="258"/>
      <c r="N251" s="258"/>
      <c r="O251" s="259"/>
      <c r="P251" s="258"/>
      <c r="Q251" s="259"/>
      <c r="R251" s="261"/>
      <c r="S251" s="261"/>
      <c r="T251" s="236"/>
      <c r="U251" s="402"/>
      <c r="V251" s="277">
        <f t="shared" si="40"/>
        <v>0</v>
      </c>
      <c r="W251" s="323" t="str">
        <f t="shared" si="41"/>
        <v/>
      </c>
      <c r="X251" s="238" t="str">
        <f t="shared" si="34"/>
        <v/>
      </c>
      <c r="Y251" s="252">
        <f t="shared" si="35"/>
        <v>0</v>
      </c>
      <c r="Z251" s="252">
        <f t="shared" si="42"/>
        <v>0</v>
      </c>
      <c r="AA251" s="253">
        <f t="shared" si="43"/>
        <v>0</v>
      </c>
      <c r="AB251" s="254">
        <f t="shared" si="36"/>
        <v>0</v>
      </c>
      <c r="AC251" s="254"/>
      <c r="AD251" s="255"/>
    </row>
    <row r="252" spans="1:30" ht="12.75" customHeight="1" x14ac:dyDescent="0.25">
      <c r="A252" s="186"/>
      <c r="B252" s="230"/>
      <c r="C252" s="256"/>
      <c r="D252" s="232"/>
      <c r="E252" s="192">
        <f t="shared" si="44"/>
        <v>10</v>
      </c>
      <c r="F252" s="144" t="str">
        <f>IFERROR(IF(MID(D252,4,3)="AFE",VLOOKUP(D252,'Affiliated entities'!$B$7:$T$37,2,FALSE),VLOOKUP(A252,Beneficiaries!$A$9:$C$38,2,FALSE)),"")</f>
        <v/>
      </c>
      <c r="G252" s="187" t="str">
        <f>IFERROR(IF(MID(D252,4,3)="AFE",VLOOKUP(D252,'Affiliated entities'!$B$7:$T$37,4,FALSE),VLOOKUP(A252,Beneficiaries!$A$9:$C$38,3,FALSE)),"")</f>
        <v/>
      </c>
      <c r="H252" s="188" t="b">
        <f t="shared" si="37"/>
        <v>1</v>
      </c>
      <c r="I252" s="147" t="str">
        <f t="shared" si="38"/>
        <v/>
      </c>
      <c r="J252" s="300">
        <f t="shared" si="39"/>
        <v>0</v>
      </c>
      <c r="K252" s="257"/>
      <c r="L252" s="230"/>
      <c r="M252" s="258"/>
      <c r="N252" s="258"/>
      <c r="O252" s="259"/>
      <c r="P252" s="258"/>
      <c r="Q252" s="259"/>
      <c r="R252" s="261"/>
      <c r="S252" s="261"/>
      <c r="T252" s="236"/>
      <c r="U252" s="402"/>
      <c r="V252" s="277">
        <f t="shared" si="40"/>
        <v>0</v>
      </c>
      <c r="W252" s="323" t="str">
        <f t="shared" si="41"/>
        <v/>
      </c>
      <c r="X252" s="238" t="str">
        <f t="shared" si="34"/>
        <v/>
      </c>
      <c r="Y252" s="252">
        <f t="shared" si="35"/>
        <v>0</v>
      </c>
      <c r="Z252" s="252">
        <f t="shared" si="42"/>
        <v>0</v>
      </c>
      <c r="AA252" s="253">
        <f t="shared" si="43"/>
        <v>0</v>
      </c>
      <c r="AB252" s="254">
        <f t="shared" si="36"/>
        <v>0</v>
      </c>
      <c r="AC252" s="254"/>
      <c r="AD252" s="255"/>
    </row>
    <row r="253" spans="1:30" ht="12.75" customHeight="1" x14ac:dyDescent="0.25">
      <c r="A253" s="186"/>
      <c r="B253" s="230"/>
      <c r="C253" s="256"/>
      <c r="D253" s="232"/>
      <c r="E253" s="192">
        <f t="shared" si="44"/>
        <v>10</v>
      </c>
      <c r="F253" s="144" t="str">
        <f>IFERROR(IF(MID(D253,4,3)="AFE",VLOOKUP(D253,'Affiliated entities'!$B$7:$T$37,2,FALSE),VLOOKUP(A253,Beneficiaries!$A$9:$C$38,2,FALSE)),"")</f>
        <v/>
      </c>
      <c r="G253" s="187" t="str">
        <f>IFERROR(IF(MID(D253,4,3)="AFE",VLOOKUP(D253,'Affiliated entities'!$B$7:$T$37,4,FALSE),VLOOKUP(A253,Beneficiaries!$A$9:$C$38,3,FALSE)),"")</f>
        <v/>
      </c>
      <c r="H253" s="188" t="b">
        <f t="shared" si="37"/>
        <v>1</v>
      </c>
      <c r="I253" s="147" t="str">
        <f t="shared" si="38"/>
        <v/>
      </c>
      <c r="J253" s="300">
        <f t="shared" si="39"/>
        <v>0</v>
      </c>
      <c r="K253" s="257"/>
      <c r="L253" s="230"/>
      <c r="M253" s="258"/>
      <c r="N253" s="258"/>
      <c r="O253" s="259"/>
      <c r="P253" s="258"/>
      <c r="Q253" s="259"/>
      <c r="R253" s="261"/>
      <c r="S253" s="261"/>
      <c r="T253" s="236"/>
      <c r="U253" s="402"/>
      <c r="V253" s="277">
        <f t="shared" si="40"/>
        <v>0</v>
      </c>
      <c r="W253" s="323" t="str">
        <f t="shared" si="41"/>
        <v/>
      </c>
      <c r="X253" s="238" t="str">
        <f t="shared" si="34"/>
        <v/>
      </c>
      <c r="Y253" s="252">
        <f t="shared" si="35"/>
        <v>0</v>
      </c>
      <c r="Z253" s="252">
        <f t="shared" si="42"/>
        <v>0</v>
      </c>
      <c r="AA253" s="253">
        <f t="shared" si="43"/>
        <v>0</v>
      </c>
      <c r="AB253" s="254">
        <f t="shared" si="36"/>
        <v>0</v>
      </c>
      <c r="AC253" s="254"/>
      <c r="AD253" s="255"/>
    </row>
    <row r="254" spans="1:30" ht="12.75" customHeight="1" x14ac:dyDescent="0.25">
      <c r="A254" s="186"/>
      <c r="B254" s="230"/>
      <c r="C254" s="256"/>
      <c r="D254" s="232"/>
      <c r="E254" s="192">
        <f t="shared" si="44"/>
        <v>10</v>
      </c>
      <c r="F254" s="144" t="str">
        <f>IFERROR(IF(MID(D254,4,3)="AFE",VLOOKUP(D254,'Affiliated entities'!$B$7:$T$37,2,FALSE),VLOOKUP(A254,Beneficiaries!$A$9:$C$38,2,FALSE)),"")</f>
        <v/>
      </c>
      <c r="G254" s="187" t="str">
        <f>IFERROR(IF(MID(D254,4,3)="AFE",VLOOKUP(D254,'Affiliated entities'!$B$7:$T$37,4,FALSE),VLOOKUP(A254,Beneficiaries!$A$9:$C$38,3,FALSE)),"")</f>
        <v/>
      </c>
      <c r="H254" s="188" t="b">
        <f t="shared" si="37"/>
        <v>1</v>
      </c>
      <c r="I254" s="147" t="str">
        <f t="shared" si="38"/>
        <v/>
      </c>
      <c r="J254" s="300">
        <f t="shared" si="39"/>
        <v>0</v>
      </c>
      <c r="K254" s="257"/>
      <c r="L254" s="230"/>
      <c r="M254" s="258"/>
      <c r="N254" s="258"/>
      <c r="O254" s="259"/>
      <c r="P254" s="258"/>
      <c r="Q254" s="259"/>
      <c r="R254" s="261"/>
      <c r="S254" s="261"/>
      <c r="T254" s="236"/>
      <c r="U254" s="402"/>
      <c r="V254" s="277">
        <f t="shared" si="40"/>
        <v>0</v>
      </c>
      <c r="W254" s="323" t="str">
        <f t="shared" si="41"/>
        <v/>
      </c>
      <c r="X254" s="238" t="str">
        <f t="shared" si="34"/>
        <v/>
      </c>
      <c r="Y254" s="252">
        <f t="shared" si="35"/>
        <v>0</v>
      </c>
      <c r="Z254" s="252">
        <f t="shared" si="42"/>
        <v>0</v>
      </c>
      <c r="AA254" s="253">
        <f t="shared" si="43"/>
        <v>0</v>
      </c>
      <c r="AB254" s="254">
        <f t="shared" si="36"/>
        <v>0</v>
      </c>
      <c r="AC254" s="254"/>
      <c r="AD254" s="255"/>
    </row>
    <row r="255" spans="1:30" ht="12.75" customHeight="1" x14ac:dyDescent="0.25">
      <c r="A255" s="186"/>
      <c r="B255" s="230"/>
      <c r="C255" s="256"/>
      <c r="D255" s="232"/>
      <c r="E255" s="192">
        <f t="shared" si="44"/>
        <v>10</v>
      </c>
      <c r="F255" s="144" t="str">
        <f>IFERROR(IF(MID(D255,4,3)="AFE",VLOOKUP(D255,'Affiliated entities'!$B$7:$T$37,2,FALSE),VLOOKUP(A255,Beneficiaries!$A$9:$C$38,2,FALSE)),"")</f>
        <v/>
      </c>
      <c r="G255" s="187" t="str">
        <f>IFERROR(IF(MID(D255,4,3)="AFE",VLOOKUP(D255,'Affiliated entities'!$B$7:$T$37,4,FALSE),VLOOKUP(A255,Beneficiaries!$A$9:$C$38,3,FALSE)),"")</f>
        <v/>
      </c>
      <c r="H255" s="188" t="b">
        <f t="shared" si="37"/>
        <v>1</v>
      </c>
      <c r="I255" s="147" t="str">
        <f t="shared" si="38"/>
        <v/>
      </c>
      <c r="J255" s="300">
        <f t="shared" si="39"/>
        <v>0</v>
      </c>
      <c r="K255" s="257"/>
      <c r="L255" s="230"/>
      <c r="M255" s="258"/>
      <c r="N255" s="258"/>
      <c r="O255" s="259"/>
      <c r="P255" s="258"/>
      <c r="Q255" s="259"/>
      <c r="R255" s="261"/>
      <c r="S255" s="261"/>
      <c r="T255" s="236"/>
      <c r="U255" s="402"/>
      <c r="V255" s="277">
        <f t="shared" si="40"/>
        <v>0</v>
      </c>
      <c r="W255" s="323" t="str">
        <f t="shared" si="41"/>
        <v/>
      </c>
      <c r="X255" s="238" t="str">
        <f t="shared" si="34"/>
        <v/>
      </c>
      <c r="Y255" s="252">
        <f t="shared" si="35"/>
        <v>0</v>
      </c>
      <c r="Z255" s="252">
        <f t="shared" si="42"/>
        <v>0</v>
      </c>
      <c r="AA255" s="253">
        <f t="shared" si="43"/>
        <v>0</v>
      </c>
      <c r="AB255" s="254">
        <f t="shared" si="36"/>
        <v>0</v>
      </c>
      <c r="AC255" s="254"/>
      <c r="AD255" s="255"/>
    </row>
    <row r="256" spans="1:30" ht="12.75" customHeight="1" x14ac:dyDescent="0.25">
      <c r="A256" s="186"/>
      <c r="B256" s="230"/>
      <c r="C256" s="256"/>
      <c r="D256" s="232"/>
      <c r="E256" s="192">
        <f t="shared" si="44"/>
        <v>10</v>
      </c>
      <c r="F256" s="144" t="str">
        <f>IFERROR(IF(MID(D256,4,3)="AFE",VLOOKUP(D256,'Affiliated entities'!$B$7:$T$37,2,FALSE),VLOOKUP(A256,Beneficiaries!$A$9:$C$38,2,FALSE)),"")</f>
        <v/>
      </c>
      <c r="G256" s="187" t="str">
        <f>IFERROR(IF(MID(D256,4,3)="AFE",VLOOKUP(D256,'Affiliated entities'!$B$7:$T$37,4,FALSE),VLOOKUP(A256,Beneficiaries!$A$9:$C$38,3,FALSE)),"")</f>
        <v/>
      </c>
      <c r="H256" s="188" t="b">
        <f t="shared" si="37"/>
        <v>1</v>
      </c>
      <c r="I256" s="147" t="str">
        <f t="shared" si="38"/>
        <v/>
      </c>
      <c r="J256" s="300">
        <f t="shared" si="39"/>
        <v>0</v>
      </c>
      <c r="K256" s="257"/>
      <c r="L256" s="230"/>
      <c r="M256" s="258"/>
      <c r="N256" s="258"/>
      <c r="O256" s="259"/>
      <c r="P256" s="258"/>
      <c r="Q256" s="259"/>
      <c r="R256" s="261"/>
      <c r="S256" s="261"/>
      <c r="T256" s="236"/>
      <c r="U256" s="402"/>
      <c r="V256" s="277">
        <f t="shared" si="40"/>
        <v>0</v>
      </c>
      <c r="W256" s="323" t="str">
        <f t="shared" si="41"/>
        <v/>
      </c>
      <c r="X256" s="238" t="str">
        <f t="shared" si="34"/>
        <v/>
      </c>
      <c r="Y256" s="252">
        <f t="shared" si="35"/>
        <v>0</v>
      </c>
      <c r="Z256" s="252">
        <f t="shared" si="42"/>
        <v>0</v>
      </c>
      <c r="AA256" s="253">
        <f t="shared" si="43"/>
        <v>0</v>
      </c>
      <c r="AB256" s="254">
        <f t="shared" si="36"/>
        <v>0</v>
      </c>
      <c r="AC256" s="254"/>
      <c r="AD256" s="255"/>
    </row>
    <row r="257" spans="1:30" ht="12.75" customHeight="1" x14ac:dyDescent="0.25">
      <c r="A257" s="186"/>
      <c r="B257" s="230"/>
      <c r="C257" s="256"/>
      <c r="D257" s="232"/>
      <c r="E257" s="192">
        <f t="shared" si="44"/>
        <v>10</v>
      </c>
      <c r="F257" s="144" t="str">
        <f>IFERROR(IF(MID(D257,4,3)="AFE",VLOOKUP(D257,'Affiliated entities'!$B$7:$T$37,2,FALSE),VLOOKUP(A257,Beneficiaries!$A$9:$C$38,2,FALSE)),"")</f>
        <v/>
      </c>
      <c r="G257" s="187" t="str">
        <f>IFERROR(IF(MID(D257,4,3)="AFE",VLOOKUP(D257,'Affiliated entities'!$B$7:$T$37,4,FALSE),VLOOKUP(A257,Beneficiaries!$A$9:$C$38,3,FALSE)),"")</f>
        <v/>
      </c>
      <c r="H257" s="188" t="b">
        <f t="shared" si="37"/>
        <v>1</v>
      </c>
      <c r="I257" s="147" t="str">
        <f t="shared" si="38"/>
        <v/>
      </c>
      <c r="J257" s="300">
        <f t="shared" si="39"/>
        <v>0</v>
      </c>
      <c r="K257" s="257"/>
      <c r="L257" s="230"/>
      <c r="M257" s="258"/>
      <c r="N257" s="258"/>
      <c r="O257" s="259"/>
      <c r="P257" s="258"/>
      <c r="Q257" s="259"/>
      <c r="R257" s="261"/>
      <c r="S257" s="261"/>
      <c r="T257" s="236"/>
      <c r="U257" s="402"/>
      <c r="V257" s="277">
        <f t="shared" si="40"/>
        <v>0</v>
      </c>
      <c r="W257" s="323" t="str">
        <f t="shared" si="41"/>
        <v/>
      </c>
      <c r="X257" s="238" t="str">
        <f t="shared" si="34"/>
        <v/>
      </c>
      <c r="Y257" s="252">
        <f t="shared" si="35"/>
        <v>0</v>
      </c>
      <c r="Z257" s="252">
        <f t="shared" si="42"/>
        <v>0</v>
      </c>
      <c r="AA257" s="253">
        <f t="shared" si="43"/>
        <v>0</v>
      </c>
      <c r="AB257" s="254">
        <f t="shared" si="36"/>
        <v>0</v>
      </c>
      <c r="AC257" s="254"/>
      <c r="AD257" s="255"/>
    </row>
    <row r="258" spans="1:30" ht="12.75" customHeight="1" x14ac:dyDescent="0.25">
      <c r="A258" s="186"/>
      <c r="B258" s="230"/>
      <c r="C258" s="256"/>
      <c r="D258" s="232"/>
      <c r="E258" s="192">
        <f t="shared" si="44"/>
        <v>10</v>
      </c>
      <c r="F258" s="144" t="str">
        <f>IFERROR(IF(MID(D258,4,3)="AFE",VLOOKUP(D258,'Affiliated entities'!$B$7:$T$37,2,FALSE),VLOOKUP(A258,Beneficiaries!$A$9:$C$38,2,FALSE)),"")</f>
        <v/>
      </c>
      <c r="G258" s="187" t="str">
        <f>IFERROR(IF(MID(D258,4,3)="AFE",VLOOKUP(D258,'Affiliated entities'!$B$7:$T$37,4,FALSE),VLOOKUP(A258,Beneficiaries!$A$9:$C$38,3,FALSE)),"")</f>
        <v/>
      </c>
      <c r="H258" s="188" t="b">
        <f t="shared" si="37"/>
        <v>1</v>
      </c>
      <c r="I258" s="147" t="str">
        <f t="shared" si="38"/>
        <v/>
      </c>
      <c r="J258" s="300">
        <f t="shared" si="39"/>
        <v>0</v>
      </c>
      <c r="K258" s="257"/>
      <c r="L258" s="230"/>
      <c r="M258" s="258"/>
      <c r="N258" s="258"/>
      <c r="O258" s="259"/>
      <c r="P258" s="258"/>
      <c r="Q258" s="259"/>
      <c r="R258" s="261"/>
      <c r="S258" s="261"/>
      <c r="T258" s="236"/>
      <c r="U258" s="402"/>
      <c r="V258" s="277">
        <f t="shared" si="40"/>
        <v>0</v>
      </c>
      <c r="W258" s="323" t="str">
        <f t="shared" si="41"/>
        <v/>
      </c>
      <c r="X258" s="238" t="str">
        <f t="shared" si="34"/>
        <v/>
      </c>
      <c r="Y258" s="252">
        <f t="shared" si="35"/>
        <v>0</v>
      </c>
      <c r="Z258" s="252">
        <f t="shared" si="42"/>
        <v>0</v>
      </c>
      <c r="AA258" s="253">
        <f t="shared" si="43"/>
        <v>0</v>
      </c>
      <c r="AB258" s="254">
        <f t="shared" si="36"/>
        <v>0</v>
      </c>
      <c r="AC258" s="254"/>
      <c r="AD258" s="255"/>
    </row>
    <row r="259" spans="1:30" ht="12.75" customHeight="1" x14ac:dyDescent="0.25">
      <c r="A259" s="186"/>
      <c r="B259" s="230"/>
      <c r="C259" s="256"/>
      <c r="D259" s="232"/>
      <c r="E259" s="192">
        <f t="shared" si="44"/>
        <v>10</v>
      </c>
      <c r="F259" s="144" t="str">
        <f>IFERROR(IF(MID(D259,4,3)="AFE",VLOOKUP(D259,'Affiliated entities'!$B$7:$T$37,2,FALSE),VLOOKUP(A259,Beneficiaries!$A$9:$C$38,2,FALSE)),"")</f>
        <v/>
      </c>
      <c r="G259" s="187" t="str">
        <f>IFERROR(IF(MID(D259,4,3)="AFE",VLOOKUP(D259,'Affiliated entities'!$B$7:$T$37,4,FALSE),VLOOKUP(A259,Beneficiaries!$A$9:$C$38,3,FALSE)),"")</f>
        <v/>
      </c>
      <c r="H259" s="188" t="b">
        <f t="shared" si="37"/>
        <v>1</v>
      </c>
      <c r="I259" s="147" t="str">
        <f t="shared" si="38"/>
        <v/>
      </c>
      <c r="J259" s="300">
        <f t="shared" si="39"/>
        <v>0</v>
      </c>
      <c r="K259" s="257"/>
      <c r="L259" s="230"/>
      <c r="M259" s="258"/>
      <c r="N259" s="258"/>
      <c r="O259" s="259"/>
      <c r="P259" s="258"/>
      <c r="Q259" s="259"/>
      <c r="R259" s="261"/>
      <c r="S259" s="261"/>
      <c r="T259" s="236"/>
      <c r="U259" s="402"/>
      <c r="V259" s="277">
        <f t="shared" si="40"/>
        <v>0</v>
      </c>
      <c r="W259" s="323" t="str">
        <f t="shared" si="41"/>
        <v/>
      </c>
      <c r="X259" s="238" t="str">
        <f t="shared" si="34"/>
        <v/>
      </c>
      <c r="Y259" s="252">
        <f t="shared" si="35"/>
        <v>0</v>
      </c>
      <c r="Z259" s="252">
        <f t="shared" si="42"/>
        <v>0</v>
      </c>
      <c r="AA259" s="253">
        <f t="shared" si="43"/>
        <v>0</v>
      </c>
      <c r="AB259" s="254">
        <f t="shared" si="36"/>
        <v>0</v>
      </c>
      <c r="AC259" s="254"/>
      <c r="AD259" s="255"/>
    </row>
    <row r="260" spans="1:30" ht="12.75" customHeight="1" x14ac:dyDescent="0.25">
      <c r="A260" s="186"/>
      <c r="B260" s="230"/>
      <c r="C260" s="256"/>
      <c r="D260" s="232"/>
      <c r="E260" s="192">
        <f t="shared" si="44"/>
        <v>10</v>
      </c>
      <c r="F260" s="144" t="str">
        <f>IFERROR(IF(MID(D260,4,3)="AFE",VLOOKUP(D260,'Affiliated entities'!$B$7:$T$37,2,FALSE),VLOOKUP(A260,Beneficiaries!$A$9:$C$38,2,FALSE)),"")</f>
        <v/>
      </c>
      <c r="G260" s="187" t="str">
        <f>IFERROR(IF(MID(D260,4,3)="AFE",VLOOKUP(D260,'Affiliated entities'!$B$7:$T$37,4,FALSE),VLOOKUP(A260,Beneficiaries!$A$9:$C$38,3,FALSE)),"")</f>
        <v/>
      </c>
      <c r="H260" s="188" t="b">
        <f t="shared" si="37"/>
        <v>1</v>
      </c>
      <c r="I260" s="147" t="str">
        <f t="shared" si="38"/>
        <v/>
      </c>
      <c r="J260" s="300">
        <f t="shared" si="39"/>
        <v>0</v>
      </c>
      <c r="K260" s="257"/>
      <c r="L260" s="230"/>
      <c r="M260" s="258"/>
      <c r="N260" s="258"/>
      <c r="O260" s="259"/>
      <c r="P260" s="258"/>
      <c r="Q260" s="259"/>
      <c r="R260" s="261"/>
      <c r="S260" s="261"/>
      <c r="T260" s="236"/>
      <c r="U260" s="402"/>
      <c r="V260" s="277">
        <f t="shared" si="40"/>
        <v>0</v>
      </c>
      <c r="W260" s="323" t="str">
        <f t="shared" si="41"/>
        <v/>
      </c>
      <c r="X260" s="238" t="str">
        <f t="shared" si="34"/>
        <v/>
      </c>
      <c r="Y260" s="252">
        <f t="shared" si="35"/>
        <v>0</v>
      </c>
      <c r="Z260" s="252">
        <f t="shared" si="42"/>
        <v>0</v>
      </c>
      <c r="AA260" s="253">
        <f t="shared" si="43"/>
        <v>0</v>
      </c>
      <c r="AB260" s="254">
        <f t="shared" si="36"/>
        <v>0</v>
      </c>
      <c r="AC260" s="254"/>
      <c r="AD260" s="255"/>
    </row>
    <row r="261" spans="1:30" ht="12.75" customHeight="1" x14ac:dyDescent="0.25">
      <c r="A261" s="186"/>
      <c r="B261" s="230"/>
      <c r="C261" s="256"/>
      <c r="D261" s="232"/>
      <c r="E261" s="192">
        <f t="shared" si="44"/>
        <v>10</v>
      </c>
      <c r="F261" s="144" t="str">
        <f>IFERROR(IF(MID(D261,4,3)="AFE",VLOOKUP(D261,'Affiliated entities'!$B$7:$T$37,2,FALSE),VLOOKUP(A261,Beneficiaries!$A$9:$C$38,2,FALSE)),"")</f>
        <v/>
      </c>
      <c r="G261" s="187" t="str">
        <f>IFERROR(IF(MID(D261,4,3)="AFE",VLOOKUP(D261,'Affiliated entities'!$B$7:$T$37,4,FALSE),VLOOKUP(A261,Beneficiaries!$A$9:$C$38,3,FALSE)),"")</f>
        <v/>
      </c>
      <c r="H261" s="188" t="b">
        <f t="shared" si="37"/>
        <v>1</v>
      </c>
      <c r="I261" s="147" t="str">
        <f t="shared" si="38"/>
        <v/>
      </c>
      <c r="J261" s="300">
        <f t="shared" si="39"/>
        <v>0</v>
      </c>
      <c r="K261" s="257"/>
      <c r="L261" s="230"/>
      <c r="M261" s="258"/>
      <c r="N261" s="258"/>
      <c r="O261" s="259"/>
      <c r="P261" s="258"/>
      <c r="Q261" s="259"/>
      <c r="R261" s="261"/>
      <c r="S261" s="261"/>
      <c r="T261" s="236"/>
      <c r="U261" s="402"/>
      <c r="V261" s="277">
        <f t="shared" si="40"/>
        <v>0</v>
      </c>
      <c r="W261" s="323" t="str">
        <f t="shared" si="41"/>
        <v/>
      </c>
      <c r="X261" s="238" t="str">
        <f t="shared" si="34"/>
        <v/>
      </c>
      <c r="Y261" s="252">
        <f t="shared" si="35"/>
        <v>0</v>
      </c>
      <c r="Z261" s="252">
        <f t="shared" si="42"/>
        <v>0</v>
      </c>
      <c r="AA261" s="253">
        <f t="shared" si="43"/>
        <v>0</v>
      </c>
      <c r="AB261" s="254">
        <f t="shared" si="36"/>
        <v>0</v>
      </c>
      <c r="AC261" s="254"/>
      <c r="AD261" s="255"/>
    </row>
    <row r="262" spans="1:30" ht="12.75" customHeight="1" x14ac:dyDescent="0.25">
      <c r="A262" s="186"/>
      <c r="B262" s="230"/>
      <c r="C262" s="256"/>
      <c r="D262" s="232"/>
      <c r="E262" s="192">
        <f t="shared" si="44"/>
        <v>10</v>
      </c>
      <c r="F262" s="144" t="str">
        <f>IFERROR(IF(MID(D262,4,3)="AFE",VLOOKUP(D262,'Affiliated entities'!$B$7:$T$37,2,FALSE),VLOOKUP(A262,Beneficiaries!$A$9:$C$38,2,FALSE)),"")</f>
        <v/>
      </c>
      <c r="G262" s="187" t="str">
        <f>IFERROR(IF(MID(D262,4,3)="AFE",VLOOKUP(D262,'Affiliated entities'!$B$7:$T$37,4,FALSE),VLOOKUP(A262,Beneficiaries!$A$9:$C$38,3,FALSE)),"")</f>
        <v/>
      </c>
      <c r="H262" s="188" t="b">
        <f t="shared" si="37"/>
        <v>1</v>
      </c>
      <c r="I262" s="147" t="str">
        <f t="shared" si="38"/>
        <v/>
      </c>
      <c r="J262" s="300">
        <f t="shared" si="39"/>
        <v>0</v>
      </c>
      <c r="K262" s="257"/>
      <c r="L262" s="230"/>
      <c r="M262" s="258"/>
      <c r="N262" s="258"/>
      <c r="O262" s="259"/>
      <c r="P262" s="258"/>
      <c r="Q262" s="259"/>
      <c r="R262" s="261"/>
      <c r="S262" s="261"/>
      <c r="T262" s="236"/>
      <c r="U262" s="402"/>
      <c r="V262" s="277">
        <f t="shared" si="40"/>
        <v>0</v>
      </c>
      <c r="W262" s="323" t="str">
        <f t="shared" si="41"/>
        <v/>
      </c>
      <c r="X262" s="238" t="str">
        <f t="shared" si="34"/>
        <v/>
      </c>
      <c r="Y262" s="252">
        <f t="shared" si="35"/>
        <v>0</v>
      </c>
      <c r="Z262" s="252">
        <f t="shared" si="42"/>
        <v>0</v>
      </c>
      <c r="AA262" s="253">
        <f t="shared" si="43"/>
        <v>0</v>
      </c>
      <c r="AB262" s="254">
        <f t="shared" si="36"/>
        <v>0</v>
      </c>
      <c r="AC262" s="254"/>
      <c r="AD262" s="255"/>
    </row>
    <row r="263" spans="1:30" ht="12.75" customHeight="1" x14ac:dyDescent="0.25">
      <c r="A263" s="186"/>
      <c r="B263" s="230"/>
      <c r="C263" s="256"/>
      <c r="D263" s="232"/>
      <c r="E263" s="192">
        <f t="shared" si="44"/>
        <v>10</v>
      </c>
      <c r="F263" s="144" t="str">
        <f>IFERROR(IF(MID(D263,4,3)="AFE",VLOOKUP(D263,'Affiliated entities'!$B$7:$T$37,2,FALSE),VLOOKUP(A263,Beneficiaries!$A$9:$C$38,2,FALSE)),"")</f>
        <v/>
      </c>
      <c r="G263" s="187" t="str">
        <f>IFERROR(IF(MID(D263,4,3)="AFE",VLOOKUP(D263,'Affiliated entities'!$B$7:$T$37,4,FALSE),VLOOKUP(A263,Beneficiaries!$A$9:$C$38,3,FALSE)),"")</f>
        <v/>
      </c>
      <c r="H263" s="188" t="b">
        <f t="shared" si="37"/>
        <v>1</v>
      </c>
      <c r="I263" s="147" t="str">
        <f t="shared" si="38"/>
        <v/>
      </c>
      <c r="J263" s="300">
        <f t="shared" si="39"/>
        <v>0</v>
      </c>
      <c r="K263" s="257"/>
      <c r="L263" s="230"/>
      <c r="M263" s="258"/>
      <c r="N263" s="258"/>
      <c r="O263" s="259"/>
      <c r="P263" s="258"/>
      <c r="Q263" s="259"/>
      <c r="R263" s="261"/>
      <c r="S263" s="261"/>
      <c r="T263" s="236"/>
      <c r="U263" s="402"/>
      <c r="V263" s="277">
        <f t="shared" si="40"/>
        <v>0</v>
      </c>
      <c r="W263" s="323" t="str">
        <f t="shared" si="41"/>
        <v/>
      </c>
      <c r="X263" s="238" t="str">
        <f t="shared" si="34"/>
        <v/>
      </c>
      <c r="Y263" s="252">
        <f t="shared" si="35"/>
        <v>0</v>
      </c>
      <c r="Z263" s="252">
        <f t="shared" si="42"/>
        <v>0</v>
      </c>
      <c r="AA263" s="253">
        <f t="shared" si="43"/>
        <v>0</v>
      </c>
      <c r="AB263" s="254">
        <f t="shared" si="36"/>
        <v>0</v>
      </c>
      <c r="AC263" s="254"/>
      <c r="AD263" s="255"/>
    </row>
    <row r="264" spans="1:30" ht="12.75" customHeight="1" x14ac:dyDescent="0.25">
      <c r="A264" s="186"/>
      <c r="B264" s="230"/>
      <c r="C264" s="256"/>
      <c r="D264" s="232"/>
      <c r="E264" s="192">
        <f t="shared" si="44"/>
        <v>10</v>
      </c>
      <c r="F264" s="144" t="str">
        <f>IFERROR(IF(MID(D264,4,3)="AFE",VLOOKUP(D264,'Affiliated entities'!$B$7:$T$37,2,FALSE),VLOOKUP(A264,Beneficiaries!$A$9:$C$38,2,FALSE)),"")</f>
        <v/>
      </c>
      <c r="G264" s="187" t="str">
        <f>IFERROR(IF(MID(D264,4,3)="AFE",VLOOKUP(D264,'Affiliated entities'!$B$7:$T$37,4,FALSE),VLOOKUP(A264,Beneficiaries!$A$9:$C$38,3,FALSE)),"")</f>
        <v/>
      </c>
      <c r="H264" s="188" t="b">
        <f t="shared" si="37"/>
        <v>1</v>
      </c>
      <c r="I264" s="147" t="str">
        <f t="shared" si="38"/>
        <v/>
      </c>
      <c r="J264" s="300">
        <f t="shared" si="39"/>
        <v>0</v>
      </c>
      <c r="K264" s="257"/>
      <c r="L264" s="230"/>
      <c r="M264" s="258"/>
      <c r="N264" s="258"/>
      <c r="O264" s="259"/>
      <c r="P264" s="258"/>
      <c r="Q264" s="259"/>
      <c r="R264" s="261"/>
      <c r="S264" s="261"/>
      <c r="T264" s="236"/>
      <c r="U264" s="402"/>
      <c r="V264" s="277">
        <f t="shared" si="40"/>
        <v>0</v>
      </c>
      <c r="W264" s="323" t="str">
        <f t="shared" si="41"/>
        <v/>
      </c>
      <c r="X264" s="238" t="str">
        <f t="shared" si="34"/>
        <v/>
      </c>
      <c r="Y264" s="252">
        <f t="shared" si="35"/>
        <v>0</v>
      </c>
      <c r="Z264" s="252">
        <f t="shared" si="42"/>
        <v>0</v>
      </c>
      <c r="AA264" s="253">
        <f t="shared" si="43"/>
        <v>0</v>
      </c>
      <c r="AB264" s="254">
        <f t="shared" si="36"/>
        <v>0</v>
      </c>
      <c r="AC264" s="254"/>
      <c r="AD264" s="255"/>
    </row>
    <row r="265" spans="1:30" ht="12.75" customHeight="1" x14ac:dyDescent="0.25">
      <c r="A265" s="186"/>
      <c r="B265" s="230"/>
      <c r="C265" s="256"/>
      <c r="D265" s="232"/>
      <c r="E265" s="192">
        <f t="shared" si="44"/>
        <v>10</v>
      </c>
      <c r="F265" s="144" t="str">
        <f>IFERROR(IF(MID(D265,4,3)="AFE",VLOOKUP(D265,'Affiliated entities'!$B$7:$T$37,2,FALSE),VLOOKUP(A265,Beneficiaries!$A$9:$C$38,2,FALSE)),"")</f>
        <v/>
      </c>
      <c r="G265" s="187" t="str">
        <f>IFERROR(IF(MID(D265,4,3)="AFE",VLOOKUP(D265,'Affiliated entities'!$B$7:$T$37,4,FALSE),VLOOKUP(A265,Beneficiaries!$A$9:$C$38,3,FALSE)),"")</f>
        <v/>
      </c>
      <c r="H265" s="188" t="b">
        <f t="shared" si="37"/>
        <v>1</v>
      </c>
      <c r="I265" s="147" t="str">
        <f t="shared" si="38"/>
        <v/>
      </c>
      <c r="J265" s="300">
        <f t="shared" si="39"/>
        <v>0</v>
      </c>
      <c r="K265" s="257"/>
      <c r="L265" s="230"/>
      <c r="M265" s="258"/>
      <c r="N265" s="258"/>
      <c r="O265" s="259"/>
      <c r="P265" s="258"/>
      <c r="Q265" s="259"/>
      <c r="R265" s="261"/>
      <c r="S265" s="261"/>
      <c r="T265" s="236"/>
      <c r="U265" s="402"/>
      <c r="V265" s="277">
        <f t="shared" si="40"/>
        <v>0</v>
      </c>
      <c r="W265" s="323" t="str">
        <f t="shared" si="41"/>
        <v/>
      </c>
      <c r="X265" s="238" t="str">
        <f t="shared" si="34"/>
        <v/>
      </c>
      <c r="Y265" s="252">
        <f t="shared" si="35"/>
        <v>0</v>
      </c>
      <c r="Z265" s="252">
        <f t="shared" si="42"/>
        <v>0</v>
      </c>
      <c r="AA265" s="253">
        <f t="shared" si="43"/>
        <v>0</v>
      </c>
      <c r="AB265" s="254">
        <f t="shared" si="36"/>
        <v>0</v>
      </c>
      <c r="AC265" s="254"/>
      <c r="AD265" s="255"/>
    </row>
    <row r="266" spans="1:30" ht="12.75" customHeight="1" x14ac:dyDescent="0.25">
      <c r="A266" s="186"/>
      <c r="B266" s="230"/>
      <c r="C266" s="256"/>
      <c r="D266" s="232"/>
      <c r="E266" s="192">
        <f t="shared" si="44"/>
        <v>10</v>
      </c>
      <c r="F266" s="144" t="str">
        <f>IFERROR(IF(MID(D266,4,3)="AFE",VLOOKUP(D266,'Affiliated entities'!$B$7:$T$37,2,FALSE),VLOOKUP(A266,Beneficiaries!$A$9:$C$38,2,FALSE)),"")</f>
        <v/>
      </c>
      <c r="G266" s="187" t="str">
        <f>IFERROR(IF(MID(D266,4,3)="AFE",VLOOKUP(D266,'Affiliated entities'!$B$7:$T$37,4,FALSE),VLOOKUP(A266,Beneficiaries!$A$9:$C$38,3,FALSE)),"")</f>
        <v/>
      </c>
      <c r="H266" s="188" t="b">
        <f t="shared" si="37"/>
        <v>1</v>
      </c>
      <c r="I266" s="147" t="str">
        <f t="shared" si="38"/>
        <v/>
      </c>
      <c r="J266" s="300">
        <f t="shared" si="39"/>
        <v>0</v>
      </c>
      <c r="K266" s="257"/>
      <c r="L266" s="230"/>
      <c r="M266" s="258"/>
      <c r="N266" s="258"/>
      <c r="O266" s="259"/>
      <c r="P266" s="258"/>
      <c r="Q266" s="259"/>
      <c r="R266" s="261"/>
      <c r="S266" s="261"/>
      <c r="T266" s="236"/>
      <c r="U266" s="402"/>
      <c r="V266" s="277">
        <f t="shared" si="40"/>
        <v>0</v>
      </c>
      <c r="W266" s="323" t="str">
        <f t="shared" si="41"/>
        <v/>
      </c>
      <c r="X266" s="238" t="str">
        <f t="shared" si="34"/>
        <v/>
      </c>
      <c r="Y266" s="252">
        <f t="shared" si="35"/>
        <v>0</v>
      </c>
      <c r="Z266" s="252">
        <f t="shared" si="42"/>
        <v>0</v>
      </c>
      <c r="AA266" s="253">
        <f t="shared" si="43"/>
        <v>0</v>
      </c>
      <c r="AB266" s="254">
        <f t="shared" si="36"/>
        <v>0</v>
      </c>
      <c r="AC266" s="254"/>
      <c r="AD266" s="255"/>
    </row>
    <row r="267" spans="1:30" ht="12.75" customHeight="1" x14ac:dyDescent="0.25">
      <c r="A267" s="186"/>
      <c r="B267" s="230"/>
      <c r="C267" s="256"/>
      <c r="D267" s="232"/>
      <c r="E267" s="192">
        <f t="shared" si="44"/>
        <v>10</v>
      </c>
      <c r="F267" s="144" t="str">
        <f>IFERROR(IF(MID(D267,4,3)="AFE",VLOOKUP(D267,'Affiliated entities'!$B$7:$T$37,2,FALSE),VLOOKUP(A267,Beneficiaries!$A$9:$C$38,2,FALSE)),"")</f>
        <v/>
      </c>
      <c r="G267" s="187" t="str">
        <f>IFERROR(IF(MID(D267,4,3)="AFE",VLOOKUP(D267,'Affiliated entities'!$B$7:$T$37,4,FALSE),VLOOKUP(A267,Beneficiaries!$A$9:$C$38,3,FALSE)),"")</f>
        <v/>
      </c>
      <c r="H267" s="188" t="b">
        <f t="shared" si="37"/>
        <v>1</v>
      </c>
      <c r="I267" s="147" t="str">
        <f t="shared" si="38"/>
        <v/>
      </c>
      <c r="J267" s="300">
        <f t="shared" si="39"/>
        <v>0</v>
      </c>
      <c r="K267" s="257"/>
      <c r="L267" s="230"/>
      <c r="M267" s="258"/>
      <c r="N267" s="258"/>
      <c r="O267" s="259"/>
      <c r="P267" s="258"/>
      <c r="Q267" s="259"/>
      <c r="R267" s="261"/>
      <c r="S267" s="261"/>
      <c r="T267" s="236"/>
      <c r="U267" s="402"/>
      <c r="V267" s="277">
        <f t="shared" si="40"/>
        <v>0</v>
      </c>
      <c r="W267" s="323" t="str">
        <f t="shared" si="41"/>
        <v/>
      </c>
      <c r="X267" s="238" t="str">
        <f t="shared" ref="X267:X1306" si="45">IF(A267="","",(IF(OR(N267=P267, R267=S267),"CHECK DATES or CITY","")))</f>
        <v/>
      </c>
      <c r="Y267" s="252">
        <f t="shared" ref="Y267:Y1306" si="46">IF(OR(O267="IN", O267=""), 0, IF(OR(Q267="IN", Q267=""), 0, T267))</f>
        <v>0</v>
      </c>
      <c r="Z267" s="252">
        <f t="shared" si="42"/>
        <v>0</v>
      </c>
      <c r="AA267" s="253">
        <f t="shared" si="43"/>
        <v>0</v>
      </c>
      <c r="AB267" s="254">
        <f t="shared" ref="AB267:AB1306" si="47">IF(V267&gt;AA267,V267-AA267,0)</f>
        <v>0</v>
      </c>
      <c r="AC267" s="254"/>
      <c r="AD267" s="255"/>
    </row>
    <row r="268" spans="1:30" ht="12.75" customHeight="1" x14ac:dyDescent="0.25">
      <c r="A268" s="186"/>
      <c r="B268" s="230"/>
      <c r="C268" s="256"/>
      <c r="D268" s="232"/>
      <c r="E268" s="192">
        <f t="shared" si="44"/>
        <v>10</v>
      </c>
      <c r="F268" s="144" t="str">
        <f>IFERROR(IF(MID(D268,4,3)="AFE",VLOOKUP(D268,'Affiliated entities'!$B$7:$T$37,2,FALSE),VLOOKUP(A268,Beneficiaries!$A$9:$C$38,2,FALSE)),"")</f>
        <v/>
      </c>
      <c r="G268" s="187" t="str">
        <f>IFERROR(IF(MID(D268,4,3)="AFE",VLOOKUP(D268,'Affiliated entities'!$B$7:$T$37,4,FALSE),VLOOKUP(A268,Beneficiaries!$A$9:$C$38,3,FALSE)),"")</f>
        <v/>
      </c>
      <c r="H268" s="188" t="b">
        <f t="shared" ref="H268:H1306" si="48">IF(I268="Partner",TRUE,ISNUMBER(FIND(A268,D268)))</f>
        <v>1</v>
      </c>
      <c r="I268" s="147" t="str">
        <f t="shared" ref="I268:I1306" si="49">IF(A268&lt;&gt;"",D268,"")</f>
        <v/>
      </c>
      <c r="J268" s="300">
        <f t="shared" ref="J268:J1306" si="50">IF(I268="partner",A268,0)</f>
        <v>0</v>
      </c>
      <c r="K268" s="257"/>
      <c r="L268" s="230"/>
      <c r="M268" s="258"/>
      <c r="N268" s="258"/>
      <c r="O268" s="259"/>
      <c r="P268" s="258"/>
      <c r="Q268" s="259"/>
      <c r="R268" s="261"/>
      <c r="S268" s="261"/>
      <c r="T268" s="236"/>
      <c r="U268" s="402"/>
      <c r="V268" s="277">
        <f t="shared" ref="V268:V1306" si="51">+T268+U268</f>
        <v>0</v>
      </c>
      <c r="W268" s="323" t="str">
        <f t="shared" ref="W268:W1306" si="52">IF(A268="","",(IF(OR(B268="",C268="",D268="",K268="",M268="",N268="",O268="",P268="",Q268="",R268="",S268="",),"FILL ALL FIELDS","")))</f>
        <v/>
      </c>
      <c r="X268" s="238" t="str">
        <f t="shared" si="45"/>
        <v/>
      </c>
      <c r="Y268" s="252">
        <f t="shared" si="46"/>
        <v>0</v>
      </c>
      <c r="Z268" s="252">
        <f t="shared" ref="Z268:Z1306" si="53">+U268</f>
        <v>0</v>
      </c>
      <c r="AA268" s="253">
        <f t="shared" ref="AA268:AA1306" si="54">+Z268+Y268</f>
        <v>0</v>
      </c>
      <c r="AB268" s="254">
        <f t="shared" si="47"/>
        <v>0</v>
      </c>
      <c r="AC268" s="254"/>
      <c r="AD268" s="255"/>
    </row>
    <row r="269" spans="1:30" ht="12.75" customHeight="1" x14ac:dyDescent="0.25">
      <c r="A269" s="186"/>
      <c r="B269" s="230"/>
      <c r="C269" s="256"/>
      <c r="D269" s="232"/>
      <c r="E269" s="192">
        <f t="shared" ref="E269:E1306" si="55">IF(H269=TRUE,10,0)</f>
        <v>10</v>
      </c>
      <c r="F269" s="144" t="str">
        <f>IFERROR(IF(MID(D269,4,3)="AFE",VLOOKUP(D269,'Affiliated entities'!$B$7:$T$37,2,FALSE),VLOOKUP(A269,Beneficiaries!$A$9:$C$38,2,FALSE)),"")</f>
        <v/>
      </c>
      <c r="G269" s="187" t="str">
        <f>IFERROR(IF(MID(D269,4,3)="AFE",VLOOKUP(D269,'Affiliated entities'!$B$7:$T$37,4,FALSE),VLOOKUP(A269,Beneficiaries!$A$9:$C$38,3,FALSE)),"")</f>
        <v/>
      </c>
      <c r="H269" s="188" t="b">
        <f t="shared" si="48"/>
        <v>1</v>
      </c>
      <c r="I269" s="147" t="str">
        <f t="shared" si="49"/>
        <v/>
      </c>
      <c r="J269" s="300">
        <f t="shared" si="50"/>
        <v>0</v>
      </c>
      <c r="K269" s="257"/>
      <c r="L269" s="230"/>
      <c r="M269" s="258"/>
      <c r="N269" s="258"/>
      <c r="O269" s="259"/>
      <c r="P269" s="258"/>
      <c r="Q269" s="259"/>
      <c r="R269" s="261"/>
      <c r="S269" s="261"/>
      <c r="T269" s="236"/>
      <c r="U269" s="402"/>
      <c r="V269" s="277">
        <f t="shared" si="51"/>
        <v>0</v>
      </c>
      <c r="W269" s="323" t="str">
        <f t="shared" si="52"/>
        <v/>
      </c>
      <c r="X269" s="238" t="str">
        <f t="shared" si="45"/>
        <v/>
      </c>
      <c r="Y269" s="252">
        <f t="shared" si="46"/>
        <v>0</v>
      </c>
      <c r="Z269" s="252">
        <f t="shared" si="53"/>
        <v>0</v>
      </c>
      <c r="AA269" s="253">
        <f t="shared" si="54"/>
        <v>0</v>
      </c>
      <c r="AB269" s="254">
        <f t="shared" si="47"/>
        <v>0</v>
      </c>
      <c r="AC269" s="254"/>
      <c r="AD269" s="255"/>
    </row>
    <row r="270" spans="1:30" ht="12.75" customHeight="1" x14ac:dyDescent="0.25">
      <c r="A270" s="186"/>
      <c r="B270" s="230"/>
      <c r="C270" s="256"/>
      <c r="D270" s="232"/>
      <c r="E270" s="192">
        <f t="shared" si="55"/>
        <v>10</v>
      </c>
      <c r="F270" s="144" t="str">
        <f>IFERROR(IF(MID(D270,4,3)="AFE",VLOOKUP(D270,'Affiliated entities'!$B$7:$T$37,2,FALSE),VLOOKUP(A270,Beneficiaries!$A$9:$C$38,2,FALSE)),"")</f>
        <v/>
      </c>
      <c r="G270" s="187" t="str">
        <f>IFERROR(IF(MID(D270,4,3)="AFE",VLOOKUP(D270,'Affiliated entities'!$B$7:$T$37,4,FALSE),VLOOKUP(A270,Beneficiaries!$A$9:$C$38,3,FALSE)),"")</f>
        <v/>
      </c>
      <c r="H270" s="188" t="b">
        <f t="shared" si="48"/>
        <v>1</v>
      </c>
      <c r="I270" s="147" t="str">
        <f t="shared" si="49"/>
        <v/>
      </c>
      <c r="J270" s="300">
        <f t="shared" si="50"/>
        <v>0</v>
      </c>
      <c r="K270" s="257"/>
      <c r="L270" s="230"/>
      <c r="M270" s="258"/>
      <c r="N270" s="258"/>
      <c r="O270" s="259"/>
      <c r="P270" s="258"/>
      <c r="Q270" s="259"/>
      <c r="R270" s="261"/>
      <c r="S270" s="261"/>
      <c r="T270" s="236"/>
      <c r="U270" s="402"/>
      <c r="V270" s="277">
        <f t="shared" si="51"/>
        <v>0</v>
      </c>
      <c r="W270" s="323" t="str">
        <f t="shared" si="52"/>
        <v/>
      </c>
      <c r="X270" s="238" t="str">
        <f t="shared" si="45"/>
        <v/>
      </c>
      <c r="Y270" s="252">
        <f t="shared" si="46"/>
        <v>0</v>
      </c>
      <c r="Z270" s="252">
        <f t="shared" si="53"/>
        <v>0</v>
      </c>
      <c r="AA270" s="253">
        <f t="shared" si="54"/>
        <v>0</v>
      </c>
      <c r="AB270" s="254">
        <f t="shared" si="47"/>
        <v>0</v>
      </c>
      <c r="AC270" s="254"/>
      <c r="AD270" s="255"/>
    </row>
    <row r="271" spans="1:30" ht="12.75" customHeight="1" x14ac:dyDescent="0.25">
      <c r="A271" s="186"/>
      <c r="B271" s="230"/>
      <c r="C271" s="256"/>
      <c r="D271" s="232"/>
      <c r="E271" s="192">
        <f t="shared" si="55"/>
        <v>10</v>
      </c>
      <c r="F271" s="144" t="str">
        <f>IFERROR(IF(MID(D271,4,3)="AFE",VLOOKUP(D271,'Affiliated entities'!$B$7:$T$37,2,FALSE),VLOOKUP(A271,Beneficiaries!$A$9:$C$38,2,FALSE)),"")</f>
        <v/>
      </c>
      <c r="G271" s="187" t="str">
        <f>IFERROR(IF(MID(D271,4,3)="AFE",VLOOKUP(D271,'Affiliated entities'!$B$7:$T$37,4,FALSE),VLOOKUP(A271,Beneficiaries!$A$9:$C$38,3,FALSE)),"")</f>
        <v/>
      </c>
      <c r="H271" s="188" t="b">
        <f t="shared" si="48"/>
        <v>1</v>
      </c>
      <c r="I271" s="147" t="str">
        <f t="shared" si="49"/>
        <v/>
      </c>
      <c r="J271" s="300">
        <f t="shared" si="50"/>
        <v>0</v>
      </c>
      <c r="K271" s="257"/>
      <c r="L271" s="230"/>
      <c r="M271" s="258"/>
      <c r="N271" s="258"/>
      <c r="O271" s="259"/>
      <c r="P271" s="258"/>
      <c r="Q271" s="259"/>
      <c r="R271" s="261"/>
      <c r="S271" s="261"/>
      <c r="T271" s="236"/>
      <c r="U271" s="402"/>
      <c r="V271" s="277">
        <f t="shared" si="51"/>
        <v>0</v>
      </c>
      <c r="W271" s="323" t="str">
        <f t="shared" si="52"/>
        <v/>
      </c>
      <c r="X271" s="238" t="str">
        <f t="shared" si="45"/>
        <v/>
      </c>
      <c r="Y271" s="252">
        <f t="shared" si="46"/>
        <v>0</v>
      </c>
      <c r="Z271" s="252">
        <f t="shared" si="53"/>
        <v>0</v>
      </c>
      <c r="AA271" s="253">
        <f t="shared" si="54"/>
        <v>0</v>
      </c>
      <c r="AB271" s="254">
        <f t="shared" si="47"/>
        <v>0</v>
      </c>
      <c r="AC271" s="254"/>
      <c r="AD271" s="255"/>
    </row>
    <row r="272" spans="1:30" ht="12.75" customHeight="1" x14ac:dyDescent="0.25">
      <c r="A272" s="186"/>
      <c r="B272" s="230"/>
      <c r="C272" s="256"/>
      <c r="D272" s="232"/>
      <c r="E272" s="192">
        <f t="shared" si="55"/>
        <v>10</v>
      </c>
      <c r="F272" s="144" t="str">
        <f>IFERROR(IF(MID(D272,4,3)="AFE",VLOOKUP(D272,'Affiliated entities'!$B$7:$T$37,2,FALSE),VLOOKUP(A272,Beneficiaries!$A$9:$C$38,2,FALSE)),"")</f>
        <v/>
      </c>
      <c r="G272" s="187" t="str">
        <f>IFERROR(IF(MID(D272,4,3)="AFE",VLOOKUP(D272,'Affiliated entities'!$B$7:$T$37,4,FALSE),VLOOKUP(A272,Beneficiaries!$A$9:$C$38,3,FALSE)),"")</f>
        <v/>
      </c>
      <c r="H272" s="188" t="b">
        <f t="shared" si="48"/>
        <v>1</v>
      </c>
      <c r="I272" s="147" t="str">
        <f t="shared" si="49"/>
        <v/>
      </c>
      <c r="J272" s="300">
        <f t="shared" si="50"/>
        <v>0</v>
      </c>
      <c r="K272" s="257"/>
      <c r="L272" s="230"/>
      <c r="M272" s="258"/>
      <c r="N272" s="258"/>
      <c r="O272" s="259"/>
      <c r="P272" s="258"/>
      <c r="Q272" s="259"/>
      <c r="R272" s="261"/>
      <c r="S272" s="261"/>
      <c r="T272" s="236"/>
      <c r="U272" s="402"/>
      <c r="V272" s="277">
        <f t="shared" si="51"/>
        <v>0</v>
      </c>
      <c r="W272" s="323" t="str">
        <f t="shared" si="52"/>
        <v/>
      </c>
      <c r="X272" s="238" t="str">
        <f t="shared" si="45"/>
        <v/>
      </c>
      <c r="Y272" s="252">
        <f t="shared" si="46"/>
        <v>0</v>
      </c>
      <c r="Z272" s="252">
        <f t="shared" si="53"/>
        <v>0</v>
      </c>
      <c r="AA272" s="253">
        <f t="shared" si="54"/>
        <v>0</v>
      </c>
      <c r="AB272" s="254">
        <f t="shared" si="47"/>
        <v>0</v>
      </c>
      <c r="AC272" s="254"/>
      <c r="AD272" s="255"/>
    </row>
    <row r="273" spans="1:30" ht="12.75" customHeight="1" x14ac:dyDescent="0.25">
      <c r="A273" s="186"/>
      <c r="B273" s="230"/>
      <c r="C273" s="256"/>
      <c r="D273" s="232"/>
      <c r="E273" s="192">
        <f t="shared" si="55"/>
        <v>10</v>
      </c>
      <c r="F273" s="144" t="str">
        <f>IFERROR(IF(MID(D273,4,3)="AFE",VLOOKUP(D273,'Affiliated entities'!$B$7:$T$37,2,FALSE),VLOOKUP(A273,Beneficiaries!$A$9:$C$38,2,FALSE)),"")</f>
        <v/>
      </c>
      <c r="G273" s="187" t="str">
        <f>IFERROR(IF(MID(D273,4,3)="AFE",VLOOKUP(D273,'Affiliated entities'!$B$7:$T$37,4,FALSE),VLOOKUP(A273,Beneficiaries!$A$9:$C$38,3,FALSE)),"")</f>
        <v/>
      </c>
      <c r="H273" s="188" t="b">
        <f t="shared" si="48"/>
        <v>1</v>
      </c>
      <c r="I273" s="147" t="str">
        <f t="shared" si="49"/>
        <v/>
      </c>
      <c r="J273" s="300">
        <f t="shared" si="50"/>
        <v>0</v>
      </c>
      <c r="K273" s="257"/>
      <c r="L273" s="230"/>
      <c r="M273" s="258"/>
      <c r="N273" s="258"/>
      <c r="O273" s="259"/>
      <c r="P273" s="258"/>
      <c r="Q273" s="259"/>
      <c r="R273" s="261"/>
      <c r="S273" s="261"/>
      <c r="T273" s="236"/>
      <c r="U273" s="402"/>
      <c r="V273" s="277">
        <f t="shared" si="51"/>
        <v>0</v>
      </c>
      <c r="W273" s="323" t="str">
        <f t="shared" si="52"/>
        <v/>
      </c>
      <c r="X273" s="238" t="str">
        <f t="shared" si="45"/>
        <v/>
      </c>
      <c r="Y273" s="252">
        <f t="shared" si="46"/>
        <v>0</v>
      </c>
      <c r="Z273" s="252">
        <f t="shared" si="53"/>
        <v>0</v>
      </c>
      <c r="AA273" s="253">
        <f t="shared" si="54"/>
        <v>0</v>
      </c>
      <c r="AB273" s="254">
        <f t="shared" si="47"/>
        <v>0</v>
      </c>
      <c r="AC273" s="254"/>
      <c r="AD273" s="255"/>
    </row>
    <row r="274" spans="1:30" ht="12.75" customHeight="1" x14ac:dyDescent="0.25">
      <c r="A274" s="186"/>
      <c r="B274" s="230"/>
      <c r="C274" s="256"/>
      <c r="D274" s="232"/>
      <c r="E274" s="192">
        <f t="shared" si="55"/>
        <v>10</v>
      </c>
      <c r="F274" s="144" t="str">
        <f>IFERROR(IF(MID(D274,4,3)="AFE",VLOOKUP(D274,'Affiliated entities'!$B$7:$T$37,2,FALSE),VLOOKUP(A274,Beneficiaries!$A$9:$C$38,2,FALSE)),"")</f>
        <v/>
      </c>
      <c r="G274" s="187" t="str">
        <f>IFERROR(IF(MID(D274,4,3)="AFE",VLOOKUP(D274,'Affiliated entities'!$B$7:$T$37,4,FALSE),VLOOKUP(A274,Beneficiaries!$A$9:$C$38,3,FALSE)),"")</f>
        <v/>
      </c>
      <c r="H274" s="188" t="b">
        <f t="shared" si="48"/>
        <v>1</v>
      </c>
      <c r="I274" s="147" t="str">
        <f t="shared" si="49"/>
        <v/>
      </c>
      <c r="J274" s="300">
        <f t="shared" si="50"/>
        <v>0</v>
      </c>
      <c r="K274" s="257"/>
      <c r="L274" s="230"/>
      <c r="M274" s="258"/>
      <c r="N274" s="258"/>
      <c r="O274" s="259"/>
      <c r="P274" s="258"/>
      <c r="Q274" s="259"/>
      <c r="R274" s="261"/>
      <c r="S274" s="261"/>
      <c r="T274" s="236"/>
      <c r="U274" s="402"/>
      <c r="V274" s="277">
        <f t="shared" si="51"/>
        <v>0</v>
      </c>
      <c r="W274" s="323" t="str">
        <f t="shared" si="52"/>
        <v/>
      </c>
      <c r="X274" s="238" t="str">
        <f t="shared" si="45"/>
        <v/>
      </c>
      <c r="Y274" s="252">
        <f t="shared" si="46"/>
        <v>0</v>
      </c>
      <c r="Z274" s="252">
        <f t="shared" si="53"/>
        <v>0</v>
      </c>
      <c r="AA274" s="253">
        <f t="shared" si="54"/>
        <v>0</v>
      </c>
      <c r="AB274" s="254">
        <f t="shared" si="47"/>
        <v>0</v>
      </c>
      <c r="AC274" s="254"/>
      <c r="AD274" s="255"/>
    </row>
    <row r="275" spans="1:30" ht="12.75" customHeight="1" x14ac:dyDescent="0.25">
      <c r="A275" s="186"/>
      <c r="B275" s="230"/>
      <c r="C275" s="256"/>
      <c r="D275" s="232"/>
      <c r="E275" s="192">
        <f t="shared" si="55"/>
        <v>10</v>
      </c>
      <c r="F275" s="144" t="str">
        <f>IFERROR(IF(MID(D275,4,3)="AFE",VLOOKUP(D275,'Affiliated entities'!$B$7:$T$37,2,FALSE),VLOOKUP(A275,Beneficiaries!$A$9:$C$38,2,FALSE)),"")</f>
        <v/>
      </c>
      <c r="G275" s="187" t="str">
        <f>IFERROR(IF(MID(D275,4,3)="AFE",VLOOKUP(D275,'Affiliated entities'!$B$7:$T$37,4,FALSE),VLOOKUP(A275,Beneficiaries!$A$9:$C$38,3,FALSE)),"")</f>
        <v/>
      </c>
      <c r="H275" s="188" t="b">
        <f t="shared" si="48"/>
        <v>1</v>
      </c>
      <c r="I275" s="147" t="str">
        <f t="shared" si="49"/>
        <v/>
      </c>
      <c r="J275" s="300">
        <f t="shared" si="50"/>
        <v>0</v>
      </c>
      <c r="K275" s="257"/>
      <c r="L275" s="230"/>
      <c r="M275" s="258"/>
      <c r="N275" s="258"/>
      <c r="O275" s="259"/>
      <c r="P275" s="258"/>
      <c r="Q275" s="259"/>
      <c r="R275" s="261"/>
      <c r="S275" s="261"/>
      <c r="T275" s="236"/>
      <c r="U275" s="402"/>
      <c r="V275" s="277">
        <f t="shared" si="51"/>
        <v>0</v>
      </c>
      <c r="W275" s="323" t="str">
        <f t="shared" si="52"/>
        <v/>
      </c>
      <c r="X275" s="238" t="str">
        <f t="shared" si="45"/>
        <v/>
      </c>
      <c r="Y275" s="252">
        <f t="shared" si="46"/>
        <v>0</v>
      </c>
      <c r="Z275" s="252">
        <f t="shared" si="53"/>
        <v>0</v>
      </c>
      <c r="AA275" s="253">
        <f t="shared" si="54"/>
        <v>0</v>
      </c>
      <c r="AB275" s="254">
        <f t="shared" si="47"/>
        <v>0</v>
      </c>
      <c r="AC275" s="254"/>
      <c r="AD275" s="255"/>
    </row>
    <row r="276" spans="1:30" ht="12.75" customHeight="1" x14ac:dyDescent="0.25">
      <c r="A276" s="186"/>
      <c r="B276" s="230"/>
      <c r="C276" s="256"/>
      <c r="D276" s="232"/>
      <c r="E276" s="192">
        <f t="shared" si="55"/>
        <v>10</v>
      </c>
      <c r="F276" s="144" t="str">
        <f>IFERROR(IF(MID(D276,4,3)="AFE",VLOOKUP(D276,'Affiliated entities'!$B$7:$T$37,2,FALSE),VLOOKUP(A276,Beneficiaries!$A$9:$C$38,2,FALSE)),"")</f>
        <v/>
      </c>
      <c r="G276" s="187" t="str">
        <f>IFERROR(IF(MID(D276,4,3)="AFE",VLOOKUP(D276,'Affiliated entities'!$B$7:$T$37,4,FALSE),VLOOKUP(A276,Beneficiaries!$A$9:$C$38,3,FALSE)),"")</f>
        <v/>
      </c>
      <c r="H276" s="188" t="b">
        <f t="shared" si="48"/>
        <v>1</v>
      </c>
      <c r="I276" s="147" t="str">
        <f t="shared" si="49"/>
        <v/>
      </c>
      <c r="J276" s="300">
        <f t="shared" si="50"/>
        <v>0</v>
      </c>
      <c r="K276" s="257"/>
      <c r="L276" s="230"/>
      <c r="M276" s="258"/>
      <c r="N276" s="258"/>
      <c r="O276" s="259"/>
      <c r="P276" s="258"/>
      <c r="Q276" s="259"/>
      <c r="R276" s="261"/>
      <c r="S276" s="261"/>
      <c r="T276" s="236"/>
      <c r="U276" s="402"/>
      <c r="V276" s="277">
        <f t="shared" si="51"/>
        <v>0</v>
      </c>
      <c r="W276" s="323" t="str">
        <f t="shared" si="52"/>
        <v/>
      </c>
      <c r="X276" s="238" t="str">
        <f t="shared" si="45"/>
        <v/>
      </c>
      <c r="Y276" s="252">
        <f t="shared" si="46"/>
        <v>0</v>
      </c>
      <c r="Z276" s="252">
        <f t="shared" si="53"/>
        <v>0</v>
      </c>
      <c r="AA276" s="253">
        <f t="shared" si="54"/>
        <v>0</v>
      </c>
      <c r="AB276" s="254">
        <f t="shared" si="47"/>
        <v>0</v>
      </c>
      <c r="AC276" s="254"/>
      <c r="AD276" s="255"/>
    </row>
    <row r="277" spans="1:30" ht="12.75" customHeight="1" x14ac:dyDescent="0.25">
      <c r="A277" s="186"/>
      <c r="B277" s="230"/>
      <c r="C277" s="256"/>
      <c r="D277" s="232"/>
      <c r="E277" s="192">
        <f t="shared" si="55"/>
        <v>10</v>
      </c>
      <c r="F277" s="144" t="str">
        <f>IFERROR(IF(MID(D277,4,3)="AFE",VLOOKUP(D277,'Affiliated entities'!$B$7:$T$37,2,FALSE),VLOOKUP(A277,Beneficiaries!$A$9:$C$38,2,FALSE)),"")</f>
        <v/>
      </c>
      <c r="G277" s="187" t="str">
        <f>IFERROR(IF(MID(D277,4,3)="AFE",VLOOKUP(D277,'Affiliated entities'!$B$7:$T$37,4,FALSE),VLOOKUP(A277,Beneficiaries!$A$9:$C$38,3,FALSE)),"")</f>
        <v/>
      </c>
      <c r="H277" s="188" t="b">
        <f t="shared" si="48"/>
        <v>1</v>
      </c>
      <c r="I277" s="147" t="str">
        <f t="shared" si="49"/>
        <v/>
      </c>
      <c r="J277" s="300">
        <f t="shared" si="50"/>
        <v>0</v>
      </c>
      <c r="K277" s="257"/>
      <c r="L277" s="230"/>
      <c r="M277" s="258"/>
      <c r="N277" s="258"/>
      <c r="O277" s="259"/>
      <c r="P277" s="258"/>
      <c r="Q277" s="259"/>
      <c r="R277" s="261"/>
      <c r="S277" s="261"/>
      <c r="T277" s="236"/>
      <c r="U277" s="402"/>
      <c r="V277" s="277">
        <f t="shared" si="51"/>
        <v>0</v>
      </c>
      <c r="W277" s="323" t="str">
        <f t="shared" si="52"/>
        <v/>
      </c>
      <c r="X277" s="238" t="str">
        <f t="shared" si="45"/>
        <v/>
      </c>
      <c r="Y277" s="252">
        <f t="shared" si="46"/>
        <v>0</v>
      </c>
      <c r="Z277" s="252">
        <f t="shared" si="53"/>
        <v>0</v>
      </c>
      <c r="AA277" s="253">
        <f t="shared" si="54"/>
        <v>0</v>
      </c>
      <c r="AB277" s="254">
        <f t="shared" si="47"/>
        <v>0</v>
      </c>
      <c r="AC277" s="254"/>
      <c r="AD277" s="255"/>
    </row>
    <row r="278" spans="1:30" ht="12.75" customHeight="1" x14ac:dyDescent="0.25">
      <c r="A278" s="186"/>
      <c r="B278" s="230"/>
      <c r="C278" s="256"/>
      <c r="D278" s="232"/>
      <c r="E278" s="192">
        <f t="shared" si="55"/>
        <v>10</v>
      </c>
      <c r="F278" s="144" t="str">
        <f>IFERROR(IF(MID(D278,4,3)="AFE",VLOOKUP(D278,'Affiliated entities'!$B$7:$T$37,2,FALSE),VLOOKUP(A278,Beneficiaries!$A$9:$C$38,2,FALSE)),"")</f>
        <v/>
      </c>
      <c r="G278" s="187" t="str">
        <f>IFERROR(IF(MID(D278,4,3)="AFE",VLOOKUP(D278,'Affiliated entities'!$B$7:$T$37,4,FALSE),VLOOKUP(A278,Beneficiaries!$A$9:$C$38,3,FALSE)),"")</f>
        <v/>
      </c>
      <c r="H278" s="188" t="b">
        <f t="shared" si="48"/>
        <v>1</v>
      </c>
      <c r="I278" s="147" t="str">
        <f t="shared" si="49"/>
        <v/>
      </c>
      <c r="J278" s="300">
        <f t="shared" si="50"/>
        <v>0</v>
      </c>
      <c r="K278" s="257"/>
      <c r="L278" s="230"/>
      <c r="M278" s="258"/>
      <c r="N278" s="258"/>
      <c r="O278" s="259"/>
      <c r="P278" s="258"/>
      <c r="Q278" s="259"/>
      <c r="R278" s="261"/>
      <c r="S278" s="261"/>
      <c r="T278" s="236"/>
      <c r="U278" s="402"/>
      <c r="V278" s="277">
        <f t="shared" si="51"/>
        <v>0</v>
      </c>
      <c r="W278" s="323" t="str">
        <f t="shared" si="52"/>
        <v/>
      </c>
      <c r="X278" s="238" t="str">
        <f t="shared" si="45"/>
        <v/>
      </c>
      <c r="Y278" s="252">
        <f t="shared" si="46"/>
        <v>0</v>
      </c>
      <c r="Z278" s="252">
        <f t="shared" si="53"/>
        <v>0</v>
      </c>
      <c r="AA278" s="253">
        <f t="shared" si="54"/>
        <v>0</v>
      </c>
      <c r="AB278" s="254">
        <f t="shared" si="47"/>
        <v>0</v>
      </c>
      <c r="AC278" s="254"/>
      <c r="AD278" s="255"/>
    </row>
    <row r="279" spans="1:30" ht="12.75" customHeight="1" x14ac:dyDescent="0.25">
      <c r="A279" s="186"/>
      <c r="B279" s="230"/>
      <c r="C279" s="256"/>
      <c r="D279" s="232"/>
      <c r="E279" s="192">
        <f t="shared" si="55"/>
        <v>10</v>
      </c>
      <c r="F279" s="144" t="str">
        <f>IFERROR(IF(MID(D279,4,3)="AFE",VLOOKUP(D279,'Affiliated entities'!$B$7:$T$37,2,FALSE),VLOOKUP(A279,Beneficiaries!$A$9:$C$38,2,FALSE)),"")</f>
        <v/>
      </c>
      <c r="G279" s="187" t="str">
        <f>IFERROR(IF(MID(D279,4,3)="AFE",VLOOKUP(D279,'Affiliated entities'!$B$7:$T$37,4,FALSE),VLOOKUP(A279,Beneficiaries!$A$9:$C$38,3,FALSE)),"")</f>
        <v/>
      </c>
      <c r="H279" s="188" t="b">
        <f t="shared" si="48"/>
        <v>1</v>
      </c>
      <c r="I279" s="147" t="str">
        <f t="shared" si="49"/>
        <v/>
      </c>
      <c r="J279" s="300">
        <f t="shared" si="50"/>
        <v>0</v>
      </c>
      <c r="K279" s="257"/>
      <c r="L279" s="230"/>
      <c r="M279" s="258"/>
      <c r="N279" s="258"/>
      <c r="O279" s="259"/>
      <c r="P279" s="258"/>
      <c r="Q279" s="259"/>
      <c r="R279" s="261"/>
      <c r="S279" s="261"/>
      <c r="T279" s="236"/>
      <c r="U279" s="402"/>
      <c r="V279" s="277">
        <f t="shared" si="51"/>
        <v>0</v>
      </c>
      <c r="W279" s="323" t="str">
        <f t="shared" si="52"/>
        <v/>
      </c>
      <c r="X279" s="238" t="str">
        <f t="shared" si="45"/>
        <v/>
      </c>
      <c r="Y279" s="252">
        <f t="shared" si="46"/>
        <v>0</v>
      </c>
      <c r="Z279" s="252">
        <f t="shared" si="53"/>
        <v>0</v>
      </c>
      <c r="AA279" s="253">
        <f t="shared" si="54"/>
        <v>0</v>
      </c>
      <c r="AB279" s="254">
        <f t="shared" si="47"/>
        <v>0</v>
      </c>
      <c r="AC279" s="254"/>
      <c r="AD279" s="255"/>
    </row>
    <row r="280" spans="1:30" ht="12.75" customHeight="1" x14ac:dyDescent="0.25">
      <c r="A280" s="186"/>
      <c r="B280" s="230"/>
      <c r="C280" s="256"/>
      <c r="D280" s="232"/>
      <c r="E280" s="192">
        <f t="shared" si="55"/>
        <v>10</v>
      </c>
      <c r="F280" s="144" t="str">
        <f>IFERROR(IF(MID(D280,4,3)="AFE",VLOOKUP(D280,'Affiliated entities'!$B$7:$T$37,2,FALSE),VLOOKUP(A280,Beneficiaries!$A$9:$C$38,2,FALSE)),"")</f>
        <v/>
      </c>
      <c r="G280" s="187" t="str">
        <f>IFERROR(IF(MID(D280,4,3)="AFE",VLOOKUP(D280,'Affiliated entities'!$B$7:$T$37,4,FALSE),VLOOKUP(A280,Beneficiaries!$A$9:$C$38,3,FALSE)),"")</f>
        <v/>
      </c>
      <c r="H280" s="188" t="b">
        <f t="shared" si="48"/>
        <v>1</v>
      </c>
      <c r="I280" s="147" t="str">
        <f t="shared" si="49"/>
        <v/>
      </c>
      <c r="J280" s="300">
        <f t="shared" si="50"/>
        <v>0</v>
      </c>
      <c r="K280" s="257"/>
      <c r="L280" s="230"/>
      <c r="M280" s="258"/>
      <c r="N280" s="258"/>
      <c r="O280" s="259"/>
      <c r="P280" s="258"/>
      <c r="Q280" s="259"/>
      <c r="R280" s="261"/>
      <c r="S280" s="261"/>
      <c r="T280" s="236"/>
      <c r="U280" s="402"/>
      <c r="V280" s="277">
        <f t="shared" si="51"/>
        <v>0</v>
      </c>
      <c r="W280" s="323" t="str">
        <f t="shared" si="52"/>
        <v/>
      </c>
      <c r="X280" s="238" t="str">
        <f t="shared" si="45"/>
        <v/>
      </c>
      <c r="Y280" s="252">
        <f t="shared" si="46"/>
        <v>0</v>
      </c>
      <c r="Z280" s="252">
        <f t="shared" si="53"/>
        <v>0</v>
      </c>
      <c r="AA280" s="253">
        <f t="shared" si="54"/>
        <v>0</v>
      </c>
      <c r="AB280" s="254">
        <f t="shared" si="47"/>
        <v>0</v>
      </c>
      <c r="AC280" s="254"/>
      <c r="AD280" s="255"/>
    </row>
    <row r="281" spans="1:30" ht="12.75" customHeight="1" x14ac:dyDescent="0.25">
      <c r="A281" s="186"/>
      <c r="B281" s="230"/>
      <c r="C281" s="256"/>
      <c r="D281" s="232"/>
      <c r="E281" s="192">
        <f t="shared" si="55"/>
        <v>10</v>
      </c>
      <c r="F281" s="144" t="str">
        <f>IFERROR(IF(MID(D281,4,3)="AFE",VLOOKUP(D281,'Affiliated entities'!$B$7:$T$37,2,FALSE),VLOOKUP(A281,Beneficiaries!$A$9:$C$38,2,FALSE)),"")</f>
        <v/>
      </c>
      <c r="G281" s="187" t="str">
        <f>IFERROR(IF(MID(D281,4,3)="AFE",VLOOKUP(D281,'Affiliated entities'!$B$7:$T$37,4,FALSE),VLOOKUP(A281,Beneficiaries!$A$9:$C$38,3,FALSE)),"")</f>
        <v/>
      </c>
      <c r="H281" s="188" t="b">
        <f t="shared" si="48"/>
        <v>1</v>
      </c>
      <c r="I281" s="147" t="str">
        <f t="shared" si="49"/>
        <v/>
      </c>
      <c r="J281" s="300">
        <f t="shared" si="50"/>
        <v>0</v>
      </c>
      <c r="K281" s="257"/>
      <c r="L281" s="230"/>
      <c r="M281" s="258"/>
      <c r="N281" s="258"/>
      <c r="O281" s="259"/>
      <c r="P281" s="258"/>
      <c r="Q281" s="259"/>
      <c r="R281" s="261"/>
      <c r="S281" s="261"/>
      <c r="T281" s="236"/>
      <c r="U281" s="402"/>
      <c r="V281" s="277">
        <f t="shared" si="51"/>
        <v>0</v>
      </c>
      <c r="W281" s="323" t="str">
        <f t="shared" si="52"/>
        <v/>
      </c>
      <c r="X281" s="238" t="str">
        <f t="shared" si="45"/>
        <v/>
      </c>
      <c r="Y281" s="252">
        <f t="shared" si="46"/>
        <v>0</v>
      </c>
      <c r="Z281" s="252">
        <f t="shared" si="53"/>
        <v>0</v>
      </c>
      <c r="AA281" s="253">
        <f t="shared" si="54"/>
        <v>0</v>
      </c>
      <c r="AB281" s="254">
        <f t="shared" si="47"/>
        <v>0</v>
      </c>
      <c r="AC281" s="254"/>
      <c r="AD281" s="255"/>
    </row>
    <row r="282" spans="1:30" ht="12.75" customHeight="1" x14ac:dyDescent="0.25">
      <c r="A282" s="186"/>
      <c r="B282" s="230"/>
      <c r="C282" s="256"/>
      <c r="D282" s="232"/>
      <c r="E282" s="192">
        <f t="shared" si="55"/>
        <v>10</v>
      </c>
      <c r="F282" s="144" t="str">
        <f>IFERROR(IF(MID(D282,4,3)="AFE",VLOOKUP(D282,'Affiliated entities'!$B$7:$T$37,2,FALSE),VLOOKUP(A282,Beneficiaries!$A$9:$C$38,2,FALSE)),"")</f>
        <v/>
      </c>
      <c r="G282" s="187" t="str">
        <f>IFERROR(IF(MID(D282,4,3)="AFE",VLOOKUP(D282,'Affiliated entities'!$B$7:$T$37,4,FALSE),VLOOKUP(A282,Beneficiaries!$A$9:$C$38,3,FALSE)),"")</f>
        <v/>
      </c>
      <c r="H282" s="188" t="b">
        <f t="shared" si="48"/>
        <v>1</v>
      </c>
      <c r="I282" s="147" t="str">
        <f t="shared" si="49"/>
        <v/>
      </c>
      <c r="J282" s="300">
        <f t="shared" si="50"/>
        <v>0</v>
      </c>
      <c r="K282" s="257"/>
      <c r="L282" s="230"/>
      <c r="M282" s="258"/>
      <c r="N282" s="258"/>
      <c r="O282" s="259"/>
      <c r="P282" s="258"/>
      <c r="Q282" s="259"/>
      <c r="R282" s="261"/>
      <c r="S282" s="261"/>
      <c r="T282" s="236"/>
      <c r="U282" s="402"/>
      <c r="V282" s="277">
        <f t="shared" si="51"/>
        <v>0</v>
      </c>
      <c r="W282" s="323" t="str">
        <f t="shared" si="52"/>
        <v/>
      </c>
      <c r="X282" s="238" t="str">
        <f t="shared" si="45"/>
        <v/>
      </c>
      <c r="Y282" s="252">
        <f t="shared" si="46"/>
        <v>0</v>
      </c>
      <c r="Z282" s="252">
        <f t="shared" si="53"/>
        <v>0</v>
      </c>
      <c r="AA282" s="253">
        <f t="shared" si="54"/>
        <v>0</v>
      </c>
      <c r="AB282" s="254">
        <f t="shared" si="47"/>
        <v>0</v>
      </c>
      <c r="AC282" s="254"/>
      <c r="AD282" s="255"/>
    </row>
    <row r="283" spans="1:30" ht="12.75" customHeight="1" x14ac:dyDescent="0.25">
      <c r="A283" s="186"/>
      <c r="B283" s="230"/>
      <c r="C283" s="256"/>
      <c r="D283" s="232"/>
      <c r="E283" s="192">
        <f t="shared" si="55"/>
        <v>10</v>
      </c>
      <c r="F283" s="144" t="str">
        <f>IFERROR(IF(MID(D283,4,3)="AFE",VLOOKUP(D283,'Affiliated entities'!$B$7:$T$37,2,FALSE),VLOOKUP(A283,Beneficiaries!$A$9:$C$38,2,FALSE)),"")</f>
        <v/>
      </c>
      <c r="G283" s="187" t="str">
        <f>IFERROR(IF(MID(D283,4,3)="AFE",VLOOKUP(D283,'Affiliated entities'!$B$7:$T$37,4,FALSE),VLOOKUP(A283,Beneficiaries!$A$9:$C$38,3,FALSE)),"")</f>
        <v/>
      </c>
      <c r="H283" s="188" t="b">
        <f t="shared" si="48"/>
        <v>1</v>
      </c>
      <c r="I283" s="147" t="str">
        <f t="shared" si="49"/>
        <v/>
      </c>
      <c r="J283" s="300">
        <f t="shared" si="50"/>
        <v>0</v>
      </c>
      <c r="K283" s="257"/>
      <c r="L283" s="230"/>
      <c r="M283" s="258"/>
      <c r="N283" s="258"/>
      <c r="O283" s="259"/>
      <c r="P283" s="258"/>
      <c r="Q283" s="259"/>
      <c r="R283" s="261"/>
      <c r="S283" s="261"/>
      <c r="T283" s="236"/>
      <c r="U283" s="402"/>
      <c r="V283" s="277">
        <f t="shared" si="51"/>
        <v>0</v>
      </c>
      <c r="W283" s="323" t="str">
        <f t="shared" si="52"/>
        <v/>
      </c>
      <c r="X283" s="238" t="str">
        <f t="shared" si="45"/>
        <v/>
      </c>
      <c r="Y283" s="252">
        <f t="shared" si="46"/>
        <v>0</v>
      </c>
      <c r="Z283" s="252">
        <f t="shared" si="53"/>
        <v>0</v>
      </c>
      <c r="AA283" s="253">
        <f t="shared" si="54"/>
        <v>0</v>
      </c>
      <c r="AB283" s="254">
        <f t="shared" si="47"/>
        <v>0</v>
      </c>
      <c r="AC283" s="254"/>
      <c r="AD283" s="255"/>
    </row>
    <row r="284" spans="1:30" ht="12.75" customHeight="1" x14ac:dyDescent="0.25">
      <c r="A284" s="186"/>
      <c r="B284" s="230"/>
      <c r="C284" s="256"/>
      <c r="D284" s="232"/>
      <c r="E284" s="192">
        <f t="shared" si="55"/>
        <v>10</v>
      </c>
      <c r="F284" s="144" t="str">
        <f>IFERROR(IF(MID(D284,4,3)="AFE",VLOOKUP(D284,'Affiliated entities'!$B$7:$T$37,2,FALSE),VLOOKUP(A284,Beneficiaries!$A$9:$C$38,2,FALSE)),"")</f>
        <v/>
      </c>
      <c r="G284" s="187" t="str">
        <f>IFERROR(IF(MID(D284,4,3)="AFE",VLOOKUP(D284,'Affiliated entities'!$B$7:$T$37,4,FALSE),VLOOKUP(A284,Beneficiaries!$A$9:$C$38,3,FALSE)),"")</f>
        <v/>
      </c>
      <c r="H284" s="188" t="b">
        <f t="shared" si="48"/>
        <v>1</v>
      </c>
      <c r="I284" s="147" t="str">
        <f t="shared" si="49"/>
        <v/>
      </c>
      <c r="J284" s="300">
        <f t="shared" si="50"/>
        <v>0</v>
      </c>
      <c r="K284" s="257"/>
      <c r="L284" s="230"/>
      <c r="M284" s="258"/>
      <c r="N284" s="258"/>
      <c r="O284" s="259"/>
      <c r="P284" s="258"/>
      <c r="Q284" s="259"/>
      <c r="R284" s="261"/>
      <c r="S284" s="261"/>
      <c r="T284" s="236"/>
      <c r="U284" s="402"/>
      <c r="V284" s="277">
        <f t="shared" si="51"/>
        <v>0</v>
      </c>
      <c r="W284" s="323" t="str">
        <f t="shared" si="52"/>
        <v/>
      </c>
      <c r="X284" s="238" t="str">
        <f t="shared" si="45"/>
        <v/>
      </c>
      <c r="Y284" s="252">
        <f t="shared" si="46"/>
        <v>0</v>
      </c>
      <c r="Z284" s="252">
        <f t="shared" si="53"/>
        <v>0</v>
      </c>
      <c r="AA284" s="253">
        <f t="shared" si="54"/>
        <v>0</v>
      </c>
      <c r="AB284" s="254">
        <f t="shared" si="47"/>
        <v>0</v>
      </c>
      <c r="AC284" s="254"/>
      <c r="AD284" s="255"/>
    </row>
    <row r="285" spans="1:30" ht="12.75" customHeight="1" x14ac:dyDescent="0.25">
      <c r="A285" s="186"/>
      <c r="B285" s="230"/>
      <c r="C285" s="256"/>
      <c r="D285" s="232"/>
      <c r="E285" s="192">
        <f t="shared" si="55"/>
        <v>10</v>
      </c>
      <c r="F285" s="144" t="str">
        <f>IFERROR(IF(MID(D285,4,3)="AFE",VLOOKUP(D285,'Affiliated entities'!$B$7:$T$37,2,FALSE),VLOOKUP(A285,Beneficiaries!$A$9:$C$38,2,FALSE)),"")</f>
        <v/>
      </c>
      <c r="G285" s="187" t="str">
        <f>IFERROR(IF(MID(D285,4,3)="AFE",VLOOKUP(D285,'Affiliated entities'!$B$7:$T$37,4,FALSE),VLOOKUP(A285,Beneficiaries!$A$9:$C$38,3,FALSE)),"")</f>
        <v/>
      </c>
      <c r="H285" s="188" t="b">
        <f t="shared" si="48"/>
        <v>1</v>
      </c>
      <c r="I285" s="147" t="str">
        <f t="shared" si="49"/>
        <v/>
      </c>
      <c r="J285" s="300">
        <f t="shared" si="50"/>
        <v>0</v>
      </c>
      <c r="K285" s="257"/>
      <c r="L285" s="230"/>
      <c r="M285" s="258"/>
      <c r="N285" s="258"/>
      <c r="O285" s="259"/>
      <c r="P285" s="258"/>
      <c r="Q285" s="259"/>
      <c r="R285" s="261"/>
      <c r="S285" s="261"/>
      <c r="T285" s="236"/>
      <c r="U285" s="402"/>
      <c r="V285" s="277">
        <f t="shared" si="51"/>
        <v>0</v>
      </c>
      <c r="W285" s="323" t="str">
        <f t="shared" si="52"/>
        <v/>
      </c>
      <c r="X285" s="238" t="str">
        <f t="shared" si="45"/>
        <v/>
      </c>
      <c r="Y285" s="252">
        <f t="shared" si="46"/>
        <v>0</v>
      </c>
      <c r="Z285" s="252">
        <f t="shared" si="53"/>
        <v>0</v>
      </c>
      <c r="AA285" s="253">
        <f t="shared" si="54"/>
        <v>0</v>
      </c>
      <c r="AB285" s="254">
        <f t="shared" si="47"/>
        <v>0</v>
      </c>
      <c r="AC285" s="254"/>
      <c r="AD285" s="255"/>
    </row>
    <row r="286" spans="1:30" ht="12.75" customHeight="1" x14ac:dyDescent="0.25">
      <c r="A286" s="186"/>
      <c r="B286" s="230"/>
      <c r="C286" s="256"/>
      <c r="D286" s="232"/>
      <c r="E286" s="192">
        <f t="shared" si="55"/>
        <v>10</v>
      </c>
      <c r="F286" s="144" t="str">
        <f>IFERROR(IF(MID(D286,4,3)="AFE",VLOOKUP(D286,'Affiliated entities'!$B$7:$T$37,2,FALSE),VLOOKUP(A286,Beneficiaries!$A$9:$C$38,2,FALSE)),"")</f>
        <v/>
      </c>
      <c r="G286" s="187" t="str">
        <f>IFERROR(IF(MID(D286,4,3)="AFE",VLOOKUP(D286,'Affiliated entities'!$B$7:$T$37,4,FALSE),VLOOKUP(A286,Beneficiaries!$A$9:$C$38,3,FALSE)),"")</f>
        <v/>
      </c>
      <c r="H286" s="188" t="b">
        <f t="shared" si="48"/>
        <v>1</v>
      </c>
      <c r="I286" s="147" t="str">
        <f t="shared" si="49"/>
        <v/>
      </c>
      <c r="J286" s="300">
        <f t="shared" si="50"/>
        <v>0</v>
      </c>
      <c r="K286" s="257"/>
      <c r="L286" s="230"/>
      <c r="M286" s="258"/>
      <c r="N286" s="258"/>
      <c r="O286" s="259"/>
      <c r="P286" s="258"/>
      <c r="Q286" s="259"/>
      <c r="R286" s="261"/>
      <c r="S286" s="261"/>
      <c r="T286" s="236"/>
      <c r="U286" s="402"/>
      <c r="V286" s="277">
        <f t="shared" si="51"/>
        <v>0</v>
      </c>
      <c r="W286" s="323" t="str">
        <f t="shared" si="52"/>
        <v/>
      </c>
      <c r="X286" s="238" t="str">
        <f t="shared" si="45"/>
        <v/>
      </c>
      <c r="Y286" s="252">
        <f t="shared" si="46"/>
        <v>0</v>
      </c>
      <c r="Z286" s="252">
        <f t="shared" si="53"/>
        <v>0</v>
      </c>
      <c r="AA286" s="253">
        <f t="shared" si="54"/>
        <v>0</v>
      </c>
      <c r="AB286" s="254">
        <f t="shared" si="47"/>
        <v>0</v>
      </c>
      <c r="AC286" s="254"/>
      <c r="AD286" s="255"/>
    </row>
    <row r="287" spans="1:30" ht="12.75" customHeight="1" x14ac:dyDescent="0.25">
      <c r="A287" s="186"/>
      <c r="B287" s="230"/>
      <c r="C287" s="256"/>
      <c r="D287" s="232"/>
      <c r="E287" s="192">
        <f t="shared" si="55"/>
        <v>10</v>
      </c>
      <c r="F287" s="144" t="str">
        <f>IFERROR(IF(MID(D287,4,3)="AFE",VLOOKUP(D287,'Affiliated entities'!$B$7:$T$37,2,FALSE),VLOOKUP(A287,Beneficiaries!$A$9:$C$38,2,FALSE)),"")</f>
        <v/>
      </c>
      <c r="G287" s="187" t="str">
        <f>IFERROR(IF(MID(D287,4,3)="AFE",VLOOKUP(D287,'Affiliated entities'!$B$7:$T$37,4,FALSE),VLOOKUP(A287,Beneficiaries!$A$9:$C$38,3,FALSE)),"")</f>
        <v/>
      </c>
      <c r="H287" s="188" t="b">
        <f t="shared" si="48"/>
        <v>1</v>
      </c>
      <c r="I287" s="147" t="str">
        <f t="shared" si="49"/>
        <v/>
      </c>
      <c r="J287" s="300">
        <f t="shared" si="50"/>
        <v>0</v>
      </c>
      <c r="K287" s="257"/>
      <c r="L287" s="230"/>
      <c r="M287" s="258"/>
      <c r="N287" s="258"/>
      <c r="O287" s="259"/>
      <c r="P287" s="258"/>
      <c r="Q287" s="259"/>
      <c r="R287" s="261"/>
      <c r="S287" s="261"/>
      <c r="T287" s="236"/>
      <c r="U287" s="402"/>
      <c r="V287" s="277">
        <f t="shared" si="51"/>
        <v>0</v>
      </c>
      <c r="W287" s="323" t="str">
        <f t="shared" si="52"/>
        <v/>
      </c>
      <c r="X287" s="238" t="str">
        <f t="shared" si="45"/>
        <v/>
      </c>
      <c r="Y287" s="252">
        <f t="shared" si="46"/>
        <v>0</v>
      </c>
      <c r="Z287" s="252">
        <f t="shared" si="53"/>
        <v>0</v>
      </c>
      <c r="AA287" s="253">
        <f t="shared" si="54"/>
        <v>0</v>
      </c>
      <c r="AB287" s="254">
        <f t="shared" si="47"/>
        <v>0</v>
      </c>
      <c r="AC287" s="254"/>
      <c r="AD287" s="255"/>
    </row>
    <row r="288" spans="1:30" ht="12.75" customHeight="1" x14ac:dyDescent="0.25">
      <c r="A288" s="186"/>
      <c r="B288" s="230"/>
      <c r="C288" s="256"/>
      <c r="D288" s="232"/>
      <c r="E288" s="192">
        <f t="shared" si="55"/>
        <v>10</v>
      </c>
      <c r="F288" s="144" t="str">
        <f>IFERROR(IF(MID(D288,4,3)="AFE",VLOOKUP(D288,'Affiliated entities'!$B$7:$T$37,2,FALSE),VLOOKUP(A288,Beneficiaries!$A$9:$C$38,2,FALSE)),"")</f>
        <v/>
      </c>
      <c r="G288" s="187" t="str">
        <f>IFERROR(IF(MID(D288,4,3)="AFE",VLOOKUP(D288,'Affiliated entities'!$B$7:$T$37,4,FALSE),VLOOKUP(A288,Beneficiaries!$A$9:$C$38,3,FALSE)),"")</f>
        <v/>
      </c>
      <c r="H288" s="188" t="b">
        <f t="shared" si="48"/>
        <v>1</v>
      </c>
      <c r="I288" s="147" t="str">
        <f t="shared" si="49"/>
        <v/>
      </c>
      <c r="J288" s="300">
        <f t="shared" si="50"/>
        <v>0</v>
      </c>
      <c r="K288" s="257"/>
      <c r="L288" s="230"/>
      <c r="M288" s="258"/>
      <c r="N288" s="258"/>
      <c r="O288" s="259"/>
      <c r="P288" s="258"/>
      <c r="Q288" s="259"/>
      <c r="R288" s="261"/>
      <c r="S288" s="261"/>
      <c r="T288" s="236"/>
      <c r="U288" s="402"/>
      <c r="V288" s="277">
        <f t="shared" si="51"/>
        <v>0</v>
      </c>
      <c r="W288" s="323" t="str">
        <f t="shared" si="52"/>
        <v/>
      </c>
      <c r="X288" s="238" t="str">
        <f t="shared" si="45"/>
        <v/>
      </c>
      <c r="Y288" s="252">
        <f t="shared" si="46"/>
        <v>0</v>
      </c>
      <c r="Z288" s="252">
        <f t="shared" si="53"/>
        <v>0</v>
      </c>
      <c r="AA288" s="253">
        <f t="shared" si="54"/>
        <v>0</v>
      </c>
      <c r="AB288" s="254">
        <f t="shared" si="47"/>
        <v>0</v>
      </c>
      <c r="AC288" s="254"/>
      <c r="AD288" s="255"/>
    </row>
    <row r="289" spans="1:30" ht="12.75" customHeight="1" x14ac:dyDescent="0.25">
      <c r="A289" s="186"/>
      <c r="B289" s="230"/>
      <c r="C289" s="256"/>
      <c r="D289" s="232"/>
      <c r="E289" s="192">
        <f t="shared" si="55"/>
        <v>10</v>
      </c>
      <c r="F289" s="144" t="str">
        <f>IFERROR(IF(MID(D289,4,3)="AFE",VLOOKUP(D289,'Affiliated entities'!$B$7:$T$37,2,FALSE),VLOOKUP(A289,Beneficiaries!$A$9:$C$38,2,FALSE)),"")</f>
        <v/>
      </c>
      <c r="G289" s="187" t="str">
        <f>IFERROR(IF(MID(D289,4,3)="AFE",VLOOKUP(D289,'Affiliated entities'!$B$7:$T$37,4,FALSE),VLOOKUP(A289,Beneficiaries!$A$9:$C$38,3,FALSE)),"")</f>
        <v/>
      </c>
      <c r="H289" s="188" t="b">
        <f t="shared" si="48"/>
        <v>1</v>
      </c>
      <c r="I289" s="147" t="str">
        <f t="shared" si="49"/>
        <v/>
      </c>
      <c r="J289" s="300">
        <f t="shared" si="50"/>
        <v>0</v>
      </c>
      <c r="K289" s="257"/>
      <c r="L289" s="230"/>
      <c r="M289" s="258"/>
      <c r="N289" s="258"/>
      <c r="O289" s="259"/>
      <c r="P289" s="258"/>
      <c r="Q289" s="259"/>
      <c r="R289" s="261"/>
      <c r="S289" s="261"/>
      <c r="T289" s="236"/>
      <c r="U289" s="402"/>
      <c r="V289" s="277">
        <f t="shared" si="51"/>
        <v>0</v>
      </c>
      <c r="W289" s="323" t="str">
        <f t="shared" si="52"/>
        <v/>
      </c>
      <c r="X289" s="238" t="str">
        <f t="shared" si="45"/>
        <v/>
      </c>
      <c r="Y289" s="252">
        <f t="shared" si="46"/>
        <v>0</v>
      </c>
      <c r="Z289" s="252">
        <f t="shared" si="53"/>
        <v>0</v>
      </c>
      <c r="AA289" s="253">
        <f t="shared" si="54"/>
        <v>0</v>
      </c>
      <c r="AB289" s="254">
        <f t="shared" si="47"/>
        <v>0</v>
      </c>
      <c r="AC289" s="254"/>
      <c r="AD289" s="255"/>
    </row>
    <row r="290" spans="1:30" ht="12.75" customHeight="1" x14ac:dyDescent="0.25">
      <c r="A290" s="186"/>
      <c r="B290" s="230"/>
      <c r="C290" s="256"/>
      <c r="D290" s="232"/>
      <c r="E290" s="192">
        <f t="shared" si="55"/>
        <v>10</v>
      </c>
      <c r="F290" s="144" t="str">
        <f>IFERROR(IF(MID(D290,4,3)="AFE",VLOOKUP(D290,'Affiliated entities'!$B$7:$T$37,2,FALSE),VLOOKUP(A290,Beneficiaries!$A$9:$C$38,2,FALSE)),"")</f>
        <v/>
      </c>
      <c r="G290" s="187" t="str">
        <f>IFERROR(IF(MID(D290,4,3)="AFE",VLOOKUP(D290,'Affiliated entities'!$B$7:$T$37,4,FALSE),VLOOKUP(A290,Beneficiaries!$A$9:$C$38,3,FALSE)),"")</f>
        <v/>
      </c>
      <c r="H290" s="188" t="b">
        <f t="shared" si="48"/>
        <v>1</v>
      </c>
      <c r="I290" s="147" t="str">
        <f t="shared" si="49"/>
        <v/>
      </c>
      <c r="J290" s="300">
        <f t="shared" si="50"/>
        <v>0</v>
      </c>
      <c r="K290" s="257"/>
      <c r="L290" s="230"/>
      <c r="M290" s="258"/>
      <c r="N290" s="258"/>
      <c r="O290" s="259"/>
      <c r="P290" s="258"/>
      <c r="Q290" s="259"/>
      <c r="R290" s="261"/>
      <c r="S290" s="261"/>
      <c r="T290" s="236"/>
      <c r="U290" s="402"/>
      <c r="V290" s="277">
        <f t="shared" si="51"/>
        <v>0</v>
      </c>
      <c r="W290" s="323" t="str">
        <f t="shared" si="52"/>
        <v/>
      </c>
      <c r="X290" s="238" t="str">
        <f t="shared" si="45"/>
        <v/>
      </c>
      <c r="Y290" s="252">
        <f t="shared" si="46"/>
        <v>0</v>
      </c>
      <c r="Z290" s="252">
        <f t="shared" si="53"/>
        <v>0</v>
      </c>
      <c r="AA290" s="253">
        <f t="shared" si="54"/>
        <v>0</v>
      </c>
      <c r="AB290" s="254">
        <f t="shared" si="47"/>
        <v>0</v>
      </c>
      <c r="AC290" s="254"/>
      <c r="AD290" s="255"/>
    </row>
    <row r="291" spans="1:30" ht="12.75" customHeight="1" x14ac:dyDescent="0.25">
      <c r="A291" s="186"/>
      <c r="B291" s="230"/>
      <c r="C291" s="256"/>
      <c r="D291" s="232"/>
      <c r="E291" s="192">
        <f t="shared" si="55"/>
        <v>10</v>
      </c>
      <c r="F291" s="144" t="str">
        <f>IFERROR(IF(MID(D291,4,3)="AFE",VLOOKUP(D291,'Affiliated entities'!$B$7:$T$37,2,FALSE),VLOOKUP(A291,Beneficiaries!$A$9:$C$38,2,FALSE)),"")</f>
        <v/>
      </c>
      <c r="G291" s="187" t="str">
        <f>IFERROR(IF(MID(D291,4,3)="AFE",VLOOKUP(D291,'Affiliated entities'!$B$7:$T$37,4,FALSE),VLOOKUP(A291,Beneficiaries!$A$9:$C$38,3,FALSE)),"")</f>
        <v/>
      </c>
      <c r="H291" s="188" t="b">
        <f t="shared" si="48"/>
        <v>1</v>
      </c>
      <c r="I291" s="147" t="str">
        <f t="shared" si="49"/>
        <v/>
      </c>
      <c r="J291" s="300">
        <f t="shared" si="50"/>
        <v>0</v>
      </c>
      <c r="K291" s="257"/>
      <c r="L291" s="230"/>
      <c r="M291" s="258"/>
      <c r="N291" s="258"/>
      <c r="O291" s="259"/>
      <c r="P291" s="258"/>
      <c r="Q291" s="259"/>
      <c r="R291" s="261"/>
      <c r="S291" s="261"/>
      <c r="T291" s="236"/>
      <c r="U291" s="402"/>
      <c r="V291" s="277">
        <f t="shared" si="51"/>
        <v>0</v>
      </c>
      <c r="W291" s="323" t="str">
        <f t="shared" si="52"/>
        <v/>
      </c>
      <c r="X291" s="238" t="str">
        <f t="shared" si="45"/>
        <v/>
      </c>
      <c r="Y291" s="252">
        <f t="shared" si="46"/>
        <v>0</v>
      </c>
      <c r="Z291" s="252">
        <f t="shared" si="53"/>
        <v>0</v>
      </c>
      <c r="AA291" s="253">
        <f t="shared" si="54"/>
        <v>0</v>
      </c>
      <c r="AB291" s="254">
        <f t="shared" si="47"/>
        <v>0</v>
      </c>
      <c r="AC291" s="254"/>
      <c r="AD291" s="255"/>
    </row>
    <row r="292" spans="1:30" ht="12.75" customHeight="1" x14ac:dyDescent="0.25">
      <c r="A292" s="186"/>
      <c r="B292" s="230"/>
      <c r="C292" s="256"/>
      <c r="D292" s="232"/>
      <c r="E292" s="192">
        <f t="shared" si="55"/>
        <v>10</v>
      </c>
      <c r="F292" s="144" t="str">
        <f>IFERROR(IF(MID(D292,4,3)="AFE",VLOOKUP(D292,'Affiliated entities'!$B$7:$T$37,2,FALSE),VLOOKUP(A292,Beneficiaries!$A$9:$C$38,2,FALSE)),"")</f>
        <v/>
      </c>
      <c r="G292" s="187" t="str">
        <f>IFERROR(IF(MID(D292,4,3)="AFE",VLOOKUP(D292,'Affiliated entities'!$B$7:$T$37,4,FALSE),VLOOKUP(A292,Beneficiaries!$A$9:$C$38,3,FALSE)),"")</f>
        <v/>
      </c>
      <c r="H292" s="188" t="b">
        <f t="shared" si="48"/>
        <v>1</v>
      </c>
      <c r="I292" s="147" t="str">
        <f t="shared" si="49"/>
        <v/>
      </c>
      <c r="J292" s="300">
        <f t="shared" si="50"/>
        <v>0</v>
      </c>
      <c r="K292" s="257"/>
      <c r="L292" s="230"/>
      <c r="M292" s="258"/>
      <c r="N292" s="258"/>
      <c r="O292" s="259"/>
      <c r="P292" s="258"/>
      <c r="Q292" s="259"/>
      <c r="R292" s="261"/>
      <c r="S292" s="261"/>
      <c r="T292" s="236"/>
      <c r="U292" s="402"/>
      <c r="V292" s="277">
        <f t="shared" si="51"/>
        <v>0</v>
      </c>
      <c r="W292" s="323" t="str">
        <f t="shared" si="52"/>
        <v/>
      </c>
      <c r="X292" s="238" t="str">
        <f t="shared" si="45"/>
        <v/>
      </c>
      <c r="Y292" s="252">
        <f t="shared" si="46"/>
        <v>0</v>
      </c>
      <c r="Z292" s="252">
        <f t="shared" si="53"/>
        <v>0</v>
      </c>
      <c r="AA292" s="253">
        <f t="shared" si="54"/>
        <v>0</v>
      </c>
      <c r="AB292" s="254">
        <f t="shared" si="47"/>
        <v>0</v>
      </c>
      <c r="AC292" s="254"/>
      <c r="AD292" s="255"/>
    </row>
    <row r="293" spans="1:30" ht="12.75" customHeight="1" x14ac:dyDescent="0.25">
      <c r="A293" s="186"/>
      <c r="B293" s="230"/>
      <c r="C293" s="256"/>
      <c r="D293" s="232"/>
      <c r="E293" s="192">
        <f t="shared" si="55"/>
        <v>10</v>
      </c>
      <c r="F293" s="144" t="str">
        <f>IFERROR(IF(MID(D293,4,3)="AFE",VLOOKUP(D293,'Affiliated entities'!$B$7:$T$37,2,FALSE),VLOOKUP(A293,Beneficiaries!$A$9:$C$38,2,FALSE)),"")</f>
        <v/>
      </c>
      <c r="G293" s="187" t="str">
        <f>IFERROR(IF(MID(D293,4,3)="AFE",VLOOKUP(D293,'Affiliated entities'!$B$7:$T$37,4,FALSE),VLOOKUP(A293,Beneficiaries!$A$9:$C$38,3,FALSE)),"")</f>
        <v/>
      </c>
      <c r="H293" s="188" t="b">
        <f t="shared" si="48"/>
        <v>1</v>
      </c>
      <c r="I293" s="147" t="str">
        <f t="shared" si="49"/>
        <v/>
      </c>
      <c r="J293" s="300">
        <f t="shared" si="50"/>
        <v>0</v>
      </c>
      <c r="K293" s="257"/>
      <c r="L293" s="230"/>
      <c r="M293" s="258"/>
      <c r="N293" s="258"/>
      <c r="O293" s="259"/>
      <c r="P293" s="258"/>
      <c r="Q293" s="259"/>
      <c r="R293" s="261"/>
      <c r="S293" s="261"/>
      <c r="T293" s="236"/>
      <c r="U293" s="402"/>
      <c r="V293" s="277">
        <f t="shared" si="51"/>
        <v>0</v>
      </c>
      <c r="W293" s="323" t="str">
        <f t="shared" si="52"/>
        <v/>
      </c>
      <c r="X293" s="238" t="str">
        <f t="shared" si="45"/>
        <v/>
      </c>
      <c r="Y293" s="252">
        <f t="shared" si="46"/>
        <v>0</v>
      </c>
      <c r="Z293" s="252">
        <f t="shared" si="53"/>
        <v>0</v>
      </c>
      <c r="AA293" s="253">
        <f t="shared" si="54"/>
        <v>0</v>
      </c>
      <c r="AB293" s="254">
        <f t="shared" si="47"/>
        <v>0</v>
      </c>
      <c r="AC293" s="254"/>
      <c r="AD293" s="255"/>
    </row>
    <row r="294" spans="1:30" ht="12.75" customHeight="1" x14ac:dyDescent="0.25">
      <c r="A294" s="186"/>
      <c r="B294" s="230"/>
      <c r="C294" s="256"/>
      <c r="D294" s="232"/>
      <c r="E294" s="192">
        <f t="shared" si="55"/>
        <v>10</v>
      </c>
      <c r="F294" s="144" t="str">
        <f>IFERROR(IF(MID(D294,4,3)="AFE",VLOOKUP(D294,'Affiliated entities'!$B$7:$T$37,2,FALSE),VLOOKUP(A294,Beneficiaries!$A$9:$C$38,2,FALSE)),"")</f>
        <v/>
      </c>
      <c r="G294" s="187" t="str">
        <f>IFERROR(IF(MID(D294,4,3)="AFE",VLOOKUP(D294,'Affiliated entities'!$B$7:$T$37,4,FALSE),VLOOKUP(A294,Beneficiaries!$A$9:$C$38,3,FALSE)),"")</f>
        <v/>
      </c>
      <c r="H294" s="188" t="b">
        <f t="shared" si="48"/>
        <v>1</v>
      </c>
      <c r="I294" s="147" t="str">
        <f t="shared" si="49"/>
        <v/>
      </c>
      <c r="J294" s="300">
        <f t="shared" si="50"/>
        <v>0</v>
      </c>
      <c r="K294" s="257"/>
      <c r="L294" s="230"/>
      <c r="M294" s="258"/>
      <c r="N294" s="258"/>
      <c r="O294" s="259"/>
      <c r="P294" s="258"/>
      <c r="Q294" s="259"/>
      <c r="R294" s="261"/>
      <c r="S294" s="261"/>
      <c r="T294" s="236"/>
      <c r="U294" s="402"/>
      <c r="V294" s="277">
        <f t="shared" si="51"/>
        <v>0</v>
      </c>
      <c r="W294" s="323" t="str">
        <f t="shared" si="52"/>
        <v/>
      </c>
      <c r="X294" s="238" t="str">
        <f t="shared" si="45"/>
        <v/>
      </c>
      <c r="Y294" s="252">
        <f t="shared" si="46"/>
        <v>0</v>
      </c>
      <c r="Z294" s="252">
        <f t="shared" si="53"/>
        <v>0</v>
      </c>
      <c r="AA294" s="253">
        <f t="shared" si="54"/>
        <v>0</v>
      </c>
      <c r="AB294" s="254">
        <f t="shared" si="47"/>
        <v>0</v>
      </c>
      <c r="AC294" s="254"/>
      <c r="AD294" s="255"/>
    </row>
    <row r="295" spans="1:30" ht="12.75" customHeight="1" x14ac:dyDescent="0.25">
      <c r="A295" s="186"/>
      <c r="B295" s="230"/>
      <c r="C295" s="256"/>
      <c r="D295" s="232"/>
      <c r="E295" s="192">
        <f t="shared" si="55"/>
        <v>10</v>
      </c>
      <c r="F295" s="144" t="str">
        <f>IFERROR(IF(MID(D295,4,3)="AFE",VLOOKUP(D295,'Affiliated entities'!$B$7:$T$37,2,FALSE),VLOOKUP(A295,Beneficiaries!$A$9:$C$38,2,FALSE)),"")</f>
        <v/>
      </c>
      <c r="G295" s="187" t="str">
        <f>IFERROR(IF(MID(D295,4,3)="AFE",VLOOKUP(D295,'Affiliated entities'!$B$7:$T$37,4,FALSE),VLOOKUP(A295,Beneficiaries!$A$9:$C$38,3,FALSE)),"")</f>
        <v/>
      </c>
      <c r="H295" s="188" t="b">
        <f t="shared" si="48"/>
        <v>1</v>
      </c>
      <c r="I295" s="147" t="str">
        <f t="shared" si="49"/>
        <v/>
      </c>
      <c r="J295" s="300">
        <f t="shared" si="50"/>
        <v>0</v>
      </c>
      <c r="K295" s="257"/>
      <c r="L295" s="230"/>
      <c r="M295" s="258"/>
      <c r="N295" s="258"/>
      <c r="O295" s="259"/>
      <c r="P295" s="258"/>
      <c r="Q295" s="259"/>
      <c r="R295" s="261"/>
      <c r="S295" s="261"/>
      <c r="T295" s="236"/>
      <c r="U295" s="402"/>
      <c r="V295" s="277">
        <f t="shared" si="51"/>
        <v>0</v>
      </c>
      <c r="W295" s="323" t="str">
        <f t="shared" si="52"/>
        <v/>
      </c>
      <c r="X295" s="238" t="str">
        <f t="shared" si="45"/>
        <v/>
      </c>
      <c r="Y295" s="252">
        <f t="shared" si="46"/>
        <v>0</v>
      </c>
      <c r="Z295" s="252">
        <f t="shared" si="53"/>
        <v>0</v>
      </c>
      <c r="AA295" s="253">
        <f t="shared" si="54"/>
        <v>0</v>
      </c>
      <c r="AB295" s="254">
        <f t="shared" si="47"/>
        <v>0</v>
      </c>
      <c r="AC295" s="254"/>
      <c r="AD295" s="255"/>
    </row>
    <row r="296" spans="1:30" ht="12.75" customHeight="1" x14ac:dyDescent="0.25">
      <c r="A296" s="186"/>
      <c r="B296" s="230"/>
      <c r="C296" s="256"/>
      <c r="D296" s="232"/>
      <c r="E296" s="192">
        <f t="shared" si="55"/>
        <v>10</v>
      </c>
      <c r="F296" s="144" t="str">
        <f>IFERROR(IF(MID(D296,4,3)="AFE",VLOOKUP(D296,'Affiliated entities'!$B$7:$T$37,2,FALSE),VLOOKUP(A296,Beneficiaries!$A$9:$C$38,2,FALSE)),"")</f>
        <v/>
      </c>
      <c r="G296" s="187" t="str">
        <f>IFERROR(IF(MID(D296,4,3)="AFE",VLOOKUP(D296,'Affiliated entities'!$B$7:$T$37,4,FALSE),VLOOKUP(A296,Beneficiaries!$A$9:$C$38,3,FALSE)),"")</f>
        <v/>
      </c>
      <c r="H296" s="188" t="b">
        <f t="shared" si="48"/>
        <v>1</v>
      </c>
      <c r="I296" s="147" t="str">
        <f t="shared" si="49"/>
        <v/>
      </c>
      <c r="J296" s="300">
        <f t="shared" si="50"/>
        <v>0</v>
      </c>
      <c r="K296" s="257"/>
      <c r="L296" s="230"/>
      <c r="M296" s="258"/>
      <c r="N296" s="258"/>
      <c r="O296" s="259"/>
      <c r="P296" s="258"/>
      <c r="Q296" s="259"/>
      <c r="R296" s="261"/>
      <c r="S296" s="261"/>
      <c r="T296" s="236"/>
      <c r="U296" s="402"/>
      <c r="V296" s="277">
        <f t="shared" si="51"/>
        <v>0</v>
      </c>
      <c r="W296" s="323" t="str">
        <f t="shared" si="52"/>
        <v/>
      </c>
      <c r="X296" s="238" t="str">
        <f t="shared" si="45"/>
        <v/>
      </c>
      <c r="Y296" s="252">
        <f t="shared" si="46"/>
        <v>0</v>
      </c>
      <c r="Z296" s="252">
        <f t="shared" si="53"/>
        <v>0</v>
      </c>
      <c r="AA296" s="253">
        <f t="shared" si="54"/>
        <v>0</v>
      </c>
      <c r="AB296" s="254">
        <f t="shared" si="47"/>
        <v>0</v>
      </c>
      <c r="AC296" s="254"/>
      <c r="AD296" s="255"/>
    </row>
    <row r="297" spans="1:30" ht="12.75" customHeight="1" x14ac:dyDescent="0.25">
      <c r="A297" s="186"/>
      <c r="B297" s="230"/>
      <c r="C297" s="256"/>
      <c r="D297" s="232"/>
      <c r="E297" s="192">
        <f t="shared" si="55"/>
        <v>10</v>
      </c>
      <c r="F297" s="144" t="str">
        <f>IFERROR(IF(MID(D297,4,3)="AFE",VLOOKUP(D297,'Affiliated entities'!$B$7:$T$37,2,FALSE),VLOOKUP(A297,Beneficiaries!$A$9:$C$38,2,FALSE)),"")</f>
        <v/>
      </c>
      <c r="G297" s="187" t="str">
        <f>IFERROR(IF(MID(D297,4,3)="AFE",VLOOKUP(D297,'Affiliated entities'!$B$7:$T$37,4,FALSE),VLOOKUP(A297,Beneficiaries!$A$9:$C$38,3,FALSE)),"")</f>
        <v/>
      </c>
      <c r="H297" s="188" t="b">
        <f t="shared" si="48"/>
        <v>1</v>
      </c>
      <c r="I297" s="147" t="str">
        <f t="shared" si="49"/>
        <v/>
      </c>
      <c r="J297" s="300">
        <f t="shared" si="50"/>
        <v>0</v>
      </c>
      <c r="K297" s="257"/>
      <c r="L297" s="230"/>
      <c r="M297" s="258"/>
      <c r="N297" s="258"/>
      <c r="O297" s="259"/>
      <c r="P297" s="258"/>
      <c r="Q297" s="259"/>
      <c r="R297" s="261"/>
      <c r="S297" s="261"/>
      <c r="T297" s="236"/>
      <c r="U297" s="402"/>
      <c r="V297" s="277">
        <f t="shared" si="51"/>
        <v>0</v>
      </c>
      <c r="W297" s="323" t="str">
        <f t="shared" si="52"/>
        <v/>
      </c>
      <c r="X297" s="238" t="str">
        <f t="shared" si="45"/>
        <v/>
      </c>
      <c r="Y297" s="252">
        <f t="shared" si="46"/>
        <v>0</v>
      </c>
      <c r="Z297" s="252">
        <f t="shared" si="53"/>
        <v>0</v>
      </c>
      <c r="AA297" s="253">
        <f t="shared" si="54"/>
        <v>0</v>
      </c>
      <c r="AB297" s="254">
        <f t="shared" si="47"/>
        <v>0</v>
      </c>
      <c r="AC297" s="254"/>
      <c r="AD297" s="255"/>
    </row>
    <row r="298" spans="1:30" ht="12.75" customHeight="1" x14ac:dyDescent="0.25">
      <c r="A298" s="186"/>
      <c r="B298" s="230"/>
      <c r="C298" s="256"/>
      <c r="D298" s="232"/>
      <c r="E298" s="192">
        <f t="shared" si="55"/>
        <v>10</v>
      </c>
      <c r="F298" s="144" t="str">
        <f>IFERROR(IF(MID(D298,4,3)="AFE",VLOOKUP(D298,'Affiliated entities'!$B$7:$T$37,2,FALSE),VLOOKUP(A298,Beneficiaries!$A$9:$C$38,2,FALSE)),"")</f>
        <v/>
      </c>
      <c r="G298" s="187" t="str">
        <f>IFERROR(IF(MID(D298,4,3)="AFE",VLOOKUP(D298,'Affiliated entities'!$B$7:$T$37,4,FALSE),VLOOKUP(A298,Beneficiaries!$A$9:$C$38,3,FALSE)),"")</f>
        <v/>
      </c>
      <c r="H298" s="188" t="b">
        <f t="shared" si="48"/>
        <v>1</v>
      </c>
      <c r="I298" s="147" t="str">
        <f t="shared" si="49"/>
        <v/>
      </c>
      <c r="J298" s="300">
        <f t="shared" si="50"/>
        <v>0</v>
      </c>
      <c r="K298" s="257"/>
      <c r="L298" s="230"/>
      <c r="M298" s="258"/>
      <c r="N298" s="258"/>
      <c r="O298" s="259"/>
      <c r="P298" s="258"/>
      <c r="Q298" s="259"/>
      <c r="R298" s="261"/>
      <c r="S298" s="261"/>
      <c r="T298" s="236"/>
      <c r="U298" s="402"/>
      <c r="V298" s="277">
        <f t="shared" si="51"/>
        <v>0</v>
      </c>
      <c r="W298" s="323" t="str">
        <f t="shared" si="52"/>
        <v/>
      </c>
      <c r="X298" s="238" t="str">
        <f t="shared" si="45"/>
        <v/>
      </c>
      <c r="Y298" s="252">
        <f t="shared" si="46"/>
        <v>0</v>
      </c>
      <c r="Z298" s="252">
        <f t="shared" si="53"/>
        <v>0</v>
      </c>
      <c r="AA298" s="253">
        <f t="shared" si="54"/>
        <v>0</v>
      </c>
      <c r="AB298" s="254">
        <f t="shared" si="47"/>
        <v>0</v>
      </c>
      <c r="AC298" s="254"/>
      <c r="AD298" s="255"/>
    </row>
    <row r="299" spans="1:30" ht="12.75" customHeight="1" x14ac:dyDescent="0.25">
      <c r="A299" s="186"/>
      <c r="B299" s="230"/>
      <c r="C299" s="256"/>
      <c r="D299" s="232"/>
      <c r="E299" s="192">
        <f t="shared" si="55"/>
        <v>10</v>
      </c>
      <c r="F299" s="144" t="str">
        <f>IFERROR(IF(MID(D299,4,3)="AFE",VLOOKUP(D299,'Affiliated entities'!$B$7:$T$37,2,FALSE),VLOOKUP(A299,Beneficiaries!$A$9:$C$38,2,FALSE)),"")</f>
        <v/>
      </c>
      <c r="G299" s="187" t="str">
        <f>IFERROR(IF(MID(D299,4,3)="AFE",VLOOKUP(D299,'Affiliated entities'!$B$7:$T$37,4,FALSE),VLOOKUP(A299,Beneficiaries!$A$9:$C$38,3,FALSE)),"")</f>
        <v/>
      </c>
      <c r="H299" s="188" t="b">
        <f t="shared" si="48"/>
        <v>1</v>
      </c>
      <c r="I299" s="147" t="str">
        <f t="shared" si="49"/>
        <v/>
      </c>
      <c r="J299" s="300">
        <f t="shared" si="50"/>
        <v>0</v>
      </c>
      <c r="K299" s="257"/>
      <c r="L299" s="230"/>
      <c r="M299" s="258"/>
      <c r="N299" s="258"/>
      <c r="O299" s="259"/>
      <c r="P299" s="258"/>
      <c r="Q299" s="259"/>
      <c r="R299" s="261"/>
      <c r="S299" s="261"/>
      <c r="T299" s="236"/>
      <c r="U299" s="402"/>
      <c r="V299" s="277">
        <f t="shared" si="51"/>
        <v>0</v>
      </c>
      <c r="W299" s="323" t="str">
        <f t="shared" si="52"/>
        <v/>
      </c>
      <c r="X299" s="238" t="str">
        <f t="shared" si="45"/>
        <v/>
      </c>
      <c r="Y299" s="252">
        <f t="shared" si="46"/>
        <v>0</v>
      </c>
      <c r="Z299" s="252">
        <f t="shared" si="53"/>
        <v>0</v>
      </c>
      <c r="AA299" s="253">
        <f t="shared" si="54"/>
        <v>0</v>
      </c>
      <c r="AB299" s="254">
        <f t="shared" si="47"/>
        <v>0</v>
      </c>
      <c r="AC299" s="254"/>
      <c r="AD299" s="255"/>
    </row>
    <row r="300" spans="1:30" ht="12.75" customHeight="1" x14ac:dyDescent="0.25">
      <c r="A300" s="186"/>
      <c r="B300" s="230"/>
      <c r="C300" s="256"/>
      <c r="D300" s="232"/>
      <c r="E300" s="192">
        <f t="shared" si="55"/>
        <v>10</v>
      </c>
      <c r="F300" s="144" t="str">
        <f>IFERROR(IF(MID(D300,4,3)="AFE",VLOOKUP(D300,'Affiliated entities'!$B$7:$T$37,2,FALSE),VLOOKUP(A300,Beneficiaries!$A$9:$C$38,2,FALSE)),"")</f>
        <v/>
      </c>
      <c r="G300" s="187" t="str">
        <f>IFERROR(IF(MID(D300,4,3)="AFE",VLOOKUP(D300,'Affiliated entities'!$B$7:$T$37,4,FALSE),VLOOKUP(A300,Beneficiaries!$A$9:$C$38,3,FALSE)),"")</f>
        <v/>
      </c>
      <c r="H300" s="188" t="b">
        <f t="shared" si="48"/>
        <v>1</v>
      </c>
      <c r="I300" s="147" t="str">
        <f t="shared" si="49"/>
        <v/>
      </c>
      <c r="J300" s="300">
        <f t="shared" si="50"/>
        <v>0</v>
      </c>
      <c r="K300" s="257"/>
      <c r="L300" s="230"/>
      <c r="M300" s="258"/>
      <c r="N300" s="258"/>
      <c r="O300" s="259"/>
      <c r="P300" s="258"/>
      <c r="Q300" s="259"/>
      <c r="R300" s="261"/>
      <c r="S300" s="261"/>
      <c r="T300" s="236"/>
      <c r="U300" s="402"/>
      <c r="V300" s="277">
        <f t="shared" si="51"/>
        <v>0</v>
      </c>
      <c r="W300" s="323" t="str">
        <f t="shared" si="52"/>
        <v/>
      </c>
      <c r="X300" s="238" t="str">
        <f t="shared" si="45"/>
        <v/>
      </c>
      <c r="Y300" s="252">
        <f t="shared" si="46"/>
        <v>0</v>
      </c>
      <c r="Z300" s="252">
        <f t="shared" si="53"/>
        <v>0</v>
      </c>
      <c r="AA300" s="253">
        <f t="shared" si="54"/>
        <v>0</v>
      </c>
      <c r="AB300" s="254">
        <f t="shared" si="47"/>
        <v>0</v>
      </c>
      <c r="AC300" s="254"/>
      <c r="AD300" s="255"/>
    </row>
    <row r="301" spans="1:30" ht="12.75" customHeight="1" x14ac:dyDescent="0.25">
      <c r="A301" s="186"/>
      <c r="B301" s="230"/>
      <c r="C301" s="256"/>
      <c r="D301" s="232"/>
      <c r="E301" s="192">
        <f t="shared" si="55"/>
        <v>10</v>
      </c>
      <c r="F301" s="144" t="str">
        <f>IFERROR(IF(MID(D301,4,3)="AFE",VLOOKUP(D301,'Affiliated entities'!$B$7:$T$37,2,FALSE),VLOOKUP(A301,Beneficiaries!$A$9:$C$38,2,FALSE)),"")</f>
        <v/>
      </c>
      <c r="G301" s="187" t="str">
        <f>IFERROR(IF(MID(D301,4,3)="AFE",VLOOKUP(D301,'Affiliated entities'!$B$7:$T$37,4,FALSE),VLOOKUP(A301,Beneficiaries!$A$9:$C$38,3,FALSE)),"")</f>
        <v/>
      </c>
      <c r="H301" s="188" t="b">
        <f t="shared" si="48"/>
        <v>1</v>
      </c>
      <c r="I301" s="147" t="str">
        <f t="shared" si="49"/>
        <v/>
      </c>
      <c r="J301" s="300">
        <f t="shared" si="50"/>
        <v>0</v>
      </c>
      <c r="K301" s="257"/>
      <c r="L301" s="230"/>
      <c r="M301" s="258"/>
      <c r="N301" s="258"/>
      <c r="O301" s="259"/>
      <c r="P301" s="258"/>
      <c r="Q301" s="259"/>
      <c r="R301" s="261"/>
      <c r="S301" s="261"/>
      <c r="T301" s="236"/>
      <c r="U301" s="402"/>
      <c r="V301" s="277">
        <f t="shared" si="51"/>
        <v>0</v>
      </c>
      <c r="W301" s="323" t="str">
        <f t="shared" si="52"/>
        <v/>
      </c>
      <c r="X301" s="238" t="str">
        <f t="shared" si="45"/>
        <v/>
      </c>
      <c r="Y301" s="252">
        <f t="shared" si="46"/>
        <v>0</v>
      </c>
      <c r="Z301" s="252">
        <f t="shared" si="53"/>
        <v>0</v>
      </c>
      <c r="AA301" s="253">
        <f t="shared" si="54"/>
        <v>0</v>
      </c>
      <c r="AB301" s="254">
        <f t="shared" si="47"/>
        <v>0</v>
      </c>
      <c r="AC301" s="254"/>
      <c r="AD301" s="255"/>
    </row>
    <row r="302" spans="1:30" ht="12.75" customHeight="1" x14ac:dyDescent="0.25">
      <c r="A302" s="186"/>
      <c r="B302" s="230"/>
      <c r="C302" s="256"/>
      <c r="D302" s="232"/>
      <c r="E302" s="192">
        <f t="shared" si="55"/>
        <v>10</v>
      </c>
      <c r="F302" s="144" t="str">
        <f>IFERROR(IF(MID(D302,4,3)="AFE",VLOOKUP(D302,'Affiliated entities'!$B$7:$T$37,2,FALSE),VLOOKUP(A302,Beneficiaries!$A$9:$C$38,2,FALSE)),"")</f>
        <v/>
      </c>
      <c r="G302" s="187" t="str">
        <f>IFERROR(IF(MID(D302,4,3)="AFE",VLOOKUP(D302,'Affiliated entities'!$B$7:$T$37,4,FALSE),VLOOKUP(A302,Beneficiaries!$A$9:$C$38,3,FALSE)),"")</f>
        <v/>
      </c>
      <c r="H302" s="188" t="b">
        <f t="shared" si="48"/>
        <v>1</v>
      </c>
      <c r="I302" s="147" t="str">
        <f t="shared" si="49"/>
        <v/>
      </c>
      <c r="J302" s="300">
        <f t="shared" si="50"/>
        <v>0</v>
      </c>
      <c r="K302" s="257"/>
      <c r="L302" s="230"/>
      <c r="M302" s="258"/>
      <c r="N302" s="258"/>
      <c r="O302" s="259"/>
      <c r="P302" s="258"/>
      <c r="Q302" s="259"/>
      <c r="R302" s="261"/>
      <c r="S302" s="261"/>
      <c r="T302" s="236"/>
      <c r="U302" s="402"/>
      <c r="V302" s="277">
        <f t="shared" si="51"/>
        <v>0</v>
      </c>
      <c r="W302" s="323" t="str">
        <f t="shared" si="52"/>
        <v/>
      </c>
      <c r="X302" s="238" t="str">
        <f t="shared" si="45"/>
        <v/>
      </c>
      <c r="Y302" s="252">
        <f t="shared" si="46"/>
        <v>0</v>
      </c>
      <c r="Z302" s="252">
        <f t="shared" si="53"/>
        <v>0</v>
      </c>
      <c r="AA302" s="253">
        <f t="shared" si="54"/>
        <v>0</v>
      </c>
      <c r="AB302" s="254">
        <f t="shared" si="47"/>
        <v>0</v>
      </c>
      <c r="AC302" s="254"/>
      <c r="AD302" s="255"/>
    </row>
    <row r="303" spans="1:30" ht="12.75" customHeight="1" x14ac:dyDescent="0.25">
      <c r="A303" s="186"/>
      <c r="B303" s="230"/>
      <c r="C303" s="256"/>
      <c r="D303" s="232"/>
      <c r="E303" s="192">
        <f t="shared" si="55"/>
        <v>10</v>
      </c>
      <c r="F303" s="144" t="str">
        <f>IFERROR(IF(MID(D303,4,3)="AFE",VLOOKUP(D303,'Affiliated entities'!$B$7:$T$37,2,FALSE),VLOOKUP(A303,Beneficiaries!$A$9:$C$38,2,FALSE)),"")</f>
        <v/>
      </c>
      <c r="G303" s="187" t="str">
        <f>IFERROR(IF(MID(D303,4,3)="AFE",VLOOKUP(D303,'Affiliated entities'!$B$7:$T$37,4,FALSE),VLOOKUP(A303,Beneficiaries!$A$9:$C$38,3,FALSE)),"")</f>
        <v/>
      </c>
      <c r="H303" s="188" t="b">
        <f t="shared" si="48"/>
        <v>1</v>
      </c>
      <c r="I303" s="147" t="str">
        <f t="shared" si="49"/>
        <v/>
      </c>
      <c r="J303" s="300">
        <f t="shared" si="50"/>
        <v>0</v>
      </c>
      <c r="K303" s="257"/>
      <c r="L303" s="230"/>
      <c r="M303" s="258"/>
      <c r="N303" s="258"/>
      <c r="O303" s="259"/>
      <c r="P303" s="258"/>
      <c r="Q303" s="259"/>
      <c r="R303" s="261"/>
      <c r="S303" s="261"/>
      <c r="T303" s="236"/>
      <c r="U303" s="402"/>
      <c r="V303" s="277">
        <f t="shared" si="51"/>
        <v>0</v>
      </c>
      <c r="W303" s="323" t="str">
        <f t="shared" si="52"/>
        <v/>
      </c>
      <c r="X303" s="238" t="str">
        <f t="shared" si="45"/>
        <v/>
      </c>
      <c r="Y303" s="252">
        <f t="shared" si="46"/>
        <v>0</v>
      </c>
      <c r="Z303" s="252">
        <f t="shared" si="53"/>
        <v>0</v>
      </c>
      <c r="AA303" s="253">
        <f t="shared" si="54"/>
        <v>0</v>
      </c>
      <c r="AB303" s="254">
        <f t="shared" si="47"/>
        <v>0</v>
      </c>
      <c r="AC303" s="254"/>
      <c r="AD303" s="255"/>
    </row>
    <row r="304" spans="1:30" ht="12.75" customHeight="1" x14ac:dyDescent="0.25">
      <c r="A304" s="186"/>
      <c r="B304" s="230"/>
      <c r="C304" s="256"/>
      <c r="D304" s="232"/>
      <c r="E304" s="192">
        <f t="shared" si="55"/>
        <v>10</v>
      </c>
      <c r="F304" s="144" t="str">
        <f>IFERROR(IF(MID(D304,4,3)="AFE",VLOOKUP(D304,'Affiliated entities'!$B$7:$T$37,2,FALSE),VLOOKUP(A304,Beneficiaries!$A$9:$C$38,2,FALSE)),"")</f>
        <v/>
      </c>
      <c r="G304" s="187" t="str">
        <f>IFERROR(IF(MID(D304,4,3)="AFE",VLOOKUP(D304,'Affiliated entities'!$B$7:$T$37,4,FALSE),VLOOKUP(A304,Beneficiaries!$A$9:$C$38,3,FALSE)),"")</f>
        <v/>
      </c>
      <c r="H304" s="188" t="b">
        <f t="shared" si="48"/>
        <v>1</v>
      </c>
      <c r="I304" s="147" t="str">
        <f t="shared" si="49"/>
        <v/>
      </c>
      <c r="J304" s="300">
        <f t="shared" si="50"/>
        <v>0</v>
      </c>
      <c r="K304" s="257"/>
      <c r="L304" s="230"/>
      <c r="M304" s="258"/>
      <c r="N304" s="258"/>
      <c r="O304" s="259"/>
      <c r="P304" s="258"/>
      <c r="Q304" s="259"/>
      <c r="R304" s="261"/>
      <c r="S304" s="261"/>
      <c r="T304" s="236"/>
      <c r="U304" s="402"/>
      <c r="V304" s="277">
        <f t="shared" si="51"/>
        <v>0</v>
      </c>
      <c r="W304" s="323" t="str">
        <f t="shared" si="52"/>
        <v/>
      </c>
      <c r="X304" s="238" t="str">
        <f t="shared" si="45"/>
        <v/>
      </c>
      <c r="Y304" s="252">
        <f t="shared" si="46"/>
        <v>0</v>
      </c>
      <c r="Z304" s="252">
        <f t="shared" si="53"/>
        <v>0</v>
      </c>
      <c r="AA304" s="253">
        <f t="shared" si="54"/>
        <v>0</v>
      </c>
      <c r="AB304" s="254">
        <f t="shared" si="47"/>
        <v>0</v>
      </c>
      <c r="AC304" s="254"/>
      <c r="AD304" s="255"/>
    </row>
    <row r="305" spans="1:30" ht="12.75" customHeight="1" x14ac:dyDescent="0.25">
      <c r="A305" s="186"/>
      <c r="B305" s="230"/>
      <c r="C305" s="256"/>
      <c r="D305" s="232"/>
      <c r="E305" s="192">
        <f t="shared" si="55"/>
        <v>10</v>
      </c>
      <c r="F305" s="144" t="str">
        <f>IFERROR(IF(MID(D305,4,3)="AFE",VLOOKUP(D305,'Affiliated entities'!$B$7:$T$37,2,FALSE),VLOOKUP(A305,Beneficiaries!$A$9:$C$38,2,FALSE)),"")</f>
        <v/>
      </c>
      <c r="G305" s="187" t="str">
        <f>IFERROR(IF(MID(D305,4,3)="AFE",VLOOKUP(D305,'Affiliated entities'!$B$7:$T$37,4,FALSE),VLOOKUP(A305,Beneficiaries!$A$9:$C$38,3,FALSE)),"")</f>
        <v/>
      </c>
      <c r="H305" s="188" t="b">
        <f t="shared" si="48"/>
        <v>1</v>
      </c>
      <c r="I305" s="147" t="str">
        <f t="shared" si="49"/>
        <v/>
      </c>
      <c r="J305" s="300">
        <f t="shared" si="50"/>
        <v>0</v>
      </c>
      <c r="K305" s="257"/>
      <c r="L305" s="230"/>
      <c r="M305" s="258"/>
      <c r="N305" s="258"/>
      <c r="O305" s="259"/>
      <c r="P305" s="258"/>
      <c r="Q305" s="259"/>
      <c r="R305" s="261"/>
      <c r="S305" s="261"/>
      <c r="T305" s="236"/>
      <c r="U305" s="402"/>
      <c r="V305" s="277">
        <f t="shared" si="51"/>
        <v>0</v>
      </c>
      <c r="W305" s="323" t="str">
        <f t="shared" si="52"/>
        <v/>
      </c>
      <c r="X305" s="238" t="str">
        <f t="shared" si="45"/>
        <v/>
      </c>
      <c r="Y305" s="252">
        <f t="shared" si="46"/>
        <v>0</v>
      </c>
      <c r="Z305" s="252">
        <f t="shared" si="53"/>
        <v>0</v>
      </c>
      <c r="AA305" s="253">
        <f t="shared" si="54"/>
        <v>0</v>
      </c>
      <c r="AB305" s="254">
        <f t="shared" si="47"/>
        <v>0</v>
      </c>
      <c r="AC305" s="254"/>
      <c r="AD305" s="255"/>
    </row>
    <row r="306" spans="1:30" ht="12.75" customHeight="1" x14ac:dyDescent="0.25">
      <c r="A306" s="186"/>
      <c r="B306" s="230"/>
      <c r="C306" s="256"/>
      <c r="D306" s="232"/>
      <c r="E306" s="192">
        <f t="shared" ref="E306:E369" si="56">IF(H306=TRUE,10,0)</f>
        <v>10</v>
      </c>
      <c r="F306" s="144" t="str">
        <f>IFERROR(IF(MID(D306,4,3)="AFE",VLOOKUP(D306,'Affiliated entities'!$B$7:$T$37,2,FALSE),VLOOKUP(A306,Beneficiaries!$A$9:$C$38,2,FALSE)),"")</f>
        <v/>
      </c>
      <c r="G306" s="187" t="str">
        <f>IFERROR(IF(MID(D306,4,3)="AFE",VLOOKUP(D306,'Affiliated entities'!$B$7:$T$37,4,FALSE),VLOOKUP(A306,Beneficiaries!$A$9:$C$38,3,FALSE)),"")</f>
        <v/>
      </c>
      <c r="H306" s="188" t="b">
        <f t="shared" ref="H306:H369" si="57">IF(I306="Partner",TRUE,ISNUMBER(FIND(A306,D306)))</f>
        <v>1</v>
      </c>
      <c r="I306" s="147" t="str">
        <f t="shared" ref="I306:I369" si="58">IF(A306&lt;&gt;"",D306,"")</f>
        <v/>
      </c>
      <c r="J306" s="300">
        <f t="shared" ref="J306:J369" si="59">IF(I306="partner",A306,0)</f>
        <v>0</v>
      </c>
      <c r="K306" s="257"/>
      <c r="L306" s="230"/>
      <c r="M306" s="258"/>
      <c r="N306" s="258"/>
      <c r="O306" s="259"/>
      <c r="P306" s="258"/>
      <c r="Q306" s="259"/>
      <c r="R306" s="261"/>
      <c r="S306" s="261"/>
      <c r="T306" s="236"/>
      <c r="U306" s="402"/>
      <c r="V306" s="277">
        <f t="shared" ref="V306:V369" si="60">+T306+U306</f>
        <v>0</v>
      </c>
      <c r="W306" s="323" t="str">
        <f t="shared" ref="W306:W369" si="61">IF(A306="","",(IF(OR(B306="",C306="",D306="",K306="",M306="",N306="",O306="",P306="",Q306="",R306="",S306="",),"FILL ALL FIELDS","")))</f>
        <v/>
      </c>
      <c r="X306" s="238" t="str">
        <f t="shared" ref="X306:X369" si="62">IF(A306="","",(IF(OR(N306=P306, R306=S306),"CHECK DATES or CITY","")))</f>
        <v/>
      </c>
      <c r="Y306" s="252">
        <f t="shared" ref="Y306:Y369" si="63">IF(OR(O306="IN", O306=""), 0, IF(OR(Q306="IN", Q306=""), 0, T306))</f>
        <v>0</v>
      </c>
      <c r="Z306" s="252">
        <f t="shared" ref="Z306:Z369" si="64">+U306</f>
        <v>0</v>
      </c>
      <c r="AA306" s="253">
        <f t="shared" ref="AA306:AA369" si="65">+Z306+Y306</f>
        <v>0</v>
      </c>
      <c r="AB306" s="254">
        <f t="shared" ref="AB306:AB369" si="66">IF(V306&gt;AA306,V306-AA306,0)</f>
        <v>0</v>
      </c>
      <c r="AC306" s="254"/>
      <c r="AD306" s="255"/>
    </row>
    <row r="307" spans="1:30" ht="12.75" customHeight="1" x14ac:dyDescent="0.25">
      <c r="A307" s="186"/>
      <c r="B307" s="230"/>
      <c r="C307" s="256"/>
      <c r="D307" s="232"/>
      <c r="E307" s="192">
        <f t="shared" si="56"/>
        <v>10</v>
      </c>
      <c r="F307" s="144" t="str">
        <f>IFERROR(IF(MID(D307,4,3)="AFE",VLOOKUP(D307,'Affiliated entities'!$B$7:$T$37,2,FALSE),VLOOKUP(A307,Beneficiaries!$A$9:$C$38,2,FALSE)),"")</f>
        <v/>
      </c>
      <c r="G307" s="187" t="str">
        <f>IFERROR(IF(MID(D307,4,3)="AFE",VLOOKUP(D307,'Affiliated entities'!$B$7:$T$37,4,FALSE),VLOOKUP(A307,Beneficiaries!$A$9:$C$38,3,FALSE)),"")</f>
        <v/>
      </c>
      <c r="H307" s="188" t="b">
        <f t="shared" si="57"/>
        <v>1</v>
      </c>
      <c r="I307" s="147" t="str">
        <f t="shared" si="58"/>
        <v/>
      </c>
      <c r="J307" s="300">
        <f t="shared" si="59"/>
        <v>0</v>
      </c>
      <c r="K307" s="257"/>
      <c r="L307" s="230"/>
      <c r="M307" s="258"/>
      <c r="N307" s="258"/>
      <c r="O307" s="259"/>
      <c r="P307" s="258"/>
      <c r="Q307" s="259"/>
      <c r="R307" s="261"/>
      <c r="S307" s="261"/>
      <c r="T307" s="236"/>
      <c r="U307" s="402"/>
      <c r="V307" s="277">
        <f t="shared" si="60"/>
        <v>0</v>
      </c>
      <c r="W307" s="323" t="str">
        <f t="shared" si="61"/>
        <v/>
      </c>
      <c r="X307" s="238" t="str">
        <f t="shared" si="62"/>
        <v/>
      </c>
      <c r="Y307" s="252">
        <f t="shared" si="63"/>
        <v>0</v>
      </c>
      <c r="Z307" s="252">
        <f t="shared" si="64"/>
        <v>0</v>
      </c>
      <c r="AA307" s="253">
        <f t="shared" si="65"/>
        <v>0</v>
      </c>
      <c r="AB307" s="254">
        <f t="shared" si="66"/>
        <v>0</v>
      </c>
      <c r="AC307" s="254"/>
      <c r="AD307" s="255"/>
    </row>
    <row r="308" spans="1:30" ht="12.75" customHeight="1" x14ac:dyDescent="0.25">
      <c r="A308" s="186"/>
      <c r="B308" s="230"/>
      <c r="C308" s="256"/>
      <c r="D308" s="232"/>
      <c r="E308" s="192">
        <f t="shared" si="56"/>
        <v>10</v>
      </c>
      <c r="F308" s="144" t="str">
        <f>IFERROR(IF(MID(D308,4,3)="AFE",VLOOKUP(D308,'Affiliated entities'!$B$7:$T$37,2,FALSE),VLOOKUP(A308,Beneficiaries!$A$9:$C$38,2,FALSE)),"")</f>
        <v/>
      </c>
      <c r="G308" s="187" t="str">
        <f>IFERROR(IF(MID(D308,4,3)="AFE",VLOOKUP(D308,'Affiliated entities'!$B$7:$T$37,4,FALSE),VLOOKUP(A308,Beneficiaries!$A$9:$C$38,3,FALSE)),"")</f>
        <v/>
      </c>
      <c r="H308" s="188" t="b">
        <f t="shared" si="57"/>
        <v>1</v>
      </c>
      <c r="I308" s="147" t="str">
        <f t="shared" si="58"/>
        <v/>
      </c>
      <c r="J308" s="300">
        <f t="shared" si="59"/>
        <v>0</v>
      </c>
      <c r="K308" s="257"/>
      <c r="L308" s="230"/>
      <c r="M308" s="258"/>
      <c r="N308" s="258"/>
      <c r="O308" s="259"/>
      <c r="P308" s="258"/>
      <c r="Q308" s="259"/>
      <c r="R308" s="261"/>
      <c r="S308" s="261"/>
      <c r="T308" s="236"/>
      <c r="U308" s="402"/>
      <c r="V308" s="277">
        <f t="shared" si="60"/>
        <v>0</v>
      </c>
      <c r="W308" s="323" t="str">
        <f t="shared" si="61"/>
        <v/>
      </c>
      <c r="X308" s="238" t="str">
        <f t="shared" si="62"/>
        <v/>
      </c>
      <c r="Y308" s="252">
        <f t="shared" si="63"/>
        <v>0</v>
      </c>
      <c r="Z308" s="252">
        <f t="shared" si="64"/>
        <v>0</v>
      </c>
      <c r="AA308" s="253">
        <f t="shared" si="65"/>
        <v>0</v>
      </c>
      <c r="AB308" s="254">
        <f t="shared" si="66"/>
        <v>0</v>
      </c>
      <c r="AC308" s="254"/>
      <c r="AD308" s="255"/>
    </row>
    <row r="309" spans="1:30" ht="12.75" customHeight="1" x14ac:dyDescent="0.25">
      <c r="A309" s="186"/>
      <c r="B309" s="230"/>
      <c r="C309" s="256"/>
      <c r="D309" s="232"/>
      <c r="E309" s="192">
        <f t="shared" si="56"/>
        <v>10</v>
      </c>
      <c r="F309" s="144" t="str">
        <f>IFERROR(IF(MID(D309,4,3)="AFE",VLOOKUP(D309,'Affiliated entities'!$B$7:$T$37,2,FALSE),VLOOKUP(A309,Beneficiaries!$A$9:$C$38,2,FALSE)),"")</f>
        <v/>
      </c>
      <c r="G309" s="187" t="str">
        <f>IFERROR(IF(MID(D309,4,3)="AFE",VLOOKUP(D309,'Affiliated entities'!$B$7:$T$37,4,FALSE),VLOOKUP(A309,Beneficiaries!$A$9:$C$38,3,FALSE)),"")</f>
        <v/>
      </c>
      <c r="H309" s="188" t="b">
        <f t="shared" si="57"/>
        <v>1</v>
      </c>
      <c r="I309" s="147" t="str">
        <f t="shared" si="58"/>
        <v/>
      </c>
      <c r="J309" s="300">
        <f t="shared" si="59"/>
        <v>0</v>
      </c>
      <c r="K309" s="257"/>
      <c r="L309" s="230"/>
      <c r="M309" s="258"/>
      <c r="N309" s="258"/>
      <c r="O309" s="259"/>
      <c r="P309" s="258"/>
      <c r="Q309" s="259"/>
      <c r="R309" s="261"/>
      <c r="S309" s="261"/>
      <c r="T309" s="236"/>
      <c r="U309" s="402"/>
      <c r="V309" s="277">
        <f t="shared" si="60"/>
        <v>0</v>
      </c>
      <c r="W309" s="323" t="str">
        <f t="shared" si="61"/>
        <v/>
      </c>
      <c r="X309" s="238" t="str">
        <f t="shared" si="62"/>
        <v/>
      </c>
      <c r="Y309" s="252">
        <f t="shared" si="63"/>
        <v>0</v>
      </c>
      <c r="Z309" s="252">
        <f t="shared" si="64"/>
        <v>0</v>
      </c>
      <c r="AA309" s="253">
        <f t="shared" si="65"/>
        <v>0</v>
      </c>
      <c r="AB309" s="254">
        <f t="shared" si="66"/>
        <v>0</v>
      </c>
      <c r="AC309" s="254"/>
      <c r="AD309" s="255"/>
    </row>
    <row r="310" spans="1:30" ht="12.75" customHeight="1" x14ac:dyDescent="0.25">
      <c r="A310" s="186"/>
      <c r="B310" s="230"/>
      <c r="C310" s="256"/>
      <c r="D310" s="232"/>
      <c r="E310" s="192">
        <f t="shared" si="56"/>
        <v>10</v>
      </c>
      <c r="F310" s="144" t="str">
        <f>IFERROR(IF(MID(D310,4,3)="AFE",VLOOKUP(D310,'Affiliated entities'!$B$7:$T$37,2,FALSE),VLOOKUP(A310,Beneficiaries!$A$9:$C$38,2,FALSE)),"")</f>
        <v/>
      </c>
      <c r="G310" s="187" t="str">
        <f>IFERROR(IF(MID(D310,4,3)="AFE",VLOOKUP(D310,'Affiliated entities'!$B$7:$T$37,4,FALSE),VLOOKUP(A310,Beneficiaries!$A$9:$C$38,3,FALSE)),"")</f>
        <v/>
      </c>
      <c r="H310" s="188" t="b">
        <f t="shared" si="57"/>
        <v>1</v>
      </c>
      <c r="I310" s="147" t="str">
        <f t="shared" si="58"/>
        <v/>
      </c>
      <c r="J310" s="300">
        <f t="shared" si="59"/>
        <v>0</v>
      </c>
      <c r="K310" s="257"/>
      <c r="L310" s="230"/>
      <c r="M310" s="258"/>
      <c r="N310" s="258"/>
      <c r="O310" s="259"/>
      <c r="P310" s="258"/>
      <c r="Q310" s="259"/>
      <c r="R310" s="261"/>
      <c r="S310" s="261"/>
      <c r="T310" s="236"/>
      <c r="U310" s="402"/>
      <c r="V310" s="277">
        <f t="shared" si="60"/>
        <v>0</v>
      </c>
      <c r="W310" s="323" t="str">
        <f t="shared" si="61"/>
        <v/>
      </c>
      <c r="X310" s="238" t="str">
        <f t="shared" si="62"/>
        <v/>
      </c>
      <c r="Y310" s="252">
        <f t="shared" si="63"/>
        <v>0</v>
      </c>
      <c r="Z310" s="252">
        <f t="shared" si="64"/>
        <v>0</v>
      </c>
      <c r="AA310" s="253">
        <f t="shared" si="65"/>
        <v>0</v>
      </c>
      <c r="AB310" s="254">
        <f t="shared" si="66"/>
        <v>0</v>
      </c>
      <c r="AC310" s="254"/>
      <c r="AD310" s="255"/>
    </row>
    <row r="311" spans="1:30" ht="12.75" customHeight="1" x14ac:dyDescent="0.25">
      <c r="A311" s="186"/>
      <c r="B311" s="230"/>
      <c r="C311" s="256"/>
      <c r="D311" s="232"/>
      <c r="E311" s="192">
        <f t="shared" si="56"/>
        <v>10</v>
      </c>
      <c r="F311" s="144" t="str">
        <f>IFERROR(IF(MID(D311,4,3)="AFE",VLOOKUP(D311,'Affiliated entities'!$B$7:$T$37,2,FALSE),VLOOKUP(A311,Beneficiaries!$A$9:$C$38,2,FALSE)),"")</f>
        <v/>
      </c>
      <c r="G311" s="187" t="str">
        <f>IFERROR(IF(MID(D311,4,3)="AFE",VLOOKUP(D311,'Affiliated entities'!$B$7:$T$37,4,FALSE),VLOOKUP(A311,Beneficiaries!$A$9:$C$38,3,FALSE)),"")</f>
        <v/>
      </c>
      <c r="H311" s="188" t="b">
        <f t="shared" si="57"/>
        <v>1</v>
      </c>
      <c r="I311" s="147" t="str">
        <f t="shared" si="58"/>
        <v/>
      </c>
      <c r="J311" s="300">
        <f t="shared" si="59"/>
        <v>0</v>
      </c>
      <c r="K311" s="257"/>
      <c r="L311" s="230"/>
      <c r="M311" s="258"/>
      <c r="N311" s="258"/>
      <c r="O311" s="259"/>
      <c r="P311" s="258"/>
      <c r="Q311" s="259"/>
      <c r="R311" s="261"/>
      <c r="S311" s="261"/>
      <c r="T311" s="236"/>
      <c r="U311" s="402"/>
      <c r="V311" s="277">
        <f t="shared" si="60"/>
        <v>0</v>
      </c>
      <c r="W311" s="323" t="str">
        <f t="shared" si="61"/>
        <v/>
      </c>
      <c r="X311" s="238" t="str">
        <f t="shared" si="62"/>
        <v/>
      </c>
      <c r="Y311" s="252">
        <f t="shared" si="63"/>
        <v>0</v>
      </c>
      <c r="Z311" s="252">
        <f t="shared" si="64"/>
        <v>0</v>
      </c>
      <c r="AA311" s="253">
        <f t="shared" si="65"/>
        <v>0</v>
      </c>
      <c r="AB311" s="254">
        <f t="shared" si="66"/>
        <v>0</v>
      </c>
      <c r="AC311" s="254"/>
      <c r="AD311" s="255"/>
    </row>
    <row r="312" spans="1:30" ht="12.75" customHeight="1" x14ac:dyDescent="0.25">
      <c r="A312" s="186"/>
      <c r="B312" s="230"/>
      <c r="C312" s="256"/>
      <c r="D312" s="232"/>
      <c r="E312" s="192">
        <f t="shared" si="56"/>
        <v>10</v>
      </c>
      <c r="F312" s="144" t="str">
        <f>IFERROR(IF(MID(D312,4,3)="AFE",VLOOKUP(D312,'Affiliated entities'!$B$7:$T$37,2,FALSE),VLOOKUP(A312,Beneficiaries!$A$9:$C$38,2,FALSE)),"")</f>
        <v/>
      </c>
      <c r="G312" s="187" t="str">
        <f>IFERROR(IF(MID(D312,4,3)="AFE",VLOOKUP(D312,'Affiliated entities'!$B$7:$T$37,4,FALSE),VLOOKUP(A312,Beneficiaries!$A$9:$C$38,3,FALSE)),"")</f>
        <v/>
      </c>
      <c r="H312" s="188" t="b">
        <f t="shared" si="57"/>
        <v>1</v>
      </c>
      <c r="I312" s="147" t="str">
        <f t="shared" si="58"/>
        <v/>
      </c>
      <c r="J312" s="300">
        <f t="shared" si="59"/>
        <v>0</v>
      </c>
      <c r="K312" s="257"/>
      <c r="L312" s="230"/>
      <c r="M312" s="258"/>
      <c r="N312" s="258"/>
      <c r="O312" s="259"/>
      <c r="P312" s="258"/>
      <c r="Q312" s="259"/>
      <c r="R312" s="261"/>
      <c r="S312" s="261"/>
      <c r="T312" s="236"/>
      <c r="U312" s="402"/>
      <c r="V312" s="277">
        <f t="shared" si="60"/>
        <v>0</v>
      </c>
      <c r="W312" s="323" t="str">
        <f t="shared" si="61"/>
        <v/>
      </c>
      <c r="X312" s="238" t="str">
        <f t="shared" si="62"/>
        <v/>
      </c>
      <c r="Y312" s="252">
        <f t="shared" si="63"/>
        <v>0</v>
      </c>
      <c r="Z312" s="252">
        <f t="shared" si="64"/>
        <v>0</v>
      </c>
      <c r="AA312" s="253">
        <f t="shared" si="65"/>
        <v>0</v>
      </c>
      <c r="AB312" s="254">
        <f t="shared" si="66"/>
        <v>0</v>
      </c>
      <c r="AC312" s="254"/>
      <c r="AD312" s="255"/>
    </row>
    <row r="313" spans="1:30" ht="12.75" customHeight="1" x14ac:dyDescent="0.25">
      <c r="A313" s="186"/>
      <c r="B313" s="230"/>
      <c r="C313" s="256"/>
      <c r="D313" s="232"/>
      <c r="E313" s="192">
        <f t="shared" si="56"/>
        <v>10</v>
      </c>
      <c r="F313" s="144" t="str">
        <f>IFERROR(IF(MID(D313,4,3)="AFE",VLOOKUP(D313,'Affiliated entities'!$B$7:$T$37,2,FALSE),VLOOKUP(A313,Beneficiaries!$A$9:$C$38,2,FALSE)),"")</f>
        <v/>
      </c>
      <c r="G313" s="187" t="str">
        <f>IFERROR(IF(MID(D313,4,3)="AFE",VLOOKUP(D313,'Affiliated entities'!$B$7:$T$37,4,FALSE),VLOOKUP(A313,Beneficiaries!$A$9:$C$38,3,FALSE)),"")</f>
        <v/>
      </c>
      <c r="H313" s="188" t="b">
        <f t="shared" si="57"/>
        <v>1</v>
      </c>
      <c r="I313" s="147" t="str">
        <f t="shared" si="58"/>
        <v/>
      </c>
      <c r="J313" s="300">
        <f t="shared" si="59"/>
        <v>0</v>
      </c>
      <c r="K313" s="257"/>
      <c r="L313" s="230"/>
      <c r="M313" s="258"/>
      <c r="N313" s="258"/>
      <c r="O313" s="259"/>
      <c r="P313" s="258"/>
      <c r="Q313" s="259"/>
      <c r="R313" s="261"/>
      <c r="S313" s="261"/>
      <c r="T313" s="236"/>
      <c r="U313" s="402"/>
      <c r="V313" s="277">
        <f t="shared" si="60"/>
        <v>0</v>
      </c>
      <c r="W313" s="323" t="str">
        <f t="shared" si="61"/>
        <v/>
      </c>
      <c r="X313" s="238" t="str">
        <f t="shared" si="62"/>
        <v/>
      </c>
      <c r="Y313" s="252">
        <f t="shared" si="63"/>
        <v>0</v>
      </c>
      <c r="Z313" s="252">
        <f t="shared" si="64"/>
        <v>0</v>
      </c>
      <c r="AA313" s="253">
        <f t="shared" si="65"/>
        <v>0</v>
      </c>
      <c r="AB313" s="254">
        <f t="shared" si="66"/>
        <v>0</v>
      </c>
      <c r="AC313" s="254"/>
      <c r="AD313" s="255"/>
    </row>
    <row r="314" spans="1:30" ht="12.75" customHeight="1" x14ac:dyDescent="0.25">
      <c r="A314" s="186"/>
      <c r="B314" s="230"/>
      <c r="C314" s="256"/>
      <c r="D314" s="232"/>
      <c r="E314" s="192">
        <f t="shared" si="56"/>
        <v>10</v>
      </c>
      <c r="F314" s="144" t="str">
        <f>IFERROR(IF(MID(D314,4,3)="AFE",VLOOKUP(D314,'Affiliated entities'!$B$7:$T$37,2,FALSE),VLOOKUP(A314,Beneficiaries!$A$9:$C$38,2,FALSE)),"")</f>
        <v/>
      </c>
      <c r="G314" s="187" t="str">
        <f>IFERROR(IF(MID(D314,4,3)="AFE",VLOOKUP(D314,'Affiliated entities'!$B$7:$T$37,4,FALSE),VLOOKUP(A314,Beneficiaries!$A$9:$C$38,3,FALSE)),"")</f>
        <v/>
      </c>
      <c r="H314" s="188" t="b">
        <f t="shared" si="57"/>
        <v>1</v>
      </c>
      <c r="I314" s="147" t="str">
        <f t="shared" si="58"/>
        <v/>
      </c>
      <c r="J314" s="300">
        <f t="shared" si="59"/>
        <v>0</v>
      </c>
      <c r="K314" s="257"/>
      <c r="L314" s="230"/>
      <c r="M314" s="258"/>
      <c r="N314" s="258"/>
      <c r="O314" s="259"/>
      <c r="P314" s="258"/>
      <c r="Q314" s="259"/>
      <c r="R314" s="261"/>
      <c r="S314" s="261"/>
      <c r="T314" s="236"/>
      <c r="U314" s="402"/>
      <c r="V314" s="277">
        <f t="shared" si="60"/>
        <v>0</v>
      </c>
      <c r="W314" s="323" t="str">
        <f t="shared" si="61"/>
        <v/>
      </c>
      <c r="X314" s="238" t="str">
        <f t="shared" si="62"/>
        <v/>
      </c>
      <c r="Y314" s="252">
        <f t="shared" si="63"/>
        <v>0</v>
      </c>
      <c r="Z314" s="252">
        <f t="shared" si="64"/>
        <v>0</v>
      </c>
      <c r="AA314" s="253">
        <f t="shared" si="65"/>
        <v>0</v>
      </c>
      <c r="AB314" s="254">
        <f t="shared" si="66"/>
        <v>0</v>
      </c>
      <c r="AC314" s="254"/>
      <c r="AD314" s="255"/>
    </row>
    <row r="315" spans="1:30" ht="12.75" customHeight="1" x14ac:dyDescent="0.25">
      <c r="A315" s="186"/>
      <c r="B315" s="230"/>
      <c r="C315" s="256"/>
      <c r="D315" s="232"/>
      <c r="E315" s="192">
        <f t="shared" si="56"/>
        <v>10</v>
      </c>
      <c r="F315" s="144" t="str">
        <f>IFERROR(IF(MID(D315,4,3)="AFE",VLOOKUP(D315,'Affiliated entities'!$B$7:$T$37,2,FALSE),VLOOKUP(A315,Beneficiaries!$A$9:$C$38,2,FALSE)),"")</f>
        <v/>
      </c>
      <c r="G315" s="187" t="str">
        <f>IFERROR(IF(MID(D315,4,3)="AFE",VLOOKUP(D315,'Affiliated entities'!$B$7:$T$37,4,FALSE),VLOOKUP(A315,Beneficiaries!$A$9:$C$38,3,FALSE)),"")</f>
        <v/>
      </c>
      <c r="H315" s="188" t="b">
        <f t="shared" si="57"/>
        <v>1</v>
      </c>
      <c r="I315" s="147" t="str">
        <f t="shared" si="58"/>
        <v/>
      </c>
      <c r="J315" s="300">
        <f t="shared" si="59"/>
        <v>0</v>
      </c>
      <c r="K315" s="257"/>
      <c r="L315" s="230"/>
      <c r="M315" s="258"/>
      <c r="N315" s="258"/>
      <c r="O315" s="259"/>
      <c r="P315" s="258"/>
      <c r="Q315" s="259"/>
      <c r="R315" s="261"/>
      <c r="S315" s="261"/>
      <c r="T315" s="236"/>
      <c r="U315" s="402"/>
      <c r="V315" s="277">
        <f t="shared" si="60"/>
        <v>0</v>
      </c>
      <c r="W315" s="323" t="str">
        <f t="shared" si="61"/>
        <v/>
      </c>
      <c r="X315" s="238" t="str">
        <f t="shared" si="62"/>
        <v/>
      </c>
      <c r="Y315" s="252">
        <f t="shared" si="63"/>
        <v>0</v>
      </c>
      <c r="Z315" s="252">
        <f t="shared" si="64"/>
        <v>0</v>
      </c>
      <c r="AA315" s="253">
        <f t="shared" si="65"/>
        <v>0</v>
      </c>
      <c r="AB315" s="254">
        <f t="shared" si="66"/>
        <v>0</v>
      </c>
      <c r="AC315" s="254"/>
      <c r="AD315" s="255"/>
    </row>
    <row r="316" spans="1:30" ht="12.75" customHeight="1" x14ac:dyDescent="0.25">
      <c r="A316" s="186"/>
      <c r="B316" s="230"/>
      <c r="C316" s="256"/>
      <c r="D316" s="232"/>
      <c r="E316" s="192">
        <f t="shared" si="56"/>
        <v>10</v>
      </c>
      <c r="F316" s="144" t="str">
        <f>IFERROR(IF(MID(D316,4,3)="AFE",VLOOKUP(D316,'Affiliated entities'!$B$7:$T$37,2,FALSE),VLOOKUP(A316,Beneficiaries!$A$9:$C$38,2,FALSE)),"")</f>
        <v/>
      </c>
      <c r="G316" s="187" t="str">
        <f>IFERROR(IF(MID(D316,4,3)="AFE",VLOOKUP(D316,'Affiliated entities'!$B$7:$T$37,4,FALSE),VLOOKUP(A316,Beneficiaries!$A$9:$C$38,3,FALSE)),"")</f>
        <v/>
      </c>
      <c r="H316" s="188" t="b">
        <f t="shared" si="57"/>
        <v>1</v>
      </c>
      <c r="I316" s="147" t="str">
        <f t="shared" si="58"/>
        <v/>
      </c>
      <c r="J316" s="300">
        <f t="shared" si="59"/>
        <v>0</v>
      </c>
      <c r="K316" s="257"/>
      <c r="L316" s="230"/>
      <c r="M316" s="258"/>
      <c r="N316" s="258"/>
      <c r="O316" s="259"/>
      <c r="P316" s="258"/>
      <c r="Q316" s="259"/>
      <c r="R316" s="261"/>
      <c r="S316" s="261"/>
      <c r="T316" s="236"/>
      <c r="U316" s="402"/>
      <c r="V316" s="277">
        <f t="shared" si="60"/>
        <v>0</v>
      </c>
      <c r="W316" s="323" t="str">
        <f t="shared" si="61"/>
        <v/>
      </c>
      <c r="X316" s="238" t="str">
        <f t="shared" si="62"/>
        <v/>
      </c>
      <c r="Y316" s="252">
        <f t="shared" si="63"/>
        <v>0</v>
      </c>
      <c r="Z316" s="252">
        <f t="shared" si="64"/>
        <v>0</v>
      </c>
      <c r="AA316" s="253">
        <f t="shared" si="65"/>
        <v>0</v>
      </c>
      <c r="AB316" s="254">
        <f t="shared" si="66"/>
        <v>0</v>
      </c>
      <c r="AC316" s="254"/>
      <c r="AD316" s="255"/>
    </row>
    <row r="317" spans="1:30" ht="12.75" customHeight="1" x14ac:dyDescent="0.25">
      <c r="A317" s="186"/>
      <c r="B317" s="230"/>
      <c r="C317" s="256"/>
      <c r="D317" s="232"/>
      <c r="E317" s="192">
        <f t="shared" si="56"/>
        <v>10</v>
      </c>
      <c r="F317" s="144" t="str">
        <f>IFERROR(IF(MID(D317,4,3)="AFE",VLOOKUP(D317,'Affiliated entities'!$B$7:$T$37,2,FALSE),VLOOKUP(A317,Beneficiaries!$A$9:$C$38,2,FALSE)),"")</f>
        <v/>
      </c>
      <c r="G317" s="187" t="str">
        <f>IFERROR(IF(MID(D317,4,3)="AFE",VLOOKUP(D317,'Affiliated entities'!$B$7:$T$37,4,FALSE),VLOOKUP(A317,Beneficiaries!$A$9:$C$38,3,FALSE)),"")</f>
        <v/>
      </c>
      <c r="H317" s="188" t="b">
        <f t="shared" si="57"/>
        <v>1</v>
      </c>
      <c r="I317" s="147" t="str">
        <f t="shared" si="58"/>
        <v/>
      </c>
      <c r="J317" s="300">
        <f t="shared" si="59"/>
        <v>0</v>
      </c>
      <c r="K317" s="257"/>
      <c r="L317" s="230"/>
      <c r="M317" s="258"/>
      <c r="N317" s="258"/>
      <c r="O317" s="259"/>
      <c r="P317" s="258"/>
      <c r="Q317" s="259"/>
      <c r="R317" s="261"/>
      <c r="S317" s="261"/>
      <c r="T317" s="236"/>
      <c r="U317" s="402"/>
      <c r="V317" s="277">
        <f t="shared" si="60"/>
        <v>0</v>
      </c>
      <c r="W317" s="323" t="str">
        <f t="shared" si="61"/>
        <v/>
      </c>
      <c r="X317" s="238" t="str">
        <f t="shared" si="62"/>
        <v/>
      </c>
      <c r="Y317" s="252">
        <f t="shared" si="63"/>
        <v>0</v>
      </c>
      <c r="Z317" s="252">
        <f t="shared" si="64"/>
        <v>0</v>
      </c>
      <c r="AA317" s="253">
        <f t="shared" si="65"/>
        <v>0</v>
      </c>
      <c r="AB317" s="254">
        <f t="shared" si="66"/>
        <v>0</v>
      </c>
      <c r="AC317" s="254"/>
      <c r="AD317" s="255"/>
    </row>
    <row r="318" spans="1:30" ht="12.75" customHeight="1" x14ac:dyDescent="0.25">
      <c r="A318" s="186"/>
      <c r="B318" s="230"/>
      <c r="C318" s="256"/>
      <c r="D318" s="232"/>
      <c r="E318" s="192">
        <f t="shared" si="56"/>
        <v>10</v>
      </c>
      <c r="F318" s="144" t="str">
        <f>IFERROR(IF(MID(D318,4,3)="AFE",VLOOKUP(D318,'Affiliated entities'!$B$7:$T$37,2,FALSE),VLOOKUP(A318,Beneficiaries!$A$9:$C$38,2,FALSE)),"")</f>
        <v/>
      </c>
      <c r="G318" s="187" t="str">
        <f>IFERROR(IF(MID(D318,4,3)="AFE",VLOOKUP(D318,'Affiliated entities'!$B$7:$T$37,4,FALSE),VLOOKUP(A318,Beneficiaries!$A$9:$C$38,3,FALSE)),"")</f>
        <v/>
      </c>
      <c r="H318" s="188" t="b">
        <f t="shared" si="57"/>
        <v>1</v>
      </c>
      <c r="I318" s="147" t="str">
        <f t="shared" si="58"/>
        <v/>
      </c>
      <c r="J318" s="300">
        <f t="shared" si="59"/>
        <v>0</v>
      </c>
      <c r="K318" s="257"/>
      <c r="L318" s="230"/>
      <c r="M318" s="258"/>
      <c r="N318" s="258"/>
      <c r="O318" s="259"/>
      <c r="P318" s="258"/>
      <c r="Q318" s="259"/>
      <c r="R318" s="261"/>
      <c r="S318" s="261"/>
      <c r="T318" s="236"/>
      <c r="U318" s="402"/>
      <c r="V318" s="277">
        <f t="shared" si="60"/>
        <v>0</v>
      </c>
      <c r="W318" s="323" t="str">
        <f t="shared" si="61"/>
        <v/>
      </c>
      <c r="X318" s="238" t="str">
        <f t="shared" si="62"/>
        <v/>
      </c>
      <c r="Y318" s="252">
        <f t="shared" si="63"/>
        <v>0</v>
      </c>
      <c r="Z318" s="252">
        <f t="shared" si="64"/>
        <v>0</v>
      </c>
      <c r="AA318" s="253">
        <f t="shared" si="65"/>
        <v>0</v>
      </c>
      <c r="AB318" s="254">
        <f t="shared" si="66"/>
        <v>0</v>
      </c>
      <c r="AC318" s="254"/>
      <c r="AD318" s="255"/>
    </row>
    <row r="319" spans="1:30" ht="12.75" customHeight="1" x14ac:dyDescent="0.25">
      <c r="A319" s="186"/>
      <c r="B319" s="230"/>
      <c r="C319" s="256"/>
      <c r="D319" s="232"/>
      <c r="E319" s="192">
        <f t="shared" si="56"/>
        <v>10</v>
      </c>
      <c r="F319" s="144" t="str">
        <f>IFERROR(IF(MID(D319,4,3)="AFE",VLOOKUP(D319,'Affiliated entities'!$B$7:$T$37,2,FALSE),VLOOKUP(A319,Beneficiaries!$A$9:$C$38,2,FALSE)),"")</f>
        <v/>
      </c>
      <c r="G319" s="187" t="str">
        <f>IFERROR(IF(MID(D319,4,3)="AFE",VLOOKUP(D319,'Affiliated entities'!$B$7:$T$37,4,FALSE),VLOOKUP(A319,Beneficiaries!$A$9:$C$38,3,FALSE)),"")</f>
        <v/>
      </c>
      <c r="H319" s="188" t="b">
        <f t="shared" si="57"/>
        <v>1</v>
      </c>
      <c r="I319" s="147" t="str">
        <f t="shared" si="58"/>
        <v/>
      </c>
      <c r="J319" s="300">
        <f t="shared" si="59"/>
        <v>0</v>
      </c>
      <c r="K319" s="257"/>
      <c r="L319" s="230"/>
      <c r="M319" s="258"/>
      <c r="N319" s="258"/>
      <c r="O319" s="259"/>
      <c r="P319" s="258"/>
      <c r="Q319" s="259"/>
      <c r="R319" s="261"/>
      <c r="S319" s="261"/>
      <c r="T319" s="236"/>
      <c r="U319" s="402"/>
      <c r="V319" s="277">
        <f t="shared" si="60"/>
        <v>0</v>
      </c>
      <c r="W319" s="323" t="str">
        <f t="shared" si="61"/>
        <v/>
      </c>
      <c r="X319" s="238" t="str">
        <f t="shared" si="62"/>
        <v/>
      </c>
      <c r="Y319" s="252">
        <f t="shared" si="63"/>
        <v>0</v>
      </c>
      <c r="Z319" s="252">
        <f t="shared" si="64"/>
        <v>0</v>
      </c>
      <c r="AA319" s="253">
        <f t="shared" si="65"/>
        <v>0</v>
      </c>
      <c r="AB319" s="254">
        <f t="shared" si="66"/>
        <v>0</v>
      </c>
      <c r="AC319" s="254"/>
      <c r="AD319" s="255"/>
    </row>
    <row r="320" spans="1:30" ht="12.75" customHeight="1" x14ac:dyDescent="0.25">
      <c r="A320" s="186"/>
      <c r="B320" s="230"/>
      <c r="C320" s="256"/>
      <c r="D320" s="232"/>
      <c r="E320" s="192">
        <f t="shared" si="56"/>
        <v>10</v>
      </c>
      <c r="F320" s="144" t="str">
        <f>IFERROR(IF(MID(D320,4,3)="AFE",VLOOKUP(D320,'Affiliated entities'!$B$7:$T$37,2,FALSE),VLOOKUP(A320,Beneficiaries!$A$9:$C$38,2,FALSE)),"")</f>
        <v/>
      </c>
      <c r="G320" s="187" t="str">
        <f>IFERROR(IF(MID(D320,4,3)="AFE",VLOOKUP(D320,'Affiliated entities'!$B$7:$T$37,4,FALSE),VLOOKUP(A320,Beneficiaries!$A$9:$C$38,3,FALSE)),"")</f>
        <v/>
      </c>
      <c r="H320" s="188" t="b">
        <f t="shared" si="57"/>
        <v>1</v>
      </c>
      <c r="I320" s="147" t="str">
        <f t="shared" si="58"/>
        <v/>
      </c>
      <c r="J320" s="300">
        <f t="shared" si="59"/>
        <v>0</v>
      </c>
      <c r="K320" s="257"/>
      <c r="L320" s="230"/>
      <c r="M320" s="258"/>
      <c r="N320" s="258"/>
      <c r="O320" s="259"/>
      <c r="P320" s="258"/>
      <c r="Q320" s="259"/>
      <c r="R320" s="261"/>
      <c r="S320" s="261"/>
      <c r="T320" s="236"/>
      <c r="U320" s="402"/>
      <c r="V320" s="277">
        <f t="shared" si="60"/>
        <v>0</v>
      </c>
      <c r="W320" s="323" t="str">
        <f t="shared" si="61"/>
        <v/>
      </c>
      <c r="X320" s="238" t="str">
        <f t="shared" si="62"/>
        <v/>
      </c>
      <c r="Y320" s="252">
        <f t="shared" si="63"/>
        <v>0</v>
      </c>
      <c r="Z320" s="252">
        <f t="shared" si="64"/>
        <v>0</v>
      </c>
      <c r="AA320" s="253">
        <f t="shared" si="65"/>
        <v>0</v>
      </c>
      <c r="AB320" s="254">
        <f t="shared" si="66"/>
        <v>0</v>
      </c>
      <c r="AC320" s="254"/>
      <c r="AD320" s="255"/>
    </row>
    <row r="321" spans="1:30" ht="12.75" customHeight="1" x14ac:dyDescent="0.25">
      <c r="A321" s="186"/>
      <c r="B321" s="230"/>
      <c r="C321" s="256"/>
      <c r="D321" s="232"/>
      <c r="E321" s="192">
        <f t="shared" si="56"/>
        <v>10</v>
      </c>
      <c r="F321" s="144" t="str">
        <f>IFERROR(IF(MID(D321,4,3)="AFE",VLOOKUP(D321,'Affiliated entities'!$B$7:$T$37,2,FALSE),VLOOKUP(A321,Beneficiaries!$A$9:$C$38,2,FALSE)),"")</f>
        <v/>
      </c>
      <c r="G321" s="187" t="str">
        <f>IFERROR(IF(MID(D321,4,3)="AFE",VLOOKUP(D321,'Affiliated entities'!$B$7:$T$37,4,FALSE),VLOOKUP(A321,Beneficiaries!$A$9:$C$38,3,FALSE)),"")</f>
        <v/>
      </c>
      <c r="H321" s="188" t="b">
        <f t="shared" si="57"/>
        <v>1</v>
      </c>
      <c r="I321" s="147" t="str">
        <f t="shared" si="58"/>
        <v/>
      </c>
      <c r="J321" s="300">
        <f t="shared" si="59"/>
        <v>0</v>
      </c>
      <c r="K321" s="257"/>
      <c r="L321" s="230"/>
      <c r="M321" s="258"/>
      <c r="N321" s="258"/>
      <c r="O321" s="259"/>
      <c r="P321" s="258"/>
      <c r="Q321" s="259"/>
      <c r="R321" s="261"/>
      <c r="S321" s="261"/>
      <c r="T321" s="236"/>
      <c r="U321" s="402"/>
      <c r="V321" s="277">
        <f t="shared" si="60"/>
        <v>0</v>
      </c>
      <c r="W321" s="323" t="str">
        <f t="shared" si="61"/>
        <v/>
      </c>
      <c r="X321" s="238" t="str">
        <f t="shared" si="62"/>
        <v/>
      </c>
      <c r="Y321" s="252">
        <f t="shared" si="63"/>
        <v>0</v>
      </c>
      <c r="Z321" s="252">
        <f t="shared" si="64"/>
        <v>0</v>
      </c>
      <c r="AA321" s="253">
        <f t="shared" si="65"/>
        <v>0</v>
      </c>
      <c r="AB321" s="254">
        <f t="shared" si="66"/>
        <v>0</v>
      </c>
      <c r="AC321" s="254"/>
      <c r="AD321" s="255"/>
    </row>
    <row r="322" spans="1:30" ht="12.75" customHeight="1" x14ac:dyDescent="0.25">
      <c r="A322" s="186"/>
      <c r="B322" s="230"/>
      <c r="C322" s="256"/>
      <c r="D322" s="232"/>
      <c r="E322" s="192">
        <f t="shared" si="56"/>
        <v>10</v>
      </c>
      <c r="F322" s="144" t="str">
        <f>IFERROR(IF(MID(D322,4,3)="AFE",VLOOKUP(D322,'Affiliated entities'!$B$7:$T$37,2,FALSE),VLOOKUP(A322,Beneficiaries!$A$9:$C$38,2,FALSE)),"")</f>
        <v/>
      </c>
      <c r="G322" s="187" t="str">
        <f>IFERROR(IF(MID(D322,4,3)="AFE",VLOOKUP(D322,'Affiliated entities'!$B$7:$T$37,4,FALSE),VLOOKUP(A322,Beneficiaries!$A$9:$C$38,3,FALSE)),"")</f>
        <v/>
      </c>
      <c r="H322" s="188" t="b">
        <f t="shared" si="57"/>
        <v>1</v>
      </c>
      <c r="I322" s="147" t="str">
        <f t="shared" si="58"/>
        <v/>
      </c>
      <c r="J322" s="300">
        <f t="shared" si="59"/>
        <v>0</v>
      </c>
      <c r="K322" s="257"/>
      <c r="L322" s="230"/>
      <c r="M322" s="258"/>
      <c r="N322" s="258"/>
      <c r="O322" s="259"/>
      <c r="P322" s="258"/>
      <c r="Q322" s="259"/>
      <c r="R322" s="261"/>
      <c r="S322" s="261"/>
      <c r="T322" s="236"/>
      <c r="U322" s="402"/>
      <c r="V322" s="277">
        <f t="shared" si="60"/>
        <v>0</v>
      </c>
      <c r="W322" s="323" t="str">
        <f t="shared" si="61"/>
        <v/>
      </c>
      <c r="X322" s="238" t="str">
        <f t="shared" si="62"/>
        <v/>
      </c>
      <c r="Y322" s="252">
        <f t="shared" si="63"/>
        <v>0</v>
      </c>
      <c r="Z322" s="252">
        <f t="shared" si="64"/>
        <v>0</v>
      </c>
      <c r="AA322" s="253">
        <f t="shared" si="65"/>
        <v>0</v>
      </c>
      <c r="AB322" s="254">
        <f t="shared" si="66"/>
        <v>0</v>
      </c>
      <c r="AC322" s="254"/>
      <c r="AD322" s="255"/>
    </row>
    <row r="323" spans="1:30" ht="12.75" customHeight="1" x14ac:dyDescent="0.25">
      <c r="A323" s="186"/>
      <c r="B323" s="230"/>
      <c r="C323" s="256"/>
      <c r="D323" s="232"/>
      <c r="E323" s="192">
        <f t="shared" si="56"/>
        <v>10</v>
      </c>
      <c r="F323" s="144" t="str">
        <f>IFERROR(IF(MID(D323,4,3)="AFE",VLOOKUP(D323,'Affiliated entities'!$B$7:$T$37,2,FALSE),VLOOKUP(A323,Beneficiaries!$A$9:$C$38,2,FALSE)),"")</f>
        <v/>
      </c>
      <c r="G323" s="187" t="str">
        <f>IFERROR(IF(MID(D323,4,3)="AFE",VLOOKUP(D323,'Affiliated entities'!$B$7:$T$37,4,FALSE),VLOOKUP(A323,Beneficiaries!$A$9:$C$38,3,FALSE)),"")</f>
        <v/>
      </c>
      <c r="H323" s="188" t="b">
        <f t="shared" si="57"/>
        <v>1</v>
      </c>
      <c r="I323" s="147" t="str">
        <f t="shared" si="58"/>
        <v/>
      </c>
      <c r="J323" s="300">
        <f t="shared" si="59"/>
        <v>0</v>
      </c>
      <c r="K323" s="257"/>
      <c r="L323" s="230"/>
      <c r="M323" s="258"/>
      <c r="N323" s="258"/>
      <c r="O323" s="259"/>
      <c r="P323" s="258"/>
      <c r="Q323" s="259"/>
      <c r="R323" s="261"/>
      <c r="S323" s="261"/>
      <c r="T323" s="236"/>
      <c r="U323" s="402"/>
      <c r="V323" s="277">
        <f t="shared" si="60"/>
        <v>0</v>
      </c>
      <c r="W323" s="323" t="str">
        <f t="shared" si="61"/>
        <v/>
      </c>
      <c r="X323" s="238" t="str">
        <f t="shared" si="62"/>
        <v/>
      </c>
      <c r="Y323" s="252">
        <f t="shared" si="63"/>
        <v>0</v>
      </c>
      <c r="Z323" s="252">
        <f t="shared" si="64"/>
        <v>0</v>
      </c>
      <c r="AA323" s="253">
        <f t="shared" si="65"/>
        <v>0</v>
      </c>
      <c r="AB323" s="254">
        <f t="shared" si="66"/>
        <v>0</v>
      </c>
      <c r="AC323" s="254"/>
      <c r="AD323" s="255"/>
    </row>
    <row r="324" spans="1:30" ht="12.75" customHeight="1" x14ac:dyDescent="0.25">
      <c r="A324" s="186"/>
      <c r="B324" s="230"/>
      <c r="C324" s="256"/>
      <c r="D324" s="232"/>
      <c r="E324" s="192">
        <f t="shared" si="56"/>
        <v>10</v>
      </c>
      <c r="F324" s="144" t="str">
        <f>IFERROR(IF(MID(D324,4,3)="AFE",VLOOKUP(D324,'Affiliated entities'!$B$7:$T$37,2,FALSE),VLOOKUP(A324,Beneficiaries!$A$9:$C$38,2,FALSE)),"")</f>
        <v/>
      </c>
      <c r="G324" s="187" t="str">
        <f>IFERROR(IF(MID(D324,4,3)="AFE",VLOOKUP(D324,'Affiliated entities'!$B$7:$T$37,4,FALSE),VLOOKUP(A324,Beneficiaries!$A$9:$C$38,3,FALSE)),"")</f>
        <v/>
      </c>
      <c r="H324" s="188" t="b">
        <f t="shared" si="57"/>
        <v>1</v>
      </c>
      <c r="I324" s="147" t="str">
        <f t="shared" si="58"/>
        <v/>
      </c>
      <c r="J324" s="300">
        <f t="shared" si="59"/>
        <v>0</v>
      </c>
      <c r="K324" s="257"/>
      <c r="L324" s="230"/>
      <c r="M324" s="258"/>
      <c r="N324" s="258"/>
      <c r="O324" s="259"/>
      <c r="P324" s="258"/>
      <c r="Q324" s="259"/>
      <c r="R324" s="261"/>
      <c r="S324" s="261"/>
      <c r="T324" s="236"/>
      <c r="U324" s="402"/>
      <c r="V324" s="277">
        <f t="shared" si="60"/>
        <v>0</v>
      </c>
      <c r="W324" s="323" t="str">
        <f t="shared" si="61"/>
        <v/>
      </c>
      <c r="X324" s="238" t="str">
        <f t="shared" si="62"/>
        <v/>
      </c>
      <c r="Y324" s="252">
        <f t="shared" si="63"/>
        <v>0</v>
      </c>
      <c r="Z324" s="252">
        <f t="shared" si="64"/>
        <v>0</v>
      </c>
      <c r="AA324" s="253">
        <f t="shared" si="65"/>
        <v>0</v>
      </c>
      <c r="AB324" s="254">
        <f t="shared" si="66"/>
        <v>0</v>
      </c>
      <c r="AC324" s="254"/>
      <c r="AD324" s="255"/>
    </row>
    <row r="325" spans="1:30" ht="12.75" customHeight="1" x14ac:dyDescent="0.25">
      <c r="A325" s="186"/>
      <c r="B325" s="230"/>
      <c r="C325" s="256"/>
      <c r="D325" s="232"/>
      <c r="E325" s="192">
        <f t="shared" si="56"/>
        <v>10</v>
      </c>
      <c r="F325" s="144" t="str">
        <f>IFERROR(IF(MID(D325,4,3)="AFE",VLOOKUP(D325,'Affiliated entities'!$B$7:$T$37,2,FALSE),VLOOKUP(A325,Beneficiaries!$A$9:$C$38,2,FALSE)),"")</f>
        <v/>
      </c>
      <c r="G325" s="187" t="str">
        <f>IFERROR(IF(MID(D325,4,3)="AFE",VLOOKUP(D325,'Affiliated entities'!$B$7:$T$37,4,FALSE),VLOOKUP(A325,Beneficiaries!$A$9:$C$38,3,FALSE)),"")</f>
        <v/>
      </c>
      <c r="H325" s="188" t="b">
        <f t="shared" si="57"/>
        <v>1</v>
      </c>
      <c r="I325" s="147" t="str">
        <f t="shared" si="58"/>
        <v/>
      </c>
      <c r="J325" s="300">
        <f t="shared" si="59"/>
        <v>0</v>
      </c>
      <c r="K325" s="257"/>
      <c r="L325" s="230"/>
      <c r="M325" s="258"/>
      <c r="N325" s="258"/>
      <c r="O325" s="259"/>
      <c r="P325" s="258"/>
      <c r="Q325" s="259"/>
      <c r="R325" s="261"/>
      <c r="S325" s="261"/>
      <c r="T325" s="236"/>
      <c r="U325" s="402"/>
      <c r="V325" s="277">
        <f t="shared" si="60"/>
        <v>0</v>
      </c>
      <c r="W325" s="323" t="str">
        <f t="shared" si="61"/>
        <v/>
      </c>
      <c r="X325" s="238" t="str">
        <f t="shared" si="62"/>
        <v/>
      </c>
      <c r="Y325" s="252">
        <f t="shared" si="63"/>
        <v>0</v>
      </c>
      <c r="Z325" s="252">
        <f t="shared" si="64"/>
        <v>0</v>
      </c>
      <c r="AA325" s="253">
        <f t="shared" si="65"/>
        <v>0</v>
      </c>
      <c r="AB325" s="254">
        <f t="shared" si="66"/>
        <v>0</v>
      </c>
      <c r="AC325" s="254"/>
      <c r="AD325" s="255"/>
    </row>
    <row r="326" spans="1:30" ht="12.75" customHeight="1" x14ac:dyDescent="0.25">
      <c r="A326" s="186"/>
      <c r="B326" s="230"/>
      <c r="C326" s="256"/>
      <c r="D326" s="232"/>
      <c r="E326" s="192">
        <f t="shared" si="56"/>
        <v>10</v>
      </c>
      <c r="F326" s="144" t="str">
        <f>IFERROR(IF(MID(D326,4,3)="AFE",VLOOKUP(D326,'Affiliated entities'!$B$7:$T$37,2,FALSE),VLOOKUP(A326,Beneficiaries!$A$9:$C$38,2,FALSE)),"")</f>
        <v/>
      </c>
      <c r="G326" s="187" t="str">
        <f>IFERROR(IF(MID(D326,4,3)="AFE",VLOOKUP(D326,'Affiliated entities'!$B$7:$T$37,4,FALSE),VLOOKUP(A326,Beneficiaries!$A$9:$C$38,3,FALSE)),"")</f>
        <v/>
      </c>
      <c r="H326" s="188" t="b">
        <f t="shared" si="57"/>
        <v>1</v>
      </c>
      <c r="I326" s="147" t="str">
        <f t="shared" si="58"/>
        <v/>
      </c>
      <c r="J326" s="300">
        <f t="shared" si="59"/>
        <v>0</v>
      </c>
      <c r="K326" s="257"/>
      <c r="L326" s="230"/>
      <c r="M326" s="258"/>
      <c r="N326" s="258"/>
      <c r="O326" s="259"/>
      <c r="P326" s="258"/>
      <c r="Q326" s="259"/>
      <c r="R326" s="261"/>
      <c r="S326" s="261"/>
      <c r="T326" s="236"/>
      <c r="U326" s="402"/>
      <c r="V326" s="277">
        <f t="shared" si="60"/>
        <v>0</v>
      </c>
      <c r="W326" s="323" t="str">
        <f t="shared" si="61"/>
        <v/>
      </c>
      <c r="X326" s="238" t="str">
        <f t="shared" si="62"/>
        <v/>
      </c>
      <c r="Y326" s="252">
        <f t="shared" si="63"/>
        <v>0</v>
      </c>
      <c r="Z326" s="252">
        <f t="shared" si="64"/>
        <v>0</v>
      </c>
      <c r="AA326" s="253">
        <f t="shared" si="65"/>
        <v>0</v>
      </c>
      <c r="AB326" s="254">
        <f t="shared" si="66"/>
        <v>0</v>
      </c>
      <c r="AC326" s="254"/>
      <c r="AD326" s="255"/>
    </row>
    <row r="327" spans="1:30" ht="12.75" customHeight="1" x14ac:dyDescent="0.25">
      <c r="A327" s="186"/>
      <c r="B327" s="230"/>
      <c r="C327" s="256"/>
      <c r="D327" s="232"/>
      <c r="E327" s="192">
        <f t="shared" si="56"/>
        <v>10</v>
      </c>
      <c r="F327" s="144" t="str">
        <f>IFERROR(IF(MID(D327,4,3)="AFE",VLOOKUP(D327,'Affiliated entities'!$B$7:$T$37,2,FALSE),VLOOKUP(A327,Beneficiaries!$A$9:$C$38,2,FALSE)),"")</f>
        <v/>
      </c>
      <c r="G327" s="187" t="str">
        <f>IFERROR(IF(MID(D327,4,3)="AFE",VLOOKUP(D327,'Affiliated entities'!$B$7:$T$37,4,FALSE),VLOOKUP(A327,Beneficiaries!$A$9:$C$38,3,FALSE)),"")</f>
        <v/>
      </c>
      <c r="H327" s="188" t="b">
        <f t="shared" si="57"/>
        <v>1</v>
      </c>
      <c r="I327" s="147" t="str">
        <f t="shared" si="58"/>
        <v/>
      </c>
      <c r="J327" s="300">
        <f t="shared" si="59"/>
        <v>0</v>
      </c>
      <c r="K327" s="257"/>
      <c r="L327" s="230"/>
      <c r="M327" s="258"/>
      <c r="N327" s="258"/>
      <c r="O327" s="259"/>
      <c r="P327" s="258"/>
      <c r="Q327" s="259"/>
      <c r="R327" s="261"/>
      <c r="S327" s="261"/>
      <c r="T327" s="236"/>
      <c r="U327" s="402"/>
      <c r="V327" s="277">
        <f t="shared" si="60"/>
        <v>0</v>
      </c>
      <c r="W327" s="323" t="str">
        <f t="shared" si="61"/>
        <v/>
      </c>
      <c r="X327" s="238" t="str">
        <f t="shared" si="62"/>
        <v/>
      </c>
      <c r="Y327" s="252">
        <f t="shared" si="63"/>
        <v>0</v>
      </c>
      <c r="Z327" s="252">
        <f t="shared" si="64"/>
        <v>0</v>
      </c>
      <c r="AA327" s="253">
        <f t="shared" si="65"/>
        <v>0</v>
      </c>
      <c r="AB327" s="254">
        <f t="shared" si="66"/>
        <v>0</v>
      </c>
      <c r="AC327" s="254"/>
      <c r="AD327" s="255"/>
    </row>
    <row r="328" spans="1:30" ht="12.75" customHeight="1" x14ac:dyDescent="0.25">
      <c r="A328" s="186"/>
      <c r="B328" s="230"/>
      <c r="C328" s="256"/>
      <c r="D328" s="232"/>
      <c r="E328" s="192">
        <f t="shared" si="56"/>
        <v>10</v>
      </c>
      <c r="F328" s="144" t="str">
        <f>IFERROR(IF(MID(D328,4,3)="AFE",VLOOKUP(D328,'Affiliated entities'!$B$7:$T$37,2,FALSE),VLOOKUP(A328,Beneficiaries!$A$9:$C$38,2,FALSE)),"")</f>
        <v/>
      </c>
      <c r="G328" s="187" t="str">
        <f>IFERROR(IF(MID(D328,4,3)="AFE",VLOOKUP(D328,'Affiliated entities'!$B$7:$T$37,4,FALSE),VLOOKUP(A328,Beneficiaries!$A$9:$C$38,3,FALSE)),"")</f>
        <v/>
      </c>
      <c r="H328" s="188" t="b">
        <f t="shared" si="57"/>
        <v>1</v>
      </c>
      <c r="I328" s="147" t="str">
        <f t="shared" si="58"/>
        <v/>
      </c>
      <c r="J328" s="300">
        <f t="shared" si="59"/>
        <v>0</v>
      </c>
      <c r="K328" s="257"/>
      <c r="L328" s="230"/>
      <c r="M328" s="258"/>
      <c r="N328" s="258"/>
      <c r="O328" s="259"/>
      <c r="P328" s="258"/>
      <c r="Q328" s="259"/>
      <c r="R328" s="261"/>
      <c r="S328" s="261"/>
      <c r="T328" s="236"/>
      <c r="U328" s="402"/>
      <c r="V328" s="277">
        <f t="shared" si="60"/>
        <v>0</v>
      </c>
      <c r="W328" s="323" t="str">
        <f t="shared" si="61"/>
        <v/>
      </c>
      <c r="X328" s="238" t="str">
        <f t="shared" si="62"/>
        <v/>
      </c>
      <c r="Y328" s="252">
        <f t="shared" si="63"/>
        <v>0</v>
      </c>
      <c r="Z328" s="252">
        <f t="shared" si="64"/>
        <v>0</v>
      </c>
      <c r="AA328" s="253">
        <f t="shared" si="65"/>
        <v>0</v>
      </c>
      <c r="AB328" s="254">
        <f t="shared" si="66"/>
        <v>0</v>
      </c>
      <c r="AC328" s="254"/>
      <c r="AD328" s="255"/>
    </row>
    <row r="329" spans="1:30" ht="12.75" customHeight="1" x14ac:dyDescent="0.25">
      <c r="A329" s="186"/>
      <c r="B329" s="230"/>
      <c r="C329" s="256"/>
      <c r="D329" s="232"/>
      <c r="E329" s="192">
        <f t="shared" si="56"/>
        <v>10</v>
      </c>
      <c r="F329" s="144" t="str">
        <f>IFERROR(IF(MID(D329,4,3)="AFE",VLOOKUP(D329,'Affiliated entities'!$B$7:$T$37,2,FALSE),VLOOKUP(A329,Beneficiaries!$A$9:$C$38,2,FALSE)),"")</f>
        <v/>
      </c>
      <c r="G329" s="187" t="str">
        <f>IFERROR(IF(MID(D329,4,3)="AFE",VLOOKUP(D329,'Affiliated entities'!$B$7:$T$37,4,FALSE),VLOOKUP(A329,Beneficiaries!$A$9:$C$38,3,FALSE)),"")</f>
        <v/>
      </c>
      <c r="H329" s="188" t="b">
        <f t="shared" si="57"/>
        <v>1</v>
      </c>
      <c r="I329" s="147" t="str">
        <f t="shared" si="58"/>
        <v/>
      </c>
      <c r="J329" s="300">
        <f t="shared" si="59"/>
        <v>0</v>
      </c>
      <c r="K329" s="257"/>
      <c r="L329" s="230"/>
      <c r="M329" s="258"/>
      <c r="N329" s="258"/>
      <c r="O329" s="259"/>
      <c r="P329" s="258"/>
      <c r="Q329" s="259"/>
      <c r="R329" s="261"/>
      <c r="S329" s="261"/>
      <c r="T329" s="236"/>
      <c r="U329" s="402"/>
      <c r="V329" s="277">
        <f t="shared" si="60"/>
        <v>0</v>
      </c>
      <c r="W329" s="323" t="str">
        <f t="shared" si="61"/>
        <v/>
      </c>
      <c r="X329" s="238" t="str">
        <f t="shared" si="62"/>
        <v/>
      </c>
      <c r="Y329" s="252">
        <f t="shared" si="63"/>
        <v>0</v>
      </c>
      <c r="Z329" s="252">
        <f t="shared" si="64"/>
        <v>0</v>
      </c>
      <c r="AA329" s="253">
        <f t="shared" si="65"/>
        <v>0</v>
      </c>
      <c r="AB329" s="254">
        <f t="shared" si="66"/>
        <v>0</v>
      </c>
      <c r="AC329" s="254"/>
      <c r="AD329" s="255"/>
    </row>
    <row r="330" spans="1:30" ht="12.75" customHeight="1" x14ac:dyDescent="0.25">
      <c r="A330" s="186"/>
      <c r="B330" s="230"/>
      <c r="C330" s="256"/>
      <c r="D330" s="232"/>
      <c r="E330" s="192">
        <f t="shared" si="56"/>
        <v>10</v>
      </c>
      <c r="F330" s="144" t="str">
        <f>IFERROR(IF(MID(D330,4,3)="AFE",VLOOKUP(D330,'Affiliated entities'!$B$7:$T$37,2,FALSE),VLOOKUP(A330,Beneficiaries!$A$9:$C$38,2,FALSE)),"")</f>
        <v/>
      </c>
      <c r="G330" s="187" t="str">
        <f>IFERROR(IF(MID(D330,4,3)="AFE",VLOOKUP(D330,'Affiliated entities'!$B$7:$T$37,4,FALSE),VLOOKUP(A330,Beneficiaries!$A$9:$C$38,3,FALSE)),"")</f>
        <v/>
      </c>
      <c r="H330" s="188" t="b">
        <f t="shared" si="57"/>
        <v>1</v>
      </c>
      <c r="I330" s="147" t="str">
        <f t="shared" si="58"/>
        <v/>
      </c>
      <c r="J330" s="300">
        <f t="shared" si="59"/>
        <v>0</v>
      </c>
      <c r="K330" s="257"/>
      <c r="L330" s="230"/>
      <c r="M330" s="258"/>
      <c r="N330" s="258"/>
      <c r="O330" s="259"/>
      <c r="P330" s="258"/>
      <c r="Q330" s="259"/>
      <c r="R330" s="261"/>
      <c r="S330" s="261"/>
      <c r="T330" s="236"/>
      <c r="U330" s="402"/>
      <c r="V330" s="277">
        <f t="shared" si="60"/>
        <v>0</v>
      </c>
      <c r="W330" s="323" t="str">
        <f t="shared" si="61"/>
        <v/>
      </c>
      <c r="X330" s="238" t="str">
        <f t="shared" si="62"/>
        <v/>
      </c>
      <c r="Y330" s="252">
        <f t="shared" si="63"/>
        <v>0</v>
      </c>
      <c r="Z330" s="252">
        <f t="shared" si="64"/>
        <v>0</v>
      </c>
      <c r="AA330" s="253">
        <f t="shared" si="65"/>
        <v>0</v>
      </c>
      <c r="AB330" s="254">
        <f t="shared" si="66"/>
        <v>0</v>
      </c>
      <c r="AC330" s="254"/>
      <c r="AD330" s="255"/>
    </row>
    <row r="331" spans="1:30" ht="12.75" customHeight="1" x14ac:dyDescent="0.25">
      <c r="A331" s="186"/>
      <c r="B331" s="230"/>
      <c r="C331" s="256"/>
      <c r="D331" s="232"/>
      <c r="E331" s="192">
        <f t="shared" si="56"/>
        <v>10</v>
      </c>
      <c r="F331" s="144" t="str">
        <f>IFERROR(IF(MID(D331,4,3)="AFE",VLOOKUP(D331,'Affiliated entities'!$B$7:$T$37,2,FALSE),VLOOKUP(A331,Beneficiaries!$A$9:$C$38,2,FALSE)),"")</f>
        <v/>
      </c>
      <c r="G331" s="187" t="str">
        <f>IFERROR(IF(MID(D331,4,3)="AFE",VLOOKUP(D331,'Affiliated entities'!$B$7:$T$37,4,FALSE),VLOOKUP(A331,Beneficiaries!$A$9:$C$38,3,FALSE)),"")</f>
        <v/>
      </c>
      <c r="H331" s="188" t="b">
        <f t="shared" si="57"/>
        <v>1</v>
      </c>
      <c r="I331" s="147" t="str">
        <f t="shared" si="58"/>
        <v/>
      </c>
      <c r="J331" s="300">
        <f t="shared" si="59"/>
        <v>0</v>
      </c>
      <c r="K331" s="257"/>
      <c r="L331" s="230"/>
      <c r="M331" s="258"/>
      <c r="N331" s="258"/>
      <c r="O331" s="259"/>
      <c r="P331" s="258"/>
      <c r="Q331" s="259"/>
      <c r="R331" s="261"/>
      <c r="S331" s="261"/>
      <c r="T331" s="236"/>
      <c r="U331" s="402"/>
      <c r="V331" s="277">
        <f t="shared" si="60"/>
        <v>0</v>
      </c>
      <c r="W331" s="323" t="str">
        <f t="shared" si="61"/>
        <v/>
      </c>
      <c r="X331" s="238" t="str">
        <f t="shared" si="62"/>
        <v/>
      </c>
      <c r="Y331" s="252">
        <f t="shared" si="63"/>
        <v>0</v>
      </c>
      <c r="Z331" s="252">
        <f t="shared" si="64"/>
        <v>0</v>
      </c>
      <c r="AA331" s="253">
        <f t="shared" si="65"/>
        <v>0</v>
      </c>
      <c r="AB331" s="254">
        <f t="shared" si="66"/>
        <v>0</v>
      </c>
      <c r="AC331" s="254"/>
      <c r="AD331" s="255"/>
    </row>
    <row r="332" spans="1:30" ht="12.75" customHeight="1" x14ac:dyDescent="0.25">
      <c r="A332" s="186"/>
      <c r="B332" s="230"/>
      <c r="C332" s="256"/>
      <c r="D332" s="232"/>
      <c r="E332" s="192">
        <f t="shared" si="56"/>
        <v>10</v>
      </c>
      <c r="F332" s="144" t="str">
        <f>IFERROR(IF(MID(D332,4,3)="AFE",VLOOKUP(D332,'Affiliated entities'!$B$7:$T$37,2,FALSE),VLOOKUP(A332,Beneficiaries!$A$9:$C$38,2,FALSE)),"")</f>
        <v/>
      </c>
      <c r="G332" s="187" t="str">
        <f>IFERROR(IF(MID(D332,4,3)="AFE",VLOOKUP(D332,'Affiliated entities'!$B$7:$T$37,4,FALSE),VLOOKUP(A332,Beneficiaries!$A$9:$C$38,3,FALSE)),"")</f>
        <v/>
      </c>
      <c r="H332" s="188" t="b">
        <f t="shared" si="57"/>
        <v>1</v>
      </c>
      <c r="I332" s="147" t="str">
        <f t="shared" si="58"/>
        <v/>
      </c>
      <c r="J332" s="300">
        <f t="shared" si="59"/>
        <v>0</v>
      </c>
      <c r="K332" s="257"/>
      <c r="L332" s="230"/>
      <c r="M332" s="258"/>
      <c r="N332" s="258"/>
      <c r="O332" s="259"/>
      <c r="P332" s="258"/>
      <c r="Q332" s="259"/>
      <c r="R332" s="261"/>
      <c r="S332" s="261"/>
      <c r="T332" s="236"/>
      <c r="U332" s="402"/>
      <c r="V332" s="277">
        <f t="shared" si="60"/>
        <v>0</v>
      </c>
      <c r="W332" s="323" t="str">
        <f t="shared" si="61"/>
        <v/>
      </c>
      <c r="X332" s="238" t="str">
        <f t="shared" si="62"/>
        <v/>
      </c>
      <c r="Y332" s="252">
        <f t="shared" si="63"/>
        <v>0</v>
      </c>
      <c r="Z332" s="252">
        <f t="shared" si="64"/>
        <v>0</v>
      </c>
      <c r="AA332" s="253">
        <f t="shared" si="65"/>
        <v>0</v>
      </c>
      <c r="AB332" s="254">
        <f t="shared" si="66"/>
        <v>0</v>
      </c>
      <c r="AC332" s="254"/>
      <c r="AD332" s="255"/>
    </row>
    <row r="333" spans="1:30" ht="12.75" customHeight="1" x14ac:dyDescent="0.25">
      <c r="A333" s="186"/>
      <c r="B333" s="230"/>
      <c r="C333" s="256"/>
      <c r="D333" s="232"/>
      <c r="E333" s="192">
        <f t="shared" si="56"/>
        <v>10</v>
      </c>
      <c r="F333" s="144" t="str">
        <f>IFERROR(IF(MID(D333,4,3)="AFE",VLOOKUP(D333,'Affiliated entities'!$B$7:$T$37,2,FALSE),VLOOKUP(A333,Beneficiaries!$A$9:$C$38,2,FALSE)),"")</f>
        <v/>
      </c>
      <c r="G333" s="187" t="str">
        <f>IFERROR(IF(MID(D333,4,3)="AFE",VLOOKUP(D333,'Affiliated entities'!$B$7:$T$37,4,FALSE),VLOOKUP(A333,Beneficiaries!$A$9:$C$38,3,FALSE)),"")</f>
        <v/>
      </c>
      <c r="H333" s="188" t="b">
        <f t="shared" si="57"/>
        <v>1</v>
      </c>
      <c r="I333" s="147" t="str">
        <f t="shared" si="58"/>
        <v/>
      </c>
      <c r="J333" s="300">
        <f t="shared" si="59"/>
        <v>0</v>
      </c>
      <c r="K333" s="257"/>
      <c r="L333" s="230"/>
      <c r="M333" s="258"/>
      <c r="N333" s="258"/>
      <c r="O333" s="259"/>
      <c r="P333" s="258"/>
      <c r="Q333" s="259"/>
      <c r="R333" s="261"/>
      <c r="S333" s="261"/>
      <c r="T333" s="236"/>
      <c r="U333" s="402"/>
      <c r="V333" s="277">
        <f t="shared" si="60"/>
        <v>0</v>
      </c>
      <c r="W333" s="323" t="str">
        <f t="shared" si="61"/>
        <v/>
      </c>
      <c r="X333" s="238" t="str">
        <f t="shared" si="62"/>
        <v/>
      </c>
      <c r="Y333" s="252">
        <f t="shared" si="63"/>
        <v>0</v>
      </c>
      <c r="Z333" s="252">
        <f t="shared" si="64"/>
        <v>0</v>
      </c>
      <c r="AA333" s="253">
        <f t="shared" si="65"/>
        <v>0</v>
      </c>
      <c r="AB333" s="254">
        <f t="shared" si="66"/>
        <v>0</v>
      </c>
      <c r="AC333" s="254"/>
      <c r="AD333" s="255"/>
    </row>
    <row r="334" spans="1:30" ht="12.75" customHeight="1" x14ac:dyDescent="0.25">
      <c r="A334" s="186"/>
      <c r="B334" s="230"/>
      <c r="C334" s="256"/>
      <c r="D334" s="232"/>
      <c r="E334" s="192">
        <f t="shared" si="56"/>
        <v>10</v>
      </c>
      <c r="F334" s="144" t="str">
        <f>IFERROR(IF(MID(D334,4,3)="AFE",VLOOKUP(D334,'Affiliated entities'!$B$7:$T$37,2,FALSE),VLOOKUP(A334,Beneficiaries!$A$9:$C$38,2,FALSE)),"")</f>
        <v/>
      </c>
      <c r="G334" s="187" t="str">
        <f>IFERROR(IF(MID(D334,4,3)="AFE",VLOOKUP(D334,'Affiliated entities'!$B$7:$T$37,4,FALSE),VLOOKUP(A334,Beneficiaries!$A$9:$C$38,3,FALSE)),"")</f>
        <v/>
      </c>
      <c r="H334" s="188" t="b">
        <f t="shared" si="57"/>
        <v>1</v>
      </c>
      <c r="I334" s="147" t="str">
        <f t="shared" si="58"/>
        <v/>
      </c>
      <c r="J334" s="300">
        <f t="shared" si="59"/>
        <v>0</v>
      </c>
      <c r="K334" s="257"/>
      <c r="L334" s="230"/>
      <c r="M334" s="258"/>
      <c r="N334" s="258"/>
      <c r="O334" s="259"/>
      <c r="P334" s="258"/>
      <c r="Q334" s="259"/>
      <c r="R334" s="261"/>
      <c r="S334" s="261"/>
      <c r="T334" s="236"/>
      <c r="U334" s="402"/>
      <c r="V334" s="277">
        <f t="shared" si="60"/>
        <v>0</v>
      </c>
      <c r="W334" s="323" t="str">
        <f t="shared" si="61"/>
        <v/>
      </c>
      <c r="X334" s="238" t="str">
        <f t="shared" si="62"/>
        <v/>
      </c>
      <c r="Y334" s="252">
        <f t="shared" si="63"/>
        <v>0</v>
      </c>
      <c r="Z334" s="252">
        <f t="shared" si="64"/>
        <v>0</v>
      </c>
      <c r="AA334" s="253">
        <f t="shared" si="65"/>
        <v>0</v>
      </c>
      <c r="AB334" s="254">
        <f t="shared" si="66"/>
        <v>0</v>
      </c>
      <c r="AC334" s="254"/>
      <c r="AD334" s="255"/>
    </row>
    <row r="335" spans="1:30" ht="12.75" customHeight="1" x14ac:dyDescent="0.25">
      <c r="A335" s="186"/>
      <c r="B335" s="230"/>
      <c r="C335" s="256"/>
      <c r="D335" s="232"/>
      <c r="E335" s="192">
        <f t="shared" si="56"/>
        <v>10</v>
      </c>
      <c r="F335" s="144" t="str">
        <f>IFERROR(IF(MID(D335,4,3)="AFE",VLOOKUP(D335,'Affiliated entities'!$B$7:$T$37,2,FALSE),VLOOKUP(A335,Beneficiaries!$A$9:$C$38,2,FALSE)),"")</f>
        <v/>
      </c>
      <c r="G335" s="187" t="str">
        <f>IFERROR(IF(MID(D335,4,3)="AFE",VLOOKUP(D335,'Affiliated entities'!$B$7:$T$37,4,FALSE),VLOOKUP(A335,Beneficiaries!$A$9:$C$38,3,FALSE)),"")</f>
        <v/>
      </c>
      <c r="H335" s="188" t="b">
        <f t="shared" si="57"/>
        <v>1</v>
      </c>
      <c r="I335" s="147" t="str">
        <f t="shared" si="58"/>
        <v/>
      </c>
      <c r="J335" s="300">
        <f t="shared" si="59"/>
        <v>0</v>
      </c>
      <c r="K335" s="257"/>
      <c r="L335" s="230"/>
      <c r="M335" s="258"/>
      <c r="N335" s="258"/>
      <c r="O335" s="259"/>
      <c r="P335" s="258"/>
      <c r="Q335" s="259"/>
      <c r="R335" s="261"/>
      <c r="S335" s="261"/>
      <c r="T335" s="236"/>
      <c r="U335" s="402"/>
      <c r="V335" s="277">
        <f t="shared" si="60"/>
        <v>0</v>
      </c>
      <c r="W335" s="323" t="str">
        <f t="shared" si="61"/>
        <v/>
      </c>
      <c r="X335" s="238" t="str">
        <f t="shared" si="62"/>
        <v/>
      </c>
      <c r="Y335" s="252">
        <f t="shared" si="63"/>
        <v>0</v>
      </c>
      <c r="Z335" s="252">
        <f t="shared" si="64"/>
        <v>0</v>
      </c>
      <c r="AA335" s="253">
        <f t="shared" si="65"/>
        <v>0</v>
      </c>
      <c r="AB335" s="254">
        <f t="shared" si="66"/>
        <v>0</v>
      </c>
      <c r="AC335" s="254"/>
      <c r="AD335" s="255"/>
    </row>
    <row r="336" spans="1:30" ht="12.75" customHeight="1" x14ac:dyDescent="0.25">
      <c r="A336" s="186"/>
      <c r="B336" s="230"/>
      <c r="C336" s="256"/>
      <c r="D336" s="232"/>
      <c r="E336" s="192">
        <f t="shared" si="56"/>
        <v>10</v>
      </c>
      <c r="F336" s="144" t="str">
        <f>IFERROR(IF(MID(D336,4,3)="AFE",VLOOKUP(D336,'Affiliated entities'!$B$7:$T$37,2,FALSE),VLOOKUP(A336,Beneficiaries!$A$9:$C$38,2,FALSE)),"")</f>
        <v/>
      </c>
      <c r="G336" s="187" t="str">
        <f>IFERROR(IF(MID(D336,4,3)="AFE",VLOOKUP(D336,'Affiliated entities'!$B$7:$T$37,4,FALSE),VLOOKUP(A336,Beneficiaries!$A$9:$C$38,3,FALSE)),"")</f>
        <v/>
      </c>
      <c r="H336" s="188" t="b">
        <f t="shared" si="57"/>
        <v>1</v>
      </c>
      <c r="I336" s="147" t="str">
        <f t="shared" si="58"/>
        <v/>
      </c>
      <c r="J336" s="300">
        <f t="shared" si="59"/>
        <v>0</v>
      </c>
      <c r="K336" s="257"/>
      <c r="L336" s="230"/>
      <c r="M336" s="258"/>
      <c r="N336" s="258"/>
      <c r="O336" s="259"/>
      <c r="P336" s="258"/>
      <c r="Q336" s="259"/>
      <c r="R336" s="261"/>
      <c r="S336" s="261"/>
      <c r="T336" s="236"/>
      <c r="U336" s="402"/>
      <c r="V336" s="277">
        <f t="shared" si="60"/>
        <v>0</v>
      </c>
      <c r="W336" s="323" t="str">
        <f t="shared" si="61"/>
        <v/>
      </c>
      <c r="X336" s="238" t="str">
        <f t="shared" si="62"/>
        <v/>
      </c>
      <c r="Y336" s="252">
        <f t="shared" si="63"/>
        <v>0</v>
      </c>
      <c r="Z336" s="252">
        <f t="shared" si="64"/>
        <v>0</v>
      </c>
      <c r="AA336" s="253">
        <f t="shared" si="65"/>
        <v>0</v>
      </c>
      <c r="AB336" s="254">
        <f t="shared" si="66"/>
        <v>0</v>
      </c>
      <c r="AC336" s="254"/>
      <c r="AD336" s="255"/>
    </row>
    <row r="337" spans="1:30" ht="12.75" customHeight="1" x14ac:dyDescent="0.25">
      <c r="A337" s="186"/>
      <c r="B337" s="230"/>
      <c r="C337" s="256"/>
      <c r="D337" s="232"/>
      <c r="E337" s="192">
        <f t="shared" si="56"/>
        <v>10</v>
      </c>
      <c r="F337" s="144" t="str">
        <f>IFERROR(IF(MID(D337,4,3)="AFE",VLOOKUP(D337,'Affiliated entities'!$B$7:$T$37,2,FALSE),VLOOKUP(A337,Beneficiaries!$A$9:$C$38,2,FALSE)),"")</f>
        <v/>
      </c>
      <c r="G337" s="187" t="str">
        <f>IFERROR(IF(MID(D337,4,3)="AFE",VLOOKUP(D337,'Affiliated entities'!$B$7:$T$37,4,FALSE),VLOOKUP(A337,Beneficiaries!$A$9:$C$38,3,FALSE)),"")</f>
        <v/>
      </c>
      <c r="H337" s="188" t="b">
        <f t="shared" si="57"/>
        <v>1</v>
      </c>
      <c r="I337" s="147" t="str">
        <f t="shared" si="58"/>
        <v/>
      </c>
      <c r="J337" s="300">
        <f t="shared" si="59"/>
        <v>0</v>
      </c>
      <c r="K337" s="257"/>
      <c r="L337" s="230"/>
      <c r="M337" s="258"/>
      <c r="N337" s="258"/>
      <c r="O337" s="259"/>
      <c r="P337" s="258"/>
      <c r="Q337" s="259"/>
      <c r="R337" s="261"/>
      <c r="S337" s="261"/>
      <c r="T337" s="236"/>
      <c r="U337" s="402"/>
      <c r="V337" s="277">
        <f t="shared" si="60"/>
        <v>0</v>
      </c>
      <c r="W337" s="323" t="str">
        <f t="shared" si="61"/>
        <v/>
      </c>
      <c r="X337" s="238" t="str">
        <f t="shared" si="62"/>
        <v/>
      </c>
      <c r="Y337" s="252">
        <f t="shared" si="63"/>
        <v>0</v>
      </c>
      <c r="Z337" s="252">
        <f t="shared" si="64"/>
        <v>0</v>
      </c>
      <c r="AA337" s="253">
        <f t="shared" si="65"/>
        <v>0</v>
      </c>
      <c r="AB337" s="254">
        <f t="shared" si="66"/>
        <v>0</v>
      </c>
      <c r="AC337" s="254"/>
      <c r="AD337" s="255"/>
    </row>
    <row r="338" spans="1:30" ht="12.75" customHeight="1" x14ac:dyDescent="0.25">
      <c r="A338" s="186"/>
      <c r="B338" s="230"/>
      <c r="C338" s="256"/>
      <c r="D338" s="232"/>
      <c r="E338" s="192">
        <f t="shared" si="56"/>
        <v>10</v>
      </c>
      <c r="F338" s="144" t="str">
        <f>IFERROR(IF(MID(D338,4,3)="AFE",VLOOKUP(D338,'Affiliated entities'!$B$7:$T$37,2,FALSE),VLOOKUP(A338,Beneficiaries!$A$9:$C$38,2,FALSE)),"")</f>
        <v/>
      </c>
      <c r="G338" s="187" t="str">
        <f>IFERROR(IF(MID(D338,4,3)="AFE",VLOOKUP(D338,'Affiliated entities'!$B$7:$T$37,4,FALSE),VLOOKUP(A338,Beneficiaries!$A$9:$C$38,3,FALSE)),"")</f>
        <v/>
      </c>
      <c r="H338" s="188" t="b">
        <f t="shared" si="57"/>
        <v>1</v>
      </c>
      <c r="I338" s="147" t="str">
        <f t="shared" si="58"/>
        <v/>
      </c>
      <c r="J338" s="300">
        <f t="shared" si="59"/>
        <v>0</v>
      </c>
      <c r="K338" s="257"/>
      <c r="L338" s="230"/>
      <c r="M338" s="258"/>
      <c r="N338" s="258"/>
      <c r="O338" s="259"/>
      <c r="P338" s="258"/>
      <c r="Q338" s="259"/>
      <c r="R338" s="261"/>
      <c r="S338" s="261"/>
      <c r="T338" s="236"/>
      <c r="U338" s="402"/>
      <c r="V338" s="277">
        <f t="shared" si="60"/>
        <v>0</v>
      </c>
      <c r="W338" s="323" t="str">
        <f t="shared" si="61"/>
        <v/>
      </c>
      <c r="X338" s="238" t="str">
        <f t="shared" si="62"/>
        <v/>
      </c>
      <c r="Y338" s="252">
        <f t="shared" si="63"/>
        <v>0</v>
      </c>
      <c r="Z338" s="252">
        <f t="shared" si="64"/>
        <v>0</v>
      </c>
      <c r="AA338" s="253">
        <f t="shared" si="65"/>
        <v>0</v>
      </c>
      <c r="AB338" s="254">
        <f t="shared" si="66"/>
        <v>0</v>
      </c>
      <c r="AC338" s="254"/>
      <c r="AD338" s="255"/>
    </row>
    <row r="339" spans="1:30" ht="12.75" customHeight="1" x14ac:dyDescent="0.25">
      <c r="A339" s="186"/>
      <c r="B339" s="230"/>
      <c r="C339" s="256"/>
      <c r="D339" s="232"/>
      <c r="E339" s="192">
        <f t="shared" si="56"/>
        <v>10</v>
      </c>
      <c r="F339" s="144" t="str">
        <f>IFERROR(IF(MID(D339,4,3)="AFE",VLOOKUP(D339,'Affiliated entities'!$B$7:$T$37,2,FALSE),VLOOKUP(A339,Beneficiaries!$A$9:$C$38,2,FALSE)),"")</f>
        <v/>
      </c>
      <c r="G339" s="187" t="str">
        <f>IFERROR(IF(MID(D339,4,3)="AFE",VLOOKUP(D339,'Affiliated entities'!$B$7:$T$37,4,FALSE),VLOOKUP(A339,Beneficiaries!$A$9:$C$38,3,FALSE)),"")</f>
        <v/>
      </c>
      <c r="H339" s="188" t="b">
        <f t="shared" si="57"/>
        <v>1</v>
      </c>
      <c r="I339" s="147" t="str">
        <f t="shared" si="58"/>
        <v/>
      </c>
      <c r="J339" s="300">
        <f t="shared" si="59"/>
        <v>0</v>
      </c>
      <c r="K339" s="257"/>
      <c r="L339" s="230"/>
      <c r="M339" s="258"/>
      <c r="N339" s="258"/>
      <c r="O339" s="259"/>
      <c r="P339" s="258"/>
      <c r="Q339" s="259"/>
      <c r="R339" s="261"/>
      <c r="S339" s="261"/>
      <c r="T339" s="236"/>
      <c r="U339" s="402"/>
      <c r="V339" s="277">
        <f t="shared" si="60"/>
        <v>0</v>
      </c>
      <c r="W339" s="323" t="str">
        <f t="shared" si="61"/>
        <v/>
      </c>
      <c r="X339" s="238" t="str">
        <f t="shared" si="62"/>
        <v/>
      </c>
      <c r="Y339" s="252">
        <f t="shared" si="63"/>
        <v>0</v>
      </c>
      <c r="Z339" s="252">
        <f t="shared" si="64"/>
        <v>0</v>
      </c>
      <c r="AA339" s="253">
        <f t="shared" si="65"/>
        <v>0</v>
      </c>
      <c r="AB339" s="254">
        <f t="shared" si="66"/>
        <v>0</v>
      </c>
      <c r="AC339" s="254"/>
      <c r="AD339" s="255"/>
    </row>
    <row r="340" spans="1:30" ht="12.75" customHeight="1" x14ac:dyDescent="0.25">
      <c r="A340" s="186"/>
      <c r="B340" s="230"/>
      <c r="C340" s="256"/>
      <c r="D340" s="232"/>
      <c r="E340" s="192">
        <f t="shared" si="56"/>
        <v>10</v>
      </c>
      <c r="F340" s="144" t="str">
        <f>IFERROR(IF(MID(D340,4,3)="AFE",VLOOKUP(D340,'Affiliated entities'!$B$7:$T$37,2,FALSE),VLOOKUP(A340,Beneficiaries!$A$9:$C$38,2,FALSE)),"")</f>
        <v/>
      </c>
      <c r="G340" s="187" t="str">
        <f>IFERROR(IF(MID(D340,4,3)="AFE",VLOOKUP(D340,'Affiliated entities'!$B$7:$T$37,4,FALSE),VLOOKUP(A340,Beneficiaries!$A$9:$C$38,3,FALSE)),"")</f>
        <v/>
      </c>
      <c r="H340" s="188" t="b">
        <f t="shared" si="57"/>
        <v>1</v>
      </c>
      <c r="I340" s="147" t="str">
        <f t="shared" si="58"/>
        <v/>
      </c>
      <c r="J340" s="300">
        <f t="shared" si="59"/>
        <v>0</v>
      </c>
      <c r="K340" s="257"/>
      <c r="L340" s="230"/>
      <c r="M340" s="258"/>
      <c r="N340" s="258"/>
      <c r="O340" s="259"/>
      <c r="P340" s="258"/>
      <c r="Q340" s="259"/>
      <c r="R340" s="261"/>
      <c r="S340" s="261"/>
      <c r="T340" s="236"/>
      <c r="U340" s="402"/>
      <c r="V340" s="277">
        <f t="shared" si="60"/>
        <v>0</v>
      </c>
      <c r="W340" s="323" t="str">
        <f t="shared" si="61"/>
        <v/>
      </c>
      <c r="X340" s="238" t="str">
        <f t="shared" si="62"/>
        <v/>
      </c>
      <c r="Y340" s="252">
        <f t="shared" si="63"/>
        <v>0</v>
      </c>
      <c r="Z340" s="252">
        <f t="shared" si="64"/>
        <v>0</v>
      </c>
      <c r="AA340" s="253">
        <f t="shared" si="65"/>
        <v>0</v>
      </c>
      <c r="AB340" s="254">
        <f t="shared" si="66"/>
        <v>0</v>
      </c>
      <c r="AC340" s="254"/>
      <c r="AD340" s="255"/>
    </row>
    <row r="341" spans="1:30" ht="12.75" customHeight="1" x14ac:dyDescent="0.25">
      <c r="A341" s="186"/>
      <c r="B341" s="230"/>
      <c r="C341" s="256"/>
      <c r="D341" s="232"/>
      <c r="E341" s="192">
        <f t="shared" si="56"/>
        <v>10</v>
      </c>
      <c r="F341" s="144" t="str">
        <f>IFERROR(IF(MID(D341,4,3)="AFE",VLOOKUP(D341,'Affiliated entities'!$B$7:$T$37,2,FALSE),VLOOKUP(A341,Beneficiaries!$A$9:$C$38,2,FALSE)),"")</f>
        <v/>
      </c>
      <c r="G341" s="187" t="str">
        <f>IFERROR(IF(MID(D341,4,3)="AFE",VLOOKUP(D341,'Affiliated entities'!$B$7:$T$37,4,FALSE),VLOOKUP(A341,Beneficiaries!$A$9:$C$38,3,FALSE)),"")</f>
        <v/>
      </c>
      <c r="H341" s="188" t="b">
        <f t="shared" si="57"/>
        <v>1</v>
      </c>
      <c r="I341" s="147" t="str">
        <f t="shared" si="58"/>
        <v/>
      </c>
      <c r="J341" s="300">
        <f t="shared" si="59"/>
        <v>0</v>
      </c>
      <c r="K341" s="257"/>
      <c r="L341" s="230"/>
      <c r="M341" s="258"/>
      <c r="N341" s="258"/>
      <c r="O341" s="259"/>
      <c r="P341" s="258"/>
      <c r="Q341" s="259"/>
      <c r="R341" s="261"/>
      <c r="S341" s="261"/>
      <c r="T341" s="236"/>
      <c r="U341" s="402"/>
      <c r="V341" s="277">
        <f t="shared" si="60"/>
        <v>0</v>
      </c>
      <c r="W341" s="323" t="str">
        <f t="shared" si="61"/>
        <v/>
      </c>
      <c r="X341" s="238" t="str">
        <f t="shared" si="62"/>
        <v/>
      </c>
      <c r="Y341" s="252">
        <f t="shared" si="63"/>
        <v>0</v>
      </c>
      <c r="Z341" s="252">
        <f t="shared" si="64"/>
        <v>0</v>
      </c>
      <c r="AA341" s="253">
        <f t="shared" si="65"/>
        <v>0</v>
      </c>
      <c r="AB341" s="254">
        <f t="shared" si="66"/>
        <v>0</v>
      </c>
      <c r="AC341" s="254"/>
      <c r="AD341" s="255"/>
    </row>
    <row r="342" spans="1:30" ht="12.75" customHeight="1" x14ac:dyDescent="0.25">
      <c r="A342" s="186"/>
      <c r="B342" s="230"/>
      <c r="C342" s="256"/>
      <c r="D342" s="232"/>
      <c r="E342" s="192">
        <f t="shared" si="56"/>
        <v>10</v>
      </c>
      <c r="F342" s="144" t="str">
        <f>IFERROR(IF(MID(D342,4,3)="AFE",VLOOKUP(D342,'Affiliated entities'!$B$7:$T$37,2,FALSE),VLOOKUP(A342,Beneficiaries!$A$9:$C$38,2,FALSE)),"")</f>
        <v/>
      </c>
      <c r="G342" s="187" t="str">
        <f>IFERROR(IF(MID(D342,4,3)="AFE",VLOOKUP(D342,'Affiliated entities'!$B$7:$T$37,4,FALSE),VLOOKUP(A342,Beneficiaries!$A$9:$C$38,3,FALSE)),"")</f>
        <v/>
      </c>
      <c r="H342" s="188" t="b">
        <f t="shared" si="57"/>
        <v>1</v>
      </c>
      <c r="I342" s="147" t="str">
        <f t="shared" si="58"/>
        <v/>
      </c>
      <c r="J342" s="300">
        <f t="shared" si="59"/>
        <v>0</v>
      </c>
      <c r="K342" s="257"/>
      <c r="L342" s="230"/>
      <c r="M342" s="258"/>
      <c r="N342" s="258"/>
      <c r="O342" s="259"/>
      <c r="P342" s="258"/>
      <c r="Q342" s="259"/>
      <c r="R342" s="261"/>
      <c r="S342" s="261"/>
      <c r="T342" s="236"/>
      <c r="U342" s="402"/>
      <c r="V342" s="277">
        <f t="shared" si="60"/>
        <v>0</v>
      </c>
      <c r="W342" s="323" t="str">
        <f t="shared" si="61"/>
        <v/>
      </c>
      <c r="X342" s="238" t="str">
        <f t="shared" si="62"/>
        <v/>
      </c>
      <c r="Y342" s="252">
        <f t="shared" si="63"/>
        <v>0</v>
      </c>
      <c r="Z342" s="252">
        <f t="shared" si="64"/>
        <v>0</v>
      </c>
      <c r="AA342" s="253">
        <f t="shared" si="65"/>
        <v>0</v>
      </c>
      <c r="AB342" s="254">
        <f t="shared" si="66"/>
        <v>0</v>
      </c>
      <c r="AC342" s="254"/>
      <c r="AD342" s="255"/>
    </row>
    <row r="343" spans="1:30" ht="12.75" customHeight="1" x14ac:dyDescent="0.25">
      <c r="A343" s="186"/>
      <c r="B343" s="230"/>
      <c r="C343" s="256"/>
      <c r="D343" s="232"/>
      <c r="E343" s="192">
        <f t="shared" si="56"/>
        <v>10</v>
      </c>
      <c r="F343" s="144" t="str">
        <f>IFERROR(IF(MID(D343,4,3)="AFE",VLOOKUP(D343,'Affiliated entities'!$B$7:$T$37,2,FALSE),VLOOKUP(A343,Beneficiaries!$A$9:$C$38,2,FALSE)),"")</f>
        <v/>
      </c>
      <c r="G343" s="187" t="str">
        <f>IFERROR(IF(MID(D343,4,3)="AFE",VLOOKUP(D343,'Affiliated entities'!$B$7:$T$37,4,FALSE),VLOOKUP(A343,Beneficiaries!$A$9:$C$38,3,FALSE)),"")</f>
        <v/>
      </c>
      <c r="H343" s="188" t="b">
        <f t="shared" si="57"/>
        <v>1</v>
      </c>
      <c r="I343" s="147" t="str">
        <f t="shared" si="58"/>
        <v/>
      </c>
      <c r="J343" s="300">
        <f t="shared" si="59"/>
        <v>0</v>
      </c>
      <c r="K343" s="257"/>
      <c r="L343" s="230"/>
      <c r="M343" s="258"/>
      <c r="N343" s="258"/>
      <c r="O343" s="259"/>
      <c r="P343" s="258"/>
      <c r="Q343" s="259"/>
      <c r="R343" s="261"/>
      <c r="S343" s="261"/>
      <c r="T343" s="236"/>
      <c r="U343" s="402"/>
      <c r="V343" s="277">
        <f t="shared" si="60"/>
        <v>0</v>
      </c>
      <c r="W343" s="323" t="str">
        <f t="shared" si="61"/>
        <v/>
      </c>
      <c r="X343" s="238" t="str">
        <f t="shared" si="62"/>
        <v/>
      </c>
      <c r="Y343" s="252">
        <f t="shared" si="63"/>
        <v>0</v>
      </c>
      <c r="Z343" s="252">
        <f t="shared" si="64"/>
        <v>0</v>
      </c>
      <c r="AA343" s="253">
        <f t="shared" si="65"/>
        <v>0</v>
      </c>
      <c r="AB343" s="254">
        <f t="shared" si="66"/>
        <v>0</v>
      </c>
      <c r="AC343" s="254"/>
      <c r="AD343" s="255"/>
    </row>
    <row r="344" spans="1:30" ht="12.75" customHeight="1" x14ac:dyDescent="0.25">
      <c r="A344" s="186"/>
      <c r="B344" s="230"/>
      <c r="C344" s="256"/>
      <c r="D344" s="232"/>
      <c r="E344" s="192">
        <f t="shared" si="56"/>
        <v>10</v>
      </c>
      <c r="F344" s="144" t="str">
        <f>IFERROR(IF(MID(D344,4,3)="AFE",VLOOKUP(D344,'Affiliated entities'!$B$7:$T$37,2,FALSE),VLOOKUP(A344,Beneficiaries!$A$9:$C$38,2,FALSE)),"")</f>
        <v/>
      </c>
      <c r="G344" s="187" t="str">
        <f>IFERROR(IF(MID(D344,4,3)="AFE",VLOOKUP(D344,'Affiliated entities'!$B$7:$T$37,4,FALSE),VLOOKUP(A344,Beneficiaries!$A$9:$C$38,3,FALSE)),"")</f>
        <v/>
      </c>
      <c r="H344" s="188" t="b">
        <f t="shared" si="57"/>
        <v>1</v>
      </c>
      <c r="I344" s="147" t="str">
        <f t="shared" si="58"/>
        <v/>
      </c>
      <c r="J344" s="300">
        <f t="shared" si="59"/>
        <v>0</v>
      </c>
      <c r="K344" s="257"/>
      <c r="L344" s="230"/>
      <c r="M344" s="258"/>
      <c r="N344" s="258"/>
      <c r="O344" s="259"/>
      <c r="P344" s="258"/>
      <c r="Q344" s="259"/>
      <c r="R344" s="261"/>
      <c r="S344" s="261"/>
      <c r="T344" s="236"/>
      <c r="U344" s="402"/>
      <c r="V344" s="277">
        <f t="shared" si="60"/>
        <v>0</v>
      </c>
      <c r="W344" s="323" t="str">
        <f t="shared" si="61"/>
        <v/>
      </c>
      <c r="X344" s="238" t="str">
        <f t="shared" si="62"/>
        <v/>
      </c>
      <c r="Y344" s="252">
        <f t="shared" si="63"/>
        <v>0</v>
      </c>
      <c r="Z344" s="252">
        <f t="shared" si="64"/>
        <v>0</v>
      </c>
      <c r="AA344" s="253">
        <f t="shared" si="65"/>
        <v>0</v>
      </c>
      <c r="AB344" s="254">
        <f t="shared" si="66"/>
        <v>0</v>
      </c>
      <c r="AC344" s="254"/>
      <c r="AD344" s="255"/>
    </row>
    <row r="345" spans="1:30" ht="12.75" customHeight="1" x14ac:dyDescent="0.25">
      <c r="A345" s="186"/>
      <c r="B345" s="230"/>
      <c r="C345" s="256"/>
      <c r="D345" s="232"/>
      <c r="E345" s="192">
        <f t="shared" si="56"/>
        <v>10</v>
      </c>
      <c r="F345" s="144" t="str">
        <f>IFERROR(IF(MID(D345,4,3)="AFE",VLOOKUP(D345,'Affiliated entities'!$B$7:$T$37,2,FALSE),VLOOKUP(A345,Beneficiaries!$A$9:$C$38,2,FALSE)),"")</f>
        <v/>
      </c>
      <c r="G345" s="187" t="str">
        <f>IFERROR(IF(MID(D345,4,3)="AFE",VLOOKUP(D345,'Affiliated entities'!$B$7:$T$37,4,FALSE),VLOOKUP(A345,Beneficiaries!$A$9:$C$38,3,FALSE)),"")</f>
        <v/>
      </c>
      <c r="H345" s="188" t="b">
        <f t="shared" si="57"/>
        <v>1</v>
      </c>
      <c r="I345" s="147" t="str">
        <f t="shared" si="58"/>
        <v/>
      </c>
      <c r="J345" s="300">
        <f t="shared" si="59"/>
        <v>0</v>
      </c>
      <c r="K345" s="257"/>
      <c r="L345" s="230"/>
      <c r="M345" s="258"/>
      <c r="N345" s="258"/>
      <c r="O345" s="259"/>
      <c r="P345" s="258"/>
      <c r="Q345" s="259"/>
      <c r="R345" s="261"/>
      <c r="S345" s="261"/>
      <c r="T345" s="236"/>
      <c r="U345" s="402"/>
      <c r="V345" s="277">
        <f t="shared" si="60"/>
        <v>0</v>
      </c>
      <c r="W345" s="323" t="str">
        <f t="shared" si="61"/>
        <v/>
      </c>
      <c r="X345" s="238" t="str">
        <f t="shared" si="62"/>
        <v/>
      </c>
      <c r="Y345" s="252">
        <f t="shared" si="63"/>
        <v>0</v>
      </c>
      <c r="Z345" s="252">
        <f t="shared" si="64"/>
        <v>0</v>
      </c>
      <c r="AA345" s="253">
        <f t="shared" si="65"/>
        <v>0</v>
      </c>
      <c r="AB345" s="254">
        <f t="shared" si="66"/>
        <v>0</v>
      </c>
      <c r="AC345" s="254"/>
      <c r="AD345" s="255"/>
    </row>
    <row r="346" spans="1:30" ht="12.75" customHeight="1" x14ac:dyDescent="0.25">
      <c r="A346" s="186"/>
      <c r="B346" s="230"/>
      <c r="C346" s="256"/>
      <c r="D346" s="232"/>
      <c r="E346" s="192">
        <f t="shared" si="56"/>
        <v>10</v>
      </c>
      <c r="F346" s="144" t="str">
        <f>IFERROR(IF(MID(D346,4,3)="AFE",VLOOKUP(D346,'Affiliated entities'!$B$7:$T$37,2,FALSE),VLOOKUP(A346,Beneficiaries!$A$9:$C$38,2,FALSE)),"")</f>
        <v/>
      </c>
      <c r="G346" s="187" t="str">
        <f>IFERROR(IF(MID(D346,4,3)="AFE",VLOOKUP(D346,'Affiliated entities'!$B$7:$T$37,4,FALSE),VLOOKUP(A346,Beneficiaries!$A$9:$C$38,3,FALSE)),"")</f>
        <v/>
      </c>
      <c r="H346" s="188" t="b">
        <f t="shared" si="57"/>
        <v>1</v>
      </c>
      <c r="I346" s="147" t="str">
        <f t="shared" si="58"/>
        <v/>
      </c>
      <c r="J346" s="300">
        <f t="shared" si="59"/>
        <v>0</v>
      </c>
      <c r="K346" s="257"/>
      <c r="L346" s="230"/>
      <c r="M346" s="258"/>
      <c r="N346" s="258"/>
      <c r="O346" s="259"/>
      <c r="P346" s="258"/>
      <c r="Q346" s="259"/>
      <c r="R346" s="261"/>
      <c r="S346" s="261"/>
      <c r="T346" s="236"/>
      <c r="U346" s="402"/>
      <c r="V346" s="277">
        <f t="shared" si="60"/>
        <v>0</v>
      </c>
      <c r="W346" s="323" t="str">
        <f t="shared" si="61"/>
        <v/>
      </c>
      <c r="X346" s="238" t="str">
        <f t="shared" si="62"/>
        <v/>
      </c>
      <c r="Y346" s="252">
        <f t="shared" si="63"/>
        <v>0</v>
      </c>
      <c r="Z346" s="252">
        <f t="shared" si="64"/>
        <v>0</v>
      </c>
      <c r="AA346" s="253">
        <f t="shared" si="65"/>
        <v>0</v>
      </c>
      <c r="AB346" s="254">
        <f t="shared" si="66"/>
        <v>0</v>
      </c>
      <c r="AC346" s="254"/>
      <c r="AD346" s="255"/>
    </row>
    <row r="347" spans="1:30" ht="12.75" customHeight="1" x14ac:dyDescent="0.25">
      <c r="A347" s="186"/>
      <c r="B347" s="230"/>
      <c r="C347" s="256"/>
      <c r="D347" s="232"/>
      <c r="E347" s="192">
        <f t="shared" si="56"/>
        <v>10</v>
      </c>
      <c r="F347" s="144" t="str">
        <f>IFERROR(IF(MID(D347,4,3)="AFE",VLOOKUP(D347,'Affiliated entities'!$B$7:$T$37,2,FALSE),VLOOKUP(A347,Beneficiaries!$A$9:$C$38,2,FALSE)),"")</f>
        <v/>
      </c>
      <c r="G347" s="187" t="str">
        <f>IFERROR(IF(MID(D347,4,3)="AFE",VLOOKUP(D347,'Affiliated entities'!$B$7:$T$37,4,FALSE),VLOOKUP(A347,Beneficiaries!$A$9:$C$38,3,FALSE)),"")</f>
        <v/>
      </c>
      <c r="H347" s="188" t="b">
        <f t="shared" si="57"/>
        <v>1</v>
      </c>
      <c r="I347" s="147" t="str">
        <f t="shared" si="58"/>
        <v/>
      </c>
      <c r="J347" s="300">
        <f t="shared" si="59"/>
        <v>0</v>
      </c>
      <c r="K347" s="257"/>
      <c r="L347" s="230"/>
      <c r="M347" s="258"/>
      <c r="N347" s="258"/>
      <c r="O347" s="259"/>
      <c r="P347" s="258"/>
      <c r="Q347" s="259"/>
      <c r="R347" s="261"/>
      <c r="S347" s="261"/>
      <c r="T347" s="236"/>
      <c r="U347" s="402"/>
      <c r="V347" s="277">
        <f t="shared" si="60"/>
        <v>0</v>
      </c>
      <c r="W347" s="323" t="str">
        <f t="shared" si="61"/>
        <v/>
      </c>
      <c r="X347" s="238" t="str">
        <f t="shared" si="62"/>
        <v/>
      </c>
      <c r="Y347" s="252">
        <f t="shared" si="63"/>
        <v>0</v>
      </c>
      <c r="Z347" s="252">
        <f t="shared" si="64"/>
        <v>0</v>
      </c>
      <c r="AA347" s="253">
        <f t="shared" si="65"/>
        <v>0</v>
      </c>
      <c r="AB347" s="254">
        <f t="shared" si="66"/>
        <v>0</v>
      </c>
      <c r="AC347" s="254"/>
      <c r="AD347" s="255"/>
    </row>
    <row r="348" spans="1:30" ht="12.75" customHeight="1" x14ac:dyDescent="0.25">
      <c r="A348" s="186"/>
      <c r="B348" s="230"/>
      <c r="C348" s="256"/>
      <c r="D348" s="232"/>
      <c r="E348" s="192">
        <f t="shared" si="56"/>
        <v>10</v>
      </c>
      <c r="F348" s="144" t="str">
        <f>IFERROR(IF(MID(D348,4,3)="AFE",VLOOKUP(D348,'Affiliated entities'!$B$7:$T$37,2,FALSE),VLOOKUP(A348,Beneficiaries!$A$9:$C$38,2,FALSE)),"")</f>
        <v/>
      </c>
      <c r="G348" s="187" t="str">
        <f>IFERROR(IF(MID(D348,4,3)="AFE",VLOOKUP(D348,'Affiliated entities'!$B$7:$T$37,4,FALSE),VLOOKUP(A348,Beneficiaries!$A$9:$C$38,3,FALSE)),"")</f>
        <v/>
      </c>
      <c r="H348" s="188" t="b">
        <f t="shared" si="57"/>
        <v>1</v>
      </c>
      <c r="I348" s="147" t="str">
        <f t="shared" si="58"/>
        <v/>
      </c>
      <c r="J348" s="300">
        <f t="shared" si="59"/>
        <v>0</v>
      </c>
      <c r="K348" s="257"/>
      <c r="L348" s="230"/>
      <c r="M348" s="258"/>
      <c r="N348" s="258"/>
      <c r="O348" s="259"/>
      <c r="P348" s="258"/>
      <c r="Q348" s="259"/>
      <c r="R348" s="261"/>
      <c r="S348" s="261"/>
      <c r="T348" s="236"/>
      <c r="U348" s="402"/>
      <c r="V348" s="277">
        <f t="shared" si="60"/>
        <v>0</v>
      </c>
      <c r="W348" s="323" t="str">
        <f t="shared" si="61"/>
        <v/>
      </c>
      <c r="X348" s="238" t="str">
        <f t="shared" si="62"/>
        <v/>
      </c>
      <c r="Y348" s="252">
        <f t="shared" si="63"/>
        <v>0</v>
      </c>
      <c r="Z348" s="252">
        <f t="shared" si="64"/>
        <v>0</v>
      </c>
      <c r="AA348" s="253">
        <f t="shared" si="65"/>
        <v>0</v>
      </c>
      <c r="AB348" s="254">
        <f t="shared" si="66"/>
        <v>0</v>
      </c>
      <c r="AC348" s="254"/>
      <c r="AD348" s="255"/>
    </row>
    <row r="349" spans="1:30" ht="12.75" customHeight="1" x14ac:dyDescent="0.25">
      <c r="A349" s="186"/>
      <c r="B349" s="230"/>
      <c r="C349" s="256"/>
      <c r="D349" s="232"/>
      <c r="E349" s="192">
        <f t="shared" si="56"/>
        <v>10</v>
      </c>
      <c r="F349" s="144" t="str">
        <f>IFERROR(IF(MID(D349,4,3)="AFE",VLOOKUP(D349,'Affiliated entities'!$B$7:$T$37,2,FALSE),VLOOKUP(A349,Beneficiaries!$A$9:$C$38,2,FALSE)),"")</f>
        <v/>
      </c>
      <c r="G349" s="187" t="str">
        <f>IFERROR(IF(MID(D349,4,3)="AFE",VLOOKUP(D349,'Affiliated entities'!$B$7:$T$37,4,FALSE),VLOOKUP(A349,Beneficiaries!$A$9:$C$38,3,FALSE)),"")</f>
        <v/>
      </c>
      <c r="H349" s="188" t="b">
        <f t="shared" si="57"/>
        <v>1</v>
      </c>
      <c r="I349" s="147" t="str">
        <f t="shared" si="58"/>
        <v/>
      </c>
      <c r="J349" s="300">
        <f t="shared" si="59"/>
        <v>0</v>
      </c>
      <c r="K349" s="257"/>
      <c r="L349" s="230"/>
      <c r="M349" s="258"/>
      <c r="N349" s="258"/>
      <c r="O349" s="259"/>
      <c r="P349" s="258"/>
      <c r="Q349" s="259"/>
      <c r="R349" s="261"/>
      <c r="S349" s="261"/>
      <c r="T349" s="236"/>
      <c r="U349" s="402"/>
      <c r="V349" s="277">
        <f t="shared" si="60"/>
        <v>0</v>
      </c>
      <c r="W349" s="323" t="str">
        <f t="shared" si="61"/>
        <v/>
      </c>
      <c r="X349" s="238" t="str">
        <f t="shared" si="62"/>
        <v/>
      </c>
      <c r="Y349" s="252">
        <f t="shared" si="63"/>
        <v>0</v>
      </c>
      <c r="Z349" s="252">
        <f t="shared" si="64"/>
        <v>0</v>
      </c>
      <c r="AA349" s="253">
        <f t="shared" si="65"/>
        <v>0</v>
      </c>
      <c r="AB349" s="254">
        <f t="shared" si="66"/>
        <v>0</v>
      </c>
      <c r="AC349" s="254"/>
      <c r="AD349" s="255"/>
    </row>
    <row r="350" spans="1:30" ht="12.75" customHeight="1" x14ac:dyDescent="0.25">
      <c r="A350" s="186"/>
      <c r="B350" s="230"/>
      <c r="C350" s="256"/>
      <c r="D350" s="232"/>
      <c r="E350" s="192">
        <f t="shared" si="56"/>
        <v>10</v>
      </c>
      <c r="F350" s="144" t="str">
        <f>IFERROR(IF(MID(D350,4,3)="AFE",VLOOKUP(D350,'Affiliated entities'!$B$7:$T$37,2,FALSE),VLOOKUP(A350,Beneficiaries!$A$9:$C$38,2,FALSE)),"")</f>
        <v/>
      </c>
      <c r="G350" s="187" t="str">
        <f>IFERROR(IF(MID(D350,4,3)="AFE",VLOOKUP(D350,'Affiliated entities'!$B$7:$T$37,4,FALSE),VLOOKUP(A350,Beneficiaries!$A$9:$C$38,3,FALSE)),"")</f>
        <v/>
      </c>
      <c r="H350" s="188" t="b">
        <f t="shared" si="57"/>
        <v>1</v>
      </c>
      <c r="I350" s="147" t="str">
        <f t="shared" si="58"/>
        <v/>
      </c>
      <c r="J350" s="300">
        <f t="shared" si="59"/>
        <v>0</v>
      </c>
      <c r="K350" s="257"/>
      <c r="L350" s="230"/>
      <c r="M350" s="258"/>
      <c r="N350" s="258"/>
      <c r="O350" s="259"/>
      <c r="P350" s="258"/>
      <c r="Q350" s="259"/>
      <c r="R350" s="261"/>
      <c r="S350" s="261"/>
      <c r="T350" s="236"/>
      <c r="U350" s="402"/>
      <c r="V350" s="277">
        <f t="shared" si="60"/>
        <v>0</v>
      </c>
      <c r="W350" s="323" t="str">
        <f t="shared" si="61"/>
        <v/>
      </c>
      <c r="X350" s="238" t="str">
        <f t="shared" si="62"/>
        <v/>
      </c>
      <c r="Y350" s="252">
        <f t="shared" si="63"/>
        <v>0</v>
      </c>
      <c r="Z350" s="252">
        <f t="shared" si="64"/>
        <v>0</v>
      </c>
      <c r="AA350" s="253">
        <f t="shared" si="65"/>
        <v>0</v>
      </c>
      <c r="AB350" s="254">
        <f t="shared" si="66"/>
        <v>0</v>
      </c>
      <c r="AC350" s="254"/>
      <c r="AD350" s="255"/>
    </row>
    <row r="351" spans="1:30" ht="12.75" customHeight="1" x14ac:dyDescent="0.25">
      <c r="A351" s="186"/>
      <c r="B351" s="230"/>
      <c r="C351" s="256"/>
      <c r="D351" s="232"/>
      <c r="E351" s="192">
        <f t="shared" si="56"/>
        <v>10</v>
      </c>
      <c r="F351" s="144" t="str">
        <f>IFERROR(IF(MID(D351,4,3)="AFE",VLOOKUP(D351,'Affiliated entities'!$B$7:$T$37,2,FALSE),VLOOKUP(A351,Beneficiaries!$A$9:$C$38,2,FALSE)),"")</f>
        <v/>
      </c>
      <c r="G351" s="187" t="str">
        <f>IFERROR(IF(MID(D351,4,3)="AFE",VLOOKUP(D351,'Affiliated entities'!$B$7:$T$37,4,FALSE),VLOOKUP(A351,Beneficiaries!$A$9:$C$38,3,FALSE)),"")</f>
        <v/>
      </c>
      <c r="H351" s="188" t="b">
        <f t="shared" si="57"/>
        <v>1</v>
      </c>
      <c r="I351" s="147" t="str">
        <f t="shared" si="58"/>
        <v/>
      </c>
      <c r="J351" s="300">
        <f t="shared" si="59"/>
        <v>0</v>
      </c>
      <c r="K351" s="257"/>
      <c r="L351" s="230"/>
      <c r="M351" s="258"/>
      <c r="N351" s="258"/>
      <c r="O351" s="259"/>
      <c r="P351" s="258"/>
      <c r="Q351" s="259"/>
      <c r="R351" s="261"/>
      <c r="S351" s="261"/>
      <c r="T351" s="236"/>
      <c r="U351" s="402"/>
      <c r="V351" s="277">
        <f t="shared" si="60"/>
        <v>0</v>
      </c>
      <c r="W351" s="323" t="str">
        <f t="shared" si="61"/>
        <v/>
      </c>
      <c r="X351" s="238" t="str">
        <f t="shared" si="62"/>
        <v/>
      </c>
      <c r="Y351" s="252">
        <f t="shared" si="63"/>
        <v>0</v>
      </c>
      <c r="Z351" s="252">
        <f t="shared" si="64"/>
        <v>0</v>
      </c>
      <c r="AA351" s="253">
        <f t="shared" si="65"/>
        <v>0</v>
      </c>
      <c r="AB351" s="254">
        <f t="shared" si="66"/>
        <v>0</v>
      </c>
      <c r="AC351" s="254"/>
      <c r="AD351" s="255"/>
    </row>
    <row r="352" spans="1:30" ht="12.75" customHeight="1" x14ac:dyDescent="0.25">
      <c r="A352" s="186"/>
      <c r="B352" s="230"/>
      <c r="C352" s="256"/>
      <c r="D352" s="232"/>
      <c r="E352" s="192">
        <f t="shared" si="56"/>
        <v>10</v>
      </c>
      <c r="F352" s="144" t="str">
        <f>IFERROR(IF(MID(D352,4,3)="AFE",VLOOKUP(D352,'Affiliated entities'!$B$7:$T$37,2,FALSE),VLOOKUP(A352,Beneficiaries!$A$9:$C$38,2,FALSE)),"")</f>
        <v/>
      </c>
      <c r="G352" s="187" t="str">
        <f>IFERROR(IF(MID(D352,4,3)="AFE",VLOOKUP(D352,'Affiliated entities'!$B$7:$T$37,4,FALSE),VLOOKUP(A352,Beneficiaries!$A$9:$C$38,3,FALSE)),"")</f>
        <v/>
      </c>
      <c r="H352" s="188" t="b">
        <f t="shared" si="57"/>
        <v>1</v>
      </c>
      <c r="I352" s="147" t="str">
        <f t="shared" si="58"/>
        <v/>
      </c>
      <c r="J352" s="300">
        <f t="shared" si="59"/>
        <v>0</v>
      </c>
      <c r="K352" s="257"/>
      <c r="L352" s="230"/>
      <c r="M352" s="258"/>
      <c r="N352" s="258"/>
      <c r="O352" s="259"/>
      <c r="P352" s="258"/>
      <c r="Q352" s="259"/>
      <c r="R352" s="261"/>
      <c r="S352" s="261"/>
      <c r="T352" s="236"/>
      <c r="U352" s="402"/>
      <c r="V352" s="277">
        <f t="shared" si="60"/>
        <v>0</v>
      </c>
      <c r="W352" s="323" t="str">
        <f t="shared" si="61"/>
        <v/>
      </c>
      <c r="X352" s="238" t="str">
        <f t="shared" si="62"/>
        <v/>
      </c>
      <c r="Y352" s="252">
        <f t="shared" si="63"/>
        <v>0</v>
      </c>
      <c r="Z352" s="252">
        <f t="shared" si="64"/>
        <v>0</v>
      </c>
      <c r="AA352" s="253">
        <f t="shared" si="65"/>
        <v>0</v>
      </c>
      <c r="AB352" s="254">
        <f t="shared" si="66"/>
        <v>0</v>
      </c>
      <c r="AC352" s="254"/>
      <c r="AD352" s="255"/>
    </row>
    <row r="353" spans="1:30" ht="12.75" customHeight="1" x14ac:dyDescent="0.25">
      <c r="A353" s="186"/>
      <c r="B353" s="230"/>
      <c r="C353" s="256"/>
      <c r="D353" s="232"/>
      <c r="E353" s="192">
        <f t="shared" si="56"/>
        <v>10</v>
      </c>
      <c r="F353" s="144" t="str">
        <f>IFERROR(IF(MID(D353,4,3)="AFE",VLOOKUP(D353,'Affiliated entities'!$B$7:$T$37,2,FALSE),VLOOKUP(A353,Beneficiaries!$A$9:$C$38,2,FALSE)),"")</f>
        <v/>
      </c>
      <c r="G353" s="187" t="str">
        <f>IFERROR(IF(MID(D353,4,3)="AFE",VLOOKUP(D353,'Affiliated entities'!$B$7:$T$37,4,FALSE),VLOOKUP(A353,Beneficiaries!$A$9:$C$38,3,FALSE)),"")</f>
        <v/>
      </c>
      <c r="H353" s="188" t="b">
        <f t="shared" si="57"/>
        <v>1</v>
      </c>
      <c r="I353" s="147" t="str">
        <f t="shared" si="58"/>
        <v/>
      </c>
      <c r="J353" s="300">
        <f t="shared" si="59"/>
        <v>0</v>
      </c>
      <c r="K353" s="257"/>
      <c r="L353" s="230"/>
      <c r="M353" s="258"/>
      <c r="N353" s="258"/>
      <c r="O353" s="259"/>
      <c r="P353" s="258"/>
      <c r="Q353" s="259"/>
      <c r="R353" s="261"/>
      <c r="S353" s="261"/>
      <c r="T353" s="236"/>
      <c r="U353" s="402"/>
      <c r="V353" s="277">
        <f t="shared" si="60"/>
        <v>0</v>
      </c>
      <c r="W353" s="323" t="str">
        <f t="shared" si="61"/>
        <v/>
      </c>
      <c r="X353" s="238" t="str">
        <f t="shared" si="62"/>
        <v/>
      </c>
      <c r="Y353" s="252">
        <f t="shared" si="63"/>
        <v>0</v>
      </c>
      <c r="Z353" s="252">
        <f t="shared" si="64"/>
        <v>0</v>
      </c>
      <c r="AA353" s="253">
        <f t="shared" si="65"/>
        <v>0</v>
      </c>
      <c r="AB353" s="254">
        <f t="shared" si="66"/>
        <v>0</v>
      </c>
      <c r="AC353" s="254"/>
      <c r="AD353" s="255"/>
    </row>
    <row r="354" spans="1:30" ht="12.75" customHeight="1" x14ac:dyDescent="0.25">
      <c r="A354" s="186"/>
      <c r="B354" s="230"/>
      <c r="C354" s="256"/>
      <c r="D354" s="232"/>
      <c r="E354" s="192">
        <f t="shared" si="56"/>
        <v>10</v>
      </c>
      <c r="F354" s="144" t="str">
        <f>IFERROR(IF(MID(D354,4,3)="AFE",VLOOKUP(D354,'Affiliated entities'!$B$7:$T$37,2,FALSE),VLOOKUP(A354,Beneficiaries!$A$9:$C$38,2,FALSE)),"")</f>
        <v/>
      </c>
      <c r="G354" s="187" t="str">
        <f>IFERROR(IF(MID(D354,4,3)="AFE",VLOOKUP(D354,'Affiliated entities'!$B$7:$T$37,4,FALSE),VLOOKUP(A354,Beneficiaries!$A$9:$C$38,3,FALSE)),"")</f>
        <v/>
      </c>
      <c r="H354" s="188" t="b">
        <f t="shared" si="57"/>
        <v>1</v>
      </c>
      <c r="I354" s="147" t="str">
        <f t="shared" si="58"/>
        <v/>
      </c>
      <c r="J354" s="300">
        <f t="shared" si="59"/>
        <v>0</v>
      </c>
      <c r="K354" s="257"/>
      <c r="L354" s="230"/>
      <c r="M354" s="258"/>
      <c r="N354" s="258"/>
      <c r="O354" s="259"/>
      <c r="P354" s="258"/>
      <c r="Q354" s="259"/>
      <c r="R354" s="261"/>
      <c r="S354" s="261"/>
      <c r="T354" s="236"/>
      <c r="U354" s="402"/>
      <c r="V354" s="277">
        <f t="shared" si="60"/>
        <v>0</v>
      </c>
      <c r="W354" s="323" t="str">
        <f t="shared" si="61"/>
        <v/>
      </c>
      <c r="X354" s="238" t="str">
        <f t="shared" si="62"/>
        <v/>
      </c>
      <c r="Y354" s="252">
        <f t="shared" si="63"/>
        <v>0</v>
      </c>
      <c r="Z354" s="252">
        <f t="shared" si="64"/>
        <v>0</v>
      </c>
      <c r="AA354" s="253">
        <f t="shared" si="65"/>
        <v>0</v>
      </c>
      <c r="AB354" s="254">
        <f t="shared" si="66"/>
        <v>0</v>
      </c>
      <c r="AC354" s="254"/>
      <c r="AD354" s="255"/>
    </row>
    <row r="355" spans="1:30" ht="12.75" customHeight="1" x14ac:dyDescent="0.25">
      <c r="A355" s="186"/>
      <c r="B355" s="230"/>
      <c r="C355" s="256"/>
      <c r="D355" s="232"/>
      <c r="E355" s="192">
        <f t="shared" si="56"/>
        <v>10</v>
      </c>
      <c r="F355" s="144" t="str">
        <f>IFERROR(IF(MID(D355,4,3)="AFE",VLOOKUP(D355,'Affiliated entities'!$B$7:$T$37,2,FALSE),VLOOKUP(A355,Beneficiaries!$A$9:$C$38,2,FALSE)),"")</f>
        <v/>
      </c>
      <c r="G355" s="187" t="str">
        <f>IFERROR(IF(MID(D355,4,3)="AFE",VLOOKUP(D355,'Affiliated entities'!$B$7:$T$37,4,FALSE),VLOOKUP(A355,Beneficiaries!$A$9:$C$38,3,FALSE)),"")</f>
        <v/>
      </c>
      <c r="H355" s="188" t="b">
        <f t="shared" si="57"/>
        <v>1</v>
      </c>
      <c r="I355" s="147" t="str">
        <f t="shared" si="58"/>
        <v/>
      </c>
      <c r="J355" s="300">
        <f t="shared" si="59"/>
        <v>0</v>
      </c>
      <c r="K355" s="257"/>
      <c r="L355" s="230"/>
      <c r="M355" s="258"/>
      <c r="N355" s="258"/>
      <c r="O355" s="259"/>
      <c r="P355" s="258"/>
      <c r="Q355" s="259"/>
      <c r="R355" s="261"/>
      <c r="S355" s="261"/>
      <c r="T355" s="236"/>
      <c r="U355" s="402"/>
      <c r="V355" s="277">
        <f t="shared" si="60"/>
        <v>0</v>
      </c>
      <c r="W355" s="323" t="str">
        <f t="shared" si="61"/>
        <v/>
      </c>
      <c r="X355" s="238" t="str">
        <f t="shared" si="62"/>
        <v/>
      </c>
      <c r="Y355" s="252">
        <f t="shared" si="63"/>
        <v>0</v>
      </c>
      <c r="Z355" s="252">
        <f t="shared" si="64"/>
        <v>0</v>
      </c>
      <c r="AA355" s="253">
        <f t="shared" si="65"/>
        <v>0</v>
      </c>
      <c r="AB355" s="254">
        <f t="shared" si="66"/>
        <v>0</v>
      </c>
      <c r="AC355" s="254"/>
      <c r="AD355" s="255"/>
    </row>
    <row r="356" spans="1:30" ht="12.75" customHeight="1" x14ac:dyDescent="0.25">
      <c r="A356" s="186"/>
      <c r="B356" s="230"/>
      <c r="C356" s="256"/>
      <c r="D356" s="232"/>
      <c r="E356" s="192">
        <f t="shared" si="56"/>
        <v>10</v>
      </c>
      <c r="F356" s="144" t="str">
        <f>IFERROR(IF(MID(D356,4,3)="AFE",VLOOKUP(D356,'Affiliated entities'!$B$7:$T$37,2,FALSE),VLOOKUP(A356,Beneficiaries!$A$9:$C$38,2,FALSE)),"")</f>
        <v/>
      </c>
      <c r="G356" s="187" t="str">
        <f>IFERROR(IF(MID(D356,4,3)="AFE",VLOOKUP(D356,'Affiliated entities'!$B$7:$T$37,4,FALSE),VLOOKUP(A356,Beneficiaries!$A$9:$C$38,3,FALSE)),"")</f>
        <v/>
      </c>
      <c r="H356" s="188" t="b">
        <f t="shared" si="57"/>
        <v>1</v>
      </c>
      <c r="I356" s="147" t="str">
        <f t="shared" si="58"/>
        <v/>
      </c>
      <c r="J356" s="300">
        <f t="shared" si="59"/>
        <v>0</v>
      </c>
      <c r="K356" s="257"/>
      <c r="L356" s="230"/>
      <c r="M356" s="258"/>
      <c r="N356" s="258"/>
      <c r="O356" s="259"/>
      <c r="P356" s="258"/>
      <c r="Q356" s="259"/>
      <c r="R356" s="261"/>
      <c r="S356" s="261"/>
      <c r="T356" s="236"/>
      <c r="U356" s="402"/>
      <c r="V356" s="277">
        <f t="shared" si="60"/>
        <v>0</v>
      </c>
      <c r="W356" s="323" t="str">
        <f t="shared" si="61"/>
        <v/>
      </c>
      <c r="X356" s="238" t="str">
        <f t="shared" si="62"/>
        <v/>
      </c>
      <c r="Y356" s="252">
        <f t="shared" si="63"/>
        <v>0</v>
      </c>
      <c r="Z356" s="252">
        <f t="shared" si="64"/>
        <v>0</v>
      </c>
      <c r="AA356" s="253">
        <f t="shared" si="65"/>
        <v>0</v>
      </c>
      <c r="AB356" s="254">
        <f t="shared" si="66"/>
        <v>0</v>
      </c>
      <c r="AC356" s="254"/>
      <c r="AD356" s="255"/>
    </row>
    <row r="357" spans="1:30" ht="12.75" customHeight="1" x14ac:dyDescent="0.25">
      <c r="A357" s="186"/>
      <c r="B357" s="230"/>
      <c r="C357" s="256"/>
      <c r="D357" s="232"/>
      <c r="E357" s="192">
        <f t="shared" si="56"/>
        <v>10</v>
      </c>
      <c r="F357" s="144" t="str">
        <f>IFERROR(IF(MID(D357,4,3)="AFE",VLOOKUP(D357,'Affiliated entities'!$B$7:$T$37,2,FALSE),VLOOKUP(A357,Beneficiaries!$A$9:$C$38,2,FALSE)),"")</f>
        <v/>
      </c>
      <c r="G357" s="187" t="str">
        <f>IFERROR(IF(MID(D357,4,3)="AFE",VLOOKUP(D357,'Affiliated entities'!$B$7:$T$37,4,FALSE),VLOOKUP(A357,Beneficiaries!$A$9:$C$38,3,FALSE)),"")</f>
        <v/>
      </c>
      <c r="H357" s="188" t="b">
        <f t="shared" si="57"/>
        <v>1</v>
      </c>
      <c r="I357" s="147" t="str">
        <f t="shared" si="58"/>
        <v/>
      </c>
      <c r="J357" s="300">
        <f t="shared" si="59"/>
        <v>0</v>
      </c>
      <c r="K357" s="257"/>
      <c r="L357" s="230"/>
      <c r="M357" s="258"/>
      <c r="N357" s="258"/>
      <c r="O357" s="259"/>
      <c r="P357" s="258"/>
      <c r="Q357" s="259"/>
      <c r="R357" s="261"/>
      <c r="S357" s="261"/>
      <c r="T357" s="236"/>
      <c r="U357" s="402"/>
      <c r="V357" s="277">
        <f t="shared" si="60"/>
        <v>0</v>
      </c>
      <c r="W357" s="323" t="str">
        <f t="shared" si="61"/>
        <v/>
      </c>
      <c r="X357" s="238" t="str">
        <f t="shared" si="62"/>
        <v/>
      </c>
      <c r="Y357" s="252">
        <f t="shared" si="63"/>
        <v>0</v>
      </c>
      <c r="Z357" s="252">
        <f t="shared" si="64"/>
        <v>0</v>
      </c>
      <c r="AA357" s="253">
        <f t="shared" si="65"/>
        <v>0</v>
      </c>
      <c r="AB357" s="254">
        <f t="shared" si="66"/>
        <v>0</v>
      </c>
      <c r="AC357" s="254"/>
      <c r="AD357" s="255"/>
    </row>
    <row r="358" spans="1:30" ht="12.75" customHeight="1" x14ac:dyDescent="0.25">
      <c r="A358" s="186"/>
      <c r="B358" s="230"/>
      <c r="C358" s="256"/>
      <c r="D358" s="232"/>
      <c r="E358" s="192">
        <f t="shared" si="56"/>
        <v>10</v>
      </c>
      <c r="F358" s="144" t="str">
        <f>IFERROR(IF(MID(D358,4,3)="AFE",VLOOKUP(D358,'Affiliated entities'!$B$7:$T$37,2,FALSE),VLOOKUP(A358,Beneficiaries!$A$9:$C$38,2,FALSE)),"")</f>
        <v/>
      </c>
      <c r="G358" s="187" t="str">
        <f>IFERROR(IF(MID(D358,4,3)="AFE",VLOOKUP(D358,'Affiliated entities'!$B$7:$T$37,4,FALSE),VLOOKUP(A358,Beneficiaries!$A$9:$C$38,3,FALSE)),"")</f>
        <v/>
      </c>
      <c r="H358" s="188" t="b">
        <f t="shared" si="57"/>
        <v>1</v>
      </c>
      <c r="I358" s="147" t="str">
        <f t="shared" si="58"/>
        <v/>
      </c>
      <c r="J358" s="300">
        <f t="shared" si="59"/>
        <v>0</v>
      </c>
      <c r="K358" s="257"/>
      <c r="L358" s="230"/>
      <c r="M358" s="258"/>
      <c r="N358" s="258"/>
      <c r="O358" s="259"/>
      <c r="P358" s="258"/>
      <c r="Q358" s="259"/>
      <c r="R358" s="261"/>
      <c r="S358" s="261"/>
      <c r="T358" s="236"/>
      <c r="U358" s="402"/>
      <c r="V358" s="277">
        <f t="shared" si="60"/>
        <v>0</v>
      </c>
      <c r="W358" s="323" t="str">
        <f t="shared" si="61"/>
        <v/>
      </c>
      <c r="X358" s="238" t="str">
        <f t="shared" si="62"/>
        <v/>
      </c>
      <c r="Y358" s="252">
        <f t="shared" si="63"/>
        <v>0</v>
      </c>
      <c r="Z358" s="252">
        <f t="shared" si="64"/>
        <v>0</v>
      </c>
      <c r="AA358" s="253">
        <f t="shared" si="65"/>
        <v>0</v>
      </c>
      <c r="AB358" s="254">
        <f t="shared" si="66"/>
        <v>0</v>
      </c>
      <c r="AC358" s="254"/>
      <c r="AD358" s="255"/>
    </row>
    <row r="359" spans="1:30" ht="12.75" customHeight="1" x14ac:dyDescent="0.25">
      <c r="A359" s="186"/>
      <c r="B359" s="230"/>
      <c r="C359" s="256"/>
      <c r="D359" s="232"/>
      <c r="E359" s="192">
        <f t="shared" si="56"/>
        <v>10</v>
      </c>
      <c r="F359" s="144" t="str">
        <f>IFERROR(IF(MID(D359,4,3)="AFE",VLOOKUP(D359,'Affiliated entities'!$B$7:$T$37,2,FALSE),VLOOKUP(A359,Beneficiaries!$A$9:$C$38,2,FALSE)),"")</f>
        <v/>
      </c>
      <c r="G359" s="187" t="str">
        <f>IFERROR(IF(MID(D359,4,3)="AFE",VLOOKUP(D359,'Affiliated entities'!$B$7:$T$37,4,FALSE),VLOOKUP(A359,Beneficiaries!$A$9:$C$38,3,FALSE)),"")</f>
        <v/>
      </c>
      <c r="H359" s="188" t="b">
        <f t="shared" si="57"/>
        <v>1</v>
      </c>
      <c r="I359" s="147" t="str">
        <f t="shared" si="58"/>
        <v/>
      </c>
      <c r="J359" s="300">
        <f t="shared" si="59"/>
        <v>0</v>
      </c>
      <c r="K359" s="257"/>
      <c r="L359" s="230"/>
      <c r="M359" s="258"/>
      <c r="N359" s="258"/>
      <c r="O359" s="259"/>
      <c r="P359" s="258"/>
      <c r="Q359" s="259"/>
      <c r="R359" s="261"/>
      <c r="S359" s="261"/>
      <c r="T359" s="236"/>
      <c r="U359" s="402"/>
      <c r="V359" s="277">
        <f t="shared" si="60"/>
        <v>0</v>
      </c>
      <c r="W359" s="323" t="str">
        <f t="shared" si="61"/>
        <v/>
      </c>
      <c r="X359" s="238" t="str">
        <f t="shared" si="62"/>
        <v/>
      </c>
      <c r="Y359" s="252">
        <f t="shared" si="63"/>
        <v>0</v>
      </c>
      <c r="Z359" s="252">
        <f t="shared" si="64"/>
        <v>0</v>
      </c>
      <c r="AA359" s="253">
        <f t="shared" si="65"/>
        <v>0</v>
      </c>
      <c r="AB359" s="254">
        <f t="shared" si="66"/>
        <v>0</v>
      </c>
      <c r="AC359" s="254"/>
      <c r="AD359" s="255"/>
    </row>
    <row r="360" spans="1:30" ht="12.75" customHeight="1" x14ac:dyDescent="0.25">
      <c r="A360" s="186"/>
      <c r="B360" s="230"/>
      <c r="C360" s="256"/>
      <c r="D360" s="232"/>
      <c r="E360" s="192">
        <f t="shared" si="56"/>
        <v>10</v>
      </c>
      <c r="F360" s="144" t="str">
        <f>IFERROR(IF(MID(D360,4,3)="AFE",VLOOKUP(D360,'Affiliated entities'!$B$7:$T$37,2,FALSE),VLOOKUP(A360,Beneficiaries!$A$9:$C$38,2,FALSE)),"")</f>
        <v/>
      </c>
      <c r="G360" s="187" t="str">
        <f>IFERROR(IF(MID(D360,4,3)="AFE",VLOOKUP(D360,'Affiliated entities'!$B$7:$T$37,4,FALSE),VLOOKUP(A360,Beneficiaries!$A$9:$C$38,3,FALSE)),"")</f>
        <v/>
      </c>
      <c r="H360" s="188" t="b">
        <f t="shared" si="57"/>
        <v>1</v>
      </c>
      <c r="I360" s="147" t="str">
        <f t="shared" si="58"/>
        <v/>
      </c>
      <c r="J360" s="300">
        <f t="shared" si="59"/>
        <v>0</v>
      </c>
      <c r="K360" s="257"/>
      <c r="L360" s="230"/>
      <c r="M360" s="258"/>
      <c r="N360" s="258"/>
      <c r="O360" s="259"/>
      <c r="P360" s="258"/>
      <c r="Q360" s="259"/>
      <c r="R360" s="261"/>
      <c r="S360" s="261"/>
      <c r="T360" s="236"/>
      <c r="U360" s="402"/>
      <c r="V360" s="277">
        <f t="shared" si="60"/>
        <v>0</v>
      </c>
      <c r="W360" s="323" t="str">
        <f t="shared" si="61"/>
        <v/>
      </c>
      <c r="X360" s="238" t="str">
        <f t="shared" si="62"/>
        <v/>
      </c>
      <c r="Y360" s="252">
        <f t="shared" si="63"/>
        <v>0</v>
      </c>
      <c r="Z360" s="252">
        <f t="shared" si="64"/>
        <v>0</v>
      </c>
      <c r="AA360" s="253">
        <f t="shared" si="65"/>
        <v>0</v>
      </c>
      <c r="AB360" s="254">
        <f t="shared" si="66"/>
        <v>0</v>
      </c>
      <c r="AC360" s="254"/>
      <c r="AD360" s="255"/>
    </row>
    <row r="361" spans="1:30" ht="12.75" customHeight="1" x14ac:dyDescent="0.25">
      <c r="A361" s="186"/>
      <c r="B361" s="230"/>
      <c r="C361" s="256"/>
      <c r="D361" s="232"/>
      <c r="E361" s="192">
        <f t="shared" si="56"/>
        <v>10</v>
      </c>
      <c r="F361" s="144" t="str">
        <f>IFERROR(IF(MID(D361,4,3)="AFE",VLOOKUP(D361,'Affiliated entities'!$B$7:$T$37,2,FALSE),VLOOKUP(A361,Beneficiaries!$A$9:$C$38,2,FALSE)),"")</f>
        <v/>
      </c>
      <c r="G361" s="187" t="str">
        <f>IFERROR(IF(MID(D361,4,3)="AFE",VLOOKUP(D361,'Affiliated entities'!$B$7:$T$37,4,FALSE),VLOOKUP(A361,Beneficiaries!$A$9:$C$38,3,FALSE)),"")</f>
        <v/>
      </c>
      <c r="H361" s="188" t="b">
        <f t="shared" si="57"/>
        <v>1</v>
      </c>
      <c r="I361" s="147" t="str">
        <f t="shared" si="58"/>
        <v/>
      </c>
      <c r="J361" s="300">
        <f t="shared" si="59"/>
        <v>0</v>
      </c>
      <c r="K361" s="257"/>
      <c r="L361" s="230"/>
      <c r="M361" s="258"/>
      <c r="N361" s="258"/>
      <c r="O361" s="259"/>
      <c r="P361" s="258"/>
      <c r="Q361" s="259"/>
      <c r="R361" s="261"/>
      <c r="S361" s="261"/>
      <c r="T361" s="236"/>
      <c r="U361" s="402"/>
      <c r="V361" s="277">
        <f t="shared" si="60"/>
        <v>0</v>
      </c>
      <c r="W361" s="323" t="str">
        <f t="shared" si="61"/>
        <v/>
      </c>
      <c r="X361" s="238" t="str">
        <f t="shared" si="62"/>
        <v/>
      </c>
      <c r="Y361" s="252">
        <f t="shared" si="63"/>
        <v>0</v>
      </c>
      <c r="Z361" s="252">
        <f t="shared" si="64"/>
        <v>0</v>
      </c>
      <c r="AA361" s="253">
        <f t="shared" si="65"/>
        <v>0</v>
      </c>
      <c r="AB361" s="254">
        <f t="shared" si="66"/>
        <v>0</v>
      </c>
      <c r="AC361" s="254"/>
      <c r="AD361" s="255"/>
    </row>
    <row r="362" spans="1:30" ht="12.75" customHeight="1" x14ac:dyDescent="0.25">
      <c r="A362" s="186"/>
      <c r="B362" s="230"/>
      <c r="C362" s="256"/>
      <c r="D362" s="232"/>
      <c r="E362" s="192">
        <f t="shared" si="56"/>
        <v>10</v>
      </c>
      <c r="F362" s="144" t="str">
        <f>IFERROR(IF(MID(D362,4,3)="AFE",VLOOKUP(D362,'Affiliated entities'!$B$7:$T$37,2,FALSE),VLOOKUP(A362,Beneficiaries!$A$9:$C$38,2,FALSE)),"")</f>
        <v/>
      </c>
      <c r="G362" s="187" t="str">
        <f>IFERROR(IF(MID(D362,4,3)="AFE",VLOOKUP(D362,'Affiliated entities'!$B$7:$T$37,4,FALSE),VLOOKUP(A362,Beneficiaries!$A$9:$C$38,3,FALSE)),"")</f>
        <v/>
      </c>
      <c r="H362" s="188" t="b">
        <f t="shared" si="57"/>
        <v>1</v>
      </c>
      <c r="I362" s="147" t="str">
        <f t="shared" si="58"/>
        <v/>
      </c>
      <c r="J362" s="300">
        <f t="shared" si="59"/>
        <v>0</v>
      </c>
      <c r="K362" s="257"/>
      <c r="L362" s="230"/>
      <c r="M362" s="258"/>
      <c r="N362" s="258"/>
      <c r="O362" s="259"/>
      <c r="P362" s="258"/>
      <c r="Q362" s="259"/>
      <c r="R362" s="261"/>
      <c r="S362" s="261"/>
      <c r="T362" s="236"/>
      <c r="U362" s="402"/>
      <c r="V362" s="277">
        <f t="shared" si="60"/>
        <v>0</v>
      </c>
      <c r="W362" s="323" t="str">
        <f t="shared" si="61"/>
        <v/>
      </c>
      <c r="X362" s="238" t="str">
        <f t="shared" si="62"/>
        <v/>
      </c>
      <c r="Y362" s="252">
        <f t="shared" si="63"/>
        <v>0</v>
      </c>
      <c r="Z362" s="252">
        <f t="shared" si="64"/>
        <v>0</v>
      </c>
      <c r="AA362" s="253">
        <f t="shared" si="65"/>
        <v>0</v>
      </c>
      <c r="AB362" s="254">
        <f t="shared" si="66"/>
        <v>0</v>
      </c>
      <c r="AC362" s="254"/>
      <c r="AD362" s="255"/>
    </row>
    <row r="363" spans="1:30" ht="12.75" customHeight="1" x14ac:dyDescent="0.25">
      <c r="A363" s="186"/>
      <c r="B363" s="230"/>
      <c r="C363" s="256"/>
      <c r="D363" s="232"/>
      <c r="E363" s="192">
        <f t="shared" si="56"/>
        <v>10</v>
      </c>
      <c r="F363" s="144" t="str">
        <f>IFERROR(IF(MID(D363,4,3)="AFE",VLOOKUP(D363,'Affiliated entities'!$B$7:$T$37,2,FALSE),VLOOKUP(A363,Beneficiaries!$A$9:$C$38,2,FALSE)),"")</f>
        <v/>
      </c>
      <c r="G363" s="187" t="str">
        <f>IFERROR(IF(MID(D363,4,3)="AFE",VLOOKUP(D363,'Affiliated entities'!$B$7:$T$37,4,FALSE),VLOOKUP(A363,Beneficiaries!$A$9:$C$38,3,FALSE)),"")</f>
        <v/>
      </c>
      <c r="H363" s="188" t="b">
        <f t="shared" si="57"/>
        <v>1</v>
      </c>
      <c r="I363" s="147" t="str">
        <f t="shared" si="58"/>
        <v/>
      </c>
      <c r="J363" s="300">
        <f t="shared" si="59"/>
        <v>0</v>
      </c>
      <c r="K363" s="257"/>
      <c r="L363" s="230"/>
      <c r="M363" s="258"/>
      <c r="N363" s="258"/>
      <c r="O363" s="259"/>
      <c r="P363" s="258"/>
      <c r="Q363" s="259"/>
      <c r="R363" s="261"/>
      <c r="S363" s="261"/>
      <c r="T363" s="236"/>
      <c r="U363" s="402"/>
      <c r="V363" s="277">
        <f t="shared" si="60"/>
        <v>0</v>
      </c>
      <c r="W363" s="323" t="str">
        <f t="shared" si="61"/>
        <v/>
      </c>
      <c r="X363" s="238" t="str">
        <f t="shared" si="62"/>
        <v/>
      </c>
      <c r="Y363" s="252">
        <f t="shared" si="63"/>
        <v>0</v>
      </c>
      <c r="Z363" s="252">
        <f t="shared" si="64"/>
        <v>0</v>
      </c>
      <c r="AA363" s="253">
        <f t="shared" si="65"/>
        <v>0</v>
      </c>
      <c r="AB363" s="254">
        <f t="shared" si="66"/>
        <v>0</v>
      </c>
      <c r="AC363" s="254"/>
      <c r="AD363" s="255"/>
    </row>
    <row r="364" spans="1:30" ht="12.75" customHeight="1" x14ac:dyDescent="0.25">
      <c r="A364" s="186"/>
      <c r="B364" s="230"/>
      <c r="C364" s="256"/>
      <c r="D364" s="232"/>
      <c r="E364" s="192">
        <f t="shared" si="56"/>
        <v>10</v>
      </c>
      <c r="F364" s="144" t="str">
        <f>IFERROR(IF(MID(D364,4,3)="AFE",VLOOKUP(D364,'Affiliated entities'!$B$7:$T$37,2,FALSE),VLOOKUP(A364,Beneficiaries!$A$9:$C$38,2,FALSE)),"")</f>
        <v/>
      </c>
      <c r="G364" s="187" t="str">
        <f>IFERROR(IF(MID(D364,4,3)="AFE",VLOOKUP(D364,'Affiliated entities'!$B$7:$T$37,4,FALSE),VLOOKUP(A364,Beneficiaries!$A$9:$C$38,3,FALSE)),"")</f>
        <v/>
      </c>
      <c r="H364" s="188" t="b">
        <f t="shared" si="57"/>
        <v>1</v>
      </c>
      <c r="I364" s="147" t="str">
        <f t="shared" si="58"/>
        <v/>
      </c>
      <c r="J364" s="300">
        <f t="shared" si="59"/>
        <v>0</v>
      </c>
      <c r="K364" s="257"/>
      <c r="L364" s="230"/>
      <c r="M364" s="258"/>
      <c r="N364" s="258"/>
      <c r="O364" s="259"/>
      <c r="P364" s="258"/>
      <c r="Q364" s="259"/>
      <c r="R364" s="261"/>
      <c r="S364" s="261"/>
      <c r="T364" s="236"/>
      <c r="U364" s="402"/>
      <c r="V364" s="277">
        <f t="shared" si="60"/>
        <v>0</v>
      </c>
      <c r="W364" s="323" t="str">
        <f t="shared" si="61"/>
        <v/>
      </c>
      <c r="X364" s="238" t="str">
        <f t="shared" si="62"/>
        <v/>
      </c>
      <c r="Y364" s="252">
        <f t="shared" si="63"/>
        <v>0</v>
      </c>
      <c r="Z364" s="252">
        <f t="shared" si="64"/>
        <v>0</v>
      </c>
      <c r="AA364" s="253">
        <f t="shared" si="65"/>
        <v>0</v>
      </c>
      <c r="AB364" s="254">
        <f t="shared" si="66"/>
        <v>0</v>
      </c>
      <c r="AC364" s="254"/>
      <c r="AD364" s="255"/>
    </row>
    <row r="365" spans="1:30" ht="12.75" customHeight="1" x14ac:dyDescent="0.25">
      <c r="A365" s="186"/>
      <c r="B365" s="230"/>
      <c r="C365" s="256"/>
      <c r="D365" s="232"/>
      <c r="E365" s="192">
        <f t="shared" si="56"/>
        <v>10</v>
      </c>
      <c r="F365" s="144" t="str">
        <f>IFERROR(IF(MID(D365,4,3)="AFE",VLOOKUP(D365,'Affiliated entities'!$B$7:$T$37,2,FALSE),VLOOKUP(A365,Beneficiaries!$A$9:$C$38,2,FALSE)),"")</f>
        <v/>
      </c>
      <c r="G365" s="187" t="str">
        <f>IFERROR(IF(MID(D365,4,3)="AFE",VLOOKUP(D365,'Affiliated entities'!$B$7:$T$37,4,FALSE),VLOOKUP(A365,Beneficiaries!$A$9:$C$38,3,FALSE)),"")</f>
        <v/>
      </c>
      <c r="H365" s="188" t="b">
        <f t="shared" si="57"/>
        <v>1</v>
      </c>
      <c r="I365" s="147" t="str">
        <f t="shared" si="58"/>
        <v/>
      </c>
      <c r="J365" s="300">
        <f t="shared" si="59"/>
        <v>0</v>
      </c>
      <c r="K365" s="257"/>
      <c r="L365" s="230"/>
      <c r="M365" s="258"/>
      <c r="N365" s="258"/>
      <c r="O365" s="259"/>
      <c r="P365" s="258"/>
      <c r="Q365" s="259"/>
      <c r="R365" s="261"/>
      <c r="S365" s="261"/>
      <c r="T365" s="236"/>
      <c r="U365" s="402"/>
      <c r="V365" s="277">
        <f t="shared" si="60"/>
        <v>0</v>
      </c>
      <c r="W365" s="323" t="str">
        <f t="shared" si="61"/>
        <v/>
      </c>
      <c r="X365" s="238" t="str">
        <f t="shared" si="62"/>
        <v/>
      </c>
      <c r="Y365" s="252">
        <f t="shared" si="63"/>
        <v>0</v>
      </c>
      <c r="Z365" s="252">
        <f t="shared" si="64"/>
        <v>0</v>
      </c>
      <c r="AA365" s="253">
        <f t="shared" si="65"/>
        <v>0</v>
      </c>
      <c r="AB365" s="254">
        <f t="shared" si="66"/>
        <v>0</v>
      </c>
      <c r="AC365" s="254"/>
      <c r="AD365" s="255"/>
    </row>
    <row r="366" spans="1:30" ht="12.75" customHeight="1" x14ac:dyDescent="0.25">
      <c r="A366" s="186"/>
      <c r="B366" s="230"/>
      <c r="C366" s="256"/>
      <c r="D366" s="232"/>
      <c r="E366" s="192">
        <f t="shared" si="56"/>
        <v>10</v>
      </c>
      <c r="F366" s="144" t="str">
        <f>IFERROR(IF(MID(D366,4,3)="AFE",VLOOKUP(D366,'Affiliated entities'!$B$7:$T$37,2,FALSE),VLOOKUP(A366,Beneficiaries!$A$9:$C$38,2,FALSE)),"")</f>
        <v/>
      </c>
      <c r="G366" s="187" t="str">
        <f>IFERROR(IF(MID(D366,4,3)="AFE",VLOOKUP(D366,'Affiliated entities'!$B$7:$T$37,4,FALSE),VLOOKUP(A366,Beneficiaries!$A$9:$C$38,3,FALSE)),"")</f>
        <v/>
      </c>
      <c r="H366" s="188" t="b">
        <f t="shared" si="57"/>
        <v>1</v>
      </c>
      <c r="I366" s="147" t="str">
        <f t="shared" si="58"/>
        <v/>
      </c>
      <c r="J366" s="300">
        <f t="shared" si="59"/>
        <v>0</v>
      </c>
      <c r="K366" s="257"/>
      <c r="L366" s="230"/>
      <c r="M366" s="258"/>
      <c r="N366" s="258"/>
      <c r="O366" s="259"/>
      <c r="P366" s="258"/>
      <c r="Q366" s="259"/>
      <c r="R366" s="261"/>
      <c r="S366" s="261"/>
      <c r="T366" s="236"/>
      <c r="U366" s="402"/>
      <c r="V366" s="277">
        <f t="shared" si="60"/>
        <v>0</v>
      </c>
      <c r="W366" s="323" t="str">
        <f t="shared" si="61"/>
        <v/>
      </c>
      <c r="X366" s="238" t="str">
        <f t="shared" si="62"/>
        <v/>
      </c>
      <c r="Y366" s="252">
        <f t="shared" si="63"/>
        <v>0</v>
      </c>
      <c r="Z366" s="252">
        <f t="shared" si="64"/>
        <v>0</v>
      </c>
      <c r="AA366" s="253">
        <f t="shared" si="65"/>
        <v>0</v>
      </c>
      <c r="AB366" s="254">
        <f t="shared" si="66"/>
        <v>0</v>
      </c>
      <c r="AC366" s="254"/>
      <c r="AD366" s="255"/>
    </row>
    <row r="367" spans="1:30" ht="12.75" customHeight="1" x14ac:dyDescent="0.25">
      <c r="A367" s="186"/>
      <c r="B367" s="230"/>
      <c r="C367" s="256"/>
      <c r="D367" s="232"/>
      <c r="E367" s="192">
        <f t="shared" si="56"/>
        <v>10</v>
      </c>
      <c r="F367" s="144" t="str">
        <f>IFERROR(IF(MID(D367,4,3)="AFE",VLOOKUP(D367,'Affiliated entities'!$B$7:$T$37,2,FALSE),VLOOKUP(A367,Beneficiaries!$A$9:$C$38,2,FALSE)),"")</f>
        <v/>
      </c>
      <c r="G367" s="187" t="str">
        <f>IFERROR(IF(MID(D367,4,3)="AFE",VLOOKUP(D367,'Affiliated entities'!$B$7:$T$37,4,FALSE),VLOOKUP(A367,Beneficiaries!$A$9:$C$38,3,FALSE)),"")</f>
        <v/>
      </c>
      <c r="H367" s="188" t="b">
        <f t="shared" si="57"/>
        <v>1</v>
      </c>
      <c r="I367" s="147" t="str">
        <f t="shared" si="58"/>
        <v/>
      </c>
      <c r="J367" s="300">
        <f t="shared" si="59"/>
        <v>0</v>
      </c>
      <c r="K367" s="257"/>
      <c r="L367" s="230"/>
      <c r="M367" s="258"/>
      <c r="N367" s="258"/>
      <c r="O367" s="259"/>
      <c r="P367" s="258"/>
      <c r="Q367" s="259"/>
      <c r="R367" s="261"/>
      <c r="S367" s="261"/>
      <c r="T367" s="236"/>
      <c r="U367" s="402"/>
      <c r="V367" s="277">
        <f t="shared" si="60"/>
        <v>0</v>
      </c>
      <c r="W367" s="323" t="str">
        <f t="shared" si="61"/>
        <v/>
      </c>
      <c r="X367" s="238" t="str">
        <f t="shared" si="62"/>
        <v/>
      </c>
      <c r="Y367" s="252">
        <f t="shared" si="63"/>
        <v>0</v>
      </c>
      <c r="Z367" s="252">
        <f t="shared" si="64"/>
        <v>0</v>
      </c>
      <c r="AA367" s="253">
        <f t="shared" si="65"/>
        <v>0</v>
      </c>
      <c r="AB367" s="254">
        <f t="shared" si="66"/>
        <v>0</v>
      </c>
      <c r="AC367" s="254"/>
      <c r="AD367" s="255"/>
    </row>
    <row r="368" spans="1:30" ht="12.75" customHeight="1" x14ac:dyDescent="0.25">
      <c r="A368" s="186"/>
      <c r="B368" s="230"/>
      <c r="C368" s="256"/>
      <c r="D368" s="232"/>
      <c r="E368" s="192">
        <f t="shared" si="56"/>
        <v>10</v>
      </c>
      <c r="F368" s="144" t="str">
        <f>IFERROR(IF(MID(D368,4,3)="AFE",VLOOKUP(D368,'Affiliated entities'!$B$7:$T$37,2,FALSE),VLOOKUP(A368,Beneficiaries!$A$9:$C$38,2,FALSE)),"")</f>
        <v/>
      </c>
      <c r="G368" s="187" t="str">
        <f>IFERROR(IF(MID(D368,4,3)="AFE",VLOOKUP(D368,'Affiliated entities'!$B$7:$T$37,4,FALSE),VLOOKUP(A368,Beneficiaries!$A$9:$C$38,3,FALSE)),"")</f>
        <v/>
      </c>
      <c r="H368" s="188" t="b">
        <f t="shared" si="57"/>
        <v>1</v>
      </c>
      <c r="I368" s="147" t="str">
        <f t="shared" si="58"/>
        <v/>
      </c>
      <c r="J368" s="300">
        <f t="shared" si="59"/>
        <v>0</v>
      </c>
      <c r="K368" s="257"/>
      <c r="L368" s="230"/>
      <c r="M368" s="258"/>
      <c r="N368" s="258"/>
      <c r="O368" s="259"/>
      <c r="P368" s="258"/>
      <c r="Q368" s="259"/>
      <c r="R368" s="261"/>
      <c r="S368" s="261"/>
      <c r="T368" s="236"/>
      <c r="U368" s="402"/>
      <c r="V368" s="277">
        <f t="shared" si="60"/>
        <v>0</v>
      </c>
      <c r="W368" s="323" t="str">
        <f t="shared" si="61"/>
        <v/>
      </c>
      <c r="X368" s="238" t="str">
        <f t="shared" si="62"/>
        <v/>
      </c>
      <c r="Y368" s="252">
        <f t="shared" si="63"/>
        <v>0</v>
      </c>
      <c r="Z368" s="252">
        <f t="shared" si="64"/>
        <v>0</v>
      </c>
      <c r="AA368" s="253">
        <f t="shared" si="65"/>
        <v>0</v>
      </c>
      <c r="AB368" s="254">
        <f t="shared" si="66"/>
        <v>0</v>
      </c>
      <c r="AC368" s="254"/>
      <c r="AD368" s="255"/>
    </row>
    <row r="369" spans="1:30" ht="12.75" customHeight="1" x14ac:dyDescent="0.25">
      <c r="A369" s="186"/>
      <c r="B369" s="230"/>
      <c r="C369" s="256"/>
      <c r="D369" s="232"/>
      <c r="E369" s="192">
        <f t="shared" si="56"/>
        <v>10</v>
      </c>
      <c r="F369" s="144" t="str">
        <f>IFERROR(IF(MID(D369,4,3)="AFE",VLOOKUP(D369,'Affiliated entities'!$B$7:$T$37,2,FALSE),VLOOKUP(A369,Beneficiaries!$A$9:$C$38,2,FALSE)),"")</f>
        <v/>
      </c>
      <c r="G369" s="187" t="str">
        <f>IFERROR(IF(MID(D369,4,3)="AFE",VLOOKUP(D369,'Affiliated entities'!$B$7:$T$37,4,FALSE),VLOOKUP(A369,Beneficiaries!$A$9:$C$38,3,FALSE)),"")</f>
        <v/>
      </c>
      <c r="H369" s="188" t="b">
        <f t="shared" si="57"/>
        <v>1</v>
      </c>
      <c r="I369" s="147" t="str">
        <f t="shared" si="58"/>
        <v/>
      </c>
      <c r="J369" s="300">
        <f t="shared" si="59"/>
        <v>0</v>
      </c>
      <c r="K369" s="257"/>
      <c r="L369" s="230"/>
      <c r="M369" s="258"/>
      <c r="N369" s="258"/>
      <c r="O369" s="259"/>
      <c r="P369" s="258"/>
      <c r="Q369" s="259"/>
      <c r="R369" s="261"/>
      <c r="S369" s="261"/>
      <c r="T369" s="236"/>
      <c r="U369" s="402"/>
      <c r="V369" s="277">
        <f t="shared" si="60"/>
        <v>0</v>
      </c>
      <c r="W369" s="323" t="str">
        <f t="shared" si="61"/>
        <v/>
      </c>
      <c r="X369" s="238" t="str">
        <f t="shared" si="62"/>
        <v/>
      </c>
      <c r="Y369" s="252">
        <f t="shared" si="63"/>
        <v>0</v>
      </c>
      <c r="Z369" s="252">
        <f t="shared" si="64"/>
        <v>0</v>
      </c>
      <c r="AA369" s="253">
        <f t="shared" si="65"/>
        <v>0</v>
      </c>
      <c r="AB369" s="254">
        <f t="shared" si="66"/>
        <v>0</v>
      </c>
      <c r="AC369" s="254"/>
      <c r="AD369" s="255"/>
    </row>
    <row r="370" spans="1:30" ht="12.75" customHeight="1" x14ac:dyDescent="0.25">
      <c r="A370" s="186"/>
      <c r="B370" s="230"/>
      <c r="C370" s="256"/>
      <c r="D370" s="232"/>
      <c r="E370" s="192">
        <f t="shared" ref="E370:E433" si="67">IF(H370=TRUE,10,0)</f>
        <v>10</v>
      </c>
      <c r="F370" s="144" t="str">
        <f>IFERROR(IF(MID(D370,4,3)="AFE",VLOOKUP(D370,'Affiliated entities'!$B$7:$T$37,2,FALSE),VLOOKUP(A370,Beneficiaries!$A$9:$C$38,2,FALSE)),"")</f>
        <v/>
      </c>
      <c r="G370" s="187" t="str">
        <f>IFERROR(IF(MID(D370,4,3)="AFE",VLOOKUP(D370,'Affiliated entities'!$B$7:$T$37,4,FALSE),VLOOKUP(A370,Beneficiaries!$A$9:$C$38,3,FALSE)),"")</f>
        <v/>
      </c>
      <c r="H370" s="188" t="b">
        <f t="shared" ref="H370:H433" si="68">IF(I370="Partner",TRUE,ISNUMBER(FIND(A370,D370)))</f>
        <v>1</v>
      </c>
      <c r="I370" s="147" t="str">
        <f t="shared" ref="I370:I433" si="69">IF(A370&lt;&gt;"",D370,"")</f>
        <v/>
      </c>
      <c r="J370" s="300">
        <f t="shared" ref="J370:J433" si="70">IF(I370="partner",A370,0)</f>
        <v>0</v>
      </c>
      <c r="K370" s="257"/>
      <c r="L370" s="230"/>
      <c r="M370" s="258"/>
      <c r="N370" s="258"/>
      <c r="O370" s="259"/>
      <c r="P370" s="258"/>
      <c r="Q370" s="259"/>
      <c r="R370" s="261"/>
      <c r="S370" s="261"/>
      <c r="T370" s="236"/>
      <c r="U370" s="402"/>
      <c r="V370" s="277">
        <f t="shared" ref="V370:V433" si="71">+T370+U370</f>
        <v>0</v>
      </c>
      <c r="W370" s="323" t="str">
        <f t="shared" ref="W370:W433" si="72">IF(A370="","",(IF(OR(B370="",C370="",D370="",K370="",M370="",N370="",O370="",P370="",Q370="",R370="",S370="",),"FILL ALL FIELDS","")))</f>
        <v/>
      </c>
      <c r="X370" s="238" t="str">
        <f t="shared" ref="X370:X433" si="73">IF(A370="","",(IF(OR(N370=P370, R370=S370),"CHECK DATES or CITY","")))</f>
        <v/>
      </c>
      <c r="Y370" s="252">
        <f t="shared" ref="Y370:Y433" si="74">IF(OR(O370="IN", O370=""), 0, IF(OR(Q370="IN", Q370=""), 0, T370))</f>
        <v>0</v>
      </c>
      <c r="Z370" s="252">
        <f t="shared" ref="Z370:Z433" si="75">+U370</f>
        <v>0</v>
      </c>
      <c r="AA370" s="253">
        <f t="shared" ref="AA370:AA433" si="76">+Z370+Y370</f>
        <v>0</v>
      </c>
      <c r="AB370" s="254">
        <f t="shared" ref="AB370:AB433" si="77">IF(V370&gt;AA370,V370-AA370,0)</f>
        <v>0</v>
      </c>
      <c r="AC370" s="254"/>
      <c r="AD370" s="255"/>
    </row>
    <row r="371" spans="1:30" ht="12.75" customHeight="1" x14ac:dyDescent="0.25">
      <c r="A371" s="186"/>
      <c r="B371" s="230"/>
      <c r="C371" s="256"/>
      <c r="D371" s="232"/>
      <c r="E371" s="192">
        <f t="shared" si="67"/>
        <v>10</v>
      </c>
      <c r="F371" s="144" t="str">
        <f>IFERROR(IF(MID(D371,4,3)="AFE",VLOOKUP(D371,'Affiliated entities'!$B$7:$T$37,2,FALSE),VLOOKUP(A371,Beneficiaries!$A$9:$C$38,2,FALSE)),"")</f>
        <v/>
      </c>
      <c r="G371" s="187" t="str">
        <f>IFERROR(IF(MID(D371,4,3)="AFE",VLOOKUP(D371,'Affiliated entities'!$B$7:$T$37,4,FALSE),VLOOKUP(A371,Beneficiaries!$A$9:$C$38,3,FALSE)),"")</f>
        <v/>
      </c>
      <c r="H371" s="188" t="b">
        <f t="shared" si="68"/>
        <v>1</v>
      </c>
      <c r="I371" s="147" t="str">
        <f t="shared" si="69"/>
        <v/>
      </c>
      <c r="J371" s="300">
        <f t="shared" si="70"/>
        <v>0</v>
      </c>
      <c r="K371" s="257"/>
      <c r="L371" s="230"/>
      <c r="M371" s="258"/>
      <c r="N371" s="258"/>
      <c r="O371" s="259"/>
      <c r="P371" s="258"/>
      <c r="Q371" s="259"/>
      <c r="R371" s="261"/>
      <c r="S371" s="261"/>
      <c r="T371" s="236"/>
      <c r="U371" s="402"/>
      <c r="V371" s="277">
        <f t="shared" si="71"/>
        <v>0</v>
      </c>
      <c r="W371" s="323" t="str">
        <f t="shared" si="72"/>
        <v/>
      </c>
      <c r="X371" s="238" t="str">
        <f t="shared" si="73"/>
        <v/>
      </c>
      <c r="Y371" s="252">
        <f t="shared" si="74"/>
        <v>0</v>
      </c>
      <c r="Z371" s="252">
        <f t="shared" si="75"/>
        <v>0</v>
      </c>
      <c r="AA371" s="253">
        <f t="shared" si="76"/>
        <v>0</v>
      </c>
      <c r="AB371" s="254">
        <f t="shared" si="77"/>
        <v>0</v>
      </c>
      <c r="AC371" s="254"/>
      <c r="AD371" s="255"/>
    </row>
    <row r="372" spans="1:30" ht="12.75" customHeight="1" x14ac:dyDescent="0.25">
      <c r="A372" s="186"/>
      <c r="B372" s="230"/>
      <c r="C372" s="256"/>
      <c r="D372" s="232"/>
      <c r="E372" s="192">
        <f t="shared" si="67"/>
        <v>10</v>
      </c>
      <c r="F372" s="144" t="str">
        <f>IFERROR(IF(MID(D372,4,3)="AFE",VLOOKUP(D372,'Affiliated entities'!$B$7:$T$37,2,FALSE),VLOOKUP(A372,Beneficiaries!$A$9:$C$38,2,FALSE)),"")</f>
        <v/>
      </c>
      <c r="G372" s="187" t="str">
        <f>IFERROR(IF(MID(D372,4,3)="AFE",VLOOKUP(D372,'Affiliated entities'!$B$7:$T$37,4,FALSE),VLOOKUP(A372,Beneficiaries!$A$9:$C$38,3,FALSE)),"")</f>
        <v/>
      </c>
      <c r="H372" s="188" t="b">
        <f t="shared" si="68"/>
        <v>1</v>
      </c>
      <c r="I372" s="147" t="str">
        <f t="shared" si="69"/>
        <v/>
      </c>
      <c r="J372" s="300">
        <f t="shared" si="70"/>
        <v>0</v>
      </c>
      <c r="K372" s="257"/>
      <c r="L372" s="230"/>
      <c r="M372" s="258"/>
      <c r="N372" s="258"/>
      <c r="O372" s="259"/>
      <c r="P372" s="258"/>
      <c r="Q372" s="259"/>
      <c r="R372" s="261"/>
      <c r="S372" s="261"/>
      <c r="T372" s="236"/>
      <c r="U372" s="402"/>
      <c r="V372" s="277">
        <f t="shared" si="71"/>
        <v>0</v>
      </c>
      <c r="W372" s="323" t="str">
        <f t="shared" si="72"/>
        <v/>
      </c>
      <c r="X372" s="238" t="str">
        <f t="shared" si="73"/>
        <v/>
      </c>
      <c r="Y372" s="252">
        <f t="shared" si="74"/>
        <v>0</v>
      </c>
      <c r="Z372" s="252">
        <f t="shared" si="75"/>
        <v>0</v>
      </c>
      <c r="AA372" s="253">
        <f t="shared" si="76"/>
        <v>0</v>
      </c>
      <c r="AB372" s="254">
        <f t="shared" si="77"/>
        <v>0</v>
      </c>
      <c r="AC372" s="254"/>
      <c r="AD372" s="255"/>
    </row>
    <row r="373" spans="1:30" ht="12.75" customHeight="1" x14ac:dyDescent="0.25">
      <c r="A373" s="186"/>
      <c r="B373" s="230"/>
      <c r="C373" s="256"/>
      <c r="D373" s="232"/>
      <c r="E373" s="192">
        <f t="shared" si="67"/>
        <v>10</v>
      </c>
      <c r="F373" s="144" t="str">
        <f>IFERROR(IF(MID(D373,4,3)="AFE",VLOOKUP(D373,'Affiliated entities'!$B$7:$T$37,2,FALSE),VLOOKUP(A373,Beneficiaries!$A$9:$C$38,2,FALSE)),"")</f>
        <v/>
      </c>
      <c r="G373" s="187" t="str">
        <f>IFERROR(IF(MID(D373,4,3)="AFE",VLOOKUP(D373,'Affiliated entities'!$B$7:$T$37,4,FALSE),VLOOKUP(A373,Beneficiaries!$A$9:$C$38,3,FALSE)),"")</f>
        <v/>
      </c>
      <c r="H373" s="188" t="b">
        <f t="shared" si="68"/>
        <v>1</v>
      </c>
      <c r="I373" s="147" t="str">
        <f t="shared" si="69"/>
        <v/>
      </c>
      <c r="J373" s="300">
        <f t="shared" si="70"/>
        <v>0</v>
      </c>
      <c r="K373" s="257"/>
      <c r="L373" s="230"/>
      <c r="M373" s="258"/>
      <c r="N373" s="258"/>
      <c r="O373" s="259"/>
      <c r="P373" s="258"/>
      <c r="Q373" s="259"/>
      <c r="R373" s="261"/>
      <c r="S373" s="261"/>
      <c r="T373" s="236"/>
      <c r="U373" s="402"/>
      <c r="V373" s="277">
        <f t="shared" si="71"/>
        <v>0</v>
      </c>
      <c r="W373" s="323" t="str">
        <f t="shared" si="72"/>
        <v/>
      </c>
      <c r="X373" s="238" t="str">
        <f t="shared" si="73"/>
        <v/>
      </c>
      <c r="Y373" s="252">
        <f t="shared" si="74"/>
        <v>0</v>
      </c>
      <c r="Z373" s="252">
        <f t="shared" si="75"/>
        <v>0</v>
      </c>
      <c r="AA373" s="253">
        <f t="shared" si="76"/>
        <v>0</v>
      </c>
      <c r="AB373" s="254">
        <f t="shared" si="77"/>
        <v>0</v>
      </c>
      <c r="AC373" s="254"/>
      <c r="AD373" s="255"/>
    </row>
    <row r="374" spans="1:30" ht="12.75" customHeight="1" x14ac:dyDescent="0.25">
      <c r="A374" s="186"/>
      <c r="B374" s="230"/>
      <c r="C374" s="256"/>
      <c r="D374" s="232"/>
      <c r="E374" s="192">
        <f t="shared" si="67"/>
        <v>10</v>
      </c>
      <c r="F374" s="144" t="str">
        <f>IFERROR(IF(MID(D374,4,3)="AFE",VLOOKUP(D374,'Affiliated entities'!$B$7:$T$37,2,FALSE),VLOOKUP(A374,Beneficiaries!$A$9:$C$38,2,FALSE)),"")</f>
        <v/>
      </c>
      <c r="G374" s="187" t="str">
        <f>IFERROR(IF(MID(D374,4,3)="AFE",VLOOKUP(D374,'Affiliated entities'!$B$7:$T$37,4,FALSE),VLOOKUP(A374,Beneficiaries!$A$9:$C$38,3,FALSE)),"")</f>
        <v/>
      </c>
      <c r="H374" s="188" t="b">
        <f t="shared" si="68"/>
        <v>1</v>
      </c>
      <c r="I374" s="147" t="str">
        <f t="shared" si="69"/>
        <v/>
      </c>
      <c r="J374" s="300">
        <f t="shared" si="70"/>
        <v>0</v>
      </c>
      <c r="K374" s="257"/>
      <c r="L374" s="230"/>
      <c r="M374" s="258"/>
      <c r="N374" s="258"/>
      <c r="O374" s="259"/>
      <c r="P374" s="258"/>
      <c r="Q374" s="259"/>
      <c r="R374" s="261"/>
      <c r="S374" s="261"/>
      <c r="T374" s="236"/>
      <c r="U374" s="402"/>
      <c r="V374" s="277">
        <f t="shared" si="71"/>
        <v>0</v>
      </c>
      <c r="W374" s="323" t="str">
        <f t="shared" si="72"/>
        <v/>
      </c>
      <c r="X374" s="238" t="str">
        <f t="shared" si="73"/>
        <v/>
      </c>
      <c r="Y374" s="252">
        <f t="shared" si="74"/>
        <v>0</v>
      </c>
      <c r="Z374" s="252">
        <f t="shared" si="75"/>
        <v>0</v>
      </c>
      <c r="AA374" s="253">
        <f t="shared" si="76"/>
        <v>0</v>
      </c>
      <c r="AB374" s="254">
        <f t="shared" si="77"/>
        <v>0</v>
      </c>
      <c r="AC374" s="254"/>
      <c r="AD374" s="255"/>
    </row>
    <row r="375" spans="1:30" ht="12.75" customHeight="1" x14ac:dyDescent="0.25">
      <c r="A375" s="186"/>
      <c r="B375" s="230"/>
      <c r="C375" s="256"/>
      <c r="D375" s="232"/>
      <c r="E375" s="192">
        <f t="shared" si="67"/>
        <v>10</v>
      </c>
      <c r="F375" s="144" t="str">
        <f>IFERROR(IF(MID(D375,4,3)="AFE",VLOOKUP(D375,'Affiliated entities'!$B$7:$T$37,2,FALSE),VLOOKUP(A375,Beneficiaries!$A$9:$C$38,2,FALSE)),"")</f>
        <v/>
      </c>
      <c r="G375" s="187" t="str">
        <f>IFERROR(IF(MID(D375,4,3)="AFE",VLOOKUP(D375,'Affiliated entities'!$B$7:$T$37,4,FALSE),VLOOKUP(A375,Beneficiaries!$A$9:$C$38,3,FALSE)),"")</f>
        <v/>
      </c>
      <c r="H375" s="188" t="b">
        <f t="shared" si="68"/>
        <v>1</v>
      </c>
      <c r="I375" s="147" t="str">
        <f t="shared" si="69"/>
        <v/>
      </c>
      <c r="J375" s="300">
        <f t="shared" si="70"/>
        <v>0</v>
      </c>
      <c r="K375" s="257"/>
      <c r="L375" s="230"/>
      <c r="M375" s="258"/>
      <c r="N375" s="258"/>
      <c r="O375" s="259"/>
      <c r="P375" s="258"/>
      <c r="Q375" s="259"/>
      <c r="R375" s="261"/>
      <c r="S375" s="261"/>
      <c r="T375" s="236"/>
      <c r="U375" s="402"/>
      <c r="V375" s="277">
        <f t="shared" si="71"/>
        <v>0</v>
      </c>
      <c r="W375" s="323" t="str">
        <f t="shared" si="72"/>
        <v/>
      </c>
      <c r="X375" s="238" t="str">
        <f t="shared" si="73"/>
        <v/>
      </c>
      <c r="Y375" s="252">
        <f t="shared" si="74"/>
        <v>0</v>
      </c>
      <c r="Z375" s="252">
        <f t="shared" si="75"/>
        <v>0</v>
      </c>
      <c r="AA375" s="253">
        <f t="shared" si="76"/>
        <v>0</v>
      </c>
      <c r="AB375" s="254">
        <f t="shared" si="77"/>
        <v>0</v>
      </c>
      <c r="AC375" s="254"/>
      <c r="AD375" s="255"/>
    </row>
    <row r="376" spans="1:30" ht="12.75" customHeight="1" x14ac:dyDescent="0.25">
      <c r="A376" s="186"/>
      <c r="B376" s="230"/>
      <c r="C376" s="256"/>
      <c r="D376" s="232"/>
      <c r="E376" s="192">
        <f t="shared" si="67"/>
        <v>10</v>
      </c>
      <c r="F376" s="144" t="str">
        <f>IFERROR(IF(MID(D376,4,3)="AFE",VLOOKUP(D376,'Affiliated entities'!$B$7:$T$37,2,FALSE),VLOOKUP(A376,Beneficiaries!$A$9:$C$38,2,FALSE)),"")</f>
        <v/>
      </c>
      <c r="G376" s="187" t="str">
        <f>IFERROR(IF(MID(D376,4,3)="AFE",VLOOKUP(D376,'Affiliated entities'!$B$7:$T$37,4,FALSE),VLOOKUP(A376,Beneficiaries!$A$9:$C$38,3,FALSE)),"")</f>
        <v/>
      </c>
      <c r="H376" s="188" t="b">
        <f t="shared" si="68"/>
        <v>1</v>
      </c>
      <c r="I376" s="147" t="str">
        <f t="shared" si="69"/>
        <v/>
      </c>
      <c r="J376" s="300">
        <f t="shared" si="70"/>
        <v>0</v>
      </c>
      <c r="K376" s="257"/>
      <c r="L376" s="230"/>
      <c r="M376" s="258"/>
      <c r="N376" s="258"/>
      <c r="O376" s="259"/>
      <c r="P376" s="258"/>
      <c r="Q376" s="259"/>
      <c r="R376" s="261"/>
      <c r="S376" s="261"/>
      <c r="T376" s="236"/>
      <c r="U376" s="402"/>
      <c r="V376" s="277">
        <f t="shared" si="71"/>
        <v>0</v>
      </c>
      <c r="W376" s="323" t="str">
        <f t="shared" si="72"/>
        <v/>
      </c>
      <c r="X376" s="238" t="str">
        <f t="shared" si="73"/>
        <v/>
      </c>
      <c r="Y376" s="252">
        <f t="shared" si="74"/>
        <v>0</v>
      </c>
      <c r="Z376" s="252">
        <f t="shared" si="75"/>
        <v>0</v>
      </c>
      <c r="AA376" s="253">
        <f t="shared" si="76"/>
        <v>0</v>
      </c>
      <c r="AB376" s="254">
        <f t="shared" si="77"/>
        <v>0</v>
      </c>
      <c r="AC376" s="254"/>
      <c r="AD376" s="255"/>
    </row>
    <row r="377" spans="1:30" ht="12.75" customHeight="1" x14ac:dyDescent="0.25">
      <c r="A377" s="186"/>
      <c r="B377" s="230"/>
      <c r="C377" s="256"/>
      <c r="D377" s="232"/>
      <c r="E377" s="192">
        <f t="shared" si="67"/>
        <v>10</v>
      </c>
      <c r="F377" s="144" t="str">
        <f>IFERROR(IF(MID(D377,4,3)="AFE",VLOOKUP(D377,'Affiliated entities'!$B$7:$T$37,2,FALSE),VLOOKUP(A377,Beneficiaries!$A$9:$C$38,2,FALSE)),"")</f>
        <v/>
      </c>
      <c r="G377" s="187" t="str">
        <f>IFERROR(IF(MID(D377,4,3)="AFE",VLOOKUP(D377,'Affiliated entities'!$B$7:$T$37,4,FALSE),VLOOKUP(A377,Beneficiaries!$A$9:$C$38,3,FALSE)),"")</f>
        <v/>
      </c>
      <c r="H377" s="188" t="b">
        <f t="shared" si="68"/>
        <v>1</v>
      </c>
      <c r="I377" s="147" t="str">
        <f t="shared" si="69"/>
        <v/>
      </c>
      <c r="J377" s="300">
        <f t="shared" si="70"/>
        <v>0</v>
      </c>
      <c r="K377" s="257"/>
      <c r="L377" s="230"/>
      <c r="M377" s="258"/>
      <c r="N377" s="258"/>
      <c r="O377" s="259"/>
      <c r="P377" s="258"/>
      <c r="Q377" s="259"/>
      <c r="R377" s="261"/>
      <c r="S377" s="261"/>
      <c r="T377" s="236"/>
      <c r="U377" s="402"/>
      <c r="V377" s="277">
        <f t="shared" si="71"/>
        <v>0</v>
      </c>
      <c r="W377" s="323" t="str">
        <f t="shared" si="72"/>
        <v/>
      </c>
      <c r="X377" s="238" t="str">
        <f t="shared" si="73"/>
        <v/>
      </c>
      <c r="Y377" s="252">
        <f t="shared" si="74"/>
        <v>0</v>
      </c>
      <c r="Z377" s="252">
        <f t="shared" si="75"/>
        <v>0</v>
      </c>
      <c r="AA377" s="253">
        <f t="shared" si="76"/>
        <v>0</v>
      </c>
      <c r="AB377" s="254">
        <f t="shared" si="77"/>
        <v>0</v>
      </c>
      <c r="AC377" s="254"/>
      <c r="AD377" s="255"/>
    </row>
    <row r="378" spans="1:30" ht="12.75" customHeight="1" x14ac:dyDescent="0.25">
      <c r="A378" s="186"/>
      <c r="B378" s="230"/>
      <c r="C378" s="256"/>
      <c r="D378" s="232"/>
      <c r="E378" s="192">
        <f t="shared" si="67"/>
        <v>10</v>
      </c>
      <c r="F378" s="144" t="str">
        <f>IFERROR(IF(MID(D378,4,3)="AFE",VLOOKUP(D378,'Affiliated entities'!$B$7:$T$37,2,FALSE),VLOOKUP(A378,Beneficiaries!$A$9:$C$38,2,FALSE)),"")</f>
        <v/>
      </c>
      <c r="G378" s="187" t="str">
        <f>IFERROR(IF(MID(D378,4,3)="AFE",VLOOKUP(D378,'Affiliated entities'!$B$7:$T$37,4,FALSE),VLOOKUP(A378,Beneficiaries!$A$9:$C$38,3,FALSE)),"")</f>
        <v/>
      </c>
      <c r="H378" s="188" t="b">
        <f t="shared" si="68"/>
        <v>1</v>
      </c>
      <c r="I378" s="147" t="str">
        <f t="shared" si="69"/>
        <v/>
      </c>
      <c r="J378" s="300">
        <f t="shared" si="70"/>
        <v>0</v>
      </c>
      <c r="K378" s="257"/>
      <c r="L378" s="230"/>
      <c r="M378" s="258"/>
      <c r="N378" s="258"/>
      <c r="O378" s="259"/>
      <c r="P378" s="258"/>
      <c r="Q378" s="259"/>
      <c r="R378" s="261"/>
      <c r="S378" s="261"/>
      <c r="T378" s="236"/>
      <c r="U378" s="402"/>
      <c r="V378" s="277">
        <f t="shared" si="71"/>
        <v>0</v>
      </c>
      <c r="W378" s="323" t="str">
        <f t="shared" si="72"/>
        <v/>
      </c>
      <c r="X378" s="238" t="str">
        <f t="shared" si="73"/>
        <v/>
      </c>
      <c r="Y378" s="252">
        <f t="shared" si="74"/>
        <v>0</v>
      </c>
      <c r="Z378" s="252">
        <f t="shared" si="75"/>
        <v>0</v>
      </c>
      <c r="AA378" s="253">
        <f t="shared" si="76"/>
        <v>0</v>
      </c>
      <c r="AB378" s="254">
        <f t="shared" si="77"/>
        <v>0</v>
      </c>
      <c r="AC378" s="254"/>
      <c r="AD378" s="255"/>
    </row>
    <row r="379" spans="1:30" ht="12.75" customHeight="1" x14ac:dyDescent="0.25">
      <c r="A379" s="186"/>
      <c r="B379" s="230"/>
      <c r="C379" s="256"/>
      <c r="D379" s="232"/>
      <c r="E379" s="192">
        <f t="shared" si="67"/>
        <v>10</v>
      </c>
      <c r="F379" s="144" t="str">
        <f>IFERROR(IF(MID(D379,4,3)="AFE",VLOOKUP(D379,'Affiliated entities'!$B$7:$T$37,2,FALSE),VLOOKUP(A379,Beneficiaries!$A$9:$C$38,2,FALSE)),"")</f>
        <v/>
      </c>
      <c r="G379" s="187" t="str">
        <f>IFERROR(IF(MID(D379,4,3)="AFE",VLOOKUP(D379,'Affiliated entities'!$B$7:$T$37,4,FALSE),VLOOKUP(A379,Beneficiaries!$A$9:$C$38,3,FALSE)),"")</f>
        <v/>
      </c>
      <c r="H379" s="188" t="b">
        <f t="shared" si="68"/>
        <v>1</v>
      </c>
      <c r="I379" s="147" t="str">
        <f t="shared" si="69"/>
        <v/>
      </c>
      <c r="J379" s="300">
        <f t="shared" si="70"/>
        <v>0</v>
      </c>
      <c r="K379" s="257"/>
      <c r="L379" s="230"/>
      <c r="M379" s="258"/>
      <c r="N379" s="258"/>
      <c r="O379" s="259"/>
      <c r="P379" s="258"/>
      <c r="Q379" s="259"/>
      <c r="R379" s="261"/>
      <c r="S379" s="261"/>
      <c r="T379" s="236"/>
      <c r="U379" s="402"/>
      <c r="V379" s="277">
        <f t="shared" si="71"/>
        <v>0</v>
      </c>
      <c r="W379" s="323" t="str">
        <f t="shared" si="72"/>
        <v/>
      </c>
      <c r="X379" s="238" t="str">
        <f t="shared" si="73"/>
        <v/>
      </c>
      <c r="Y379" s="252">
        <f t="shared" si="74"/>
        <v>0</v>
      </c>
      <c r="Z379" s="252">
        <f t="shared" si="75"/>
        <v>0</v>
      </c>
      <c r="AA379" s="253">
        <f t="shared" si="76"/>
        <v>0</v>
      </c>
      <c r="AB379" s="254">
        <f t="shared" si="77"/>
        <v>0</v>
      </c>
      <c r="AC379" s="254"/>
      <c r="AD379" s="255"/>
    </row>
    <row r="380" spans="1:30" ht="12.75" customHeight="1" x14ac:dyDescent="0.25">
      <c r="A380" s="186"/>
      <c r="B380" s="230"/>
      <c r="C380" s="256"/>
      <c r="D380" s="232"/>
      <c r="E380" s="192">
        <f t="shared" si="67"/>
        <v>10</v>
      </c>
      <c r="F380" s="144" t="str">
        <f>IFERROR(IF(MID(D380,4,3)="AFE",VLOOKUP(D380,'Affiliated entities'!$B$7:$T$37,2,FALSE),VLOOKUP(A380,Beneficiaries!$A$9:$C$38,2,FALSE)),"")</f>
        <v/>
      </c>
      <c r="G380" s="187" t="str">
        <f>IFERROR(IF(MID(D380,4,3)="AFE",VLOOKUP(D380,'Affiliated entities'!$B$7:$T$37,4,FALSE),VLOOKUP(A380,Beneficiaries!$A$9:$C$38,3,FALSE)),"")</f>
        <v/>
      </c>
      <c r="H380" s="188" t="b">
        <f t="shared" si="68"/>
        <v>1</v>
      </c>
      <c r="I380" s="147" t="str">
        <f t="shared" si="69"/>
        <v/>
      </c>
      <c r="J380" s="300">
        <f t="shared" si="70"/>
        <v>0</v>
      </c>
      <c r="K380" s="257"/>
      <c r="L380" s="230"/>
      <c r="M380" s="258"/>
      <c r="N380" s="258"/>
      <c r="O380" s="259"/>
      <c r="P380" s="258"/>
      <c r="Q380" s="259"/>
      <c r="R380" s="261"/>
      <c r="S380" s="261"/>
      <c r="T380" s="236"/>
      <c r="U380" s="402"/>
      <c r="V380" s="277">
        <f t="shared" si="71"/>
        <v>0</v>
      </c>
      <c r="W380" s="323" t="str">
        <f t="shared" si="72"/>
        <v/>
      </c>
      <c r="X380" s="238" t="str">
        <f t="shared" si="73"/>
        <v/>
      </c>
      <c r="Y380" s="252">
        <f t="shared" si="74"/>
        <v>0</v>
      </c>
      <c r="Z380" s="252">
        <f t="shared" si="75"/>
        <v>0</v>
      </c>
      <c r="AA380" s="253">
        <f t="shared" si="76"/>
        <v>0</v>
      </c>
      <c r="AB380" s="254">
        <f t="shared" si="77"/>
        <v>0</v>
      </c>
      <c r="AC380" s="254"/>
      <c r="AD380" s="255"/>
    </row>
    <row r="381" spans="1:30" ht="12.75" customHeight="1" x14ac:dyDescent="0.25">
      <c r="A381" s="186"/>
      <c r="B381" s="230"/>
      <c r="C381" s="256"/>
      <c r="D381" s="232"/>
      <c r="E381" s="192">
        <f t="shared" si="67"/>
        <v>10</v>
      </c>
      <c r="F381" s="144" t="str">
        <f>IFERROR(IF(MID(D381,4,3)="AFE",VLOOKUP(D381,'Affiliated entities'!$B$7:$T$37,2,FALSE),VLOOKUP(A381,Beneficiaries!$A$9:$C$38,2,FALSE)),"")</f>
        <v/>
      </c>
      <c r="G381" s="187" t="str">
        <f>IFERROR(IF(MID(D381,4,3)="AFE",VLOOKUP(D381,'Affiliated entities'!$B$7:$T$37,4,FALSE),VLOOKUP(A381,Beneficiaries!$A$9:$C$38,3,FALSE)),"")</f>
        <v/>
      </c>
      <c r="H381" s="188" t="b">
        <f t="shared" si="68"/>
        <v>1</v>
      </c>
      <c r="I381" s="147" t="str">
        <f t="shared" si="69"/>
        <v/>
      </c>
      <c r="J381" s="300">
        <f t="shared" si="70"/>
        <v>0</v>
      </c>
      <c r="K381" s="257"/>
      <c r="L381" s="230"/>
      <c r="M381" s="258"/>
      <c r="N381" s="258"/>
      <c r="O381" s="259"/>
      <c r="P381" s="258"/>
      <c r="Q381" s="259"/>
      <c r="R381" s="261"/>
      <c r="S381" s="261"/>
      <c r="T381" s="236"/>
      <c r="U381" s="402"/>
      <c r="V381" s="277">
        <f t="shared" si="71"/>
        <v>0</v>
      </c>
      <c r="W381" s="323" t="str">
        <f t="shared" si="72"/>
        <v/>
      </c>
      <c r="X381" s="238" t="str">
        <f t="shared" si="73"/>
        <v/>
      </c>
      <c r="Y381" s="252">
        <f t="shared" si="74"/>
        <v>0</v>
      </c>
      <c r="Z381" s="252">
        <f t="shared" si="75"/>
        <v>0</v>
      </c>
      <c r="AA381" s="253">
        <f t="shared" si="76"/>
        <v>0</v>
      </c>
      <c r="AB381" s="254">
        <f t="shared" si="77"/>
        <v>0</v>
      </c>
      <c r="AC381" s="254"/>
      <c r="AD381" s="255"/>
    </row>
    <row r="382" spans="1:30" ht="12.75" customHeight="1" x14ac:dyDescent="0.25">
      <c r="A382" s="186"/>
      <c r="B382" s="230"/>
      <c r="C382" s="256"/>
      <c r="D382" s="232"/>
      <c r="E382" s="192">
        <f t="shared" si="67"/>
        <v>10</v>
      </c>
      <c r="F382" s="144" t="str">
        <f>IFERROR(IF(MID(D382,4,3)="AFE",VLOOKUP(D382,'Affiliated entities'!$B$7:$T$37,2,FALSE),VLOOKUP(A382,Beneficiaries!$A$9:$C$38,2,FALSE)),"")</f>
        <v/>
      </c>
      <c r="G382" s="187" t="str">
        <f>IFERROR(IF(MID(D382,4,3)="AFE",VLOOKUP(D382,'Affiliated entities'!$B$7:$T$37,4,FALSE),VLOOKUP(A382,Beneficiaries!$A$9:$C$38,3,FALSE)),"")</f>
        <v/>
      </c>
      <c r="H382" s="188" t="b">
        <f t="shared" si="68"/>
        <v>1</v>
      </c>
      <c r="I382" s="147" t="str">
        <f t="shared" si="69"/>
        <v/>
      </c>
      <c r="J382" s="300">
        <f t="shared" si="70"/>
        <v>0</v>
      </c>
      <c r="K382" s="257"/>
      <c r="L382" s="230"/>
      <c r="M382" s="258"/>
      <c r="N382" s="258"/>
      <c r="O382" s="259"/>
      <c r="P382" s="258"/>
      <c r="Q382" s="259"/>
      <c r="R382" s="261"/>
      <c r="S382" s="261"/>
      <c r="T382" s="236"/>
      <c r="U382" s="402"/>
      <c r="V382" s="277">
        <f t="shared" si="71"/>
        <v>0</v>
      </c>
      <c r="W382" s="323" t="str">
        <f t="shared" si="72"/>
        <v/>
      </c>
      <c r="X382" s="238" t="str">
        <f t="shared" si="73"/>
        <v/>
      </c>
      <c r="Y382" s="252">
        <f t="shared" si="74"/>
        <v>0</v>
      </c>
      <c r="Z382" s="252">
        <f t="shared" si="75"/>
        <v>0</v>
      </c>
      <c r="AA382" s="253">
        <f t="shared" si="76"/>
        <v>0</v>
      </c>
      <c r="AB382" s="254">
        <f t="shared" si="77"/>
        <v>0</v>
      </c>
      <c r="AC382" s="254"/>
      <c r="AD382" s="255"/>
    </row>
    <row r="383" spans="1:30" ht="12.75" customHeight="1" x14ac:dyDescent="0.25">
      <c r="A383" s="186"/>
      <c r="B383" s="230"/>
      <c r="C383" s="256"/>
      <c r="D383" s="232"/>
      <c r="E383" s="192">
        <f t="shared" si="67"/>
        <v>10</v>
      </c>
      <c r="F383" s="144" t="str">
        <f>IFERROR(IF(MID(D383,4,3)="AFE",VLOOKUP(D383,'Affiliated entities'!$B$7:$T$37,2,FALSE),VLOOKUP(A383,Beneficiaries!$A$9:$C$38,2,FALSE)),"")</f>
        <v/>
      </c>
      <c r="G383" s="187" t="str">
        <f>IFERROR(IF(MID(D383,4,3)="AFE",VLOOKUP(D383,'Affiliated entities'!$B$7:$T$37,4,FALSE),VLOOKUP(A383,Beneficiaries!$A$9:$C$38,3,FALSE)),"")</f>
        <v/>
      </c>
      <c r="H383" s="188" t="b">
        <f t="shared" si="68"/>
        <v>1</v>
      </c>
      <c r="I383" s="147" t="str">
        <f t="shared" si="69"/>
        <v/>
      </c>
      <c r="J383" s="300">
        <f t="shared" si="70"/>
        <v>0</v>
      </c>
      <c r="K383" s="257"/>
      <c r="L383" s="230"/>
      <c r="M383" s="258"/>
      <c r="N383" s="258"/>
      <c r="O383" s="259"/>
      <c r="P383" s="258"/>
      <c r="Q383" s="259"/>
      <c r="R383" s="261"/>
      <c r="S383" s="261"/>
      <c r="T383" s="236"/>
      <c r="U383" s="402"/>
      <c r="V383" s="277">
        <f t="shared" si="71"/>
        <v>0</v>
      </c>
      <c r="W383" s="323" t="str">
        <f t="shared" si="72"/>
        <v/>
      </c>
      <c r="X383" s="238" t="str">
        <f t="shared" si="73"/>
        <v/>
      </c>
      <c r="Y383" s="252">
        <f t="shared" si="74"/>
        <v>0</v>
      </c>
      <c r="Z383" s="252">
        <f t="shared" si="75"/>
        <v>0</v>
      </c>
      <c r="AA383" s="253">
        <f t="shared" si="76"/>
        <v>0</v>
      </c>
      <c r="AB383" s="254">
        <f t="shared" si="77"/>
        <v>0</v>
      </c>
      <c r="AC383" s="254"/>
      <c r="AD383" s="255"/>
    </row>
    <row r="384" spans="1:30" ht="12.75" customHeight="1" x14ac:dyDescent="0.25">
      <c r="A384" s="186"/>
      <c r="B384" s="230"/>
      <c r="C384" s="256"/>
      <c r="D384" s="232"/>
      <c r="E384" s="192">
        <f t="shared" si="67"/>
        <v>10</v>
      </c>
      <c r="F384" s="144" t="str">
        <f>IFERROR(IF(MID(D384,4,3)="AFE",VLOOKUP(D384,'Affiliated entities'!$B$7:$T$37,2,FALSE),VLOOKUP(A384,Beneficiaries!$A$9:$C$38,2,FALSE)),"")</f>
        <v/>
      </c>
      <c r="G384" s="187" t="str">
        <f>IFERROR(IF(MID(D384,4,3)="AFE",VLOOKUP(D384,'Affiliated entities'!$B$7:$T$37,4,FALSE),VLOOKUP(A384,Beneficiaries!$A$9:$C$38,3,FALSE)),"")</f>
        <v/>
      </c>
      <c r="H384" s="188" t="b">
        <f t="shared" si="68"/>
        <v>1</v>
      </c>
      <c r="I384" s="147" t="str">
        <f t="shared" si="69"/>
        <v/>
      </c>
      <c r="J384" s="300">
        <f t="shared" si="70"/>
        <v>0</v>
      </c>
      <c r="K384" s="257"/>
      <c r="L384" s="230"/>
      <c r="M384" s="258"/>
      <c r="N384" s="258"/>
      <c r="O384" s="259"/>
      <c r="P384" s="258"/>
      <c r="Q384" s="259"/>
      <c r="R384" s="261"/>
      <c r="S384" s="261"/>
      <c r="T384" s="236"/>
      <c r="U384" s="402"/>
      <c r="V384" s="277">
        <f t="shared" si="71"/>
        <v>0</v>
      </c>
      <c r="W384" s="323" t="str">
        <f t="shared" si="72"/>
        <v/>
      </c>
      <c r="X384" s="238" t="str">
        <f t="shared" si="73"/>
        <v/>
      </c>
      <c r="Y384" s="252">
        <f t="shared" si="74"/>
        <v>0</v>
      </c>
      <c r="Z384" s="252">
        <f t="shared" si="75"/>
        <v>0</v>
      </c>
      <c r="AA384" s="253">
        <f t="shared" si="76"/>
        <v>0</v>
      </c>
      <c r="AB384" s="254">
        <f t="shared" si="77"/>
        <v>0</v>
      </c>
      <c r="AC384" s="254"/>
      <c r="AD384" s="255"/>
    </row>
    <row r="385" spans="1:30" ht="12.75" customHeight="1" x14ac:dyDescent="0.25">
      <c r="A385" s="186"/>
      <c r="B385" s="230"/>
      <c r="C385" s="256"/>
      <c r="D385" s="232"/>
      <c r="E385" s="192">
        <f t="shared" si="67"/>
        <v>10</v>
      </c>
      <c r="F385" s="144" t="str">
        <f>IFERROR(IF(MID(D385,4,3)="AFE",VLOOKUP(D385,'Affiliated entities'!$B$7:$T$37,2,FALSE),VLOOKUP(A385,Beneficiaries!$A$9:$C$38,2,FALSE)),"")</f>
        <v/>
      </c>
      <c r="G385" s="187" t="str">
        <f>IFERROR(IF(MID(D385,4,3)="AFE",VLOOKUP(D385,'Affiliated entities'!$B$7:$T$37,4,FALSE),VLOOKUP(A385,Beneficiaries!$A$9:$C$38,3,FALSE)),"")</f>
        <v/>
      </c>
      <c r="H385" s="188" t="b">
        <f t="shared" si="68"/>
        <v>1</v>
      </c>
      <c r="I385" s="147" t="str">
        <f t="shared" si="69"/>
        <v/>
      </c>
      <c r="J385" s="300">
        <f t="shared" si="70"/>
        <v>0</v>
      </c>
      <c r="K385" s="257"/>
      <c r="L385" s="230"/>
      <c r="M385" s="258"/>
      <c r="N385" s="258"/>
      <c r="O385" s="259"/>
      <c r="P385" s="258"/>
      <c r="Q385" s="259"/>
      <c r="R385" s="261"/>
      <c r="S385" s="261"/>
      <c r="T385" s="236"/>
      <c r="U385" s="402"/>
      <c r="V385" s="277">
        <f t="shared" si="71"/>
        <v>0</v>
      </c>
      <c r="W385" s="323" t="str">
        <f t="shared" si="72"/>
        <v/>
      </c>
      <c r="X385" s="238" t="str">
        <f t="shared" si="73"/>
        <v/>
      </c>
      <c r="Y385" s="252">
        <f t="shared" si="74"/>
        <v>0</v>
      </c>
      <c r="Z385" s="252">
        <f t="shared" si="75"/>
        <v>0</v>
      </c>
      <c r="AA385" s="253">
        <f t="shared" si="76"/>
        <v>0</v>
      </c>
      <c r="AB385" s="254">
        <f t="shared" si="77"/>
        <v>0</v>
      </c>
      <c r="AC385" s="254"/>
      <c r="AD385" s="255"/>
    </row>
    <row r="386" spans="1:30" ht="12.75" customHeight="1" x14ac:dyDescent="0.25">
      <c r="A386" s="186"/>
      <c r="B386" s="230"/>
      <c r="C386" s="256"/>
      <c r="D386" s="232"/>
      <c r="E386" s="192">
        <f t="shared" si="67"/>
        <v>10</v>
      </c>
      <c r="F386" s="144" t="str">
        <f>IFERROR(IF(MID(D386,4,3)="AFE",VLOOKUP(D386,'Affiliated entities'!$B$7:$T$37,2,FALSE),VLOOKUP(A386,Beneficiaries!$A$9:$C$38,2,FALSE)),"")</f>
        <v/>
      </c>
      <c r="G386" s="187" t="str">
        <f>IFERROR(IF(MID(D386,4,3)="AFE",VLOOKUP(D386,'Affiliated entities'!$B$7:$T$37,4,FALSE),VLOOKUP(A386,Beneficiaries!$A$9:$C$38,3,FALSE)),"")</f>
        <v/>
      </c>
      <c r="H386" s="188" t="b">
        <f t="shared" si="68"/>
        <v>1</v>
      </c>
      <c r="I386" s="147" t="str">
        <f t="shared" si="69"/>
        <v/>
      </c>
      <c r="J386" s="300">
        <f t="shared" si="70"/>
        <v>0</v>
      </c>
      <c r="K386" s="257"/>
      <c r="L386" s="230"/>
      <c r="M386" s="258"/>
      <c r="N386" s="258"/>
      <c r="O386" s="259"/>
      <c r="P386" s="258"/>
      <c r="Q386" s="259"/>
      <c r="R386" s="261"/>
      <c r="S386" s="261"/>
      <c r="T386" s="236"/>
      <c r="U386" s="402"/>
      <c r="V386" s="277">
        <f t="shared" si="71"/>
        <v>0</v>
      </c>
      <c r="W386" s="323" t="str">
        <f t="shared" si="72"/>
        <v/>
      </c>
      <c r="X386" s="238" t="str">
        <f t="shared" si="73"/>
        <v/>
      </c>
      <c r="Y386" s="252">
        <f t="shared" si="74"/>
        <v>0</v>
      </c>
      <c r="Z386" s="252">
        <f t="shared" si="75"/>
        <v>0</v>
      </c>
      <c r="AA386" s="253">
        <f t="shared" si="76"/>
        <v>0</v>
      </c>
      <c r="AB386" s="254">
        <f t="shared" si="77"/>
        <v>0</v>
      </c>
      <c r="AC386" s="254"/>
      <c r="AD386" s="255"/>
    </row>
    <row r="387" spans="1:30" ht="12.75" customHeight="1" x14ac:dyDescent="0.25">
      <c r="A387" s="186"/>
      <c r="B387" s="230"/>
      <c r="C387" s="256"/>
      <c r="D387" s="232"/>
      <c r="E387" s="192">
        <f t="shared" si="67"/>
        <v>10</v>
      </c>
      <c r="F387" s="144" t="str">
        <f>IFERROR(IF(MID(D387,4,3)="AFE",VLOOKUP(D387,'Affiliated entities'!$B$7:$T$37,2,FALSE),VLOOKUP(A387,Beneficiaries!$A$9:$C$38,2,FALSE)),"")</f>
        <v/>
      </c>
      <c r="G387" s="187" t="str">
        <f>IFERROR(IF(MID(D387,4,3)="AFE",VLOOKUP(D387,'Affiliated entities'!$B$7:$T$37,4,FALSE),VLOOKUP(A387,Beneficiaries!$A$9:$C$38,3,FALSE)),"")</f>
        <v/>
      </c>
      <c r="H387" s="188" t="b">
        <f t="shared" si="68"/>
        <v>1</v>
      </c>
      <c r="I387" s="147" t="str">
        <f t="shared" si="69"/>
        <v/>
      </c>
      <c r="J387" s="300">
        <f t="shared" si="70"/>
        <v>0</v>
      </c>
      <c r="K387" s="257"/>
      <c r="L387" s="230"/>
      <c r="M387" s="258"/>
      <c r="N387" s="258"/>
      <c r="O387" s="259"/>
      <c r="P387" s="258"/>
      <c r="Q387" s="259"/>
      <c r="R387" s="261"/>
      <c r="S387" s="261"/>
      <c r="T387" s="236"/>
      <c r="U387" s="402"/>
      <c r="V387" s="277">
        <f t="shared" si="71"/>
        <v>0</v>
      </c>
      <c r="W387" s="323" t="str">
        <f t="shared" si="72"/>
        <v/>
      </c>
      <c r="X387" s="238" t="str">
        <f t="shared" si="73"/>
        <v/>
      </c>
      <c r="Y387" s="252">
        <f t="shared" si="74"/>
        <v>0</v>
      </c>
      <c r="Z387" s="252">
        <f t="shared" si="75"/>
        <v>0</v>
      </c>
      <c r="AA387" s="253">
        <f t="shared" si="76"/>
        <v>0</v>
      </c>
      <c r="AB387" s="254">
        <f t="shared" si="77"/>
        <v>0</v>
      </c>
      <c r="AC387" s="254"/>
      <c r="AD387" s="255"/>
    </row>
    <row r="388" spans="1:30" ht="12.75" customHeight="1" x14ac:dyDescent="0.25">
      <c r="A388" s="186"/>
      <c r="B388" s="230"/>
      <c r="C388" s="256"/>
      <c r="D388" s="232"/>
      <c r="E388" s="192">
        <f t="shared" si="67"/>
        <v>10</v>
      </c>
      <c r="F388" s="144" t="str">
        <f>IFERROR(IF(MID(D388,4,3)="AFE",VLOOKUP(D388,'Affiliated entities'!$B$7:$T$37,2,FALSE),VLOOKUP(A388,Beneficiaries!$A$9:$C$38,2,FALSE)),"")</f>
        <v/>
      </c>
      <c r="G388" s="187" t="str">
        <f>IFERROR(IF(MID(D388,4,3)="AFE",VLOOKUP(D388,'Affiliated entities'!$B$7:$T$37,4,FALSE),VLOOKUP(A388,Beneficiaries!$A$9:$C$38,3,FALSE)),"")</f>
        <v/>
      </c>
      <c r="H388" s="188" t="b">
        <f t="shared" si="68"/>
        <v>1</v>
      </c>
      <c r="I388" s="147" t="str">
        <f t="shared" si="69"/>
        <v/>
      </c>
      <c r="J388" s="300">
        <f t="shared" si="70"/>
        <v>0</v>
      </c>
      <c r="K388" s="257"/>
      <c r="L388" s="230"/>
      <c r="M388" s="258"/>
      <c r="N388" s="258"/>
      <c r="O388" s="259"/>
      <c r="P388" s="258"/>
      <c r="Q388" s="259"/>
      <c r="R388" s="261"/>
      <c r="S388" s="261"/>
      <c r="T388" s="236"/>
      <c r="U388" s="402"/>
      <c r="V388" s="277">
        <f t="shared" si="71"/>
        <v>0</v>
      </c>
      <c r="W388" s="323" t="str">
        <f t="shared" si="72"/>
        <v/>
      </c>
      <c r="X388" s="238" t="str">
        <f t="shared" si="73"/>
        <v/>
      </c>
      <c r="Y388" s="252">
        <f t="shared" si="74"/>
        <v>0</v>
      </c>
      <c r="Z388" s="252">
        <f t="shared" si="75"/>
        <v>0</v>
      </c>
      <c r="AA388" s="253">
        <f t="shared" si="76"/>
        <v>0</v>
      </c>
      <c r="AB388" s="254">
        <f t="shared" si="77"/>
        <v>0</v>
      </c>
      <c r="AC388" s="254"/>
      <c r="AD388" s="255"/>
    </row>
    <row r="389" spans="1:30" ht="12.75" customHeight="1" x14ac:dyDescent="0.25">
      <c r="A389" s="186"/>
      <c r="B389" s="230"/>
      <c r="C389" s="256"/>
      <c r="D389" s="232"/>
      <c r="E389" s="192">
        <f t="shared" si="67"/>
        <v>10</v>
      </c>
      <c r="F389" s="144" t="str">
        <f>IFERROR(IF(MID(D389,4,3)="AFE",VLOOKUP(D389,'Affiliated entities'!$B$7:$T$37,2,FALSE),VLOOKUP(A389,Beneficiaries!$A$9:$C$38,2,FALSE)),"")</f>
        <v/>
      </c>
      <c r="G389" s="187" t="str">
        <f>IFERROR(IF(MID(D389,4,3)="AFE",VLOOKUP(D389,'Affiliated entities'!$B$7:$T$37,4,FALSE),VLOOKUP(A389,Beneficiaries!$A$9:$C$38,3,FALSE)),"")</f>
        <v/>
      </c>
      <c r="H389" s="188" t="b">
        <f t="shared" si="68"/>
        <v>1</v>
      </c>
      <c r="I389" s="147" t="str">
        <f t="shared" si="69"/>
        <v/>
      </c>
      <c r="J389" s="300">
        <f t="shared" si="70"/>
        <v>0</v>
      </c>
      <c r="K389" s="257"/>
      <c r="L389" s="230"/>
      <c r="M389" s="258"/>
      <c r="N389" s="258"/>
      <c r="O389" s="259"/>
      <c r="P389" s="258"/>
      <c r="Q389" s="259"/>
      <c r="R389" s="261"/>
      <c r="S389" s="261"/>
      <c r="T389" s="236"/>
      <c r="U389" s="402"/>
      <c r="V389" s="277">
        <f t="shared" si="71"/>
        <v>0</v>
      </c>
      <c r="W389" s="323" t="str">
        <f t="shared" si="72"/>
        <v/>
      </c>
      <c r="X389" s="238" t="str">
        <f t="shared" si="73"/>
        <v/>
      </c>
      <c r="Y389" s="252">
        <f t="shared" si="74"/>
        <v>0</v>
      </c>
      <c r="Z389" s="252">
        <f t="shared" si="75"/>
        <v>0</v>
      </c>
      <c r="AA389" s="253">
        <f t="shared" si="76"/>
        <v>0</v>
      </c>
      <c r="AB389" s="254">
        <f t="shared" si="77"/>
        <v>0</v>
      </c>
      <c r="AC389" s="254"/>
      <c r="AD389" s="255"/>
    </row>
    <row r="390" spans="1:30" ht="12.75" customHeight="1" x14ac:dyDescent="0.25">
      <c r="A390" s="186"/>
      <c r="B390" s="230"/>
      <c r="C390" s="256"/>
      <c r="D390" s="232"/>
      <c r="E390" s="192">
        <f t="shared" si="67"/>
        <v>10</v>
      </c>
      <c r="F390" s="144" t="str">
        <f>IFERROR(IF(MID(D390,4,3)="AFE",VLOOKUP(D390,'Affiliated entities'!$B$7:$T$37,2,FALSE),VLOOKUP(A390,Beneficiaries!$A$9:$C$38,2,FALSE)),"")</f>
        <v/>
      </c>
      <c r="G390" s="187" t="str">
        <f>IFERROR(IF(MID(D390,4,3)="AFE",VLOOKUP(D390,'Affiliated entities'!$B$7:$T$37,4,FALSE),VLOOKUP(A390,Beneficiaries!$A$9:$C$38,3,FALSE)),"")</f>
        <v/>
      </c>
      <c r="H390" s="188" t="b">
        <f t="shared" si="68"/>
        <v>1</v>
      </c>
      <c r="I390" s="147" t="str">
        <f t="shared" si="69"/>
        <v/>
      </c>
      <c r="J390" s="300">
        <f t="shared" si="70"/>
        <v>0</v>
      </c>
      <c r="K390" s="257"/>
      <c r="L390" s="230"/>
      <c r="M390" s="258"/>
      <c r="N390" s="258"/>
      <c r="O390" s="259"/>
      <c r="P390" s="258"/>
      <c r="Q390" s="259"/>
      <c r="R390" s="261"/>
      <c r="S390" s="261"/>
      <c r="T390" s="236"/>
      <c r="U390" s="402"/>
      <c r="V390" s="277">
        <f t="shared" si="71"/>
        <v>0</v>
      </c>
      <c r="W390" s="323" t="str">
        <f t="shared" si="72"/>
        <v/>
      </c>
      <c r="X390" s="238" t="str">
        <f t="shared" si="73"/>
        <v/>
      </c>
      <c r="Y390" s="252">
        <f t="shared" si="74"/>
        <v>0</v>
      </c>
      <c r="Z390" s="252">
        <f t="shared" si="75"/>
        <v>0</v>
      </c>
      <c r="AA390" s="253">
        <f t="shared" si="76"/>
        <v>0</v>
      </c>
      <c r="AB390" s="254">
        <f t="shared" si="77"/>
        <v>0</v>
      </c>
      <c r="AC390" s="254"/>
      <c r="AD390" s="255"/>
    </row>
    <row r="391" spans="1:30" ht="12.75" customHeight="1" x14ac:dyDescent="0.25">
      <c r="A391" s="186"/>
      <c r="B391" s="230"/>
      <c r="C391" s="256"/>
      <c r="D391" s="232"/>
      <c r="E391" s="192">
        <f t="shared" si="67"/>
        <v>10</v>
      </c>
      <c r="F391" s="144" t="str">
        <f>IFERROR(IF(MID(D391,4,3)="AFE",VLOOKUP(D391,'Affiliated entities'!$B$7:$T$37,2,FALSE),VLOOKUP(A391,Beneficiaries!$A$9:$C$38,2,FALSE)),"")</f>
        <v/>
      </c>
      <c r="G391" s="187" t="str">
        <f>IFERROR(IF(MID(D391,4,3)="AFE",VLOOKUP(D391,'Affiliated entities'!$B$7:$T$37,4,FALSE),VLOOKUP(A391,Beneficiaries!$A$9:$C$38,3,FALSE)),"")</f>
        <v/>
      </c>
      <c r="H391" s="188" t="b">
        <f t="shared" si="68"/>
        <v>1</v>
      </c>
      <c r="I391" s="147" t="str">
        <f t="shared" si="69"/>
        <v/>
      </c>
      <c r="J391" s="300">
        <f t="shared" si="70"/>
        <v>0</v>
      </c>
      <c r="K391" s="257"/>
      <c r="L391" s="230"/>
      <c r="M391" s="258"/>
      <c r="N391" s="258"/>
      <c r="O391" s="259"/>
      <c r="P391" s="258"/>
      <c r="Q391" s="259"/>
      <c r="R391" s="261"/>
      <c r="S391" s="261"/>
      <c r="T391" s="236"/>
      <c r="U391" s="402"/>
      <c r="V391" s="277">
        <f t="shared" si="71"/>
        <v>0</v>
      </c>
      <c r="W391" s="323" t="str">
        <f t="shared" si="72"/>
        <v/>
      </c>
      <c r="X391" s="238" t="str">
        <f t="shared" si="73"/>
        <v/>
      </c>
      <c r="Y391" s="252">
        <f t="shared" si="74"/>
        <v>0</v>
      </c>
      <c r="Z391" s="252">
        <f t="shared" si="75"/>
        <v>0</v>
      </c>
      <c r="AA391" s="253">
        <f t="shared" si="76"/>
        <v>0</v>
      </c>
      <c r="AB391" s="254">
        <f t="shared" si="77"/>
        <v>0</v>
      </c>
      <c r="AC391" s="254"/>
      <c r="AD391" s="255"/>
    </row>
    <row r="392" spans="1:30" ht="12.75" customHeight="1" x14ac:dyDescent="0.25">
      <c r="A392" s="186"/>
      <c r="B392" s="230"/>
      <c r="C392" s="256"/>
      <c r="D392" s="232"/>
      <c r="E392" s="192">
        <f t="shared" si="67"/>
        <v>10</v>
      </c>
      <c r="F392" s="144" t="str">
        <f>IFERROR(IF(MID(D392,4,3)="AFE",VLOOKUP(D392,'Affiliated entities'!$B$7:$T$37,2,FALSE),VLOOKUP(A392,Beneficiaries!$A$9:$C$38,2,FALSE)),"")</f>
        <v/>
      </c>
      <c r="G392" s="187" t="str">
        <f>IFERROR(IF(MID(D392,4,3)="AFE",VLOOKUP(D392,'Affiliated entities'!$B$7:$T$37,4,FALSE),VLOOKUP(A392,Beneficiaries!$A$9:$C$38,3,FALSE)),"")</f>
        <v/>
      </c>
      <c r="H392" s="188" t="b">
        <f t="shared" si="68"/>
        <v>1</v>
      </c>
      <c r="I392" s="147" t="str">
        <f t="shared" si="69"/>
        <v/>
      </c>
      <c r="J392" s="300">
        <f t="shared" si="70"/>
        <v>0</v>
      </c>
      <c r="K392" s="257"/>
      <c r="L392" s="230"/>
      <c r="M392" s="258"/>
      <c r="N392" s="258"/>
      <c r="O392" s="259"/>
      <c r="P392" s="258"/>
      <c r="Q392" s="259"/>
      <c r="R392" s="261"/>
      <c r="S392" s="261"/>
      <c r="T392" s="236"/>
      <c r="U392" s="402"/>
      <c r="V392" s="277">
        <f t="shared" si="71"/>
        <v>0</v>
      </c>
      <c r="W392" s="323" t="str">
        <f t="shared" si="72"/>
        <v/>
      </c>
      <c r="X392" s="238" t="str">
        <f t="shared" si="73"/>
        <v/>
      </c>
      <c r="Y392" s="252">
        <f t="shared" si="74"/>
        <v>0</v>
      </c>
      <c r="Z392" s="252">
        <f t="shared" si="75"/>
        <v>0</v>
      </c>
      <c r="AA392" s="253">
        <f t="shared" si="76"/>
        <v>0</v>
      </c>
      <c r="AB392" s="254">
        <f t="shared" si="77"/>
        <v>0</v>
      </c>
      <c r="AC392" s="254"/>
      <c r="AD392" s="255"/>
    </row>
    <row r="393" spans="1:30" ht="12.75" customHeight="1" x14ac:dyDescent="0.25">
      <c r="A393" s="186"/>
      <c r="B393" s="230"/>
      <c r="C393" s="256"/>
      <c r="D393" s="232"/>
      <c r="E393" s="192">
        <f t="shared" si="67"/>
        <v>10</v>
      </c>
      <c r="F393" s="144" t="str">
        <f>IFERROR(IF(MID(D393,4,3)="AFE",VLOOKUP(D393,'Affiliated entities'!$B$7:$T$37,2,FALSE),VLOOKUP(A393,Beneficiaries!$A$9:$C$38,2,FALSE)),"")</f>
        <v/>
      </c>
      <c r="G393" s="187" t="str">
        <f>IFERROR(IF(MID(D393,4,3)="AFE",VLOOKUP(D393,'Affiliated entities'!$B$7:$T$37,4,FALSE),VLOOKUP(A393,Beneficiaries!$A$9:$C$38,3,FALSE)),"")</f>
        <v/>
      </c>
      <c r="H393" s="188" t="b">
        <f t="shared" si="68"/>
        <v>1</v>
      </c>
      <c r="I393" s="147" t="str">
        <f t="shared" si="69"/>
        <v/>
      </c>
      <c r="J393" s="300">
        <f t="shared" si="70"/>
        <v>0</v>
      </c>
      <c r="K393" s="257"/>
      <c r="L393" s="230"/>
      <c r="M393" s="258"/>
      <c r="N393" s="258"/>
      <c r="O393" s="259"/>
      <c r="P393" s="258"/>
      <c r="Q393" s="259"/>
      <c r="R393" s="261"/>
      <c r="S393" s="261"/>
      <c r="T393" s="236"/>
      <c r="U393" s="402"/>
      <c r="V393" s="277">
        <f t="shared" si="71"/>
        <v>0</v>
      </c>
      <c r="W393" s="323" t="str">
        <f t="shared" si="72"/>
        <v/>
      </c>
      <c r="X393" s="238" t="str">
        <f t="shared" si="73"/>
        <v/>
      </c>
      <c r="Y393" s="252">
        <f t="shared" si="74"/>
        <v>0</v>
      </c>
      <c r="Z393" s="252">
        <f t="shared" si="75"/>
        <v>0</v>
      </c>
      <c r="AA393" s="253">
        <f t="shared" si="76"/>
        <v>0</v>
      </c>
      <c r="AB393" s="254">
        <f t="shared" si="77"/>
        <v>0</v>
      </c>
      <c r="AC393" s="254"/>
      <c r="AD393" s="255"/>
    </row>
    <row r="394" spans="1:30" ht="12.75" customHeight="1" x14ac:dyDescent="0.25">
      <c r="A394" s="186"/>
      <c r="B394" s="230"/>
      <c r="C394" s="256"/>
      <c r="D394" s="232"/>
      <c r="E394" s="192">
        <f t="shared" si="67"/>
        <v>10</v>
      </c>
      <c r="F394" s="144" t="str">
        <f>IFERROR(IF(MID(D394,4,3)="AFE",VLOOKUP(D394,'Affiliated entities'!$B$7:$T$37,2,FALSE),VLOOKUP(A394,Beneficiaries!$A$9:$C$38,2,FALSE)),"")</f>
        <v/>
      </c>
      <c r="G394" s="187" t="str">
        <f>IFERROR(IF(MID(D394,4,3)="AFE",VLOOKUP(D394,'Affiliated entities'!$B$7:$T$37,4,FALSE),VLOOKUP(A394,Beneficiaries!$A$9:$C$38,3,FALSE)),"")</f>
        <v/>
      </c>
      <c r="H394" s="188" t="b">
        <f t="shared" si="68"/>
        <v>1</v>
      </c>
      <c r="I394" s="147" t="str">
        <f t="shared" si="69"/>
        <v/>
      </c>
      <c r="J394" s="300">
        <f t="shared" si="70"/>
        <v>0</v>
      </c>
      <c r="K394" s="257"/>
      <c r="L394" s="230"/>
      <c r="M394" s="258"/>
      <c r="N394" s="258"/>
      <c r="O394" s="259"/>
      <c r="P394" s="258"/>
      <c r="Q394" s="259"/>
      <c r="R394" s="261"/>
      <c r="S394" s="261"/>
      <c r="T394" s="236"/>
      <c r="U394" s="402"/>
      <c r="V394" s="277">
        <f t="shared" si="71"/>
        <v>0</v>
      </c>
      <c r="W394" s="323" t="str">
        <f t="shared" si="72"/>
        <v/>
      </c>
      <c r="X394" s="238" t="str">
        <f t="shared" si="73"/>
        <v/>
      </c>
      <c r="Y394" s="252">
        <f t="shared" si="74"/>
        <v>0</v>
      </c>
      <c r="Z394" s="252">
        <f t="shared" si="75"/>
        <v>0</v>
      </c>
      <c r="AA394" s="253">
        <f t="shared" si="76"/>
        <v>0</v>
      </c>
      <c r="AB394" s="254">
        <f t="shared" si="77"/>
        <v>0</v>
      </c>
      <c r="AC394" s="254"/>
      <c r="AD394" s="255"/>
    </row>
    <row r="395" spans="1:30" ht="12.75" customHeight="1" x14ac:dyDescent="0.25">
      <c r="A395" s="186"/>
      <c r="B395" s="230"/>
      <c r="C395" s="256"/>
      <c r="D395" s="232"/>
      <c r="E395" s="192">
        <f t="shared" si="67"/>
        <v>10</v>
      </c>
      <c r="F395" s="144" t="str">
        <f>IFERROR(IF(MID(D395,4,3)="AFE",VLOOKUP(D395,'Affiliated entities'!$B$7:$T$37,2,FALSE),VLOOKUP(A395,Beneficiaries!$A$9:$C$38,2,FALSE)),"")</f>
        <v/>
      </c>
      <c r="G395" s="187" t="str">
        <f>IFERROR(IF(MID(D395,4,3)="AFE",VLOOKUP(D395,'Affiliated entities'!$B$7:$T$37,4,FALSE),VLOOKUP(A395,Beneficiaries!$A$9:$C$38,3,FALSE)),"")</f>
        <v/>
      </c>
      <c r="H395" s="188" t="b">
        <f t="shared" si="68"/>
        <v>1</v>
      </c>
      <c r="I395" s="147" t="str">
        <f t="shared" si="69"/>
        <v/>
      </c>
      <c r="J395" s="300">
        <f t="shared" si="70"/>
        <v>0</v>
      </c>
      <c r="K395" s="257"/>
      <c r="L395" s="230"/>
      <c r="M395" s="258"/>
      <c r="N395" s="258"/>
      <c r="O395" s="259"/>
      <c r="P395" s="258"/>
      <c r="Q395" s="259"/>
      <c r="R395" s="261"/>
      <c r="S395" s="261"/>
      <c r="T395" s="236"/>
      <c r="U395" s="402"/>
      <c r="V395" s="277">
        <f t="shared" si="71"/>
        <v>0</v>
      </c>
      <c r="W395" s="323" t="str">
        <f t="shared" si="72"/>
        <v/>
      </c>
      <c r="X395" s="238" t="str">
        <f t="shared" si="73"/>
        <v/>
      </c>
      <c r="Y395" s="252">
        <f t="shared" si="74"/>
        <v>0</v>
      </c>
      <c r="Z395" s="252">
        <f t="shared" si="75"/>
        <v>0</v>
      </c>
      <c r="AA395" s="253">
        <f t="shared" si="76"/>
        <v>0</v>
      </c>
      <c r="AB395" s="254">
        <f t="shared" si="77"/>
        <v>0</v>
      </c>
      <c r="AC395" s="254"/>
      <c r="AD395" s="255"/>
    </row>
    <row r="396" spans="1:30" ht="12.75" customHeight="1" x14ac:dyDescent="0.25">
      <c r="A396" s="186"/>
      <c r="B396" s="230"/>
      <c r="C396" s="256"/>
      <c r="D396" s="232"/>
      <c r="E396" s="192">
        <f t="shared" si="67"/>
        <v>10</v>
      </c>
      <c r="F396" s="144" t="str">
        <f>IFERROR(IF(MID(D396,4,3)="AFE",VLOOKUP(D396,'Affiliated entities'!$B$7:$T$37,2,FALSE),VLOOKUP(A396,Beneficiaries!$A$9:$C$38,2,FALSE)),"")</f>
        <v/>
      </c>
      <c r="G396" s="187" t="str">
        <f>IFERROR(IF(MID(D396,4,3)="AFE",VLOOKUP(D396,'Affiliated entities'!$B$7:$T$37,4,FALSE),VLOOKUP(A396,Beneficiaries!$A$9:$C$38,3,FALSE)),"")</f>
        <v/>
      </c>
      <c r="H396" s="188" t="b">
        <f t="shared" si="68"/>
        <v>1</v>
      </c>
      <c r="I396" s="147" t="str">
        <f t="shared" si="69"/>
        <v/>
      </c>
      <c r="J396" s="300">
        <f t="shared" si="70"/>
        <v>0</v>
      </c>
      <c r="K396" s="257"/>
      <c r="L396" s="230"/>
      <c r="M396" s="258"/>
      <c r="N396" s="258"/>
      <c r="O396" s="259"/>
      <c r="P396" s="258"/>
      <c r="Q396" s="259"/>
      <c r="R396" s="261"/>
      <c r="S396" s="261"/>
      <c r="T396" s="236"/>
      <c r="U396" s="402"/>
      <c r="V396" s="277">
        <f t="shared" si="71"/>
        <v>0</v>
      </c>
      <c r="W396" s="323" t="str">
        <f t="shared" si="72"/>
        <v/>
      </c>
      <c r="X396" s="238" t="str">
        <f t="shared" si="73"/>
        <v/>
      </c>
      <c r="Y396" s="252">
        <f t="shared" si="74"/>
        <v>0</v>
      </c>
      <c r="Z396" s="252">
        <f t="shared" si="75"/>
        <v>0</v>
      </c>
      <c r="AA396" s="253">
        <f t="shared" si="76"/>
        <v>0</v>
      </c>
      <c r="AB396" s="254">
        <f t="shared" si="77"/>
        <v>0</v>
      </c>
      <c r="AC396" s="254"/>
      <c r="AD396" s="255"/>
    </row>
    <row r="397" spans="1:30" ht="12.75" customHeight="1" x14ac:dyDescent="0.25">
      <c r="A397" s="186"/>
      <c r="B397" s="230"/>
      <c r="C397" s="256"/>
      <c r="D397" s="232"/>
      <c r="E397" s="192">
        <f t="shared" si="67"/>
        <v>10</v>
      </c>
      <c r="F397" s="144" t="str">
        <f>IFERROR(IF(MID(D397,4,3)="AFE",VLOOKUP(D397,'Affiliated entities'!$B$7:$T$37,2,FALSE),VLOOKUP(A397,Beneficiaries!$A$9:$C$38,2,FALSE)),"")</f>
        <v/>
      </c>
      <c r="G397" s="187" t="str">
        <f>IFERROR(IF(MID(D397,4,3)="AFE",VLOOKUP(D397,'Affiliated entities'!$B$7:$T$37,4,FALSE),VLOOKUP(A397,Beneficiaries!$A$9:$C$38,3,FALSE)),"")</f>
        <v/>
      </c>
      <c r="H397" s="188" t="b">
        <f t="shared" si="68"/>
        <v>1</v>
      </c>
      <c r="I397" s="147" t="str">
        <f t="shared" si="69"/>
        <v/>
      </c>
      <c r="J397" s="300">
        <f t="shared" si="70"/>
        <v>0</v>
      </c>
      <c r="K397" s="257"/>
      <c r="L397" s="230"/>
      <c r="M397" s="258"/>
      <c r="N397" s="258"/>
      <c r="O397" s="259"/>
      <c r="P397" s="258"/>
      <c r="Q397" s="259"/>
      <c r="R397" s="261"/>
      <c r="S397" s="261"/>
      <c r="T397" s="236"/>
      <c r="U397" s="402"/>
      <c r="V397" s="277">
        <f t="shared" si="71"/>
        <v>0</v>
      </c>
      <c r="W397" s="323" t="str">
        <f t="shared" si="72"/>
        <v/>
      </c>
      <c r="X397" s="238" t="str">
        <f t="shared" si="73"/>
        <v/>
      </c>
      <c r="Y397" s="252">
        <f t="shared" si="74"/>
        <v>0</v>
      </c>
      <c r="Z397" s="252">
        <f t="shared" si="75"/>
        <v>0</v>
      </c>
      <c r="AA397" s="253">
        <f t="shared" si="76"/>
        <v>0</v>
      </c>
      <c r="AB397" s="254">
        <f t="shared" si="77"/>
        <v>0</v>
      </c>
      <c r="AC397" s="254"/>
      <c r="AD397" s="255"/>
    </row>
    <row r="398" spans="1:30" ht="12.75" customHeight="1" x14ac:dyDescent="0.25">
      <c r="A398" s="186"/>
      <c r="B398" s="230"/>
      <c r="C398" s="256"/>
      <c r="D398" s="232"/>
      <c r="E398" s="192">
        <f t="shared" si="67"/>
        <v>10</v>
      </c>
      <c r="F398" s="144" t="str">
        <f>IFERROR(IF(MID(D398,4,3)="AFE",VLOOKUP(D398,'Affiliated entities'!$B$7:$T$37,2,FALSE),VLOOKUP(A398,Beneficiaries!$A$9:$C$38,2,FALSE)),"")</f>
        <v/>
      </c>
      <c r="G398" s="187" t="str">
        <f>IFERROR(IF(MID(D398,4,3)="AFE",VLOOKUP(D398,'Affiliated entities'!$B$7:$T$37,4,FALSE),VLOOKUP(A398,Beneficiaries!$A$9:$C$38,3,FALSE)),"")</f>
        <v/>
      </c>
      <c r="H398" s="188" t="b">
        <f t="shared" si="68"/>
        <v>1</v>
      </c>
      <c r="I398" s="147" t="str">
        <f t="shared" si="69"/>
        <v/>
      </c>
      <c r="J398" s="300">
        <f t="shared" si="70"/>
        <v>0</v>
      </c>
      <c r="K398" s="257"/>
      <c r="L398" s="230"/>
      <c r="M398" s="258"/>
      <c r="N398" s="258"/>
      <c r="O398" s="259"/>
      <c r="P398" s="258"/>
      <c r="Q398" s="259"/>
      <c r="R398" s="261"/>
      <c r="S398" s="261"/>
      <c r="T398" s="236"/>
      <c r="U398" s="402"/>
      <c r="V398" s="277">
        <f t="shared" si="71"/>
        <v>0</v>
      </c>
      <c r="W398" s="323" t="str">
        <f t="shared" si="72"/>
        <v/>
      </c>
      <c r="X398" s="238" t="str">
        <f t="shared" si="73"/>
        <v/>
      </c>
      <c r="Y398" s="252">
        <f t="shared" si="74"/>
        <v>0</v>
      </c>
      <c r="Z398" s="252">
        <f t="shared" si="75"/>
        <v>0</v>
      </c>
      <c r="AA398" s="253">
        <f t="shared" si="76"/>
        <v>0</v>
      </c>
      <c r="AB398" s="254">
        <f t="shared" si="77"/>
        <v>0</v>
      </c>
      <c r="AC398" s="254"/>
      <c r="AD398" s="255"/>
    </row>
    <row r="399" spans="1:30" ht="12.75" customHeight="1" x14ac:dyDescent="0.25">
      <c r="A399" s="186"/>
      <c r="B399" s="230"/>
      <c r="C399" s="256"/>
      <c r="D399" s="232"/>
      <c r="E399" s="192">
        <f t="shared" si="67"/>
        <v>10</v>
      </c>
      <c r="F399" s="144" t="str">
        <f>IFERROR(IF(MID(D399,4,3)="AFE",VLOOKUP(D399,'Affiliated entities'!$B$7:$T$37,2,FALSE),VLOOKUP(A399,Beneficiaries!$A$9:$C$38,2,FALSE)),"")</f>
        <v/>
      </c>
      <c r="G399" s="187" t="str">
        <f>IFERROR(IF(MID(D399,4,3)="AFE",VLOOKUP(D399,'Affiliated entities'!$B$7:$T$37,4,FALSE),VLOOKUP(A399,Beneficiaries!$A$9:$C$38,3,FALSE)),"")</f>
        <v/>
      </c>
      <c r="H399" s="188" t="b">
        <f t="shared" si="68"/>
        <v>1</v>
      </c>
      <c r="I399" s="147" t="str">
        <f t="shared" si="69"/>
        <v/>
      </c>
      <c r="J399" s="300">
        <f t="shared" si="70"/>
        <v>0</v>
      </c>
      <c r="K399" s="257"/>
      <c r="L399" s="230"/>
      <c r="M399" s="258"/>
      <c r="N399" s="258"/>
      <c r="O399" s="259"/>
      <c r="P399" s="258"/>
      <c r="Q399" s="259"/>
      <c r="R399" s="261"/>
      <c r="S399" s="261"/>
      <c r="T399" s="236"/>
      <c r="U399" s="402"/>
      <c r="V399" s="277">
        <f t="shared" si="71"/>
        <v>0</v>
      </c>
      <c r="W399" s="323" t="str">
        <f t="shared" si="72"/>
        <v/>
      </c>
      <c r="X399" s="238" t="str">
        <f t="shared" si="73"/>
        <v/>
      </c>
      <c r="Y399" s="252">
        <f t="shared" si="74"/>
        <v>0</v>
      </c>
      <c r="Z399" s="252">
        <f t="shared" si="75"/>
        <v>0</v>
      </c>
      <c r="AA399" s="253">
        <f t="shared" si="76"/>
        <v>0</v>
      </c>
      <c r="AB399" s="254">
        <f t="shared" si="77"/>
        <v>0</v>
      </c>
      <c r="AC399" s="254"/>
      <c r="AD399" s="255"/>
    </row>
    <row r="400" spans="1:30" ht="12.75" customHeight="1" x14ac:dyDescent="0.25">
      <c r="A400" s="186"/>
      <c r="B400" s="230"/>
      <c r="C400" s="256"/>
      <c r="D400" s="232"/>
      <c r="E400" s="192">
        <f t="shared" si="67"/>
        <v>10</v>
      </c>
      <c r="F400" s="144" t="str">
        <f>IFERROR(IF(MID(D400,4,3)="AFE",VLOOKUP(D400,'Affiliated entities'!$B$7:$T$37,2,FALSE),VLOOKUP(A400,Beneficiaries!$A$9:$C$38,2,FALSE)),"")</f>
        <v/>
      </c>
      <c r="G400" s="187" t="str">
        <f>IFERROR(IF(MID(D400,4,3)="AFE",VLOOKUP(D400,'Affiliated entities'!$B$7:$T$37,4,FALSE),VLOOKUP(A400,Beneficiaries!$A$9:$C$38,3,FALSE)),"")</f>
        <v/>
      </c>
      <c r="H400" s="188" t="b">
        <f t="shared" si="68"/>
        <v>1</v>
      </c>
      <c r="I400" s="147" t="str">
        <f t="shared" si="69"/>
        <v/>
      </c>
      <c r="J400" s="300">
        <f t="shared" si="70"/>
        <v>0</v>
      </c>
      <c r="K400" s="257"/>
      <c r="L400" s="230"/>
      <c r="M400" s="258"/>
      <c r="N400" s="258"/>
      <c r="O400" s="259"/>
      <c r="P400" s="258"/>
      <c r="Q400" s="259"/>
      <c r="R400" s="261"/>
      <c r="S400" s="261"/>
      <c r="T400" s="236"/>
      <c r="U400" s="402"/>
      <c r="V400" s="277">
        <f t="shared" si="71"/>
        <v>0</v>
      </c>
      <c r="W400" s="323" t="str">
        <f t="shared" si="72"/>
        <v/>
      </c>
      <c r="X400" s="238" t="str">
        <f t="shared" si="73"/>
        <v/>
      </c>
      <c r="Y400" s="252">
        <f t="shared" si="74"/>
        <v>0</v>
      </c>
      <c r="Z400" s="252">
        <f t="shared" si="75"/>
        <v>0</v>
      </c>
      <c r="AA400" s="253">
        <f t="shared" si="76"/>
        <v>0</v>
      </c>
      <c r="AB400" s="254">
        <f t="shared" si="77"/>
        <v>0</v>
      </c>
      <c r="AC400" s="254"/>
      <c r="AD400" s="255"/>
    </row>
    <row r="401" spans="1:30" ht="12.75" customHeight="1" x14ac:dyDescent="0.25">
      <c r="A401" s="186"/>
      <c r="B401" s="230"/>
      <c r="C401" s="256"/>
      <c r="D401" s="232"/>
      <c r="E401" s="192">
        <f t="shared" si="67"/>
        <v>10</v>
      </c>
      <c r="F401" s="144" t="str">
        <f>IFERROR(IF(MID(D401,4,3)="AFE",VLOOKUP(D401,'Affiliated entities'!$B$7:$T$37,2,FALSE),VLOOKUP(A401,Beneficiaries!$A$9:$C$38,2,FALSE)),"")</f>
        <v/>
      </c>
      <c r="G401" s="187" t="str">
        <f>IFERROR(IF(MID(D401,4,3)="AFE",VLOOKUP(D401,'Affiliated entities'!$B$7:$T$37,4,FALSE),VLOOKUP(A401,Beneficiaries!$A$9:$C$38,3,FALSE)),"")</f>
        <v/>
      </c>
      <c r="H401" s="188" t="b">
        <f t="shared" si="68"/>
        <v>1</v>
      </c>
      <c r="I401" s="147" t="str">
        <f t="shared" si="69"/>
        <v/>
      </c>
      <c r="J401" s="300">
        <f t="shared" si="70"/>
        <v>0</v>
      </c>
      <c r="K401" s="257"/>
      <c r="L401" s="230"/>
      <c r="M401" s="258"/>
      <c r="N401" s="258"/>
      <c r="O401" s="259"/>
      <c r="P401" s="258"/>
      <c r="Q401" s="259"/>
      <c r="R401" s="261"/>
      <c r="S401" s="261"/>
      <c r="T401" s="236"/>
      <c r="U401" s="402"/>
      <c r="V401" s="277">
        <f t="shared" si="71"/>
        <v>0</v>
      </c>
      <c r="W401" s="323" t="str">
        <f t="shared" si="72"/>
        <v/>
      </c>
      <c r="X401" s="238" t="str">
        <f t="shared" si="73"/>
        <v/>
      </c>
      <c r="Y401" s="252">
        <f t="shared" si="74"/>
        <v>0</v>
      </c>
      <c r="Z401" s="252">
        <f t="shared" si="75"/>
        <v>0</v>
      </c>
      <c r="AA401" s="253">
        <f t="shared" si="76"/>
        <v>0</v>
      </c>
      <c r="AB401" s="254">
        <f t="shared" si="77"/>
        <v>0</v>
      </c>
      <c r="AC401" s="254"/>
      <c r="AD401" s="255"/>
    </row>
    <row r="402" spans="1:30" ht="12.75" customHeight="1" x14ac:dyDescent="0.25">
      <c r="A402" s="186"/>
      <c r="B402" s="230"/>
      <c r="C402" s="256"/>
      <c r="D402" s="232"/>
      <c r="E402" s="192">
        <f t="shared" si="67"/>
        <v>10</v>
      </c>
      <c r="F402" s="144" t="str">
        <f>IFERROR(IF(MID(D402,4,3)="AFE",VLOOKUP(D402,'Affiliated entities'!$B$7:$T$37,2,FALSE),VLOOKUP(A402,Beneficiaries!$A$9:$C$38,2,FALSE)),"")</f>
        <v/>
      </c>
      <c r="G402" s="187" t="str">
        <f>IFERROR(IF(MID(D402,4,3)="AFE",VLOOKUP(D402,'Affiliated entities'!$B$7:$T$37,4,FALSE),VLOOKUP(A402,Beneficiaries!$A$9:$C$38,3,FALSE)),"")</f>
        <v/>
      </c>
      <c r="H402" s="188" t="b">
        <f t="shared" si="68"/>
        <v>1</v>
      </c>
      <c r="I402" s="147" t="str">
        <f t="shared" si="69"/>
        <v/>
      </c>
      <c r="J402" s="300">
        <f t="shared" si="70"/>
        <v>0</v>
      </c>
      <c r="K402" s="257"/>
      <c r="L402" s="230"/>
      <c r="M402" s="258"/>
      <c r="N402" s="258"/>
      <c r="O402" s="259"/>
      <c r="P402" s="258"/>
      <c r="Q402" s="259"/>
      <c r="R402" s="261"/>
      <c r="S402" s="261"/>
      <c r="T402" s="236"/>
      <c r="U402" s="402"/>
      <c r="V402" s="277">
        <f t="shared" si="71"/>
        <v>0</v>
      </c>
      <c r="W402" s="323" t="str">
        <f t="shared" si="72"/>
        <v/>
      </c>
      <c r="X402" s="238" t="str">
        <f t="shared" si="73"/>
        <v/>
      </c>
      <c r="Y402" s="252">
        <f t="shared" si="74"/>
        <v>0</v>
      </c>
      <c r="Z402" s="252">
        <f t="shared" si="75"/>
        <v>0</v>
      </c>
      <c r="AA402" s="253">
        <f t="shared" si="76"/>
        <v>0</v>
      </c>
      <c r="AB402" s="254">
        <f t="shared" si="77"/>
        <v>0</v>
      </c>
      <c r="AC402" s="254"/>
      <c r="AD402" s="255"/>
    </row>
    <row r="403" spans="1:30" ht="12.75" customHeight="1" x14ac:dyDescent="0.25">
      <c r="A403" s="186"/>
      <c r="B403" s="230"/>
      <c r="C403" s="256"/>
      <c r="D403" s="232"/>
      <c r="E403" s="192">
        <f t="shared" si="67"/>
        <v>10</v>
      </c>
      <c r="F403" s="144" t="str">
        <f>IFERROR(IF(MID(D403,4,3)="AFE",VLOOKUP(D403,'Affiliated entities'!$B$7:$T$37,2,FALSE),VLOOKUP(A403,Beneficiaries!$A$9:$C$38,2,FALSE)),"")</f>
        <v/>
      </c>
      <c r="G403" s="187" t="str">
        <f>IFERROR(IF(MID(D403,4,3)="AFE",VLOOKUP(D403,'Affiliated entities'!$B$7:$T$37,4,FALSE),VLOOKUP(A403,Beneficiaries!$A$9:$C$38,3,FALSE)),"")</f>
        <v/>
      </c>
      <c r="H403" s="188" t="b">
        <f t="shared" si="68"/>
        <v>1</v>
      </c>
      <c r="I403" s="147" t="str">
        <f t="shared" si="69"/>
        <v/>
      </c>
      <c r="J403" s="300">
        <f t="shared" si="70"/>
        <v>0</v>
      </c>
      <c r="K403" s="257"/>
      <c r="L403" s="230"/>
      <c r="M403" s="258"/>
      <c r="N403" s="258"/>
      <c r="O403" s="259"/>
      <c r="P403" s="258"/>
      <c r="Q403" s="259"/>
      <c r="R403" s="261"/>
      <c r="S403" s="261"/>
      <c r="T403" s="236"/>
      <c r="U403" s="402"/>
      <c r="V403" s="277">
        <f t="shared" si="71"/>
        <v>0</v>
      </c>
      <c r="W403" s="323" t="str">
        <f t="shared" si="72"/>
        <v/>
      </c>
      <c r="X403" s="238" t="str">
        <f t="shared" si="73"/>
        <v/>
      </c>
      <c r="Y403" s="252">
        <f t="shared" si="74"/>
        <v>0</v>
      </c>
      <c r="Z403" s="252">
        <f t="shared" si="75"/>
        <v>0</v>
      </c>
      <c r="AA403" s="253">
        <f t="shared" si="76"/>
        <v>0</v>
      </c>
      <c r="AB403" s="254">
        <f t="shared" si="77"/>
        <v>0</v>
      </c>
      <c r="AC403" s="254"/>
      <c r="AD403" s="255"/>
    </row>
    <row r="404" spans="1:30" ht="12.75" customHeight="1" x14ac:dyDescent="0.25">
      <c r="A404" s="186"/>
      <c r="B404" s="230"/>
      <c r="C404" s="256"/>
      <c r="D404" s="232"/>
      <c r="E404" s="192">
        <f t="shared" si="67"/>
        <v>10</v>
      </c>
      <c r="F404" s="144" t="str">
        <f>IFERROR(IF(MID(D404,4,3)="AFE",VLOOKUP(D404,'Affiliated entities'!$B$7:$T$37,2,FALSE),VLOOKUP(A404,Beneficiaries!$A$9:$C$38,2,FALSE)),"")</f>
        <v/>
      </c>
      <c r="G404" s="187" t="str">
        <f>IFERROR(IF(MID(D404,4,3)="AFE",VLOOKUP(D404,'Affiliated entities'!$B$7:$T$37,4,FALSE),VLOOKUP(A404,Beneficiaries!$A$9:$C$38,3,FALSE)),"")</f>
        <v/>
      </c>
      <c r="H404" s="188" t="b">
        <f t="shared" si="68"/>
        <v>1</v>
      </c>
      <c r="I404" s="147" t="str">
        <f t="shared" si="69"/>
        <v/>
      </c>
      <c r="J404" s="300">
        <f t="shared" si="70"/>
        <v>0</v>
      </c>
      <c r="K404" s="257"/>
      <c r="L404" s="230"/>
      <c r="M404" s="258"/>
      <c r="N404" s="258"/>
      <c r="O404" s="259"/>
      <c r="P404" s="258"/>
      <c r="Q404" s="259"/>
      <c r="R404" s="261"/>
      <c r="S404" s="261"/>
      <c r="T404" s="236"/>
      <c r="U404" s="402"/>
      <c r="V404" s="277">
        <f t="shared" si="71"/>
        <v>0</v>
      </c>
      <c r="W404" s="323" t="str">
        <f t="shared" si="72"/>
        <v/>
      </c>
      <c r="X404" s="238" t="str">
        <f t="shared" si="73"/>
        <v/>
      </c>
      <c r="Y404" s="252">
        <f t="shared" si="74"/>
        <v>0</v>
      </c>
      <c r="Z404" s="252">
        <f t="shared" si="75"/>
        <v>0</v>
      </c>
      <c r="AA404" s="253">
        <f t="shared" si="76"/>
        <v>0</v>
      </c>
      <c r="AB404" s="254">
        <f t="shared" si="77"/>
        <v>0</v>
      </c>
      <c r="AC404" s="254"/>
      <c r="AD404" s="255"/>
    </row>
    <row r="405" spans="1:30" ht="12.75" customHeight="1" x14ac:dyDescent="0.25">
      <c r="A405" s="186"/>
      <c r="B405" s="230"/>
      <c r="C405" s="256"/>
      <c r="D405" s="232"/>
      <c r="E405" s="192">
        <f t="shared" si="67"/>
        <v>10</v>
      </c>
      <c r="F405" s="144" t="str">
        <f>IFERROR(IF(MID(D405,4,3)="AFE",VLOOKUP(D405,'Affiliated entities'!$B$7:$T$37,2,FALSE),VLOOKUP(A405,Beneficiaries!$A$9:$C$38,2,FALSE)),"")</f>
        <v/>
      </c>
      <c r="G405" s="187" t="str">
        <f>IFERROR(IF(MID(D405,4,3)="AFE",VLOOKUP(D405,'Affiliated entities'!$B$7:$T$37,4,FALSE),VLOOKUP(A405,Beneficiaries!$A$9:$C$38,3,FALSE)),"")</f>
        <v/>
      </c>
      <c r="H405" s="188" t="b">
        <f t="shared" si="68"/>
        <v>1</v>
      </c>
      <c r="I405" s="147" t="str">
        <f t="shared" si="69"/>
        <v/>
      </c>
      <c r="J405" s="300">
        <f t="shared" si="70"/>
        <v>0</v>
      </c>
      <c r="K405" s="257"/>
      <c r="L405" s="230"/>
      <c r="M405" s="258"/>
      <c r="N405" s="258"/>
      <c r="O405" s="259"/>
      <c r="P405" s="258"/>
      <c r="Q405" s="259"/>
      <c r="R405" s="261"/>
      <c r="S405" s="261"/>
      <c r="T405" s="236"/>
      <c r="U405" s="402"/>
      <c r="V405" s="277">
        <f t="shared" si="71"/>
        <v>0</v>
      </c>
      <c r="W405" s="323" t="str">
        <f t="shared" si="72"/>
        <v/>
      </c>
      <c r="X405" s="238" t="str">
        <f t="shared" si="73"/>
        <v/>
      </c>
      <c r="Y405" s="252">
        <f t="shared" si="74"/>
        <v>0</v>
      </c>
      <c r="Z405" s="252">
        <f t="shared" si="75"/>
        <v>0</v>
      </c>
      <c r="AA405" s="253">
        <f t="shared" si="76"/>
        <v>0</v>
      </c>
      <c r="AB405" s="254">
        <f t="shared" si="77"/>
        <v>0</v>
      </c>
      <c r="AC405" s="254"/>
      <c r="AD405" s="255"/>
    </row>
    <row r="406" spans="1:30" ht="12.75" customHeight="1" x14ac:dyDescent="0.25">
      <c r="A406" s="186"/>
      <c r="B406" s="230"/>
      <c r="C406" s="256"/>
      <c r="D406" s="232"/>
      <c r="E406" s="192">
        <f t="shared" si="67"/>
        <v>10</v>
      </c>
      <c r="F406" s="144" t="str">
        <f>IFERROR(IF(MID(D406,4,3)="AFE",VLOOKUP(D406,'Affiliated entities'!$B$7:$T$37,2,FALSE),VLOOKUP(A406,Beneficiaries!$A$9:$C$38,2,FALSE)),"")</f>
        <v/>
      </c>
      <c r="G406" s="187" t="str">
        <f>IFERROR(IF(MID(D406,4,3)="AFE",VLOOKUP(D406,'Affiliated entities'!$B$7:$T$37,4,FALSE),VLOOKUP(A406,Beneficiaries!$A$9:$C$38,3,FALSE)),"")</f>
        <v/>
      </c>
      <c r="H406" s="188" t="b">
        <f t="shared" si="68"/>
        <v>1</v>
      </c>
      <c r="I406" s="147" t="str">
        <f t="shared" si="69"/>
        <v/>
      </c>
      <c r="J406" s="300">
        <f t="shared" si="70"/>
        <v>0</v>
      </c>
      <c r="K406" s="257"/>
      <c r="L406" s="230"/>
      <c r="M406" s="258"/>
      <c r="N406" s="258"/>
      <c r="O406" s="259"/>
      <c r="P406" s="258"/>
      <c r="Q406" s="259"/>
      <c r="R406" s="261"/>
      <c r="S406" s="261"/>
      <c r="T406" s="236"/>
      <c r="U406" s="402"/>
      <c r="V406" s="277">
        <f t="shared" si="71"/>
        <v>0</v>
      </c>
      <c r="W406" s="323" t="str">
        <f t="shared" si="72"/>
        <v/>
      </c>
      <c r="X406" s="238" t="str">
        <f t="shared" si="73"/>
        <v/>
      </c>
      <c r="Y406" s="252">
        <f t="shared" si="74"/>
        <v>0</v>
      </c>
      <c r="Z406" s="252">
        <f t="shared" si="75"/>
        <v>0</v>
      </c>
      <c r="AA406" s="253">
        <f t="shared" si="76"/>
        <v>0</v>
      </c>
      <c r="AB406" s="254">
        <f t="shared" si="77"/>
        <v>0</v>
      </c>
      <c r="AC406" s="254"/>
      <c r="AD406" s="255"/>
    </row>
    <row r="407" spans="1:30" ht="12.75" customHeight="1" x14ac:dyDescent="0.25">
      <c r="A407" s="186"/>
      <c r="B407" s="230"/>
      <c r="C407" s="256"/>
      <c r="D407" s="232"/>
      <c r="E407" s="192">
        <f t="shared" si="67"/>
        <v>10</v>
      </c>
      <c r="F407" s="144" t="str">
        <f>IFERROR(IF(MID(D407,4,3)="AFE",VLOOKUP(D407,'Affiliated entities'!$B$7:$T$37,2,FALSE),VLOOKUP(A407,Beneficiaries!$A$9:$C$38,2,FALSE)),"")</f>
        <v/>
      </c>
      <c r="G407" s="187" t="str">
        <f>IFERROR(IF(MID(D407,4,3)="AFE",VLOOKUP(D407,'Affiliated entities'!$B$7:$T$37,4,FALSE),VLOOKUP(A407,Beneficiaries!$A$9:$C$38,3,FALSE)),"")</f>
        <v/>
      </c>
      <c r="H407" s="188" t="b">
        <f t="shared" si="68"/>
        <v>1</v>
      </c>
      <c r="I407" s="147" t="str">
        <f t="shared" si="69"/>
        <v/>
      </c>
      <c r="J407" s="300">
        <f t="shared" si="70"/>
        <v>0</v>
      </c>
      <c r="K407" s="257"/>
      <c r="L407" s="230"/>
      <c r="M407" s="258"/>
      <c r="N407" s="258"/>
      <c r="O407" s="259"/>
      <c r="P407" s="258"/>
      <c r="Q407" s="259"/>
      <c r="R407" s="261"/>
      <c r="S407" s="261"/>
      <c r="T407" s="236"/>
      <c r="U407" s="402"/>
      <c r="V407" s="277">
        <f t="shared" si="71"/>
        <v>0</v>
      </c>
      <c r="W407" s="323" t="str">
        <f t="shared" si="72"/>
        <v/>
      </c>
      <c r="X407" s="238" t="str">
        <f t="shared" si="73"/>
        <v/>
      </c>
      <c r="Y407" s="252">
        <f t="shared" si="74"/>
        <v>0</v>
      </c>
      <c r="Z407" s="252">
        <f t="shared" si="75"/>
        <v>0</v>
      </c>
      <c r="AA407" s="253">
        <f t="shared" si="76"/>
        <v>0</v>
      </c>
      <c r="AB407" s="254">
        <f t="shared" si="77"/>
        <v>0</v>
      </c>
      <c r="AC407" s="254"/>
      <c r="AD407" s="255"/>
    </row>
    <row r="408" spans="1:30" ht="12.75" customHeight="1" x14ac:dyDescent="0.25">
      <c r="A408" s="186"/>
      <c r="B408" s="230"/>
      <c r="C408" s="256"/>
      <c r="D408" s="232"/>
      <c r="E408" s="192">
        <f t="shared" si="67"/>
        <v>10</v>
      </c>
      <c r="F408" s="144" t="str">
        <f>IFERROR(IF(MID(D408,4,3)="AFE",VLOOKUP(D408,'Affiliated entities'!$B$7:$T$37,2,FALSE),VLOOKUP(A408,Beneficiaries!$A$9:$C$38,2,FALSE)),"")</f>
        <v/>
      </c>
      <c r="G408" s="187" t="str">
        <f>IFERROR(IF(MID(D408,4,3)="AFE",VLOOKUP(D408,'Affiliated entities'!$B$7:$T$37,4,FALSE),VLOOKUP(A408,Beneficiaries!$A$9:$C$38,3,FALSE)),"")</f>
        <v/>
      </c>
      <c r="H408" s="188" t="b">
        <f t="shared" si="68"/>
        <v>1</v>
      </c>
      <c r="I408" s="147" t="str">
        <f t="shared" si="69"/>
        <v/>
      </c>
      <c r="J408" s="300">
        <f t="shared" si="70"/>
        <v>0</v>
      </c>
      <c r="K408" s="257"/>
      <c r="L408" s="230"/>
      <c r="M408" s="258"/>
      <c r="N408" s="258"/>
      <c r="O408" s="259"/>
      <c r="P408" s="258"/>
      <c r="Q408" s="259"/>
      <c r="R408" s="261"/>
      <c r="S408" s="261"/>
      <c r="T408" s="236"/>
      <c r="U408" s="402"/>
      <c r="V408" s="277">
        <f t="shared" si="71"/>
        <v>0</v>
      </c>
      <c r="W408" s="323" t="str">
        <f t="shared" si="72"/>
        <v/>
      </c>
      <c r="X408" s="238" t="str">
        <f t="shared" si="73"/>
        <v/>
      </c>
      <c r="Y408" s="252">
        <f t="shared" si="74"/>
        <v>0</v>
      </c>
      <c r="Z408" s="252">
        <f t="shared" si="75"/>
        <v>0</v>
      </c>
      <c r="AA408" s="253">
        <f t="shared" si="76"/>
        <v>0</v>
      </c>
      <c r="AB408" s="254">
        <f t="shared" si="77"/>
        <v>0</v>
      </c>
      <c r="AC408" s="254"/>
      <c r="AD408" s="255"/>
    </row>
    <row r="409" spans="1:30" ht="12.75" customHeight="1" x14ac:dyDescent="0.25">
      <c r="A409" s="186"/>
      <c r="B409" s="230"/>
      <c r="C409" s="256"/>
      <c r="D409" s="232"/>
      <c r="E409" s="192">
        <f t="shared" si="67"/>
        <v>10</v>
      </c>
      <c r="F409" s="144" t="str">
        <f>IFERROR(IF(MID(D409,4,3)="AFE",VLOOKUP(D409,'Affiliated entities'!$B$7:$T$37,2,FALSE),VLOOKUP(A409,Beneficiaries!$A$9:$C$38,2,FALSE)),"")</f>
        <v/>
      </c>
      <c r="G409" s="187" t="str">
        <f>IFERROR(IF(MID(D409,4,3)="AFE",VLOOKUP(D409,'Affiliated entities'!$B$7:$T$37,4,FALSE),VLOOKUP(A409,Beneficiaries!$A$9:$C$38,3,FALSE)),"")</f>
        <v/>
      </c>
      <c r="H409" s="188" t="b">
        <f t="shared" si="68"/>
        <v>1</v>
      </c>
      <c r="I409" s="147" t="str">
        <f t="shared" si="69"/>
        <v/>
      </c>
      <c r="J409" s="300">
        <f t="shared" si="70"/>
        <v>0</v>
      </c>
      <c r="K409" s="257"/>
      <c r="L409" s="230"/>
      <c r="M409" s="258"/>
      <c r="N409" s="258"/>
      <c r="O409" s="259"/>
      <c r="P409" s="258"/>
      <c r="Q409" s="259"/>
      <c r="R409" s="261"/>
      <c r="S409" s="261"/>
      <c r="T409" s="236"/>
      <c r="U409" s="402"/>
      <c r="V409" s="277">
        <f t="shared" si="71"/>
        <v>0</v>
      </c>
      <c r="W409" s="323" t="str">
        <f t="shared" si="72"/>
        <v/>
      </c>
      <c r="X409" s="238" t="str">
        <f t="shared" si="73"/>
        <v/>
      </c>
      <c r="Y409" s="252">
        <f t="shared" si="74"/>
        <v>0</v>
      </c>
      <c r="Z409" s="252">
        <f t="shared" si="75"/>
        <v>0</v>
      </c>
      <c r="AA409" s="253">
        <f t="shared" si="76"/>
        <v>0</v>
      </c>
      <c r="AB409" s="254">
        <f t="shared" si="77"/>
        <v>0</v>
      </c>
      <c r="AC409" s="254"/>
      <c r="AD409" s="255"/>
    </row>
    <row r="410" spans="1:30" ht="12.75" customHeight="1" x14ac:dyDescent="0.25">
      <c r="A410" s="186"/>
      <c r="B410" s="230"/>
      <c r="C410" s="256"/>
      <c r="D410" s="232"/>
      <c r="E410" s="192">
        <f t="shared" si="67"/>
        <v>10</v>
      </c>
      <c r="F410" s="144" t="str">
        <f>IFERROR(IF(MID(D410,4,3)="AFE",VLOOKUP(D410,'Affiliated entities'!$B$7:$T$37,2,FALSE),VLOOKUP(A410,Beneficiaries!$A$9:$C$38,2,FALSE)),"")</f>
        <v/>
      </c>
      <c r="G410" s="187" t="str">
        <f>IFERROR(IF(MID(D410,4,3)="AFE",VLOOKUP(D410,'Affiliated entities'!$B$7:$T$37,4,FALSE),VLOOKUP(A410,Beneficiaries!$A$9:$C$38,3,FALSE)),"")</f>
        <v/>
      </c>
      <c r="H410" s="188" t="b">
        <f t="shared" si="68"/>
        <v>1</v>
      </c>
      <c r="I410" s="147" t="str">
        <f t="shared" si="69"/>
        <v/>
      </c>
      <c r="J410" s="300">
        <f t="shared" si="70"/>
        <v>0</v>
      </c>
      <c r="K410" s="257"/>
      <c r="L410" s="230"/>
      <c r="M410" s="258"/>
      <c r="N410" s="258"/>
      <c r="O410" s="259"/>
      <c r="P410" s="258"/>
      <c r="Q410" s="259"/>
      <c r="R410" s="261"/>
      <c r="S410" s="261"/>
      <c r="T410" s="236"/>
      <c r="U410" s="402"/>
      <c r="V410" s="277">
        <f t="shared" si="71"/>
        <v>0</v>
      </c>
      <c r="W410" s="323" t="str">
        <f t="shared" si="72"/>
        <v/>
      </c>
      <c r="X410" s="238" t="str">
        <f t="shared" si="73"/>
        <v/>
      </c>
      <c r="Y410" s="252">
        <f t="shared" si="74"/>
        <v>0</v>
      </c>
      <c r="Z410" s="252">
        <f t="shared" si="75"/>
        <v>0</v>
      </c>
      <c r="AA410" s="253">
        <f t="shared" si="76"/>
        <v>0</v>
      </c>
      <c r="AB410" s="254">
        <f t="shared" si="77"/>
        <v>0</v>
      </c>
      <c r="AC410" s="254"/>
      <c r="AD410" s="255"/>
    </row>
    <row r="411" spans="1:30" ht="12.75" customHeight="1" x14ac:dyDescent="0.25">
      <c r="A411" s="186"/>
      <c r="B411" s="230"/>
      <c r="C411" s="256"/>
      <c r="D411" s="232"/>
      <c r="E411" s="192">
        <f t="shared" si="67"/>
        <v>10</v>
      </c>
      <c r="F411" s="144" t="str">
        <f>IFERROR(IF(MID(D411,4,3)="AFE",VLOOKUP(D411,'Affiliated entities'!$B$7:$T$37,2,FALSE),VLOOKUP(A411,Beneficiaries!$A$9:$C$38,2,FALSE)),"")</f>
        <v/>
      </c>
      <c r="G411" s="187" t="str">
        <f>IFERROR(IF(MID(D411,4,3)="AFE",VLOOKUP(D411,'Affiliated entities'!$B$7:$T$37,4,FALSE),VLOOKUP(A411,Beneficiaries!$A$9:$C$38,3,FALSE)),"")</f>
        <v/>
      </c>
      <c r="H411" s="188" t="b">
        <f t="shared" si="68"/>
        <v>1</v>
      </c>
      <c r="I411" s="147" t="str">
        <f t="shared" si="69"/>
        <v/>
      </c>
      <c r="J411" s="300">
        <f t="shared" si="70"/>
        <v>0</v>
      </c>
      <c r="K411" s="257"/>
      <c r="L411" s="230"/>
      <c r="M411" s="258"/>
      <c r="N411" s="258"/>
      <c r="O411" s="259"/>
      <c r="P411" s="258"/>
      <c r="Q411" s="259"/>
      <c r="R411" s="261"/>
      <c r="S411" s="261"/>
      <c r="T411" s="236"/>
      <c r="U411" s="402"/>
      <c r="V411" s="277">
        <f t="shared" si="71"/>
        <v>0</v>
      </c>
      <c r="W411" s="323" t="str">
        <f t="shared" si="72"/>
        <v/>
      </c>
      <c r="X411" s="238" t="str">
        <f t="shared" si="73"/>
        <v/>
      </c>
      <c r="Y411" s="252">
        <f t="shared" si="74"/>
        <v>0</v>
      </c>
      <c r="Z411" s="252">
        <f t="shared" si="75"/>
        <v>0</v>
      </c>
      <c r="AA411" s="253">
        <f t="shared" si="76"/>
        <v>0</v>
      </c>
      <c r="AB411" s="254">
        <f t="shared" si="77"/>
        <v>0</v>
      </c>
      <c r="AC411" s="254"/>
      <c r="AD411" s="255"/>
    </row>
    <row r="412" spans="1:30" ht="12.75" customHeight="1" x14ac:dyDescent="0.25">
      <c r="A412" s="186"/>
      <c r="B412" s="230"/>
      <c r="C412" s="256"/>
      <c r="D412" s="232"/>
      <c r="E412" s="192">
        <f t="shared" si="67"/>
        <v>10</v>
      </c>
      <c r="F412" s="144" t="str">
        <f>IFERROR(IF(MID(D412,4,3)="AFE",VLOOKUP(D412,'Affiliated entities'!$B$7:$T$37,2,FALSE),VLOOKUP(A412,Beneficiaries!$A$9:$C$38,2,FALSE)),"")</f>
        <v/>
      </c>
      <c r="G412" s="187" t="str">
        <f>IFERROR(IF(MID(D412,4,3)="AFE",VLOOKUP(D412,'Affiliated entities'!$B$7:$T$37,4,FALSE),VLOOKUP(A412,Beneficiaries!$A$9:$C$38,3,FALSE)),"")</f>
        <v/>
      </c>
      <c r="H412" s="188" t="b">
        <f t="shared" si="68"/>
        <v>1</v>
      </c>
      <c r="I412" s="147" t="str">
        <f t="shared" si="69"/>
        <v/>
      </c>
      <c r="J412" s="300">
        <f t="shared" si="70"/>
        <v>0</v>
      </c>
      <c r="K412" s="257"/>
      <c r="L412" s="230"/>
      <c r="M412" s="258"/>
      <c r="N412" s="258"/>
      <c r="O412" s="259"/>
      <c r="P412" s="258"/>
      <c r="Q412" s="259"/>
      <c r="R412" s="261"/>
      <c r="S412" s="261"/>
      <c r="T412" s="236"/>
      <c r="U412" s="402"/>
      <c r="V412" s="277">
        <f t="shared" si="71"/>
        <v>0</v>
      </c>
      <c r="W412" s="323" t="str">
        <f t="shared" si="72"/>
        <v/>
      </c>
      <c r="X412" s="238" t="str">
        <f t="shared" si="73"/>
        <v/>
      </c>
      <c r="Y412" s="252">
        <f t="shared" si="74"/>
        <v>0</v>
      </c>
      <c r="Z412" s="252">
        <f t="shared" si="75"/>
        <v>0</v>
      </c>
      <c r="AA412" s="253">
        <f t="shared" si="76"/>
        <v>0</v>
      </c>
      <c r="AB412" s="254">
        <f t="shared" si="77"/>
        <v>0</v>
      </c>
      <c r="AC412" s="254"/>
      <c r="AD412" s="255"/>
    </row>
    <row r="413" spans="1:30" ht="12.75" customHeight="1" x14ac:dyDescent="0.25">
      <c r="A413" s="186"/>
      <c r="B413" s="230"/>
      <c r="C413" s="256"/>
      <c r="D413" s="232"/>
      <c r="E413" s="192">
        <f t="shared" si="67"/>
        <v>10</v>
      </c>
      <c r="F413" s="144" t="str">
        <f>IFERROR(IF(MID(D413,4,3)="AFE",VLOOKUP(D413,'Affiliated entities'!$B$7:$T$37,2,FALSE),VLOOKUP(A413,Beneficiaries!$A$9:$C$38,2,FALSE)),"")</f>
        <v/>
      </c>
      <c r="G413" s="187" t="str">
        <f>IFERROR(IF(MID(D413,4,3)="AFE",VLOOKUP(D413,'Affiliated entities'!$B$7:$T$37,4,FALSE),VLOOKUP(A413,Beneficiaries!$A$9:$C$38,3,FALSE)),"")</f>
        <v/>
      </c>
      <c r="H413" s="188" t="b">
        <f t="shared" si="68"/>
        <v>1</v>
      </c>
      <c r="I413" s="147" t="str">
        <f t="shared" si="69"/>
        <v/>
      </c>
      <c r="J413" s="300">
        <f t="shared" si="70"/>
        <v>0</v>
      </c>
      <c r="K413" s="257"/>
      <c r="L413" s="230"/>
      <c r="M413" s="258"/>
      <c r="N413" s="258"/>
      <c r="O413" s="259"/>
      <c r="P413" s="258"/>
      <c r="Q413" s="259"/>
      <c r="R413" s="261"/>
      <c r="S413" s="261"/>
      <c r="T413" s="236"/>
      <c r="U413" s="402"/>
      <c r="V413" s="277">
        <f t="shared" si="71"/>
        <v>0</v>
      </c>
      <c r="W413" s="323" t="str">
        <f t="shared" si="72"/>
        <v/>
      </c>
      <c r="X413" s="238" t="str">
        <f t="shared" si="73"/>
        <v/>
      </c>
      <c r="Y413" s="252">
        <f t="shared" si="74"/>
        <v>0</v>
      </c>
      <c r="Z413" s="252">
        <f t="shared" si="75"/>
        <v>0</v>
      </c>
      <c r="AA413" s="253">
        <f t="shared" si="76"/>
        <v>0</v>
      </c>
      <c r="AB413" s="254">
        <f t="shared" si="77"/>
        <v>0</v>
      </c>
      <c r="AC413" s="254"/>
      <c r="AD413" s="255"/>
    </row>
    <row r="414" spans="1:30" ht="12.75" customHeight="1" x14ac:dyDescent="0.25">
      <c r="A414" s="186"/>
      <c r="B414" s="230"/>
      <c r="C414" s="256"/>
      <c r="D414" s="232"/>
      <c r="E414" s="192">
        <f t="shared" si="67"/>
        <v>10</v>
      </c>
      <c r="F414" s="144" t="str">
        <f>IFERROR(IF(MID(D414,4,3)="AFE",VLOOKUP(D414,'Affiliated entities'!$B$7:$T$37,2,FALSE),VLOOKUP(A414,Beneficiaries!$A$9:$C$38,2,FALSE)),"")</f>
        <v/>
      </c>
      <c r="G414" s="187" t="str">
        <f>IFERROR(IF(MID(D414,4,3)="AFE",VLOOKUP(D414,'Affiliated entities'!$B$7:$T$37,4,FALSE),VLOOKUP(A414,Beneficiaries!$A$9:$C$38,3,FALSE)),"")</f>
        <v/>
      </c>
      <c r="H414" s="188" t="b">
        <f t="shared" si="68"/>
        <v>1</v>
      </c>
      <c r="I414" s="147" t="str">
        <f t="shared" si="69"/>
        <v/>
      </c>
      <c r="J414" s="300">
        <f t="shared" si="70"/>
        <v>0</v>
      </c>
      <c r="K414" s="257"/>
      <c r="L414" s="230"/>
      <c r="M414" s="258"/>
      <c r="N414" s="258"/>
      <c r="O414" s="259"/>
      <c r="P414" s="258"/>
      <c r="Q414" s="259"/>
      <c r="R414" s="261"/>
      <c r="S414" s="261"/>
      <c r="T414" s="236"/>
      <c r="U414" s="402"/>
      <c r="V414" s="277">
        <f t="shared" si="71"/>
        <v>0</v>
      </c>
      <c r="W414" s="323" t="str">
        <f t="shared" si="72"/>
        <v/>
      </c>
      <c r="X414" s="238" t="str">
        <f t="shared" si="73"/>
        <v/>
      </c>
      <c r="Y414" s="252">
        <f t="shared" si="74"/>
        <v>0</v>
      </c>
      <c r="Z414" s="252">
        <f t="shared" si="75"/>
        <v>0</v>
      </c>
      <c r="AA414" s="253">
        <f t="shared" si="76"/>
        <v>0</v>
      </c>
      <c r="AB414" s="254">
        <f t="shared" si="77"/>
        <v>0</v>
      </c>
      <c r="AC414" s="254"/>
      <c r="AD414" s="255"/>
    </row>
    <row r="415" spans="1:30" ht="12.75" customHeight="1" x14ac:dyDescent="0.25">
      <c r="A415" s="186"/>
      <c r="B415" s="230"/>
      <c r="C415" s="256"/>
      <c r="D415" s="232"/>
      <c r="E415" s="192">
        <f t="shared" si="67"/>
        <v>10</v>
      </c>
      <c r="F415" s="144" t="str">
        <f>IFERROR(IF(MID(D415,4,3)="AFE",VLOOKUP(D415,'Affiliated entities'!$B$7:$T$37,2,FALSE),VLOOKUP(A415,Beneficiaries!$A$9:$C$38,2,FALSE)),"")</f>
        <v/>
      </c>
      <c r="G415" s="187" t="str">
        <f>IFERROR(IF(MID(D415,4,3)="AFE",VLOOKUP(D415,'Affiliated entities'!$B$7:$T$37,4,FALSE),VLOOKUP(A415,Beneficiaries!$A$9:$C$38,3,FALSE)),"")</f>
        <v/>
      </c>
      <c r="H415" s="188" t="b">
        <f t="shared" si="68"/>
        <v>1</v>
      </c>
      <c r="I415" s="147" t="str">
        <f t="shared" si="69"/>
        <v/>
      </c>
      <c r="J415" s="300">
        <f t="shared" si="70"/>
        <v>0</v>
      </c>
      <c r="K415" s="257"/>
      <c r="L415" s="230"/>
      <c r="M415" s="258"/>
      <c r="N415" s="258"/>
      <c r="O415" s="259"/>
      <c r="P415" s="258"/>
      <c r="Q415" s="259"/>
      <c r="R415" s="261"/>
      <c r="S415" s="261"/>
      <c r="T415" s="236"/>
      <c r="U415" s="402"/>
      <c r="V415" s="277">
        <f t="shared" si="71"/>
        <v>0</v>
      </c>
      <c r="W415" s="323" t="str">
        <f t="shared" si="72"/>
        <v/>
      </c>
      <c r="X415" s="238" t="str">
        <f t="shared" si="73"/>
        <v/>
      </c>
      <c r="Y415" s="252">
        <f t="shared" si="74"/>
        <v>0</v>
      </c>
      <c r="Z415" s="252">
        <f t="shared" si="75"/>
        <v>0</v>
      </c>
      <c r="AA415" s="253">
        <f t="shared" si="76"/>
        <v>0</v>
      </c>
      <c r="AB415" s="254">
        <f t="shared" si="77"/>
        <v>0</v>
      </c>
      <c r="AC415" s="254"/>
      <c r="AD415" s="255"/>
    </row>
    <row r="416" spans="1:30" ht="12.75" customHeight="1" x14ac:dyDescent="0.25">
      <c r="A416" s="186"/>
      <c r="B416" s="230"/>
      <c r="C416" s="256"/>
      <c r="D416" s="232"/>
      <c r="E416" s="192">
        <f t="shared" si="67"/>
        <v>10</v>
      </c>
      <c r="F416" s="144" t="str">
        <f>IFERROR(IF(MID(D416,4,3)="AFE",VLOOKUP(D416,'Affiliated entities'!$B$7:$T$37,2,FALSE),VLOOKUP(A416,Beneficiaries!$A$9:$C$38,2,FALSE)),"")</f>
        <v/>
      </c>
      <c r="G416" s="187" t="str">
        <f>IFERROR(IF(MID(D416,4,3)="AFE",VLOOKUP(D416,'Affiliated entities'!$B$7:$T$37,4,FALSE),VLOOKUP(A416,Beneficiaries!$A$9:$C$38,3,FALSE)),"")</f>
        <v/>
      </c>
      <c r="H416" s="188" t="b">
        <f t="shared" si="68"/>
        <v>1</v>
      </c>
      <c r="I416" s="147" t="str">
        <f t="shared" si="69"/>
        <v/>
      </c>
      <c r="J416" s="300">
        <f t="shared" si="70"/>
        <v>0</v>
      </c>
      <c r="K416" s="257"/>
      <c r="L416" s="230"/>
      <c r="M416" s="258"/>
      <c r="N416" s="258"/>
      <c r="O416" s="259"/>
      <c r="P416" s="258"/>
      <c r="Q416" s="259"/>
      <c r="R416" s="261"/>
      <c r="S416" s="261"/>
      <c r="T416" s="236"/>
      <c r="U416" s="402"/>
      <c r="V416" s="277">
        <f t="shared" si="71"/>
        <v>0</v>
      </c>
      <c r="W416" s="323" t="str">
        <f t="shared" si="72"/>
        <v/>
      </c>
      <c r="X416" s="238" t="str">
        <f t="shared" si="73"/>
        <v/>
      </c>
      <c r="Y416" s="252">
        <f t="shared" si="74"/>
        <v>0</v>
      </c>
      <c r="Z416" s="252">
        <f t="shared" si="75"/>
        <v>0</v>
      </c>
      <c r="AA416" s="253">
        <f t="shared" si="76"/>
        <v>0</v>
      </c>
      <c r="AB416" s="254">
        <f t="shared" si="77"/>
        <v>0</v>
      </c>
      <c r="AC416" s="254"/>
      <c r="AD416" s="255"/>
    </row>
    <row r="417" spans="1:30" ht="12.75" customHeight="1" x14ac:dyDescent="0.25">
      <c r="A417" s="186"/>
      <c r="B417" s="230"/>
      <c r="C417" s="256"/>
      <c r="D417" s="232"/>
      <c r="E417" s="192">
        <f t="shared" si="67"/>
        <v>10</v>
      </c>
      <c r="F417" s="144" t="str">
        <f>IFERROR(IF(MID(D417,4,3)="AFE",VLOOKUP(D417,'Affiliated entities'!$B$7:$T$37,2,FALSE),VLOOKUP(A417,Beneficiaries!$A$9:$C$38,2,FALSE)),"")</f>
        <v/>
      </c>
      <c r="G417" s="187" t="str">
        <f>IFERROR(IF(MID(D417,4,3)="AFE",VLOOKUP(D417,'Affiliated entities'!$B$7:$T$37,4,FALSE),VLOOKUP(A417,Beneficiaries!$A$9:$C$38,3,FALSE)),"")</f>
        <v/>
      </c>
      <c r="H417" s="188" t="b">
        <f t="shared" si="68"/>
        <v>1</v>
      </c>
      <c r="I417" s="147" t="str">
        <f t="shared" si="69"/>
        <v/>
      </c>
      <c r="J417" s="300">
        <f t="shared" si="70"/>
        <v>0</v>
      </c>
      <c r="K417" s="257"/>
      <c r="L417" s="230"/>
      <c r="M417" s="258"/>
      <c r="N417" s="258"/>
      <c r="O417" s="259"/>
      <c r="P417" s="258"/>
      <c r="Q417" s="259"/>
      <c r="R417" s="261"/>
      <c r="S417" s="261"/>
      <c r="T417" s="236"/>
      <c r="U417" s="402"/>
      <c r="V417" s="277">
        <f t="shared" si="71"/>
        <v>0</v>
      </c>
      <c r="W417" s="323" t="str">
        <f t="shared" si="72"/>
        <v/>
      </c>
      <c r="X417" s="238" t="str">
        <f t="shared" si="73"/>
        <v/>
      </c>
      <c r="Y417" s="252">
        <f t="shared" si="74"/>
        <v>0</v>
      </c>
      <c r="Z417" s="252">
        <f t="shared" si="75"/>
        <v>0</v>
      </c>
      <c r="AA417" s="253">
        <f t="shared" si="76"/>
        <v>0</v>
      </c>
      <c r="AB417" s="254">
        <f t="shared" si="77"/>
        <v>0</v>
      </c>
      <c r="AC417" s="254"/>
      <c r="AD417" s="255"/>
    </row>
    <row r="418" spans="1:30" ht="12.75" customHeight="1" x14ac:dyDescent="0.25">
      <c r="A418" s="186"/>
      <c r="B418" s="230"/>
      <c r="C418" s="256"/>
      <c r="D418" s="232"/>
      <c r="E418" s="192">
        <f t="shared" si="67"/>
        <v>10</v>
      </c>
      <c r="F418" s="144" t="str">
        <f>IFERROR(IF(MID(D418,4,3)="AFE",VLOOKUP(D418,'Affiliated entities'!$B$7:$T$37,2,FALSE),VLOOKUP(A418,Beneficiaries!$A$9:$C$38,2,FALSE)),"")</f>
        <v/>
      </c>
      <c r="G418" s="187" t="str">
        <f>IFERROR(IF(MID(D418,4,3)="AFE",VLOOKUP(D418,'Affiliated entities'!$B$7:$T$37,4,FALSE),VLOOKUP(A418,Beneficiaries!$A$9:$C$38,3,FALSE)),"")</f>
        <v/>
      </c>
      <c r="H418" s="188" t="b">
        <f t="shared" si="68"/>
        <v>1</v>
      </c>
      <c r="I418" s="147" t="str">
        <f t="shared" si="69"/>
        <v/>
      </c>
      <c r="J418" s="300">
        <f t="shared" si="70"/>
        <v>0</v>
      </c>
      <c r="K418" s="257"/>
      <c r="L418" s="230"/>
      <c r="M418" s="258"/>
      <c r="N418" s="258"/>
      <c r="O418" s="259"/>
      <c r="P418" s="258"/>
      <c r="Q418" s="259"/>
      <c r="R418" s="261"/>
      <c r="S418" s="261"/>
      <c r="T418" s="236"/>
      <c r="U418" s="402"/>
      <c r="V418" s="277">
        <f t="shared" si="71"/>
        <v>0</v>
      </c>
      <c r="W418" s="323" t="str">
        <f t="shared" si="72"/>
        <v/>
      </c>
      <c r="X418" s="238" t="str">
        <f t="shared" si="73"/>
        <v/>
      </c>
      <c r="Y418" s="252">
        <f t="shared" si="74"/>
        <v>0</v>
      </c>
      <c r="Z418" s="252">
        <f t="shared" si="75"/>
        <v>0</v>
      </c>
      <c r="AA418" s="253">
        <f t="shared" si="76"/>
        <v>0</v>
      </c>
      <c r="AB418" s="254">
        <f t="shared" si="77"/>
        <v>0</v>
      </c>
      <c r="AC418" s="254"/>
      <c r="AD418" s="255"/>
    </row>
    <row r="419" spans="1:30" ht="12.75" customHeight="1" x14ac:dyDescent="0.25">
      <c r="A419" s="186"/>
      <c r="B419" s="230"/>
      <c r="C419" s="256"/>
      <c r="D419" s="232"/>
      <c r="E419" s="192">
        <f t="shared" si="67"/>
        <v>10</v>
      </c>
      <c r="F419" s="144" t="str">
        <f>IFERROR(IF(MID(D419,4,3)="AFE",VLOOKUP(D419,'Affiliated entities'!$B$7:$T$37,2,FALSE),VLOOKUP(A419,Beneficiaries!$A$9:$C$38,2,FALSE)),"")</f>
        <v/>
      </c>
      <c r="G419" s="187" t="str">
        <f>IFERROR(IF(MID(D419,4,3)="AFE",VLOOKUP(D419,'Affiliated entities'!$B$7:$T$37,4,FALSE),VLOOKUP(A419,Beneficiaries!$A$9:$C$38,3,FALSE)),"")</f>
        <v/>
      </c>
      <c r="H419" s="188" t="b">
        <f t="shared" si="68"/>
        <v>1</v>
      </c>
      <c r="I419" s="147" t="str">
        <f t="shared" si="69"/>
        <v/>
      </c>
      <c r="J419" s="300">
        <f t="shared" si="70"/>
        <v>0</v>
      </c>
      <c r="K419" s="257"/>
      <c r="L419" s="230"/>
      <c r="M419" s="258"/>
      <c r="N419" s="258"/>
      <c r="O419" s="259"/>
      <c r="P419" s="258"/>
      <c r="Q419" s="259"/>
      <c r="R419" s="261"/>
      <c r="S419" s="261"/>
      <c r="T419" s="236"/>
      <c r="U419" s="402"/>
      <c r="V419" s="277">
        <f t="shared" si="71"/>
        <v>0</v>
      </c>
      <c r="W419" s="323" t="str">
        <f t="shared" si="72"/>
        <v/>
      </c>
      <c r="X419" s="238" t="str">
        <f t="shared" si="73"/>
        <v/>
      </c>
      <c r="Y419" s="252">
        <f t="shared" si="74"/>
        <v>0</v>
      </c>
      <c r="Z419" s="252">
        <f t="shared" si="75"/>
        <v>0</v>
      </c>
      <c r="AA419" s="253">
        <f t="shared" si="76"/>
        <v>0</v>
      </c>
      <c r="AB419" s="254">
        <f t="shared" si="77"/>
        <v>0</v>
      </c>
      <c r="AC419" s="254"/>
      <c r="AD419" s="255"/>
    </row>
    <row r="420" spans="1:30" ht="12.75" customHeight="1" x14ac:dyDescent="0.25">
      <c r="A420" s="186"/>
      <c r="B420" s="230"/>
      <c r="C420" s="256"/>
      <c r="D420" s="232"/>
      <c r="E420" s="192">
        <f t="shared" si="67"/>
        <v>10</v>
      </c>
      <c r="F420" s="144" t="str">
        <f>IFERROR(IF(MID(D420,4,3)="AFE",VLOOKUP(D420,'Affiliated entities'!$B$7:$T$37,2,FALSE),VLOOKUP(A420,Beneficiaries!$A$9:$C$38,2,FALSE)),"")</f>
        <v/>
      </c>
      <c r="G420" s="187" t="str">
        <f>IFERROR(IF(MID(D420,4,3)="AFE",VLOOKUP(D420,'Affiliated entities'!$B$7:$T$37,4,FALSE),VLOOKUP(A420,Beneficiaries!$A$9:$C$38,3,FALSE)),"")</f>
        <v/>
      </c>
      <c r="H420" s="188" t="b">
        <f t="shared" si="68"/>
        <v>1</v>
      </c>
      <c r="I420" s="147" t="str">
        <f t="shared" si="69"/>
        <v/>
      </c>
      <c r="J420" s="300">
        <f t="shared" si="70"/>
        <v>0</v>
      </c>
      <c r="K420" s="257"/>
      <c r="L420" s="230"/>
      <c r="M420" s="258"/>
      <c r="N420" s="258"/>
      <c r="O420" s="259"/>
      <c r="P420" s="258"/>
      <c r="Q420" s="259"/>
      <c r="R420" s="261"/>
      <c r="S420" s="261"/>
      <c r="T420" s="236"/>
      <c r="U420" s="402"/>
      <c r="V420" s="277">
        <f t="shared" si="71"/>
        <v>0</v>
      </c>
      <c r="W420" s="323" t="str">
        <f t="shared" si="72"/>
        <v/>
      </c>
      <c r="X420" s="238" t="str">
        <f t="shared" si="73"/>
        <v/>
      </c>
      <c r="Y420" s="252">
        <f t="shared" si="74"/>
        <v>0</v>
      </c>
      <c r="Z420" s="252">
        <f t="shared" si="75"/>
        <v>0</v>
      </c>
      <c r="AA420" s="253">
        <f t="shared" si="76"/>
        <v>0</v>
      </c>
      <c r="AB420" s="254">
        <f t="shared" si="77"/>
        <v>0</v>
      </c>
      <c r="AC420" s="254"/>
      <c r="AD420" s="255"/>
    </row>
    <row r="421" spans="1:30" ht="12.75" customHeight="1" x14ac:dyDescent="0.25">
      <c r="A421" s="186"/>
      <c r="B421" s="230"/>
      <c r="C421" s="256"/>
      <c r="D421" s="232"/>
      <c r="E421" s="192">
        <f t="shared" si="67"/>
        <v>10</v>
      </c>
      <c r="F421" s="144" t="str">
        <f>IFERROR(IF(MID(D421,4,3)="AFE",VLOOKUP(D421,'Affiliated entities'!$B$7:$T$37,2,FALSE),VLOOKUP(A421,Beneficiaries!$A$9:$C$38,2,FALSE)),"")</f>
        <v/>
      </c>
      <c r="G421" s="187" t="str">
        <f>IFERROR(IF(MID(D421,4,3)="AFE",VLOOKUP(D421,'Affiliated entities'!$B$7:$T$37,4,FALSE),VLOOKUP(A421,Beneficiaries!$A$9:$C$38,3,FALSE)),"")</f>
        <v/>
      </c>
      <c r="H421" s="188" t="b">
        <f t="shared" si="68"/>
        <v>1</v>
      </c>
      <c r="I421" s="147" t="str">
        <f t="shared" si="69"/>
        <v/>
      </c>
      <c r="J421" s="300">
        <f t="shared" si="70"/>
        <v>0</v>
      </c>
      <c r="K421" s="257"/>
      <c r="L421" s="230"/>
      <c r="M421" s="258"/>
      <c r="N421" s="258"/>
      <c r="O421" s="259"/>
      <c r="P421" s="258"/>
      <c r="Q421" s="259"/>
      <c r="R421" s="261"/>
      <c r="S421" s="261"/>
      <c r="T421" s="236"/>
      <c r="U421" s="402"/>
      <c r="V421" s="277">
        <f t="shared" si="71"/>
        <v>0</v>
      </c>
      <c r="W421" s="323" t="str">
        <f t="shared" si="72"/>
        <v/>
      </c>
      <c r="X421" s="238" t="str">
        <f t="shared" si="73"/>
        <v/>
      </c>
      <c r="Y421" s="252">
        <f t="shared" si="74"/>
        <v>0</v>
      </c>
      <c r="Z421" s="252">
        <f t="shared" si="75"/>
        <v>0</v>
      </c>
      <c r="AA421" s="253">
        <f t="shared" si="76"/>
        <v>0</v>
      </c>
      <c r="AB421" s="254">
        <f t="shared" si="77"/>
        <v>0</v>
      </c>
      <c r="AC421" s="254"/>
      <c r="AD421" s="255"/>
    </row>
    <row r="422" spans="1:30" ht="12.75" customHeight="1" x14ac:dyDescent="0.25">
      <c r="A422" s="186"/>
      <c r="B422" s="230"/>
      <c r="C422" s="256"/>
      <c r="D422" s="232"/>
      <c r="E422" s="192">
        <f t="shared" si="67"/>
        <v>10</v>
      </c>
      <c r="F422" s="144" t="str">
        <f>IFERROR(IF(MID(D422,4,3)="AFE",VLOOKUP(D422,'Affiliated entities'!$B$7:$T$37,2,FALSE),VLOOKUP(A422,Beneficiaries!$A$9:$C$38,2,FALSE)),"")</f>
        <v/>
      </c>
      <c r="G422" s="187" t="str">
        <f>IFERROR(IF(MID(D422,4,3)="AFE",VLOOKUP(D422,'Affiliated entities'!$B$7:$T$37,4,FALSE),VLOOKUP(A422,Beneficiaries!$A$9:$C$38,3,FALSE)),"")</f>
        <v/>
      </c>
      <c r="H422" s="188" t="b">
        <f t="shared" si="68"/>
        <v>1</v>
      </c>
      <c r="I422" s="147" t="str">
        <f t="shared" si="69"/>
        <v/>
      </c>
      <c r="J422" s="300">
        <f t="shared" si="70"/>
        <v>0</v>
      </c>
      <c r="K422" s="257"/>
      <c r="L422" s="230"/>
      <c r="M422" s="258"/>
      <c r="N422" s="258"/>
      <c r="O422" s="259"/>
      <c r="P422" s="258"/>
      <c r="Q422" s="259"/>
      <c r="R422" s="261"/>
      <c r="S422" s="261"/>
      <c r="T422" s="236"/>
      <c r="U422" s="402"/>
      <c r="V422" s="277">
        <f t="shared" si="71"/>
        <v>0</v>
      </c>
      <c r="W422" s="323" t="str">
        <f t="shared" si="72"/>
        <v/>
      </c>
      <c r="X422" s="238" t="str">
        <f t="shared" si="73"/>
        <v/>
      </c>
      <c r="Y422" s="252">
        <f t="shared" si="74"/>
        <v>0</v>
      </c>
      <c r="Z422" s="252">
        <f t="shared" si="75"/>
        <v>0</v>
      </c>
      <c r="AA422" s="253">
        <f t="shared" si="76"/>
        <v>0</v>
      </c>
      <c r="AB422" s="254">
        <f t="shared" si="77"/>
        <v>0</v>
      </c>
      <c r="AC422" s="254"/>
      <c r="AD422" s="255"/>
    </row>
    <row r="423" spans="1:30" ht="12.75" customHeight="1" x14ac:dyDescent="0.25">
      <c r="A423" s="186"/>
      <c r="B423" s="230"/>
      <c r="C423" s="256"/>
      <c r="D423" s="232"/>
      <c r="E423" s="192">
        <f t="shared" si="67"/>
        <v>10</v>
      </c>
      <c r="F423" s="144" t="str">
        <f>IFERROR(IF(MID(D423,4,3)="AFE",VLOOKUP(D423,'Affiliated entities'!$B$7:$T$37,2,FALSE),VLOOKUP(A423,Beneficiaries!$A$9:$C$38,2,FALSE)),"")</f>
        <v/>
      </c>
      <c r="G423" s="187" t="str">
        <f>IFERROR(IF(MID(D423,4,3)="AFE",VLOOKUP(D423,'Affiliated entities'!$B$7:$T$37,4,FALSE),VLOOKUP(A423,Beneficiaries!$A$9:$C$38,3,FALSE)),"")</f>
        <v/>
      </c>
      <c r="H423" s="188" t="b">
        <f t="shared" si="68"/>
        <v>1</v>
      </c>
      <c r="I423" s="147" t="str">
        <f t="shared" si="69"/>
        <v/>
      </c>
      <c r="J423" s="300">
        <f t="shared" si="70"/>
        <v>0</v>
      </c>
      <c r="K423" s="257"/>
      <c r="L423" s="230"/>
      <c r="M423" s="258"/>
      <c r="N423" s="258"/>
      <c r="O423" s="259"/>
      <c r="P423" s="258"/>
      <c r="Q423" s="259"/>
      <c r="R423" s="261"/>
      <c r="S423" s="261"/>
      <c r="T423" s="236"/>
      <c r="U423" s="402"/>
      <c r="V423" s="277">
        <f t="shared" si="71"/>
        <v>0</v>
      </c>
      <c r="W423" s="323" t="str">
        <f t="shared" si="72"/>
        <v/>
      </c>
      <c r="X423" s="238" t="str">
        <f t="shared" si="73"/>
        <v/>
      </c>
      <c r="Y423" s="252">
        <f t="shared" si="74"/>
        <v>0</v>
      </c>
      <c r="Z423" s="252">
        <f t="shared" si="75"/>
        <v>0</v>
      </c>
      <c r="AA423" s="253">
        <f t="shared" si="76"/>
        <v>0</v>
      </c>
      <c r="AB423" s="254">
        <f t="shared" si="77"/>
        <v>0</v>
      </c>
      <c r="AC423" s="254"/>
      <c r="AD423" s="255"/>
    </row>
    <row r="424" spans="1:30" ht="12.75" customHeight="1" x14ac:dyDescent="0.25">
      <c r="A424" s="186"/>
      <c r="B424" s="230"/>
      <c r="C424" s="256"/>
      <c r="D424" s="232"/>
      <c r="E424" s="192">
        <f t="shared" si="67"/>
        <v>10</v>
      </c>
      <c r="F424" s="144" t="str">
        <f>IFERROR(IF(MID(D424,4,3)="AFE",VLOOKUP(D424,'Affiliated entities'!$B$7:$T$37,2,FALSE),VLOOKUP(A424,Beneficiaries!$A$9:$C$38,2,FALSE)),"")</f>
        <v/>
      </c>
      <c r="G424" s="187" t="str">
        <f>IFERROR(IF(MID(D424,4,3)="AFE",VLOOKUP(D424,'Affiliated entities'!$B$7:$T$37,4,FALSE),VLOOKUP(A424,Beneficiaries!$A$9:$C$38,3,FALSE)),"")</f>
        <v/>
      </c>
      <c r="H424" s="188" t="b">
        <f t="shared" si="68"/>
        <v>1</v>
      </c>
      <c r="I424" s="147" t="str">
        <f t="shared" si="69"/>
        <v/>
      </c>
      <c r="J424" s="300">
        <f t="shared" si="70"/>
        <v>0</v>
      </c>
      <c r="K424" s="257"/>
      <c r="L424" s="230"/>
      <c r="M424" s="258"/>
      <c r="N424" s="258"/>
      <c r="O424" s="259"/>
      <c r="P424" s="258"/>
      <c r="Q424" s="259"/>
      <c r="R424" s="261"/>
      <c r="S424" s="261"/>
      <c r="T424" s="236"/>
      <c r="U424" s="402"/>
      <c r="V424" s="277">
        <f t="shared" si="71"/>
        <v>0</v>
      </c>
      <c r="W424" s="323" t="str">
        <f t="shared" si="72"/>
        <v/>
      </c>
      <c r="X424" s="238" t="str">
        <f t="shared" si="73"/>
        <v/>
      </c>
      <c r="Y424" s="252">
        <f t="shared" si="74"/>
        <v>0</v>
      </c>
      <c r="Z424" s="252">
        <f t="shared" si="75"/>
        <v>0</v>
      </c>
      <c r="AA424" s="253">
        <f t="shared" si="76"/>
        <v>0</v>
      </c>
      <c r="AB424" s="254">
        <f t="shared" si="77"/>
        <v>0</v>
      </c>
      <c r="AC424" s="254"/>
      <c r="AD424" s="255"/>
    </row>
    <row r="425" spans="1:30" ht="12.75" customHeight="1" x14ac:dyDescent="0.25">
      <c r="A425" s="186"/>
      <c r="B425" s="230"/>
      <c r="C425" s="256"/>
      <c r="D425" s="232"/>
      <c r="E425" s="192">
        <f t="shared" si="67"/>
        <v>10</v>
      </c>
      <c r="F425" s="144" t="str">
        <f>IFERROR(IF(MID(D425,4,3)="AFE",VLOOKUP(D425,'Affiliated entities'!$B$7:$T$37,2,FALSE),VLOOKUP(A425,Beneficiaries!$A$9:$C$38,2,FALSE)),"")</f>
        <v/>
      </c>
      <c r="G425" s="187" t="str">
        <f>IFERROR(IF(MID(D425,4,3)="AFE",VLOOKUP(D425,'Affiliated entities'!$B$7:$T$37,4,FALSE),VLOOKUP(A425,Beneficiaries!$A$9:$C$38,3,FALSE)),"")</f>
        <v/>
      </c>
      <c r="H425" s="188" t="b">
        <f t="shared" si="68"/>
        <v>1</v>
      </c>
      <c r="I425" s="147" t="str">
        <f t="shared" si="69"/>
        <v/>
      </c>
      <c r="J425" s="300">
        <f t="shared" si="70"/>
        <v>0</v>
      </c>
      <c r="K425" s="257"/>
      <c r="L425" s="230"/>
      <c r="M425" s="258"/>
      <c r="N425" s="258"/>
      <c r="O425" s="259"/>
      <c r="P425" s="258"/>
      <c r="Q425" s="259"/>
      <c r="R425" s="261"/>
      <c r="S425" s="261"/>
      <c r="T425" s="236"/>
      <c r="U425" s="402"/>
      <c r="V425" s="277">
        <f t="shared" si="71"/>
        <v>0</v>
      </c>
      <c r="W425" s="323" t="str">
        <f t="shared" si="72"/>
        <v/>
      </c>
      <c r="X425" s="238" t="str">
        <f t="shared" si="73"/>
        <v/>
      </c>
      <c r="Y425" s="252">
        <f t="shared" si="74"/>
        <v>0</v>
      </c>
      <c r="Z425" s="252">
        <f t="shared" si="75"/>
        <v>0</v>
      </c>
      <c r="AA425" s="253">
        <f t="shared" si="76"/>
        <v>0</v>
      </c>
      <c r="AB425" s="254">
        <f t="shared" si="77"/>
        <v>0</v>
      </c>
      <c r="AC425" s="254"/>
      <c r="AD425" s="255"/>
    </row>
    <row r="426" spans="1:30" ht="12.75" customHeight="1" x14ac:dyDescent="0.25">
      <c r="A426" s="186"/>
      <c r="B426" s="230"/>
      <c r="C426" s="256"/>
      <c r="D426" s="232"/>
      <c r="E426" s="192">
        <f t="shared" si="67"/>
        <v>10</v>
      </c>
      <c r="F426" s="144" t="str">
        <f>IFERROR(IF(MID(D426,4,3)="AFE",VLOOKUP(D426,'Affiliated entities'!$B$7:$T$37,2,FALSE),VLOOKUP(A426,Beneficiaries!$A$9:$C$38,2,FALSE)),"")</f>
        <v/>
      </c>
      <c r="G426" s="187" t="str">
        <f>IFERROR(IF(MID(D426,4,3)="AFE",VLOOKUP(D426,'Affiliated entities'!$B$7:$T$37,4,FALSE),VLOOKUP(A426,Beneficiaries!$A$9:$C$38,3,FALSE)),"")</f>
        <v/>
      </c>
      <c r="H426" s="188" t="b">
        <f t="shared" si="68"/>
        <v>1</v>
      </c>
      <c r="I426" s="147" t="str">
        <f t="shared" si="69"/>
        <v/>
      </c>
      <c r="J426" s="300">
        <f t="shared" si="70"/>
        <v>0</v>
      </c>
      <c r="K426" s="257"/>
      <c r="L426" s="230"/>
      <c r="M426" s="258"/>
      <c r="N426" s="258"/>
      <c r="O426" s="259"/>
      <c r="P426" s="258"/>
      <c r="Q426" s="259"/>
      <c r="R426" s="261"/>
      <c r="S426" s="261"/>
      <c r="T426" s="236"/>
      <c r="U426" s="402"/>
      <c r="V426" s="277">
        <f t="shared" si="71"/>
        <v>0</v>
      </c>
      <c r="W426" s="323" t="str">
        <f t="shared" si="72"/>
        <v/>
      </c>
      <c r="X426" s="238" t="str">
        <f t="shared" si="73"/>
        <v/>
      </c>
      <c r="Y426" s="252">
        <f t="shared" si="74"/>
        <v>0</v>
      </c>
      <c r="Z426" s="252">
        <f t="shared" si="75"/>
        <v>0</v>
      </c>
      <c r="AA426" s="253">
        <f t="shared" si="76"/>
        <v>0</v>
      </c>
      <c r="AB426" s="254">
        <f t="shared" si="77"/>
        <v>0</v>
      </c>
      <c r="AC426" s="254"/>
      <c r="AD426" s="255"/>
    </row>
    <row r="427" spans="1:30" ht="12.75" customHeight="1" x14ac:dyDescent="0.25">
      <c r="A427" s="186"/>
      <c r="B427" s="230"/>
      <c r="C427" s="256"/>
      <c r="D427" s="232"/>
      <c r="E427" s="192">
        <f t="shared" si="67"/>
        <v>10</v>
      </c>
      <c r="F427" s="144" t="str">
        <f>IFERROR(IF(MID(D427,4,3)="AFE",VLOOKUP(D427,'Affiliated entities'!$B$7:$T$37,2,FALSE),VLOOKUP(A427,Beneficiaries!$A$9:$C$38,2,FALSE)),"")</f>
        <v/>
      </c>
      <c r="G427" s="187" t="str">
        <f>IFERROR(IF(MID(D427,4,3)="AFE",VLOOKUP(D427,'Affiliated entities'!$B$7:$T$37,4,FALSE),VLOOKUP(A427,Beneficiaries!$A$9:$C$38,3,FALSE)),"")</f>
        <v/>
      </c>
      <c r="H427" s="188" t="b">
        <f t="shared" si="68"/>
        <v>1</v>
      </c>
      <c r="I427" s="147" t="str">
        <f t="shared" si="69"/>
        <v/>
      </c>
      <c r="J427" s="300">
        <f t="shared" si="70"/>
        <v>0</v>
      </c>
      <c r="K427" s="257"/>
      <c r="L427" s="230"/>
      <c r="M427" s="258"/>
      <c r="N427" s="258"/>
      <c r="O427" s="259"/>
      <c r="P427" s="258"/>
      <c r="Q427" s="259"/>
      <c r="R427" s="261"/>
      <c r="S427" s="261"/>
      <c r="T427" s="236"/>
      <c r="U427" s="402"/>
      <c r="V427" s="277">
        <f t="shared" si="71"/>
        <v>0</v>
      </c>
      <c r="W427" s="323" t="str">
        <f t="shared" si="72"/>
        <v/>
      </c>
      <c r="X427" s="238" t="str">
        <f t="shared" si="73"/>
        <v/>
      </c>
      <c r="Y427" s="252">
        <f t="shared" si="74"/>
        <v>0</v>
      </c>
      <c r="Z427" s="252">
        <f t="shared" si="75"/>
        <v>0</v>
      </c>
      <c r="AA427" s="253">
        <f t="shared" si="76"/>
        <v>0</v>
      </c>
      <c r="AB427" s="254">
        <f t="shared" si="77"/>
        <v>0</v>
      </c>
      <c r="AC427" s="254"/>
      <c r="AD427" s="255"/>
    </row>
    <row r="428" spans="1:30" ht="12.75" customHeight="1" x14ac:dyDescent="0.25">
      <c r="A428" s="186"/>
      <c r="B428" s="230"/>
      <c r="C428" s="256"/>
      <c r="D428" s="232"/>
      <c r="E428" s="192">
        <f t="shared" si="67"/>
        <v>10</v>
      </c>
      <c r="F428" s="144" t="str">
        <f>IFERROR(IF(MID(D428,4,3)="AFE",VLOOKUP(D428,'Affiliated entities'!$B$7:$T$37,2,FALSE),VLOOKUP(A428,Beneficiaries!$A$9:$C$38,2,FALSE)),"")</f>
        <v/>
      </c>
      <c r="G428" s="187" t="str">
        <f>IFERROR(IF(MID(D428,4,3)="AFE",VLOOKUP(D428,'Affiliated entities'!$B$7:$T$37,4,FALSE),VLOOKUP(A428,Beneficiaries!$A$9:$C$38,3,FALSE)),"")</f>
        <v/>
      </c>
      <c r="H428" s="188" t="b">
        <f t="shared" si="68"/>
        <v>1</v>
      </c>
      <c r="I428" s="147" t="str">
        <f t="shared" si="69"/>
        <v/>
      </c>
      <c r="J428" s="300">
        <f t="shared" si="70"/>
        <v>0</v>
      </c>
      <c r="K428" s="257"/>
      <c r="L428" s="230"/>
      <c r="M428" s="258"/>
      <c r="N428" s="258"/>
      <c r="O428" s="259"/>
      <c r="P428" s="258"/>
      <c r="Q428" s="259"/>
      <c r="R428" s="261"/>
      <c r="S428" s="261"/>
      <c r="T428" s="236"/>
      <c r="U428" s="402"/>
      <c r="V428" s="277">
        <f t="shared" si="71"/>
        <v>0</v>
      </c>
      <c r="W428" s="323" t="str">
        <f t="shared" si="72"/>
        <v/>
      </c>
      <c r="X428" s="238" t="str">
        <f t="shared" si="73"/>
        <v/>
      </c>
      <c r="Y428" s="252">
        <f t="shared" si="74"/>
        <v>0</v>
      </c>
      <c r="Z428" s="252">
        <f t="shared" si="75"/>
        <v>0</v>
      </c>
      <c r="AA428" s="253">
        <f t="shared" si="76"/>
        <v>0</v>
      </c>
      <c r="AB428" s="254">
        <f t="shared" si="77"/>
        <v>0</v>
      </c>
      <c r="AC428" s="254"/>
      <c r="AD428" s="255"/>
    </row>
    <row r="429" spans="1:30" ht="12.75" customHeight="1" x14ac:dyDescent="0.25">
      <c r="A429" s="186"/>
      <c r="B429" s="230"/>
      <c r="C429" s="256"/>
      <c r="D429" s="232"/>
      <c r="E429" s="192">
        <f t="shared" si="67"/>
        <v>10</v>
      </c>
      <c r="F429" s="144" t="str">
        <f>IFERROR(IF(MID(D429,4,3)="AFE",VLOOKUP(D429,'Affiliated entities'!$B$7:$T$37,2,FALSE),VLOOKUP(A429,Beneficiaries!$A$9:$C$38,2,FALSE)),"")</f>
        <v/>
      </c>
      <c r="G429" s="187" t="str">
        <f>IFERROR(IF(MID(D429,4,3)="AFE",VLOOKUP(D429,'Affiliated entities'!$B$7:$T$37,4,FALSE),VLOOKUP(A429,Beneficiaries!$A$9:$C$38,3,FALSE)),"")</f>
        <v/>
      </c>
      <c r="H429" s="188" t="b">
        <f t="shared" si="68"/>
        <v>1</v>
      </c>
      <c r="I429" s="147" t="str">
        <f t="shared" si="69"/>
        <v/>
      </c>
      <c r="J429" s="300">
        <f t="shared" si="70"/>
        <v>0</v>
      </c>
      <c r="K429" s="257"/>
      <c r="L429" s="230"/>
      <c r="M429" s="258"/>
      <c r="N429" s="258"/>
      <c r="O429" s="259"/>
      <c r="P429" s="258"/>
      <c r="Q429" s="259"/>
      <c r="R429" s="261"/>
      <c r="S429" s="261"/>
      <c r="T429" s="236"/>
      <c r="U429" s="402"/>
      <c r="V429" s="277">
        <f t="shared" si="71"/>
        <v>0</v>
      </c>
      <c r="W429" s="323" t="str">
        <f t="shared" si="72"/>
        <v/>
      </c>
      <c r="X429" s="238" t="str">
        <f t="shared" si="73"/>
        <v/>
      </c>
      <c r="Y429" s="252">
        <f t="shared" si="74"/>
        <v>0</v>
      </c>
      <c r="Z429" s="252">
        <f t="shared" si="75"/>
        <v>0</v>
      </c>
      <c r="AA429" s="253">
        <f t="shared" si="76"/>
        <v>0</v>
      </c>
      <c r="AB429" s="254">
        <f t="shared" si="77"/>
        <v>0</v>
      </c>
      <c r="AC429" s="254"/>
      <c r="AD429" s="255"/>
    </row>
    <row r="430" spans="1:30" ht="12.75" customHeight="1" x14ac:dyDescent="0.25">
      <c r="A430" s="186"/>
      <c r="B430" s="230"/>
      <c r="C430" s="256"/>
      <c r="D430" s="232"/>
      <c r="E430" s="192">
        <f t="shared" si="67"/>
        <v>10</v>
      </c>
      <c r="F430" s="144" t="str">
        <f>IFERROR(IF(MID(D430,4,3)="AFE",VLOOKUP(D430,'Affiliated entities'!$B$7:$T$37,2,FALSE),VLOOKUP(A430,Beneficiaries!$A$9:$C$38,2,FALSE)),"")</f>
        <v/>
      </c>
      <c r="G430" s="187" t="str">
        <f>IFERROR(IF(MID(D430,4,3)="AFE",VLOOKUP(D430,'Affiliated entities'!$B$7:$T$37,4,FALSE),VLOOKUP(A430,Beneficiaries!$A$9:$C$38,3,FALSE)),"")</f>
        <v/>
      </c>
      <c r="H430" s="188" t="b">
        <f t="shared" si="68"/>
        <v>1</v>
      </c>
      <c r="I430" s="147" t="str">
        <f t="shared" si="69"/>
        <v/>
      </c>
      <c r="J430" s="300">
        <f t="shared" si="70"/>
        <v>0</v>
      </c>
      <c r="K430" s="257"/>
      <c r="L430" s="230"/>
      <c r="M430" s="258"/>
      <c r="N430" s="258"/>
      <c r="O430" s="259"/>
      <c r="P430" s="258"/>
      <c r="Q430" s="259"/>
      <c r="R430" s="261"/>
      <c r="S430" s="261"/>
      <c r="T430" s="236"/>
      <c r="U430" s="402"/>
      <c r="V430" s="277">
        <f t="shared" si="71"/>
        <v>0</v>
      </c>
      <c r="W430" s="323" t="str">
        <f t="shared" si="72"/>
        <v/>
      </c>
      <c r="X430" s="238" t="str">
        <f t="shared" si="73"/>
        <v/>
      </c>
      <c r="Y430" s="252">
        <f t="shared" si="74"/>
        <v>0</v>
      </c>
      <c r="Z430" s="252">
        <f t="shared" si="75"/>
        <v>0</v>
      </c>
      <c r="AA430" s="253">
        <f t="shared" si="76"/>
        <v>0</v>
      </c>
      <c r="AB430" s="254">
        <f t="shared" si="77"/>
        <v>0</v>
      </c>
      <c r="AC430" s="254"/>
      <c r="AD430" s="255"/>
    </row>
    <row r="431" spans="1:30" ht="12.75" customHeight="1" x14ac:dyDescent="0.25">
      <c r="A431" s="186"/>
      <c r="B431" s="230"/>
      <c r="C431" s="256"/>
      <c r="D431" s="232"/>
      <c r="E431" s="192">
        <f t="shared" si="67"/>
        <v>10</v>
      </c>
      <c r="F431" s="144" t="str">
        <f>IFERROR(IF(MID(D431,4,3)="AFE",VLOOKUP(D431,'Affiliated entities'!$B$7:$T$37,2,FALSE),VLOOKUP(A431,Beneficiaries!$A$9:$C$38,2,FALSE)),"")</f>
        <v/>
      </c>
      <c r="G431" s="187" t="str">
        <f>IFERROR(IF(MID(D431,4,3)="AFE",VLOOKUP(D431,'Affiliated entities'!$B$7:$T$37,4,FALSE),VLOOKUP(A431,Beneficiaries!$A$9:$C$38,3,FALSE)),"")</f>
        <v/>
      </c>
      <c r="H431" s="188" t="b">
        <f t="shared" si="68"/>
        <v>1</v>
      </c>
      <c r="I431" s="147" t="str">
        <f t="shared" si="69"/>
        <v/>
      </c>
      <c r="J431" s="300">
        <f t="shared" si="70"/>
        <v>0</v>
      </c>
      <c r="K431" s="257"/>
      <c r="L431" s="230"/>
      <c r="M431" s="258"/>
      <c r="N431" s="258"/>
      <c r="O431" s="259"/>
      <c r="P431" s="258"/>
      <c r="Q431" s="259"/>
      <c r="R431" s="261"/>
      <c r="S431" s="261"/>
      <c r="T431" s="236"/>
      <c r="U431" s="402"/>
      <c r="V431" s="277">
        <f t="shared" si="71"/>
        <v>0</v>
      </c>
      <c r="W431" s="323" t="str">
        <f t="shared" si="72"/>
        <v/>
      </c>
      <c r="X431" s="238" t="str">
        <f t="shared" si="73"/>
        <v/>
      </c>
      <c r="Y431" s="252">
        <f t="shared" si="74"/>
        <v>0</v>
      </c>
      <c r="Z431" s="252">
        <f t="shared" si="75"/>
        <v>0</v>
      </c>
      <c r="AA431" s="253">
        <f t="shared" si="76"/>
        <v>0</v>
      </c>
      <c r="AB431" s="254">
        <f t="shared" si="77"/>
        <v>0</v>
      </c>
      <c r="AC431" s="254"/>
      <c r="AD431" s="255"/>
    </row>
    <row r="432" spans="1:30" ht="12.75" customHeight="1" x14ac:dyDescent="0.25">
      <c r="A432" s="186"/>
      <c r="B432" s="230"/>
      <c r="C432" s="256"/>
      <c r="D432" s="232"/>
      <c r="E432" s="192">
        <f t="shared" si="67"/>
        <v>10</v>
      </c>
      <c r="F432" s="144" t="str">
        <f>IFERROR(IF(MID(D432,4,3)="AFE",VLOOKUP(D432,'Affiliated entities'!$B$7:$T$37,2,FALSE),VLOOKUP(A432,Beneficiaries!$A$9:$C$38,2,FALSE)),"")</f>
        <v/>
      </c>
      <c r="G432" s="187" t="str">
        <f>IFERROR(IF(MID(D432,4,3)="AFE",VLOOKUP(D432,'Affiliated entities'!$B$7:$T$37,4,FALSE),VLOOKUP(A432,Beneficiaries!$A$9:$C$38,3,FALSE)),"")</f>
        <v/>
      </c>
      <c r="H432" s="188" t="b">
        <f t="shared" si="68"/>
        <v>1</v>
      </c>
      <c r="I432" s="147" t="str">
        <f t="shared" si="69"/>
        <v/>
      </c>
      <c r="J432" s="300">
        <f t="shared" si="70"/>
        <v>0</v>
      </c>
      <c r="K432" s="257"/>
      <c r="L432" s="230"/>
      <c r="M432" s="258"/>
      <c r="N432" s="258"/>
      <c r="O432" s="259"/>
      <c r="P432" s="258"/>
      <c r="Q432" s="259"/>
      <c r="R432" s="261"/>
      <c r="S432" s="261"/>
      <c r="T432" s="236"/>
      <c r="U432" s="402"/>
      <c r="V432" s="277">
        <f t="shared" si="71"/>
        <v>0</v>
      </c>
      <c r="W432" s="323" t="str">
        <f t="shared" si="72"/>
        <v/>
      </c>
      <c r="X432" s="238" t="str">
        <f t="shared" si="73"/>
        <v/>
      </c>
      <c r="Y432" s="252">
        <f t="shared" si="74"/>
        <v>0</v>
      </c>
      <c r="Z432" s="252">
        <f t="shared" si="75"/>
        <v>0</v>
      </c>
      <c r="AA432" s="253">
        <f t="shared" si="76"/>
        <v>0</v>
      </c>
      <c r="AB432" s="254">
        <f t="shared" si="77"/>
        <v>0</v>
      </c>
      <c r="AC432" s="254"/>
      <c r="AD432" s="255"/>
    </row>
    <row r="433" spans="1:30" ht="12.75" customHeight="1" x14ac:dyDescent="0.25">
      <c r="A433" s="186"/>
      <c r="B433" s="230"/>
      <c r="C433" s="256"/>
      <c r="D433" s="232"/>
      <c r="E433" s="192">
        <f t="shared" si="67"/>
        <v>10</v>
      </c>
      <c r="F433" s="144" t="str">
        <f>IFERROR(IF(MID(D433,4,3)="AFE",VLOOKUP(D433,'Affiliated entities'!$B$7:$T$37,2,FALSE),VLOOKUP(A433,Beneficiaries!$A$9:$C$38,2,FALSE)),"")</f>
        <v/>
      </c>
      <c r="G433" s="187" t="str">
        <f>IFERROR(IF(MID(D433,4,3)="AFE",VLOOKUP(D433,'Affiliated entities'!$B$7:$T$37,4,FALSE),VLOOKUP(A433,Beneficiaries!$A$9:$C$38,3,FALSE)),"")</f>
        <v/>
      </c>
      <c r="H433" s="188" t="b">
        <f t="shared" si="68"/>
        <v>1</v>
      </c>
      <c r="I433" s="147" t="str">
        <f t="shared" si="69"/>
        <v/>
      </c>
      <c r="J433" s="300">
        <f t="shared" si="70"/>
        <v>0</v>
      </c>
      <c r="K433" s="257"/>
      <c r="L433" s="230"/>
      <c r="M433" s="258"/>
      <c r="N433" s="258"/>
      <c r="O433" s="259"/>
      <c r="P433" s="258"/>
      <c r="Q433" s="259"/>
      <c r="R433" s="261"/>
      <c r="S433" s="261"/>
      <c r="T433" s="236"/>
      <c r="U433" s="402"/>
      <c r="V433" s="277">
        <f t="shared" si="71"/>
        <v>0</v>
      </c>
      <c r="W433" s="323" t="str">
        <f t="shared" si="72"/>
        <v/>
      </c>
      <c r="X433" s="238" t="str">
        <f t="shared" si="73"/>
        <v/>
      </c>
      <c r="Y433" s="252">
        <f t="shared" si="74"/>
        <v>0</v>
      </c>
      <c r="Z433" s="252">
        <f t="shared" si="75"/>
        <v>0</v>
      </c>
      <c r="AA433" s="253">
        <f t="shared" si="76"/>
        <v>0</v>
      </c>
      <c r="AB433" s="254">
        <f t="shared" si="77"/>
        <v>0</v>
      </c>
      <c r="AC433" s="254"/>
      <c r="AD433" s="255"/>
    </row>
    <row r="434" spans="1:30" ht="12.75" customHeight="1" x14ac:dyDescent="0.25">
      <c r="A434" s="186"/>
      <c r="B434" s="230"/>
      <c r="C434" s="256"/>
      <c r="D434" s="232"/>
      <c r="E434" s="192">
        <f t="shared" ref="E434:E497" si="78">IF(H434=TRUE,10,0)</f>
        <v>10</v>
      </c>
      <c r="F434" s="144" t="str">
        <f>IFERROR(IF(MID(D434,4,3)="AFE",VLOOKUP(D434,'Affiliated entities'!$B$7:$T$37,2,FALSE),VLOOKUP(A434,Beneficiaries!$A$9:$C$38,2,FALSE)),"")</f>
        <v/>
      </c>
      <c r="G434" s="187" t="str">
        <f>IFERROR(IF(MID(D434,4,3)="AFE",VLOOKUP(D434,'Affiliated entities'!$B$7:$T$37,4,FALSE),VLOOKUP(A434,Beneficiaries!$A$9:$C$38,3,FALSE)),"")</f>
        <v/>
      </c>
      <c r="H434" s="188" t="b">
        <f t="shared" ref="H434:H497" si="79">IF(I434="Partner",TRUE,ISNUMBER(FIND(A434,D434)))</f>
        <v>1</v>
      </c>
      <c r="I434" s="147" t="str">
        <f t="shared" ref="I434:I497" si="80">IF(A434&lt;&gt;"",D434,"")</f>
        <v/>
      </c>
      <c r="J434" s="300">
        <f t="shared" ref="J434:J497" si="81">IF(I434="partner",A434,0)</f>
        <v>0</v>
      </c>
      <c r="K434" s="257"/>
      <c r="L434" s="230"/>
      <c r="M434" s="258"/>
      <c r="N434" s="258"/>
      <c r="O434" s="259"/>
      <c r="P434" s="258"/>
      <c r="Q434" s="259"/>
      <c r="R434" s="261"/>
      <c r="S434" s="261"/>
      <c r="T434" s="236"/>
      <c r="U434" s="402"/>
      <c r="V434" s="277">
        <f t="shared" ref="V434:V497" si="82">+T434+U434</f>
        <v>0</v>
      </c>
      <c r="W434" s="323" t="str">
        <f t="shared" ref="W434:W497" si="83">IF(A434="","",(IF(OR(B434="",C434="",D434="",K434="",M434="",N434="",O434="",P434="",Q434="",R434="",S434="",),"FILL ALL FIELDS","")))</f>
        <v/>
      </c>
      <c r="X434" s="238" t="str">
        <f t="shared" ref="X434:X497" si="84">IF(A434="","",(IF(OR(N434=P434, R434=S434),"CHECK DATES or CITY","")))</f>
        <v/>
      </c>
      <c r="Y434" s="252">
        <f t="shared" ref="Y434:Y497" si="85">IF(OR(O434="IN", O434=""), 0, IF(OR(Q434="IN", Q434=""), 0, T434))</f>
        <v>0</v>
      </c>
      <c r="Z434" s="252">
        <f t="shared" ref="Z434:Z497" si="86">+U434</f>
        <v>0</v>
      </c>
      <c r="AA434" s="253">
        <f t="shared" ref="AA434:AA497" si="87">+Z434+Y434</f>
        <v>0</v>
      </c>
      <c r="AB434" s="254">
        <f t="shared" ref="AB434:AB497" si="88">IF(V434&gt;AA434,V434-AA434,0)</f>
        <v>0</v>
      </c>
      <c r="AC434" s="254"/>
      <c r="AD434" s="255"/>
    </row>
    <row r="435" spans="1:30" ht="12.75" customHeight="1" x14ac:dyDescent="0.25">
      <c r="A435" s="186"/>
      <c r="B435" s="230"/>
      <c r="C435" s="256"/>
      <c r="D435" s="232"/>
      <c r="E435" s="192">
        <f t="shared" si="78"/>
        <v>10</v>
      </c>
      <c r="F435" s="144" t="str">
        <f>IFERROR(IF(MID(D435,4,3)="AFE",VLOOKUP(D435,'Affiliated entities'!$B$7:$T$37,2,FALSE),VLOOKUP(A435,Beneficiaries!$A$9:$C$38,2,FALSE)),"")</f>
        <v/>
      </c>
      <c r="G435" s="187" t="str">
        <f>IFERROR(IF(MID(D435,4,3)="AFE",VLOOKUP(D435,'Affiliated entities'!$B$7:$T$37,4,FALSE),VLOOKUP(A435,Beneficiaries!$A$9:$C$38,3,FALSE)),"")</f>
        <v/>
      </c>
      <c r="H435" s="188" t="b">
        <f t="shared" si="79"/>
        <v>1</v>
      </c>
      <c r="I435" s="147" t="str">
        <f t="shared" si="80"/>
        <v/>
      </c>
      <c r="J435" s="300">
        <f t="shared" si="81"/>
        <v>0</v>
      </c>
      <c r="K435" s="257"/>
      <c r="L435" s="230"/>
      <c r="M435" s="258"/>
      <c r="N435" s="258"/>
      <c r="O435" s="259"/>
      <c r="P435" s="258"/>
      <c r="Q435" s="259"/>
      <c r="R435" s="261"/>
      <c r="S435" s="261"/>
      <c r="T435" s="236"/>
      <c r="U435" s="402"/>
      <c r="V435" s="277">
        <f t="shared" si="82"/>
        <v>0</v>
      </c>
      <c r="W435" s="323" t="str">
        <f t="shared" si="83"/>
        <v/>
      </c>
      <c r="X435" s="238" t="str">
        <f t="shared" si="84"/>
        <v/>
      </c>
      <c r="Y435" s="252">
        <f t="shared" si="85"/>
        <v>0</v>
      </c>
      <c r="Z435" s="252">
        <f t="shared" si="86"/>
        <v>0</v>
      </c>
      <c r="AA435" s="253">
        <f t="shared" si="87"/>
        <v>0</v>
      </c>
      <c r="AB435" s="254">
        <f t="shared" si="88"/>
        <v>0</v>
      </c>
      <c r="AC435" s="254"/>
      <c r="AD435" s="255"/>
    </row>
    <row r="436" spans="1:30" ht="12.75" customHeight="1" x14ac:dyDescent="0.25">
      <c r="A436" s="186"/>
      <c r="B436" s="230"/>
      <c r="C436" s="256"/>
      <c r="D436" s="232"/>
      <c r="E436" s="192">
        <f t="shared" si="78"/>
        <v>10</v>
      </c>
      <c r="F436" s="144" t="str">
        <f>IFERROR(IF(MID(D436,4,3)="AFE",VLOOKUP(D436,'Affiliated entities'!$B$7:$T$37,2,FALSE),VLOOKUP(A436,Beneficiaries!$A$9:$C$38,2,FALSE)),"")</f>
        <v/>
      </c>
      <c r="G436" s="187" t="str">
        <f>IFERROR(IF(MID(D436,4,3)="AFE",VLOOKUP(D436,'Affiliated entities'!$B$7:$T$37,4,FALSE),VLOOKUP(A436,Beneficiaries!$A$9:$C$38,3,FALSE)),"")</f>
        <v/>
      </c>
      <c r="H436" s="188" t="b">
        <f t="shared" si="79"/>
        <v>1</v>
      </c>
      <c r="I436" s="147" t="str">
        <f t="shared" si="80"/>
        <v/>
      </c>
      <c r="J436" s="300">
        <f t="shared" si="81"/>
        <v>0</v>
      </c>
      <c r="K436" s="257"/>
      <c r="L436" s="230"/>
      <c r="M436" s="258"/>
      <c r="N436" s="258"/>
      <c r="O436" s="259"/>
      <c r="P436" s="258"/>
      <c r="Q436" s="259"/>
      <c r="R436" s="261"/>
      <c r="S436" s="261"/>
      <c r="T436" s="236"/>
      <c r="U436" s="402"/>
      <c r="V436" s="277">
        <f t="shared" si="82"/>
        <v>0</v>
      </c>
      <c r="W436" s="323" t="str">
        <f t="shared" si="83"/>
        <v/>
      </c>
      <c r="X436" s="238" t="str">
        <f t="shared" si="84"/>
        <v/>
      </c>
      <c r="Y436" s="252">
        <f t="shared" si="85"/>
        <v>0</v>
      </c>
      <c r="Z436" s="252">
        <f t="shared" si="86"/>
        <v>0</v>
      </c>
      <c r="AA436" s="253">
        <f t="shared" si="87"/>
        <v>0</v>
      </c>
      <c r="AB436" s="254">
        <f t="shared" si="88"/>
        <v>0</v>
      </c>
      <c r="AC436" s="254"/>
      <c r="AD436" s="255"/>
    </row>
    <row r="437" spans="1:30" ht="12.75" customHeight="1" x14ac:dyDescent="0.25">
      <c r="A437" s="186"/>
      <c r="B437" s="230"/>
      <c r="C437" s="256"/>
      <c r="D437" s="232"/>
      <c r="E437" s="192">
        <f t="shared" si="78"/>
        <v>10</v>
      </c>
      <c r="F437" s="144" t="str">
        <f>IFERROR(IF(MID(D437,4,3)="AFE",VLOOKUP(D437,'Affiliated entities'!$B$7:$T$37,2,FALSE),VLOOKUP(A437,Beneficiaries!$A$9:$C$38,2,FALSE)),"")</f>
        <v/>
      </c>
      <c r="G437" s="187" t="str">
        <f>IFERROR(IF(MID(D437,4,3)="AFE",VLOOKUP(D437,'Affiliated entities'!$B$7:$T$37,4,FALSE),VLOOKUP(A437,Beneficiaries!$A$9:$C$38,3,FALSE)),"")</f>
        <v/>
      </c>
      <c r="H437" s="188" t="b">
        <f t="shared" si="79"/>
        <v>1</v>
      </c>
      <c r="I437" s="147" t="str">
        <f t="shared" si="80"/>
        <v/>
      </c>
      <c r="J437" s="300">
        <f t="shared" si="81"/>
        <v>0</v>
      </c>
      <c r="K437" s="257"/>
      <c r="L437" s="230"/>
      <c r="M437" s="258"/>
      <c r="N437" s="258"/>
      <c r="O437" s="259"/>
      <c r="P437" s="258"/>
      <c r="Q437" s="259"/>
      <c r="R437" s="261"/>
      <c r="S437" s="261"/>
      <c r="T437" s="236"/>
      <c r="U437" s="402"/>
      <c r="V437" s="277">
        <f t="shared" si="82"/>
        <v>0</v>
      </c>
      <c r="W437" s="323" t="str">
        <f t="shared" si="83"/>
        <v/>
      </c>
      <c r="X437" s="238" t="str">
        <f t="shared" si="84"/>
        <v/>
      </c>
      <c r="Y437" s="252">
        <f t="shared" si="85"/>
        <v>0</v>
      </c>
      <c r="Z437" s="252">
        <f t="shared" si="86"/>
        <v>0</v>
      </c>
      <c r="AA437" s="253">
        <f t="shared" si="87"/>
        <v>0</v>
      </c>
      <c r="AB437" s="254">
        <f t="shared" si="88"/>
        <v>0</v>
      </c>
      <c r="AC437" s="254"/>
      <c r="AD437" s="255"/>
    </row>
    <row r="438" spans="1:30" ht="12.75" customHeight="1" x14ac:dyDescent="0.25">
      <c r="A438" s="186"/>
      <c r="B438" s="230"/>
      <c r="C438" s="256"/>
      <c r="D438" s="232"/>
      <c r="E438" s="192">
        <f t="shared" si="78"/>
        <v>10</v>
      </c>
      <c r="F438" s="144" t="str">
        <f>IFERROR(IF(MID(D438,4,3)="AFE",VLOOKUP(D438,'Affiliated entities'!$B$7:$T$37,2,FALSE),VLOOKUP(A438,Beneficiaries!$A$9:$C$38,2,FALSE)),"")</f>
        <v/>
      </c>
      <c r="G438" s="187" t="str">
        <f>IFERROR(IF(MID(D438,4,3)="AFE",VLOOKUP(D438,'Affiliated entities'!$B$7:$T$37,4,FALSE),VLOOKUP(A438,Beneficiaries!$A$9:$C$38,3,FALSE)),"")</f>
        <v/>
      </c>
      <c r="H438" s="188" t="b">
        <f t="shared" si="79"/>
        <v>1</v>
      </c>
      <c r="I438" s="147" t="str">
        <f t="shared" si="80"/>
        <v/>
      </c>
      <c r="J438" s="300">
        <f t="shared" si="81"/>
        <v>0</v>
      </c>
      <c r="K438" s="257"/>
      <c r="L438" s="230"/>
      <c r="M438" s="258"/>
      <c r="N438" s="258"/>
      <c r="O438" s="259"/>
      <c r="P438" s="258"/>
      <c r="Q438" s="259"/>
      <c r="R438" s="261"/>
      <c r="S438" s="261"/>
      <c r="T438" s="236"/>
      <c r="U438" s="402"/>
      <c r="V438" s="277">
        <f t="shared" si="82"/>
        <v>0</v>
      </c>
      <c r="W438" s="323" t="str">
        <f t="shared" si="83"/>
        <v/>
      </c>
      <c r="X438" s="238" t="str">
        <f t="shared" si="84"/>
        <v/>
      </c>
      <c r="Y438" s="252">
        <f t="shared" si="85"/>
        <v>0</v>
      </c>
      <c r="Z438" s="252">
        <f t="shared" si="86"/>
        <v>0</v>
      </c>
      <c r="AA438" s="253">
        <f t="shared" si="87"/>
        <v>0</v>
      </c>
      <c r="AB438" s="254">
        <f t="shared" si="88"/>
        <v>0</v>
      </c>
      <c r="AC438" s="254"/>
      <c r="AD438" s="255"/>
    </row>
    <row r="439" spans="1:30" ht="12.75" customHeight="1" x14ac:dyDescent="0.25">
      <c r="A439" s="186"/>
      <c r="B439" s="230"/>
      <c r="C439" s="256"/>
      <c r="D439" s="232"/>
      <c r="E439" s="192">
        <f t="shared" si="78"/>
        <v>10</v>
      </c>
      <c r="F439" s="144" t="str">
        <f>IFERROR(IF(MID(D439,4,3)="AFE",VLOOKUP(D439,'Affiliated entities'!$B$7:$T$37,2,FALSE),VLOOKUP(A439,Beneficiaries!$A$9:$C$38,2,FALSE)),"")</f>
        <v/>
      </c>
      <c r="G439" s="187" t="str">
        <f>IFERROR(IF(MID(D439,4,3)="AFE",VLOOKUP(D439,'Affiliated entities'!$B$7:$T$37,4,FALSE),VLOOKUP(A439,Beneficiaries!$A$9:$C$38,3,FALSE)),"")</f>
        <v/>
      </c>
      <c r="H439" s="188" t="b">
        <f t="shared" si="79"/>
        <v>1</v>
      </c>
      <c r="I439" s="147" t="str">
        <f t="shared" si="80"/>
        <v/>
      </c>
      <c r="J439" s="300">
        <f t="shared" si="81"/>
        <v>0</v>
      </c>
      <c r="K439" s="257"/>
      <c r="L439" s="230"/>
      <c r="M439" s="258"/>
      <c r="N439" s="258"/>
      <c r="O439" s="259"/>
      <c r="P439" s="258"/>
      <c r="Q439" s="259"/>
      <c r="R439" s="261"/>
      <c r="S439" s="261"/>
      <c r="T439" s="236"/>
      <c r="U439" s="402"/>
      <c r="V439" s="277">
        <f t="shared" si="82"/>
        <v>0</v>
      </c>
      <c r="W439" s="323" t="str">
        <f t="shared" si="83"/>
        <v/>
      </c>
      <c r="X439" s="238" t="str">
        <f t="shared" si="84"/>
        <v/>
      </c>
      <c r="Y439" s="252">
        <f t="shared" si="85"/>
        <v>0</v>
      </c>
      <c r="Z439" s="252">
        <f t="shared" si="86"/>
        <v>0</v>
      </c>
      <c r="AA439" s="253">
        <f t="shared" si="87"/>
        <v>0</v>
      </c>
      <c r="AB439" s="254">
        <f t="shared" si="88"/>
        <v>0</v>
      </c>
      <c r="AC439" s="254"/>
      <c r="AD439" s="255"/>
    </row>
    <row r="440" spans="1:30" ht="12.75" customHeight="1" x14ac:dyDescent="0.25">
      <c r="A440" s="186"/>
      <c r="B440" s="230"/>
      <c r="C440" s="256"/>
      <c r="D440" s="232"/>
      <c r="E440" s="192">
        <f t="shared" si="78"/>
        <v>10</v>
      </c>
      <c r="F440" s="144" t="str">
        <f>IFERROR(IF(MID(D440,4,3)="AFE",VLOOKUP(D440,'Affiliated entities'!$B$7:$T$37,2,FALSE),VLOOKUP(A440,Beneficiaries!$A$9:$C$38,2,FALSE)),"")</f>
        <v/>
      </c>
      <c r="G440" s="187" t="str">
        <f>IFERROR(IF(MID(D440,4,3)="AFE",VLOOKUP(D440,'Affiliated entities'!$B$7:$T$37,4,FALSE),VLOOKUP(A440,Beneficiaries!$A$9:$C$38,3,FALSE)),"")</f>
        <v/>
      </c>
      <c r="H440" s="188" t="b">
        <f t="shared" si="79"/>
        <v>1</v>
      </c>
      <c r="I440" s="147" t="str">
        <f t="shared" si="80"/>
        <v/>
      </c>
      <c r="J440" s="300">
        <f t="shared" si="81"/>
        <v>0</v>
      </c>
      <c r="K440" s="257"/>
      <c r="L440" s="230"/>
      <c r="M440" s="258"/>
      <c r="N440" s="258"/>
      <c r="O440" s="259"/>
      <c r="P440" s="258"/>
      <c r="Q440" s="259"/>
      <c r="R440" s="261"/>
      <c r="S440" s="261"/>
      <c r="T440" s="236"/>
      <c r="U440" s="402"/>
      <c r="V440" s="277">
        <f t="shared" si="82"/>
        <v>0</v>
      </c>
      <c r="W440" s="323" t="str">
        <f t="shared" si="83"/>
        <v/>
      </c>
      <c r="X440" s="238" t="str">
        <f t="shared" si="84"/>
        <v/>
      </c>
      <c r="Y440" s="252">
        <f t="shared" si="85"/>
        <v>0</v>
      </c>
      <c r="Z440" s="252">
        <f t="shared" si="86"/>
        <v>0</v>
      </c>
      <c r="AA440" s="253">
        <f t="shared" si="87"/>
        <v>0</v>
      </c>
      <c r="AB440" s="254">
        <f t="shared" si="88"/>
        <v>0</v>
      </c>
      <c r="AC440" s="254"/>
      <c r="AD440" s="255"/>
    </row>
    <row r="441" spans="1:30" ht="12.75" customHeight="1" x14ac:dyDescent="0.25">
      <c r="A441" s="186"/>
      <c r="B441" s="230"/>
      <c r="C441" s="256"/>
      <c r="D441" s="232"/>
      <c r="E441" s="192">
        <f t="shared" si="78"/>
        <v>10</v>
      </c>
      <c r="F441" s="144" t="str">
        <f>IFERROR(IF(MID(D441,4,3)="AFE",VLOOKUP(D441,'Affiliated entities'!$B$7:$T$37,2,FALSE),VLOOKUP(A441,Beneficiaries!$A$9:$C$38,2,FALSE)),"")</f>
        <v/>
      </c>
      <c r="G441" s="187" t="str">
        <f>IFERROR(IF(MID(D441,4,3)="AFE",VLOOKUP(D441,'Affiliated entities'!$B$7:$T$37,4,FALSE),VLOOKUP(A441,Beneficiaries!$A$9:$C$38,3,FALSE)),"")</f>
        <v/>
      </c>
      <c r="H441" s="188" t="b">
        <f t="shared" si="79"/>
        <v>1</v>
      </c>
      <c r="I441" s="147" t="str">
        <f t="shared" si="80"/>
        <v/>
      </c>
      <c r="J441" s="300">
        <f t="shared" si="81"/>
        <v>0</v>
      </c>
      <c r="K441" s="257"/>
      <c r="L441" s="230"/>
      <c r="M441" s="258"/>
      <c r="N441" s="258"/>
      <c r="O441" s="259"/>
      <c r="P441" s="258"/>
      <c r="Q441" s="259"/>
      <c r="R441" s="261"/>
      <c r="S441" s="261"/>
      <c r="T441" s="236"/>
      <c r="U441" s="402"/>
      <c r="V441" s="277">
        <f t="shared" si="82"/>
        <v>0</v>
      </c>
      <c r="W441" s="323" t="str">
        <f t="shared" si="83"/>
        <v/>
      </c>
      <c r="X441" s="238" t="str">
        <f t="shared" si="84"/>
        <v/>
      </c>
      <c r="Y441" s="252">
        <f t="shared" si="85"/>
        <v>0</v>
      </c>
      <c r="Z441" s="252">
        <f t="shared" si="86"/>
        <v>0</v>
      </c>
      <c r="AA441" s="253">
        <f t="shared" si="87"/>
        <v>0</v>
      </c>
      <c r="AB441" s="254">
        <f t="shared" si="88"/>
        <v>0</v>
      </c>
      <c r="AC441" s="254"/>
      <c r="AD441" s="255"/>
    </row>
    <row r="442" spans="1:30" ht="12.75" customHeight="1" x14ac:dyDescent="0.25">
      <c r="A442" s="186"/>
      <c r="B442" s="230"/>
      <c r="C442" s="256"/>
      <c r="D442" s="232"/>
      <c r="E442" s="192">
        <f t="shared" si="78"/>
        <v>10</v>
      </c>
      <c r="F442" s="144" t="str">
        <f>IFERROR(IF(MID(D442,4,3)="AFE",VLOOKUP(D442,'Affiliated entities'!$B$7:$T$37,2,FALSE),VLOOKUP(A442,Beneficiaries!$A$9:$C$38,2,FALSE)),"")</f>
        <v/>
      </c>
      <c r="G442" s="187" t="str">
        <f>IFERROR(IF(MID(D442,4,3)="AFE",VLOOKUP(D442,'Affiliated entities'!$B$7:$T$37,4,FALSE),VLOOKUP(A442,Beneficiaries!$A$9:$C$38,3,FALSE)),"")</f>
        <v/>
      </c>
      <c r="H442" s="188" t="b">
        <f t="shared" si="79"/>
        <v>1</v>
      </c>
      <c r="I442" s="147" t="str">
        <f t="shared" si="80"/>
        <v/>
      </c>
      <c r="J442" s="300">
        <f t="shared" si="81"/>
        <v>0</v>
      </c>
      <c r="K442" s="257"/>
      <c r="L442" s="230"/>
      <c r="M442" s="258"/>
      <c r="N442" s="258"/>
      <c r="O442" s="259"/>
      <c r="P442" s="258"/>
      <c r="Q442" s="259"/>
      <c r="R442" s="261"/>
      <c r="S442" s="261"/>
      <c r="T442" s="236"/>
      <c r="U442" s="402"/>
      <c r="V442" s="277">
        <f t="shared" si="82"/>
        <v>0</v>
      </c>
      <c r="W442" s="323" t="str">
        <f t="shared" si="83"/>
        <v/>
      </c>
      <c r="X442" s="238" t="str">
        <f t="shared" si="84"/>
        <v/>
      </c>
      <c r="Y442" s="252">
        <f t="shared" si="85"/>
        <v>0</v>
      </c>
      <c r="Z442" s="252">
        <f t="shared" si="86"/>
        <v>0</v>
      </c>
      <c r="AA442" s="253">
        <f t="shared" si="87"/>
        <v>0</v>
      </c>
      <c r="AB442" s="254">
        <f t="shared" si="88"/>
        <v>0</v>
      </c>
      <c r="AC442" s="254"/>
      <c r="AD442" s="255"/>
    </row>
    <row r="443" spans="1:30" ht="12.75" customHeight="1" x14ac:dyDescent="0.25">
      <c r="A443" s="186"/>
      <c r="B443" s="230"/>
      <c r="C443" s="256"/>
      <c r="D443" s="232"/>
      <c r="E443" s="192">
        <f t="shared" si="78"/>
        <v>10</v>
      </c>
      <c r="F443" s="144" t="str">
        <f>IFERROR(IF(MID(D443,4,3)="AFE",VLOOKUP(D443,'Affiliated entities'!$B$7:$T$37,2,FALSE),VLOOKUP(A443,Beneficiaries!$A$9:$C$38,2,FALSE)),"")</f>
        <v/>
      </c>
      <c r="G443" s="187" t="str">
        <f>IFERROR(IF(MID(D443,4,3)="AFE",VLOOKUP(D443,'Affiliated entities'!$B$7:$T$37,4,FALSE),VLOOKUP(A443,Beneficiaries!$A$9:$C$38,3,FALSE)),"")</f>
        <v/>
      </c>
      <c r="H443" s="188" t="b">
        <f t="shared" si="79"/>
        <v>1</v>
      </c>
      <c r="I443" s="147" t="str">
        <f t="shared" si="80"/>
        <v/>
      </c>
      <c r="J443" s="300">
        <f t="shared" si="81"/>
        <v>0</v>
      </c>
      <c r="K443" s="257"/>
      <c r="L443" s="230"/>
      <c r="M443" s="258"/>
      <c r="N443" s="258"/>
      <c r="O443" s="259"/>
      <c r="P443" s="258"/>
      <c r="Q443" s="259"/>
      <c r="R443" s="261"/>
      <c r="S443" s="261"/>
      <c r="T443" s="236"/>
      <c r="U443" s="402"/>
      <c r="V443" s="277">
        <f t="shared" si="82"/>
        <v>0</v>
      </c>
      <c r="W443" s="323" t="str">
        <f t="shared" si="83"/>
        <v/>
      </c>
      <c r="X443" s="238" t="str">
        <f t="shared" si="84"/>
        <v/>
      </c>
      <c r="Y443" s="252">
        <f t="shared" si="85"/>
        <v>0</v>
      </c>
      <c r="Z443" s="252">
        <f t="shared" si="86"/>
        <v>0</v>
      </c>
      <c r="AA443" s="253">
        <f t="shared" si="87"/>
        <v>0</v>
      </c>
      <c r="AB443" s="254">
        <f t="shared" si="88"/>
        <v>0</v>
      </c>
      <c r="AC443" s="254"/>
      <c r="AD443" s="255"/>
    </row>
    <row r="444" spans="1:30" ht="12.75" customHeight="1" x14ac:dyDescent="0.25">
      <c r="A444" s="186"/>
      <c r="B444" s="230"/>
      <c r="C444" s="256"/>
      <c r="D444" s="232"/>
      <c r="E444" s="192">
        <f t="shared" si="78"/>
        <v>10</v>
      </c>
      <c r="F444" s="144" t="str">
        <f>IFERROR(IF(MID(D444,4,3)="AFE",VLOOKUP(D444,'Affiliated entities'!$B$7:$T$37,2,FALSE),VLOOKUP(A444,Beneficiaries!$A$9:$C$38,2,FALSE)),"")</f>
        <v/>
      </c>
      <c r="G444" s="187" t="str">
        <f>IFERROR(IF(MID(D444,4,3)="AFE",VLOOKUP(D444,'Affiliated entities'!$B$7:$T$37,4,FALSE),VLOOKUP(A444,Beneficiaries!$A$9:$C$38,3,FALSE)),"")</f>
        <v/>
      </c>
      <c r="H444" s="188" t="b">
        <f t="shared" si="79"/>
        <v>1</v>
      </c>
      <c r="I444" s="147" t="str">
        <f t="shared" si="80"/>
        <v/>
      </c>
      <c r="J444" s="300">
        <f t="shared" si="81"/>
        <v>0</v>
      </c>
      <c r="K444" s="257"/>
      <c r="L444" s="230"/>
      <c r="M444" s="258"/>
      <c r="N444" s="258"/>
      <c r="O444" s="259"/>
      <c r="P444" s="258"/>
      <c r="Q444" s="259"/>
      <c r="R444" s="261"/>
      <c r="S444" s="261"/>
      <c r="T444" s="236"/>
      <c r="U444" s="402"/>
      <c r="V444" s="277">
        <f t="shared" si="82"/>
        <v>0</v>
      </c>
      <c r="W444" s="323" t="str">
        <f t="shared" si="83"/>
        <v/>
      </c>
      <c r="X444" s="238" t="str">
        <f t="shared" si="84"/>
        <v/>
      </c>
      <c r="Y444" s="252">
        <f t="shared" si="85"/>
        <v>0</v>
      </c>
      <c r="Z444" s="252">
        <f t="shared" si="86"/>
        <v>0</v>
      </c>
      <c r="AA444" s="253">
        <f t="shared" si="87"/>
        <v>0</v>
      </c>
      <c r="AB444" s="254">
        <f t="shared" si="88"/>
        <v>0</v>
      </c>
      <c r="AC444" s="254"/>
      <c r="AD444" s="255"/>
    </row>
    <row r="445" spans="1:30" ht="12.75" customHeight="1" x14ac:dyDescent="0.25">
      <c r="A445" s="186"/>
      <c r="B445" s="230"/>
      <c r="C445" s="256"/>
      <c r="D445" s="232"/>
      <c r="E445" s="192">
        <f t="shared" si="78"/>
        <v>10</v>
      </c>
      <c r="F445" s="144" t="str">
        <f>IFERROR(IF(MID(D445,4,3)="AFE",VLOOKUP(D445,'Affiliated entities'!$B$7:$T$37,2,FALSE),VLOOKUP(A445,Beneficiaries!$A$9:$C$38,2,FALSE)),"")</f>
        <v/>
      </c>
      <c r="G445" s="187" t="str">
        <f>IFERROR(IF(MID(D445,4,3)="AFE",VLOOKUP(D445,'Affiliated entities'!$B$7:$T$37,4,FALSE),VLOOKUP(A445,Beneficiaries!$A$9:$C$38,3,FALSE)),"")</f>
        <v/>
      </c>
      <c r="H445" s="188" t="b">
        <f t="shared" si="79"/>
        <v>1</v>
      </c>
      <c r="I445" s="147" t="str">
        <f t="shared" si="80"/>
        <v/>
      </c>
      <c r="J445" s="300">
        <f t="shared" si="81"/>
        <v>0</v>
      </c>
      <c r="K445" s="257"/>
      <c r="L445" s="230"/>
      <c r="M445" s="258"/>
      <c r="N445" s="258"/>
      <c r="O445" s="259"/>
      <c r="P445" s="258"/>
      <c r="Q445" s="259"/>
      <c r="R445" s="261"/>
      <c r="S445" s="261"/>
      <c r="T445" s="236"/>
      <c r="U445" s="402"/>
      <c r="V445" s="277">
        <f t="shared" si="82"/>
        <v>0</v>
      </c>
      <c r="W445" s="323" t="str">
        <f t="shared" si="83"/>
        <v/>
      </c>
      <c r="X445" s="238" t="str">
        <f t="shared" si="84"/>
        <v/>
      </c>
      <c r="Y445" s="252">
        <f t="shared" si="85"/>
        <v>0</v>
      </c>
      <c r="Z445" s="252">
        <f t="shared" si="86"/>
        <v>0</v>
      </c>
      <c r="AA445" s="253">
        <f t="shared" si="87"/>
        <v>0</v>
      </c>
      <c r="AB445" s="254">
        <f t="shared" si="88"/>
        <v>0</v>
      </c>
      <c r="AC445" s="254"/>
      <c r="AD445" s="255"/>
    </row>
    <row r="446" spans="1:30" ht="12.75" customHeight="1" x14ac:dyDescent="0.25">
      <c r="A446" s="186"/>
      <c r="B446" s="230"/>
      <c r="C446" s="256"/>
      <c r="D446" s="232"/>
      <c r="E446" s="192">
        <f t="shared" si="78"/>
        <v>10</v>
      </c>
      <c r="F446" s="144" t="str">
        <f>IFERROR(IF(MID(D446,4,3)="AFE",VLOOKUP(D446,'Affiliated entities'!$B$7:$T$37,2,FALSE),VLOOKUP(A446,Beneficiaries!$A$9:$C$38,2,FALSE)),"")</f>
        <v/>
      </c>
      <c r="G446" s="187" t="str">
        <f>IFERROR(IF(MID(D446,4,3)="AFE",VLOOKUP(D446,'Affiliated entities'!$B$7:$T$37,4,FALSE),VLOOKUP(A446,Beneficiaries!$A$9:$C$38,3,FALSE)),"")</f>
        <v/>
      </c>
      <c r="H446" s="188" t="b">
        <f t="shared" si="79"/>
        <v>1</v>
      </c>
      <c r="I446" s="147" t="str">
        <f t="shared" si="80"/>
        <v/>
      </c>
      <c r="J446" s="300">
        <f t="shared" si="81"/>
        <v>0</v>
      </c>
      <c r="K446" s="257"/>
      <c r="L446" s="230"/>
      <c r="M446" s="258"/>
      <c r="N446" s="258"/>
      <c r="O446" s="259"/>
      <c r="P446" s="258"/>
      <c r="Q446" s="259"/>
      <c r="R446" s="261"/>
      <c r="S446" s="261"/>
      <c r="T446" s="236"/>
      <c r="U446" s="402"/>
      <c r="V446" s="277">
        <f t="shared" si="82"/>
        <v>0</v>
      </c>
      <c r="W446" s="323" t="str">
        <f t="shared" si="83"/>
        <v/>
      </c>
      <c r="X446" s="238" t="str">
        <f t="shared" si="84"/>
        <v/>
      </c>
      <c r="Y446" s="252">
        <f t="shared" si="85"/>
        <v>0</v>
      </c>
      <c r="Z446" s="252">
        <f t="shared" si="86"/>
        <v>0</v>
      </c>
      <c r="AA446" s="253">
        <f t="shared" si="87"/>
        <v>0</v>
      </c>
      <c r="AB446" s="254">
        <f t="shared" si="88"/>
        <v>0</v>
      </c>
      <c r="AC446" s="254"/>
      <c r="AD446" s="255"/>
    </row>
    <row r="447" spans="1:30" ht="12.75" customHeight="1" x14ac:dyDescent="0.25">
      <c r="A447" s="186"/>
      <c r="B447" s="230"/>
      <c r="C447" s="256"/>
      <c r="D447" s="232"/>
      <c r="E447" s="192">
        <f t="shared" si="78"/>
        <v>10</v>
      </c>
      <c r="F447" s="144" t="str">
        <f>IFERROR(IF(MID(D447,4,3)="AFE",VLOOKUP(D447,'Affiliated entities'!$B$7:$T$37,2,FALSE),VLOOKUP(A447,Beneficiaries!$A$9:$C$38,2,FALSE)),"")</f>
        <v/>
      </c>
      <c r="G447" s="187" t="str">
        <f>IFERROR(IF(MID(D447,4,3)="AFE",VLOOKUP(D447,'Affiliated entities'!$B$7:$T$37,4,FALSE),VLOOKUP(A447,Beneficiaries!$A$9:$C$38,3,FALSE)),"")</f>
        <v/>
      </c>
      <c r="H447" s="188" t="b">
        <f t="shared" si="79"/>
        <v>1</v>
      </c>
      <c r="I447" s="147" t="str">
        <f t="shared" si="80"/>
        <v/>
      </c>
      <c r="J447" s="300">
        <f t="shared" si="81"/>
        <v>0</v>
      </c>
      <c r="K447" s="257"/>
      <c r="L447" s="230"/>
      <c r="M447" s="258"/>
      <c r="N447" s="258"/>
      <c r="O447" s="259"/>
      <c r="P447" s="258"/>
      <c r="Q447" s="259"/>
      <c r="R447" s="261"/>
      <c r="S447" s="261"/>
      <c r="T447" s="236"/>
      <c r="U447" s="402"/>
      <c r="V447" s="277">
        <f t="shared" si="82"/>
        <v>0</v>
      </c>
      <c r="W447" s="323" t="str">
        <f t="shared" si="83"/>
        <v/>
      </c>
      <c r="X447" s="238" t="str">
        <f t="shared" si="84"/>
        <v/>
      </c>
      <c r="Y447" s="252">
        <f t="shared" si="85"/>
        <v>0</v>
      </c>
      <c r="Z447" s="252">
        <f t="shared" si="86"/>
        <v>0</v>
      </c>
      <c r="AA447" s="253">
        <f t="shared" si="87"/>
        <v>0</v>
      </c>
      <c r="AB447" s="254">
        <f t="shared" si="88"/>
        <v>0</v>
      </c>
      <c r="AC447" s="254"/>
      <c r="AD447" s="255"/>
    </row>
    <row r="448" spans="1:30" ht="12.75" customHeight="1" x14ac:dyDescent="0.25">
      <c r="A448" s="186"/>
      <c r="B448" s="230"/>
      <c r="C448" s="256"/>
      <c r="D448" s="232"/>
      <c r="E448" s="192">
        <f t="shared" si="78"/>
        <v>10</v>
      </c>
      <c r="F448" s="144" t="str">
        <f>IFERROR(IF(MID(D448,4,3)="AFE",VLOOKUP(D448,'Affiliated entities'!$B$7:$T$37,2,FALSE),VLOOKUP(A448,Beneficiaries!$A$9:$C$38,2,FALSE)),"")</f>
        <v/>
      </c>
      <c r="G448" s="187" t="str">
        <f>IFERROR(IF(MID(D448,4,3)="AFE",VLOOKUP(D448,'Affiliated entities'!$B$7:$T$37,4,FALSE),VLOOKUP(A448,Beneficiaries!$A$9:$C$38,3,FALSE)),"")</f>
        <v/>
      </c>
      <c r="H448" s="188" t="b">
        <f t="shared" si="79"/>
        <v>1</v>
      </c>
      <c r="I448" s="147" t="str">
        <f t="shared" si="80"/>
        <v/>
      </c>
      <c r="J448" s="300">
        <f t="shared" si="81"/>
        <v>0</v>
      </c>
      <c r="K448" s="257"/>
      <c r="L448" s="230"/>
      <c r="M448" s="258"/>
      <c r="N448" s="258"/>
      <c r="O448" s="259"/>
      <c r="P448" s="258"/>
      <c r="Q448" s="259"/>
      <c r="R448" s="261"/>
      <c r="S448" s="261"/>
      <c r="T448" s="236"/>
      <c r="U448" s="402"/>
      <c r="V448" s="277">
        <f t="shared" si="82"/>
        <v>0</v>
      </c>
      <c r="W448" s="323" t="str">
        <f t="shared" si="83"/>
        <v/>
      </c>
      <c r="X448" s="238" t="str">
        <f t="shared" si="84"/>
        <v/>
      </c>
      <c r="Y448" s="252">
        <f t="shared" si="85"/>
        <v>0</v>
      </c>
      <c r="Z448" s="252">
        <f t="shared" si="86"/>
        <v>0</v>
      </c>
      <c r="AA448" s="253">
        <f t="shared" si="87"/>
        <v>0</v>
      </c>
      <c r="AB448" s="254">
        <f t="shared" si="88"/>
        <v>0</v>
      </c>
      <c r="AC448" s="254"/>
      <c r="AD448" s="255"/>
    </row>
    <row r="449" spans="1:30" ht="12.75" customHeight="1" x14ac:dyDescent="0.25">
      <c r="A449" s="186"/>
      <c r="B449" s="230"/>
      <c r="C449" s="256"/>
      <c r="D449" s="232"/>
      <c r="E449" s="192">
        <f t="shared" si="78"/>
        <v>10</v>
      </c>
      <c r="F449" s="144" t="str">
        <f>IFERROR(IF(MID(D449,4,3)="AFE",VLOOKUP(D449,'Affiliated entities'!$B$7:$T$37,2,FALSE),VLOOKUP(A449,Beneficiaries!$A$9:$C$38,2,FALSE)),"")</f>
        <v/>
      </c>
      <c r="G449" s="187" t="str">
        <f>IFERROR(IF(MID(D449,4,3)="AFE",VLOOKUP(D449,'Affiliated entities'!$B$7:$T$37,4,FALSE),VLOOKUP(A449,Beneficiaries!$A$9:$C$38,3,FALSE)),"")</f>
        <v/>
      </c>
      <c r="H449" s="188" t="b">
        <f t="shared" si="79"/>
        <v>1</v>
      </c>
      <c r="I449" s="147" t="str">
        <f t="shared" si="80"/>
        <v/>
      </c>
      <c r="J449" s="300">
        <f t="shared" si="81"/>
        <v>0</v>
      </c>
      <c r="K449" s="257"/>
      <c r="L449" s="230"/>
      <c r="M449" s="258"/>
      <c r="N449" s="258"/>
      <c r="O449" s="259"/>
      <c r="P449" s="258"/>
      <c r="Q449" s="259"/>
      <c r="R449" s="261"/>
      <c r="S449" s="261"/>
      <c r="T449" s="236"/>
      <c r="U449" s="402"/>
      <c r="V449" s="277">
        <f t="shared" si="82"/>
        <v>0</v>
      </c>
      <c r="W449" s="323" t="str">
        <f t="shared" si="83"/>
        <v/>
      </c>
      <c r="X449" s="238" t="str">
        <f t="shared" si="84"/>
        <v/>
      </c>
      <c r="Y449" s="252">
        <f t="shared" si="85"/>
        <v>0</v>
      </c>
      <c r="Z449" s="252">
        <f t="shared" si="86"/>
        <v>0</v>
      </c>
      <c r="AA449" s="253">
        <f t="shared" si="87"/>
        <v>0</v>
      </c>
      <c r="AB449" s="254">
        <f t="shared" si="88"/>
        <v>0</v>
      </c>
      <c r="AC449" s="254"/>
      <c r="AD449" s="255"/>
    </row>
    <row r="450" spans="1:30" ht="12.75" customHeight="1" x14ac:dyDescent="0.25">
      <c r="A450" s="186"/>
      <c r="B450" s="230"/>
      <c r="C450" s="256"/>
      <c r="D450" s="232"/>
      <c r="E450" s="192">
        <f t="shared" si="78"/>
        <v>10</v>
      </c>
      <c r="F450" s="144" t="str">
        <f>IFERROR(IF(MID(D450,4,3)="AFE",VLOOKUP(D450,'Affiliated entities'!$B$7:$T$37,2,FALSE),VLOOKUP(A450,Beneficiaries!$A$9:$C$38,2,FALSE)),"")</f>
        <v/>
      </c>
      <c r="G450" s="187" t="str">
        <f>IFERROR(IF(MID(D450,4,3)="AFE",VLOOKUP(D450,'Affiliated entities'!$B$7:$T$37,4,FALSE),VLOOKUP(A450,Beneficiaries!$A$9:$C$38,3,FALSE)),"")</f>
        <v/>
      </c>
      <c r="H450" s="188" t="b">
        <f t="shared" si="79"/>
        <v>1</v>
      </c>
      <c r="I450" s="147" t="str">
        <f t="shared" si="80"/>
        <v/>
      </c>
      <c r="J450" s="300">
        <f t="shared" si="81"/>
        <v>0</v>
      </c>
      <c r="K450" s="257"/>
      <c r="L450" s="230"/>
      <c r="M450" s="258"/>
      <c r="N450" s="258"/>
      <c r="O450" s="259"/>
      <c r="P450" s="258"/>
      <c r="Q450" s="259"/>
      <c r="R450" s="261"/>
      <c r="S450" s="261"/>
      <c r="T450" s="236"/>
      <c r="U450" s="402"/>
      <c r="V450" s="277">
        <f t="shared" si="82"/>
        <v>0</v>
      </c>
      <c r="W450" s="323" t="str">
        <f t="shared" si="83"/>
        <v/>
      </c>
      <c r="X450" s="238" t="str">
        <f t="shared" si="84"/>
        <v/>
      </c>
      <c r="Y450" s="252">
        <f t="shared" si="85"/>
        <v>0</v>
      </c>
      <c r="Z450" s="252">
        <f t="shared" si="86"/>
        <v>0</v>
      </c>
      <c r="AA450" s="253">
        <f t="shared" si="87"/>
        <v>0</v>
      </c>
      <c r="AB450" s="254">
        <f t="shared" si="88"/>
        <v>0</v>
      </c>
      <c r="AC450" s="254"/>
      <c r="AD450" s="255"/>
    </row>
    <row r="451" spans="1:30" ht="12.75" customHeight="1" x14ac:dyDescent="0.25">
      <c r="A451" s="186"/>
      <c r="B451" s="230"/>
      <c r="C451" s="256"/>
      <c r="D451" s="232"/>
      <c r="E451" s="192">
        <f t="shared" si="78"/>
        <v>10</v>
      </c>
      <c r="F451" s="144" t="str">
        <f>IFERROR(IF(MID(D451,4,3)="AFE",VLOOKUP(D451,'Affiliated entities'!$B$7:$T$37,2,FALSE),VLOOKUP(A451,Beneficiaries!$A$9:$C$38,2,FALSE)),"")</f>
        <v/>
      </c>
      <c r="G451" s="187" t="str">
        <f>IFERROR(IF(MID(D451,4,3)="AFE",VLOOKUP(D451,'Affiliated entities'!$B$7:$T$37,4,FALSE),VLOOKUP(A451,Beneficiaries!$A$9:$C$38,3,FALSE)),"")</f>
        <v/>
      </c>
      <c r="H451" s="188" t="b">
        <f t="shared" si="79"/>
        <v>1</v>
      </c>
      <c r="I451" s="147" t="str">
        <f t="shared" si="80"/>
        <v/>
      </c>
      <c r="J451" s="300">
        <f t="shared" si="81"/>
        <v>0</v>
      </c>
      <c r="K451" s="257"/>
      <c r="L451" s="230"/>
      <c r="M451" s="258"/>
      <c r="N451" s="258"/>
      <c r="O451" s="259"/>
      <c r="P451" s="258"/>
      <c r="Q451" s="259"/>
      <c r="R451" s="261"/>
      <c r="S451" s="261"/>
      <c r="T451" s="236"/>
      <c r="U451" s="402"/>
      <c r="V451" s="277">
        <f t="shared" si="82"/>
        <v>0</v>
      </c>
      <c r="W451" s="323" t="str">
        <f t="shared" si="83"/>
        <v/>
      </c>
      <c r="X451" s="238" t="str">
        <f t="shared" si="84"/>
        <v/>
      </c>
      <c r="Y451" s="252">
        <f t="shared" si="85"/>
        <v>0</v>
      </c>
      <c r="Z451" s="252">
        <f t="shared" si="86"/>
        <v>0</v>
      </c>
      <c r="AA451" s="253">
        <f t="shared" si="87"/>
        <v>0</v>
      </c>
      <c r="AB451" s="254">
        <f t="shared" si="88"/>
        <v>0</v>
      </c>
      <c r="AC451" s="254"/>
      <c r="AD451" s="255"/>
    </row>
    <row r="452" spans="1:30" ht="12.75" customHeight="1" x14ac:dyDescent="0.25">
      <c r="A452" s="186"/>
      <c r="B452" s="230"/>
      <c r="C452" s="256"/>
      <c r="D452" s="232"/>
      <c r="E452" s="192">
        <f t="shared" si="78"/>
        <v>10</v>
      </c>
      <c r="F452" s="144" t="str">
        <f>IFERROR(IF(MID(D452,4,3)="AFE",VLOOKUP(D452,'Affiliated entities'!$B$7:$T$37,2,FALSE),VLOOKUP(A452,Beneficiaries!$A$9:$C$38,2,FALSE)),"")</f>
        <v/>
      </c>
      <c r="G452" s="187" t="str">
        <f>IFERROR(IF(MID(D452,4,3)="AFE",VLOOKUP(D452,'Affiliated entities'!$B$7:$T$37,4,FALSE),VLOOKUP(A452,Beneficiaries!$A$9:$C$38,3,FALSE)),"")</f>
        <v/>
      </c>
      <c r="H452" s="188" t="b">
        <f t="shared" si="79"/>
        <v>1</v>
      </c>
      <c r="I452" s="147" t="str">
        <f t="shared" si="80"/>
        <v/>
      </c>
      <c r="J452" s="300">
        <f t="shared" si="81"/>
        <v>0</v>
      </c>
      <c r="K452" s="257"/>
      <c r="L452" s="230"/>
      <c r="M452" s="258"/>
      <c r="N452" s="258"/>
      <c r="O452" s="259"/>
      <c r="P452" s="258"/>
      <c r="Q452" s="259"/>
      <c r="R452" s="261"/>
      <c r="S452" s="261"/>
      <c r="T452" s="236"/>
      <c r="U452" s="402"/>
      <c r="V452" s="277">
        <f t="shared" si="82"/>
        <v>0</v>
      </c>
      <c r="W452" s="323" t="str">
        <f t="shared" si="83"/>
        <v/>
      </c>
      <c r="X452" s="238" t="str">
        <f t="shared" si="84"/>
        <v/>
      </c>
      <c r="Y452" s="252">
        <f t="shared" si="85"/>
        <v>0</v>
      </c>
      <c r="Z452" s="252">
        <f t="shared" si="86"/>
        <v>0</v>
      </c>
      <c r="AA452" s="253">
        <f t="shared" si="87"/>
        <v>0</v>
      </c>
      <c r="AB452" s="254">
        <f t="shared" si="88"/>
        <v>0</v>
      </c>
      <c r="AC452" s="254"/>
      <c r="AD452" s="255"/>
    </row>
    <row r="453" spans="1:30" ht="12.75" customHeight="1" x14ac:dyDescent="0.25">
      <c r="A453" s="186"/>
      <c r="B453" s="230"/>
      <c r="C453" s="256"/>
      <c r="D453" s="232"/>
      <c r="E453" s="192">
        <f t="shared" si="78"/>
        <v>10</v>
      </c>
      <c r="F453" s="144" t="str">
        <f>IFERROR(IF(MID(D453,4,3)="AFE",VLOOKUP(D453,'Affiliated entities'!$B$7:$T$37,2,FALSE),VLOOKUP(A453,Beneficiaries!$A$9:$C$38,2,FALSE)),"")</f>
        <v/>
      </c>
      <c r="G453" s="187" t="str">
        <f>IFERROR(IF(MID(D453,4,3)="AFE",VLOOKUP(D453,'Affiliated entities'!$B$7:$T$37,4,FALSE),VLOOKUP(A453,Beneficiaries!$A$9:$C$38,3,FALSE)),"")</f>
        <v/>
      </c>
      <c r="H453" s="188" t="b">
        <f t="shared" si="79"/>
        <v>1</v>
      </c>
      <c r="I453" s="147" t="str">
        <f t="shared" si="80"/>
        <v/>
      </c>
      <c r="J453" s="300">
        <f t="shared" si="81"/>
        <v>0</v>
      </c>
      <c r="K453" s="257"/>
      <c r="L453" s="230"/>
      <c r="M453" s="258"/>
      <c r="N453" s="258"/>
      <c r="O453" s="259"/>
      <c r="P453" s="258"/>
      <c r="Q453" s="259"/>
      <c r="R453" s="261"/>
      <c r="S453" s="261"/>
      <c r="T453" s="236"/>
      <c r="U453" s="402"/>
      <c r="V453" s="277">
        <f t="shared" si="82"/>
        <v>0</v>
      </c>
      <c r="W453" s="323" t="str">
        <f t="shared" si="83"/>
        <v/>
      </c>
      <c r="X453" s="238" t="str">
        <f t="shared" si="84"/>
        <v/>
      </c>
      <c r="Y453" s="252">
        <f t="shared" si="85"/>
        <v>0</v>
      </c>
      <c r="Z453" s="252">
        <f t="shared" si="86"/>
        <v>0</v>
      </c>
      <c r="AA453" s="253">
        <f t="shared" si="87"/>
        <v>0</v>
      </c>
      <c r="AB453" s="254">
        <f t="shared" si="88"/>
        <v>0</v>
      </c>
      <c r="AC453" s="254"/>
      <c r="AD453" s="255"/>
    </row>
    <row r="454" spans="1:30" ht="12.75" customHeight="1" x14ac:dyDescent="0.25">
      <c r="A454" s="186"/>
      <c r="B454" s="230"/>
      <c r="C454" s="256"/>
      <c r="D454" s="232"/>
      <c r="E454" s="192">
        <f t="shared" si="78"/>
        <v>10</v>
      </c>
      <c r="F454" s="144" t="str">
        <f>IFERROR(IF(MID(D454,4,3)="AFE",VLOOKUP(D454,'Affiliated entities'!$B$7:$T$37,2,FALSE),VLOOKUP(A454,Beneficiaries!$A$9:$C$38,2,FALSE)),"")</f>
        <v/>
      </c>
      <c r="G454" s="187" t="str">
        <f>IFERROR(IF(MID(D454,4,3)="AFE",VLOOKUP(D454,'Affiliated entities'!$B$7:$T$37,4,FALSE),VLOOKUP(A454,Beneficiaries!$A$9:$C$38,3,FALSE)),"")</f>
        <v/>
      </c>
      <c r="H454" s="188" t="b">
        <f t="shared" si="79"/>
        <v>1</v>
      </c>
      <c r="I454" s="147" t="str">
        <f t="shared" si="80"/>
        <v/>
      </c>
      <c r="J454" s="300">
        <f t="shared" si="81"/>
        <v>0</v>
      </c>
      <c r="K454" s="257"/>
      <c r="L454" s="230"/>
      <c r="M454" s="258"/>
      <c r="N454" s="258"/>
      <c r="O454" s="259"/>
      <c r="P454" s="258"/>
      <c r="Q454" s="259"/>
      <c r="R454" s="261"/>
      <c r="S454" s="261"/>
      <c r="T454" s="236"/>
      <c r="U454" s="402"/>
      <c r="V454" s="277">
        <f t="shared" si="82"/>
        <v>0</v>
      </c>
      <c r="W454" s="323" t="str">
        <f t="shared" si="83"/>
        <v/>
      </c>
      <c r="X454" s="238" t="str">
        <f t="shared" si="84"/>
        <v/>
      </c>
      <c r="Y454" s="252">
        <f t="shared" si="85"/>
        <v>0</v>
      </c>
      <c r="Z454" s="252">
        <f t="shared" si="86"/>
        <v>0</v>
      </c>
      <c r="AA454" s="253">
        <f t="shared" si="87"/>
        <v>0</v>
      </c>
      <c r="AB454" s="254">
        <f t="shared" si="88"/>
        <v>0</v>
      </c>
      <c r="AC454" s="254"/>
      <c r="AD454" s="255"/>
    </row>
    <row r="455" spans="1:30" ht="12.75" customHeight="1" x14ac:dyDescent="0.25">
      <c r="A455" s="186"/>
      <c r="B455" s="230"/>
      <c r="C455" s="256"/>
      <c r="D455" s="232"/>
      <c r="E455" s="192">
        <f t="shared" si="78"/>
        <v>10</v>
      </c>
      <c r="F455" s="144" t="str">
        <f>IFERROR(IF(MID(D455,4,3)="AFE",VLOOKUP(D455,'Affiliated entities'!$B$7:$T$37,2,FALSE),VLOOKUP(A455,Beneficiaries!$A$9:$C$38,2,FALSE)),"")</f>
        <v/>
      </c>
      <c r="G455" s="187" t="str">
        <f>IFERROR(IF(MID(D455,4,3)="AFE",VLOOKUP(D455,'Affiliated entities'!$B$7:$T$37,4,FALSE),VLOOKUP(A455,Beneficiaries!$A$9:$C$38,3,FALSE)),"")</f>
        <v/>
      </c>
      <c r="H455" s="188" t="b">
        <f t="shared" si="79"/>
        <v>1</v>
      </c>
      <c r="I455" s="147" t="str">
        <f t="shared" si="80"/>
        <v/>
      </c>
      <c r="J455" s="300">
        <f t="shared" si="81"/>
        <v>0</v>
      </c>
      <c r="K455" s="257"/>
      <c r="L455" s="230"/>
      <c r="M455" s="258"/>
      <c r="N455" s="258"/>
      <c r="O455" s="259"/>
      <c r="P455" s="258"/>
      <c r="Q455" s="259"/>
      <c r="R455" s="261"/>
      <c r="S455" s="261"/>
      <c r="T455" s="236"/>
      <c r="U455" s="402"/>
      <c r="V455" s="277">
        <f t="shared" si="82"/>
        <v>0</v>
      </c>
      <c r="W455" s="323" t="str">
        <f t="shared" si="83"/>
        <v/>
      </c>
      <c r="X455" s="238" t="str">
        <f t="shared" si="84"/>
        <v/>
      </c>
      <c r="Y455" s="252">
        <f t="shared" si="85"/>
        <v>0</v>
      </c>
      <c r="Z455" s="252">
        <f t="shared" si="86"/>
        <v>0</v>
      </c>
      <c r="AA455" s="253">
        <f t="shared" si="87"/>
        <v>0</v>
      </c>
      <c r="AB455" s="254">
        <f t="shared" si="88"/>
        <v>0</v>
      </c>
      <c r="AC455" s="254"/>
      <c r="AD455" s="255"/>
    </row>
    <row r="456" spans="1:30" ht="12.75" customHeight="1" x14ac:dyDescent="0.25">
      <c r="A456" s="186"/>
      <c r="B456" s="230"/>
      <c r="C456" s="256"/>
      <c r="D456" s="232"/>
      <c r="E456" s="192">
        <f t="shared" si="78"/>
        <v>10</v>
      </c>
      <c r="F456" s="144" t="str">
        <f>IFERROR(IF(MID(D456,4,3)="AFE",VLOOKUP(D456,'Affiliated entities'!$B$7:$T$37,2,FALSE),VLOOKUP(A456,Beneficiaries!$A$9:$C$38,2,FALSE)),"")</f>
        <v/>
      </c>
      <c r="G456" s="187" t="str">
        <f>IFERROR(IF(MID(D456,4,3)="AFE",VLOOKUP(D456,'Affiliated entities'!$B$7:$T$37,4,FALSE),VLOOKUP(A456,Beneficiaries!$A$9:$C$38,3,FALSE)),"")</f>
        <v/>
      </c>
      <c r="H456" s="188" t="b">
        <f t="shared" si="79"/>
        <v>1</v>
      </c>
      <c r="I456" s="147" t="str">
        <f t="shared" si="80"/>
        <v/>
      </c>
      <c r="J456" s="300">
        <f t="shared" si="81"/>
        <v>0</v>
      </c>
      <c r="K456" s="257"/>
      <c r="L456" s="230"/>
      <c r="M456" s="258"/>
      <c r="N456" s="258"/>
      <c r="O456" s="259"/>
      <c r="P456" s="258"/>
      <c r="Q456" s="259"/>
      <c r="R456" s="261"/>
      <c r="S456" s="261"/>
      <c r="T456" s="236"/>
      <c r="U456" s="402"/>
      <c r="V456" s="277">
        <f t="shared" si="82"/>
        <v>0</v>
      </c>
      <c r="W456" s="323" t="str">
        <f t="shared" si="83"/>
        <v/>
      </c>
      <c r="X456" s="238" t="str">
        <f t="shared" si="84"/>
        <v/>
      </c>
      <c r="Y456" s="252">
        <f t="shared" si="85"/>
        <v>0</v>
      </c>
      <c r="Z456" s="252">
        <f t="shared" si="86"/>
        <v>0</v>
      </c>
      <c r="AA456" s="253">
        <f t="shared" si="87"/>
        <v>0</v>
      </c>
      <c r="AB456" s="254">
        <f t="shared" si="88"/>
        <v>0</v>
      </c>
      <c r="AC456" s="254"/>
      <c r="AD456" s="255"/>
    </row>
    <row r="457" spans="1:30" ht="12.75" customHeight="1" x14ac:dyDescent="0.25">
      <c r="A457" s="186"/>
      <c r="B457" s="230"/>
      <c r="C457" s="256"/>
      <c r="D457" s="232"/>
      <c r="E457" s="192">
        <f t="shared" si="78"/>
        <v>10</v>
      </c>
      <c r="F457" s="144" t="str">
        <f>IFERROR(IF(MID(D457,4,3)="AFE",VLOOKUP(D457,'Affiliated entities'!$B$7:$T$37,2,FALSE),VLOOKUP(A457,Beneficiaries!$A$9:$C$38,2,FALSE)),"")</f>
        <v/>
      </c>
      <c r="G457" s="187" t="str">
        <f>IFERROR(IF(MID(D457,4,3)="AFE",VLOOKUP(D457,'Affiliated entities'!$B$7:$T$37,4,FALSE),VLOOKUP(A457,Beneficiaries!$A$9:$C$38,3,FALSE)),"")</f>
        <v/>
      </c>
      <c r="H457" s="188" t="b">
        <f t="shared" si="79"/>
        <v>1</v>
      </c>
      <c r="I457" s="147" t="str">
        <f t="shared" si="80"/>
        <v/>
      </c>
      <c r="J457" s="300">
        <f t="shared" si="81"/>
        <v>0</v>
      </c>
      <c r="K457" s="257"/>
      <c r="L457" s="230"/>
      <c r="M457" s="258"/>
      <c r="N457" s="258"/>
      <c r="O457" s="259"/>
      <c r="P457" s="258"/>
      <c r="Q457" s="259"/>
      <c r="R457" s="261"/>
      <c r="S457" s="261"/>
      <c r="T457" s="236"/>
      <c r="U457" s="402"/>
      <c r="V457" s="277">
        <f t="shared" si="82"/>
        <v>0</v>
      </c>
      <c r="W457" s="323" t="str">
        <f t="shared" si="83"/>
        <v/>
      </c>
      <c r="X457" s="238" t="str">
        <f t="shared" si="84"/>
        <v/>
      </c>
      <c r="Y457" s="252">
        <f t="shared" si="85"/>
        <v>0</v>
      </c>
      <c r="Z457" s="252">
        <f t="shared" si="86"/>
        <v>0</v>
      </c>
      <c r="AA457" s="253">
        <f t="shared" si="87"/>
        <v>0</v>
      </c>
      <c r="AB457" s="254">
        <f t="shared" si="88"/>
        <v>0</v>
      </c>
      <c r="AC457" s="254"/>
      <c r="AD457" s="255"/>
    </row>
    <row r="458" spans="1:30" ht="12.75" customHeight="1" x14ac:dyDescent="0.25">
      <c r="A458" s="186"/>
      <c r="B458" s="230"/>
      <c r="C458" s="256"/>
      <c r="D458" s="232"/>
      <c r="E458" s="192">
        <f t="shared" si="78"/>
        <v>10</v>
      </c>
      <c r="F458" s="144" t="str">
        <f>IFERROR(IF(MID(D458,4,3)="AFE",VLOOKUP(D458,'Affiliated entities'!$B$7:$T$37,2,FALSE),VLOOKUP(A458,Beneficiaries!$A$9:$C$38,2,FALSE)),"")</f>
        <v/>
      </c>
      <c r="G458" s="187" t="str">
        <f>IFERROR(IF(MID(D458,4,3)="AFE",VLOOKUP(D458,'Affiliated entities'!$B$7:$T$37,4,FALSE),VLOOKUP(A458,Beneficiaries!$A$9:$C$38,3,FALSE)),"")</f>
        <v/>
      </c>
      <c r="H458" s="188" t="b">
        <f t="shared" si="79"/>
        <v>1</v>
      </c>
      <c r="I458" s="147" t="str">
        <f t="shared" si="80"/>
        <v/>
      </c>
      <c r="J458" s="300">
        <f t="shared" si="81"/>
        <v>0</v>
      </c>
      <c r="K458" s="257"/>
      <c r="L458" s="230"/>
      <c r="M458" s="258"/>
      <c r="N458" s="258"/>
      <c r="O458" s="259"/>
      <c r="P458" s="258"/>
      <c r="Q458" s="259"/>
      <c r="R458" s="261"/>
      <c r="S458" s="261"/>
      <c r="T458" s="236"/>
      <c r="U458" s="402"/>
      <c r="V458" s="277">
        <f t="shared" si="82"/>
        <v>0</v>
      </c>
      <c r="W458" s="323" t="str">
        <f t="shared" si="83"/>
        <v/>
      </c>
      <c r="X458" s="238" t="str">
        <f t="shared" si="84"/>
        <v/>
      </c>
      <c r="Y458" s="252">
        <f t="shared" si="85"/>
        <v>0</v>
      </c>
      <c r="Z458" s="252">
        <f t="shared" si="86"/>
        <v>0</v>
      </c>
      <c r="AA458" s="253">
        <f t="shared" si="87"/>
        <v>0</v>
      </c>
      <c r="AB458" s="254">
        <f t="shared" si="88"/>
        <v>0</v>
      </c>
      <c r="AC458" s="254"/>
      <c r="AD458" s="255"/>
    </row>
    <row r="459" spans="1:30" ht="12.75" customHeight="1" x14ac:dyDescent="0.25">
      <c r="A459" s="186"/>
      <c r="B459" s="230"/>
      <c r="C459" s="256"/>
      <c r="D459" s="232"/>
      <c r="E459" s="192">
        <f t="shared" si="78"/>
        <v>10</v>
      </c>
      <c r="F459" s="144" t="str">
        <f>IFERROR(IF(MID(D459,4,3)="AFE",VLOOKUP(D459,'Affiliated entities'!$B$7:$T$37,2,FALSE),VLOOKUP(A459,Beneficiaries!$A$9:$C$38,2,FALSE)),"")</f>
        <v/>
      </c>
      <c r="G459" s="187" t="str">
        <f>IFERROR(IF(MID(D459,4,3)="AFE",VLOOKUP(D459,'Affiliated entities'!$B$7:$T$37,4,FALSE),VLOOKUP(A459,Beneficiaries!$A$9:$C$38,3,FALSE)),"")</f>
        <v/>
      </c>
      <c r="H459" s="188" t="b">
        <f t="shared" si="79"/>
        <v>1</v>
      </c>
      <c r="I459" s="147" t="str">
        <f t="shared" si="80"/>
        <v/>
      </c>
      <c r="J459" s="300">
        <f t="shared" si="81"/>
        <v>0</v>
      </c>
      <c r="K459" s="257"/>
      <c r="L459" s="230"/>
      <c r="M459" s="258"/>
      <c r="N459" s="258"/>
      <c r="O459" s="259"/>
      <c r="P459" s="258"/>
      <c r="Q459" s="259"/>
      <c r="R459" s="261"/>
      <c r="S459" s="261"/>
      <c r="T459" s="236"/>
      <c r="U459" s="402"/>
      <c r="V459" s="277">
        <f t="shared" si="82"/>
        <v>0</v>
      </c>
      <c r="W459" s="323" t="str">
        <f t="shared" si="83"/>
        <v/>
      </c>
      <c r="X459" s="238" t="str">
        <f t="shared" si="84"/>
        <v/>
      </c>
      <c r="Y459" s="252">
        <f t="shared" si="85"/>
        <v>0</v>
      </c>
      <c r="Z459" s="252">
        <f t="shared" si="86"/>
        <v>0</v>
      </c>
      <c r="AA459" s="253">
        <f t="shared" si="87"/>
        <v>0</v>
      </c>
      <c r="AB459" s="254">
        <f t="shared" si="88"/>
        <v>0</v>
      </c>
      <c r="AC459" s="254"/>
      <c r="AD459" s="255"/>
    </row>
    <row r="460" spans="1:30" ht="12.75" customHeight="1" x14ac:dyDescent="0.25">
      <c r="A460" s="186"/>
      <c r="B460" s="230"/>
      <c r="C460" s="256"/>
      <c r="D460" s="232"/>
      <c r="E460" s="192">
        <f t="shared" si="78"/>
        <v>10</v>
      </c>
      <c r="F460" s="144" t="str">
        <f>IFERROR(IF(MID(D460,4,3)="AFE",VLOOKUP(D460,'Affiliated entities'!$B$7:$T$37,2,FALSE),VLOOKUP(A460,Beneficiaries!$A$9:$C$38,2,FALSE)),"")</f>
        <v/>
      </c>
      <c r="G460" s="187" t="str">
        <f>IFERROR(IF(MID(D460,4,3)="AFE",VLOOKUP(D460,'Affiliated entities'!$B$7:$T$37,4,FALSE),VLOOKUP(A460,Beneficiaries!$A$9:$C$38,3,FALSE)),"")</f>
        <v/>
      </c>
      <c r="H460" s="188" t="b">
        <f t="shared" si="79"/>
        <v>1</v>
      </c>
      <c r="I460" s="147" t="str">
        <f t="shared" si="80"/>
        <v/>
      </c>
      <c r="J460" s="300">
        <f t="shared" si="81"/>
        <v>0</v>
      </c>
      <c r="K460" s="257"/>
      <c r="L460" s="230"/>
      <c r="M460" s="258"/>
      <c r="N460" s="258"/>
      <c r="O460" s="259"/>
      <c r="P460" s="258"/>
      <c r="Q460" s="259"/>
      <c r="R460" s="261"/>
      <c r="S460" s="261"/>
      <c r="T460" s="236"/>
      <c r="U460" s="402"/>
      <c r="V460" s="277">
        <f t="shared" si="82"/>
        <v>0</v>
      </c>
      <c r="W460" s="323" t="str">
        <f t="shared" si="83"/>
        <v/>
      </c>
      <c r="X460" s="238" t="str">
        <f t="shared" si="84"/>
        <v/>
      </c>
      <c r="Y460" s="252">
        <f t="shared" si="85"/>
        <v>0</v>
      </c>
      <c r="Z460" s="252">
        <f t="shared" si="86"/>
        <v>0</v>
      </c>
      <c r="AA460" s="253">
        <f t="shared" si="87"/>
        <v>0</v>
      </c>
      <c r="AB460" s="254">
        <f t="shared" si="88"/>
        <v>0</v>
      </c>
      <c r="AC460" s="254"/>
      <c r="AD460" s="255"/>
    </row>
    <row r="461" spans="1:30" ht="12.75" customHeight="1" x14ac:dyDescent="0.25">
      <c r="A461" s="186"/>
      <c r="B461" s="230"/>
      <c r="C461" s="256"/>
      <c r="D461" s="232"/>
      <c r="E461" s="192">
        <f t="shared" si="78"/>
        <v>10</v>
      </c>
      <c r="F461" s="144" t="str">
        <f>IFERROR(IF(MID(D461,4,3)="AFE",VLOOKUP(D461,'Affiliated entities'!$B$7:$T$37,2,FALSE),VLOOKUP(A461,Beneficiaries!$A$9:$C$38,2,FALSE)),"")</f>
        <v/>
      </c>
      <c r="G461" s="187" t="str">
        <f>IFERROR(IF(MID(D461,4,3)="AFE",VLOOKUP(D461,'Affiliated entities'!$B$7:$T$37,4,FALSE),VLOOKUP(A461,Beneficiaries!$A$9:$C$38,3,FALSE)),"")</f>
        <v/>
      </c>
      <c r="H461" s="188" t="b">
        <f t="shared" si="79"/>
        <v>1</v>
      </c>
      <c r="I461" s="147" t="str">
        <f t="shared" si="80"/>
        <v/>
      </c>
      <c r="J461" s="300">
        <f t="shared" si="81"/>
        <v>0</v>
      </c>
      <c r="K461" s="257"/>
      <c r="L461" s="230"/>
      <c r="M461" s="258"/>
      <c r="N461" s="258"/>
      <c r="O461" s="259"/>
      <c r="P461" s="258"/>
      <c r="Q461" s="259"/>
      <c r="R461" s="261"/>
      <c r="S461" s="261"/>
      <c r="T461" s="236"/>
      <c r="U461" s="402"/>
      <c r="V461" s="277">
        <f t="shared" si="82"/>
        <v>0</v>
      </c>
      <c r="W461" s="323" t="str">
        <f t="shared" si="83"/>
        <v/>
      </c>
      <c r="X461" s="238" t="str">
        <f t="shared" si="84"/>
        <v/>
      </c>
      <c r="Y461" s="252">
        <f t="shared" si="85"/>
        <v>0</v>
      </c>
      <c r="Z461" s="252">
        <f t="shared" si="86"/>
        <v>0</v>
      </c>
      <c r="AA461" s="253">
        <f t="shared" si="87"/>
        <v>0</v>
      </c>
      <c r="AB461" s="254">
        <f t="shared" si="88"/>
        <v>0</v>
      </c>
      <c r="AC461" s="254"/>
      <c r="AD461" s="255"/>
    </row>
    <row r="462" spans="1:30" ht="12.75" customHeight="1" x14ac:dyDescent="0.25">
      <c r="A462" s="186"/>
      <c r="B462" s="230"/>
      <c r="C462" s="256"/>
      <c r="D462" s="232"/>
      <c r="E462" s="192">
        <f t="shared" si="78"/>
        <v>10</v>
      </c>
      <c r="F462" s="144" t="str">
        <f>IFERROR(IF(MID(D462,4,3)="AFE",VLOOKUP(D462,'Affiliated entities'!$B$7:$T$37,2,FALSE),VLOOKUP(A462,Beneficiaries!$A$9:$C$38,2,FALSE)),"")</f>
        <v/>
      </c>
      <c r="G462" s="187" t="str">
        <f>IFERROR(IF(MID(D462,4,3)="AFE",VLOOKUP(D462,'Affiliated entities'!$B$7:$T$37,4,FALSE),VLOOKUP(A462,Beneficiaries!$A$9:$C$38,3,FALSE)),"")</f>
        <v/>
      </c>
      <c r="H462" s="188" t="b">
        <f t="shared" si="79"/>
        <v>1</v>
      </c>
      <c r="I462" s="147" t="str">
        <f t="shared" si="80"/>
        <v/>
      </c>
      <c r="J462" s="300">
        <f t="shared" si="81"/>
        <v>0</v>
      </c>
      <c r="K462" s="257"/>
      <c r="L462" s="230"/>
      <c r="M462" s="258"/>
      <c r="N462" s="258"/>
      <c r="O462" s="259"/>
      <c r="P462" s="258"/>
      <c r="Q462" s="259"/>
      <c r="R462" s="261"/>
      <c r="S462" s="261"/>
      <c r="T462" s="236"/>
      <c r="U462" s="402"/>
      <c r="V462" s="277">
        <f t="shared" si="82"/>
        <v>0</v>
      </c>
      <c r="W462" s="323" t="str">
        <f t="shared" si="83"/>
        <v/>
      </c>
      <c r="X462" s="238" t="str">
        <f t="shared" si="84"/>
        <v/>
      </c>
      <c r="Y462" s="252">
        <f t="shared" si="85"/>
        <v>0</v>
      </c>
      <c r="Z462" s="252">
        <f t="shared" si="86"/>
        <v>0</v>
      </c>
      <c r="AA462" s="253">
        <f t="shared" si="87"/>
        <v>0</v>
      </c>
      <c r="AB462" s="254">
        <f t="shared" si="88"/>
        <v>0</v>
      </c>
      <c r="AC462" s="254"/>
      <c r="AD462" s="255"/>
    </row>
    <row r="463" spans="1:30" ht="12.75" customHeight="1" x14ac:dyDescent="0.25">
      <c r="A463" s="186"/>
      <c r="B463" s="230"/>
      <c r="C463" s="256"/>
      <c r="D463" s="232"/>
      <c r="E463" s="192">
        <f t="shared" si="78"/>
        <v>10</v>
      </c>
      <c r="F463" s="144" t="str">
        <f>IFERROR(IF(MID(D463,4,3)="AFE",VLOOKUP(D463,'Affiliated entities'!$B$7:$T$37,2,FALSE),VLOOKUP(A463,Beneficiaries!$A$9:$C$38,2,FALSE)),"")</f>
        <v/>
      </c>
      <c r="G463" s="187" t="str">
        <f>IFERROR(IF(MID(D463,4,3)="AFE",VLOOKUP(D463,'Affiliated entities'!$B$7:$T$37,4,FALSE),VLOOKUP(A463,Beneficiaries!$A$9:$C$38,3,FALSE)),"")</f>
        <v/>
      </c>
      <c r="H463" s="188" t="b">
        <f t="shared" si="79"/>
        <v>1</v>
      </c>
      <c r="I463" s="147" t="str">
        <f t="shared" si="80"/>
        <v/>
      </c>
      <c r="J463" s="300">
        <f t="shared" si="81"/>
        <v>0</v>
      </c>
      <c r="K463" s="257"/>
      <c r="L463" s="230"/>
      <c r="M463" s="258"/>
      <c r="N463" s="258"/>
      <c r="O463" s="259"/>
      <c r="P463" s="258"/>
      <c r="Q463" s="259"/>
      <c r="R463" s="261"/>
      <c r="S463" s="261"/>
      <c r="T463" s="236"/>
      <c r="U463" s="402"/>
      <c r="V463" s="277">
        <f t="shared" si="82"/>
        <v>0</v>
      </c>
      <c r="W463" s="323" t="str">
        <f t="shared" si="83"/>
        <v/>
      </c>
      <c r="X463" s="238" t="str">
        <f t="shared" si="84"/>
        <v/>
      </c>
      <c r="Y463" s="252">
        <f t="shared" si="85"/>
        <v>0</v>
      </c>
      <c r="Z463" s="252">
        <f t="shared" si="86"/>
        <v>0</v>
      </c>
      <c r="AA463" s="253">
        <f t="shared" si="87"/>
        <v>0</v>
      </c>
      <c r="AB463" s="254">
        <f t="shared" si="88"/>
        <v>0</v>
      </c>
      <c r="AC463" s="254"/>
      <c r="AD463" s="255"/>
    </row>
    <row r="464" spans="1:30" ht="12.75" customHeight="1" x14ac:dyDescent="0.25">
      <c r="A464" s="186"/>
      <c r="B464" s="230"/>
      <c r="C464" s="256"/>
      <c r="D464" s="232"/>
      <c r="E464" s="192">
        <f t="shared" si="78"/>
        <v>10</v>
      </c>
      <c r="F464" s="144" t="str">
        <f>IFERROR(IF(MID(D464,4,3)="AFE",VLOOKUP(D464,'Affiliated entities'!$B$7:$T$37,2,FALSE),VLOOKUP(A464,Beneficiaries!$A$9:$C$38,2,FALSE)),"")</f>
        <v/>
      </c>
      <c r="G464" s="187" t="str">
        <f>IFERROR(IF(MID(D464,4,3)="AFE",VLOOKUP(D464,'Affiliated entities'!$B$7:$T$37,4,FALSE),VLOOKUP(A464,Beneficiaries!$A$9:$C$38,3,FALSE)),"")</f>
        <v/>
      </c>
      <c r="H464" s="188" t="b">
        <f t="shared" si="79"/>
        <v>1</v>
      </c>
      <c r="I464" s="147" t="str">
        <f t="shared" si="80"/>
        <v/>
      </c>
      <c r="J464" s="300">
        <f t="shared" si="81"/>
        <v>0</v>
      </c>
      <c r="K464" s="257"/>
      <c r="L464" s="230"/>
      <c r="M464" s="258"/>
      <c r="N464" s="258"/>
      <c r="O464" s="259"/>
      <c r="P464" s="258"/>
      <c r="Q464" s="259"/>
      <c r="R464" s="261"/>
      <c r="S464" s="261"/>
      <c r="T464" s="236"/>
      <c r="U464" s="402"/>
      <c r="V464" s="277">
        <f t="shared" si="82"/>
        <v>0</v>
      </c>
      <c r="W464" s="323" t="str">
        <f t="shared" si="83"/>
        <v/>
      </c>
      <c r="X464" s="238" t="str">
        <f t="shared" si="84"/>
        <v/>
      </c>
      <c r="Y464" s="252">
        <f t="shared" si="85"/>
        <v>0</v>
      </c>
      <c r="Z464" s="252">
        <f t="shared" si="86"/>
        <v>0</v>
      </c>
      <c r="AA464" s="253">
        <f t="shared" si="87"/>
        <v>0</v>
      </c>
      <c r="AB464" s="254">
        <f t="shared" si="88"/>
        <v>0</v>
      </c>
      <c r="AC464" s="254"/>
      <c r="AD464" s="255"/>
    </row>
    <row r="465" spans="1:30" ht="12.75" customHeight="1" x14ac:dyDescent="0.25">
      <c r="A465" s="186"/>
      <c r="B465" s="230"/>
      <c r="C465" s="256"/>
      <c r="D465" s="232"/>
      <c r="E465" s="192">
        <f t="shared" si="78"/>
        <v>10</v>
      </c>
      <c r="F465" s="144" t="str">
        <f>IFERROR(IF(MID(D465,4,3)="AFE",VLOOKUP(D465,'Affiliated entities'!$B$7:$T$37,2,FALSE),VLOOKUP(A465,Beneficiaries!$A$9:$C$38,2,FALSE)),"")</f>
        <v/>
      </c>
      <c r="G465" s="187" t="str">
        <f>IFERROR(IF(MID(D465,4,3)="AFE",VLOOKUP(D465,'Affiliated entities'!$B$7:$T$37,4,FALSE),VLOOKUP(A465,Beneficiaries!$A$9:$C$38,3,FALSE)),"")</f>
        <v/>
      </c>
      <c r="H465" s="188" t="b">
        <f t="shared" si="79"/>
        <v>1</v>
      </c>
      <c r="I465" s="147" t="str">
        <f t="shared" si="80"/>
        <v/>
      </c>
      <c r="J465" s="300">
        <f t="shared" si="81"/>
        <v>0</v>
      </c>
      <c r="K465" s="257"/>
      <c r="L465" s="230"/>
      <c r="M465" s="258"/>
      <c r="N465" s="258"/>
      <c r="O465" s="259"/>
      <c r="P465" s="258"/>
      <c r="Q465" s="259"/>
      <c r="R465" s="261"/>
      <c r="S465" s="261"/>
      <c r="T465" s="236"/>
      <c r="U465" s="402"/>
      <c r="V465" s="277">
        <f t="shared" si="82"/>
        <v>0</v>
      </c>
      <c r="W465" s="323" t="str">
        <f t="shared" si="83"/>
        <v/>
      </c>
      <c r="X465" s="238" t="str">
        <f t="shared" si="84"/>
        <v/>
      </c>
      <c r="Y465" s="252">
        <f t="shared" si="85"/>
        <v>0</v>
      </c>
      <c r="Z465" s="252">
        <f t="shared" si="86"/>
        <v>0</v>
      </c>
      <c r="AA465" s="253">
        <f t="shared" si="87"/>
        <v>0</v>
      </c>
      <c r="AB465" s="254">
        <f t="shared" si="88"/>
        <v>0</v>
      </c>
      <c r="AC465" s="254"/>
      <c r="AD465" s="255"/>
    </row>
    <row r="466" spans="1:30" ht="12.75" customHeight="1" x14ac:dyDescent="0.25">
      <c r="A466" s="186"/>
      <c r="B466" s="230"/>
      <c r="C466" s="256"/>
      <c r="D466" s="232"/>
      <c r="E466" s="192">
        <f t="shared" si="78"/>
        <v>10</v>
      </c>
      <c r="F466" s="144" t="str">
        <f>IFERROR(IF(MID(D466,4,3)="AFE",VLOOKUP(D466,'Affiliated entities'!$B$7:$T$37,2,FALSE),VLOOKUP(A466,Beneficiaries!$A$9:$C$38,2,FALSE)),"")</f>
        <v/>
      </c>
      <c r="G466" s="187" t="str">
        <f>IFERROR(IF(MID(D466,4,3)="AFE",VLOOKUP(D466,'Affiliated entities'!$B$7:$T$37,4,FALSE),VLOOKUP(A466,Beneficiaries!$A$9:$C$38,3,FALSE)),"")</f>
        <v/>
      </c>
      <c r="H466" s="188" t="b">
        <f t="shared" si="79"/>
        <v>1</v>
      </c>
      <c r="I466" s="147" t="str">
        <f t="shared" si="80"/>
        <v/>
      </c>
      <c r="J466" s="300">
        <f t="shared" si="81"/>
        <v>0</v>
      </c>
      <c r="K466" s="257"/>
      <c r="L466" s="230"/>
      <c r="M466" s="258"/>
      <c r="N466" s="258"/>
      <c r="O466" s="259"/>
      <c r="P466" s="258"/>
      <c r="Q466" s="259"/>
      <c r="R466" s="261"/>
      <c r="S466" s="261"/>
      <c r="T466" s="236"/>
      <c r="U466" s="402"/>
      <c r="V466" s="277">
        <f t="shared" si="82"/>
        <v>0</v>
      </c>
      <c r="W466" s="323" t="str">
        <f t="shared" si="83"/>
        <v/>
      </c>
      <c r="X466" s="238" t="str">
        <f t="shared" si="84"/>
        <v/>
      </c>
      <c r="Y466" s="252">
        <f t="shared" si="85"/>
        <v>0</v>
      </c>
      <c r="Z466" s="252">
        <f t="shared" si="86"/>
        <v>0</v>
      </c>
      <c r="AA466" s="253">
        <f t="shared" si="87"/>
        <v>0</v>
      </c>
      <c r="AB466" s="254">
        <f t="shared" si="88"/>
        <v>0</v>
      </c>
      <c r="AC466" s="254"/>
      <c r="AD466" s="255"/>
    </row>
    <row r="467" spans="1:30" ht="12.75" customHeight="1" x14ac:dyDescent="0.25">
      <c r="A467" s="186"/>
      <c r="B467" s="230"/>
      <c r="C467" s="256"/>
      <c r="D467" s="232"/>
      <c r="E467" s="192">
        <f t="shared" si="78"/>
        <v>10</v>
      </c>
      <c r="F467" s="144" t="str">
        <f>IFERROR(IF(MID(D467,4,3)="AFE",VLOOKUP(D467,'Affiliated entities'!$B$7:$T$37,2,FALSE),VLOOKUP(A467,Beneficiaries!$A$9:$C$38,2,FALSE)),"")</f>
        <v/>
      </c>
      <c r="G467" s="187" t="str">
        <f>IFERROR(IF(MID(D467,4,3)="AFE",VLOOKUP(D467,'Affiliated entities'!$B$7:$T$37,4,FALSE),VLOOKUP(A467,Beneficiaries!$A$9:$C$38,3,FALSE)),"")</f>
        <v/>
      </c>
      <c r="H467" s="188" t="b">
        <f t="shared" si="79"/>
        <v>1</v>
      </c>
      <c r="I467" s="147" t="str">
        <f t="shared" si="80"/>
        <v/>
      </c>
      <c r="J467" s="300">
        <f t="shared" si="81"/>
        <v>0</v>
      </c>
      <c r="K467" s="257"/>
      <c r="L467" s="230"/>
      <c r="M467" s="258"/>
      <c r="N467" s="258"/>
      <c r="O467" s="259"/>
      <c r="P467" s="258"/>
      <c r="Q467" s="259"/>
      <c r="R467" s="261"/>
      <c r="S467" s="261"/>
      <c r="T467" s="236"/>
      <c r="U467" s="402"/>
      <c r="V467" s="277">
        <f t="shared" si="82"/>
        <v>0</v>
      </c>
      <c r="W467" s="323" t="str">
        <f t="shared" si="83"/>
        <v/>
      </c>
      <c r="X467" s="238" t="str">
        <f t="shared" si="84"/>
        <v/>
      </c>
      <c r="Y467" s="252">
        <f t="shared" si="85"/>
        <v>0</v>
      </c>
      <c r="Z467" s="252">
        <f t="shared" si="86"/>
        <v>0</v>
      </c>
      <c r="AA467" s="253">
        <f t="shared" si="87"/>
        <v>0</v>
      </c>
      <c r="AB467" s="254">
        <f t="shared" si="88"/>
        <v>0</v>
      </c>
      <c r="AC467" s="254"/>
      <c r="AD467" s="255"/>
    </row>
    <row r="468" spans="1:30" ht="12.75" customHeight="1" x14ac:dyDescent="0.25">
      <c r="A468" s="186"/>
      <c r="B468" s="230"/>
      <c r="C468" s="256"/>
      <c r="D468" s="232"/>
      <c r="E468" s="192">
        <f t="shared" si="78"/>
        <v>10</v>
      </c>
      <c r="F468" s="144" t="str">
        <f>IFERROR(IF(MID(D468,4,3)="AFE",VLOOKUP(D468,'Affiliated entities'!$B$7:$T$37,2,FALSE),VLOOKUP(A468,Beneficiaries!$A$9:$C$38,2,FALSE)),"")</f>
        <v/>
      </c>
      <c r="G468" s="187" t="str">
        <f>IFERROR(IF(MID(D468,4,3)="AFE",VLOOKUP(D468,'Affiliated entities'!$B$7:$T$37,4,FALSE),VLOOKUP(A468,Beneficiaries!$A$9:$C$38,3,FALSE)),"")</f>
        <v/>
      </c>
      <c r="H468" s="188" t="b">
        <f t="shared" si="79"/>
        <v>1</v>
      </c>
      <c r="I468" s="147" t="str">
        <f t="shared" si="80"/>
        <v/>
      </c>
      <c r="J468" s="300">
        <f t="shared" si="81"/>
        <v>0</v>
      </c>
      <c r="K468" s="257"/>
      <c r="L468" s="230"/>
      <c r="M468" s="258"/>
      <c r="N468" s="258"/>
      <c r="O468" s="259"/>
      <c r="P468" s="258"/>
      <c r="Q468" s="259"/>
      <c r="R468" s="261"/>
      <c r="S468" s="261"/>
      <c r="T468" s="236"/>
      <c r="U468" s="402"/>
      <c r="V468" s="277">
        <f t="shared" si="82"/>
        <v>0</v>
      </c>
      <c r="W468" s="323" t="str">
        <f t="shared" si="83"/>
        <v/>
      </c>
      <c r="X468" s="238" t="str">
        <f t="shared" si="84"/>
        <v/>
      </c>
      <c r="Y468" s="252">
        <f t="shared" si="85"/>
        <v>0</v>
      </c>
      <c r="Z468" s="252">
        <f t="shared" si="86"/>
        <v>0</v>
      </c>
      <c r="AA468" s="253">
        <f t="shared" si="87"/>
        <v>0</v>
      </c>
      <c r="AB468" s="254">
        <f t="shared" si="88"/>
        <v>0</v>
      </c>
      <c r="AC468" s="254"/>
      <c r="AD468" s="255"/>
    </row>
    <row r="469" spans="1:30" ht="12.75" customHeight="1" x14ac:dyDescent="0.25">
      <c r="A469" s="186"/>
      <c r="B469" s="230"/>
      <c r="C469" s="256"/>
      <c r="D469" s="232"/>
      <c r="E469" s="192">
        <f t="shared" si="78"/>
        <v>10</v>
      </c>
      <c r="F469" s="144" t="str">
        <f>IFERROR(IF(MID(D469,4,3)="AFE",VLOOKUP(D469,'Affiliated entities'!$B$7:$T$37,2,FALSE),VLOOKUP(A469,Beneficiaries!$A$9:$C$38,2,FALSE)),"")</f>
        <v/>
      </c>
      <c r="G469" s="187" t="str">
        <f>IFERROR(IF(MID(D469,4,3)="AFE",VLOOKUP(D469,'Affiliated entities'!$B$7:$T$37,4,FALSE),VLOOKUP(A469,Beneficiaries!$A$9:$C$38,3,FALSE)),"")</f>
        <v/>
      </c>
      <c r="H469" s="188" t="b">
        <f t="shared" si="79"/>
        <v>1</v>
      </c>
      <c r="I469" s="147" t="str">
        <f t="shared" si="80"/>
        <v/>
      </c>
      <c r="J469" s="300">
        <f t="shared" si="81"/>
        <v>0</v>
      </c>
      <c r="K469" s="257"/>
      <c r="L469" s="230"/>
      <c r="M469" s="258"/>
      <c r="N469" s="258"/>
      <c r="O469" s="259"/>
      <c r="P469" s="258"/>
      <c r="Q469" s="259"/>
      <c r="R469" s="261"/>
      <c r="S469" s="261"/>
      <c r="T469" s="236"/>
      <c r="U469" s="402"/>
      <c r="V469" s="277">
        <f t="shared" si="82"/>
        <v>0</v>
      </c>
      <c r="W469" s="323" t="str">
        <f t="shared" si="83"/>
        <v/>
      </c>
      <c r="X469" s="238" t="str">
        <f t="shared" si="84"/>
        <v/>
      </c>
      <c r="Y469" s="252">
        <f t="shared" si="85"/>
        <v>0</v>
      </c>
      <c r="Z469" s="252">
        <f t="shared" si="86"/>
        <v>0</v>
      </c>
      <c r="AA469" s="253">
        <f t="shared" si="87"/>
        <v>0</v>
      </c>
      <c r="AB469" s="254">
        <f t="shared" si="88"/>
        <v>0</v>
      </c>
      <c r="AC469" s="254"/>
      <c r="AD469" s="255"/>
    </row>
    <row r="470" spans="1:30" ht="12.75" customHeight="1" x14ac:dyDescent="0.25">
      <c r="A470" s="186"/>
      <c r="B470" s="230"/>
      <c r="C470" s="256"/>
      <c r="D470" s="232"/>
      <c r="E470" s="192">
        <f t="shared" si="78"/>
        <v>10</v>
      </c>
      <c r="F470" s="144" t="str">
        <f>IFERROR(IF(MID(D470,4,3)="AFE",VLOOKUP(D470,'Affiliated entities'!$B$7:$T$37,2,FALSE),VLOOKUP(A470,Beneficiaries!$A$9:$C$38,2,FALSE)),"")</f>
        <v/>
      </c>
      <c r="G470" s="187" t="str">
        <f>IFERROR(IF(MID(D470,4,3)="AFE",VLOOKUP(D470,'Affiliated entities'!$B$7:$T$37,4,FALSE),VLOOKUP(A470,Beneficiaries!$A$9:$C$38,3,FALSE)),"")</f>
        <v/>
      </c>
      <c r="H470" s="188" t="b">
        <f t="shared" si="79"/>
        <v>1</v>
      </c>
      <c r="I470" s="147" t="str">
        <f t="shared" si="80"/>
        <v/>
      </c>
      <c r="J470" s="300">
        <f t="shared" si="81"/>
        <v>0</v>
      </c>
      <c r="K470" s="257"/>
      <c r="L470" s="230"/>
      <c r="M470" s="258"/>
      <c r="N470" s="258"/>
      <c r="O470" s="259"/>
      <c r="P470" s="258"/>
      <c r="Q470" s="259"/>
      <c r="R470" s="261"/>
      <c r="S470" s="261"/>
      <c r="T470" s="236"/>
      <c r="U470" s="402"/>
      <c r="V470" s="277">
        <f t="shared" si="82"/>
        <v>0</v>
      </c>
      <c r="W470" s="323" t="str">
        <f t="shared" si="83"/>
        <v/>
      </c>
      <c r="X470" s="238" t="str">
        <f t="shared" si="84"/>
        <v/>
      </c>
      <c r="Y470" s="252">
        <f t="shared" si="85"/>
        <v>0</v>
      </c>
      <c r="Z470" s="252">
        <f t="shared" si="86"/>
        <v>0</v>
      </c>
      <c r="AA470" s="253">
        <f t="shared" si="87"/>
        <v>0</v>
      </c>
      <c r="AB470" s="254">
        <f t="shared" si="88"/>
        <v>0</v>
      </c>
      <c r="AC470" s="254"/>
      <c r="AD470" s="255"/>
    </row>
    <row r="471" spans="1:30" ht="12.75" customHeight="1" x14ac:dyDescent="0.25">
      <c r="A471" s="186"/>
      <c r="B471" s="230"/>
      <c r="C471" s="256"/>
      <c r="D471" s="232"/>
      <c r="E471" s="192">
        <f t="shared" si="78"/>
        <v>10</v>
      </c>
      <c r="F471" s="144" t="str">
        <f>IFERROR(IF(MID(D471,4,3)="AFE",VLOOKUP(D471,'Affiliated entities'!$B$7:$T$37,2,FALSE),VLOOKUP(A471,Beneficiaries!$A$9:$C$38,2,FALSE)),"")</f>
        <v/>
      </c>
      <c r="G471" s="187" t="str">
        <f>IFERROR(IF(MID(D471,4,3)="AFE",VLOOKUP(D471,'Affiliated entities'!$B$7:$T$37,4,FALSE),VLOOKUP(A471,Beneficiaries!$A$9:$C$38,3,FALSE)),"")</f>
        <v/>
      </c>
      <c r="H471" s="188" t="b">
        <f t="shared" si="79"/>
        <v>1</v>
      </c>
      <c r="I471" s="147" t="str">
        <f t="shared" si="80"/>
        <v/>
      </c>
      <c r="J471" s="300">
        <f t="shared" si="81"/>
        <v>0</v>
      </c>
      <c r="K471" s="257"/>
      <c r="L471" s="230"/>
      <c r="M471" s="258"/>
      <c r="N471" s="258"/>
      <c r="O471" s="259"/>
      <c r="P471" s="258"/>
      <c r="Q471" s="259"/>
      <c r="R471" s="261"/>
      <c r="S471" s="261"/>
      <c r="T471" s="236"/>
      <c r="U471" s="402"/>
      <c r="V471" s="277">
        <f t="shared" si="82"/>
        <v>0</v>
      </c>
      <c r="W471" s="323" t="str">
        <f t="shared" si="83"/>
        <v/>
      </c>
      <c r="X471" s="238" t="str">
        <f t="shared" si="84"/>
        <v/>
      </c>
      <c r="Y471" s="252">
        <f t="shared" si="85"/>
        <v>0</v>
      </c>
      <c r="Z471" s="252">
        <f t="shared" si="86"/>
        <v>0</v>
      </c>
      <c r="AA471" s="253">
        <f t="shared" si="87"/>
        <v>0</v>
      </c>
      <c r="AB471" s="254">
        <f t="shared" si="88"/>
        <v>0</v>
      </c>
      <c r="AC471" s="254"/>
      <c r="AD471" s="255"/>
    </row>
    <row r="472" spans="1:30" ht="12.75" customHeight="1" x14ac:dyDescent="0.25">
      <c r="A472" s="186"/>
      <c r="B472" s="230"/>
      <c r="C472" s="256"/>
      <c r="D472" s="232"/>
      <c r="E472" s="192">
        <f t="shared" si="78"/>
        <v>10</v>
      </c>
      <c r="F472" s="144" t="str">
        <f>IFERROR(IF(MID(D472,4,3)="AFE",VLOOKUP(D472,'Affiliated entities'!$B$7:$T$37,2,FALSE),VLOOKUP(A472,Beneficiaries!$A$9:$C$38,2,FALSE)),"")</f>
        <v/>
      </c>
      <c r="G472" s="187" t="str">
        <f>IFERROR(IF(MID(D472,4,3)="AFE",VLOOKUP(D472,'Affiliated entities'!$B$7:$T$37,4,FALSE),VLOOKUP(A472,Beneficiaries!$A$9:$C$38,3,FALSE)),"")</f>
        <v/>
      </c>
      <c r="H472" s="188" t="b">
        <f t="shared" si="79"/>
        <v>1</v>
      </c>
      <c r="I472" s="147" t="str">
        <f t="shared" si="80"/>
        <v/>
      </c>
      <c r="J472" s="300">
        <f t="shared" si="81"/>
        <v>0</v>
      </c>
      <c r="K472" s="257"/>
      <c r="L472" s="230"/>
      <c r="M472" s="258"/>
      <c r="N472" s="258"/>
      <c r="O472" s="259"/>
      <c r="P472" s="258"/>
      <c r="Q472" s="259"/>
      <c r="R472" s="261"/>
      <c r="S472" s="261"/>
      <c r="T472" s="236"/>
      <c r="U472" s="402"/>
      <c r="V472" s="277">
        <f t="shared" si="82"/>
        <v>0</v>
      </c>
      <c r="W472" s="323" t="str">
        <f t="shared" si="83"/>
        <v/>
      </c>
      <c r="X472" s="238" t="str">
        <f t="shared" si="84"/>
        <v/>
      </c>
      <c r="Y472" s="252">
        <f t="shared" si="85"/>
        <v>0</v>
      </c>
      <c r="Z472" s="252">
        <f t="shared" si="86"/>
        <v>0</v>
      </c>
      <c r="AA472" s="253">
        <f t="shared" si="87"/>
        <v>0</v>
      </c>
      <c r="AB472" s="254">
        <f t="shared" si="88"/>
        <v>0</v>
      </c>
      <c r="AC472" s="254"/>
      <c r="AD472" s="255"/>
    </row>
    <row r="473" spans="1:30" ht="12.75" customHeight="1" x14ac:dyDescent="0.25">
      <c r="A473" s="186"/>
      <c r="B473" s="230"/>
      <c r="C473" s="256"/>
      <c r="D473" s="232"/>
      <c r="E473" s="192">
        <f t="shared" si="78"/>
        <v>10</v>
      </c>
      <c r="F473" s="144" t="str">
        <f>IFERROR(IF(MID(D473,4,3)="AFE",VLOOKUP(D473,'Affiliated entities'!$B$7:$T$37,2,FALSE),VLOOKUP(A473,Beneficiaries!$A$9:$C$38,2,FALSE)),"")</f>
        <v/>
      </c>
      <c r="G473" s="187" t="str">
        <f>IFERROR(IF(MID(D473,4,3)="AFE",VLOOKUP(D473,'Affiliated entities'!$B$7:$T$37,4,FALSE),VLOOKUP(A473,Beneficiaries!$A$9:$C$38,3,FALSE)),"")</f>
        <v/>
      </c>
      <c r="H473" s="188" t="b">
        <f t="shared" si="79"/>
        <v>1</v>
      </c>
      <c r="I473" s="147" t="str">
        <f t="shared" si="80"/>
        <v/>
      </c>
      <c r="J473" s="300">
        <f t="shared" si="81"/>
        <v>0</v>
      </c>
      <c r="K473" s="257"/>
      <c r="L473" s="230"/>
      <c r="M473" s="258"/>
      <c r="N473" s="258"/>
      <c r="O473" s="259"/>
      <c r="P473" s="258"/>
      <c r="Q473" s="259"/>
      <c r="R473" s="261"/>
      <c r="S473" s="261"/>
      <c r="T473" s="236"/>
      <c r="U473" s="402"/>
      <c r="V473" s="277">
        <f t="shared" si="82"/>
        <v>0</v>
      </c>
      <c r="W473" s="323" t="str">
        <f t="shared" si="83"/>
        <v/>
      </c>
      <c r="X473" s="238" t="str">
        <f t="shared" si="84"/>
        <v/>
      </c>
      <c r="Y473" s="252">
        <f t="shared" si="85"/>
        <v>0</v>
      </c>
      <c r="Z473" s="252">
        <f t="shared" si="86"/>
        <v>0</v>
      </c>
      <c r="AA473" s="253">
        <f t="shared" si="87"/>
        <v>0</v>
      </c>
      <c r="AB473" s="254">
        <f t="shared" si="88"/>
        <v>0</v>
      </c>
      <c r="AC473" s="254"/>
      <c r="AD473" s="255"/>
    </row>
    <row r="474" spans="1:30" ht="12.75" customHeight="1" x14ac:dyDescent="0.25">
      <c r="A474" s="186"/>
      <c r="B474" s="230"/>
      <c r="C474" s="256"/>
      <c r="D474" s="232"/>
      <c r="E474" s="192">
        <f t="shared" si="78"/>
        <v>10</v>
      </c>
      <c r="F474" s="144" t="str">
        <f>IFERROR(IF(MID(D474,4,3)="AFE",VLOOKUP(D474,'Affiliated entities'!$B$7:$T$37,2,FALSE),VLOOKUP(A474,Beneficiaries!$A$9:$C$38,2,FALSE)),"")</f>
        <v/>
      </c>
      <c r="G474" s="187" t="str">
        <f>IFERROR(IF(MID(D474,4,3)="AFE",VLOOKUP(D474,'Affiliated entities'!$B$7:$T$37,4,FALSE),VLOOKUP(A474,Beneficiaries!$A$9:$C$38,3,FALSE)),"")</f>
        <v/>
      </c>
      <c r="H474" s="188" t="b">
        <f t="shared" si="79"/>
        <v>1</v>
      </c>
      <c r="I474" s="147" t="str">
        <f t="shared" si="80"/>
        <v/>
      </c>
      <c r="J474" s="300">
        <f t="shared" si="81"/>
        <v>0</v>
      </c>
      <c r="K474" s="257"/>
      <c r="L474" s="230"/>
      <c r="M474" s="258"/>
      <c r="N474" s="258"/>
      <c r="O474" s="259"/>
      <c r="P474" s="258"/>
      <c r="Q474" s="259"/>
      <c r="R474" s="261"/>
      <c r="S474" s="261"/>
      <c r="T474" s="236"/>
      <c r="U474" s="402"/>
      <c r="V474" s="277">
        <f t="shared" si="82"/>
        <v>0</v>
      </c>
      <c r="W474" s="323" t="str">
        <f t="shared" si="83"/>
        <v/>
      </c>
      <c r="X474" s="238" t="str">
        <f t="shared" si="84"/>
        <v/>
      </c>
      <c r="Y474" s="252">
        <f t="shared" si="85"/>
        <v>0</v>
      </c>
      <c r="Z474" s="252">
        <f t="shared" si="86"/>
        <v>0</v>
      </c>
      <c r="AA474" s="253">
        <f t="shared" si="87"/>
        <v>0</v>
      </c>
      <c r="AB474" s="254">
        <f t="shared" si="88"/>
        <v>0</v>
      </c>
      <c r="AC474" s="254"/>
      <c r="AD474" s="255"/>
    </row>
    <row r="475" spans="1:30" ht="12.75" customHeight="1" x14ac:dyDescent="0.25">
      <c r="A475" s="186"/>
      <c r="B475" s="230"/>
      <c r="C475" s="256"/>
      <c r="D475" s="232"/>
      <c r="E475" s="192">
        <f t="shared" si="78"/>
        <v>10</v>
      </c>
      <c r="F475" s="144" t="str">
        <f>IFERROR(IF(MID(D475,4,3)="AFE",VLOOKUP(D475,'Affiliated entities'!$B$7:$T$37,2,FALSE),VLOOKUP(A475,Beneficiaries!$A$9:$C$38,2,FALSE)),"")</f>
        <v/>
      </c>
      <c r="G475" s="187" t="str">
        <f>IFERROR(IF(MID(D475,4,3)="AFE",VLOOKUP(D475,'Affiliated entities'!$B$7:$T$37,4,FALSE),VLOOKUP(A475,Beneficiaries!$A$9:$C$38,3,FALSE)),"")</f>
        <v/>
      </c>
      <c r="H475" s="188" t="b">
        <f t="shared" si="79"/>
        <v>1</v>
      </c>
      <c r="I475" s="147" t="str">
        <f t="shared" si="80"/>
        <v/>
      </c>
      <c r="J475" s="300">
        <f t="shared" si="81"/>
        <v>0</v>
      </c>
      <c r="K475" s="257"/>
      <c r="L475" s="230"/>
      <c r="M475" s="258"/>
      <c r="N475" s="258"/>
      <c r="O475" s="259"/>
      <c r="P475" s="258"/>
      <c r="Q475" s="259"/>
      <c r="R475" s="261"/>
      <c r="S475" s="261"/>
      <c r="T475" s="236"/>
      <c r="U475" s="402"/>
      <c r="V475" s="277">
        <f t="shared" si="82"/>
        <v>0</v>
      </c>
      <c r="W475" s="323" t="str">
        <f t="shared" si="83"/>
        <v/>
      </c>
      <c r="X475" s="238" t="str">
        <f t="shared" si="84"/>
        <v/>
      </c>
      <c r="Y475" s="252">
        <f t="shared" si="85"/>
        <v>0</v>
      </c>
      <c r="Z475" s="252">
        <f t="shared" si="86"/>
        <v>0</v>
      </c>
      <c r="AA475" s="253">
        <f t="shared" si="87"/>
        <v>0</v>
      </c>
      <c r="AB475" s="254">
        <f t="shared" si="88"/>
        <v>0</v>
      </c>
      <c r="AC475" s="254"/>
      <c r="AD475" s="255"/>
    </row>
    <row r="476" spans="1:30" ht="12.75" customHeight="1" x14ac:dyDescent="0.25">
      <c r="A476" s="186"/>
      <c r="B476" s="230"/>
      <c r="C476" s="256"/>
      <c r="D476" s="232"/>
      <c r="E476" s="192">
        <f t="shared" si="78"/>
        <v>10</v>
      </c>
      <c r="F476" s="144" t="str">
        <f>IFERROR(IF(MID(D476,4,3)="AFE",VLOOKUP(D476,'Affiliated entities'!$B$7:$T$37,2,FALSE),VLOOKUP(A476,Beneficiaries!$A$9:$C$38,2,FALSE)),"")</f>
        <v/>
      </c>
      <c r="G476" s="187" t="str">
        <f>IFERROR(IF(MID(D476,4,3)="AFE",VLOOKUP(D476,'Affiliated entities'!$B$7:$T$37,4,FALSE),VLOOKUP(A476,Beneficiaries!$A$9:$C$38,3,FALSE)),"")</f>
        <v/>
      </c>
      <c r="H476" s="188" t="b">
        <f t="shared" si="79"/>
        <v>1</v>
      </c>
      <c r="I476" s="147" t="str">
        <f t="shared" si="80"/>
        <v/>
      </c>
      <c r="J476" s="300">
        <f t="shared" si="81"/>
        <v>0</v>
      </c>
      <c r="K476" s="257"/>
      <c r="L476" s="230"/>
      <c r="M476" s="258"/>
      <c r="N476" s="258"/>
      <c r="O476" s="259"/>
      <c r="P476" s="258"/>
      <c r="Q476" s="259"/>
      <c r="R476" s="261"/>
      <c r="S476" s="261"/>
      <c r="T476" s="236"/>
      <c r="U476" s="402"/>
      <c r="V476" s="277">
        <f t="shared" si="82"/>
        <v>0</v>
      </c>
      <c r="W476" s="323" t="str">
        <f t="shared" si="83"/>
        <v/>
      </c>
      <c r="X476" s="238" t="str">
        <f t="shared" si="84"/>
        <v/>
      </c>
      <c r="Y476" s="252">
        <f t="shared" si="85"/>
        <v>0</v>
      </c>
      <c r="Z476" s="252">
        <f t="shared" si="86"/>
        <v>0</v>
      </c>
      <c r="AA476" s="253">
        <f t="shared" si="87"/>
        <v>0</v>
      </c>
      <c r="AB476" s="254">
        <f t="shared" si="88"/>
        <v>0</v>
      </c>
      <c r="AC476" s="254"/>
      <c r="AD476" s="255"/>
    </row>
    <row r="477" spans="1:30" ht="12.75" customHeight="1" x14ac:dyDescent="0.25">
      <c r="A477" s="186"/>
      <c r="B477" s="230"/>
      <c r="C477" s="256"/>
      <c r="D477" s="232"/>
      <c r="E477" s="192">
        <f t="shared" si="78"/>
        <v>10</v>
      </c>
      <c r="F477" s="144" t="str">
        <f>IFERROR(IF(MID(D477,4,3)="AFE",VLOOKUP(D477,'Affiliated entities'!$B$7:$T$37,2,FALSE),VLOOKUP(A477,Beneficiaries!$A$9:$C$38,2,FALSE)),"")</f>
        <v/>
      </c>
      <c r="G477" s="187" t="str">
        <f>IFERROR(IF(MID(D477,4,3)="AFE",VLOOKUP(D477,'Affiliated entities'!$B$7:$T$37,4,FALSE),VLOOKUP(A477,Beneficiaries!$A$9:$C$38,3,FALSE)),"")</f>
        <v/>
      </c>
      <c r="H477" s="188" t="b">
        <f t="shared" si="79"/>
        <v>1</v>
      </c>
      <c r="I477" s="147" t="str">
        <f t="shared" si="80"/>
        <v/>
      </c>
      <c r="J477" s="300">
        <f t="shared" si="81"/>
        <v>0</v>
      </c>
      <c r="K477" s="257"/>
      <c r="L477" s="230"/>
      <c r="M477" s="258"/>
      <c r="N477" s="258"/>
      <c r="O477" s="259"/>
      <c r="P477" s="258"/>
      <c r="Q477" s="259"/>
      <c r="R477" s="261"/>
      <c r="S477" s="261"/>
      <c r="T477" s="236"/>
      <c r="U477" s="402"/>
      <c r="V477" s="277">
        <f t="shared" si="82"/>
        <v>0</v>
      </c>
      <c r="W477" s="323" t="str">
        <f t="shared" si="83"/>
        <v/>
      </c>
      <c r="X477" s="238" t="str">
        <f t="shared" si="84"/>
        <v/>
      </c>
      <c r="Y477" s="252">
        <f t="shared" si="85"/>
        <v>0</v>
      </c>
      <c r="Z477" s="252">
        <f t="shared" si="86"/>
        <v>0</v>
      </c>
      <c r="AA477" s="253">
        <f t="shared" si="87"/>
        <v>0</v>
      </c>
      <c r="AB477" s="254">
        <f t="shared" si="88"/>
        <v>0</v>
      </c>
      <c r="AC477" s="254"/>
      <c r="AD477" s="255"/>
    </row>
    <row r="478" spans="1:30" ht="12.75" customHeight="1" x14ac:dyDescent="0.25">
      <c r="A478" s="186"/>
      <c r="B478" s="230"/>
      <c r="C478" s="256"/>
      <c r="D478" s="232"/>
      <c r="E478" s="192">
        <f t="shared" si="78"/>
        <v>10</v>
      </c>
      <c r="F478" s="144" t="str">
        <f>IFERROR(IF(MID(D478,4,3)="AFE",VLOOKUP(D478,'Affiliated entities'!$B$7:$T$37,2,FALSE),VLOOKUP(A478,Beneficiaries!$A$9:$C$38,2,FALSE)),"")</f>
        <v/>
      </c>
      <c r="G478" s="187" t="str">
        <f>IFERROR(IF(MID(D478,4,3)="AFE",VLOOKUP(D478,'Affiliated entities'!$B$7:$T$37,4,FALSE),VLOOKUP(A478,Beneficiaries!$A$9:$C$38,3,FALSE)),"")</f>
        <v/>
      </c>
      <c r="H478" s="188" t="b">
        <f t="shared" si="79"/>
        <v>1</v>
      </c>
      <c r="I478" s="147" t="str">
        <f t="shared" si="80"/>
        <v/>
      </c>
      <c r="J478" s="300">
        <f t="shared" si="81"/>
        <v>0</v>
      </c>
      <c r="K478" s="257"/>
      <c r="L478" s="230"/>
      <c r="M478" s="258"/>
      <c r="N478" s="258"/>
      <c r="O478" s="259"/>
      <c r="P478" s="258"/>
      <c r="Q478" s="259"/>
      <c r="R478" s="261"/>
      <c r="S478" s="261"/>
      <c r="T478" s="236"/>
      <c r="U478" s="402"/>
      <c r="V478" s="277">
        <f t="shared" si="82"/>
        <v>0</v>
      </c>
      <c r="W478" s="323" t="str">
        <f t="shared" si="83"/>
        <v/>
      </c>
      <c r="X478" s="238" t="str">
        <f t="shared" si="84"/>
        <v/>
      </c>
      <c r="Y478" s="252">
        <f t="shared" si="85"/>
        <v>0</v>
      </c>
      <c r="Z478" s="252">
        <f t="shared" si="86"/>
        <v>0</v>
      </c>
      <c r="AA478" s="253">
        <f t="shared" si="87"/>
        <v>0</v>
      </c>
      <c r="AB478" s="254">
        <f t="shared" si="88"/>
        <v>0</v>
      </c>
      <c r="AC478" s="254"/>
      <c r="AD478" s="255"/>
    </row>
    <row r="479" spans="1:30" ht="12.75" customHeight="1" x14ac:dyDescent="0.25">
      <c r="A479" s="186"/>
      <c r="B479" s="230"/>
      <c r="C479" s="256"/>
      <c r="D479" s="232"/>
      <c r="E479" s="192">
        <f t="shared" si="78"/>
        <v>10</v>
      </c>
      <c r="F479" s="144" t="str">
        <f>IFERROR(IF(MID(D479,4,3)="AFE",VLOOKUP(D479,'Affiliated entities'!$B$7:$T$37,2,FALSE),VLOOKUP(A479,Beneficiaries!$A$9:$C$38,2,FALSE)),"")</f>
        <v/>
      </c>
      <c r="G479" s="187" t="str">
        <f>IFERROR(IF(MID(D479,4,3)="AFE",VLOOKUP(D479,'Affiliated entities'!$B$7:$T$37,4,FALSE),VLOOKUP(A479,Beneficiaries!$A$9:$C$38,3,FALSE)),"")</f>
        <v/>
      </c>
      <c r="H479" s="188" t="b">
        <f t="shared" si="79"/>
        <v>1</v>
      </c>
      <c r="I479" s="147" t="str">
        <f t="shared" si="80"/>
        <v/>
      </c>
      <c r="J479" s="300">
        <f t="shared" si="81"/>
        <v>0</v>
      </c>
      <c r="K479" s="257"/>
      <c r="L479" s="230"/>
      <c r="M479" s="258"/>
      <c r="N479" s="258"/>
      <c r="O479" s="259"/>
      <c r="P479" s="258"/>
      <c r="Q479" s="259"/>
      <c r="R479" s="261"/>
      <c r="S479" s="261"/>
      <c r="T479" s="236"/>
      <c r="U479" s="402"/>
      <c r="V479" s="277">
        <f t="shared" si="82"/>
        <v>0</v>
      </c>
      <c r="W479" s="323" t="str">
        <f t="shared" si="83"/>
        <v/>
      </c>
      <c r="X479" s="238" t="str">
        <f t="shared" si="84"/>
        <v/>
      </c>
      <c r="Y479" s="252">
        <f t="shared" si="85"/>
        <v>0</v>
      </c>
      <c r="Z479" s="252">
        <f t="shared" si="86"/>
        <v>0</v>
      </c>
      <c r="AA479" s="253">
        <f t="shared" si="87"/>
        <v>0</v>
      </c>
      <c r="AB479" s="254">
        <f t="shared" si="88"/>
        <v>0</v>
      </c>
      <c r="AC479" s="254"/>
      <c r="AD479" s="255"/>
    </row>
    <row r="480" spans="1:30" ht="12.75" customHeight="1" x14ac:dyDescent="0.25">
      <c r="A480" s="186"/>
      <c r="B480" s="230"/>
      <c r="C480" s="256"/>
      <c r="D480" s="232"/>
      <c r="E480" s="192">
        <f t="shared" si="78"/>
        <v>10</v>
      </c>
      <c r="F480" s="144" t="str">
        <f>IFERROR(IF(MID(D480,4,3)="AFE",VLOOKUP(D480,'Affiliated entities'!$B$7:$T$37,2,FALSE),VLOOKUP(A480,Beneficiaries!$A$9:$C$38,2,FALSE)),"")</f>
        <v/>
      </c>
      <c r="G480" s="187" t="str">
        <f>IFERROR(IF(MID(D480,4,3)="AFE",VLOOKUP(D480,'Affiliated entities'!$B$7:$T$37,4,FALSE),VLOOKUP(A480,Beneficiaries!$A$9:$C$38,3,FALSE)),"")</f>
        <v/>
      </c>
      <c r="H480" s="188" t="b">
        <f t="shared" si="79"/>
        <v>1</v>
      </c>
      <c r="I480" s="147" t="str">
        <f t="shared" si="80"/>
        <v/>
      </c>
      <c r="J480" s="300">
        <f t="shared" si="81"/>
        <v>0</v>
      </c>
      <c r="K480" s="257"/>
      <c r="L480" s="230"/>
      <c r="M480" s="258"/>
      <c r="N480" s="258"/>
      <c r="O480" s="259"/>
      <c r="P480" s="258"/>
      <c r="Q480" s="259"/>
      <c r="R480" s="261"/>
      <c r="S480" s="261"/>
      <c r="T480" s="236"/>
      <c r="U480" s="402"/>
      <c r="V480" s="277">
        <f t="shared" si="82"/>
        <v>0</v>
      </c>
      <c r="W480" s="323" t="str">
        <f t="shared" si="83"/>
        <v/>
      </c>
      <c r="X480" s="238" t="str">
        <f t="shared" si="84"/>
        <v/>
      </c>
      <c r="Y480" s="252">
        <f t="shared" si="85"/>
        <v>0</v>
      </c>
      <c r="Z480" s="252">
        <f t="shared" si="86"/>
        <v>0</v>
      </c>
      <c r="AA480" s="253">
        <f t="shared" si="87"/>
        <v>0</v>
      </c>
      <c r="AB480" s="254">
        <f t="shared" si="88"/>
        <v>0</v>
      </c>
      <c r="AC480" s="254"/>
      <c r="AD480" s="255"/>
    </row>
    <row r="481" spans="1:30" ht="12.75" customHeight="1" x14ac:dyDescent="0.25">
      <c r="A481" s="186"/>
      <c r="B481" s="230"/>
      <c r="C481" s="256"/>
      <c r="D481" s="232"/>
      <c r="E481" s="192">
        <f t="shared" si="78"/>
        <v>10</v>
      </c>
      <c r="F481" s="144" t="str">
        <f>IFERROR(IF(MID(D481,4,3)="AFE",VLOOKUP(D481,'Affiliated entities'!$B$7:$T$37,2,FALSE),VLOOKUP(A481,Beneficiaries!$A$9:$C$38,2,FALSE)),"")</f>
        <v/>
      </c>
      <c r="G481" s="187" t="str">
        <f>IFERROR(IF(MID(D481,4,3)="AFE",VLOOKUP(D481,'Affiliated entities'!$B$7:$T$37,4,FALSE),VLOOKUP(A481,Beneficiaries!$A$9:$C$38,3,FALSE)),"")</f>
        <v/>
      </c>
      <c r="H481" s="188" t="b">
        <f t="shared" si="79"/>
        <v>1</v>
      </c>
      <c r="I481" s="147" t="str">
        <f t="shared" si="80"/>
        <v/>
      </c>
      <c r="J481" s="300">
        <f t="shared" si="81"/>
        <v>0</v>
      </c>
      <c r="K481" s="257"/>
      <c r="L481" s="230"/>
      <c r="M481" s="258"/>
      <c r="N481" s="258"/>
      <c r="O481" s="259"/>
      <c r="P481" s="258"/>
      <c r="Q481" s="259"/>
      <c r="R481" s="261"/>
      <c r="S481" s="261"/>
      <c r="T481" s="236"/>
      <c r="U481" s="402"/>
      <c r="V481" s="277">
        <f t="shared" si="82"/>
        <v>0</v>
      </c>
      <c r="W481" s="323" t="str">
        <f t="shared" si="83"/>
        <v/>
      </c>
      <c r="X481" s="238" t="str">
        <f t="shared" si="84"/>
        <v/>
      </c>
      <c r="Y481" s="252">
        <f t="shared" si="85"/>
        <v>0</v>
      </c>
      <c r="Z481" s="252">
        <f t="shared" si="86"/>
        <v>0</v>
      </c>
      <c r="AA481" s="253">
        <f t="shared" si="87"/>
        <v>0</v>
      </c>
      <c r="AB481" s="254">
        <f t="shared" si="88"/>
        <v>0</v>
      </c>
      <c r="AC481" s="254"/>
      <c r="AD481" s="255"/>
    </row>
    <row r="482" spans="1:30" ht="12.75" customHeight="1" x14ac:dyDescent="0.25">
      <c r="A482" s="186"/>
      <c r="B482" s="230"/>
      <c r="C482" s="256"/>
      <c r="D482" s="232"/>
      <c r="E482" s="192">
        <f t="shared" si="78"/>
        <v>10</v>
      </c>
      <c r="F482" s="144" t="str">
        <f>IFERROR(IF(MID(D482,4,3)="AFE",VLOOKUP(D482,'Affiliated entities'!$B$7:$T$37,2,FALSE),VLOOKUP(A482,Beneficiaries!$A$9:$C$38,2,FALSE)),"")</f>
        <v/>
      </c>
      <c r="G482" s="187" t="str">
        <f>IFERROR(IF(MID(D482,4,3)="AFE",VLOOKUP(D482,'Affiliated entities'!$B$7:$T$37,4,FALSE),VLOOKUP(A482,Beneficiaries!$A$9:$C$38,3,FALSE)),"")</f>
        <v/>
      </c>
      <c r="H482" s="188" t="b">
        <f t="shared" si="79"/>
        <v>1</v>
      </c>
      <c r="I482" s="147" t="str">
        <f t="shared" si="80"/>
        <v/>
      </c>
      <c r="J482" s="300">
        <f t="shared" si="81"/>
        <v>0</v>
      </c>
      <c r="K482" s="257"/>
      <c r="L482" s="230"/>
      <c r="M482" s="258"/>
      <c r="N482" s="258"/>
      <c r="O482" s="259"/>
      <c r="P482" s="258"/>
      <c r="Q482" s="259"/>
      <c r="R482" s="261"/>
      <c r="S482" s="261"/>
      <c r="T482" s="236"/>
      <c r="U482" s="402"/>
      <c r="V482" s="277">
        <f t="shared" si="82"/>
        <v>0</v>
      </c>
      <c r="W482" s="323" t="str">
        <f t="shared" si="83"/>
        <v/>
      </c>
      <c r="X482" s="238" t="str">
        <f t="shared" si="84"/>
        <v/>
      </c>
      <c r="Y482" s="252">
        <f t="shared" si="85"/>
        <v>0</v>
      </c>
      <c r="Z482" s="252">
        <f t="shared" si="86"/>
        <v>0</v>
      </c>
      <c r="AA482" s="253">
        <f t="shared" si="87"/>
        <v>0</v>
      </c>
      <c r="AB482" s="254">
        <f t="shared" si="88"/>
        <v>0</v>
      </c>
      <c r="AC482" s="254"/>
      <c r="AD482" s="255"/>
    </row>
    <row r="483" spans="1:30" ht="12.75" customHeight="1" x14ac:dyDescent="0.25">
      <c r="A483" s="186"/>
      <c r="B483" s="230"/>
      <c r="C483" s="256"/>
      <c r="D483" s="232"/>
      <c r="E483" s="192">
        <f t="shared" si="78"/>
        <v>10</v>
      </c>
      <c r="F483" s="144" t="str">
        <f>IFERROR(IF(MID(D483,4,3)="AFE",VLOOKUP(D483,'Affiliated entities'!$B$7:$T$37,2,FALSE),VLOOKUP(A483,Beneficiaries!$A$9:$C$38,2,FALSE)),"")</f>
        <v/>
      </c>
      <c r="G483" s="187" t="str">
        <f>IFERROR(IF(MID(D483,4,3)="AFE",VLOOKUP(D483,'Affiliated entities'!$B$7:$T$37,4,FALSE),VLOOKUP(A483,Beneficiaries!$A$9:$C$38,3,FALSE)),"")</f>
        <v/>
      </c>
      <c r="H483" s="188" t="b">
        <f t="shared" si="79"/>
        <v>1</v>
      </c>
      <c r="I483" s="147" t="str">
        <f t="shared" si="80"/>
        <v/>
      </c>
      <c r="J483" s="300">
        <f t="shared" si="81"/>
        <v>0</v>
      </c>
      <c r="K483" s="257"/>
      <c r="L483" s="230"/>
      <c r="M483" s="258"/>
      <c r="N483" s="258"/>
      <c r="O483" s="259"/>
      <c r="P483" s="258"/>
      <c r="Q483" s="259"/>
      <c r="R483" s="261"/>
      <c r="S483" s="261"/>
      <c r="T483" s="236"/>
      <c r="U483" s="402"/>
      <c r="V483" s="277">
        <f t="shared" si="82"/>
        <v>0</v>
      </c>
      <c r="W483" s="323" t="str">
        <f t="shared" si="83"/>
        <v/>
      </c>
      <c r="X483" s="238" t="str">
        <f t="shared" si="84"/>
        <v/>
      </c>
      <c r="Y483" s="252">
        <f t="shared" si="85"/>
        <v>0</v>
      </c>
      <c r="Z483" s="252">
        <f t="shared" si="86"/>
        <v>0</v>
      </c>
      <c r="AA483" s="253">
        <f t="shared" si="87"/>
        <v>0</v>
      </c>
      <c r="AB483" s="254">
        <f t="shared" si="88"/>
        <v>0</v>
      </c>
      <c r="AC483" s="254"/>
      <c r="AD483" s="255"/>
    </row>
    <row r="484" spans="1:30" ht="12.75" customHeight="1" x14ac:dyDescent="0.25">
      <c r="A484" s="186"/>
      <c r="B484" s="230"/>
      <c r="C484" s="256"/>
      <c r="D484" s="232"/>
      <c r="E484" s="192">
        <f t="shared" si="78"/>
        <v>10</v>
      </c>
      <c r="F484" s="144" t="str">
        <f>IFERROR(IF(MID(D484,4,3)="AFE",VLOOKUP(D484,'Affiliated entities'!$B$7:$T$37,2,FALSE),VLOOKUP(A484,Beneficiaries!$A$9:$C$38,2,FALSE)),"")</f>
        <v/>
      </c>
      <c r="G484" s="187" t="str">
        <f>IFERROR(IF(MID(D484,4,3)="AFE",VLOOKUP(D484,'Affiliated entities'!$B$7:$T$37,4,FALSE),VLOOKUP(A484,Beneficiaries!$A$9:$C$38,3,FALSE)),"")</f>
        <v/>
      </c>
      <c r="H484" s="188" t="b">
        <f t="shared" si="79"/>
        <v>1</v>
      </c>
      <c r="I484" s="147" t="str">
        <f t="shared" si="80"/>
        <v/>
      </c>
      <c r="J484" s="300">
        <f t="shared" si="81"/>
        <v>0</v>
      </c>
      <c r="K484" s="257"/>
      <c r="L484" s="230"/>
      <c r="M484" s="258"/>
      <c r="N484" s="258"/>
      <c r="O484" s="259"/>
      <c r="P484" s="258"/>
      <c r="Q484" s="259"/>
      <c r="R484" s="261"/>
      <c r="S484" s="261"/>
      <c r="T484" s="236"/>
      <c r="U484" s="402"/>
      <c r="V484" s="277">
        <f t="shared" si="82"/>
        <v>0</v>
      </c>
      <c r="W484" s="323" t="str">
        <f t="shared" si="83"/>
        <v/>
      </c>
      <c r="X484" s="238" t="str">
        <f t="shared" si="84"/>
        <v/>
      </c>
      <c r="Y484" s="252">
        <f t="shared" si="85"/>
        <v>0</v>
      </c>
      <c r="Z484" s="252">
        <f t="shared" si="86"/>
        <v>0</v>
      </c>
      <c r="AA484" s="253">
        <f t="shared" si="87"/>
        <v>0</v>
      </c>
      <c r="AB484" s="254">
        <f t="shared" si="88"/>
        <v>0</v>
      </c>
      <c r="AC484" s="254"/>
      <c r="AD484" s="255"/>
    </row>
    <row r="485" spans="1:30" ht="12.75" customHeight="1" x14ac:dyDescent="0.25">
      <c r="A485" s="186"/>
      <c r="B485" s="230"/>
      <c r="C485" s="256"/>
      <c r="D485" s="232"/>
      <c r="E485" s="192">
        <f t="shared" si="78"/>
        <v>10</v>
      </c>
      <c r="F485" s="144" t="str">
        <f>IFERROR(IF(MID(D485,4,3)="AFE",VLOOKUP(D485,'Affiliated entities'!$B$7:$T$37,2,FALSE),VLOOKUP(A485,Beneficiaries!$A$9:$C$38,2,FALSE)),"")</f>
        <v/>
      </c>
      <c r="G485" s="187" t="str">
        <f>IFERROR(IF(MID(D485,4,3)="AFE",VLOOKUP(D485,'Affiliated entities'!$B$7:$T$37,4,FALSE),VLOOKUP(A485,Beneficiaries!$A$9:$C$38,3,FALSE)),"")</f>
        <v/>
      </c>
      <c r="H485" s="188" t="b">
        <f t="shared" si="79"/>
        <v>1</v>
      </c>
      <c r="I485" s="147" t="str">
        <f t="shared" si="80"/>
        <v/>
      </c>
      <c r="J485" s="300">
        <f t="shared" si="81"/>
        <v>0</v>
      </c>
      <c r="K485" s="257"/>
      <c r="L485" s="230"/>
      <c r="M485" s="258"/>
      <c r="N485" s="258"/>
      <c r="O485" s="259"/>
      <c r="P485" s="258"/>
      <c r="Q485" s="259"/>
      <c r="R485" s="261"/>
      <c r="S485" s="261"/>
      <c r="T485" s="236"/>
      <c r="U485" s="402"/>
      <c r="V485" s="277">
        <f t="shared" si="82"/>
        <v>0</v>
      </c>
      <c r="W485" s="323" t="str">
        <f t="shared" si="83"/>
        <v/>
      </c>
      <c r="X485" s="238" t="str">
        <f t="shared" si="84"/>
        <v/>
      </c>
      <c r="Y485" s="252">
        <f t="shared" si="85"/>
        <v>0</v>
      </c>
      <c r="Z485" s="252">
        <f t="shared" si="86"/>
        <v>0</v>
      </c>
      <c r="AA485" s="253">
        <f t="shared" si="87"/>
        <v>0</v>
      </c>
      <c r="AB485" s="254">
        <f t="shared" si="88"/>
        <v>0</v>
      </c>
      <c r="AC485" s="254"/>
      <c r="AD485" s="255"/>
    </row>
    <row r="486" spans="1:30" ht="12.75" customHeight="1" x14ac:dyDescent="0.25">
      <c r="A486" s="186"/>
      <c r="B486" s="230"/>
      <c r="C486" s="256"/>
      <c r="D486" s="232"/>
      <c r="E486" s="192">
        <f t="shared" si="78"/>
        <v>10</v>
      </c>
      <c r="F486" s="144" t="str">
        <f>IFERROR(IF(MID(D486,4,3)="AFE",VLOOKUP(D486,'Affiliated entities'!$B$7:$T$37,2,FALSE),VLOOKUP(A486,Beneficiaries!$A$9:$C$38,2,FALSE)),"")</f>
        <v/>
      </c>
      <c r="G486" s="187" t="str">
        <f>IFERROR(IF(MID(D486,4,3)="AFE",VLOOKUP(D486,'Affiliated entities'!$B$7:$T$37,4,FALSE),VLOOKUP(A486,Beneficiaries!$A$9:$C$38,3,FALSE)),"")</f>
        <v/>
      </c>
      <c r="H486" s="188" t="b">
        <f t="shared" si="79"/>
        <v>1</v>
      </c>
      <c r="I486" s="147" t="str">
        <f t="shared" si="80"/>
        <v/>
      </c>
      <c r="J486" s="300">
        <f t="shared" si="81"/>
        <v>0</v>
      </c>
      <c r="K486" s="257"/>
      <c r="L486" s="230"/>
      <c r="M486" s="258"/>
      <c r="N486" s="258"/>
      <c r="O486" s="259"/>
      <c r="P486" s="258"/>
      <c r="Q486" s="259"/>
      <c r="R486" s="261"/>
      <c r="S486" s="261"/>
      <c r="T486" s="236"/>
      <c r="U486" s="402"/>
      <c r="V486" s="277">
        <f t="shared" si="82"/>
        <v>0</v>
      </c>
      <c r="W486" s="323" t="str">
        <f t="shared" si="83"/>
        <v/>
      </c>
      <c r="X486" s="238" t="str">
        <f t="shared" si="84"/>
        <v/>
      </c>
      <c r="Y486" s="252">
        <f t="shared" si="85"/>
        <v>0</v>
      </c>
      <c r="Z486" s="252">
        <f t="shared" si="86"/>
        <v>0</v>
      </c>
      <c r="AA486" s="253">
        <f t="shared" si="87"/>
        <v>0</v>
      </c>
      <c r="AB486" s="254">
        <f t="shared" si="88"/>
        <v>0</v>
      </c>
      <c r="AC486" s="254"/>
      <c r="AD486" s="255"/>
    </row>
    <row r="487" spans="1:30" ht="12.75" customHeight="1" x14ac:dyDescent="0.25">
      <c r="A487" s="186"/>
      <c r="B487" s="230"/>
      <c r="C487" s="256"/>
      <c r="D487" s="232"/>
      <c r="E487" s="192">
        <f t="shared" si="78"/>
        <v>10</v>
      </c>
      <c r="F487" s="144" t="str">
        <f>IFERROR(IF(MID(D487,4,3)="AFE",VLOOKUP(D487,'Affiliated entities'!$B$7:$T$37,2,FALSE),VLOOKUP(A487,Beneficiaries!$A$9:$C$38,2,FALSE)),"")</f>
        <v/>
      </c>
      <c r="G487" s="187" t="str">
        <f>IFERROR(IF(MID(D487,4,3)="AFE",VLOOKUP(D487,'Affiliated entities'!$B$7:$T$37,4,FALSE),VLOOKUP(A487,Beneficiaries!$A$9:$C$38,3,FALSE)),"")</f>
        <v/>
      </c>
      <c r="H487" s="188" t="b">
        <f t="shared" si="79"/>
        <v>1</v>
      </c>
      <c r="I487" s="147" t="str">
        <f t="shared" si="80"/>
        <v/>
      </c>
      <c r="J487" s="300">
        <f t="shared" si="81"/>
        <v>0</v>
      </c>
      <c r="K487" s="257"/>
      <c r="L487" s="230"/>
      <c r="M487" s="258"/>
      <c r="N487" s="258"/>
      <c r="O487" s="259"/>
      <c r="P487" s="258"/>
      <c r="Q487" s="259"/>
      <c r="R487" s="261"/>
      <c r="S487" s="261"/>
      <c r="T487" s="236"/>
      <c r="U487" s="402"/>
      <c r="V487" s="277">
        <f t="shared" si="82"/>
        <v>0</v>
      </c>
      <c r="W487" s="323" t="str">
        <f t="shared" si="83"/>
        <v/>
      </c>
      <c r="X487" s="238" t="str">
        <f t="shared" si="84"/>
        <v/>
      </c>
      <c r="Y487" s="252">
        <f t="shared" si="85"/>
        <v>0</v>
      </c>
      <c r="Z487" s="252">
        <f t="shared" si="86"/>
        <v>0</v>
      </c>
      <c r="AA487" s="253">
        <f t="shared" si="87"/>
        <v>0</v>
      </c>
      <c r="AB487" s="254">
        <f t="shared" si="88"/>
        <v>0</v>
      </c>
      <c r="AC487" s="254"/>
      <c r="AD487" s="255"/>
    </row>
    <row r="488" spans="1:30" ht="12.75" customHeight="1" x14ac:dyDescent="0.25">
      <c r="A488" s="186"/>
      <c r="B488" s="230"/>
      <c r="C488" s="256"/>
      <c r="D488" s="232"/>
      <c r="E488" s="192">
        <f t="shared" si="78"/>
        <v>10</v>
      </c>
      <c r="F488" s="144" t="str">
        <f>IFERROR(IF(MID(D488,4,3)="AFE",VLOOKUP(D488,'Affiliated entities'!$B$7:$T$37,2,FALSE),VLOOKUP(A488,Beneficiaries!$A$9:$C$38,2,FALSE)),"")</f>
        <v/>
      </c>
      <c r="G488" s="187" t="str">
        <f>IFERROR(IF(MID(D488,4,3)="AFE",VLOOKUP(D488,'Affiliated entities'!$B$7:$T$37,4,FALSE),VLOOKUP(A488,Beneficiaries!$A$9:$C$38,3,FALSE)),"")</f>
        <v/>
      </c>
      <c r="H488" s="188" t="b">
        <f t="shared" si="79"/>
        <v>1</v>
      </c>
      <c r="I488" s="147" t="str">
        <f t="shared" si="80"/>
        <v/>
      </c>
      <c r="J488" s="300">
        <f t="shared" si="81"/>
        <v>0</v>
      </c>
      <c r="K488" s="257"/>
      <c r="L488" s="230"/>
      <c r="M488" s="258"/>
      <c r="N488" s="258"/>
      <c r="O488" s="259"/>
      <c r="P488" s="258"/>
      <c r="Q488" s="259"/>
      <c r="R488" s="261"/>
      <c r="S488" s="261"/>
      <c r="T488" s="236"/>
      <c r="U488" s="402"/>
      <c r="V488" s="277">
        <f t="shared" si="82"/>
        <v>0</v>
      </c>
      <c r="W488" s="323" t="str">
        <f t="shared" si="83"/>
        <v/>
      </c>
      <c r="X488" s="238" t="str">
        <f t="shared" si="84"/>
        <v/>
      </c>
      <c r="Y488" s="252">
        <f t="shared" si="85"/>
        <v>0</v>
      </c>
      <c r="Z488" s="252">
        <f t="shared" si="86"/>
        <v>0</v>
      </c>
      <c r="AA488" s="253">
        <f t="shared" si="87"/>
        <v>0</v>
      </c>
      <c r="AB488" s="254">
        <f t="shared" si="88"/>
        <v>0</v>
      </c>
      <c r="AC488" s="254"/>
      <c r="AD488" s="255"/>
    </row>
    <row r="489" spans="1:30" ht="12.75" customHeight="1" x14ac:dyDescent="0.25">
      <c r="A489" s="186"/>
      <c r="B489" s="230"/>
      <c r="C489" s="256"/>
      <c r="D489" s="232"/>
      <c r="E489" s="192">
        <f t="shared" si="78"/>
        <v>10</v>
      </c>
      <c r="F489" s="144" t="str">
        <f>IFERROR(IF(MID(D489,4,3)="AFE",VLOOKUP(D489,'Affiliated entities'!$B$7:$T$37,2,FALSE),VLOOKUP(A489,Beneficiaries!$A$9:$C$38,2,FALSE)),"")</f>
        <v/>
      </c>
      <c r="G489" s="187" t="str">
        <f>IFERROR(IF(MID(D489,4,3)="AFE",VLOOKUP(D489,'Affiliated entities'!$B$7:$T$37,4,FALSE),VLOOKUP(A489,Beneficiaries!$A$9:$C$38,3,FALSE)),"")</f>
        <v/>
      </c>
      <c r="H489" s="188" t="b">
        <f t="shared" si="79"/>
        <v>1</v>
      </c>
      <c r="I489" s="147" t="str">
        <f t="shared" si="80"/>
        <v/>
      </c>
      <c r="J489" s="300">
        <f t="shared" si="81"/>
        <v>0</v>
      </c>
      <c r="K489" s="257"/>
      <c r="L489" s="230"/>
      <c r="M489" s="258"/>
      <c r="N489" s="258"/>
      <c r="O489" s="259"/>
      <c r="P489" s="258"/>
      <c r="Q489" s="259"/>
      <c r="R489" s="261"/>
      <c r="S489" s="261"/>
      <c r="T489" s="236"/>
      <c r="U489" s="402"/>
      <c r="V489" s="277">
        <f t="shared" si="82"/>
        <v>0</v>
      </c>
      <c r="W489" s="323" t="str">
        <f t="shared" si="83"/>
        <v/>
      </c>
      <c r="X489" s="238" t="str">
        <f t="shared" si="84"/>
        <v/>
      </c>
      <c r="Y489" s="252">
        <f t="shared" si="85"/>
        <v>0</v>
      </c>
      <c r="Z489" s="252">
        <f t="shared" si="86"/>
        <v>0</v>
      </c>
      <c r="AA489" s="253">
        <f t="shared" si="87"/>
        <v>0</v>
      </c>
      <c r="AB489" s="254">
        <f t="shared" si="88"/>
        <v>0</v>
      </c>
      <c r="AC489" s="254"/>
      <c r="AD489" s="255"/>
    </row>
    <row r="490" spans="1:30" ht="12.75" customHeight="1" x14ac:dyDescent="0.25">
      <c r="A490" s="186"/>
      <c r="B490" s="230"/>
      <c r="C490" s="256"/>
      <c r="D490" s="232"/>
      <c r="E490" s="192">
        <f t="shared" si="78"/>
        <v>10</v>
      </c>
      <c r="F490" s="144" t="str">
        <f>IFERROR(IF(MID(D490,4,3)="AFE",VLOOKUP(D490,'Affiliated entities'!$B$7:$T$37,2,FALSE),VLOOKUP(A490,Beneficiaries!$A$9:$C$38,2,FALSE)),"")</f>
        <v/>
      </c>
      <c r="G490" s="187" t="str">
        <f>IFERROR(IF(MID(D490,4,3)="AFE",VLOOKUP(D490,'Affiliated entities'!$B$7:$T$37,4,FALSE),VLOOKUP(A490,Beneficiaries!$A$9:$C$38,3,FALSE)),"")</f>
        <v/>
      </c>
      <c r="H490" s="188" t="b">
        <f t="shared" si="79"/>
        <v>1</v>
      </c>
      <c r="I490" s="147" t="str">
        <f t="shared" si="80"/>
        <v/>
      </c>
      <c r="J490" s="300">
        <f t="shared" si="81"/>
        <v>0</v>
      </c>
      <c r="K490" s="257"/>
      <c r="L490" s="230"/>
      <c r="M490" s="258"/>
      <c r="N490" s="258"/>
      <c r="O490" s="259"/>
      <c r="P490" s="258"/>
      <c r="Q490" s="259"/>
      <c r="R490" s="261"/>
      <c r="S490" s="261"/>
      <c r="T490" s="236"/>
      <c r="U490" s="402"/>
      <c r="V490" s="277">
        <f t="shared" si="82"/>
        <v>0</v>
      </c>
      <c r="W490" s="323" t="str">
        <f t="shared" si="83"/>
        <v/>
      </c>
      <c r="X490" s="238" t="str">
        <f t="shared" si="84"/>
        <v/>
      </c>
      <c r="Y490" s="252">
        <f t="shared" si="85"/>
        <v>0</v>
      </c>
      <c r="Z490" s="252">
        <f t="shared" si="86"/>
        <v>0</v>
      </c>
      <c r="AA490" s="253">
        <f t="shared" si="87"/>
        <v>0</v>
      </c>
      <c r="AB490" s="254">
        <f t="shared" si="88"/>
        <v>0</v>
      </c>
      <c r="AC490" s="254"/>
      <c r="AD490" s="255"/>
    </row>
    <row r="491" spans="1:30" ht="12.75" customHeight="1" x14ac:dyDescent="0.25">
      <c r="A491" s="186"/>
      <c r="B491" s="230"/>
      <c r="C491" s="256"/>
      <c r="D491" s="232"/>
      <c r="E491" s="192">
        <f t="shared" si="78"/>
        <v>10</v>
      </c>
      <c r="F491" s="144" t="str">
        <f>IFERROR(IF(MID(D491,4,3)="AFE",VLOOKUP(D491,'Affiliated entities'!$B$7:$T$37,2,FALSE),VLOOKUP(A491,Beneficiaries!$A$9:$C$38,2,FALSE)),"")</f>
        <v/>
      </c>
      <c r="G491" s="187" t="str">
        <f>IFERROR(IF(MID(D491,4,3)="AFE",VLOOKUP(D491,'Affiliated entities'!$B$7:$T$37,4,FALSE),VLOOKUP(A491,Beneficiaries!$A$9:$C$38,3,FALSE)),"")</f>
        <v/>
      </c>
      <c r="H491" s="188" t="b">
        <f t="shared" si="79"/>
        <v>1</v>
      </c>
      <c r="I491" s="147" t="str">
        <f t="shared" si="80"/>
        <v/>
      </c>
      <c r="J491" s="300">
        <f t="shared" si="81"/>
        <v>0</v>
      </c>
      <c r="K491" s="257"/>
      <c r="L491" s="230"/>
      <c r="M491" s="258"/>
      <c r="N491" s="258"/>
      <c r="O491" s="259"/>
      <c r="P491" s="258"/>
      <c r="Q491" s="259"/>
      <c r="R491" s="261"/>
      <c r="S491" s="261"/>
      <c r="T491" s="236"/>
      <c r="U491" s="402"/>
      <c r="V491" s="277">
        <f t="shared" si="82"/>
        <v>0</v>
      </c>
      <c r="W491" s="323" t="str">
        <f t="shared" si="83"/>
        <v/>
      </c>
      <c r="X491" s="238" t="str">
        <f t="shared" si="84"/>
        <v/>
      </c>
      <c r="Y491" s="252">
        <f t="shared" si="85"/>
        <v>0</v>
      </c>
      <c r="Z491" s="252">
        <f t="shared" si="86"/>
        <v>0</v>
      </c>
      <c r="AA491" s="253">
        <f t="shared" si="87"/>
        <v>0</v>
      </c>
      <c r="AB491" s="254">
        <f t="shared" si="88"/>
        <v>0</v>
      </c>
      <c r="AC491" s="254"/>
      <c r="AD491" s="255"/>
    </row>
    <row r="492" spans="1:30" ht="12.75" customHeight="1" x14ac:dyDescent="0.25">
      <c r="A492" s="186"/>
      <c r="B492" s="230"/>
      <c r="C492" s="256"/>
      <c r="D492" s="232"/>
      <c r="E492" s="192">
        <f t="shared" si="78"/>
        <v>10</v>
      </c>
      <c r="F492" s="144" t="str">
        <f>IFERROR(IF(MID(D492,4,3)="AFE",VLOOKUP(D492,'Affiliated entities'!$B$7:$T$37,2,FALSE),VLOOKUP(A492,Beneficiaries!$A$9:$C$38,2,FALSE)),"")</f>
        <v/>
      </c>
      <c r="G492" s="187" t="str">
        <f>IFERROR(IF(MID(D492,4,3)="AFE",VLOOKUP(D492,'Affiliated entities'!$B$7:$T$37,4,FALSE),VLOOKUP(A492,Beneficiaries!$A$9:$C$38,3,FALSE)),"")</f>
        <v/>
      </c>
      <c r="H492" s="188" t="b">
        <f t="shared" si="79"/>
        <v>1</v>
      </c>
      <c r="I492" s="147" t="str">
        <f t="shared" si="80"/>
        <v/>
      </c>
      <c r="J492" s="300">
        <f t="shared" si="81"/>
        <v>0</v>
      </c>
      <c r="K492" s="257"/>
      <c r="L492" s="230"/>
      <c r="M492" s="258"/>
      <c r="N492" s="258"/>
      <c r="O492" s="259"/>
      <c r="P492" s="258"/>
      <c r="Q492" s="259"/>
      <c r="R492" s="261"/>
      <c r="S492" s="261"/>
      <c r="T492" s="236"/>
      <c r="U492" s="402"/>
      <c r="V492" s="277">
        <f t="shared" si="82"/>
        <v>0</v>
      </c>
      <c r="W492" s="323" t="str">
        <f t="shared" si="83"/>
        <v/>
      </c>
      <c r="X492" s="238" t="str">
        <f t="shared" si="84"/>
        <v/>
      </c>
      <c r="Y492" s="252">
        <f t="shared" si="85"/>
        <v>0</v>
      </c>
      <c r="Z492" s="252">
        <f t="shared" si="86"/>
        <v>0</v>
      </c>
      <c r="AA492" s="253">
        <f t="shared" si="87"/>
        <v>0</v>
      </c>
      <c r="AB492" s="254">
        <f t="shared" si="88"/>
        <v>0</v>
      </c>
      <c r="AC492" s="254"/>
      <c r="AD492" s="255"/>
    </row>
    <row r="493" spans="1:30" ht="12.75" customHeight="1" x14ac:dyDescent="0.25">
      <c r="A493" s="186"/>
      <c r="B493" s="230"/>
      <c r="C493" s="256"/>
      <c r="D493" s="232"/>
      <c r="E493" s="192">
        <f t="shared" si="78"/>
        <v>10</v>
      </c>
      <c r="F493" s="144" t="str">
        <f>IFERROR(IF(MID(D493,4,3)="AFE",VLOOKUP(D493,'Affiliated entities'!$B$7:$T$37,2,FALSE),VLOOKUP(A493,Beneficiaries!$A$9:$C$38,2,FALSE)),"")</f>
        <v/>
      </c>
      <c r="G493" s="187" t="str">
        <f>IFERROR(IF(MID(D493,4,3)="AFE",VLOOKUP(D493,'Affiliated entities'!$B$7:$T$37,4,FALSE),VLOOKUP(A493,Beneficiaries!$A$9:$C$38,3,FALSE)),"")</f>
        <v/>
      </c>
      <c r="H493" s="188" t="b">
        <f t="shared" si="79"/>
        <v>1</v>
      </c>
      <c r="I493" s="147" t="str">
        <f t="shared" si="80"/>
        <v/>
      </c>
      <c r="J493" s="300">
        <f t="shared" si="81"/>
        <v>0</v>
      </c>
      <c r="K493" s="257"/>
      <c r="L493" s="230"/>
      <c r="M493" s="258"/>
      <c r="N493" s="258"/>
      <c r="O493" s="259"/>
      <c r="P493" s="258"/>
      <c r="Q493" s="259"/>
      <c r="R493" s="261"/>
      <c r="S493" s="261"/>
      <c r="T493" s="236"/>
      <c r="U493" s="402"/>
      <c r="V493" s="277">
        <f t="shared" si="82"/>
        <v>0</v>
      </c>
      <c r="W493" s="323" t="str">
        <f t="shared" si="83"/>
        <v/>
      </c>
      <c r="X493" s="238" t="str">
        <f t="shared" si="84"/>
        <v/>
      </c>
      <c r="Y493" s="252">
        <f t="shared" si="85"/>
        <v>0</v>
      </c>
      <c r="Z493" s="252">
        <f t="shared" si="86"/>
        <v>0</v>
      </c>
      <c r="AA493" s="253">
        <f t="shared" si="87"/>
        <v>0</v>
      </c>
      <c r="AB493" s="254">
        <f t="shared" si="88"/>
        <v>0</v>
      </c>
      <c r="AC493" s="254"/>
      <c r="AD493" s="255"/>
    </row>
    <row r="494" spans="1:30" ht="12.75" customHeight="1" x14ac:dyDescent="0.25">
      <c r="A494" s="186"/>
      <c r="B494" s="230"/>
      <c r="C494" s="256"/>
      <c r="D494" s="232"/>
      <c r="E494" s="192">
        <f t="shared" si="78"/>
        <v>10</v>
      </c>
      <c r="F494" s="144" t="str">
        <f>IFERROR(IF(MID(D494,4,3)="AFE",VLOOKUP(D494,'Affiliated entities'!$B$7:$T$37,2,FALSE),VLOOKUP(A494,Beneficiaries!$A$9:$C$38,2,FALSE)),"")</f>
        <v/>
      </c>
      <c r="G494" s="187" t="str">
        <f>IFERROR(IF(MID(D494,4,3)="AFE",VLOOKUP(D494,'Affiliated entities'!$B$7:$T$37,4,FALSE),VLOOKUP(A494,Beneficiaries!$A$9:$C$38,3,FALSE)),"")</f>
        <v/>
      </c>
      <c r="H494" s="188" t="b">
        <f t="shared" si="79"/>
        <v>1</v>
      </c>
      <c r="I494" s="147" t="str">
        <f t="shared" si="80"/>
        <v/>
      </c>
      <c r="J494" s="300">
        <f t="shared" si="81"/>
        <v>0</v>
      </c>
      <c r="K494" s="257"/>
      <c r="L494" s="230"/>
      <c r="M494" s="258"/>
      <c r="N494" s="258"/>
      <c r="O494" s="259"/>
      <c r="P494" s="258"/>
      <c r="Q494" s="259"/>
      <c r="R494" s="261"/>
      <c r="S494" s="261"/>
      <c r="T494" s="236"/>
      <c r="U494" s="402"/>
      <c r="V494" s="277">
        <f t="shared" si="82"/>
        <v>0</v>
      </c>
      <c r="W494" s="323" t="str">
        <f t="shared" si="83"/>
        <v/>
      </c>
      <c r="X494" s="238" t="str">
        <f t="shared" si="84"/>
        <v/>
      </c>
      <c r="Y494" s="252">
        <f t="shared" si="85"/>
        <v>0</v>
      </c>
      <c r="Z494" s="252">
        <f t="shared" si="86"/>
        <v>0</v>
      </c>
      <c r="AA494" s="253">
        <f t="shared" si="87"/>
        <v>0</v>
      </c>
      <c r="AB494" s="254">
        <f t="shared" si="88"/>
        <v>0</v>
      </c>
      <c r="AC494" s="254"/>
      <c r="AD494" s="255"/>
    </row>
    <row r="495" spans="1:30" ht="12.75" customHeight="1" x14ac:dyDescent="0.25">
      <c r="A495" s="186"/>
      <c r="B495" s="230"/>
      <c r="C495" s="256"/>
      <c r="D495" s="232"/>
      <c r="E495" s="192">
        <f t="shared" si="78"/>
        <v>10</v>
      </c>
      <c r="F495" s="144" t="str">
        <f>IFERROR(IF(MID(D495,4,3)="AFE",VLOOKUP(D495,'Affiliated entities'!$B$7:$T$37,2,FALSE),VLOOKUP(A495,Beneficiaries!$A$9:$C$38,2,FALSE)),"")</f>
        <v/>
      </c>
      <c r="G495" s="187" t="str">
        <f>IFERROR(IF(MID(D495,4,3)="AFE",VLOOKUP(D495,'Affiliated entities'!$B$7:$T$37,4,FALSE),VLOOKUP(A495,Beneficiaries!$A$9:$C$38,3,FALSE)),"")</f>
        <v/>
      </c>
      <c r="H495" s="188" t="b">
        <f t="shared" si="79"/>
        <v>1</v>
      </c>
      <c r="I495" s="147" t="str">
        <f t="shared" si="80"/>
        <v/>
      </c>
      <c r="J495" s="300">
        <f t="shared" si="81"/>
        <v>0</v>
      </c>
      <c r="K495" s="257"/>
      <c r="L495" s="230"/>
      <c r="M495" s="258"/>
      <c r="N495" s="258"/>
      <c r="O495" s="259"/>
      <c r="P495" s="258"/>
      <c r="Q495" s="259"/>
      <c r="R495" s="261"/>
      <c r="S495" s="261"/>
      <c r="T495" s="236"/>
      <c r="U495" s="402"/>
      <c r="V495" s="277">
        <f t="shared" si="82"/>
        <v>0</v>
      </c>
      <c r="W495" s="323" t="str">
        <f t="shared" si="83"/>
        <v/>
      </c>
      <c r="X495" s="238" t="str">
        <f t="shared" si="84"/>
        <v/>
      </c>
      <c r="Y495" s="252">
        <f t="shared" si="85"/>
        <v>0</v>
      </c>
      <c r="Z495" s="252">
        <f t="shared" si="86"/>
        <v>0</v>
      </c>
      <c r="AA495" s="253">
        <f t="shared" si="87"/>
        <v>0</v>
      </c>
      <c r="AB495" s="254">
        <f t="shared" si="88"/>
        <v>0</v>
      </c>
      <c r="AC495" s="254"/>
      <c r="AD495" s="255"/>
    </row>
    <row r="496" spans="1:30" ht="12.75" customHeight="1" x14ac:dyDescent="0.25">
      <c r="A496" s="186"/>
      <c r="B496" s="230"/>
      <c r="C496" s="256"/>
      <c r="D496" s="232"/>
      <c r="E496" s="192">
        <f t="shared" si="78"/>
        <v>10</v>
      </c>
      <c r="F496" s="144" t="str">
        <f>IFERROR(IF(MID(D496,4,3)="AFE",VLOOKUP(D496,'Affiliated entities'!$B$7:$T$37,2,FALSE),VLOOKUP(A496,Beneficiaries!$A$9:$C$38,2,FALSE)),"")</f>
        <v/>
      </c>
      <c r="G496" s="187" t="str">
        <f>IFERROR(IF(MID(D496,4,3)="AFE",VLOOKUP(D496,'Affiliated entities'!$B$7:$T$37,4,FALSE),VLOOKUP(A496,Beneficiaries!$A$9:$C$38,3,FALSE)),"")</f>
        <v/>
      </c>
      <c r="H496" s="188" t="b">
        <f t="shared" si="79"/>
        <v>1</v>
      </c>
      <c r="I496" s="147" t="str">
        <f t="shared" si="80"/>
        <v/>
      </c>
      <c r="J496" s="300">
        <f t="shared" si="81"/>
        <v>0</v>
      </c>
      <c r="K496" s="257"/>
      <c r="L496" s="230"/>
      <c r="M496" s="258"/>
      <c r="N496" s="258"/>
      <c r="O496" s="259"/>
      <c r="P496" s="258"/>
      <c r="Q496" s="259"/>
      <c r="R496" s="261"/>
      <c r="S496" s="261"/>
      <c r="T496" s="236"/>
      <c r="U496" s="402"/>
      <c r="V496" s="277">
        <f t="shared" si="82"/>
        <v>0</v>
      </c>
      <c r="W496" s="323" t="str">
        <f t="shared" si="83"/>
        <v/>
      </c>
      <c r="X496" s="238" t="str">
        <f t="shared" si="84"/>
        <v/>
      </c>
      <c r="Y496" s="252">
        <f t="shared" si="85"/>
        <v>0</v>
      </c>
      <c r="Z496" s="252">
        <f t="shared" si="86"/>
        <v>0</v>
      </c>
      <c r="AA496" s="253">
        <f t="shared" si="87"/>
        <v>0</v>
      </c>
      <c r="AB496" s="254">
        <f t="shared" si="88"/>
        <v>0</v>
      </c>
      <c r="AC496" s="254"/>
      <c r="AD496" s="255"/>
    </row>
    <row r="497" spans="1:30" ht="12.75" customHeight="1" x14ac:dyDescent="0.25">
      <c r="A497" s="186"/>
      <c r="B497" s="230"/>
      <c r="C497" s="256"/>
      <c r="D497" s="232"/>
      <c r="E497" s="192">
        <f t="shared" si="78"/>
        <v>10</v>
      </c>
      <c r="F497" s="144" t="str">
        <f>IFERROR(IF(MID(D497,4,3)="AFE",VLOOKUP(D497,'Affiliated entities'!$B$7:$T$37,2,FALSE),VLOOKUP(A497,Beneficiaries!$A$9:$C$38,2,FALSE)),"")</f>
        <v/>
      </c>
      <c r="G497" s="187" t="str">
        <f>IFERROR(IF(MID(D497,4,3)="AFE",VLOOKUP(D497,'Affiliated entities'!$B$7:$T$37,4,FALSE),VLOOKUP(A497,Beneficiaries!$A$9:$C$38,3,FALSE)),"")</f>
        <v/>
      </c>
      <c r="H497" s="188" t="b">
        <f t="shared" si="79"/>
        <v>1</v>
      </c>
      <c r="I497" s="147" t="str">
        <f t="shared" si="80"/>
        <v/>
      </c>
      <c r="J497" s="300">
        <f t="shared" si="81"/>
        <v>0</v>
      </c>
      <c r="K497" s="257"/>
      <c r="L497" s="230"/>
      <c r="M497" s="258"/>
      <c r="N497" s="258"/>
      <c r="O497" s="259"/>
      <c r="P497" s="258"/>
      <c r="Q497" s="259"/>
      <c r="R497" s="261"/>
      <c r="S497" s="261"/>
      <c r="T497" s="236"/>
      <c r="U497" s="402"/>
      <c r="V497" s="277">
        <f t="shared" si="82"/>
        <v>0</v>
      </c>
      <c r="W497" s="323" t="str">
        <f t="shared" si="83"/>
        <v/>
      </c>
      <c r="X497" s="238" t="str">
        <f t="shared" si="84"/>
        <v/>
      </c>
      <c r="Y497" s="252">
        <f t="shared" si="85"/>
        <v>0</v>
      </c>
      <c r="Z497" s="252">
        <f t="shared" si="86"/>
        <v>0</v>
      </c>
      <c r="AA497" s="253">
        <f t="shared" si="87"/>
        <v>0</v>
      </c>
      <c r="AB497" s="254">
        <f t="shared" si="88"/>
        <v>0</v>
      </c>
      <c r="AC497" s="254"/>
      <c r="AD497" s="255"/>
    </row>
    <row r="498" spans="1:30" ht="12.75" customHeight="1" x14ac:dyDescent="0.25">
      <c r="A498" s="186"/>
      <c r="B498" s="230"/>
      <c r="C498" s="256"/>
      <c r="D498" s="232"/>
      <c r="E498" s="192">
        <f t="shared" ref="E498:E561" si="89">IF(H498=TRUE,10,0)</f>
        <v>10</v>
      </c>
      <c r="F498" s="144" t="str">
        <f>IFERROR(IF(MID(D498,4,3)="AFE",VLOOKUP(D498,'Affiliated entities'!$B$7:$T$37,2,FALSE),VLOOKUP(A498,Beneficiaries!$A$9:$C$38,2,FALSE)),"")</f>
        <v/>
      </c>
      <c r="G498" s="187" t="str">
        <f>IFERROR(IF(MID(D498,4,3)="AFE",VLOOKUP(D498,'Affiliated entities'!$B$7:$T$37,4,FALSE),VLOOKUP(A498,Beneficiaries!$A$9:$C$38,3,FALSE)),"")</f>
        <v/>
      </c>
      <c r="H498" s="188" t="b">
        <f t="shared" ref="H498:H561" si="90">IF(I498="Partner",TRUE,ISNUMBER(FIND(A498,D498)))</f>
        <v>1</v>
      </c>
      <c r="I498" s="147" t="str">
        <f t="shared" ref="I498:I561" si="91">IF(A498&lt;&gt;"",D498,"")</f>
        <v/>
      </c>
      <c r="J498" s="300">
        <f t="shared" ref="J498:J561" si="92">IF(I498="partner",A498,0)</f>
        <v>0</v>
      </c>
      <c r="K498" s="257"/>
      <c r="L498" s="230"/>
      <c r="M498" s="258"/>
      <c r="N498" s="258"/>
      <c r="O498" s="259"/>
      <c r="P498" s="258"/>
      <c r="Q498" s="259"/>
      <c r="R498" s="261"/>
      <c r="S498" s="261"/>
      <c r="T498" s="236"/>
      <c r="U498" s="402"/>
      <c r="V498" s="277">
        <f t="shared" ref="V498:V561" si="93">+T498+U498</f>
        <v>0</v>
      </c>
      <c r="W498" s="323" t="str">
        <f t="shared" ref="W498:W561" si="94">IF(A498="","",(IF(OR(B498="",C498="",D498="",K498="",M498="",N498="",O498="",P498="",Q498="",R498="",S498="",),"FILL ALL FIELDS","")))</f>
        <v/>
      </c>
      <c r="X498" s="238" t="str">
        <f t="shared" ref="X498:X561" si="95">IF(A498="","",(IF(OR(N498=P498, R498=S498),"CHECK DATES or CITY","")))</f>
        <v/>
      </c>
      <c r="Y498" s="252">
        <f t="shared" ref="Y498:Y561" si="96">IF(OR(O498="IN", O498=""), 0, IF(OR(Q498="IN", Q498=""), 0, T498))</f>
        <v>0</v>
      </c>
      <c r="Z498" s="252">
        <f t="shared" ref="Z498:Z561" si="97">+U498</f>
        <v>0</v>
      </c>
      <c r="AA498" s="253">
        <f t="shared" ref="AA498:AA561" si="98">+Z498+Y498</f>
        <v>0</v>
      </c>
      <c r="AB498" s="254">
        <f t="shared" ref="AB498:AB561" si="99">IF(V498&gt;AA498,V498-AA498,0)</f>
        <v>0</v>
      </c>
      <c r="AC498" s="254"/>
      <c r="AD498" s="255"/>
    </row>
    <row r="499" spans="1:30" ht="12.75" customHeight="1" x14ac:dyDescent="0.25">
      <c r="A499" s="186"/>
      <c r="B499" s="230"/>
      <c r="C499" s="256"/>
      <c r="D499" s="232"/>
      <c r="E499" s="192">
        <f t="shared" si="89"/>
        <v>10</v>
      </c>
      <c r="F499" s="144" t="str">
        <f>IFERROR(IF(MID(D499,4,3)="AFE",VLOOKUP(D499,'Affiliated entities'!$B$7:$T$37,2,FALSE),VLOOKUP(A499,Beneficiaries!$A$9:$C$38,2,FALSE)),"")</f>
        <v/>
      </c>
      <c r="G499" s="187" t="str">
        <f>IFERROR(IF(MID(D499,4,3)="AFE",VLOOKUP(D499,'Affiliated entities'!$B$7:$T$37,4,FALSE),VLOOKUP(A499,Beneficiaries!$A$9:$C$38,3,FALSE)),"")</f>
        <v/>
      </c>
      <c r="H499" s="188" t="b">
        <f t="shared" si="90"/>
        <v>1</v>
      </c>
      <c r="I499" s="147" t="str">
        <f t="shared" si="91"/>
        <v/>
      </c>
      <c r="J499" s="300">
        <f t="shared" si="92"/>
        <v>0</v>
      </c>
      <c r="K499" s="257"/>
      <c r="L499" s="230"/>
      <c r="M499" s="258"/>
      <c r="N499" s="258"/>
      <c r="O499" s="259"/>
      <c r="P499" s="258"/>
      <c r="Q499" s="259"/>
      <c r="R499" s="261"/>
      <c r="S499" s="261"/>
      <c r="T499" s="236"/>
      <c r="U499" s="402"/>
      <c r="V499" s="277">
        <f t="shared" si="93"/>
        <v>0</v>
      </c>
      <c r="W499" s="323" t="str">
        <f t="shared" si="94"/>
        <v/>
      </c>
      <c r="X499" s="238" t="str">
        <f t="shared" si="95"/>
        <v/>
      </c>
      <c r="Y499" s="252">
        <f t="shared" si="96"/>
        <v>0</v>
      </c>
      <c r="Z499" s="252">
        <f t="shared" si="97"/>
        <v>0</v>
      </c>
      <c r="AA499" s="253">
        <f t="shared" si="98"/>
        <v>0</v>
      </c>
      <c r="AB499" s="254">
        <f t="shared" si="99"/>
        <v>0</v>
      </c>
      <c r="AC499" s="254"/>
      <c r="AD499" s="255"/>
    </row>
    <row r="500" spans="1:30" ht="12.75" customHeight="1" x14ac:dyDescent="0.25">
      <c r="A500" s="186"/>
      <c r="B500" s="230"/>
      <c r="C500" s="256"/>
      <c r="D500" s="232"/>
      <c r="E500" s="192">
        <f t="shared" si="89"/>
        <v>10</v>
      </c>
      <c r="F500" s="144" t="str">
        <f>IFERROR(IF(MID(D500,4,3)="AFE",VLOOKUP(D500,'Affiliated entities'!$B$7:$T$37,2,FALSE),VLOOKUP(A500,Beneficiaries!$A$9:$C$38,2,FALSE)),"")</f>
        <v/>
      </c>
      <c r="G500" s="187" t="str">
        <f>IFERROR(IF(MID(D500,4,3)="AFE",VLOOKUP(D500,'Affiliated entities'!$B$7:$T$37,4,FALSE),VLOOKUP(A500,Beneficiaries!$A$9:$C$38,3,FALSE)),"")</f>
        <v/>
      </c>
      <c r="H500" s="188" t="b">
        <f t="shared" si="90"/>
        <v>1</v>
      </c>
      <c r="I500" s="147" t="str">
        <f t="shared" si="91"/>
        <v/>
      </c>
      <c r="J500" s="300">
        <f t="shared" si="92"/>
        <v>0</v>
      </c>
      <c r="K500" s="257"/>
      <c r="L500" s="230"/>
      <c r="M500" s="258"/>
      <c r="N500" s="258"/>
      <c r="O500" s="259"/>
      <c r="P500" s="258"/>
      <c r="Q500" s="259"/>
      <c r="R500" s="261"/>
      <c r="S500" s="261"/>
      <c r="T500" s="236"/>
      <c r="U500" s="402"/>
      <c r="V500" s="277">
        <f t="shared" si="93"/>
        <v>0</v>
      </c>
      <c r="W500" s="323" t="str">
        <f t="shared" si="94"/>
        <v/>
      </c>
      <c r="X500" s="238" t="str">
        <f t="shared" si="95"/>
        <v/>
      </c>
      <c r="Y500" s="252">
        <f t="shared" si="96"/>
        <v>0</v>
      </c>
      <c r="Z500" s="252">
        <f t="shared" si="97"/>
        <v>0</v>
      </c>
      <c r="AA500" s="253">
        <f t="shared" si="98"/>
        <v>0</v>
      </c>
      <c r="AB500" s="254">
        <f t="shared" si="99"/>
        <v>0</v>
      </c>
      <c r="AC500" s="254"/>
      <c r="AD500" s="255"/>
    </row>
    <row r="501" spans="1:30" ht="12.75" customHeight="1" x14ac:dyDescent="0.25">
      <c r="A501" s="186"/>
      <c r="B501" s="230"/>
      <c r="C501" s="256"/>
      <c r="D501" s="232"/>
      <c r="E501" s="192">
        <f t="shared" si="89"/>
        <v>10</v>
      </c>
      <c r="F501" s="144" t="str">
        <f>IFERROR(IF(MID(D501,4,3)="AFE",VLOOKUP(D501,'Affiliated entities'!$B$7:$T$37,2,FALSE),VLOOKUP(A501,Beneficiaries!$A$9:$C$38,2,FALSE)),"")</f>
        <v/>
      </c>
      <c r="G501" s="187" t="str">
        <f>IFERROR(IF(MID(D501,4,3)="AFE",VLOOKUP(D501,'Affiliated entities'!$B$7:$T$37,4,FALSE),VLOOKUP(A501,Beneficiaries!$A$9:$C$38,3,FALSE)),"")</f>
        <v/>
      </c>
      <c r="H501" s="188" t="b">
        <f t="shared" si="90"/>
        <v>1</v>
      </c>
      <c r="I501" s="147" t="str">
        <f t="shared" si="91"/>
        <v/>
      </c>
      <c r="J501" s="300">
        <f t="shared" si="92"/>
        <v>0</v>
      </c>
      <c r="K501" s="257"/>
      <c r="L501" s="230"/>
      <c r="M501" s="258"/>
      <c r="N501" s="258"/>
      <c r="O501" s="259"/>
      <c r="P501" s="258"/>
      <c r="Q501" s="259"/>
      <c r="R501" s="261"/>
      <c r="S501" s="261"/>
      <c r="T501" s="236"/>
      <c r="U501" s="402"/>
      <c r="V501" s="277">
        <f t="shared" si="93"/>
        <v>0</v>
      </c>
      <c r="W501" s="323" t="str">
        <f t="shared" si="94"/>
        <v/>
      </c>
      <c r="X501" s="238" t="str">
        <f t="shared" si="95"/>
        <v/>
      </c>
      <c r="Y501" s="252">
        <f t="shared" si="96"/>
        <v>0</v>
      </c>
      <c r="Z501" s="252">
        <f t="shared" si="97"/>
        <v>0</v>
      </c>
      <c r="AA501" s="253">
        <f t="shared" si="98"/>
        <v>0</v>
      </c>
      <c r="AB501" s="254">
        <f t="shared" si="99"/>
        <v>0</v>
      </c>
      <c r="AC501" s="254"/>
      <c r="AD501" s="255"/>
    </row>
    <row r="502" spans="1:30" ht="12.75" customHeight="1" x14ac:dyDescent="0.25">
      <c r="A502" s="186"/>
      <c r="B502" s="230"/>
      <c r="C502" s="256"/>
      <c r="D502" s="232"/>
      <c r="E502" s="192">
        <f t="shared" si="89"/>
        <v>10</v>
      </c>
      <c r="F502" s="144" t="str">
        <f>IFERROR(IF(MID(D502,4,3)="AFE",VLOOKUP(D502,'Affiliated entities'!$B$7:$T$37,2,FALSE),VLOOKUP(A502,Beneficiaries!$A$9:$C$38,2,FALSE)),"")</f>
        <v/>
      </c>
      <c r="G502" s="187" t="str">
        <f>IFERROR(IF(MID(D502,4,3)="AFE",VLOOKUP(D502,'Affiliated entities'!$B$7:$T$37,4,FALSE),VLOOKUP(A502,Beneficiaries!$A$9:$C$38,3,FALSE)),"")</f>
        <v/>
      </c>
      <c r="H502" s="188" t="b">
        <f t="shared" si="90"/>
        <v>1</v>
      </c>
      <c r="I502" s="147" t="str">
        <f t="shared" si="91"/>
        <v/>
      </c>
      <c r="J502" s="300">
        <f t="shared" si="92"/>
        <v>0</v>
      </c>
      <c r="K502" s="257"/>
      <c r="L502" s="230"/>
      <c r="M502" s="258"/>
      <c r="N502" s="258"/>
      <c r="O502" s="259"/>
      <c r="P502" s="258"/>
      <c r="Q502" s="259"/>
      <c r="R502" s="261"/>
      <c r="S502" s="261"/>
      <c r="T502" s="236"/>
      <c r="U502" s="402"/>
      <c r="V502" s="277">
        <f t="shared" si="93"/>
        <v>0</v>
      </c>
      <c r="W502" s="323" t="str">
        <f t="shared" si="94"/>
        <v/>
      </c>
      <c r="X502" s="238" t="str">
        <f t="shared" si="95"/>
        <v/>
      </c>
      <c r="Y502" s="252">
        <f t="shared" si="96"/>
        <v>0</v>
      </c>
      <c r="Z502" s="252">
        <f t="shared" si="97"/>
        <v>0</v>
      </c>
      <c r="AA502" s="253">
        <f t="shared" si="98"/>
        <v>0</v>
      </c>
      <c r="AB502" s="254">
        <f t="shared" si="99"/>
        <v>0</v>
      </c>
      <c r="AC502" s="254"/>
      <c r="AD502" s="255"/>
    </row>
    <row r="503" spans="1:30" ht="12.75" customHeight="1" x14ac:dyDescent="0.25">
      <c r="A503" s="186"/>
      <c r="B503" s="230"/>
      <c r="C503" s="256"/>
      <c r="D503" s="232"/>
      <c r="E503" s="192">
        <f t="shared" si="89"/>
        <v>10</v>
      </c>
      <c r="F503" s="144" t="str">
        <f>IFERROR(IF(MID(D503,4,3)="AFE",VLOOKUP(D503,'Affiliated entities'!$B$7:$T$37,2,FALSE),VLOOKUP(A503,Beneficiaries!$A$9:$C$38,2,FALSE)),"")</f>
        <v/>
      </c>
      <c r="G503" s="187" t="str">
        <f>IFERROR(IF(MID(D503,4,3)="AFE",VLOOKUP(D503,'Affiliated entities'!$B$7:$T$37,4,FALSE),VLOOKUP(A503,Beneficiaries!$A$9:$C$38,3,FALSE)),"")</f>
        <v/>
      </c>
      <c r="H503" s="188" t="b">
        <f t="shared" si="90"/>
        <v>1</v>
      </c>
      <c r="I503" s="147" t="str">
        <f t="shared" si="91"/>
        <v/>
      </c>
      <c r="J503" s="300">
        <f t="shared" si="92"/>
        <v>0</v>
      </c>
      <c r="K503" s="257"/>
      <c r="L503" s="230"/>
      <c r="M503" s="258"/>
      <c r="N503" s="258"/>
      <c r="O503" s="259"/>
      <c r="P503" s="258"/>
      <c r="Q503" s="259"/>
      <c r="R503" s="261"/>
      <c r="S503" s="261"/>
      <c r="T503" s="236"/>
      <c r="U503" s="402"/>
      <c r="V503" s="277">
        <f t="shared" si="93"/>
        <v>0</v>
      </c>
      <c r="W503" s="323" t="str">
        <f t="shared" si="94"/>
        <v/>
      </c>
      <c r="X503" s="238" t="str">
        <f t="shared" si="95"/>
        <v/>
      </c>
      <c r="Y503" s="252">
        <f t="shared" si="96"/>
        <v>0</v>
      </c>
      <c r="Z503" s="252">
        <f t="shared" si="97"/>
        <v>0</v>
      </c>
      <c r="AA503" s="253">
        <f t="shared" si="98"/>
        <v>0</v>
      </c>
      <c r="AB503" s="254">
        <f t="shared" si="99"/>
        <v>0</v>
      </c>
      <c r="AC503" s="254"/>
      <c r="AD503" s="255"/>
    </row>
    <row r="504" spans="1:30" ht="12.75" customHeight="1" x14ac:dyDescent="0.25">
      <c r="A504" s="186"/>
      <c r="B504" s="230"/>
      <c r="C504" s="256"/>
      <c r="D504" s="232"/>
      <c r="E504" s="192">
        <f t="shared" si="89"/>
        <v>10</v>
      </c>
      <c r="F504" s="144" t="str">
        <f>IFERROR(IF(MID(D504,4,3)="AFE",VLOOKUP(D504,'Affiliated entities'!$B$7:$T$37,2,FALSE),VLOOKUP(A504,Beneficiaries!$A$9:$C$38,2,FALSE)),"")</f>
        <v/>
      </c>
      <c r="G504" s="187" t="str">
        <f>IFERROR(IF(MID(D504,4,3)="AFE",VLOOKUP(D504,'Affiliated entities'!$B$7:$T$37,4,FALSE),VLOOKUP(A504,Beneficiaries!$A$9:$C$38,3,FALSE)),"")</f>
        <v/>
      </c>
      <c r="H504" s="188" t="b">
        <f t="shared" si="90"/>
        <v>1</v>
      </c>
      <c r="I504" s="147" t="str">
        <f t="shared" si="91"/>
        <v/>
      </c>
      <c r="J504" s="300">
        <f t="shared" si="92"/>
        <v>0</v>
      </c>
      <c r="K504" s="257"/>
      <c r="L504" s="230"/>
      <c r="M504" s="258"/>
      <c r="N504" s="258"/>
      <c r="O504" s="259"/>
      <c r="P504" s="258"/>
      <c r="Q504" s="259"/>
      <c r="R504" s="261"/>
      <c r="S504" s="261"/>
      <c r="T504" s="236"/>
      <c r="U504" s="402"/>
      <c r="V504" s="277">
        <f t="shared" si="93"/>
        <v>0</v>
      </c>
      <c r="W504" s="323" t="str">
        <f t="shared" si="94"/>
        <v/>
      </c>
      <c r="X504" s="238" t="str">
        <f t="shared" si="95"/>
        <v/>
      </c>
      <c r="Y504" s="252">
        <f t="shared" si="96"/>
        <v>0</v>
      </c>
      <c r="Z504" s="252">
        <f t="shared" si="97"/>
        <v>0</v>
      </c>
      <c r="AA504" s="253">
        <f t="shared" si="98"/>
        <v>0</v>
      </c>
      <c r="AB504" s="254">
        <f t="shared" si="99"/>
        <v>0</v>
      </c>
      <c r="AC504" s="254"/>
      <c r="AD504" s="255"/>
    </row>
    <row r="505" spans="1:30" ht="12.75" customHeight="1" x14ac:dyDescent="0.25">
      <c r="A505" s="186"/>
      <c r="B505" s="230"/>
      <c r="C505" s="256"/>
      <c r="D505" s="232"/>
      <c r="E505" s="192">
        <f t="shared" si="89"/>
        <v>10</v>
      </c>
      <c r="F505" s="144" t="str">
        <f>IFERROR(IF(MID(D505,4,3)="AFE",VLOOKUP(D505,'Affiliated entities'!$B$7:$T$37,2,FALSE),VLOOKUP(A505,Beneficiaries!$A$9:$C$38,2,FALSE)),"")</f>
        <v/>
      </c>
      <c r="G505" s="187" t="str">
        <f>IFERROR(IF(MID(D505,4,3)="AFE",VLOOKUP(D505,'Affiliated entities'!$B$7:$T$37,4,FALSE),VLOOKUP(A505,Beneficiaries!$A$9:$C$38,3,FALSE)),"")</f>
        <v/>
      </c>
      <c r="H505" s="188" t="b">
        <f t="shared" si="90"/>
        <v>1</v>
      </c>
      <c r="I505" s="147" t="str">
        <f t="shared" si="91"/>
        <v/>
      </c>
      <c r="J505" s="300">
        <f t="shared" si="92"/>
        <v>0</v>
      </c>
      <c r="K505" s="257"/>
      <c r="L505" s="230"/>
      <c r="M505" s="258"/>
      <c r="N505" s="258"/>
      <c r="O505" s="259"/>
      <c r="P505" s="258"/>
      <c r="Q505" s="259"/>
      <c r="R505" s="261"/>
      <c r="S505" s="261"/>
      <c r="T505" s="236"/>
      <c r="U505" s="402"/>
      <c r="V505" s="277">
        <f t="shared" si="93"/>
        <v>0</v>
      </c>
      <c r="W505" s="323" t="str">
        <f t="shared" si="94"/>
        <v/>
      </c>
      <c r="X505" s="238" t="str">
        <f t="shared" si="95"/>
        <v/>
      </c>
      <c r="Y505" s="252">
        <f t="shared" si="96"/>
        <v>0</v>
      </c>
      <c r="Z505" s="252">
        <f t="shared" si="97"/>
        <v>0</v>
      </c>
      <c r="AA505" s="253">
        <f t="shared" si="98"/>
        <v>0</v>
      </c>
      <c r="AB505" s="254">
        <f t="shared" si="99"/>
        <v>0</v>
      </c>
      <c r="AC505" s="254"/>
      <c r="AD505" s="255"/>
    </row>
    <row r="506" spans="1:30" ht="12.75" customHeight="1" x14ac:dyDescent="0.25">
      <c r="A506" s="186"/>
      <c r="B506" s="230"/>
      <c r="C506" s="256"/>
      <c r="D506" s="232"/>
      <c r="E506" s="192">
        <f t="shared" si="89"/>
        <v>10</v>
      </c>
      <c r="F506" s="144" t="str">
        <f>IFERROR(IF(MID(D506,4,3)="AFE",VLOOKUP(D506,'Affiliated entities'!$B$7:$T$37,2,FALSE),VLOOKUP(A506,Beneficiaries!$A$9:$C$38,2,FALSE)),"")</f>
        <v/>
      </c>
      <c r="G506" s="187" t="str">
        <f>IFERROR(IF(MID(D506,4,3)="AFE",VLOOKUP(D506,'Affiliated entities'!$B$7:$T$37,4,FALSE),VLOOKUP(A506,Beneficiaries!$A$9:$C$38,3,FALSE)),"")</f>
        <v/>
      </c>
      <c r="H506" s="188" t="b">
        <f t="shared" si="90"/>
        <v>1</v>
      </c>
      <c r="I506" s="147" t="str">
        <f t="shared" si="91"/>
        <v/>
      </c>
      <c r="J506" s="300">
        <f t="shared" si="92"/>
        <v>0</v>
      </c>
      <c r="K506" s="257"/>
      <c r="L506" s="230"/>
      <c r="M506" s="258"/>
      <c r="N506" s="258"/>
      <c r="O506" s="259"/>
      <c r="P506" s="258"/>
      <c r="Q506" s="259"/>
      <c r="R506" s="261"/>
      <c r="S506" s="261"/>
      <c r="T506" s="236"/>
      <c r="U506" s="402"/>
      <c r="V506" s="277">
        <f t="shared" si="93"/>
        <v>0</v>
      </c>
      <c r="W506" s="323" t="str">
        <f t="shared" si="94"/>
        <v/>
      </c>
      <c r="X506" s="238" t="str">
        <f t="shared" si="95"/>
        <v/>
      </c>
      <c r="Y506" s="252">
        <f t="shared" si="96"/>
        <v>0</v>
      </c>
      <c r="Z506" s="252">
        <f t="shared" si="97"/>
        <v>0</v>
      </c>
      <c r="AA506" s="253">
        <f t="shared" si="98"/>
        <v>0</v>
      </c>
      <c r="AB506" s="254">
        <f t="shared" si="99"/>
        <v>0</v>
      </c>
      <c r="AC506" s="254"/>
      <c r="AD506" s="255"/>
    </row>
    <row r="507" spans="1:30" ht="12.75" customHeight="1" x14ac:dyDescent="0.25">
      <c r="A507" s="186"/>
      <c r="B507" s="230"/>
      <c r="C507" s="256"/>
      <c r="D507" s="232"/>
      <c r="E507" s="192">
        <f t="shared" si="89"/>
        <v>10</v>
      </c>
      <c r="F507" s="144" t="str">
        <f>IFERROR(IF(MID(D507,4,3)="AFE",VLOOKUP(D507,'Affiliated entities'!$B$7:$T$37,2,FALSE),VLOOKUP(A507,Beneficiaries!$A$9:$C$38,2,FALSE)),"")</f>
        <v/>
      </c>
      <c r="G507" s="187" t="str">
        <f>IFERROR(IF(MID(D507,4,3)="AFE",VLOOKUP(D507,'Affiliated entities'!$B$7:$T$37,4,FALSE),VLOOKUP(A507,Beneficiaries!$A$9:$C$38,3,FALSE)),"")</f>
        <v/>
      </c>
      <c r="H507" s="188" t="b">
        <f t="shared" si="90"/>
        <v>1</v>
      </c>
      <c r="I507" s="147" t="str">
        <f t="shared" si="91"/>
        <v/>
      </c>
      <c r="J507" s="300">
        <f t="shared" si="92"/>
        <v>0</v>
      </c>
      <c r="K507" s="257"/>
      <c r="L507" s="230"/>
      <c r="M507" s="258"/>
      <c r="N507" s="258"/>
      <c r="O507" s="259"/>
      <c r="P507" s="258"/>
      <c r="Q507" s="259"/>
      <c r="R507" s="261"/>
      <c r="S507" s="261"/>
      <c r="T507" s="236"/>
      <c r="U507" s="402"/>
      <c r="V507" s="277">
        <f t="shared" si="93"/>
        <v>0</v>
      </c>
      <c r="W507" s="323" t="str">
        <f t="shared" si="94"/>
        <v/>
      </c>
      <c r="X507" s="238" t="str">
        <f t="shared" si="95"/>
        <v/>
      </c>
      <c r="Y507" s="252">
        <f t="shared" si="96"/>
        <v>0</v>
      </c>
      <c r="Z507" s="252">
        <f t="shared" si="97"/>
        <v>0</v>
      </c>
      <c r="AA507" s="253">
        <f t="shared" si="98"/>
        <v>0</v>
      </c>
      <c r="AB507" s="254">
        <f t="shared" si="99"/>
        <v>0</v>
      </c>
      <c r="AC507" s="254"/>
      <c r="AD507" s="255"/>
    </row>
    <row r="508" spans="1:30" ht="12.75" customHeight="1" x14ac:dyDescent="0.25">
      <c r="A508" s="186"/>
      <c r="B508" s="230"/>
      <c r="C508" s="256"/>
      <c r="D508" s="232"/>
      <c r="E508" s="192">
        <f t="shared" si="89"/>
        <v>10</v>
      </c>
      <c r="F508" s="144" t="str">
        <f>IFERROR(IF(MID(D508,4,3)="AFE",VLOOKUP(D508,'Affiliated entities'!$B$7:$T$37,2,FALSE),VLOOKUP(A508,Beneficiaries!$A$9:$C$38,2,FALSE)),"")</f>
        <v/>
      </c>
      <c r="G508" s="187" t="str">
        <f>IFERROR(IF(MID(D508,4,3)="AFE",VLOOKUP(D508,'Affiliated entities'!$B$7:$T$37,4,FALSE),VLOOKUP(A508,Beneficiaries!$A$9:$C$38,3,FALSE)),"")</f>
        <v/>
      </c>
      <c r="H508" s="188" t="b">
        <f t="shared" si="90"/>
        <v>1</v>
      </c>
      <c r="I508" s="147" t="str">
        <f t="shared" si="91"/>
        <v/>
      </c>
      <c r="J508" s="300">
        <f t="shared" si="92"/>
        <v>0</v>
      </c>
      <c r="K508" s="257"/>
      <c r="L508" s="230"/>
      <c r="M508" s="258"/>
      <c r="N508" s="258"/>
      <c r="O508" s="259"/>
      <c r="P508" s="258"/>
      <c r="Q508" s="259"/>
      <c r="R508" s="261"/>
      <c r="S508" s="261"/>
      <c r="T508" s="236"/>
      <c r="U508" s="402"/>
      <c r="V508" s="277">
        <f t="shared" si="93"/>
        <v>0</v>
      </c>
      <c r="W508" s="323" t="str">
        <f t="shared" si="94"/>
        <v/>
      </c>
      <c r="X508" s="238" t="str">
        <f t="shared" si="95"/>
        <v/>
      </c>
      <c r="Y508" s="252">
        <f t="shared" si="96"/>
        <v>0</v>
      </c>
      <c r="Z508" s="252">
        <f t="shared" si="97"/>
        <v>0</v>
      </c>
      <c r="AA508" s="253">
        <f t="shared" si="98"/>
        <v>0</v>
      </c>
      <c r="AB508" s="254">
        <f t="shared" si="99"/>
        <v>0</v>
      </c>
      <c r="AC508" s="254"/>
      <c r="AD508" s="255"/>
    </row>
    <row r="509" spans="1:30" ht="12.75" customHeight="1" x14ac:dyDescent="0.25">
      <c r="A509" s="186"/>
      <c r="B509" s="230"/>
      <c r="C509" s="256"/>
      <c r="D509" s="232"/>
      <c r="E509" s="192">
        <f t="shared" si="89"/>
        <v>10</v>
      </c>
      <c r="F509" s="144" t="str">
        <f>IFERROR(IF(MID(D509,4,3)="AFE",VLOOKUP(D509,'Affiliated entities'!$B$7:$T$37,2,FALSE),VLOOKUP(A509,Beneficiaries!$A$9:$C$38,2,FALSE)),"")</f>
        <v/>
      </c>
      <c r="G509" s="187" t="str">
        <f>IFERROR(IF(MID(D509,4,3)="AFE",VLOOKUP(D509,'Affiliated entities'!$B$7:$T$37,4,FALSE),VLOOKUP(A509,Beneficiaries!$A$9:$C$38,3,FALSE)),"")</f>
        <v/>
      </c>
      <c r="H509" s="188" t="b">
        <f t="shared" si="90"/>
        <v>1</v>
      </c>
      <c r="I509" s="147" t="str">
        <f t="shared" si="91"/>
        <v/>
      </c>
      <c r="J509" s="300">
        <f t="shared" si="92"/>
        <v>0</v>
      </c>
      <c r="K509" s="257"/>
      <c r="L509" s="230"/>
      <c r="M509" s="258"/>
      <c r="N509" s="258"/>
      <c r="O509" s="259"/>
      <c r="P509" s="258"/>
      <c r="Q509" s="259"/>
      <c r="R509" s="261"/>
      <c r="S509" s="261"/>
      <c r="T509" s="236"/>
      <c r="U509" s="402"/>
      <c r="V509" s="277">
        <f t="shared" si="93"/>
        <v>0</v>
      </c>
      <c r="W509" s="323" t="str">
        <f t="shared" si="94"/>
        <v/>
      </c>
      <c r="X509" s="238" t="str">
        <f t="shared" si="95"/>
        <v/>
      </c>
      <c r="Y509" s="252">
        <f t="shared" si="96"/>
        <v>0</v>
      </c>
      <c r="Z509" s="252">
        <f t="shared" si="97"/>
        <v>0</v>
      </c>
      <c r="AA509" s="253">
        <f t="shared" si="98"/>
        <v>0</v>
      </c>
      <c r="AB509" s="254">
        <f t="shared" si="99"/>
        <v>0</v>
      </c>
      <c r="AC509" s="254"/>
      <c r="AD509" s="255"/>
    </row>
    <row r="510" spans="1:30" ht="12.75" customHeight="1" x14ac:dyDescent="0.25">
      <c r="A510" s="186"/>
      <c r="B510" s="230"/>
      <c r="C510" s="256"/>
      <c r="D510" s="232"/>
      <c r="E510" s="192">
        <f t="shared" si="89"/>
        <v>10</v>
      </c>
      <c r="F510" s="144" t="str">
        <f>IFERROR(IF(MID(D510,4,3)="AFE",VLOOKUP(D510,'Affiliated entities'!$B$7:$T$37,2,FALSE),VLOOKUP(A510,Beneficiaries!$A$9:$C$38,2,FALSE)),"")</f>
        <v/>
      </c>
      <c r="G510" s="187" t="str">
        <f>IFERROR(IF(MID(D510,4,3)="AFE",VLOOKUP(D510,'Affiliated entities'!$B$7:$T$37,4,FALSE),VLOOKUP(A510,Beneficiaries!$A$9:$C$38,3,FALSE)),"")</f>
        <v/>
      </c>
      <c r="H510" s="188" t="b">
        <f t="shared" si="90"/>
        <v>1</v>
      </c>
      <c r="I510" s="147" t="str">
        <f t="shared" si="91"/>
        <v/>
      </c>
      <c r="J510" s="300">
        <f t="shared" si="92"/>
        <v>0</v>
      </c>
      <c r="K510" s="257"/>
      <c r="L510" s="230"/>
      <c r="M510" s="258"/>
      <c r="N510" s="258"/>
      <c r="O510" s="259"/>
      <c r="P510" s="258"/>
      <c r="Q510" s="259"/>
      <c r="R510" s="261"/>
      <c r="S510" s="261"/>
      <c r="T510" s="236"/>
      <c r="U510" s="402"/>
      <c r="V510" s="277">
        <f t="shared" si="93"/>
        <v>0</v>
      </c>
      <c r="W510" s="323" t="str">
        <f t="shared" si="94"/>
        <v/>
      </c>
      <c r="X510" s="238" t="str">
        <f t="shared" si="95"/>
        <v/>
      </c>
      <c r="Y510" s="252">
        <f t="shared" si="96"/>
        <v>0</v>
      </c>
      <c r="Z510" s="252">
        <f t="shared" si="97"/>
        <v>0</v>
      </c>
      <c r="AA510" s="253">
        <f t="shared" si="98"/>
        <v>0</v>
      </c>
      <c r="AB510" s="254">
        <f t="shared" si="99"/>
        <v>0</v>
      </c>
      <c r="AC510" s="254"/>
      <c r="AD510" s="255"/>
    </row>
    <row r="511" spans="1:30" ht="12.75" customHeight="1" x14ac:dyDescent="0.25">
      <c r="A511" s="186"/>
      <c r="B511" s="230"/>
      <c r="C511" s="256"/>
      <c r="D511" s="232"/>
      <c r="E511" s="192">
        <f t="shared" si="89"/>
        <v>10</v>
      </c>
      <c r="F511" s="144" t="str">
        <f>IFERROR(IF(MID(D511,4,3)="AFE",VLOOKUP(D511,'Affiliated entities'!$B$7:$T$37,2,FALSE),VLOOKUP(A511,Beneficiaries!$A$9:$C$38,2,FALSE)),"")</f>
        <v/>
      </c>
      <c r="G511" s="187" t="str">
        <f>IFERROR(IF(MID(D511,4,3)="AFE",VLOOKUP(D511,'Affiliated entities'!$B$7:$T$37,4,FALSE),VLOOKUP(A511,Beneficiaries!$A$9:$C$38,3,FALSE)),"")</f>
        <v/>
      </c>
      <c r="H511" s="188" t="b">
        <f t="shared" si="90"/>
        <v>1</v>
      </c>
      <c r="I511" s="147" t="str">
        <f t="shared" si="91"/>
        <v/>
      </c>
      <c r="J511" s="300">
        <f t="shared" si="92"/>
        <v>0</v>
      </c>
      <c r="K511" s="257"/>
      <c r="L511" s="230"/>
      <c r="M511" s="258"/>
      <c r="N511" s="258"/>
      <c r="O511" s="259"/>
      <c r="P511" s="258"/>
      <c r="Q511" s="259"/>
      <c r="R511" s="261"/>
      <c r="S511" s="261"/>
      <c r="T511" s="236"/>
      <c r="U511" s="402"/>
      <c r="V511" s="277">
        <f t="shared" si="93"/>
        <v>0</v>
      </c>
      <c r="W511" s="323" t="str">
        <f t="shared" si="94"/>
        <v/>
      </c>
      <c r="X511" s="238" t="str">
        <f t="shared" si="95"/>
        <v/>
      </c>
      <c r="Y511" s="252">
        <f t="shared" si="96"/>
        <v>0</v>
      </c>
      <c r="Z511" s="252">
        <f t="shared" si="97"/>
        <v>0</v>
      </c>
      <c r="AA511" s="253">
        <f t="shared" si="98"/>
        <v>0</v>
      </c>
      <c r="AB511" s="254">
        <f t="shared" si="99"/>
        <v>0</v>
      </c>
      <c r="AC511" s="254"/>
      <c r="AD511" s="255"/>
    </row>
    <row r="512" spans="1:30" ht="12.75" customHeight="1" x14ac:dyDescent="0.25">
      <c r="A512" s="186"/>
      <c r="B512" s="230"/>
      <c r="C512" s="256"/>
      <c r="D512" s="232"/>
      <c r="E512" s="192">
        <f t="shared" si="89"/>
        <v>10</v>
      </c>
      <c r="F512" s="144" t="str">
        <f>IFERROR(IF(MID(D512,4,3)="AFE",VLOOKUP(D512,'Affiliated entities'!$B$7:$T$37,2,FALSE),VLOOKUP(A512,Beneficiaries!$A$9:$C$38,2,FALSE)),"")</f>
        <v/>
      </c>
      <c r="G512" s="187" t="str">
        <f>IFERROR(IF(MID(D512,4,3)="AFE",VLOOKUP(D512,'Affiliated entities'!$B$7:$T$37,4,FALSE),VLOOKUP(A512,Beneficiaries!$A$9:$C$38,3,FALSE)),"")</f>
        <v/>
      </c>
      <c r="H512" s="188" t="b">
        <f t="shared" si="90"/>
        <v>1</v>
      </c>
      <c r="I512" s="147" t="str">
        <f t="shared" si="91"/>
        <v/>
      </c>
      <c r="J512" s="300">
        <f t="shared" si="92"/>
        <v>0</v>
      </c>
      <c r="K512" s="257"/>
      <c r="L512" s="230"/>
      <c r="M512" s="258"/>
      <c r="N512" s="258"/>
      <c r="O512" s="259"/>
      <c r="P512" s="258"/>
      <c r="Q512" s="259"/>
      <c r="R512" s="261"/>
      <c r="S512" s="261"/>
      <c r="T512" s="236"/>
      <c r="U512" s="402"/>
      <c r="V512" s="277">
        <f t="shared" si="93"/>
        <v>0</v>
      </c>
      <c r="W512" s="323" t="str">
        <f t="shared" si="94"/>
        <v/>
      </c>
      <c r="X512" s="238" t="str">
        <f t="shared" si="95"/>
        <v/>
      </c>
      <c r="Y512" s="252">
        <f t="shared" si="96"/>
        <v>0</v>
      </c>
      <c r="Z512" s="252">
        <f t="shared" si="97"/>
        <v>0</v>
      </c>
      <c r="AA512" s="253">
        <f t="shared" si="98"/>
        <v>0</v>
      </c>
      <c r="AB512" s="254">
        <f t="shared" si="99"/>
        <v>0</v>
      </c>
      <c r="AC512" s="254"/>
      <c r="AD512" s="255"/>
    </row>
    <row r="513" spans="1:30" ht="12.75" customHeight="1" x14ac:dyDescent="0.25">
      <c r="A513" s="186"/>
      <c r="B513" s="230"/>
      <c r="C513" s="256"/>
      <c r="D513" s="232"/>
      <c r="E513" s="192">
        <f t="shared" si="89"/>
        <v>10</v>
      </c>
      <c r="F513" s="144" t="str">
        <f>IFERROR(IF(MID(D513,4,3)="AFE",VLOOKUP(D513,'Affiliated entities'!$B$7:$T$37,2,FALSE),VLOOKUP(A513,Beneficiaries!$A$9:$C$38,2,FALSE)),"")</f>
        <v/>
      </c>
      <c r="G513" s="187" t="str">
        <f>IFERROR(IF(MID(D513,4,3)="AFE",VLOOKUP(D513,'Affiliated entities'!$B$7:$T$37,4,FALSE),VLOOKUP(A513,Beneficiaries!$A$9:$C$38,3,FALSE)),"")</f>
        <v/>
      </c>
      <c r="H513" s="188" t="b">
        <f t="shared" si="90"/>
        <v>1</v>
      </c>
      <c r="I513" s="147" t="str">
        <f t="shared" si="91"/>
        <v/>
      </c>
      <c r="J513" s="300">
        <f t="shared" si="92"/>
        <v>0</v>
      </c>
      <c r="K513" s="257"/>
      <c r="L513" s="230"/>
      <c r="M513" s="258"/>
      <c r="N513" s="258"/>
      <c r="O513" s="259"/>
      <c r="P513" s="258"/>
      <c r="Q513" s="259"/>
      <c r="R513" s="261"/>
      <c r="S513" s="261"/>
      <c r="T513" s="236"/>
      <c r="U513" s="402"/>
      <c r="V513" s="277">
        <f t="shared" si="93"/>
        <v>0</v>
      </c>
      <c r="W513" s="323" t="str">
        <f t="shared" si="94"/>
        <v/>
      </c>
      <c r="X513" s="238" t="str">
        <f t="shared" si="95"/>
        <v/>
      </c>
      <c r="Y513" s="252">
        <f t="shared" si="96"/>
        <v>0</v>
      </c>
      <c r="Z513" s="252">
        <f t="shared" si="97"/>
        <v>0</v>
      </c>
      <c r="AA513" s="253">
        <f t="shared" si="98"/>
        <v>0</v>
      </c>
      <c r="AB513" s="254">
        <f t="shared" si="99"/>
        <v>0</v>
      </c>
      <c r="AC513" s="254"/>
      <c r="AD513" s="255"/>
    </row>
    <row r="514" spans="1:30" ht="12.75" customHeight="1" x14ac:dyDescent="0.25">
      <c r="A514" s="186"/>
      <c r="B514" s="230"/>
      <c r="C514" s="256"/>
      <c r="D514" s="232"/>
      <c r="E514" s="192">
        <f t="shared" si="89"/>
        <v>10</v>
      </c>
      <c r="F514" s="144" t="str">
        <f>IFERROR(IF(MID(D514,4,3)="AFE",VLOOKUP(D514,'Affiliated entities'!$B$7:$T$37,2,FALSE),VLOOKUP(A514,Beneficiaries!$A$9:$C$38,2,FALSE)),"")</f>
        <v/>
      </c>
      <c r="G514" s="187" t="str">
        <f>IFERROR(IF(MID(D514,4,3)="AFE",VLOOKUP(D514,'Affiliated entities'!$B$7:$T$37,4,FALSE),VLOOKUP(A514,Beneficiaries!$A$9:$C$38,3,FALSE)),"")</f>
        <v/>
      </c>
      <c r="H514" s="188" t="b">
        <f t="shared" si="90"/>
        <v>1</v>
      </c>
      <c r="I514" s="147" t="str">
        <f t="shared" si="91"/>
        <v/>
      </c>
      <c r="J514" s="300">
        <f t="shared" si="92"/>
        <v>0</v>
      </c>
      <c r="K514" s="257"/>
      <c r="L514" s="230"/>
      <c r="M514" s="258"/>
      <c r="N514" s="258"/>
      <c r="O514" s="259"/>
      <c r="P514" s="258"/>
      <c r="Q514" s="259"/>
      <c r="R514" s="261"/>
      <c r="S514" s="261"/>
      <c r="T514" s="236"/>
      <c r="U514" s="402"/>
      <c r="V514" s="277">
        <f t="shared" si="93"/>
        <v>0</v>
      </c>
      <c r="W514" s="323" t="str">
        <f t="shared" si="94"/>
        <v/>
      </c>
      <c r="X514" s="238" t="str">
        <f t="shared" si="95"/>
        <v/>
      </c>
      <c r="Y514" s="252">
        <f t="shared" si="96"/>
        <v>0</v>
      </c>
      <c r="Z514" s="252">
        <f t="shared" si="97"/>
        <v>0</v>
      </c>
      <c r="AA514" s="253">
        <f t="shared" si="98"/>
        <v>0</v>
      </c>
      <c r="AB514" s="254">
        <f t="shared" si="99"/>
        <v>0</v>
      </c>
      <c r="AC514" s="254"/>
      <c r="AD514" s="255"/>
    </row>
    <row r="515" spans="1:30" ht="12.75" customHeight="1" x14ac:dyDescent="0.25">
      <c r="A515" s="186"/>
      <c r="B515" s="230"/>
      <c r="C515" s="256"/>
      <c r="D515" s="232"/>
      <c r="E515" s="192">
        <f t="shared" si="89"/>
        <v>10</v>
      </c>
      <c r="F515" s="144" t="str">
        <f>IFERROR(IF(MID(D515,4,3)="AFE",VLOOKUP(D515,'Affiliated entities'!$B$7:$T$37,2,FALSE),VLOOKUP(A515,Beneficiaries!$A$9:$C$38,2,FALSE)),"")</f>
        <v/>
      </c>
      <c r="G515" s="187" t="str">
        <f>IFERROR(IF(MID(D515,4,3)="AFE",VLOOKUP(D515,'Affiliated entities'!$B$7:$T$37,4,FALSE),VLOOKUP(A515,Beneficiaries!$A$9:$C$38,3,FALSE)),"")</f>
        <v/>
      </c>
      <c r="H515" s="188" t="b">
        <f t="shared" si="90"/>
        <v>1</v>
      </c>
      <c r="I515" s="147" t="str">
        <f t="shared" si="91"/>
        <v/>
      </c>
      <c r="J515" s="300">
        <f t="shared" si="92"/>
        <v>0</v>
      </c>
      <c r="K515" s="257"/>
      <c r="L515" s="230"/>
      <c r="M515" s="258"/>
      <c r="N515" s="258"/>
      <c r="O515" s="259"/>
      <c r="P515" s="258"/>
      <c r="Q515" s="259"/>
      <c r="R515" s="261"/>
      <c r="S515" s="261"/>
      <c r="T515" s="236"/>
      <c r="U515" s="402"/>
      <c r="V515" s="277">
        <f t="shared" si="93"/>
        <v>0</v>
      </c>
      <c r="W515" s="323" t="str">
        <f t="shared" si="94"/>
        <v/>
      </c>
      <c r="X515" s="238" t="str">
        <f t="shared" si="95"/>
        <v/>
      </c>
      <c r="Y515" s="252">
        <f t="shared" si="96"/>
        <v>0</v>
      </c>
      <c r="Z515" s="252">
        <f t="shared" si="97"/>
        <v>0</v>
      </c>
      <c r="AA515" s="253">
        <f t="shared" si="98"/>
        <v>0</v>
      </c>
      <c r="AB515" s="254">
        <f t="shared" si="99"/>
        <v>0</v>
      </c>
      <c r="AC515" s="254"/>
      <c r="AD515" s="255"/>
    </row>
    <row r="516" spans="1:30" ht="12.75" customHeight="1" x14ac:dyDescent="0.25">
      <c r="A516" s="186"/>
      <c r="B516" s="230"/>
      <c r="C516" s="256"/>
      <c r="D516" s="232"/>
      <c r="E516" s="192">
        <f t="shared" si="89"/>
        <v>10</v>
      </c>
      <c r="F516" s="144" t="str">
        <f>IFERROR(IF(MID(D516,4,3)="AFE",VLOOKUP(D516,'Affiliated entities'!$B$7:$T$37,2,FALSE),VLOOKUP(A516,Beneficiaries!$A$9:$C$38,2,FALSE)),"")</f>
        <v/>
      </c>
      <c r="G516" s="187" t="str">
        <f>IFERROR(IF(MID(D516,4,3)="AFE",VLOOKUP(D516,'Affiliated entities'!$B$7:$T$37,4,FALSE),VLOOKUP(A516,Beneficiaries!$A$9:$C$38,3,FALSE)),"")</f>
        <v/>
      </c>
      <c r="H516" s="188" t="b">
        <f t="shared" si="90"/>
        <v>1</v>
      </c>
      <c r="I516" s="147" t="str">
        <f t="shared" si="91"/>
        <v/>
      </c>
      <c r="J516" s="300">
        <f t="shared" si="92"/>
        <v>0</v>
      </c>
      <c r="K516" s="257"/>
      <c r="L516" s="230"/>
      <c r="M516" s="258"/>
      <c r="N516" s="258"/>
      <c r="O516" s="259"/>
      <c r="P516" s="258"/>
      <c r="Q516" s="259"/>
      <c r="R516" s="261"/>
      <c r="S516" s="261"/>
      <c r="T516" s="236"/>
      <c r="U516" s="402"/>
      <c r="V516" s="277">
        <f t="shared" si="93"/>
        <v>0</v>
      </c>
      <c r="W516" s="323" t="str">
        <f t="shared" si="94"/>
        <v/>
      </c>
      <c r="X516" s="238" t="str">
        <f t="shared" si="95"/>
        <v/>
      </c>
      <c r="Y516" s="252">
        <f t="shared" si="96"/>
        <v>0</v>
      </c>
      <c r="Z516" s="252">
        <f t="shared" si="97"/>
        <v>0</v>
      </c>
      <c r="AA516" s="253">
        <f t="shared" si="98"/>
        <v>0</v>
      </c>
      <c r="AB516" s="254">
        <f t="shared" si="99"/>
        <v>0</v>
      </c>
      <c r="AC516" s="254"/>
      <c r="AD516" s="255"/>
    </row>
    <row r="517" spans="1:30" ht="12.75" customHeight="1" x14ac:dyDescent="0.25">
      <c r="A517" s="186"/>
      <c r="B517" s="230"/>
      <c r="C517" s="256"/>
      <c r="D517" s="232"/>
      <c r="E517" s="192">
        <f t="shared" si="89"/>
        <v>10</v>
      </c>
      <c r="F517" s="144" t="str">
        <f>IFERROR(IF(MID(D517,4,3)="AFE",VLOOKUP(D517,'Affiliated entities'!$B$7:$T$37,2,FALSE),VLOOKUP(A517,Beneficiaries!$A$9:$C$38,2,FALSE)),"")</f>
        <v/>
      </c>
      <c r="G517" s="187" t="str">
        <f>IFERROR(IF(MID(D517,4,3)="AFE",VLOOKUP(D517,'Affiliated entities'!$B$7:$T$37,4,FALSE),VLOOKUP(A517,Beneficiaries!$A$9:$C$38,3,FALSE)),"")</f>
        <v/>
      </c>
      <c r="H517" s="188" t="b">
        <f t="shared" si="90"/>
        <v>1</v>
      </c>
      <c r="I517" s="147" t="str">
        <f t="shared" si="91"/>
        <v/>
      </c>
      <c r="J517" s="300">
        <f t="shared" si="92"/>
        <v>0</v>
      </c>
      <c r="K517" s="257"/>
      <c r="L517" s="230"/>
      <c r="M517" s="258"/>
      <c r="N517" s="258"/>
      <c r="O517" s="259"/>
      <c r="P517" s="258"/>
      <c r="Q517" s="259"/>
      <c r="R517" s="261"/>
      <c r="S517" s="261"/>
      <c r="T517" s="236"/>
      <c r="U517" s="402"/>
      <c r="V517" s="277">
        <f t="shared" si="93"/>
        <v>0</v>
      </c>
      <c r="W517" s="323" t="str">
        <f t="shared" si="94"/>
        <v/>
      </c>
      <c r="X517" s="238" t="str">
        <f t="shared" si="95"/>
        <v/>
      </c>
      <c r="Y517" s="252">
        <f t="shared" si="96"/>
        <v>0</v>
      </c>
      <c r="Z517" s="252">
        <f t="shared" si="97"/>
        <v>0</v>
      </c>
      <c r="AA517" s="253">
        <f t="shared" si="98"/>
        <v>0</v>
      </c>
      <c r="AB517" s="254">
        <f t="shared" si="99"/>
        <v>0</v>
      </c>
      <c r="AC517" s="254"/>
      <c r="AD517" s="255"/>
    </row>
    <row r="518" spans="1:30" ht="12.75" customHeight="1" x14ac:dyDescent="0.25">
      <c r="A518" s="186"/>
      <c r="B518" s="230"/>
      <c r="C518" s="256"/>
      <c r="D518" s="232"/>
      <c r="E518" s="192">
        <f t="shared" si="89"/>
        <v>10</v>
      </c>
      <c r="F518" s="144" t="str">
        <f>IFERROR(IF(MID(D518,4,3)="AFE",VLOOKUP(D518,'Affiliated entities'!$B$7:$T$37,2,FALSE),VLOOKUP(A518,Beneficiaries!$A$9:$C$38,2,FALSE)),"")</f>
        <v/>
      </c>
      <c r="G518" s="187" t="str">
        <f>IFERROR(IF(MID(D518,4,3)="AFE",VLOOKUP(D518,'Affiliated entities'!$B$7:$T$37,4,FALSE),VLOOKUP(A518,Beneficiaries!$A$9:$C$38,3,FALSE)),"")</f>
        <v/>
      </c>
      <c r="H518" s="188" t="b">
        <f t="shared" si="90"/>
        <v>1</v>
      </c>
      <c r="I518" s="147" t="str">
        <f t="shared" si="91"/>
        <v/>
      </c>
      <c r="J518" s="300">
        <f t="shared" si="92"/>
        <v>0</v>
      </c>
      <c r="K518" s="257"/>
      <c r="L518" s="230"/>
      <c r="M518" s="258"/>
      <c r="N518" s="258"/>
      <c r="O518" s="259"/>
      <c r="P518" s="258"/>
      <c r="Q518" s="259"/>
      <c r="R518" s="261"/>
      <c r="S518" s="261"/>
      <c r="T518" s="236"/>
      <c r="U518" s="402"/>
      <c r="V518" s="277">
        <f t="shared" si="93"/>
        <v>0</v>
      </c>
      <c r="W518" s="323" t="str">
        <f t="shared" si="94"/>
        <v/>
      </c>
      <c r="X518" s="238" t="str">
        <f t="shared" si="95"/>
        <v/>
      </c>
      <c r="Y518" s="252">
        <f t="shared" si="96"/>
        <v>0</v>
      </c>
      <c r="Z518" s="252">
        <f t="shared" si="97"/>
        <v>0</v>
      </c>
      <c r="AA518" s="253">
        <f t="shared" si="98"/>
        <v>0</v>
      </c>
      <c r="AB518" s="254">
        <f t="shared" si="99"/>
        <v>0</v>
      </c>
      <c r="AC518" s="254"/>
      <c r="AD518" s="255"/>
    </row>
    <row r="519" spans="1:30" ht="12.75" customHeight="1" x14ac:dyDescent="0.25">
      <c r="A519" s="186"/>
      <c r="B519" s="230"/>
      <c r="C519" s="256"/>
      <c r="D519" s="232"/>
      <c r="E519" s="192">
        <f t="shared" si="89"/>
        <v>10</v>
      </c>
      <c r="F519" s="144" t="str">
        <f>IFERROR(IF(MID(D519,4,3)="AFE",VLOOKUP(D519,'Affiliated entities'!$B$7:$T$37,2,FALSE),VLOOKUP(A519,Beneficiaries!$A$9:$C$38,2,FALSE)),"")</f>
        <v/>
      </c>
      <c r="G519" s="187" t="str">
        <f>IFERROR(IF(MID(D519,4,3)="AFE",VLOOKUP(D519,'Affiliated entities'!$B$7:$T$37,4,FALSE),VLOOKUP(A519,Beneficiaries!$A$9:$C$38,3,FALSE)),"")</f>
        <v/>
      </c>
      <c r="H519" s="188" t="b">
        <f t="shared" si="90"/>
        <v>1</v>
      </c>
      <c r="I519" s="147" t="str">
        <f t="shared" si="91"/>
        <v/>
      </c>
      <c r="J519" s="300">
        <f t="shared" si="92"/>
        <v>0</v>
      </c>
      <c r="K519" s="257"/>
      <c r="L519" s="230"/>
      <c r="M519" s="258"/>
      <c r="N519" s="258"/>
      <c r="O519" s="259"/>
      <c r="P519" s="258"/>
      <c r="Q519" s="259"/>
      <c r="R519" s="261"/>
      <c r="S519" s="261"/>
      <c r="T519" s="236"/>
      <c r="U519" s="402"/>
      <c r="V519" s="277">
        <f t="shared" si="93"/>
        <v>0</v>
      </c>
      <c r="W519" s="323" t="str">
        <f t="shared" si="94"/>
        <v/>
      </c>
      <c r="X519" s="238" t="str">
        <f t="shared" si="95"/>
        <v/>
      </c>
      <c r="Y519" s="252">
        <f t="shared" si="96"/>
        <v>0</v>
      </c>
      <c r="Z519" s="252">
        <f t="shared" si="97"/>
        <v>0</v>
      </c>
      <c r="AA519" s="253">
        <f t="shared" si="98"/>
        <v>0</v>
      </c>
      <c r="AB519" s="254">
        <f t="shared" si="99"/>
        <v>0</v>
      </c>
      <c r="AC519" s="254"/>
      <c r="AD519" s="255"/>
    </row>
    <row r="520" spans="1:30" ht="12.75" customHeight="1" x14ac:dyDescent="0.25">
      <c r="A520" s="186"/>
      <c r="B520" s="230"/>
      <c r="C520" s="256"/>
      <c r="D520" s="232"/>
      <c r="E520" s="192">
        <f t="shared" si="89"/>
        <v>10</v>
      </c>
      <c r="F520" s="144" t="str">
        <f>IFERROR(IF(MID(D520,4,3)="AFE",VLOOKUP(D520,'Affiliated entities'!$B$7:$T$37,2,FALSE),VLOOKUP(A520,Beneficiaries!$A$9:$C$38,2,FALSE)),"")</f>
        <v/>
      </c>
      <c r="G520" s="187" t="str">
        <f>IFERROR(IF(MID(D520,4,3)="AFE",VLOOKUP(D520,'Affiliated entities'!$B$7:$T$37,4,FALSE),VLOOKUP(A520,Beneficiaries!$A$9:$C$38,3,FALSE)),"")</f>
        <v/>
      </c>
      <c r="H520" s="188" t="b">
        <f t="shared" si="90"/>
        <v>1</v>
      </c>
      <c r="I520" s="147" t="str">
        <f t="shared" si="91"/>
        <v/>
      </c>
      <c r="J520" s="300">
        <f t="shared" si="92"/>
        <v>0</v>
      </c>
      <c r="K520" s="257"/>
      <c r="L520" s="230"/>
      <c r="M520" s="258"/>
      <c r="N520" s="258"/>
      <c r="O520" s="259"/>
      <c r="P520" s="258"/>
      <c r="Q520" s="259"/>
      <c r="R520" s="261"/>
      <c r="S520" s="261"/>
      <c r="T520" s="236"/>
      <c r="U520" s="402"/>
      <c r="V520" s="277">
        <f t="shared" si="93"/>
        <v>0</v>
      </c>
      <c r="W520" s="323" t="str">
        <f t="shared" si="94"/>
        <v/>
      </c>
      <c r="X520" s="238" t="str">
        <f t="shared" si="95"/>
        <v/>
      </c>
      <c r="Y520" s="252">
        <f t="shared" si="96"/>
        <v>0</v>
      </c>
      <c r="Z520" s="252">
        <f t="shared" si="97"/>
        <v>0</v>
      </c>
      <c r="AA520" s="253">
        <f t="shared" si="98"/>
        <v>0</v>
      </c>
      <c r="AB520" s="254">
        <f t="shared" si="99"/>
        <v>0</v>
      </c>
      <c r="AC520" s="254"/>
      <c r="AD520" s="255"/>
    </row>
    <row r="521" spans="1:30" ht="12.75" customHeight="1" x14ac:dyDescent="0.25">
      <c r="A521" s="186"/>
      <c r="B521" s="230"/>
      <c r="C521" s="256"/>
      <c r="D521" s="232"/>
      <c r="E521" s="192">
        <f t="shared" si="89"/>
        <v>10</v>
      </c>
      <c r="F521" s="144" t="str">
        <f>IFERROR(IF(MID(D521,4,3)="AFE",VLOOKUP(D521,'Affiliated entities'!$B$7:$T$37,2,FALSE),VLOOKUP(A521,Beneficiaries!$A$9:$C$38,2,FALSE)),"")</f>
        <v/>
      </c>
      <c r="G521" s="187" t="str">
        <f>IFERROR(IF(MID(D521,4,3)="AFE",VLOOKUP(D521,'Affiliated entities'!$B$7:$T$37,4,FALSE),VLOOKUP(A521,Beneficiaries!$A$9:$C$38,3,FALSE)),"")</f>
        <v/>
      </c>
      <c r="H521" s="188" t="b">
        <f t="shared" si="90"/>
        <v>1</v>
      </c>
      <c r="I521" s="147" t="str">
        <f t="shared" si="91"/>
        <v/>
      </c>
      <c r="J521" s="300">
        <f t="shared" si="92"/>
        <v>0</v>
      </c>
      <c r="K521" s="257"/>
      <c r="L521" s="230"/>
      <c r="M521" s="258"/>
      <c r="N521" s="258"/>
      <c r="O521" s="259"/>
      <c r="P521" s="258"/>
      <c r="Q521" s="259"/>
      <c r="R521" s="261"/>
      <c r="S521" s="261"/>
      <c r="T521" s="236"/>
      <c r="U521" s="402"/>
      <c r="V521" s="277">
        <f t="shared" si="93"/>
        <v>0</v>
      </c>
      <c r="W521" s="323" t="str">
        <f t="shared" si="94"/>
        <v/>
      </c>
      <c r="X521" s="238" t="str">
        <f t="shared" si="95"/>
        <v/>
      </c>
      <c r="Y521" s="252">
        <f t="shared" si="96"/>
        <v>0</v>
      </c>
      <c r="Z521" s="252">
        <f t="shared" si="97"/>
        <v>0</v>
      </c>
      <c r="AA521" s="253">
        <f t="shared" si="98"/>
        <v>0</v>
      </c>
      <c r="AB521" s="254">
        <f t="shared" si="99"/>
        <v>0</v>
      </c>
      <c r="AC521" s="254"/>
      <c r="AD521" s="255"/>
    </row>
    <row r="522" spans="1:30" ht="12.75" customHeight="1" x14ac:dyDescent="0.25">
      <c r="A522" s="186"/>
      <c r="B522" s="230"/>
      <c r="C522" s="256"/>
      <c r="D522" s="232"/>
      <c r="E522" s="192">
        <f t="shared" si="89"/>
        <v>10</v>
      </c>
      <c r="F522" s="144" t="str">
        <f>IFERROR(IF(MID(D522,4,3)="AFE",VLOOKUP(D522,'Affiliated entities'!$B$7:$T$37,2,FALSE),VLOOKUP(A522,Beneficiaries!$A$9:$C$38,2,FALSE)),"")</f>
        <v/>
      </c>
      <c r="G522" s="187" t="str">
        <f>IFERROR(IF(MID(D522,4,3)="AFE",VLOOKUP(D522,'Affiliated entities'!$B$7:$T$37,4,FALSE),VLOOKUP(A522,Beneficiaries!$A$9:$C$38,3,FALSE)),"")</f>
        <v/>
      </c>
      <c r="H522" s="188" t="b">
        <f t="shared" si="90"/>
        <v>1</v>
      </c>
      <c r="I522" s="147" t="str">
        <f t="shared" si="91"/>
        <v/>
      </c>
      <c r="J522" s="300">
        <f t="shared" si="92"/>
        <v>0</v>
      </c>
      <c r="K522" s="257"/>
      <c r="L522" s="230"/>
      <c r="M522" s="258"/>
      <c r="N522" s="258"/>
      <c r="O522" s="259"/>
      <c r="P522" s="258"/>
      <c r="Q522" s="259"/>
      <c r="R522" s="261"/>
      <c r="S522" s="261"/>
      <c r="T522" s="236"/>
      <c r="U522" s="402"/>
      <c r="V522" s="277">
        <f t="shared" si="93"/>
        <v>0</v>
      </c>
      <c r="W522" s="323" t="str">
        <f t="shared" si="94"/>
        <v/>
      </c>
      <c r="X522" s="238" t="str">
        <f t="shared" si="95"/>
        <v/>
      </c>
      <c r="Y522" s="252">
        <f t="shared" si="96"/>
        <v>0</v>
      </c>
      <c r="Z522" s="252">
        <f t="shared" si="97"/>
        <v>0</v>
      </c>
      <c r="AA522" s="253">
        <f t="shared" si="98"/>
        <v>0</v>
      </c>
      <c r="AB522" s="254">
        <f t="shared" si="99"/>
        <v>0</v>
      </c>
      <c r="AC522" s="254"/>
      <c r="AD522" s="255"/>
    </row>
    <row r="523" spans="1:30" ht="12.75" customHeight="1" x14ac:dyDescent="0.25">
      <c r="A523" s="186"/>
      <c r="B523" s="230"/>
      <c r="C523" s="256"/>
      <c r="D523" s="232"/>
      <c r="E523" s="192">
        <f t="shared" si="89"/>
        <v>10</v>
      </c>
      <c r="F523" s="144" t="str">
        <f>IFERROR(IF(MID(D523,4,3)="AFE",VLOOKUP(D523,'Affiliated entities'!$B$7:$T$37,2,FALSE),VLOOKUP(A523,Beneficiaries!$A$9:$C$38,2,FALSE)),"")</f>
        <v/>
      </c>
      <c r="G523" s="187" t="str">
        <f>IFERROR(IF(MID(D523,4,3)="AFE",VLOOKUP(D523,'Affiliated entities'!$B$7:$T$37,4,FALSE),VLOOKUP(A523,Beneficiaries!$A$9:$C$38,3,FALSE)),"")</f>
        <v/>
      </c>
      <c r="H523" s="188" t="b">
        <f t="shared" si="90"/>
        <v>1</v>
      </c>
      <c r="I523" s="147" t="str">
        <f t="shared" si="91"/>
        <v/>
      </c>
      <c r="J523" s="300">
        <f t="shared" si="92"/>
        <v>0</v>
      </c>
      <c r="K523" s="257"/>
      <c r="L523" s="230"/>
      <c r="M523" s="258"/>
      <c r="N523" s="258"/>
      <c r="O523" s="259"/>
      <c r="P523" s="258"/>
      <c r="Q523" s="259"/>
      <c r="R523" s="261"/>
      <c r="S523" s="261"/>
      <c r="T523" s="236"/>
      <c r="U523" s="402"/>
      <c r="V523" s="277">
        <f t="shared" si="93"/>
        <v>0</v>
      </c>
      <c r="W523" s="323" t="str">
        <f t="shared" si="94"/>
        <v/>
      </c>
      <c r="X523" s="238" t="str">
        <f t="shared" si="95"/>
        <v/>
      </c>
      <c r="Y523" s="252">
        <f t="shared" si="96"/>
        <v>0</v>
      </c>
      <c r="Z523" s="252">
        <f t="shared" si="97"/>
        <v>0</v>
      </c>
      <c r="AA523" s="253">
        <f t="shared" si="98"/>
        <v>0</v>
      </c>
      <c r="AB523" s="254">
        <f t="shared" si="99"/>
        <v>0</v>
      </c>
      <c r="AC523" s="254"/>
      <c r="AD523" s="255"/>
    </row>
    <row r="524" spans="1:30" ht="12.75" customHeight="1" x14ac:dyDescent="0.25">
      <c r="A524" s="186"/>
      <c r="B524" s="230"/>
      <c r="C524" s="256"/>
      <c r="D524" s="232"/>
      <c r="E524" s="192">
        <f t="shared" si="89"/>
        <v>10</v>
      </c>
      <c r="F524" s="144" t="str">
        <f>IFERROR(IF(MID(D524,4,3)="AFE",VLOOKUP(D524,'Affiliated entities'!$B$7:$T$37,2,FALSE),VLOOKUP(A524,Beneficiaries!$A$9:$C$38,2,FALSE)),"")</f>
        <v/>
      </c>
      <c r="G524" s="187" t="str">
        <f>IFERROR(IF(MID(D524,4,3)="AFE",VLOOKUP(D524,'Affiliated entities'!$B$7:$T$37,4,FALSE),VLOOKUP(A524,Beneficiaries!$A$9:$C$38,3,FALSE)),"")</f>
        <v/>
      </c>
      <c r="H524" s="188" t="b">
        <f t="shared" si="90"/>
        <v>1</v>
      </c>
      <c r="I524" s="147" t="str">
        <f t="shared" si="91"/>
        <v/>
      </c>
      <c r="J524" s="300">
        <f t="shared" si="92"/>
        <v>0</v>
      </c>
      <c r="K524" s="257"/>
      <c r="L524" s="230"/>
      <c r="M524" s="258"/>
      <c r="N524" s="258"/>
      <c r="O524" s="259"/>
      <c r="P524" s="258"/>
      <c r="Q524" s="259"/>
      <c r="R524" s="261"/>
      <c r="S524" s="261"/>
      <c r="T524" s="236"/>
      <c r="U524" s="402"/>
      <c r="V524" s="277">
        <f t="shared" si="93"/>
        <v>0</v>
      </c>
      <c r="W524" s="323" t="str">
        <f t="shared" si="94"/>
        <v/>
      </c>
      <c r="X524" s="238" t="str">
        <f t="shared" si="95"/>
        <v/>
      </c>
      <c r="Y524" s="252">
        <f t="shared" si="96"/>
        <v>0</v>
      </c>
      <c r="Z524" s="252">
        <f t="shared" si="97"/>
        <v>0</v>
      </c>
      <c r="AA524" s="253">
        <f t="shared" si="98"/>
        <v>0</v>
      </c>
      <c r="AB524" s="254">
        <f t="shared" si="99"/>
        <v>0</v>
      </c>
      <c r="AC524" s="254"/>
      <c r="AD524" s="255"/>
    </row>
    <row r="525" spans="1:30" ht="12.75" customHeight="1" x14ac:dyDescent="0.25">
      <c r="A525" s="186"/>
      <c r="B525" s="230"/>
      <c r="C525" s="256"/>
      <c r="D525" s="232"/>
      <c r="E525" s="192">
        <f t="shared" si="89"/>
        <v>10</v>
      </c>
      <c r="F525" s="144" t="str">
        <f>IFERROR(IF(MID(D525,4,3)="AFE",VLOOKUP(D525,'Affiliated entities'!$B$7:$T$37,2,FALSE),VLOOKUP(A525,Beneficiaries!$A$9:$C$38,2,FALSE)),"")</f>
        <v/>
      </c>
      <c r="G525" s="187" t="str">
        <f>IFERROR(IF(MID(D525,4,3)="AFE",VLOOKUP(D525,'Affiliated entities'!$B$7:$T$37,4,FALSE),VLOOKUP(A525,Beneficiaries!$A$9:$C$38,3,FALSE)),"")</f>
        <v/>
      </c>
      <c r="H525" s="188" t="b">
        <f t="shared" si="90"/>
        <v>1</v>
      </c>
      <c r="I525" s="147" t="str">
        <f t="shared" si="91"/>
        <v/>
      </c>
      <c r="J525" s="300">
        <f t="shared" si="92"/>
        <v>0</v>
      </c>
      <c r="K525" s="257"/>
      <c r="L525" s="230"/>
      <c r="M525" s="258"/>
      <c r="N525" s="258"/>
      <c r="O525" s="259"/>
      <c r="P525" s="258"/>
      <c r="Q525" s="259"/>
      <c r="R525" s="261"/>
      <c r="S525" s="261"/>
      <c r="T525" s="236"/>
      <c r="U525" s="402"/>
      <c r="V525" s="277">
        <f t="shared" si="93"/>
        <v>0</v>
      </c>
      <c r="W525" s="323" t="str">
        <f t="shared" si="94"/>
        <v/>
      </c>
      <c r="X525" s="238" t="str">
        <f t="shared" si="95"/>
        <v/>
      </c>
      <c r="Y525" s="252">
        <f t="shared" si="96"/>
        <v>0</v>
      </c>
      <c r="Z525" s="252">
        <f t="shared" si="97"/>
        <v>0</v>
      </c>
      <c r="AA525" s="253">
        <f t="shared" si="98"/>
        <v>0</v>
      </c>
      <c r="AB525" s="254">
        <f t="shared" si="99"/>
        <v>0</v>
      </c>
      <c r="AC525" s="254"/>
      <c r="AD525" s="255"/>
    </row>
    <row r="526" spans="1:30" ht="12.75" customHeight="1" x14ac:dyDescent="0.25">
      <c r="A526" s="186"/>
      <c r="B526" s="230"/>
      <c r="C526" s="256"/>
      <c r="D526" s="232"/>
      <c r="E526" s="192">
        <f t="shared" si="89"/>
        <v>10</v>
      </c>
      <c r="F526" s="144" t="str">
        <f>IFERROR(IF(MID(D526,4,3)="AFE",VLOOKUP(D526,'Affiliated entities'!$B$7:$T$37,2,FALSE),VLOOKUP(A526,Beneficiaries!$A$9:$C$38,2,FALSE)),"")</f>
        <v/>
      </c>
      <c r="G526" s="187" t="str">
        <f>IFERROR(IF(MID(D526,4,3)="AFE",VLOOKUP(D526,'Affiliated entities'!$B$7:$T$37,4,FALSE),VLOOKUP(A526,Beneficiaries!$A$9:$C$38,3,FALSE)),"")</f>
        <v/>
      </c>
      <c r="H526" s="188" t="b">
        <f t="shared" si="90"/>
        <v>1</v>
      </c>
      <c r="I526" s="147" t="str">
        <f t="shared" si="91"/>
        <v/>
      </c>
      <c r="J526" s="300">
        <f t="shared" si="92"/>
        <v>0</v>
      </c>
      <c r="K526" s="257"/>
      <c r="L526" s="230"/>
      <c r="M526" s="258"/>
      <c r="N526" s="258"/>
      <c r="O526" s="259"/>
      <c r="P526" s="258"/>
      <c r="Q526" s="259"/>
      <c r="R526" s="261"/>
      <c r="S526" s="261"/>
      <c r="T526" s="236"/>
      <c r="U526" s="402"/>
      <c r="V526" s="277">
        <f t="shared" si="93"/>
        <v>0</v>
      </c>
      <c r="W526" s="323" t="str">
        <f t="shared" si="94"/>
        <v/>
      </c>
      <c r="X526" s="238" t="str">
        <f t="shared" si="95"/>
        <v/>
      </c>
      <c r="Y526" s="252">
        <f t="shared" si="96"/>
        <v>0</v>
      </c>
      <c r="Z526" s="252">
        <f t="shared" si="97"/>
        <v>0</v>
      </c>
      <c r="AA526" s="253">
        <f t="shared" si="98"/>
        <v>0</v>
      </c>
      <c r="AB526" s="254">
        <f t="shared" si="99"/>
        <v>0</v>
      </c>
      <c r="AC526" s="254"/>
      <c r="AD526" s="255"/>
    </row>
    <row r="527" spans="1:30" ht="12.75" customHeight="1" x14ac:dyDescent="0.25">
      <c r="A527" s="186"/>
      <c r="B527" s="230"/>
      <c r="C527" s="256"/>
      <c r="D527" s="232"/>
      <c r="E527" s="192">
        <f t="shared" si="89"/>
        <v>10</v>
      </c>
      <c r="F527" s="144" t="str">
        <f>IFERROR(IF(MID(D527,4,3)="AFE",VLOOKUP(D527,'Affiliated entities'!$B$7:$T$37,2,FALSE),VLOOKUP(A527,Beneficiaries!$A$9:$C$38,2,FALSE)),"")</f>
        <v/>
      </c>
      <c r="G527" s="187" t="str">
        <f>IFERROR(IF(MID(D527,4,3)="AFE",VLOOKUP(D527,'Affiliated entities'!$B$7:$T$37,4,FALSE),VLOOKUP(A527,Beneficiaries!$A$9:$C$38,3,FALSE)),"")</f>
        <v/>
      </c>
      <c r="H527" s="188" t="b">
        <f t="shared" si="90"/>
        <v>1</v>
      </c>
      <c r="I527" s="147" t="str">
        <f t="shared" si="91"/>
        <v/>
      </c>
      <c r="J527" s="300">
        <f t="shared" si="92"/>
        <v>0</v>
      </c>
      <c r="K527" s="257"/>
      <c r="L527" s="230"/>
      <c r="M527" s="258"/>
      <c r="N527" s="258"/>
      <c r="O527" s="259"/>
      <c r="P527" s="258"/>
      <c r="Q527" s="259"/>
      <c r="R527" s="261"/>
      <c r="S527" s="261"/>
      <c r="T527" s="236"/>
      <c r="U527" s="402"/>
      <c r="V527" s="277">
        <f t="shared" si="93"/>
        <v>0</v>
      </c>
      <c r="W527" s="323" t="str">
        <f t="shared" si="94"/>
        <v/>
      </c>
      <c r="X527" s="238" t="str">
        <f t="shared" si="95"/>
        <v/>
      </c>
      <c r="Y527" s="252">
        <f t="shared" si="96"/>
        <v>0</v>
      </c>
      <c r="Z527" s="252">
        <f t="shared" si="97"/>
        <v>0</v>
      </c>
      <c r="AA527" s="253">
        <f t="shared" si="98"/>
        <v>0</v>
      </c>
      <c r="AB527" s="254">
        <f t="shared" si="99"/>
        <v>0</v>
      </c>
      <c r="AC527" s="254"/>
      <c r="AD527" s="255"/>
    </row>
    <row r="528" spans="1:30" ht="12.75" customHeight="1" x14ac:dyDescent="0.25">
      <c r="A528" s="186"/>
      <c r="B528" s="230"/>
      <c r="C528" s="256"/>
      <c r="D528" s="232"/>
      <c r="E528" s="192">
        <f t="shared" si="89"/>
        <v>10</v>
      </c>
      <c r="F528" s="144" t="str">
        <f>IFERROR(IF(MID(D528,4,3)="AFE",VLOOKUP(D528,'Affiliated entities'!$B$7:$T$37,2,FALSE),VLOOKUP(A528,Beneficiaries!$A$9:$C$38,2,FALSE)),"")</f>
        <v/>
      </c>
      <c r="G528" s="187" t="str">
        <f>IFERROR(IF(MID(D528,4,3)="AFE",VLOOKUP(D528,'Affiliated entities'!$B$7:$T$37,4,FALSE),VLOOKUP(A528,Beneficiaries!$A$9:$C$38,3,FALSE)),"")</f>
        <v/>
      </c>
      <c r="H528" s="188" t="b">
        <f t="shared" si="90"/>
        <v>1</v>
      </c>
      <c r="I528" s="147" t="str">
        <f t="shared" si="91"/>
        <v/>
      </c>
      <c r="J528" s="300">
        <f t="shared" si="92"/>
        <v>0</v>
      </c>
      <c r="K528" s="257"/>
      <c r="L528" s="230"/>
      <c r="M528" s="258"/>
      <c r="N528" s="258"/>
      <c r="O528" s="259"/>
      <c r="P528" s="258"/>
      <c r="Q528" s="259"/>
      <c r="R528" s="261"/>
      <c r="S528" s="261"/>
      <c r="T528" s="236"/>
      <c r="U528" s="402"/>
      <c r="V528" s="277">
        <f t="shared" si="93"/>
        <v>0</v>
      </c>
      <c r="W528" s="323" t="str">
        <f t="shared" si="94"/>
        <v/>
      </c>
      <c r="X528" s="238" t="str">
        <f t="shared" si="95"/>
        <v/>
      </c>
      <c r="Y528" s="252">
        <f t="shared" si="96"/>
        <v>0</v>
      </c>
      <c r="Z528" s="252">
        <f t="shared" si="97"/>
        <v>0</v>
      </c>
      <c r="AA528" s="253">
        <f t="shared" si="98"/>
        <v>0</v>
      </c>
      <c r="AB528" s="254">
        <f t="shared" si="99"/>
        <v>0</v>
      </c>
      <c r="AC528" s="254"/>
      <c r="AD528" s="255"/>
    </row>
    <row r="529" spans="1:30" ht="12.75" customHeight="1" x14ac:dyDescent="0.25">
      <c r="A529" s="186"/>
      <c r="B529" s="230"/>
      <c r="C529" s="256"/>
      <c r="D529" s="232"/>
      <c r="E529" s="192">
        <f t="shared" si="89"/>
        <v>10</v>
      </c>
      <c r="F529" s="144" t="str">
        <f>IFERROR(IF(MID(D529,4,3)="AFE",VLOOKUP(D529,'Affiliated entities'!$B$7:$T$37,2,FALSE),VLOOKUP(A529,Beneficiaries!$A$9:$C$38,2,FALSE)),"")</f>
        <v/>
      </c>
      <c r="G529" s="187" t="str">
        <f>IFERROR(IF(MID(D529,4,3)="AFE",VLOOKUP(D529,'Affiliated entities'!$B$7:$T$37,4,FALSE),VLOOKUP(A529,Beneficiaries!$A$9:$C$38,3,FALSE)),"")</f>
        <v/>
      </c>
      <c r="H529" s="188" t="b">
        <f t="shared" si="90"/>
        <v>1</v>
      </c>
      <c r="I529" s="147" t="str">
        <f t="shared" si="91"/>
        <v/>
      </c>
      <c r="J529" s="300">
        <f t="shared" si="92"/>
        <v>0</v>
      </c>
      <c r="K529" s="257"/>
      <c r="L529" s="230"/>
      <c r="M529" s="258"/>
      <c r="N529" s="258"/>
      <c r="O529" s="259"/>
      <c r="P529" s="258"/>
      <c r="Q529" s="259"/>
      <c r="R529" s="261"/>
      <c r="S529" s="261"/>
      <c r="T529" s="236"/>
      <c r="U529" s="402"/>
      <c r="V529" s="277">
        <f t="shared" si="93"/>
        <v>0</v>
      </c>
      <c r="W529" s="323" t="str">
        <f t="shared" si="94"/>
        <v/>
      </c>
      <c r="X529" s="238" t="str">
        <f t="shared" si="95"/>
        <v/>
      </c>
      <c r="Y529" s="252">
        <f t="shared" si="96"/>
        <v>0</v>
      </c>
      <c r="Z529" s="252">
        <f t="shared" si="97"/>
        <v>0</v>
      </c>
      <c r="AA529" s="253">
        <f t="shared" si="98"/>
        <v>0</v>
      </c>
      <c r="AB529" s="254">
        <f t="shared" si="99"/>
        <v>0</v>
      </c>
      <c r="AC529" s="254"/>
      <c r="AD529" s="255"/>
    </row>
    <row r="530" spans="1:30" ht="12.75" customHeight="1" x14ac:dyDescent="0.25">
      <c r="A530" s="186"/>
      <c r="B530" s="230"/>
      <c r="C530" s="256"/>
      <c r="D530" s="232"/>
      <c r="E530" s="192">
        <f t="shared" si="89"/>
        <v>10</v>
      </c>
      <c r="F530" s="144" t="str">
        <f>IFERROR(IF(MID(D530,4,3)="AFE",VLOOKUP(D530,'Affiliated entities'!$B$7:$T$37,2,FALSE),VLOOKUP(A530,Beneficiaries!$A$9:$C$38,2,FALSE)),"")</f>
        <v/>
      </c>
      <c r="G530" s="187" t="str">
        <f>IFERROR(IF(MID(D530,4,3)="AFE",VLOOKUP(D530,'Affiliated entities'!$B$7:$T$37,4,FALSE),VLOOKUP(A530,Beneficiaries!$A$9:$C$38,3,FALSE)),"")</f>
        <v/>
      </c>
      <c r="H530" s="188" t="b">
        <f t="shared" si="90"/>
        <v>1</v>
      </c>
      <c r="I530" s="147" t="str">
        <f t="shared" si="91"/>
        <v/>
      </c>
      <c r="J530" s="300">
        <f t="shared" si="92"/>
        <v>0</v>
      </c>
      <c r="K530" s="257"/>
      <c r="L530" s="230"/>
      <c r="M530" s="258"/>
      <c r="N530" s="258"/>
      <c r="O530" s="259"/>
      <c r="P530" s="258"/>
      <c r="Q530" s="259"/>
      <c r="R530" s="261"/>
      <c r="S530" s="261"/>
      <c r="T530" s="236"/>
      <c r="U530" s="402"/>
      <c r="V530" s="277">
        <f t="shared" si="93"/>
        <v>0</v>
      </c>
      <c r="W530" s="323" t="str">
        <f t="shared" si="94"/>
        <v/>
      </c>
      <c r="X530" s="238" t="str">
        <f t="shared" si="95"/>
        <v/>
      </c>
      <c r="Y530" s="252">
        <f t="shared" si="96"/>
        <v>0</v>
      </c>
      <c r="Z530" s="252">
        <f t="shared" si="97"/>
        <v>0</v>
      </c>
      <c r="AA530" s="253">
        <f t="shared" si="98"/>
        <v>0</v>
      </c>
      <c r="AB530" s="254">
        <f t="shared" si="99"/>
        <v>0</v>
      </c>
      <c r="AC530" s="254"/>
      <c r="AD530" s="255"/>
    </row>
    <row r="531" spans="1:30" ht="12.75" customHeight="1" x14ac:dyDescent="0.25">
      <c r="A531" s="186"/>
      <c r="B531" s="230"/>
      <c r="C531" s="256"/>
      <c r="D531" s="232"/>
      <c r="E531" s="192">
        <f t="shared" si="89"/>
        <v>10</v>
      </c>
      <c r="F531" s="144" t="str">
        <f>IFERROR(IF(MID(D531,4,3)="AFE",VLOOKUP(D531,'Affiliated entities'!$B$7:$T$37,2,FALSE),VLOOKUP(A531,Beneficiaries!$A$9:$C$38,2,FALSE)),"")</f>
        <v/>
      </c>
      <c r="G531" s="187" t="str">
        <f>IFERROR(IF(MID(D531,4,3)="AFE",VLOOKUP(D531,'Affiliated entities'!$B$7:$T$37,4,FALSE),VLOOKUP(A531,Beneficiaries!$A$9:$C$38,3,FALSE)),"")</f>
        <v/>
      </c>
      <c r="H531" s="188" t="b">
        <f t="shared" si="90"/>
        <v>1</v>
      </c>
      <c r="I531" s="147" t="str">
        <f t="shared" si="91"/>
        <v/>
      </c>
      <c r="J531" s="300">
        <f t="shared" si="92"/>
        <v>0</v>
      </c>
      <c r="K531" s="257"/>
      <c r="L531" s="230"/>
      <c r="M531" s="258"/>
      <c r="N531" s="258"/>
      <c r="O531" s="259"/>
      <c r="P531" s="258"/>
      <c r="Q531" s="259"/>
      <c r="R531" s="261"/>
      <c r="S531" s="261"/>
      <c r="T531" s="236"/>
      <c r="U531" s="402"/>
      <c r="V531" s="277">
        <f t="shared" si="93"/>
        <v>0</v>
      </c>
      <c r="W531" s="323" t="str">
        <f t="shared" si="94"/>
        <v/>
      </c>
      <c r="X531" s="238" t="str">
        <f t="shared" si="95"/>
        <v/>
      </c>
      <c r="Y531" s="252">
        <f t="shared" si="96"/>
        <v>0</v>
      </c>
      <c r="Z531" s="252">
        <f t="shared" si="97"/>
        <v>0</v>
      </c>
      <c r="AA531" s="253">
        <f t="shared" si="98"/>
        <v>0</v>
      </c>
      <c r="AB531" s="254">
        <f t="shared" si="99"/>
        <v>0</v>
      </c>
      <c r="AC531" s="254"/>
      <c r="AD531" s="255"/>
    </row>
    <row r="532" spans="1:30" ht="12.75" customHeight="1" x14ac:dyDescent="0.25">
      <c r="A532" s="186"/>
      <c r="B532" s="230"/>
      <c r="C532" s="256"/>
      <c r="D532" s="232"/>
      <c r="E532" s="192">
        <f t="shared" si="89"/>
        <v>10</v>
      </c>
      <c r="F532" s="144" t="str">
        <f>IFERROR(IF(MID(D532,4,3)="AFE",VLOOKUP(D532,'Affiliated entities'!$B$7:$T$37,2,FALSE),VLOOKUP(A532,Beneficiaries!$A$9:$C$38,2,FALSE)),"")</f>
        <v/>
      </c>
      <c r="G532" s="187" t="str">
        <f>IFERROR(IF(MID(D532,4,3)="AFE",VLOOKUP(D532,'Affiliated entities'!$B$7:$T$37,4,FALSE),VLOOKUP(A532,Beneficiaries!$A$9:$C$38,3,FALSE)),"")</f>
        <v/>
      </c>
      <c r="H532" s="188" t="b">
        <f t="shared" si="90"/>
        <v>1</v>
      </c>
      <c r="I532" s="147" t="str">
        <f t="shared" si="91"/>
        <v/>
      </c>
      <c r="J532" s="300">
        <f t="shared" si="92"/>
        <v>0</v>
      </c>
      <c r="K532" s="257"/>
      <c r="L532" s="230"/>
      <c r="M532" s="258"/>
      <c r="N532" s="258"/>
      <c r="O532" s="259"/>
      <c r="P532" s="258"/>
      <c r="Q532" s="259"/>
      <c r="R532" s="261"/>
      <c r="S532" s="261"/>
      <c r="T532" s="236"/>
      <c r="U532" s="402"/>
      <c r="V532" s="277">
        <f t="shared" si="93"/>
        <v>0</v>
      </c>
      <c r="W532" s="323" t="str">
        <f t="shared" si="94"/>
        <v/>
      </c>
      <c r="X532" s="238" t="str">
        <f t="shared" si="95"/>
        <v/>
      </c>
      <c r="Y532" s="252">
        <f t="shared" si="96"/>
        <v>0</v>
      </c>
      <c r="Z532" s="252">
        <f t="shared" si="97"/>
        <v>0</v>
      </c>
      <c r="AA532" s="253">
        <f t="shared" si="98"/>
        <v>0</v>
      </c>
      <c r="AB532" s="254">
        <f t="shared" si="99"/>
        <v>0</v>
      </c>
      <c r="AC532" s="254"/>
      <c r="AD532" s="255"/>
    </row>
    <row r="533" spans="1:30" ht="12.75" customHeight="1" x14ac:dyDescent="0.25">
      <c r="A533" s="186"/>
      <c r="B533" s="230"/>
      <c r="C533" s="256"/>
      <c r="D533" s="232"/>
      <c r="E533" s="192">
        <f t="shared" si="89"/>
        <v>10</v>
      </c>
      <c r="F533" s="144" t="str">
        <f>IFERROR(IF(MID(D533,4,3)="AFE",VLOOKUP(D533,'Affiliated entities'!$B$7:$T$37,2,FALSE),VLOOKUP(A533,Beneficiaries!$A$9:$C$38,2,FALSE)),"")</f>
        <v/>
      </c>
      <c r="G533" s="187" t="str">
        <f>IFERROR(IF(MID(D533,4,3)="AFE",VLOOKUP(D533,'Affiliated entities'!$B$7:$T$37,4,FALSE),VLOOKUP(A533,Beneficiaries!$A$9:$C$38,3,FALSE)),"")</f>
        <v/>
      </c>
      <c r="H533" s="188" t="b">
        <f t="shared" si="90"/>
        <v>1</v>
      </c>
      <c r="I533" s="147" t="str">
        <f t="shared" si="91"/>
        <v/>
      </c>
      <c r="J533" s="300">
        <f t="shared" si="92"/>
        <v>0</v>
      </c>
      <c r="K533" s="257"/>
      <c r="L533" s="230"/>
      <c r="M533" s="258"/>
      <c r="N533" s="258"/>
      <c r="O533" s="259"/>
      <c r="P533" s="258"/>
      <c r="Q533" s="259"/>
      <c r="R533" s="261"/>
      <c r="S533" s="261"/>
      <c r="T533" s="236"/>
      <c r="U533" s="402"/>
      <c r="V533" s="277">
        <f t="shared" si="93"/>
        <v>0</v>
      </c>
      <c r="W533" s="323" t="str">
        <f t="shared" si="94"/>
        <v/>
      </c>
      <c r="X533" s="238" t="str">
        <f t="shared" si="95"/>
        <v/>
      </c>
      <c r="Y533" s="252">
        <f t="shared" si="96"/>
        <v>0</v>
      </c>
      <c r="Z533" s="252">
        <f t="shared" si="97"/>
        <v>0</v>
      </c>
      <c r="AA533" s="253">
        <f t="shared" si="98"/>
        <v>0</v>
      </c>
      <c r="AB533" s="254">
        <f t="shared" si="99"/>
        <v>0</v>
      </c>
      <c r="AC533" s="254"/>
      <c r="AD533" s="255"/>
    </row>
    <row r="534" spans="1:30" ht="12.75" customHeight="1" x14ac:dyDescent="0.25">
      <c r="A534" s="186"/>
      <c r="B534" s="230"/>
      <c r="C534" s="256"/>
      <c r="D534" s="232"/>
      <c r="E534" s="192">
        <f t="shared" si="89"/>
        <v>10</v>
      </c>
      <c r="F534" s="144" t="str">
        <f>IFERROR(IF(MID(D534,4,3)="AFE",VLOOKUP(D534,'Affiliated entities'!$B$7:$T$37,2,FALSE),VLOOKUP(A534,Beneficiaries!$A$9:$C$38,2,FALSE)),"")</f>
        <v/>
      </c>
      <c r="G534" s="187" t="str">
        <f>IFERROR(IF(MID(D534,4,3)="AFE",VLOOKUP(D534,'Affiliated entities'!$B$7:$T$37,4,FALSE),VLOOKUP(A534,Beneficiaries!$A$9:$C$38,3,FALSE)),"")</f>
        <v/>
      </c>
      <c r="H534" s="188" t="b">
        <f t="shared" si="90"/>
        <v>1</v>
      </c>
      <c r="I534" s="147" t="str">
        <f t="shared" si="91"/>
        <v/>
      </c>
      <c r="J534" s="300">
        <f t="shared" si="92"/>
        <v>0</v>
      </c>
      <c r="K534" s="257"/>
      <c r="L534" s="230"/>
      <c r="M534" s="258"/>
      <c r="N534" s="258"/>
      <c r="O534" s="259"/>
      <c r="P534" s="258"/>
      <c r="Q534" s="259"/>
      <c r="R534" s="261"/>
      <c r="S534" s="261"/>
      <c r="T534" s="236"/>
      <c r="U534" s="402"/>
      <c r="V534" s="277">
        <f t="shared" si="93"/>
        <v>0</v>
      </c>
      <c r="W534" s="323" t="str">
        <f t="shared" si="94"/>
        <v/>
      </c>
      <c r="X534" s="238" t="str">
        <f t="shared" si="95"/>
        <v/>
      </c>
      <c r="Y534" s="252">
        <f t="shared" si="96"/>
        <v>0</v>
      </c>
      <c r="Z534" s="252">
        <f t="shared" si="97"/>
        <v>0</v>
      </c>
      <c r="AA534" s="253">
        <f t="shared" si="98"/>
        <v>0</v>
      </c>
      <c r="AB534" s="254">
        <f t="shared" si="99"/>
        <v>0</v>
      </c>
      <c r="AC534" s="254"/>
      <c r="AD534" s="255"/>
    </row>
    <row r="535" spans="1:30" ht="12.75" customHeight="1" x14ac:dyDescent="0.25">
      <c r="A535" s="186"/>
      <c r="B535" s="230"/>
      <c r="C535" s="256"/>
      <c r="D535" s="232"/>
      <c r="E535" s="192">
        <f t="shared" si="89"/>
        <v>10</v>
      </c>
      <c r="F535" s="144" t="str">
        <f>IFERROR(IF(MID(D535,4,3)="AFE",VLOOKUP(D535,'Affiliated entities'!$B$7:$T$37,2,FALSE),VLOOKUP(A535,Beneficiaries!$A$9:$C$38,2,FALSE)),"")</f>
        <v/>
      </c>
      <c r="G535" s="187" t="str">
        <f>IFERROR(IF(MID(D535,4,3)="AFE",VLOOKUP(D535,'Affiliated entities'!$B$7:$T$37,4,FALSE),VLOOKUP(A535,Beneficiaries!$A$9:$C$38,3,FALSE)),"")</f>
        <v/>
      </c>
      <c r="H535" s="188" t="b">
        <f t="shared" si="90"/>
        <v>1</v>
      </c>
      <c r="I535" s="147" t="str">
        <f t="shared" si="91"/>
        <v/>
      </c>
      <c r="J535" s="300">
        <f t="shared" si="92"/>
        <v>0</v>
      </c>
      <c r="K535" s="257"/>
      <c r="L535" s="230"/>
      <c r="M535" s="258"/>
      <c r="N535" s="258"/>
      <c r="O535" s="259"/>
      <c r="P535" s="258"/>
      <c r="Q535" s="259"/>
      <c r="R535" s="261"/>
      <c r="S535" s="261"/>
      <c r="T535" s="236"/>
      <c r="U535" s="402"/>
      <c r="V535" s="277">
        <f t="shared" si="93"/>
        <v>0</v>
      </c>
      <c r="W535" s="323" t="str">
        <f t="shared" si="94"/>
        <v/>
      </c>
      <c r="X535" s="238" t="str">
        <f t="shared" si="95"/>
        <v/>
      </c>
      <c r="Y535" s="252">
        <f t="shared" si="96"/>
        <v>0</v>
      </c>
      <c r="Z535" s="252">
        <f t="shared" si="97"/>
        <v>0</v>
      </c>
      <c r="AA535" s="253">
        <f t="shared" si="98"/>
        <v>0</v>
      </c>
      <c r="AB535" s="254">
        <f t="shared" si="99"/>
        <v>0</v>
      </c>
      <c r="AC535" s="254"/>
      <c r="AD535" s="255"/>
    </row>
    <row r="536" spans="1:30" ht="12.75" customHeight="1" x14ac:dyDescent="0.25">
      <c r="A536" s="186"/>
      <c r="B536" s="230"/>
      <c r="C536" s="256"/>
      <c r="D536" s="232"/>
      <c r="E536" s="192">
        <f t="shared" si="89"/>
        <v>10</v>
      </c>
      <c r="F536" s="144" t="str">
        <f>IFERROR(IF(MID(D536,4,3)="AFE",VLOOKUP(D536,'Affiliated entities'!$B$7:$T$37,2,FALSE),VLOOKUP(A536,Beneficiaries!$A$9:$C$38,2,FALSE)),"")</f>
        <v/>
      </c>
      <c r="G536" s="187" t="str">
        <f>IFERROR(IF(MID(D536,4,3)="AFE",VLOOKUP(D536,'Affiliated entities'!$B$7:$T$37,4,FALSE),VLOOKUP(A536,Beneficiaries!$A$9:$C$38,3,FALSE)),"")</f>
        <v/>
      </c>
      <c r="H536" s="188" t="b">
        <f t="shared" si="90"/>
        <v>1</v>
      </c>
      <c r="I536" s="147" t="str">
        <f t="shared" si="91"/>
        <v/>
      </c>
      <c r="J536" s="300">
        <f t="shared" si="92"/>
        <v>0</v>
      </c>
      <c r="K536" s="257"/>
      <c r="L536" s="230"/>
      <c r="M536" s="258"/>
      <c r="N536" s="258"/>
      <c r="O536" s="259"/>
      <c r="P536" s="258"/>
      <c r="Q536" s="259"/>
      <c r="R536" s="261"/>
      <c r="S536" s="261"/>
      <c r="T536" s="236"/>
      <c r="U536" s="402"/>
      <c r="V536" s="277">
        <f t="shared" si="93"/>
        <v>0</v>
      </c>
      <c r="W536" s="323" t="str">
        <f t="shared" si="94"/>
        <v/>
      </c>
      <c r="X536" s="238" t="str">
        <f t="shared" si="95"/>
        <v/>
      </c>
      <c r="Y536" s="252">
        <f t="shared" si="96"/>
        <v>0</v>
      </c>
      <c r="Z536" s="252">
        <f t="shared" si="97"/>
        <v>0</v>
      </c>
      <c r="AA536" s="253">
        <f t="shared" si="98"/>
        <v>0</v>
      </c>
      <c r="AB536" s="254">
        <f t="shared" si="99"/>
        <v>0</v>
      </c>
      <c r="AC536" s="254"/>
      <c r="AD536" s="255"/>
    </row>
    <row r="537" spans="1:30" ht="12.75" customHeight="1" x14ac:dyDescent="0.25">
      <c r="A537" s="186"/>
      <c r="B537" s="230"/>
      <c r="C537" s="256"/>
      <c r="D537" s="232"/>
      <c r="E537" s="192">
        <f t="shared" si="89"/>
        <v>10</v>
      </c>
      <c r="F537" s="144" t="str">
        <f>IFERROR(IF(MID(D537,4,3)="AFE",VLOOKUP(D537,'Affiliated entities'!$B$7:$T$37,2,FALSE),VLOOKUP(A537,Beneficiaries!$A$9:$C$38,2,FALSE)),"")</f>
        <v/>
      </c>
      <c r="G537" s="187" t="str">
        <f>IFERROR(IF(MID(D537,4,3)="AFE",VLOOKUP(D537,'Affiliated entities'!$B$7:$T$37,4,FALSE),VLOOKUP(A537,Beneficiaries!$A$9:$C$38,3,FALSE)),"")</f>
        <v/>
      </c>
      <c r="H537" s="188" t="b">
        <f t="shared" si="90"/>
        <v>1</v>
      </c>
      <c r="I537" s="147" t="str">
        <f t="shared" si="91"/>
        <v/>
      </c>
      <c r="J537" s="300">
        <f t="shared" si="92"/>
        <v>0</v>
      </c>
      <c r="K537" s="257"/>
      <c r="L537" s="230"/>
      <c r="M537" s="258"/>
      <c r="N537" s="258"/>
      <c r="O537" s="259"/>
      <c r="P537" s="258"/>
      <c r="Q537" s="259"/>
      <c r="R537" s="261"/>
      <c r="S537" s="261"/>
      <c r="T537" s="236"/>
      <c r="U537" s="402"/>
      <c r="V537" s="277">
        <f t="shared" si="93"/>
        <v>0</v>
      </c>
      <c r="W537" s="323" t="str">
        <f t="shared" si="94"/>
        <v/>
      </c>
      <c r="X537" s="238" t="str">
        <f t="shared" si="95"/>
        <v/>
      </c>
      <c r="Y537" s="252">
        <f t="shared" si="96"/>
        <v>0</v>
      </c>
      <c r="Z537" s="252">
        <f t="shared" si="97"/>
        <v>0</v>
      </c>
      <c r="AA537" s="253">
        <f t="shared" si="98"/>
        <v>0</v>
      </c>
      <c r="AB537" s="254">
        <f t="shared" si="99"/>
        <v>0</v>
      </c>
      <c r="AC537" s="254"/>
      <c r="AD537" s="255"/>
    </row>
    <row r="538" spans="1:30" ht="12.75" customHeight="1" x14ac:dyDescent="0.25">
      <c r="A538" s="186"/>
      <c r="B538" s="230"/>
      <c r="C538" s="256"/>
      <c r="D538" s="232"/>
      <c r="E538" s="192">
        <f t="shared" si="89"/>
        <v>10</v>
      </c>
      <c r="F538" s="144" t="str">
        <f>IFERROR(IF(MID(D538,4,3)="AFE",VLOOKUP(D538,'Affiliated entities'!$B$7:$T$37,2,FALSE),VLOOKUP(A538,Beneficiaries!$A$9:$C$38,2,FALSE)),"")</f>
        <v/>
      </c>
      <c r="G538" s="187" t="str">
        <f>IFERROR(IF(MID(D538,4,3)="AFE",VLOOKUP(D538,'Affiliated entities'!$B$7:$T$37,4,FALSE),VLOOKUP(A538,Beneficiaries!$A$9:$C$38,3,FALSE)),"")</f>
        <v/>
      </c>
      <c r="H538" s="188" t="b">
        <f t="shared" si="90"/>
        <v>1</v>
      </c>
      <c r="I538" s="147" t="str">
        <f t="shared" si="91"/>
        <v/>
      </c>
      <c r="J538" s="300">
        <f t="shared" si="92"/>
        <v>0</v>
      </c>
      <c r="K538" s="257"/>
      <c r="L538" s="230"/>
      <c r="M538" s="258"/>
      <c r="N538" s="258"/>
      <c r="O538" s="259"/>
      <c r="P538" s="258"/>
      <c r="Q538" s="259"/>
      <c r="R538" s="261"/>
      <c r="S538" s="261"/>
      <c r="T538" s="236"/>
      <c r="U538" s="402"/>
      <c r="V538" s="277">
        <f t="shared" si="93"/>
        <v>0</v>
      </c>
      <c r="W538" s="323" t="str">
        <f t="shared" si="94"/>
        <v/>
      </c>
      <c r="X538" s="238" t="str">
        <f t="shared" si="95"/>
        <v/>
      </c>
      <c r="Y538" s="252">
        <f t="shared" si="96"/>
        <v>0</v>
      </c>
      <c r="Z538" s="252">
        <f t="shared" si="97"/>
        <v>0</v>
      </c>
      <c r="AA538" s="253">
        <f t="shared" si="98"/>
        <v>0</v>
      </c>
      <c r="AB538" s="254">
        <f t="shared" si="99"/>
        <v>0</v>
      </c>
      <c r="AC538" s="254"/>
      <c r="AD538" s="255"/>
    </row>
    <row r="539" spans="1:30" ht="12.75" customHeight="1" x14ac:dyDescent="0.25">
      <c r="A539" s="186"/>
      <c r="B539" s="230"/>
      <c r="C539" s="256"/>
      <c r="D539" s="232"/>
      <c r="E539" s="192">
        <f t="shared" si="89"/>
        <v>10</v>
      </c>
      <c r="F539" s="144" t="str">
        <f>IFERROR(IF(MID(D539,4,3)="AFE",VLOOKUP(D539,'Affiliated entities'!$B$7:$T$37,2,FALSE),VLOOKUP(A539,Beneficiaries!$A$9:$C$38,2,FALSE)),"")</f>
        <v/>
      </c>
      <c r="G539" s="187" t="str">
        <f>IFERROR(IF(MID(D539,4,3)="AFE",VLOOKUP(D539,'Affiliated entities'!$B$7:$T$37,4,FALSE),VLOOKUP(A539,Beneficiaries!$A$9:$C$38,3,FALSE)),"")</f>
        <v/>
      </c>
      <c r="H539" s="188" t="b">
        <f t="shared" si="90"/>
        <v>1</v>
      </c>
      <c r="I539" s="147" t="str">
        <f t="shared" si="91"/>
        <v/>
      </c>
      <c r="J539" s="300">
        <f t="shared" si="92"/>
        <v>0</v>
      </c>
      <c r="K539" s="257"/>
      <c r="L539" s="230"/>
      <c r="M539" s="258"/>
      <c r="N539" s="258"/>
      <c r="O539" s="259"/>
      <c r="P539" s="258"/>
      <c r="Q539" s="259"/>
      <c r="R539" s="261"/>
      <c r="S539" s="261"/>
      <c r="T539" s="236"/>
      <c r="U539" s="402"/>
      <c r="V539" s="277">
        <f t="shared" si="93"/>
        <v>0</v>
      </c>
      <c r="W539" s="323" t="str">
        <f t="shared" si="94"/>
        <v/>
      </c>
      <c r="X539" s="238" t="str">
        <f t="shared" si="95"/>
        <v/>
      </c>
      <c r="Y539" s="252">
        <f t="shared" si="96"/>
        <v>0</v>
      </c>
      <c r="Z539" s="252">
        <f t="shared" si="97"/>
        <v>0</v>
      </c>
      <c r="AA539" s="253">
        <f t="shared" si="98"/>
        <v>0</v>
      </c>
      <c r="AB539" s="254">
        <f t="shared" si="99"/>
        <v>0</v>
      </c>
      <c r="AC539" s="254"/>
      <c r="AD539" s="255"/>
    </row>
    <row r="540" spans="1:30" ht="12.75" customHeight="1" x14ac:dyDescent="0.25">
      <c r="A540" s="186"/>
      <c r="B540" s="230"/>
      <c r="C540" s="256"/>
      <c r="D540" s="232"/>
      <c r="E540" s="192">
        <f t="shared" si="89"/>
        <v>10</v>
      </c>
      <c r="F540" s="144" t="str">
        <f>IFERROR(IF(MID(D540,4,3)="AFE",VLOOKUP(D540,'Affiliated entities'!$B$7:$T$37,2,FALSE),VLOOKUP(A540,Beneficiaries!$A$9:$C$38,2,FALSE)),"")</f>
        <v/>
      </c>
      <c r="G540" s="187" t="str">
        <f>IFERROR(IF(MID(D540,4,3)="AFE",VLOOKUP(D540,'Affiliated entities'!$B$7:$T$37,4,FALSE),VLOOKUP(A540,Beneficiaries!$A$9:$C$38,3,FALSE)),"")</f>
        <v/>
      </c>
      <c r="H540" s="188" t="b">
        <f t="shared" si="90"/>
        <v>1</v>
      </c>
      <c r="I540" s="147" t="str">
        <f t="shared" si="91"/>
        <v/>
      </c>
      <c r="J540" s="300">
        <f t="shared" si="92"/>
        <v>0</v>
      </c>
      <c r="K540" s="257"/>
      <c r="L540" s="230"/>
      <c r="M540" s="258"/>
      <c r="N540" s="258"/>
      <c r="O540" s="259"/>
      <c r="P540" s="258"/>
      <c r="Q540" s="259"/>
      <c r="R540" s="261"/>
      <c r="S540" s="261"/>
      <c r="T540" s="236"/>
      <c r="U540" s="402"/>
      <c r="V540" s="277">
        <f t="shared" si="93"/>
        <v>0</v>
      </c>
      <c r="W540" s="323" t="str">
        <f t="shared" si="94"/>
        <v/>
      </c>
      <c r="X540" s="238" t="str">
        <f t="shared" si="95"/>
        <v/>
      </c>
      <c r="Y540" s="252">
        <f t="shared" si="96"/>
        <v>0</v>
      </c>
      <c r="Z540" s="252">
        <f t="shared" si="97"/>
        <v>0</v>
      </c>
      <c r="AA540" s="253">
        <f t="shared" si="98"/>
        <v>0</v>
      </c>
      <c r="AB540" s="254">
        <f t="shared" si="99"/>
        <v>0</v>
      </c>
      <c r="AC540" s="254"/>
      <c r="AD540" s="255"/>
    </row>
    <row r="541" spans="1:30" ht="12.75" customHeight="1" x14ac:dyDescent="0.25">
      <c r="A541" s="186"/>
      <c r="B541" s="230"/>
      <c r="C541" s="256"/>
      <c r="D541" s="232"/>
      <c r="E541" s="192">
        <f t="shared" si="89"/>
        <v>10</v>
      </c>
      <c r="F541" s="144" t="str">
        <f>IFERROR(IF(MID(D541,4,3)="AFE",VLOOKUP(D541,'Affiliated entities'!$B$7:$T$37,2,FALSE),VLOOKUP(A541,Beneficiaries!$A$9:$C$38,2,FALSE)),"")</f>
        <v/>
      </c>
      <c r="G541" s="187" t="str">
        <f>IFERROR(IF(MID(D541,4,3)="AFE",VLOOKUP(D541,'Affiliated entities'!$B$7:$T$37,4,FALSE),VLOOKUP(A541,Beneficiaries!$A$9:$C$38,3,FALSE)),"")</f>
        <v/>
      </c>
      <c r="H541" s="188" t="b">
        <f t="shared" si="90"/>
        <v>1</v>
      </c>
      <c r="I541" s="147" t="str">
        <f t="shared" si="91"/>
        <v/>
      </c>
      <c r="J541" s="300">
        <f t="shared" si="92"/>
        <v>0</v>
      </c>
      <c r="K541" s="257"/>
      <c r="L541" s="230"/>
      <c r="M541" s="258"/>
      <c r="N541" s="258"/>
      <c r="O541" s="259"/>
      <c r="P541" s="258"/>
      <c r="Q541" s="259"/>
      <c r="R541" s="261"/>
      <c r="S541" s="261"/>
      <c r="T541" s="236"/>
      <c r="U541" s="402"/>
      <c r="V541" s="277">
        <f t="shared" si="93"/>
        <v>0</v>
      </c>
      <c r="W541" s="323" t="str">
        <f t="shared" si="94"/>
        <v/>
      </c>
      <c r="X541" s="238" t="str">
        <f t="shared" si="95"/>
        <v/>
      </c>
      <c r="Y541" s="252">
        <f t="shared" si="96"/>
        <v>0</v>
      </c>
      <c r="Z541" s="252">
        <f t="shared" si="97"/>
        <v>0</v>
      </c>
      <c r="AA541" s="253">
        <f t="shared" si="98"/>
        <v>0</v>
      </c>
      <c r="AB541" s="254">
        <f t="shared" si="99"/>
        <v>0</v>
      </c>
      <c r="AC541" s="254"/>
      <c r="AD541" s="255"/>
    </row>
    <row r="542" spans="1:30" ht="12.75" customHeight="1" x14ac:dyDescent="0.25">
      <c r="A542" s="186"/>
      <c r="B542" s="230"/>
      <c r="C542" s="256"/>
      <c r="D542" s="232"/>
      <c r="E542" s="192">
        <f t="shared" si="89"/>
        <v>10</v>
      </c>
      <c r="F542" s="144" t="str">
        <f>IFERROR(IF(MID(D542,4,3)="AFE",VLOOKUP(D542,'Affiliated entities'!$B$7:$T$37,2,FALSE),VLOOKUP(A542,Beneficiaries!$A$9:$C$38,2,FALSE)),"")</f>
        <v/>
      </c>
      <c r="G542" s="187" t="str">
        <f>IFERROR(IF(MID(D542,4,3)="AFE",VLOOKUP(D542,'Affiliated entities'!$B$7:$T$37,4,FALSE),VLOOKUP(A542,Beneficiaries!$A$9:$C$38,3,FALSE)),"")</f>
        <v/>
      </c>
      <c r="H542" s="188" t="b">
        <f t="shared" si="90"/>
        <v>1</v>
      </c>
      <c r="I542" s="147" t="str">
        <f t="shared" si="91"/>
        <v/>
      </c>
      <c r="J542" s="300">
        <f t="shared" si="92"/>
        <v>0</v>
      </c>
      <c r="K542" s="257"/>
      <c r="L542" s="230"/>
      <c r="M542" s="258"/>
      <c r="N542" s="258"/>
      <c r="O542" s="259"/>
      <c r="P542" s="258"/>
      <c r="Q542" s="259"/>
      <c r="R542" s="261"/>
      <c r="S542" s="261"/>
      <c r="T542" s="236"/>
      <c r="U542" s="402"/>
      <c r="V542" s="277">
        <f t="shared" si="93"/>
        <v>0</v>
      </c>
      <c r="W542" s="323" t="str">
        <f t="shared" si="94"/>
        <v/>
      </c>
      <c r="X542" s="238" t="str">
        <f t="shared" si="95"/>
        <v/>
      </c>
      <c r="Y542" s="252">
        <f t="shared" si="96"/>
        <v>0</v>
      </c>
      <c r="Z542" s="252">
        <f t="shared" si="97"/>
        <v>0</v>
      </c>
      <c r="AA542" s="253">
        <f t="shared" si="98"/>
        <v>0</v>
      </c>
      <c r="AB542" s="254">
        <f t="shared" si="99"/>
        <v>0</v>
      </c>
      <c r="AC542" s="254"/>
      <c r="AD542" s="255"/>
    </row>
    <row r="543" spans="1:30" ht="12.75" customHeight="1" x14ac:dyDescent="0.25">
      <c r="A543" s="186"/>
      <c r="B543" s="230"/>
      <c r="C543" s="256"/>
      <c r="D543" s="232"/>
      <c r="E543" s="192">
        <f t="shared" si="89"/>
        <v>10</v>
      </c>
      <c r="F543" s="144" t="str">
        <f>IFERROR(IF(MID(D543,4,3)="AFE",VLOOKUP(D543,'Affiliated entities'!$B$7:$T$37,2,FALSE),VLOOKUP(A543,Beneficiaries!$A$9:$C$38,2,FALSE)),"")</f>
        <v/>
      </c>
      <c r="G543" s="187" t="str">
        <f>IFERROR(IF(MID(D543,4,3)="AFE",VLOOKUP(D543,'Affiliated entities'!$B$7:$T$37,4,FALSE),VLOOKUP(A543,Beneficiaries!$A$9:$C$38,3,FALSE)),"")</f>
        <v/>
      </c>
      <c r="H543" s="188" t="b">
        <f t="shared" si="90"/>
        <v>1</v>
      </c>
      <c r="I543" s="147" t="str">
        <f t="shared" si="91"/>
        <v/>
      </c>
      <c r="J543" s="300">
        <f t="shared" si="92"/>
        <v>0</v>
      </c>
      <c r="K543" s="257"/>
      <c r="L543" s="230"/>
      <c r="M543" s="258"/>
      <c r="N543" s="258"/>
      <c r="O543" s="259"/>
      <c r="P543" s="258"/>
      <c r="Q543" s="259"/>
      <c r="R543" s="261"/>
      <c r="S543" s="261"/>
      <c r="T543" s="236"/>
      <c r="U543" s="402"/>
      <c r="V543" s="277">
        <f t="shared" si="93"/>
        <v>0</v>
      </c>
      <c r="W543" s="323" t="str">
        <f t="shared" si="94"/>
        <v/>
      </c>
      <c r="X543" s="238" t="str">
        <f t="shared" si="95"/>
        <v/>
      </c>
      <c r="Y543" s="252">
        <f t="shared" si="96"/>
        <v>0</v>
      </c>
      <c r="Z543" s="252">
        <f t="shared" si="97"/>
        <v>0</v>
      </c>
      <c r="AA543" s="253">
        <f t="shared" si="98"/>
        <v>0</v>
      </c>
      <c r="AB543" s="254">
        <f t="shared" si="99"/>
        <v>0</v>
      </c>
      <c r="AC543" s="254"/>
      <c r="AD543" s="255"/>
    </row>
    <row r="544" spans="1:30" ht="12.75" customHeight="1" x14ac:dyDescent="0.25">
      <c r="A544" s="186"/>
      <c r="B544" s="230"/>
      <c r="C544" s="256"/>
      <c r="D544" s="232"/>
      <c r="E544" s="192">
        <f t="shared" si="89"/>
        <v>10</v>
      </c>
      <c r="F544" s="144" t="str">
        <f>IFERROR(IF(MID(D544,4,3)="AFE",VLOOKUP(D544,'Affiliated entities'!$B$7:$T$37,2,FALSE),VLOOKUP(A544,Beneficiaries!$A$9:$C$38,2,FALSE)),"")</f>
        <v/>
      </c>
      <c r="G544" s="187" t="str">
        <f>IFERROR(IF(MID(D544,4,3)="AFE",VLOOKUP(D544,'Affiliated entities'!$B$7:$T$37,4,FALSE),VLOOKUP(A544,Beneficiaries!$A$9:$C$38,3,FALSE)),"")</f>
        <v/>
      </c>
      <c r="H544" s="188" t="b">
        <f t="shared" si="90"/>
        <v>1</v>
      </c>
      <c r="I544" s="147" t="str">
        <f t="shared" si="91"/>
        <v/>
      </c>
      <c r="J544" s="300">
        <f t="shared" si="92"/>
        <v>0</v>
      </c>
      <c r="K544" s="257"/>
      <c r="L544" s="230"/>
      <c r="M544" s="258"/>
      <c r="N544" s="258"/>
      <c r="O544" s="259"/>
      <c r="P544" s="258"/>
      <c r="Q544" s="259"/>
      <c r="R544" s="261"/>
      <c r="S544" s="261"/>
      <c r="T544" s="236"/>
      <c r="U544" s="402"/>
      <c r="V544" s="277">
        <f t="shared" si="93"/>
        <v>0</v>
      </c>
      <c r="W544" s="323" t="str">
        <f t="shared" si="94"/>
        <v/>
      </c>
      <c r="X544" s="238" t="str">
        <f t="shared" si="95"/>
        <v/>
      </c>
      <c r="Y544" s="252">
        <f t="shared" si="96"/>
        <v>0</v>
      </c>
      <c r="Z544" s="252">
        <f t="shared" si="97"/>
        <v>0</v>
      </c>
      <c r="AA544" s="253">
        <f t="shared" si="98"/>
        <v>0</v>
      </c>
      <c r="AB544" s="254">
        <f t="shared" si="99"/>
        <v>0</v>
      </c>
      <c r="AC544" s="254"/>
      <c r="AD544" s="255"/>
    </row>
    <row r="545" spans="1:30" ht="12.75" customHeight="1" x14ac:dyDescent="0.25">
      <c r="A545" s="186"/>
      <c r="B545" s="230"/>
      <c r="C545" s="256"/>
      <c r="D545" s="232"/>
      <c r="E545" s="192">
        <f t="shared" si="89"/>
        <v>10</v>
      </c>
      <c r="F545" s="144" t="str">
        <f>IFERROR(IF(MID(D545,4,3)="AFE",VLOOKUP(D545,'Affiliated entities'!$B$7:$T$37,2,FALSE),VLOOKUP(A545,Beneficiaries!$A$9:$C$38,2,FALSE)),"")</f>
        <v/>
      </c>
      <c r="G545" s="187" t="str">
        <f>IFERROR(IF(MID(D545,4,3)="AFE",VLOOKUP(D545,'Affiliated entities'!$B$7:$T$37,4,FALSE),VLOOKUP(A545,Beneficiaries!$A$9:$C$38,3,FALSE)),"")</f>
        <v/>
      </c>
      <c r="H545" s="188" t="b">
        <f t="shared" si="90"/>
        <v>1</v>
      </c>
      <c r="I545" s="147" t="str">
        <f t="shared" si="91"/>
        <v/>
      </c>
      <c r="J545" s="300">
        <f t="shared" si="92"/>
        <v>0</v>
      </c>
      <c r="K545" s="257"/>
      <c r="L545" s="230"/>
      <c r="M545" s="258"/>
      <c r="N545" s="258"/>
      <c r="O545" s="259"/>
      <c r="P545" s="258"/>
      <c r="Q545" s="259"/>
      <c r="R545" s="261"/>
      <c r="S545" s="261"/>
      <c r="T545" s="236"/>
      <c r="U545" s="402"/>
      <c r="V545" s="277">
        <f t="shared" si="93"/>
        <v>0</v>
      </c>
      <c r="W545" s="323" t="str">
        <f t="shared" si="94"/>
        <v/>
      </c>
      <c r="X545" s="238" t="str">
        <f t="shared" si="95"/>
        <v/>
      </c>
      <c r="Y545" s="252">
        <f t="shared" si="96"/>
        <v>0</v>
      </c>
      <c r="Z545" s="252">
        <f t="shared" si="97"/>
        <v>0</v>
      </c>
      <c r="AA545" s="253">
        <f t="shared" si="98"/>
        <v>0</v>
      </c>
      <c r="AB545" s="254">
        <f t="shared" si="99"/>
        <v>0</v>
      </c>
      <c r="AC545" s="254"/>
      <c r="AD545" s="255"/>
    </row>
    <row r="546" spans="1:30" ht="12.75" customHeight="1" x14ac:dyDescent="0.25">
      <c r="A546" s="186"/>
      <c r="B546" s="230"/>
      <c r="C546" s="256"/>
      <c r="D546" s="232"/>
      <c r="E546" s="192">
        <f t="shared" si="89"/>
        <v>10</v>
      </c>
      <c r="F546" s="144" t="str">
        <f>IFERROR(IF(MID(D546,4,3)="AFE",VLOOKUP(D546,'Affiliated entities'!$B$7:$T$37,2,FALSE),VLOOKUP(A546,Beneficiaries!$A$9:$C$38,2,FALSE)),"")</f>
        <v/>
      </c>
      <c r="G546" s="187" t="str">
        <f>IFERROR(IF(MID(D546,4,3)="AFE",VLOOKUP(D546,'Affiliated entities'!$B$7:$T$37,4,FALSE),VLOOKUP(A546,Beneficiaries!$A$9:$C$38,3,FALSE)),"")</f>
        <v/>
      </c>
      <c r="H546" s="188" t="b">
        <f t="shared" si="90"/>
        <v>1</v>
      </c>
      <c r="I546" s="147" t="str">
        <f t="shared" si="91"/>
        <v/>
      </c>
      <c r="J546" s="300">
        <f t="shared" si="92"/>
        <v>0</v>
      </c>
      <c r="K546" s="257"/>
      <c r="L546" s="230"/>
      <c r="M546" s="258"/>
      <c r="N546" s="258"/>
      <c r="O546" s="259"/>
      <c r="P546" s="258"/>
      <c r="Q546" s="259"/>
      <c r="R546" s="261"/>
      <c r="S546" s="261"/>
      <c r="T546" s="236"/>
      <c r="U546" s="402"/>
      <c r="V546" s="277">
        <f t="shared" si="93"/>
        <v>0</v>
      </c>
      <c r="W546" s="323" t="str">
        <f t="shared" si="94"/>
        <v/>
      </c>
      <c r="X546" s="238" t="str">
        <f t="shared" si="95"/>
        <v/>
      </c>
      <c r="Y546" s="252">
        <f t="shared" si="96"/>
        <v>0</v>
      </c>
      <c r="Z546" s="252">
        <f t="shared" si="97"/>
        <v>0</v>
      </c>
      <c r="AA546" s="253">
        <f t="shared" si="98"/>
        <v>0</v>
      </c>
      <c r="AB546" s="254">
        <f t="shared" si="99"/>
        <v>0</v>
      </c>
      <c r="AC546" s="254"/>
      <c r="AD546" s="255"/>
    </row>
    <row r="547" spans="1:30" ht="12.75" customHeight="1" x14ac:dyDescent="0.25">
      <c r="A547" s="186"/>
      <c r="B547" s="230"/>
      <c r="C547" s="256"/>
      <c r="D547" s="232"/>
      <c r="E547" s="192">
        <f t="shared" si="89"/>
        <v>10</v>
      </c>
      <c r="F547" s="144" t="str">
        <f>IFERROR(IF(MID(D547,4,3)="AFE",VLOOKUP(D547,'Affiliated entities'!$B$7:$T$37,2,FALSE),VLOOKUP(A547,Beneficiaries!$A$9:$C$38,2,FALSE)),"")</f>
        <v/>
      </c>
      <c r="G547" s="187" t="str">
        <f>IFERROR(IF(MID(D547,4,3)="AFE",VLOOKUP(D547,'Affiliated entities'!$B$7:$T$37,4,FALSE),VLOOKUP(A547,Beneficiaries!$A$9:$C$38,3,FALSE)),"")</f>
        <v/>
      </c>
      <c r="H547" s="188" t="b">
        <f t="shared" si="90"/>
        <v>1</v>
      </c>
      <c r="I547" s="147" t="str">
        <f t="shared" si="91"/>
        <v/>
      </c>
      <c r="J547" s="300">
        <f t="shared" si="92"/>
        <v>0</v>
      </c>
      <c r="K547" s="257"/>
      <c r="L547" s="230"/>
      <c r="M547" s="258"/>
      <c r="N547" s="258"/>
      <c r="O547" s="259"/>
      <c r="P547" s="258"/>
      <c r="Q547" s="259"/>
      <c r="R547" s="261"/>
      <c r="S547" s="261"/>
      <c r="T547" s="236"/>
      <c r="U547" s="402"/>
      <c r="V547" s="277">
        <f t="shared" si="93"/>
        <v>0</v>
      </c>
      <c r="W547" s="323" t="str">
        <f t="shared" si="94"/>
        <v/>
      </c>
      <c r="X547" s="238" t="str">
        <f t="shared" si="95"/>
        <v/>
      </c>
      <c r="Y547" s="252">
        <f t="shared" si="96"/>
        <v>0</v>
      </c>
      <c r="Z547" s="252">
        <f t="shared" si="97"/>
        <v>0</v>
      </c>
      <c r="AA547" s="253">
        <f t="shared" si="98"/>
        <v>0</v>
      </c>
      <c r="AB547" s="254">
        <f t="shared" si="99"/>
        <v>0</v>
      </c>
      <c r="AC547" s="254"/>
      <c r="AD547" s="255"/>
    </row>
    <row r="548" spans="1:30" ht="12.75" customHeight="1" x14ac:dyDescent="0.25">
      <c r="A548" s="186"/>
      <c r="B548" s="230"/>
      <c r="C548" s="256"/>
      <c r="D548" s="232"/>
      <c r="E548" s="192">
        <f t="shared" si="89"/>
        <v>10</v>
      </c>
      <c r="F548" s="144" t="str">
        <f>IFERROR(IF(MID(D548,4,3)="AFE",VLOOKUP(D548,'Affiliated entities'!$B$7:$T$37,2,FALSE),VLOOKUP(A548,Beneficiaries!$A$9:$C$38,2,FALSE)),"")</f>
        <v/>
      </c>
      <c r="G548" s="187" t="str">
        <f>IFERROR(IF(MID(D548,4,3)="AFE",VLOOKUP(D548,'Affiliated entities'!$B$7:$T$37,4,FALSE),VLOOKUP(A548,Beneficiaries!$A$9:$C$38,3,FALSE)),"")</f>
        <v/>
      </c>
      <c r="H548" s="188" t="b">
        <f t="shared" si="90"/>
        <v>1</v>
      </c>
      <c r="I548" s="147" t="str">
        <f t="shared" si="91"/>
        <v/>
      </c>
      <c r="J548" s="300">
        <f t="shared" si="92"/>
        <v>0</v>
      </c>
      <c r="K548" s="257"/>
      <c r="L548" s="230"/>
      <c r="M548" s="258"/>
      <c r="N548" s="258"/>
      <c r="O548" s="259"/>
      <c r="P548" s="258"/>
      <c r="Q548" s="259"/>
      <c r="R548" s="261"/>
      <c r="S548" s="261"/>
      <c r="T548" s="236"/>
      <c r="U548" s="402"/>
      <c r="V548" s="277">
        <f t="shared" si="93"/>
        <v>0</v>
      </c>
      <c r="W548" s="323" t="str">
        <f t="shared" si="94"/>
        <v/>
      </c>
      <c r="X548" s="238" t="str">
        <f t="shared" si="95"/>
        <v/>
      </c>
      <c r="Y548" s="252">
        <f t="shared" si="96"/>
        <v>0</v>
      </c>
      <c r="Z548" s="252">
        <f t="shared" si="97"/>
        <v>0</v>
      </c>
      <c r="AA548" s="253">
        <f t="shared" si="98"/>
        <v>0</v>
      </c>
      <c r="AB548" s="254">
        <f t="shared" si="99"/>
        <v>0</v>
      </c>
      <c r="AC548" s="254"/>
      <c r="AD548" s="255"/>
    </row>
    <row r="549" spans="1:30" ht="12.75" customHeight="1" x14ac:dyDescent="0.25">
      <c r="A549" s="186"/>
      <c r="B549" s="230"/>
      <c r="C549" s="256"/>
      <c r="D549" s="232"/>
      <c r="E549" s="192">
        <f t="shared" si="89"/>
        <v>10</v>
      </c>
      <c r="F549" s="144" t="str">
        <f>IFERROR(IF(MID(D549,4,3)="AFE",VLOOKUP(D549,'Affiliated entities'!$B$7:$T$37,2,FALSE),VLOOKUP(A549,Beneficiaries!$A$9:$C$38,2,FALSE)),"")</f>
        <v/>
      </c>
      <c r="G549" s="187" t="str">
        <f>IFERROR(IF(MID(D549,4,3)="AFE",VLOOKUP(D549,'Affiliated entities'!$B$7:$T$37,4,FALSE),VLOOKUP(A549,Beneficiaries!$A$9:$C$38,3,FALSE)),"")</f>
        <v/>
      </c>
      <c r="H549" s="188" t="b">
        <f t="shared" si="90"/>
        <v>1</v>
      </c>
      <c r="I549" s="147" t="str">
        <f t="shared" si="91"/>
        <v/>
      </c>
      <c r="J549" s="300">
        <f t="shared" si="92"/>
        <v>0</v>
      </c>
      <c r="K549" s="257"/>
      <c r="L549" s="230"/>
      <c r="M549" s="258"/>
      <c r="N549" s="258"/>
      <c r="O549" s="259"/>
      <c r="P549" s="258"/>
      <c r="Q549" s="259"/>
      <c r="R549" s="261"/>
      <c r="S549" s="261"/>
      <c r="T549" s="236"/>
      <c r="U549" s="402"/>
      <c r="V549" s="277">
        <f t="shared" si="93"/>
        <v>0</v>
      </c>
      <c r="W549" s="323" t="str">
        <f t="shared" si="94"/>
        <v/>
      </c>
      <c r="X549" s="238" t="str">
        <f t="shared" si="95"/>
        <v/>
      </c>
      <c r="Y549" s="252">
        <f t="shared" si="96"/>
        <v>0</v>
      </c>
      <c r="Z549" s="252">
        <f t="shared" si="97"/>
        <v>0</v>
      </c>
      <c r="AA549" s="253">
        <f t="shared" si="98"/>
        <v>0</v>
      </c>
      <c r="AB549" s="254">
        <f t="shared" si="99"/>
        <v>0</v>
      </c>
      <c r="AC549" s="254"/>
      <c r="AD549" s="255"/>
    </row>
    <row r="550" spans="1:30" ht="12.75" customHeight="1" x14ac:dyDescent="0.25">
      <c r="A550" s="186"/>
      <c r="B550" s="230"/>
      <c r="C550" s="256"/>
      <c r="D550" s="232"/>
      <c r="E550" s="192">
        <f t="shared" si="89"/>
        <v>10</v>
      </c>
      <c r="F550" s="144" t="str">
        <f>IFERROR(IF(MID(D550,4,3)="AFE",VLOOKUP(D550,'Affiliated entities'!$B$7:$T$37,2,FALSE),VLOOKUP(A550,Beneficiaries!$A$9:$C$38,2,FALSE)),"")</f>
        <v/>
      </c>
      <c r="G550" s="187" t="str">
        <f>IFERROR(IF(MID(D550,4,3)="AFE",VLOOKUP(D550,'Affiliated entities'!$B$7:$T$37,4,FALSE),VLOOKUP(A550,Beneficiaries!$A$9:$C$38,3,FALSE)),"")</f>
        <v/>
      </c>
      <c r="H550" s="188" t="b">
        <f t="shared" si="90"/>
        <v>1</v>
      </c>
      <c r="I550" s="147" t="str">
        <f t="shared" si="91"/>
        <v/>
      </c>
      <c r="J550" s="300">
        <f t="shared" si="92"/>
        <v>0</v>
      </c>
      <c r="K550" s="257"/>
      <c r="L550" s="230"/>
      <c r="M550" s="258"/>
      <c r="N550" s="258"/>
      <c r="O550" s="259"/>
      <c r="P550" s="258"/>
      <c r="Q550" s="259"/>
      <c r="R550" s="261"/>
      <c r="S550" s="261"/>
      <c r="T550" s="236"/>
      <c r="U550" s="402"/>
      <c r="V550" s="277">
        <f t="shared" si="93"/>
        <v>0</v>
      </c>
      <c r="W550" s="323" t="str">
        <f t="shared" si="94"/>
        <v/>
      </c>
      <c r="X550" s="238" t="str">
        <f t="shared" si="95"/>
        <v/>
      </c>
      <c r="Y550" s="252">
        <f t="shared" si="96"/>
        <v>0</v>
      </c>
      <c r="Z550" s="252">
        <f t="shared" si="97"/>
        <v>0</v>
      </c>
      <c r="AA550" s="253">
        <f t="shared" si="98"/>
        <v>0</v>
      </c>
      <c r="AB550" s="254">
        <f t="shared" si="99"/>
        <v>0</v>
      </c>
      <c r="AC550" s="254"/>
      <c r="AD550" s="255"/>
    </row>
    <row r="551" spans="1:30" ht="12.75" customHeight="1" x14ac:dyDescent="0.25">
      <c r="A551" s="186"/>
      <c r="B551" s="230"/>
      <c r="C551" s="256"/>
      <c r="D551" s="232"/>
      <c r="E551" s="192">
        <f t="shared" si="89"/>
        <v>10</v>
      </c>
      <c r="F551" s="144" t="str">
        <f>IFERROR(IF(MID(D551,4,3)="AFE",VLOOKUP(D551,'Affiliated entities'!$B$7:$T$37,2,FALSE),VLOOKUP(A551,Beneficiaries!$A$9:$C$38,2,FALSE)),"")</f>
        <v/>
      </c>
      <c r="G551" s="187" t="str">
        <f>IFERROR(IF(MID(D551,4,3)="AFE",VLOOKUP(D551,'Affiliated entities'!$B$7:$T$37,4,FALSE),VLOOKUP(A551,Beneficiaries!$A$9:$C$38,3,FALSE)),"")</f>
        <v/>
      </c>
      <c r="H551" s="188" t="b">
        <f t="shared" si="90"/>
        <v>1</v>
      </c>
      <c r="I551" s="147" t="str">
        <f t="shared" si="91"/>
        <v/>
      </c>
      <c r="J551" s="300">
        <f t="shared" si="92"/>
        <v>0</v>
      </c>
      <c r="K551" s="257"/>
      <c r="L551" s="230"/>
      <c r="M551" s="258"/>
      <c r="N551" s="258"/>
      <c r="O551" s="259"/>
      <c r="P551" s="258"/>
      <c r="Q551" s="259"/>
      <c r="R551" s="261"/>
      <c r="S551" s="261"/>
      <c r="T551" s="236"/>
      <c r="U551" s="402"/>
      <c r="V551" s="277">
        <f t="shared" si="93"/>
        <v>0</v>
      </c>
      <c r="W551" s="323" t="str">
        <f t="shared" si="94"/>
        <v/>
      </c>
      <c r="X551" s="238" t="str">
        <f t="shared" si="95"/>
        <v/>
      </c>
      <c r="Y551" s="252">
        <f t="shared" si="96"/>
        <v>0</v>
      </c>
      <c r="Z551" s="252">
        <f t="shared" si="97"/>
        <v>0</v>
      </c>
      <c r="AA551" s="253">
        <f t="shared" si="98"/>
        <v>0</v>
      </c>
      <c r="AB551" s="254">
        <f t="shared" si="99"/>
        <v>0</v>
      </c>
      <c r="AC551" s="254"/>
      <c r="AD551" s="255"/>
    </row>
    <row r="552" spans="1:30" ht="12.75" customHeight="1" x14ac:dyDescent="0.25">
      <c r="A552" s="186"/>
      <c r="B552" s="230"/>
      <c r="C552" s="256"/>
      <c r="D552" s="232"/>
      <c r="E552" s="192">
        <f t="shared" si="89"/>
        <v>10</v>
      </c>
      <c r="F552" s="144" t="str">
        <f>IFERROR(IF(MID(D552,4,3)="AFE",VLOOKUP(D552,'Affiliated entities'!$B$7:$T$37,2,FALSE),VLOOKUP(A552,Beneficiaries!$A$9:$C$38,2,FALSE)),"")</f>
        <v/>
      </c>
      <c r="G552" s="187" t="str">
        <f>IFERROR(IF(MID(D552,4,3)="AFE",VLOOKUP(D552,'Affiliated entities'!$B$7:$T$37,4,FALSE),VLOOKUP(A552,Beneficiaries!$A$9:$C$38,3,FALSE)),"")</f>
        <v/>
      </c>
      <c r="H552" s="188" t="b">
        <f t="shared" si="90"/>
        <v>1</v>
      </c>
      <c r="I552" s="147" t="str">
        <f t="shared" si="91"/>
        <v/>
      </c>
      <c r="J552" s="300">
        <f t="shared" si="92"/>
        <v>0</v>
      </c>
      <c r="K552" s="257"/>
      <c r="L552" s="230"/>
      <c r="M552" s="258"/>
      <c r="N552" s="258"/>
      <c r="O552" s="259"/>
      <c r="P552" s="258"/>
      <c r="Q552" s="259"/>
      <c r="R552" s="261"/>
      <c r="S552" s="261"/>
      <c r="T552" s="236"/>
      <c r="U552" s="402"/>
      <c r="V552" s="277">
        <f t="shared" si="93"/>
        <v>0</v>
      </c>
      <c r="W552" s="323" t="str">
        <f t="shared" si="94"/>
        <v/>
      </c>
      <c r="X552" s="238" t="str">
        <f t="shared" si="95"/>
        <v/>
      </c>
      <c r="Y552" s="252">
        <f t="shared" si="96"/>
        <v>0</v>
      </c>
      <c r="Z552" s="252">
        <f t="shared" si="97"/>
        <v>0</v>
      </c>
      <c r="AA552" s="253">
        <f t="shared" si="98"/>
        <v>0</v>
      </c>
      <c r="AB552" s="254">
        <f t="shared" si="99"/>
        <v>0</v>
      </c>
      <c r="AC552" s="254"/>
      <c r="AD552" s="255"/>
    </row>
    <row r="553" spans="1:30" ht="12.75" customHeight="1" x14ac:dyDescent="0.25">
      <c r="A553" s="186"/>
      <c r="B553" s="230"/>
      <c r="C553" s="256"/>
      <c r="D553" s="232"/>
      <c r="E553" s="192">
        <f t="shared" si="89"/>
        <v>10</v>
      </c>
      <c r="F553" s="144" t="str">
        <f>IFERROR(IF(MID(D553,4,3)="AFE",VLOOKUP(D553,'Affiliated entities'!$B$7:$T$37,2,FALSE),VLOOKUP(A553,Beneficiaries!$A$9:$C$38,2,FALSE)),"")</f>
        <v/>
      </c>
      <c r="G553" s="187" t="str">
        <f>IFERROR(IF(MID(D553,4,3)="AFE",VLOOKUP(D553,'Affiliated entities'!$B$7:$T$37,4,FALSE),VLOOKUP(A553,Beneficiaries!$A$9:$C$38,3,FALSE)),"")</f>
        <v/>
      </c>
      <c r="H553" s="188" t="b">
        <f t="shared" si="90"/>
        <v>1</v>
      </c>
      <c r="I553" s="147" t="str">
        <f t="shared" si="91"/>
        <v/>
      </c>
      <c r="J553" s="300">
        <f t="shared" si="92"/>
        <v>0</v>
      </c>
      <c r="K553" s="257"/>
      <c r="L553" s="230"/>
      <c r="M553" s="258"/>
      <c r="N553" s="258"/>
      <c r="O553" s="259"/>
      <c r="P553" s="258"/>
      <c r="Q553" s="259"/>
      <c r="R553" s="261"/>
      <c r="S553" s="261"/>
      <c r="T553" s="236"/>
      <c r="U553" s="402"/>
      <c r="V553" s="277">
        <f t="shared" si="93"/>
        <v>0</v>
      </c>
      <c r="W553" s="323" t="str">
        <f t="shared" si="94"/>
        <v/>
      </c>
      <c r="X553" s="238" t="str">
        <f t="shared" si="95"/>
        <v/>
      </c>
      <c r="Y553" s="252">
        <f t="shared" si="96"/>
        <v>0</v>
      </c>
      <c r="Z553" s="252">
        <f t="shared" si="97"/>
        <v>0</v>
      </c>
      <c r="AA553" s="253">
        <f t="shared" si="98"/>
        <v>0</v>
      </c>
      <c r="AB553" s="254">
        <f t="shared" si="99"/>
        <v>0</v>
      </c>
      <c r="AC553" s="254"/>
      <c r="AD553" s="255"/>
    </row>
    <row r="554" spans="1:30" ht="12.75" customHeight="1" x14ac:dyDescent="0.25">
      <c r="A554" s="186"/>
      <c r="B554" s="230"/>
      <c r="C554" s="256"/>
      <c r="D554" s="232"/>
      <c r="E554" s="192">
        <f t="shared" si="89"/>
        <v>10</v>
      </c>
      <c r="F554" s="144" t="str">
        <f>IFERROR(IF(MID(D554,4,3)="AFE",VLOOKUP(D554,'Affiliated entities'!$B$7:$T$37,2,FALSE),VLOOKUP(A554,Beneficiaries!$A$9:$C$38,2,FALSE)),"")</f>
        <v/>
      </c>
      <c r="G554" s="187" t="str">
        <f>IFERROR(IF(MID(D554,4,3)="AFE",VLOOKUP(D554,'Affiliated entities'!$B$7:$T$37,4,FALSE),VLOOKUP(A554,Beneficiaries!$A$9:$C$38,3,FALSE)),"")</f>
        <v/>
      </c>
      <c r="H554" s="188" t="b">
        <f t="shared" si="90"/>
        <v>1</v>
      </c>
      <c r="I554" s="147" t="str">
        <f t="shared" si="91"/>
        <v/>
      </c>
      <c r="J554" s="300">
        <f t="shared" si="92"/>
        <v>0</v>
      </c>
      <c r="K554" s="257"/>
      <c r="L554" s="230"/>
      <c r="M554" s="258"/>
      <c r="N554" s="258"/>
      <c r="O554" s="259"/>
      <c r="P554" s="258"/>
      <c r="Q554" s="259"/>
      <c r="R554" s="261"/>
      <c r="S554" s="261"/>
      <c r="T554" s="236"/>
      <c r="U554" s="402"/>
      <c r="V554" s="277">
        <f t="shared" si="93"/>
        <v>0</v>
      </c>
      <c r="W554" s="323" t="str">
        <f t="shared" si="94"/>
        <v/>
      </c>
      <c r="X554" s="238" t="str">
        <f t="shared" si="95"/>
        <v/>
      </c>
      <c r="Y554" s="252">
        <f t="shared" si="96"/>
        <v>0</v>
      </c>
      <c r="Z554" s="252">
        <f t="shared" si="97"/>
        <v>0</v>
      </c>
      <c r="AA554" s="253">
        <f t="shared" si="98"/>
        <v>0</v>
      </c>
      <c r="AB554" s="254">
        <f t="shared" si="99"/>
        <v>0</v>
      </c>
      <c r="AC554" s="254"/>
      <c r="AD554" s="255"/>
    </row>
    <row r="555" spans="1:30" ht="12.75" customHeight="1" x14ac:dyDescent="0.25">
      <c r="A555" s="186"/>
      <c r="B555" s="230"/>
      <c r="C555" s="256"/>
      <c r="D555" s="232"/>
      <c r="E555" s="192">
        <f t="shared" si="89"/>
        <v>10</v>
      </c>
      <c r="F555" s="144" t="str">
        <f>IFERROR(IF(MID(D555,4,3)="AFE",VLOOKUP(D555,'Affiliated entities'!$B$7:$T$37,2,FALSE),VLOOKUP(A555,Beneficiaries!$A$9:$C$38,2,FALSE)),"")</f>
        <v/>
      </c>
      <c r="G555" s="187" t="str">
        <f>IFERROR(IF(MID(D555,4,3)="AFE",VLOOKUP(D555,'Affiliated entities'!$B$7:$T$37,4,FALSE),VLOOKUP(A555,Beneficiaries!$A$9:$C$38,3,FALSE)),"")</f>
        <v/>
      </c>
      <c r="H555" s="188" t="b">
        <f t="shared" si="90"/>
        <v>1</v>
      </c>
      <c r="I555" s="147" t="str">
        <f t="shared" si="91"/>
        <v/>
      </c>
      <c r="J555" s="300">
        <f t="shared" si="92"/>
        <v>0</v>
      </c>
      <c r="K555" s="257"/>
      <c r="L555" s="230"/>
      <c r="M555" s="258"/>
      <c r="N555" s="258"/>
      <c r="O555" s="259"/>
      <c r="P555" s="258"/>
      <c r="Q555" s="259"/>
      <c r="R555" s="261"/>
      <c r="S555" s="261"/>
      <c r="T555" s="236"/>
      <c r="U555" s="402"/>
      <c r="V555" s="277">
        <f t="shared" si="93"/>
        <v>0</v>
      </c>
      <c r="W555" s="323" t="str">
        <f t="shared" si="94"/>
        <v/>
      </c>
      <c r="X555" s="238" t="str">
        <f t="shared" si="95"/>
        <v/>
      </c>
      <c r="Y555" s="252">
        <f t="shared" si="96"/>
        <v>0</v>
      </c>
      <c r="Z555" s="252">
        <f t="shared" si="97"/>
        <v>0</v>
      </c>
      <c r="AA555" s="253">
        <f t="shared" si="98"/>
        <v>0</v>
      </c>
      <c r="AB555" s="254">
        <f t="shared" si="99"/>
        <v>0</v>
      </c>
      <c r="AC555" s="254"/>
      <c r="AD555" s="255"/>
    </row>
    <row r="556" spans="1:30" ht="12.75" customHeight="1" x14ac:dyDescent="0.25">
      <c r="A556" s="186"/>
      <c r="B556" s="230"/>
      <c r="C556" s="256"/>
      <c r="D556" s="232"/>
      <c r="E556" s="192">
        <f t="shared" si="89"/>
        <v>10</v>
      </c>
      <c r="F556" s="144" t="str">
        <f>IFERROR(IF(MID(D556,4,3)="AFE",VLOOKUP(D556,'Affiliated entities'!$B$7:$T$37,2,FALSE),VLOOKUP(A556,Beneficiaries!$A$9:$C$38,2,FALSE)),"")</f>
        <v/>
      </c>
      <c r="G556" s="187" t="str">
        <f>IFERROR(IF(MID(D556,4,3)="AFE",VLOOKUP(D556,'Affiliated entities'!$B$7:$T$37,4,FALSE),VLOOKUP(A556,Beneficiaries!$A$9:$C$38,3,FALSE)),"")</f>
        <v/>
      </c>
      <c r="H556" s="188" t="b">
        <f t="shared" si="90"/>
        <v>1</v>
      </c>
      <c r="I556" s="147" t="str">
        <f t="shared" si="91"/>
        <v/>
      </c>
      <c r="J556" s="300">
        <f t="shared" si="92"/>
        <v>0</v>
      </c>
      <c r="K556" s="257"/>
      <c r="L556" s="230"/>
      <c r="M556" s="258"/>
      <c r="N556" s="258"/>
      <c r="O556" s="259"/>
      <c r="P556" s="258"/>
      <c r="Q556" s="259"/>
      <c r="R556" s="261"/>
      <c r="S556" s="261"/>
      <c r="T556" s="236"/>
      <c r="U556" s="402"/>
      <c r="V556" s="277">
        <f t="shared" si="93"/>
        <v>0</v>
      </c>
      <c r="W556" s="323" t="str">
        <f t="shared" si="94"/>
        <v/>
      </c>
      <c r="X556" s="238" t="str">
        <f t="shared" si="95"/>
        <v/>
      </c>
      <c r="Y556" s="252">
        <f t="shared" si="96"/>
        <v>0</v>
      </c>
      <c r="Z556" s="252">
        <f t="shared" si="97"/>
        <v>0</v>
      </c>
      <c r="AA556" s="253">
        <f t="shared" si="98"/>
        <v>0</v>
      </c>
      <c r="AB556" s="254">
        <f t="shared" si="99"/>
        <v>0</v>
      </c>
      <c r="AC556" s="254"/>
      <c r="AD556" s="255"/>
    </row>
    <row r="557" spans="1:30" ht="12.75" customHeight="1" x14ac:dyDescent="0.25">
      <c r="A557" s="186"/>
      <c r="B557" s="230"/>
      <c r="C557" s="256"/>
      <c r="D557" s="232"/>
      <c r="E557" s="192">
        <f t="shared" si="89"/>
        <v>10</v>
      </c>
      <c r="F557" s="144" t="str">
        <f>IFERROR(IF(MID(D557,4,3)="AFE",VLOOKUP(D557,'Affiliated entities'!$B$7:$T$37,2,FALSE),VLOOKUP(A557,Beneficiaries!$A$9:$C$38,2,FALSE)),"")</f>
        <v/>
      </c>
      <c r="G557" s="187" t="str">
        <f>IFERROR(IF(MID(D557,4,3)="AFE",VLOOKUP(D557,'Affiliated entities'!$B$7:$T$37,4,FALSE),VLOOKUP(A557,Beneficiaries!$A$9:$C$38,3,FALSE)),"")</f>
        <v/>
      </c>
      <c r="H557" s="188" t="b">
        <f t="shared" si="90"/>
        <v>1</v>
      </c>
      <c r="I557" s="147" t="str">
        <f t="shared" si="91"/>
        <v/>
      </c>
      <c r="J557" s="300">
        <f t="shared" si="92"/>
        <v>0</v>
      </c>
      <c r="K557" s="257"/>
      <c r="L557" s="230"/>
      <c r="M557" s="258"/>
      <c r="N557" s="258"/>
      <c r="O557" s="259"/>
      <c r="P557" s="258"/>
      <c r="Q557" s="259"/>
      <c r="R557" s="261"/>
      <c r="S557" s="261"/>
      <c r="T557" s="236"/>
      <c r="U557" s="402"/>
      <c r="V557" s="277">
        <f t="shared" si="93"/>
        <v>0</v>
      </c>
      <c r="W557" s="323" t="str">
        <f t="shared" si="94"/>
        <v/>
      </c>
      <c r="X557" s="238" t="str">
        <f t="shared" si="95"/>
        <v/>
      </c>
      <c r="Y557" s="252">
        <f t="shared" si="96"/>
        <v>0</v>
      </c>
      <c r="Z557" s="252">
        <f t="shared" si="97"/>
        <v>0</v>
      </c>
      <c r="AA557" s="253">
        <f t="shared" si="98"/>
        <v>0</v>
      </c>
      <c r="AB557" s="254">
        <f t="shared" si="99"/>
        <v>0</v>
      </c>
      <c r="AC557" s="254"/>
      <c r="AD557" s="255"/>
    </row>
    <row r="558" spans="1:30" ht="12.75" customHeight="1" x14ac:dyDescent="0.25">
      <c r="A558" s="186"/>
      <c r="B558" s="230"/>
      <c r="C558" s="256"/>
      <c r="D558" s="232"/>
      <c r="E558" s="192">
        <f t="shared" si="89"/>
        <v>10</v>
      </c>
      <c r="F558" s="144" t="str">
        <f>IFERROR(IF(MID(D558,4,3)="AFE",VLOOKUP(D558,'Affiliated entities'!$B$7:$T$37,2,FALSE),VLOOKUP(A558,Beneficiaries!$A$9:$C$38,2,FALSE)),"")</f>
        <v/>
      </c>
      <c r="G558" s="187" t="str">
        <f>IFERROR(IF(MID(D558,4,3)="AFE",VLOOKUP(D558,'Affiliated entities'!$B$7:$T$37,4,FALSE),VLOOKUP(A558,Beneficiaries!$A$9:$C$38,3,FALSE)),"")</f>
        <v/>
      </c>
      <c r="H558" s="188" t="b">
        <f t="shared" si="90"/>
        <v>1</v>
      </c>
      <c r="I558" s="147" t="str">
        <f t="shared" si="91"/>
        <v/>
      </c>
      <c r="J558" s="300">
        <f t="shared" si="92"/>
        <v>0</v>
      </c>
      <c r="K558" s="257"/>
      <c r="L558" s="230"/>
      <c r="M558" s="258"/>
      <c r="N558" s="258"/>
      <c r="O558" s="259"/>
      <c r="P558" s="258"/>
      <c r="Q558" s="259"/>
      <c r="R558" s="261"/>
      <c r="S558" s="261"/>
      <c r="T558" s="236"/>
      <c r="U558" s="402"/>
      <c r="V558" s="277">
        <f t="shared" si="93"/>
        <v>0</v>
      </c>
      <c r="W558" s="323" t="str">
        <f t="shared" si="94"/>
        <v/>
      </c>
      <c r="X558" s="238" t="str">
        <f t="shared" si="95"/>
        <v/>
      </c>
      <c r="Y558" s="252">
        <f t="shared" si="96"/>
        <v>0</v>
      </c>
      <c r="Z558" s="252">
        <f t="shared" si="97"/>
        <v>0</v>
      </c>
      <c r="AA558" s="253">
        <f t="shared" si="98"/>
        <v>0</v>
      </c>
      <c r="AB558" s="254">
        <f t="shared" si="99"/>
        <v>0</v>
      </c>
      <c r="AC558" s="254"/>
      <c r="AD558" s="255"/>
    </row>
    <row r="559" spans="1:30" ht="12.75" customHeight="1" x14ac:dyDescent="0.25">
      <c r="A559" s="186"/>
      <c r="B559" s="230"/>
      <c r="C559" s="256"/>
      <c r="D559" s="232"/>
      <c r="E559" s="192">
        <f t="shared" si="89"/>
        <v>10</v>
      </c>
      <c r="F559" s="144" t="str">
        <f>IFERROR(IF(MID(D559,4,3)="AFE",VLOOKUP(D559,'Affiliated entities'!$B$7:$T$37,2,FALSE),VLOOKUP(A559,Beneficiaries!$A$9:$C$38,2,FALSE)),"")</f>
        <v/>
      </c>
      <c r="G559" s="187" t="str">
        <f>IFERROR(IF(MID(D559,4,3)="AFE",VLOOKUP(D559,'Affiliated entities'!$B$7:$T$37,4,FALSE),VLOOKUP(A559,Beneficiaries!$A$9:$C$38,3,FALSE)),"")</f>
        <v/>
      </c>
      <c r="H559" s="188" t="b">
        <f t="shared" si="90"/>
        <v>1</v>
      </c>
      <c r="I559" s="147" t="str">
        <f t="shared" si="91"/>
        <v/>
      </c>
      <c r="J559" s="300">
        <f t="shared" si="92"/>
        <v>0</v>
      </c>
      <c r="K559" s="257"/>
      <c r="L559" s="230"/>
      <c r="M559" s="258"/>
      <c r="N559" s="258"/>
      <c r="O559" s="259"/>
      <c r="P559" s="258"/>
      <c r="Q559" s="259"/>
      <c r="R559" s="261"/>
      <c r="S559" s="261"/>
      <c r="T559" s="236"/>
      <c r="U559" s="402"/>
      <c r="V559" s="277">
        <f t="shared" si="93"/>
        <v>0</v>
      </c>
      <c r="W559" s="323" t="str">
        <f t="shared" si="94"/>
        <v/>
      </c>
      <c r="X559" s="238" t="str">
        <f t="shared" si="95"/>
        <v/>
      </c>
      <c r="Y559" s="252">
        <f t="shared" si="96"/>
        <v>0</v>
      </c>
      <c r="Z559" s="252">
        <f t="shared" si="97"/>
        <v>0</v>
      </c>
      <c r="AA559" s="253">
        <f t="shared" si="98"/>
        <v>0</v>
      </c>
      <c r="AB559" s="254">
        <f t="shared" si="99"/>
        <v>0</v>
      </c>
      <c r="AC559" s="254"/>
      <c r="AD559" s="255"/>
    </row>
    <row r="560" spans="1:30" ht="12.75" customHeight="1" x14ac:dyDescent="0.25">
      <c r="A560" s="186"/>
      <c r="B560" s="230"/>
      <c r="C560" s="256"/>
      <c r="D560" s="232"/>
      <c r="E560" s="192">
        <f t="shared" si="89"/>
        <v>10</v>
      </c>
      <c r="F560" s="144" t="str">
        <f>IFERROR(IF(MID(D560,4,3)="AFE",VLOOKUP(D560,'Affiliated entities'!$B$7:$T$37,2,FALSE),VLOOKUP(A560,Beneficiaries!$A$9:$C$38,2,FALSE)),"")</f>
        <v/>
      </c>
      <c r="G560" s="187" t="str">
        <f>IFERROR(IF(MID(D560,4,3)="AFE",VLOOKUP(D560,'Affiliated entities'!$B$7:$T$37,4,FALSE),VLOOKUP(A560,Beneficiaries!$A$9:$C$38,3,FALSE)),"")</f>
        <v/>
      </c>
      <c r="H560" s="188" t="b">
        <f t="shared" si="90"/>
        <v>1</v>
      </c>
      <c r="I560" s="147" t="str">
        <f t="shared" si="91"/>
        <v/>
      </c>
      <c r="J560" s="300">
        <f t="shared" si="92"/>
        <v>0</v>
      </c>
      <c r="K560" s="257"/>
      <c r="L560" s="230"/>
      <c r="M560" s="258"/>
      <c r="N560" s="258"/>
      <c r="O560" s="259"/>
      <c r="P560" s="258"/>
      <c r="Q560" s="259"/>
      <c r="R560" s="261"/>
      <c r="S560" s="261"/>
      <c r="T560" s="236"/>
      <c r="U560" s="402"/>
      <c r="V560" s="277">
        <f t="shared" si="93"/>
        <v>0</v>
      </c>
      <c r="W560" s="323" t="str">
        <f t="shared" si="94"/>
        <v/>
      </c>
      <c r="X560" s="238" t="str">
        <f t="shared" si="95"/>
        <v/>
      </c>
      <c r="Y560" s="252">
        <f t="shared" si="96"/>
        <v>0</v>
      </c>
      <c r="Z560" s="252">
        <f t="shared" si="97"/>
        <v>0</v>
      </c>
      <c r="AA560" s="253">
        <f t="shared" si="98"/>
        <v>0</v>
      </c>
      <c r="AB560" s="254">
        <f t="shared" si="99"/>
        <v>0</v>
      </c>
      <c r="AC560" s="254"/>
      <c r="AD560" s="255"/>
    </row>
    <row r="561" spans="1:30" ht="12.75" customHeight="1" x14ac:dyDescent="0.25">
      <c r="A561" s="186"/>
      <c r="B561" s="230"/>
      <c r="C561" s="256"/>
      <c r="D561" s="232"/>
      <c r="E561" s="192">
        <f t="shared" si="89"/>
        <v>10</v>
      </c>
      <c r="F561" s="144" t="str">
        <f>IFERROR(IF(MID(D561,4,3)="AFE",VLOOKUP(D561,'Affiliated entities'!$B$7:$T$37,2,FALSE),VLOOKUP(A561,Beneficiaries!$A$9:$C$38,2,FALSE)),"")</f>
        <v/>
      </c>
      <c r="G561" s="187" t="str">
        <f>IFERROR(IF(MID(D561,4,3)="AFE",VLOOKUP(D561,'Affiliated entities'!$B$7:$T$37,4,FALSE),VLOOKUP(A561,Beneficiaries!$A$9:$C$38,3,FALSE)),"")</f>
        <v/>
      </c>
      <c r="H561" s="188" t="b">
        <f t="shared" si="90"/>
        <v>1</v>
      </c>
      <c r="I561" s="147" t="str">
        <f t="shared" si="91"/>
        <v/>
      </c>
      <c r="J561" s="300">
        <f t="shared" si="92"/>
        <v>0</v>
      </c>
      <c r="K561" s="257"/>
      <c r="L561" s="230"/>
      <c r="M561" s="258"/>
      <c r="N561" s="258"/>
      <c r="O561" s="259"/>
      <c r="P561" s="258"/>
      <c r="Q561" s="259"/>
      <c r="R561" s="261"/>
      <c r="S561" s="261"/>
      <c r="T561" s="236"/>
      <c r="U561" s="402"/>
      <c r="V561" s="277">
        <f t="shared" si="93"/>
        <v>0</v>
      </c>
      <c r="W561" s="323" t="str">
        <f t="shared" si="94"/>
        <v/>
      </c>
      <c r="X561" s="238" t="str">
        <f t="shared" si="95"/>
        <v/>
      </c>
      <c r="Y561" s="252">
        <f t="shared" si="96"/>
        <v>0</v>
      </c>
      <c r="Z561" s="252">
        <f t="shared" si="97"/>
        <v>0</v>
      </c>
      <c r="AA561" s="253">
        <f t="shared" si="98"/>
        <v>0</v>
      </c>
      <c r="AB561" s="254">
        <f t="shared" si="99"/>
        <v>0</v>
      </c>
      <c r="AC561" s="254"/>
      <c r="AD561" s="255"/>
    </row>
    <row r="562" spans="1:30" ht="12.75" customHeight="1" x14ac:dyDescent="0.25">
      <c r="A562" s="186"/>
      <c r="B562" s="230"/>
      <c r="C562" s="256"/>
      <c r="D562" s="232"/>
      <c r="E562" s="192">
        <f t="shared" ref="E562:E625" si="100">IF(H562=TRUE,10,0)</f>
        <v>10</v>
      </c>
      <c r="F562" s="144" t="str">
        <f>IFERROR(IF(MID(D562,4,3)="AFE",VLOOKUP(D562,'Affiliated entities'!$B$7:$T$37,2,FALSE),VLOOKUP(A562,Beneficiaries!$A$9:$C$38,2,FALSE)),"")</f>
        <v/>
      </c>
      <c r="G562" s="187" t="str">
        <f>IFERROR(IF(MID(D562,4,3)="AFE",VLOOKUP(D562,'Affiliated entities'!$B$7:$T$37,4,FALSE),VLOOKUP(A562,Beneficiaries!$A$9:$C$38,3,FALSE)),"")</f>
        <v/>
      </c>
      <c r="H562" s="188" t="b">
        <f t="shared" ref="H562:H625" si="101">IF(I562="Partner",TRUE,ISNUMBER(FIND(A562,D562)))</f>
        <v>1</v>
      </c>
      <c r="I562" s="147" t="str">
        <f t="shared" ref="I562:I625" si="102">IF(A562&lt;&gt;"",D562,"")</f>
        <v/>
      </c>
      <c r="J562" s="300">
        <f t="shared" ref="J562:J625" si="103">IF(I562="partner",A562,0)</f>
        <v>0</v>
      </c>
      <c r="K562" s="257"/>
      <c r="L562" s="230"/>
      <c r="M562" s="258"/>
      <c r="N562" s="258"/>
      <c r="O562" s="259"/>
      <c r="P562" s="258"/>
      <c r="Q562" s="259"/>
      <c r="R562" s="261"/>
      <c r="S562" s="261"/>
      <c r="T562" s="236"/>
      <c r="U562" s="402"/>
      <c r="V562" s="277">
        <f t="shared" ref="V562:V625" si="104">+T562+U562</f>
        <v>0</v>
      </c>
      <c r="W562" s="323" t="str">
        <f t="shared" ref="W562:W625" si="105">IF(A562="","",(IF(OR(B562="",C562="",D562="",K562="",M562="",N562="",O562="",P562="",Q562="",R562="",S562="",),"FILL ALL FIELDS","")))</f>
        <v/>
      </c>
      <c r="X562" s="238" t="str">
        <f t="shared" ref="X562:X625" si="106">IF(A562="","",(IF(OR(N562=P562, R562=S562),"CHECK DATES or CITY","")))</f>
        <v/>
      </c>
      <c r="Y562" s="252">
        <f t="shared" ref="Y562:Y625" si="107">IF(OR(O562="IN", O562=""), 0, IF(OR(Q562="IN", Q562=""), 0, T562))</f>
        <v>0</v>
      </c>
      <c r="Z562" s="252">
        <f t="shared" ref="Z562:Z625" si="108">+U562</f>
        <v>0</v>
      </c>
      <c r="AA562" s="253">
        <f t="shared" ref="AA562:AA625" si="109">+Z562+Y562</f>
        <v>0</v>
      </c>
      <c r="AB562" s="254">
        <f t="shared" ref="AB562:AB625" si="110">IF(V562&gt;AA562,V562-AA562,0)</f>
        <v>0</v>
      </c>
      <c r="AC562" s="254"/>
      <c r="AD562" s="255"/>
    </row>
    <row r="563" spans="1:30" ht="12.75" customHeight="1" x14ac:dyDescent="0.25">
      <c r="A563" s="186"/>
      <c r="B563" s="230"/>
      <c r="C563" s="256"/>
      <c r="D563" s="232"/>
      <c r="E563" s="192">
        <f t="shared" si="100"/>
        <v>10</v>
      </c>
      <c r="F563" s="144" t="str">
        <f>IFERROR(IF(MID(D563,4,3)="AFE",VLOOKUP(D563,'Affiliated entities'!$B$7:$T$37,2,FALSE),VLOOKUP(A563,Beneficiaries!$A$9:$C$38,2,FALSE)),"")</f>
        <v/>
      </c>
      <c r="G563" s="187" t="str">
        <f>IFERROR(IF(MID(D563,4,3)="AFE",VLOOKUP(D563,'Affiliated entities'!$B$7:$T$37,4,FALSE),VLOOKUP(A563,Beneficiaries!$A$9:$C$38,3,FALSE)),"")</f>
        <v/>
      </c>
      <c r="H563" s="188" t="b">
        <f t="shared" si="101"/>
        <v>1</v>
      </c>
      <c r="I563" s="147" t="str">
        <f t="shared" si="102"/>
        <v/>
      </c>
      <c r="J563" s="300">
        <f t="shared" si="103"/>
        <v>0</v>
      </c>
      <c r="K563" s="257"/>
      <c r="L563" s="230"/>
      <c r="M563" s="258"/>
      <c r="N563" s="258"/>
      <c r="O563" s="259"/>
      <c r="P563" s="258"/>
      <c r="Q563" s="259"/>
      <c r="R563" s="261"/>
      <c r="S563" s="261"/>
      <c r="T563" s="236"/>
      <c r="U563" s="402"/>
      <c r="V563" s="277">
        <f t="shared" si="104"/>
        <v>0</v>
      </c>
      <c r="W563" s="323" t="str">
        <f t="shared" si="105"/>
        <v/>
      </c>
      <c r="X563" s="238" t="str">
        <f t="shared" si="106"/>
        <v/>
      </c>
      <c r="Y563" s="252">
        <f t="shared" si="107"/>
        <v>0</v>
      </c>
      <c r="Z563" s="252">
        <f t="shared" si="108"/>
        <v>0</v>
      </c>
      <c r="AA563" s="253">
        <f t="shared" si="109"/>
        <v>0</v>
      </c>
      <c r="AB563" s="254">
        <f t="shared" si="110"/>
        <v>0</v>
      </c>
      <c r="AC563" s="254"/>
      <c r="AD563" s="255"/>
    </row>
    <row r="564" spans="1:30" ht="12.75" customHeight="1" x14ac:dyDescent="0.25">
      <c r="A564" s="186"/>
      <c r="B564" s="230"/>
      <c r="C564" s="256"/>
      <c r="D564" s="232"/>
      <c r="E564" s="192">
        <f t="shared" si="100"/>
        <v>10</v>
      </c>
      <c r="F564" s="144" t="str">
        <f>IFERROR(IF(MID(D564,4,3)="AFE",VLOOKUP(D564,'Affiliated entities'!$B$7:$T$37,2,FALSE),VLOOKUP(A564,Beneficiaries!$A$9:$C$38,2,FALSE)),"")</f>
        <v/>
      </c>
      <c r="G564" s="187" t="str">
        <f>IFERROR(IF(MID(D564,4,3)="AFE",VLOOKUP(D564,'Affiliated entities'!$B$7:$T$37,4,FALSE),VLOOKUP(A564,Beneficiaries!$A$9:$C$38,3,FALSE)),"")</f>
        <v/>
      </c>
      <c r="H564" s="188" t="b">
        <f t="shared" si="101"/>
        <v>1</v>
      </c>
      <c r="I564" s="147" t="str">
        <f t="shared" si="102"/>
        <v/>
      </c>
      <c r="J564" s="300">
        <f t="shared" si="103"/>
        <v>0</v>
      </c>
      <c r="K564" s="257"/>
      <c r="L564" s="230"/>
      <c r="M564" s="258"/>
      <c r="N564" s="258"/>
      <c r="O564" s="259"/>
      <c r="P564" s="258"/>
      <c r="Q564" s="259"/>
      <c r="R564" s="261"/>
      <c r="S564" s="261"/>
      <c r="T564" s="236"/>
      <c r="U564" s="402"/>
      <c r="V564" s="277">
        <f t="shared" si="104"/>
        <v>0</v>
      </c>
      <c r="W564" s="323" t="str">
        <f t="shared" si="105"/>
        <v/>
      </c>
      <c r="X564" s="238" t="str">
        <f t="shared" si="106"/>
        <v/>
      </c>
      <c r="Y564" s="252">
        <f t="shared" si="107"/>
        <v>0</v>
      </c>
      <c r="Z564" s="252">
        <f t="shared" si="108"/>
        <v>0</v>
      </c>
      <c r="AA564" s="253">
        <f t="shared" si="109"/>
        <v>0</v>
      </c>
      <c r="AB564" s="254">
        <f t="shared" si="110"/>
        <v>0</v>
      </c>
      <c r="AC564" s="254"/>
      <c r="AD564" s="255"/>
    </row>
    <row r="565" spans="1:30" ht="12.75" customHeight="1" x14ac:dyDescent="0.25">
      <c r="A565" s="186"/>
      <c r="B565" s="230"/>
      <c r="C565" s="256"/>
      <c r="D565" s="232"/>
      <c r="E565" s="192">
        <f t="shared" si="100"/>
        <v>10</v>
      </c>
      <c r="F565" s="144" t="str">
        <f>IFERROR(IF(MID(D565,4,3)="AFE",VLOOKUP(D565,'Affiliated entities'!$B$7:$T$37,2,FALSE),VLOOKUP(A565,Beneficiaries!$A$9:$C$38,2,FALSE)),"")</f>
        <v/>
      </c>
      <c r="G565" s="187" t="str">
        <f>IFERROR(IF(MID(D565,4,3)="AFE",VLOOKUP(D565,'Affiliated entities'!$B$7:$T$37,4,FALSE),VLOOKUP(A565,Beneficiaries!$A$9:$C$38,3,FALSE)),"")</f>
        <v/>
      </c>
      <c r="H565" s="188" t="b">
        <f t="shared" si="101"/>
        <v>1</v>
      </c>
      <c r="I565" s="147" t="str">
        <f t="shared" si="102"/>
        <v/>
      </c>
      <c r="J565" s="300">
        <f t="shared" si="103"/>
        <v>0</v>
      </c>
      <c r="K565" s="257"/>
      <c r="L565" s="230"/>
      <c r="M565" s="258"/>
      <c r="N565" s="258"/>
      <c r="O565" s="259"/>
      <c r="P565" s="258"/>
      <c r="Q565" s="259"/>
      <c r="R565" s="261"/>
      <c r="S565" s="261"/>
      <c r="T565" s="236"/>
      <c r="U565" s="402"/>
      <c r="V565" s="277">
        <f t="shared" si="104"/>
        <v>0</v>
      </c>
      <c r="W565" s="323" t="str">
        <f t="shared" si="105"/>
        <v/>
      </c>
      <c r="X565" s="238" t="str">
        <f t="shared" si="106"/>
        <v/>
      </c>
      <c r="Y565" s="252">
        <f t="shared" si="107"/>
        <v>0</v>
      </c>
      <c r="Z565" s="252">
        <f t="shared" si="108"/>
        <v>0</v>
      </c>
      <c r="AA565" s="253">
        <f t="shared" si="109"/>
        <v>0</v>
      </c>
      <c r="AB565" s="254">
        <f t="shared" si="110"/>
        <v>0</v>
      </c>
      <c r="AC565" s="254"/>
      <c r="AD565" s="255"/>
    </row>
    <row r="566" spans="1:30" ht="12.75" customHeight="1" x14ac:dyDescent="0.25">
      <c r="A566" s="186"/>
      <c r="B566" s="230"/>
      <c r="C566" s="256"/>
      <c r="D566" s="232"/>
      <c r="E566" s="192">
        <f t="shared" si="100"/>
        <v>10</v>
      </c>
      <c r="F566" s="144" t="str">
        <f>IFERROR(IF(MID(D566,4,3)="AFE",VLOOKUP(D566,'Affiliated entities'!$B$7:$T$37,2,FALSE),VLOOKUP(A566,Beneficiaries!$A$9:$C$38,2,FALSE)),"")</f>
        <v/>
      </c>
      <c r="G566" s="187" t="str">
        <f>IFERROR(IF(MID(D566,4,3)="AFE",VLOOKUP(D566,'Affiliated entities'!$B$7:$T$37,4,FALSE),VLOOKUP(A566,Beneficiaries!$A$9:$C$38,3,FALSE)),"")</f>
        <v/>
      </c>
      <c r="H566" s="188" t="b">
        <f t="shared" si="101"/>
        <v>1</v>
      </c>
      <c r="I566" s="147" t="str">
        <f t="shared" si="102"/>
        <v/>
      </c>
      <c r="J566" s="300">
        <f t="shared" si="103"/>
        <v>0</v>
      </c>
      <c r="K566" s="257"/>
      <c r="L566" s="230"/>
      <c r="M566" s="258"/>
      <c r="N566" s="258"/>
      <c r="O566" s="259"/>
      <c r="P566" s="258"/>
      <c r="Q566" s="259"/>
      <c r="R566" s="261"/>
      <c r="S566" s="261"/>
      <c r="T566" s="236"/>
      <c r="U566" s="402"/>
      <c r="V566" s="277">
        <f t="shared" si="104"/>
        <v>0</v>
      </c>
      <c r="W566" s="323" t="str">
        <f t="shared" si="105"/>
        <v/>
      </c>
      <c r="X566" s="238" t="str">
        <f t="shared" si="106"/>
        <v/>
      </c>
      <c r="Y566" s="252">
        <f t="shared" si="107"/>
        <v>0</v>
      </c>
      <c r="Z566" s="252">
        <f t="shared" si="108"/>
        <v>0</v>
      </c>
      <c r="AA566" s="253">
        <f t="shared" si="109"/>
        <v>0</v>
      </c>
      <c r="AB566" s="254">
        <f t="shared" si="110"/>
        <v>0</v>
      </c>
      <c r="AC566" s="254"/>
      <c r="AD566" s="255"/>
    </row>
    <row r="567" spans="1:30" ht="12.75" customHeight="1" x14ac:dyDescent="0.25">
      <c r="A567" s="186"/>
      <c r="B567" s="230"/>
      <c r="C567" s="256"/>
      <c r="D567" s="232"/>
      <c r="E567" s="192">
        <f t="shared" si="100"/>
        <v>10</v>
      </c>
      <c r="F567" s="144" t="str">
        <f>IFERROR(IF(MID(D567,4,3)="AFE",VLOOKUP(D567,'Affiliated entities'!$B$7:$T$37,2,FALSE),VLOOKUP(A567,Beneficiaries!$A$9:$C$38,2,FALSE)),"")</f>
        <v/>
      </c>
      <c r="G567" s="187" t="str">
        <f>IFERROR(IF(MID(D567,4,3)="AFE",VLOOKUP(D567,'Affiliated entities'!$B$7:$T$37,4,FALSE),VLOOKUP(A567,Beneficiaries!$A$9:$C$38,3,FALSE)),"")</f>
        <v/>
      </c>
      <c r="H567" s="188" t="b">
        <f t="shared" si="101"/>
        <v>1</v>
      </c>
      <c r="I567" s="147" t="str">
        <f t="shared" si="102"/>
        <v/>
      </c>
      <c r="J567" s="300">
        <f t="shared" si="103"/>
        <v>0</v>
      </c>
      <c r="K567" s="257"/>
      <c r="L567" s="230"/>
      <c r="M567" s="258"/>
      <c r="N567" s="258"/>
      <c r="O567" s="259"/>
      <c r="P567" s="258"/>
      <c r="Q567" s="259"/>
      <c r="R567" s="261"/>
      <c r="S567" s="261"/>
      <c r="T567" s="236"/>
      <c r="U567" s="402"/>
      <c r="V567" s="277">
        <f t="shared" si="104"/>
        <v>0</v>
      </c>
      <c r="W567" s="323" t="str">
        <f t="shared" si="105"/>
        <v/>
      </c>
      <c r="X567" s="238" t="str">
        <f t="shared" si="106"/>
        <v/>
      </c>
      <c r="Y567" s="252">
        <f t="shared" si="107"/>
        <v>0</v>
      </c>
      <c r="Z567" s="252">
        <f t="shared" si="108"/>
        <v>0</v>
      </c>
      <c r="AA567" s="253">
        <f t="shared" si="109"/>
        <v>0</v>
      </c>
      <c r="AB567" s="254">
        <f t="shared" si="110"/>
        <v>0</v>
      </c>
      <c r="AC567" s="254"/>
      <c r="AD567" s="255"/>
    </row>
    <row r="568" spans="1:30" ht="12.75" customHeight="1" x14ac:dyDescent="0.25">
      <c r="A568" s="186"/>
      <c r="B568" s="230"/>
      <c r="C568" s="256"/>
      <c r="D568" s="232"/>
      <c r="E568" s="192">
        <f t="shared" si="100"/>
        <v>10</v>
      </c>
      <c r="F568" s="144" t="str">
        <f>IFERROR(IF(MID(D568,4,3)="AFE",VLOOKUP(D568,'Affiliated entities'!$B$7:$T$37,2,FALSE),VLOOKUP(A568,Beneficiaries!$A$9:$C$38,2,FALSE)),"")</f>
        <v/>
      </c>
      <c r="G568" s="187" t="str">
        <f>IFERROR(IF(MID(D568,4,3)="AFE",VLOOKUP(D568,'Affiliated entities'!$B$7:$T$37,4,FALSE),VLOOKUP(A568,Beneficiaries!$A$9:$C$38,3,FALSE)),"")</f>
        <v/>
      </c>
      <c r="H568" s="188" t="b">
        <f t="shared" si="101"/>
        <v>1</v>
      </c>
      <c r="I568" s="147" t="str">
        <f t="shared" si="102"/>
        <v/>
      </c>
      <c r="J568" s="300">
        <f t="shared" si="103"/>
        <v>0</v>
      </c>
      <c r="K568" s="257"/>
      <c r="L568" s="230"/>
      <c r="M568" s="258"/>
      <c r="N568" s="258"/>
      <c r="O568" s="259"/>
      <c r="P568" s="258"/>
      <c r="Q568" s="259"/>
      <c r="R568" s="261"/>
      <c r="S568" s="261"/>
      <c r="T568" s="236"/>
      <c r="U568" s="402"/>
      <c r="V568" s="277">
        <f t="shared" si="104"/>
        <v>0</v>
      </c>
      <c r="W568" s="323" t="str">
        <f t="shared" si="105"/>
        <v/>
      </c>
      <c r="X568" s="238" t="str">
        <f t="shared" si="106"/>
        <v/>
      </c>
      <c r="Y568" s="252">
        <f t="shared" si="107"/>
        <v>0</v>
      </c>
      <c r="Z568" s="252">
        <f t="shared" si="108"/>
        <v>0</v>
      </c>
      <c r="AA568" s="253">
        <f t="shared" si="109"/>
        <v>0</v>
      </c>
      <c r="AB568" s="254">
        <f t="shared" si="110"/>
        <v>0</v>
      </c>
      <c r="AC568" s="254"/>
      <c r="AD568" s="255"/>
    </row>
    <row r="569" spans="1:30" ht="12.75" customHeight="1" x14ac:dyDescent="0.25">
      <c r="A569" s="186"/>
      <c r="B569" s="230"/>
      <c r="C569" s="256"/>
      <c r="D569" s="232"/>
      <c r="E569" s="192">
        <f t="shared" si="100"/>
        <v>10</v>
      </c>
      <c r="F569" s="144" t="str">
        <f>IFERROR(IF(MID(D569,4,3)="AFE",VLOOKUP(D569,'Affiliated entities'!$B$7:$T$37,2,FALSE),VLOOKUP(A569,Beneficiaries!$A$9:$C$38,2,FALSE)),"")</f>
        <v/>
      </c>
      <c r="G569" s="187" t="str">
        <f>IFERROR(IF(MID(D569,4,3)="AFE",VLOOKUP(D569,'Affiliated entities'!$B$7:$T$37,4,FALSE),VLOOKUP(A569,Beneficiaries!$A$9:$C$38,3,FALSE)),"")</f>
        <v/>
      </c>
      <c r="H569" s="188" t="b">
        <f t="shared" si="101"/>
        <v>1</v>
      </c>
      <c r="I569" s="147" t="str">
        <f t="shared" si="102"/>
        <v/>
      </c>
      <c r="J569" s="300">
        <f t="shared" si="103"/>
        <v>0</v>
      </c>
      <c r="K569" s="257"/>
      <c r="L569" s="230"/>
      <c r="M569" s="258"/>
      <c r="N569" s="258"/>
      <c r="O569" s="259"/>
      <c r="P569" s="258"/>
      <c r="Q569" s="259"/>
      <c r="R569" s="261"/>
      <c r="S569" s="261"/>
      <c r="T569" s="236"/>
      <c r="U569" s="402"/>
      <c r="V569" s="277">
        <f t="shared" si="104"/>
        <v>0</v>
      </c>
      <c r="W569" s="323" t="str">
        <f t="shared" si="105"/>
        <v/>
      </c>
      <c r="X569" s="238" t="str">
        <f t="shared" si="106"/>
        <v/>
      </c>
      <c r="Y569" s="252">
        <f t="shared" si="107"/>
        <v>0</v>
      </c>
      <c r="Z569" s="252">
        <f t="shared" si="108"/>
        <v>0</v>
      </c>
      <c r="AA569" s="253">
        <f t="shared" si="109"/>
        <v>0</v>
      </c>
      <c r="AB569" s="254">
        <f t="shared" si="110"/>
        <v>0</v>
      </c>
      <c r="AC569" s="254"/>
      <c r="AD569" s="255"/>
    </row>
    <row r="570" spans="1:30" ht="12.75" customHeight="1" x14ac:dyDescent="0.25">
      <c r="A570" s="186"/>
      <c r="B570" s="230"/>
      <c r="C570" s="256"/>
      <c r="D570" s="232"/>
      <c r="E570" s="192">
        <f t="shared" si="100"/>
        <v>10</v>
      </c>
      <c r="F570" s="144" t="str">
        <f>IFERROR(IF(MID(D570,4,3)="AFE",VLOOKUP(D570,'Affiliated entities'!$B$7:$T$37,2,FALSE),VLOOKUP(A570,Beneficiaries!$A$9:$C$38,2,FALSE)),"")</f>
        <v/>
      </c>
      <c r="G570" s="187" t="str">
        <f>IFERROR(IF(MID(D570,4,3)="AFE",VLOOKUP(D570,'Affiliated entities'!$B$7:$T$37,4,FALSE),VLOOKUP(A570,Beneficiaries!$A$9:$C$38,3,FALSE)),"")</f>
        <v/>
      </c>
      <c r="H570" s="188" t="b">
        <f t="shared" si="101"/>
        <v>1</v>
      </c>
      <c r="I570" s="147" t="str">
        <f t="shared" si="102"/>
        <v/>
      </c>
      <c r="J570" s="300">
        <f t="shared" si="103"/>
        <v>0</v>
      </c>
      <c r="K570" s="257"/>
      <c r="L570" s="230"/>
      <c r="M570" s="258"/>
      <c r="N570" s="258"/>
      <c r="O570" s="259"/>
      <c r="P570" s="258"/>
      <c r="Q570" s="259"/>
      <c r="R570" s="261"/>
      <c r="S570" s="261"/>
      <c r="T570" s="236"/>
      <c r="U570" s="402"/>
      <c r="V570" s="277">
        <f t="shared" si="104"/>
        <v>0</v>
      </c>
      <c r="W570" s="323" t="str">
        <f t="shared" si="105"/>
        <v/>
      </c>
      <c r="X570" s="238" t="str">
        <f t="shared" si="106"/>
        <v/>
      </c>
      <c r="Y570" s="252">
        <f t="shared" si="107"/>
        <v>0</v>
      </c>
      <c r="Z570" s="252">
        <f t="shared" si="108"/>
        <v>0</v>
      </c>
      <c r="AA570" s="253">
        <f t="shared" si="109"/>
        <v>0</v>
      </c>
      <c r="AB570" s="254">
        <f t="shared" si="110"/>
        <v>0</v>
      </c>
      <c r="AC570" s="254"/>
      <c r="AD570" s="255"/>
    </row>
    <row r="571" spans="1:30" ht="12.75" customHeight="1" x14ac:dyDescent="0.25">
      <c r="A571" s="186"/>
      <c r="B571" s="230"/>
      <c r="C571" s="256"/>
      <c r="D571" s="232"/>
      <c r="E571" s="192">
        <f t="shared" si="100"/>
        <v>10</v>
      </c>
      <c r="F571" s="144" t="str">
        <f>IFERROR(IF(MID(D571,4,3)="AFE",VLOOKUP(D571,'Affiliated entities'!$B$7:$T$37,2,FALSE),VLOOKUP(A571,Beneficiaries!$A$9:$C$38,2,FALSE)),"")</f>
        <v/>
      </c>
      <c r="G571" s="187" t="str">
        <f>IFERROR(IF(MID(D571,4,3)="AFE",VLOOKUP(D571,'Affiliated entities'!$B$7:$T$37,4,FALSE),VLOOKUP(A571,Beneficiaries!$A$9:$C$38,3,FALSE)),"")</f>
        <v/>
      </c>
      <c r="H571" s="188" t="b">
        <f t="shared" si="101"/>
        <v>1</v>
      </c>
      <c r="I571" s="147" t="str">
        <f t="shared" si="102"/>
        <v/>
      </c>
      <c r="J571" s="300">
        <f t="shared" si="103"/>
        <v>0</v>
      </c>
      <c r="K571" s="257"/>
      <c r="L571" s="230"/>
      <c r="M571" s="258"/>
      <c r="N571" s="258"/>
      <c r="O571" s="259"/>
      <c r="P571" s="258"/>
      <c r="Q571" s="259"/>
      <c r="R571" s="261"/>
      <c r="S571" s="261"/>
      <c r="T571" s="236"/>
      <c r="U571" s="402"/>
      <c r="V571" s="277">
        <f t="shared" si="104"/>
        <v>0</v>
      </c>
      <c r="W571" s="323" t="str">
        <f t="shared" si="105"/>
        <v/>
      </c>
      <c r="X571" s="238" t="str">
        <f t="shared" si="106"/>
        <v/>
      </c>
      <c r="Y571" s="252">
        <f t="shared" si="107"/>
        <v>0</v>
      </c>
      <c r="Z571" s="252">
        <f t="shared" si="108"/>
        <v>0</v>
      </c>
      <c r="AA571" s="253">
        <f t="shared" si="109"/>
        <v>0</v>
      </c>
      <c r="AB571" s="254">
        <f t="shared" si="110"/>
        <v>0</v>
      </c>
      <c r="AC571" s="254"/>
      <c r="AD571" s="255"/>
    </row>
    <row r="572" spans="1:30" ht="12.75" customHeight="1" x14ac:dyDescent="0.25">
      <c r="A572" s="186"/>
      <c r="B572" s="230"/>
      <c r="C572" s="256"/>
      <c r="D572" s="232"/>
      <c r="E572" s="192">
        <f t="shared" si="100"/>
        <v>10</v>
      </c>
      <c r="F572" s="144" t="str">
        <f>IFERROR(IF(MID(D572,4,3)="AFE",VLOOKUP(D572,'Affiliated entities'!$B$7:$T$37,2,FALSE),VLOOKUP(A572,Beneficiaries!$A$9:$C$38,2,FALSE)),"")</f>
        <v/>
      </c>
      <c r="G572" s="187" t="str">
        <f>IFERROR(IF(MID(D572,4,3)="AFE",VLOOKUP(D572,'Affiliated entities'!$B$7:$T$37,4,FALSE),VLOOKUP(A572,Beneficiaries!$A$9:$C$38,3,FALSE)),"")</f>
        <v/>
      </c>
      <c r="H572" s="188" t="b">
        <f t="shared" si="101"/>
        <v>1</v>
      </c>
      <c r="I572" s="147" t="str">
        <f t="shared" si="102"/>
        <v/>
      </c>
      <c r="J572" s="300">
        <f t="shared" si="103"/>
        <v>0</v>
      </c>
      <c r="K572" s="257"/>
      <c r="L572" s="230"/>
      <c r="M572" s="258"/>
      <c r="N572" s="258"/>
      <c r="O572" s="259"/>
      <c r="P572" s="258"/>
      <c r="Q572" s="259"/>
      <c r="R572" s="261"/>
      <c r="S572" s="261"/>
      <c r="T572" s="236"/>
      <c r="U572" s="402"/>
      <c r="V572" s="277">
        <f t="shared" si="104"/>
        <v>0</v>
      </c>
      <c r="W572" s="323" t="str">
        <f t="shared" si="105"/>
        <v/>
      </c>
      <c r="X572" s="238" t="str">
        <f t="shared" si="106"/>
        <v/>
      </c>
      <c r="Y572" s="252">
        <f t="shared" si="107"/>
        <v>0</v>
      </c>
      <c r="Z572" s="252">
        <f t="shared" si="108"/>
        <v>0</v>
      </c>
      <c r="AA572" s="253">
        <f t="shared" si="109"/>
        <v>0</v>
      </c>
      <c r="AB572" s="254">
        <f t="shared" si="110"/>
        <v>0</v>
      </c>
      <c r="AC572" s="254"/>
      <c r="AD572" s="255"/>
    </row>
    <row r="573" spans="1:30" ht="12.75" customHeight="1" x14ac:dyDescent="0.25">
      <c r="A573" s="186"/>
      <c r="B573" s="230"/>
      <c r="C573" s="256"/>
      <c r="D573" s="232"/>
      <c r="E573" s="192">
        <f t="shared" si="100"/>
        <v>10</v>
      </c>
      <c r="F573" s="144" t="str">
        <f>IFERROR(IF(MID(D573,4,3)="AFE",VLOOKUP(D573,'Affiliated entities'!$B$7:$T$37,2,FALSE),VLOOKUP(A573,Beneficiaries!$A$9:$C$38,2,FALSE)),"")</f>
        <v/>
      </c>
      <c r="G573" s="187" t="str">
        <f>IFERROR(IF(MID(D573,4,3)="AFE",VLOOKUP(D573,'Affiliated entities'!$B$7:$T$37,4,FALSE),VLOOKUP(A573,Beneficiaries!$A$9:$C$38,3,FALSE)),"")</f>
        <v/>
      </c>
      <c r="H573" s="188" t="b">
        <f t="shared" si="101"/>
        <v>1</v>
      </c>
      <c r="I573" s="147" t="str">
        <f t="shared" si="102"/>
        <v/>
      </c>
      <c r="J573" s="300">
        <f t="shared" si="103"/>
        <v>0</v>
      </c>
      <c r="K573" s="257"/>
      <c r="L573" s="230"/>
      <c r="M573" s="258"/>
      <c r="N573" s="258"/>
      <c r="O573" s="259"/>
      <c r="P573" s="258"/>
      <c r="Q573" s="259"/>
      <c r="R573" s="261"/>
      <c r="S573" s="261"/>
      <c r="T573" s="236"/>
      <c r="U573" s="402"/>
      <c r="V573" s="277">
        <f t="shared" si="104"/>
        <v>0</v>
      </c>
      <c r="W573" s="323" t="str">
        <f t="shared" si="105"/>
        <v/>
      </c>
      <c r="X573" s="238" t="str">
        <f t="shared" si="106"/>
        <v/>
      </c>
      <c r="Y573" s="252">
        <f t="shared" si="107"/>
        <v>0</v>
      </c>
      <c r="Z573" s="252">
        <f t="shared" si="108"/>
        <v>0</v>
      </c>
      <c r="AA573" s="253">
        <f t="shared" si="109"/>
        <v>0</v>
      </c>
      <c r="AB573" s="254">
        <f t="shared" si="110"/>
        <v>0</v>
      </c>
      <c r="AC573" s="254"/>
      <c r="AD573" s="255"/>
    </row>
    <row r="574" spans="1:30" ht="12.75" customHeight="1" x14ac:dyDescent="0.25">
      <c r="A574" s="186"/>
      <c r="B574" s="230"/>
      <c r="C574" s="256"/>
      <c r="D574" s="232"/>
      <c r="E574" s="192">
        <f t="shared" si="100"/>
        <v>10</v>
      </c>
      <c r="F574" s="144" t="str">
        <f>IFERROR(IF(MID(D574,4,3)="AFE",VLOOKUP(D574,'Affiliated entities'!$B$7:$T$37,2,FALSE),VLOOKUP(A574,Beneficiaries!$A$9:$C$38,2,FALSE)),"")</f>
        <v/>
      </c>
      <c r="G574" s="187" t="str">
        <f>IFERROR(IF(MID(D574,4,3)="AFE",VLOOKUP(D574,'Affiliated entities'!$B$7:$T$37,4,FALSE),VLOOKUP(A574,Beneficiaries!$A$9:$C$38,3,FALSE)),"")</f>
        <v/>
      </c>
      <c r="H574" s="188" t="b">
        <f t="shared" si="101"/>
        <v>1</v>
      </c>
      <c r="I574" s="147" t="str">
        <f t="shared" si="102"/>
        <v/>
      </c>
      <c r="J574" s="300">
        <f t="shared" si="103"/>
        <v>0</v>
      </c>
      <c r="K574" s="257"/>
      <c r="L574" s="230"/>
      <c r="M574" s="258"/>
      <c r="N574" s="258"/>
      <c r="O574" s="259"/>
      <c r="P574" s="258"/>
      <c r="Q574" s="259"/>
      <c r="R574" s="261"/>
      <c r="S574" s="261"/>
      <c r="T574" s="236"/>
      <c r="U574" s="402"/>
      <c r="V574" s="277">
        <f t="shared" si="104"/>
        <v>0</v>
      </c>
      <c r="W574" s="323" t="str">
        <f t="shared" si="105"/>
        <v/>
      </c>
      <c r="X574" s="238" t="str">
        <f t="shared" si="106"/>
        <v/>
      </c>
      <c r="Y574" s="252">
        <f t="shared" si="107"/>
        <v>0</v>
      </c>
      <c r="Z574" s="252">
        <f t="shared" si="108"/>
        <v>0</v>
      </c>
      <c r="AA574" s="253">
        <f t="shared" si="109"/>
        <v>0</v>
      </c>
      <c r="AB574" s="254">
        <f t="shared" si="110"/>
        <v>0</v>
      </c>
      <c r="AC574" s="254"/>
      <c r="AD574" s="255"/>
    </row>
    <row r="575" spans="1:30" ht="12.75" customHeight="1" x14ac:dyDescent="0.25">
      <c r="A575" s="186"/>
      <c r="B575" s="230"/>
      <c r="C575" s="256"/>
      <c r="D575" s="232"/>
      <c r="E575" s="192">
        <f t="shared" si="100"/>
        <v>10</v>
      </c>
      <c r="F575" s="144" t="str">
        <f>IFERROR(IF(MID(D575,4,3)="AFE",VLOOKUP(D575,'Affiliated entities'!$B$7:$T$37,2,FALSE),VLOOKUP(A575,Beneficiaries!$A$9:$C$38,2,FALSE)),"")</f>
        <v/>
      </c>
      <c r="G575" s="187" t="str">
        <f>IFERROR(IF(MID(D575,4,3)="AFE",VLOOKUP(D575,'Affiliated entities'!$B$7:$T$37,4,FALSE),VLOOKUP(A575,Beneficiaries!$A$9:$C$38,3,FALSE)),"")</f>
        <v/>
      </c>
      <c r="H575" s="188" t="b">
        <f t="shared" si="101"/>
        <v>1</v>
      </c>
      <c r="I575" s="147" t="str">
        <f t="shared" si="102"/>
        <v/>
      </c>
      <c r="J575" s="300">
        <f t="shared" si="103"/>
        <v>0</v>
      </c>
      <c r="K575" s="257"/>
      <c r="L575" s="230"/>
      <c r="M575" s="258"/>
      <c r="N575" s="258"/>
      <c r="O575" s="259"/>
      <c r="P575" s="258"/>
      <c r="Q575" s="259"/>
      <c r="R575" s="261"/>
      <c r="S575" s="261"/>
      <c r="T575" s="236"/>
      <c r="U575" s="402"/>
      <c r="V575" s="277">
        <f t="shared" si="104"/>
        <v>0</v>
      </c>
      <c r="W575" s="323" t="str">
        <f t="shared" si="105"/>
        <v/>
      </c>
      <c r="X575" s="238" t="str">
        <f t="shared" si="106"/>
        <v/>
      </c>
      <c r="Y575" s="252">
        <f t="shared" si="107"/>
        <v>0</v>
      </c>
      <c r="Z575" s="252">
        <f t="shared" si="108"/>
        <v>0</v>
      </c>
      <c r="AA575" s="253">
        <f t="shared" si="109"/>
        <v>0</v>
      </c>
      <c r="AB575" s="254">
        <f t="shared" si="110"/>
        <v>0</v>
      </c>
      <c r="AC575" s="254"/>
      <c r="AD575" s="255"/>
    </row>
    <row r="576" spans="1:30" ht="12.75" customHeight="1" x14ac:dyDescent="0.25">
      <c r="A576" s="186"/>
      <c r="B576" s="230"/>
      <c r="C576" s="256"/>
      <c r="D576" s="232"/>
      <c r="E576" s="192">
        <f t="shared" si="100"/>
        <v>10</v>
      </c>
      <c r="F576" s="144" t="str">
        <f>IFERROR(IF(MID(D576,4,3)="AFE",VLOOKUP(D576,'Affiliated entities'!$B$7:$T$37,2,FALSE),VLOOKUP(A576,Beneficiaries!$A$9:$C$38,2,FALSE)),"")</f>
        <v/>
      </c>
      <c r="G576" s="187" t="str">
        <f>IFERROR(IF(MID(D576,4,3)="AFE",VLOOKUP(D576,'Affiliated entities'!$B$7:$T$37,4,FALSE),VLOOKUP(A576,Beneficiaries!$A$9:$C$38,3,FALSE)),"")</f>
        <v/>
      </c>
      <c r="H576" s="188" t="b">
        <f t="shared" si="101"/>
        <v>1</v>
      </c>
      <c r="I576" s="147" t="str">
        <f t="shared" si="102"/>
        <v/>
      </c>
      <c r="J576" s="300">
        <f t="shared" si="103"/>
        <v>0</v>
      </c>
      <c r="K576" s="257"/>
      <c r="L576" s="230"/>
      <c r="M576" s="258"/>
      <c r="N576" s="258"/>
      <c r="O576" s="259"/>
      <c r="P576" s="258"/>
      <c r="Q576" s="259"/>
      <c r="R576" s="261"/>
      <c r="S576" s="261"/>
      <c r="T576" s="236"/>
      <c r="U576" s="402"/>
      <c r="V576" s="277">
        <f t="shared" si="104"/>
        <v>0</v>
      </c>
      <c r="W576" s="323" t="str">
        <f t="shared" si="105"/>
        <v/>
      </c>
      <c r="X576" s="238" t="str">
        <f t="shared" si="106"/>
        <v/>
      </c>
      <c r="Y576" s="252">
        <f t="shared" si="107"/>
        <v>0</v>
      </c>
      <c r="Z576" s="252">
        <f t="shared" si="108"/>
        <v>0</v>
      </c>
      <c r="AA576" s="253">
        <f t="shared" si="109"/>
        <v>0</v>
      </c>
      <c r="AB576" s="254">
        <f t="shared" si="110"/>
        <v>0</v>
      </c>
      <c r="AC576" s="254"/>
      <c r="AD576" s="255"/>
    </row>
    <row r="577" spans="1:30" ht="12.75" customHeight="1" x14ac:dyDescent="0.25">
      <c r="A577" s="186"/>
      <c r="B577" s="230"/>
      <c r="C577" s="256"/>
      <c r="D577" s="232"/>
      <c r="E577" s="192">
        <f t="shared" si="100"/>
        <v>10</v>
      </c>
      <c r="F577" s="144" t="str">
        <f>IFERROR(IF(MID(D577,4,3)="AFE",VLOOKUP(D577,'Affiliated entities'!$B$7:$T$37,2,FALSE),VLOOKUP(A577,Beneficiaries!$A$9:$C$38,2,FALSE)),"")</f>
        <v/>
      </c>
      <c r="G577" s="187" t="str">
        <f>IFERROR(IF(MID(D577,4,3)="AFE",VLOOKUP(D577,'Affiliated entities'!$B$7:$T$37,4,FALSE),VLOOKUP(A577,Beneficiaries!$A$9:$C$38,3,FALSE)),"")</f>
        <v/>
      </c>
      <c r="H577" s="188" t="b">
        <f t="shared" si="101"/>
        <v>1</v>
      </c>
      <c r="I577" s="147" t="str">
        <f t="shared" si="102"/>
        <v/>
      </c>
      <c r="J577" s="300">
        <f t="shared" si="103"/>
        <v>0</v>
      </c>
      <c r="K577" s="257"/>
      <c r="L577" s="230"/>
      <c r="M577" s="258"/>
      <c r="N577" s="258"/>
      <c r="O577" s="259"/>
      <c r="P577" s="258"/>
      <c r="Q577" s="259"/>
      <c r="R577" s="261"/>
      <c r="S577" s="261"/>
      <c r="T577" s="236"/>
      <c r="U577" s="402"/>
      <c r="V577" s="277">
        <f t="shared" si="104"/>
        <v>0</v>
      </c>
      <c r="W577" s="323" t="str">
        <f t="shared" si="105"/>
        <v/>
      </c>
      <c r="X577" s="238" t="str">
        <f t="shared" si="106"/>
        <v/>
      </c>
      <c r="Y577" s="252">
        <f t="shared" si="107"/>
        <v>0</v>
      </c>
      <c r="Z577" s="252">
        <f t="shared" si="108"/>
        <v>0</v>
      </c>
      <c r="AA577" s="253">
        <f t="shared" si="109"/>
        <v>0</v>
      </c>
      <c r="AB577" s="254">
        <f t="shared" si="110"/>
        <v>0</v>
      </c>
      <c r="AC577" s="254"/>
      <c r="AD577" s="255"/>
    </row>
    <row r="578" spans="1:30" ht="12.75" customHeight="1" x14ac:dyDescent="0.25">
      <c r="A578" s="186"/>
      <c r="B578" s="230"/>
      <c r="C578" s="256"/>
      <c r="D578" s="232"/>
      <c r="E578" s="192">
        <f t="shared" si="100"/>
        <v>10</v>
      </c>
      <c r="F578" s="144" t="str">
        <f>IFERROR(IF(MID(D578,4,3)="AFE",VLOOKUP(D578,'Affiliated entities'!$B$7:$T$37,2,FALSE),VLOOKUP(A578,Beneficiaries!$A$9:$C$38,2,FALSE)),"")</f>
        <v/>
      </c>
      <c r="G578" s="187" t="str">
        <f>IFERROR(IF(MID(D578,4,3)="AFE",VLOOKUP(D578,'Affiliated entities'!$B$7:$T$37,4,FALSE),VLOOKUP(A578,Beneficiaries!$A$9:$C$38,3,FALSE)),"")</f>
        <v/>
      </c>
      <c r="H578" s="188" t="b">
        <f t="shared" si="101"/>
        <v>1</v>
      </c>
      <c r="I578" s="147" t="str">
        <f t="shared" si="102"/>
        <v/>
      </c>
      <c r="J578" s="300">
        <f t="shared" si="103"/>
        <v>0</v>
      </c>
      <c r="K578" s="257"/>
      <c r="L578" s="230"/>
      <c r="M578" s="258"/>
      <c r="N578" s="258"/>
      <c r="O578" s="259"/>
      <c r="P578" s="258"/>
      <c r="Q578" s="259"/>
      <c r="R578" s="261"/>
      <c r="S578" s="261"/>
      <c r="T578" s="236"/>
      <c r="U578" s="402"/>
      <c r="V578" s="277">
        <f t="shared" si="104"/>
        <v>0</v>
      </c>
      <c r="W578" s="323" t="str">
        <f t="shared" si="105"/>
        <v/>
      </c>
      <c r="X578" s="238" t="str">
        <f t="shared" si="106"/>
        <v/>
      </c>
      <c r="Y578" s="252">
        <f t="shared" si="107"/>
        <v>0</v>
      </c>
      <c r="Z578" s="252">
        <f t="shared" si="108"/>
        <v>0</v>
      </c>
      <c r="AA578" s="253">
        <f t="shared" si="109"/>
        <v>0</v>
      </c>
      <c r="AB578" s="254">
        <f t="shared" si="110"/>
        <v>0</v>
      </c>
      <c r="AC578" s="254"/>
      <c r="AD578" s="255"/>
    </row>
    <row r="579" spans="1:30" ht="12.75" customHeight="1" x14ac:dyDescent="0.25">
      <c r="A579" s="186"/>
      <c r="B579" s="230"/>
      <c r="C579" s="256"/>
      <c r="D579" s="232"/>
      <c r="E579" s="192">
        <f t="shared" si="100"/>
        <v>10</v>
      </c>
      <c r="F579" s="144" t="str">
        <f>IFERROR(IF(MID(D579,4,3)="AFE",VLOOKUP(D579,'Affiliated entities'!$B$7:$T$37,2,FALSE),VLOOKUP(A579,Beneficiaries!$A$9:$C$38,2,FALSE)),"")</f>
        <v/>
      </c>
      <c r="G579" s="187" t="str">
        <f>IFERROR(IF(MID(D579,4,3)="AFE",VLOOKUP(D579,'Affiliated entities'!$B$7:$T$37,4,FALSE),VLOOKUP(A579,Beneficiaries!$A$9:$C$38,3,FALSE)),"")</f>
        <v/>
      </c>
      <c r="H579" s="188" t="b">
        <f t="shared" si="101"/>
        <v>1</v>
      </c>
      <c r="I579" s="147" t="str">
        <f t="shared" si="102"/>
        <v/>
      </c>
      <c r="J579" s="300">
        <f t="shared" si="103"/>
        <v>0</v>
      </c>
      <c r="K579" s="257"/>
      <c r="L579" s="230"/>
      <c r="M579" s="258"/>
      <c r="N579" s="258"/>
      <c r="O579" s="259"/>
      <c r="P579" s="258"/>
      <c r="Q579" s="259"/>
      <c r="R579" s="261"/>
      <c r="S579" s="261"/>
      <c r="T579" s="236"/>
      <c r="U579" s="402"/>
      <c r="V579" s="277">
        <f t="shared" si="104"/>
        <v>0</v>
      </c>
      <c r="W579" s="323" t="str">
        <f t="shared" si="105"/>
        <v/>
      </c>
      <c r="X579" s="238" t="str">
        <f t="shared" si="106"/>
        <v/>
      </c>
      <c r="Y579" s="252">
        <f t="shared" si="107"/>
        <v>0</v>
      </c>
      <c r="Z579" s="252">
        <f t="shared" si="108"/>
        <v>0</v>
      </c>
      <c r="AA579" s="253">
        <f t="shared" si="109"/>
        <v>0</v>
      </c>
      <c r="AB579" s="254">
        <f t="shared" si="110"/>
        <v>0</v>
      </c>
      <c r="AC579" s="254"/>
      <c r="AD579" s="255"/>
    </row>
    <row r="580" spans="1:30" ht="12.75" customHeight="1" x14ac:dyDescent="0.25">
      <c r="A580" s="186"/>
      <c r="B580" s="230"/>
      <c r="C580" s="256"/>
      <c r="D580" s="232"/>
      <c r="E580" s="192">
        <f t="shared" si="100"/>
        <v>10</v>
      </c>
      <c r="F580" s="144" t="str">
        <f>IFERROR(IF(MID(D580,4,3)="AFE",VLOOKUP(D580,'Affiliated entities'!$B$7:$T$37,2,FALSE),VLOOKUP(A580,Beneficiaries!$A$9:$C$38,2,FALSE)),"")</f>
        <v/>
      </c>
      <c r="G580" s="187" t="str">
        <f>IFERROR(IF(MID(D580,4,3)="AFE",VLOOKUP(D580,'Affiliated entities'!$B$7:$T$37,4,FALSE),VLOOKUP(A580,Beneficiaries!$A$9:$C$38,3,FALSE)),"")</f>
        <v/>
      </c>
      <c r="H580" s="188" t="b">
        <f t="shared" si="101"/>
        <v>1</v>
      </c>
      <c r="I580" s="147" t="str">
        <f t="shared" si="102"/>
        <v/>
      </c>
      <c r="J580" s="300">
        <f t="shared" si="103"/>
        <v>0</v>
      </c>
      <c r="K580" s="257"/>
      <c r="L580" s="230"/>
      <c r="M580" s="258"/>
      <c r="N580" s="258"/>
      <c r="O580" s="259"/>
      <c r="P580" s="258"/>
      <c r="Q580" s="259"/>
      <c r="R580" s="261"/>
      <c r="S580" s="261"/>
      <c r="T580" s="236"/>
      <c r="U580" s="402"/>
      <c r="V580" s="277">
        <f t="shared" si="104"/>
        <v>0</v>
      </c>
      <c r="W580" s="323" t="str">
        <f t="shared" si="105"/>
        <v/>
      </c>
      <c r="X580" s="238" t="str">
        <f t="shared" si="106"/>
        <v/>
      </c>
      <c r="Y580" s="252">
        <f t="shared" si="107"/>
        <v>0</v>
      </c>
      <c r="Z580" s="252">
        <f t="shared" si="108"/>
        <v>0</v>
      </c>
      <c r="AA580" s="253">
        <f t="shared" si="109"/>
        <v>0</v>
      </c>
      <c r="AB580" s="254">
        <f t="shared" si="110"/>
        <v>0</v>
      </c>
      <c r="AC580" s="254"/>
      <c r="AD580" s="255"/>
    </row>
    <row r="581" spans="1:30" ht="12.75" customHeight="1" x14ac:dyDescent="0.25">
      <c r="A581" s="186"/>
      <c r="B581" s="230"/>
      <c r="C581" s="256"/>
      <c r="D581" s="232"/>
      <c r="E581" s="192">
        <f t="shared" si="100"/>
        <v>10</v>
      </c>
      <c r="F581" s="144" t="str">
        <f>IFERROR(IF(MID(D581,4,3)="AFE",VLOOKUP(D581,'Affiliated entities'!$B$7:$T$37,2,FALSE),VLOOKUP(A581,Beneficiaries!$A$9:$C$38,2,FALSE)),"")</f>
        <v/>
      </c>
      <c r="G581" s="187" t="str">
        <f>IFERROR(IF(MID(D581,4,3)="AFE",VLOOKUP(D581,'Affiliated entities'!$B$7:$T$37,4,FALSE),VLOOKUP(A581,Beneficiaries!$A$9:$C$38,3,FALSE)),"")</f>
        <v/>
      </c>
      <c r="H581" s="188" t="b">
        <f t="shared" si="101"/>
        <v>1</v>
      </c>
      <c r="I581" s="147" t="str">
        <f t="shared" si="102"/>
        <v/>
      </c>
      <c r="J581" s="300">
        <f t="shared" si="103"/>
        <v>0</v>
      </c>
      <c r="K581" s="257"/>
      <c r="L581" s="230"/>
      <c r="M581" s="258"/>
      <c r="N581" s="258"/>
      <c r="O581" s="259"/>
      <c r="P581" s="258"/>
      <c r="Q581" s="259"/>
      <c r="R581" s="261"/>
      <c r="S581" s="261"/>
      <c r="T581" s="236"/>
      <c r="U581" s="402"/>
      <c r="V581" s="277">
        <f t="shared" si="104"/>
        <v>0</v>
      </c>
      <c r="W581" s="323" t="str">
        <f t="shared" si="105"/>
        <v/>
      </c>
      <c r="X581" s="238" t="str">
        <f t="shared" si="106"/>
        <v/>
      </c>
      <c r="Y581" s="252">
        <f t="shared" si="107"/>
        <v>0</v>
      </c>
      <c r="Z581" s="252">
        <f t="shared" si="108"/>
        <v>0</v>
      </c>
      <c r="AA581" s="253">
        <f t="shared" si="109"/>
        <v>0</v>
      </c>
      <c r="AB581" s="254">
        <f t="shared" si="110"/>
        <v>0</v>
      </c>
      <c r="AC581" s="254"/>
      <c r="AD581" s="255"/>
    </row>
    <row r="582" spans="1:30" ht="12.75" customHeight="1" x14ac:dyDescent="0.25">
      <c r="A582" s="186"/>
      <c r="B582" s="230"/>
      <c r="C582" s="256"/>
      <c r="D582" s="232"/>
      <c r="E582" s="192">
        <f t="shared" si="100"/>
        <v>10</v>
      </c>
      <c r="F582" s="144" t="str">
        <f>IFERROR(IF(MID(D582,4,3)="AFE",VLOOKUP(D582,'Affiliated entities'!$B$7:$T$37,2,FALSE),VLOOKUP(A582,Beneficiaries!$A$9:$C$38,2,FALSE)),"")</f>
        <v/>
      </c>
      <c r="G582" s="187" t="str">
        <f>IFERROR(IF(MID(D582,4,3)="AFE",VLOOKUP(D582,'Affiliated entities'!$B$7:$T$37,4,FALSE),VLOOKUP(A582,Beneficiaries!$A$9:$C$38,3,FALSE)),"")</f>
        <v/>
      </c>
      <c r="H582" s="188" t="b">
        <f t="shared" si="101"/>
        <v>1</v>
      </c>
      <c r="I582" s="147" t="str">
        <f t="shared" si="102"/>
        <v/>
      </c>
      <c r="J582" s="300">
        <f t="shared" si="103"/>
        <v>0</v>
      </c>
      <c r="K582" s="257"/>
      <c r="L582" s="230"/>
      <c r="M582" s="258"/>
      <c r="N582" s="258"/>
      <c r="O582" s="259"/>
      <c r="P582" s="258"/>
      <c r="Q582" s="259"/>
      <c r="R582" s="261"/>
      <c r="S582" s="261"/>
      <c r="T582" s="236"/>
      <c r="U582" s="402"/>
      <c r="V582" s="277">
        <f t="shared" si="104"/>
        <v>0</v>
      </c>
      <c r="W582" s="323" t="str">
        <f t="shared" si="105"/>
        <v/>
      </c>
      <c r="X582" s="238" t="str">
        <f t="shared" si="106"/>
        <v/>
      </c>
      <c r="Y582" s="252">
        <f t="shared" si="107"/>
        <v>0</v>
      </c>
      <c r="Z582" s="252">
        <f t="shared" si="108"/>
        <v>0</v>
      </c>
      <c r="AA582" s="253">
        <f t="shared" si="109"/>
        <v>0</v>
      </c>
      <c r="AB582" s="254">
        <f t="shared" si="110"/>
        <v>0</v>
      </c>
      <c r="AC582" s="254"/>
      <c r="AD582" s="255"/>
    </row>
    <row r="583" spans="1:30" ht="12.75" customHeight="1" x14ac:dyDescent="0.25">
      <c r="A583" s="186"/>
      <c r="B583" s="230"/>
      <c r="C583" s="256"/>
      <c r="D583" s="232"/>
      <c r="E583" s="192">
        <f t="shared" si="100"/>
        <v>10</v>
      </c>
      <c r="F583" s="144" t="str">
        <f>IFERROR(IF(MID(D583,4,3)="AFE",VLOOKUP(D583,'Affiliated entities'!$B$7:$T$37,2,FALSE),VLOOKUP(A583,Beneficiaries!$A$9:$C$38,2,FALSE)),"")</f>
        <v/>
      </c>
      <c r="G583" s="187" t="str">
        <f>IFERROR(IF(MID(D583,4,3)="AFE",VLOOKUP(D583,'Affiliated entities'!$B$7:$T$37,4,FALSE),VLOOKUP(A583,Beneficiaries!$A$9:$C$38,3,FALSE)),"")</f>
        <v/>
      </c>
      <c r="H583" s="188" t="b">
        <f t="shared" si="101"/>
        <v>1</v>
      </c>
      <c r="I583" s="147" t="str">
        <f t="shared" si="102"/>
        <v/>
      </c>
      <c r="J583" s="300">
        <f t="shared" si="103"/>
        <v>0</v>
      </c>
      <c r="K583" s="257"/>
      <c r="L583" s="230"/>
      <c r="M583" s="258"/>
      <c r="N583" s="258"/>
      <c r="O583" s="259"/>
      <c r="P583" s="258"/>
      <c r="Q583" s="259"/>
      <c r="R583" s="261"/>
      <c r="S583" s="261"/>
      <c r="T583" s="236"/>
      <c r="U583" s="402"/>
      <c r="V583" s="277">
        <f t="shared" si="104"/>
        <v>0</v>
      </c>
      <c r="W583" s="323" t="str">
        <f t="shared" si="105"/>
        <v/>
      </c>
      <c r="X583" s="238" t="str">
        <f t="shared" si="106"/>
        <v/>
      </c>
      <c r="Y583" s="252">
        <f t="shared" si="107"/>
        <v>0</v>
      </c>
      <c r="Z583" s="252">
        <f t="shared" si="108"/>
        <v>0</v>
      </c>
      <c r="AA583" s="253">
        <f t="shared" si="109"/>
        <v>0</v>
      </c>
      <c r="AB583" s="254">
        <f t="shared" si="110"/>
        <v>0</v>
      </c>
      <c r="AC583" s="254"/>
      <c r="AD583" s="255"/>
    </row>
    <row r="584" spans="1:30" ht="12.75" customHeight="1" x14ac:dyDescent="0.25">
      <c r="A584" s="186"/>
      <c r="B584" s="230"/>
      <c r="C584" s="256"/>
      <c r="D584" s="232"/>
      <c r="E584" s="192">
        <f t="shared" si="100"/>
        <v>10</v>
      </c>
      <c r="F584" s="144" t="str">
        <f>IFERROR(IF(MID(D584,4,3)="AFE",VLOOKUP(D584,'Affiliated entities'!$B$7:$T$37,2,FALSE),VLOOKUP(A584,Beneficiaries!$A$9:$C$38,2,FALSE)),"")</f>
        <v/>
      </c>
      <c r="G584" s="187" t="str">
        <f>IFERROR(IF(MID(D584,4,3)="AFE",VLOOKUP(D584,'Affiliated entities'!$B$7:$T$37,4,FALSE),VLOOKUP(A584,Beneficiaries!$A$9:$C$38,3,FALSE)),"")</f>
        <v/>
      </c>
      <c r="H584" s="188" t="b">
        <f t="shared" si="101"/>
        <v>1</v>
      </c>
      <c r="I584" s="147" t="str">
        <f t="shared" si="102"/>
        <v/>
      </c>
      <c r="J584" s="300">
        <f t="shared" si="103"/>
        <v>0</v>
      </c>
      <c r="K584" s="257"/>
      <c r="L584" s="230"/>
      <c r="M584" s="258"/>
      <c r="N584" s="258"/>
      <c r="O584" s="259"/>
      <c r="P584" s="258"/>
      <c r="Q584" s="259"/>
      <c r="R584" s="261"/>
      <c r="S584" s="261"/>
      <c r="T584" s="236"/>
      <c r="U584" s="402"/>
      <c r="V584" s="277">
        <f t="shared" si="104"/>
        <v>0</v>
      </c>
      <c r="W584" s="323" t="str">
        <f t="shared" si="105"/>
        <v/>
      </c>
      <c r="X584" s="238" t="str">
        <f t="shared" si="106"/>
        <v/>
      </c>
      <c r="Y584" s="252">
        <f t="shared" si="107"/>
        <v>0</v>
      </c>
      <c r="Z584" s="252">
        <f t="shared" si="108"/>
        <v>0</v>
      </c>
      <c r="AA584" s="253">
        <f t="shared" si="109"/>
        <v>0</v>
      </c>
      <c r="AB584" s="254">
        <f t="shared" si="110"/>
        <v>0</v>
      </c>
      <c r="AC584" s="254"/>
      <c r="AD584" s="255"/>
    </row>
    <row r="585" spans="1:30" ht="12.75" customHeight="1" x14ac:dyDescent="0.25">
      <c r="A585" s="186"/>
      <c r="B585" s="230"/>
      <c r="C585" s="256"/>
      <c r="D585" s="232"/>
      <c r="E585" s="192">
        <f t="shared" si="100"/>
        <v>10</v>
      </c>
      <c r="F585" s="144" t="str">
        <f>IFERROR(IF(MID(D585,4,3)="AFE",VLOOKUP(D585,'Affiliated entities'!$B$7:$T$37,2,FALSE),VLOOKUP(A585,Beneficiaries!$A$9:$C$38,2,FALSE)),"")</f>
        <v/>
      </c>
      <c r="G585" s="187" t="str">
        <f>IFERROR(IF(MID(D585,4,3)="AFE",VLOOKUP(D585,'Affiliated entities'!$B$7:$T$37,4,FALSE),VLOOKUP(A585,Beneficiaries!$A$9:$C$38,3,FALSE)),"")</f>
        <v/>
      </c>
      <c r="H585" s="188" t="b">
        <f t="shared" si="101"/>
        <v>1</v>
      </c>
      <c r="I585" s="147" t="str">
        <f t="shared" si="102"/>
        <v/>
      </c>
      <c r="J585" s="300">
        <f t="shared" si="103"/>
        <v>0</v>
      </c>
      <c r="K585" s="257"/>
      <c r="L585" s="230"/>
      <c r="M585" s="258"/>
      <c r="N585" s="258"/>
      <c r="O585" s="259"/>
      <c r="P585" s="258"/>
      <c r="Q585" s="259"/>
      <c r="R585" s="261"/>
      <c r="S585" s="261"/>
      <c r="T585" s="236"/>
      <c r="U585" s="402"/>
      <c r="V585" s="277">
        <f t="shared" si="104"/>
        <v>0</v>
      </c>
      <c r="W585" s="323" t="str">
        <f t="shared" si="105"/>
        <v/>
      </c>
      <c r="X585" s="238" t="str">
        <f t="shared" si="106"/>
        <v/>
      </c>
      <c r="Y585" s="252">
        <f t="shared" si="107"/>
        <v>0</v>
      </c>
      <c r="Z585" s="252">
        <f t="shared" si="108"/>
        <v>0</v>
      </c>
      <c r="AA585" s="253">
        <f t="shared" si="109"/>
        <v>0</v>
      </c>
      <c r="AB585" s="254">
        <f t="shared" si="110"/>
        <v>0</v>
      </c>
      <c r="AC585" s="254"/>
      <c r="AD585" s="255"/>
    </row>
    <row r="586" spans="1:30" ht="12.75" customHeight="1" x14ac:dyDescent="0.25">
      <c r="A586" s="186"/>
      <c r="B586" s="230"/>
      <c r="C586" s="256"/>
      <c r="D586" s="232"/>
      <c r="E586" s="192">
        <f t="shared" si="100"/>
        <v>10</v>
      </c>
      <c r="F586" s="144" t="str">
        <f>IFERROR(IF(MID(D586,4,3)="AFE",VLOOKUP(D586,'Affiliated entities'!$B$7:$T$37,2,FALSE),VLOOKUP(A586,Beneficiaries!$A$9:$C$38,2,FALSE)),"")</f>
        <v/>
      </c>
      <c r="G586" s="187" t="str">
        <f>IFERROR(IF(MID(D586,4,3)="AFE",VLOOKUP(D586,'Affiliated entities'!$B$7:$T$37,4,FALSE),VLOOKUP(A586,Beneficiaries!$A$9:$C$38,3,FALSE)),"")</f>
        <v/>
      </c>
      <c r="H586" s="188" t="b">
        <f t="shared" si="101"/>
        <v>1</v>
      </c>
      <c r="I586" s="147" t="str">
        <f t="shared" si="102"/>
        <v/>
      </c>
      <c r="J586" s="300">
        <f t="shared" si="103"/>
        <v>0</v>
      </c>
      <c r="K586" s="257"/>
      <c r="L586" s="230"/>
      <c r="M586" s="258"/>
      <c r="N586" s="258"/>
      <c r="O586" s="259"/>
      <c r="P586" s="258"/>
      <c r="Q586" s="259"/>
      <c r="R586" s="261"/>
      <c r="S586" s="261"/>
      <c r="T586" s="236"/>
      <c r="U586" s="402"/>
      <c r="V586" s="277">
        <f t="shared" si="104"/>
        <v>0</v>
      </c>
      <c r="W586" s="323" t="str">
        <f t="shared" si="105"/>
        <v/>
      </c>
      <c r="X586" s="238" t="str">
        <f t="shared" si="106"/>
        <v/>
      </c>
      <c r="Y586" s="252">
        <f t="shared" si="107"/>
        <v>0</v>
      </c>
      <c r="Z586" s="252">
        <f t="shared" si="108"/>
        <v>0</v>
      </c>
      <c r="AA586" s="253">
        <f t="shared" si="109"/>
        <v>0</v>
      </c>
      <c r="AB586" s="254">
        <f t="shared" si="110"/>
        <v>0</v>
      </c>
      <c r="AC586" s="254"/>
      <c r="AD586" s="255"/>
    </row>
    <row r="587" spans="1:30" ht="12.75" customHeight="1" x14ac:dyDescent="0.25">
      <c r="A587" s="186"/>
      <c r="B587" s="230"/>
      <c r="C587" s="256"/>
      <c r="D587" s="232"/>
      <c r="E587" s="192">
        <f t="shared" si="100"/>
        <v>10</v>
      </c>
      <c r="F587" s="144" t="str">
        <f>IFERROR(IF(MID(D587,4,3)="AFE",VLOOKUP(D587,'Affiliated entities'!$B$7:$T$37,2,FALSE),VLOOKUP(A587,Beneficiaries!$A$9:$C$38,2,FALSE)),"")</f>
        <v/>
      </c>
      <c r="G587" s="187" t="str">
        <f>IFERROR(IF(MID(D587,4,3)="AFE",VLOOKUP(D587,'Affiliated entities'!$B$7:$T$37,4,FALSE),VLOOKUP(A587,Beneficiaries!$A$9:$C$38,3,FALSE)),"")</f>
        <v/>
      </c>
      <c r="H587" s="188" t="b">
        <f t="shared" si="101"/>
        <v>1</v>
      </c>
      <c r="I587" s="147" t="str">
        <f t="shared" si="102"/>
        <v/>
      </c>
      <c r="J587" s="300">
        <f t="shared" si="103"/>
        <v>0</v>
      </c>
      <c r="K587" s="257"/>
      <c r="L587" s="230"/>
      <c r="M587" s="258"/>
      <c r="N587" s="258"/>
      <c r="O587" s="259"/>
      <c r="P587" s="258"/>
      <c r="Q587" s="259"/>
      <c r="R587" s="261"/>
      <c r="S587" s="261"/>
      <c r="T587" s="236"/>
      <c r="U587" s="402"/>
      <c r="V587" s="277">
        <f t="shared" si="104"/>
        <v>0</v>
      </c>
      <c r="W587" s="323" t="str">
        <f t="shared" si="105"/>
        <v/>
      </c>
      <c r="X587" s="238" t="str">
        <f t="shared" si="106"/>
        <v/>
      </c>
      <c r="Y587" s="252">
        <f t="shared" si="107"/>
        <v>0</v>
      </c>
      <c r="Z587" s="252">
        <f t="shared" si="108"/>
        <v>0</v>
      </c>
      <c r="AA587" s="253">
        <f t="shared" si="109"/>
        <v>0</v>
      </c>
      <c r="AB587" s="254">
        <f t="shared" si="110"/>
        <v>0</v>
      </c>
      <c r="AC587" s="254"/>
      <c r="AD587" s="255"/>
    </row>
    <row r="588" spans="1:30" ht="12.75" customHeight="1" x14ac:dyDescent="0.25">
      <c r="A588" s="186"/>
      <c r="B588" s="230"/>
      <c r="C588" s="256"/>
      <c r="D588" s="232"/>
      <c r="E588" s="192">
        <f t="shared" si="100"/>
        <v>10</v>
      </c>
      <c r="F588" s="144" t="str">
        <f>IFERROR(IF(MID(D588,4,3)="AFE",VLOOKUP(D588,'Affiliated entities'!$B$7:$T$37,2,FALSE),VLOOKUP(A588,Beneficiaries!$A$9:$C$38,2,FALSE)),"")</f>
        <v/>
      </c>
      <c r="G588" s="187" t="str">
        <f>IFERROR(IF(MID(D588,4,3)="AFE",VLOOKUP(D588,'Affiliated entities'!$B$7:$T$37,4,FALSE),VLOOKUP(A588,Beneficiaries!$A$9:$C$38,3,FALSE)),"")</f>
        <v/>
      </c>
      <c r="H588" s="188" t="b">
        <f t="shared" si="101"/>
        <v>1</v>
      </c>
      <c r="I588" s="147" t="str">
        <f t="shared" si="102"/>
        <v/>
      </c>
      <c r="J588" s="300">
        <f t="shared" si="103"/>
        <v>0</v>
      </c>
      <c r="K588" s="257"/>
      <c r="L588" s="230"/>
      <c r="M588" s="258"/>
      <c r="N588" s="258"/>
      <c r="O588" s="259"/>
      <c r="P588" s="258"/>
      <c r="Q588" s="259"/>
      <c r="R588" s="261"/>
      <c r="S588" s="261"/>
      <c r="T588" s="236"/>
      <c r="U588" s="402"/>
      <c r="V588" s="277">
        <f t="shared" si="104"/>
        <v>0</v>
      </c>
      <c r="W588" s="323" t="str">
        <f t="shared" si="105"/>
        <v/>
      </c>
      <c r="X588" s="238" t="str">
        <f t="shared" si="106"/>
        <v/>
      </c>
      <c r="Y588" s="252">
        <f t="shared" si="107"/>
        <v>0</v>
      </c>
      <c r="Z588" s="252">
        <f t="shared" si="108"/>
        <v>0</v>
      </c>
      <c r="AA588" s="253">
        <f t="shared" si="109"/>
        <v>0</v>
      </c>
      <c r="AB588" s="254">
        <f t="shared" si="110"/>
        <v>0</v>
      </c>
      <c r="AC588" s="254"/>
      <c r="AD588" s="255"/>
    </row>
    <row r="589" spans="1:30" ht="12.75" customHeight="1" x14ac:dyDescent="0.25">
      <c r="A589" s="186"/>
      <c r="B589" s="230"/>
      <c r="C589" s="256"/>
      <c r="D589" s="232"/>
      <c r="E589" s="192">
        <f t="shared" si="100"/>
        <v>10</v>
      </c>
      <c r="F589" s="144" t="str">
        <f>IFERROR(IF(MID(D589,4,3)="AFE",VLOOKUP(D589,'Affiliated entities'!$B$7:$T$37,2,FALSE),VLOOKUP(A589,Beneficiaries!$A$9:$C$38,2,FALSE)),"")</f>
        <v/>
      </c>
      <c r="G589" s="187" t="str">
        <f>IFERROR(IF(MID(D589,4,3)="AFE",VLOOKUP(D589,'Affiliated entities'!$B$7:$T$37,4,FALSE),VLOOKUP(A589,Beneficiaries!$A$9:$C$38,3,FALSE)),"")</f>
        <v/>
      </c>
      <c r="H589" s="188" t="b">
        <f t="shared" si="101"/>
        <v>1</v>
      </c>
      <c r="I589" s="147" t="str">
        <f t="shared" si="102"/>
        <v/>
      </c>
      <c r="J589" s="300">
        <f t="shared" si="103"/>
        <v>0</v>
      </c>
      <c r="K589" s="257"/>
      <c r="L589" s="230"/>
      <c r="M589" s="258"/>
      <c r="N589" s="258"/>
      <c r="O589" s="259"/>
      <c r="P589" s="258"/>
      <c r="Q589" s="259"/>
      <c r="R589" s="261"/>
      <c r="S589" s="261"/>
      <c r="T589" s="236"/>
      <c r="U589" s="402"/>
      <c r="V589" s="277">
        <f t="shared" si="104"/>
        <v>0</v>
      </c>
      <c r="W589" s="323" t="str">
        <f t="shared" si="105"/>
        <v/>
      </c>
      <c r="X589" s="238" t="str">
        <f t="shared" si="106"/>
        <v/>
      </c>
      <c r="Y589" s="252">
        <f t="shared" si="107"/>
        <v>0</v>
      </c>
      <c r="Z589" s="252">
        <f t="shared" si="108"/>
        <v>0</v>
      </c>
      <c r="AA589" s="253">
        <f t="shared" si="109"/>
        <v>0</v>
      </c>
      <c r="AB589" s="254">
        <f t="shared" si="110"/>
        <v>0</v>
      </c>
      <c r="AC589" s="254"/>
      <c r="AD589" s="255"/>
    </row>
    <row r="590" spans="1:30" ht="12.75" customHeight="1" x14ac:dyDescent="0.25">
      <c r="A590" s="186"/>
      <c r="B590" s="230"/>
      <c r="C590" s="256"/>
      <c r="D590" s="232"/>
      <c r="E590" s="192">
        <f t="shared" si="100"/>
        <v>10</v>
      </c>
      <c r="F590" s="144" t="str">
        <f>IFERROR(IF(MID(D590,4,3)="AFE",VLOOKUP(D590,'Affiliated entities'!$B$7:$T$37,2,FALSE),VLOOKUP(A590,Beneficiaries!$A$9:$C$38,2,FALSE)),"")</f>
        <v/>
      </c>
      <c r="G590" s="187" t="str">
        <f>IFERROR(IF(MID(D590,4,3)="AFE",VLOOKUP(D590,'Affiliated entities'!$B$7:$T$37,4,FALSE),VLOOKUP(A590,Beneficiaries!$A$9:$C$38,3,FALSE)),"")</f>
        <v/>
      </c>
      <c r="H590" s="188" t="b">
        <f t="shared" si="101"/>
        <v>1</v>
      </c>
      <c r="I590" s="147" t="str">
        <f t="shared" si="102"/>
        <v/>
      </c>
      <c r="J590" s="300">
        <f t="shared" si="103"/>
        <v>0</v>
      </c>
      <c r="K590" s="257"/>
      <c r="L590" s="230"/>
      <c r="M590" s="258"/>
      <c r="N590" s="258"/>
      <c r="O590" s="259"/>
      <c r="P590" s="258"/>
      <c r="Q590" s="259"/>
      <c r="R590" s="261"/>
      <c r="S590" s="261"/>
      <c r="T590" s="236"/>
      <c r="U590" s="402"/>
      <c r="V590" s="277">
        <f t="shared" si="104"/>
        <v>0</v>
      </c>
      <c r="W590" s="323" t="str">
        <f t="shared" si="105"/>
        <v/>
      </c>
      <c r="X590" s="238" t="str">
        <f t="shared" si="106"/>
        <v/>
      </c>
      <c r="Y590" s="252">
        <f t="shared" si="107"/>
        <v>0</v>
      </c>
      <c r="Z590" s="252">
        <f t="shared" si="108"/>
        <v>0</v>
      </c>
      <c r="AA590" s="253">
        <f t="shared" si="109"/>
        <v>0</v>
      </c>
      <c r="AB590" s="254">
        <f t="shared" si="110"/>
        <v>0</v>
      </c>
      <c r="AC590" s="254"/>
      <c r="AD590" s="255"/>
    </row>
    <row r="591" spans="1:30" ht="12.75" customHeight="1" x14ac:dyDescent="0.25">
      <c r="A591" s="186"/>
      <c r="B591" s="230"/>
      <c r="C591" s="256"/>
      <c r="D591" s="232"/>
      <c r="E591" s="192">
        <f t="shared" si="100"/>
        <v>10</v>
      </c>
      <c r="F591" s="144" t="str">
        <f>IFERROR(IF(MID(D591,4,3)="AFE",VLOOKUP(D591,'Affiliated entities'!$B$7:$T$37,2,FALSE),VLOOKUP(A591,Beneficiaries!$A$9:$C$38,2,FALSE)),"")</f>
        <v/>
      </c>
      <c r="G591" s="187" t="str">
        <f>IFERROR(IF(MID(D591,4,3)="AFE",VLOOKUP(D591,'Affiliated entities'!$B$7:$T$37,4,FALSE),VLOOKUP(A591,Beneficiaries!$A$9:$C$38,3,FALSE)),"")</f>
        <v/>
      </c>
      <c r="H591" s="188" t="b">
        <f t="shared" si="101"/>
        <v>1</v>
      </c>
      <c r="I591" s="147" t="str">
        <f t="shared" si="102"/>
        <v/>
      </c>
      <c r="J591" s="300">
        <f t="shared" si="103"/>
        <v>0</v>
      </c>
      <c r="K591" s="257"/>
      <c r="L591" s="230"/>
      <c r="M591" s="258"/>
      <c r="N591" s="258"/>
      <c r="O591" s="259"/>
      <c r="P591" s="258"/>
      <c r="Q591" s="259"/>
      <c r="R591" s="261"/>
      <c r="S591" s="261"/>
      <c r="T591" s="236"/>
      <c r="U591" s="402"/>
      <c r="V591" s="277">
        <f t="shared" si="104"/>
        <v>0</v>
      </c>
      <c r="W591" s="323" t="str">
        <f t="shared" si="105"/>
        <v/>
      </c>
      <c r="X591" s="238" t="str">
        <f t="shared" si="106"/>
        <v/>
      </c>
      <c r="Y591" s="252">
        <f t="shared" si="107"/>
        <v>0</v>
      </c>
      <c r="Z591" s="252">
        <f t="shared" si="108"/>
        <v>0</v>
      </c>
      <c r="AA591" s="253">
        <f t="shared" si="109"/>
        <v>0</v>
      </c>
      <c r="AB591" s="254">
        <f t="shared" si="110"/>
        <v>0</v>
      </c>
      <c r="AC591" s="254"/>
      <c r="AD591" s="255"/>
    </row>
    <row r="592" spans="1:30" ht="12.75" customHeight="1" x14ac:dyDescent="0.25">
      <c r="A592" s="186"/>
      <c r="B592" s="230"/>
      <c r="C592" s="256"/>
      <c r="D592" s="232"/>
      <c r="E592" s="192">
        <f t="shared" si="100"/>
        <v>10</v>
      </c>
      <c r="F592" s="144" t="str">
        <f>IFERROR(IF(MID(D592,4,3)="AFE",VLOOKUP(D592,'Affiliated entities'!$B$7:$T$37,2,FALSE),VLOOKUP(A592,Beneficiaries!$A$9:$C$38,2,FALSE)),"")</f>
        <v/>
      </c>
      <c r="G592" s="187" t="str">
        <f>IFERROR(IF(MID(D592,4,3)="AFE",VLOOKUP(D592,'Affiliated entities'!$B$7:$T$37,4,FALSE),VLOOKUP(A592,Beneficiaries!$A$9:$C$38,3,FALSE)),"")</f>
        <v/>
      </c>
      <c r="H592" s="188" t="b">
        <f t="shared" si="101"/>
        <v>1</v>
      </c>
      <c r="I592" s="147" t="str">
        <f t="shared" si="102"/>
        <v/>
      </c>
      <c r="J592" s="300">
        <f t="shared" si="103"/>
        <v>0</v>
      </c>
      <c r="K592" s="257"/>
      <c r="L592" s="230"/>
      <c r="M592" s="258"/>
      <c r="N592" s="258"/>
      <c r="O592" s="259"/>
      <c r="P592" s="258"/>
      <c r="Q592" s="259"/>
      <c r="R592" s="261"/>
      <c r="S592" s="261"/>
      <c r="T592" s="236"/>
      <c r="U592" s="402"/>
      <c r="V592" s="277">
        <f t="shared" si="104"/>
        <v>0</v>
      </c>
      <c r="W592" s="323" t="str">
        <f t="shared" si="105"/>
        <v/>
      </c>
      <c r="X592" s="238" t="str">
        <f t="shared" si="106"/>
        <v/>
      </c>
      <c r="Y592" s="252">
        <f t="shared" si="107"/>
        <v>0</v>
      </c>
      <c r="Z592" s="252">
        <f t="shared" si="108"/>
        <v>0</v>
      </c>
      <c r="AA592" s="253">
        <f t="shared" si="109"/>
        <v>0</v>
      </c>
      <c r="AB592" s="254">
        <f t="shared" si="110"/>
        <v>0</v>
      </c>
      <c r="AC592" s="254"/>
      <c r="AD592" s="255"/>
    </row>
    <row r="593" spans="1:30" ht="12.75" customHeight="1" x14ac:dyDescent="0.25">
      <c r="A593" s="186"/>
      <c r="B593" s="230"/>
      <c r="C593" s="256"/>
      <c r="D593" s="232"/>
      <c r="E593" s="192">
        <f t="shared" si="100"/>
        <v>10</v>
      </c>
      <c r="F593" s="144" t="str">
        <f>IFERROR(IF(MID(D593,4,3)="AFE",VLOOKUP(D593,'Affiliated entities'!$B$7:$T$37,2,FALSE),VLOOKUP(A593,Beneficiaries!$A$9:$C$38,2,FALSE)),"")</f>
        <v/>
      </c>
      <c r="G593" s="187" t="str">
        <f>IFERROR(IF(MID(D593,4,3)="AFE",VLOOKUP(D593,'Affiliated entities'!$B$7:$T$37,4,FALSE),VLOOKUP(A593,Beneficiaries!$A$9:$C$38,3,FALSE)),"")</f>
        <v/>
      </c>
      <c r="H593" s="188" t="b">
        <f t="shared" si="101"/>
        <v>1</v>
      </c>
      <c r="I593" s="147" t="str">
        <f t="shared" si="102"/>
        <v/>
      </c>
      <c r="J593" s="300">
        <f t="shared" si="103"/>
        <v>0</v>
      </c>
      <c r="K593" s="257"/>
      <c r="L593" s="230"/>
      <c r="M593" s="258"/>
      <c r="N593" s="258"/>
      <c r="O593" s="259"/>
      <c r="P593" s="258"/>
      <c r="Q593" s="259"/>
      <c r="R593" s="261"/>
      <c r="S593" s="261"/>
      <c r="T593" s="236"/>
      <c r="U593" s="402"/>
      <c r="V593" s="277">
        <f t="shared" si="104"/>
        <v>0</v>
      </c>
      <c r="W593" s="323" t="str">
        <f t="shared" si="105"/>
        <v/>
      </c>
      <c r="X593" s="238" t="str">
        <f t="shared" si="106"/>
        <v/>
      </c>
      <c r="Y593" s="252">
        <f t="shared" si="107"/>
        <v>0</v>
      </c>
      <c r="Z593" s="252">
        <f t="shared" si="108"/>
        <v>0</v>
      </c>
      <c r="AA593" s="253">
        <f t="shared" si="109"/>
        <v>0</v>
      </c>
      <c r="AB593" s="254">
        <f t="shared" si="110"/>
        <v>0</v>
      </c>
      <c r="AC593" s="254"/>
      <c r="AD593" s="255"/>
    </row>
    <row r="594" spans="1:30" ht="12.75" customHeight="1" x14ac:dyDescent="0.25">
      <c r="A594" s="186"/>
      <c r="B594" s="230"/>
      <c r="C594" s="256"/>
      <c r="D594" s="232"/>
      <c r="E594" s="192">
        <f t="shared" si="100"/>
        <v>10</v>
      </c>
      <c r="F594" s="144" t="str">
        <f>IFERROR(IF(MID(D594,4,3)="AFE",VLOOKUP(D594,'Affiliated entities'!$B$7:$T$37,2,FALSE),VLOOKUP(A594,Beneficiaries!$A$9:$C$38,2,FALSE)),"")</f>
        <v/>
      </c>
      <c r="G594" s="187" t="str">
        <f>IFERROR(IF(MID(D594,4,3)="AFE",VLOOKUP(D594,'Affiliated entities'!$B$7:$T$37,4,FALSE),VLOOKUP(A594,Beneficiaries!$A$9:$C$38,3,FALSE)),"")</f>
        <v/>
      </c>
      <c r="H594" s="188" t="b">
        <f t="shared" si="101"/>
        <v>1</v>
      </c>
      <c r="I594" s="147" t="str">
        <f t="shared" si="102"/>
        <v/>
      </c>
      <c r="J594" s="300">
        <f t="shared" si="103"/>
        <v>0</v>
      </c>
      <c r="K594" s="257"/>
      <c r="L594" s="230"/>
      <c r="M594" s="258"/>
      <c r="N594" s="258"/>
      <c r="O594" s="259"/>
      <c r="P594" s="258"/>
      <c r="Q594" s="259"/>
      <c r="R594" s="261"/>
      <c r="S594" s="261"/>
      <c r="T594" s="236"/>
      <c r="U594" s="402"/>
      <c r="V594" s="277">
        <f t="shared" si="104"/>
        <v>0</v>
      </c>
      <c r="W594" s="323" t="str">
        <f t="shared" si="105"/>
        <v/>
      </c>
      <c r="X594" s="238" t="str">
        <f t="shared" si="106"/>
        <v/>
      </c>
      <c r="Y594" s="252">
        <f t="shared" si="107"/>
        <v>0</v>
      </c>
      <c r="Z594" s="252">
        <f t="shared" si="108"/>
        <v>0</v>
      </c>
      <c r="AA594" s="253">
        <f t="shared" si="109"/>
        <v>0</v>
      </c>
      <c r="AB594" s="254">
        <f t="shared" si="110"/>
        <v>0</v>
      </c>
      <c r="AC594" s="254"/>
      <c r="AD594" s="255"/>
    </row>
    <row r="595" spans="1:30" ht="12.75" customHeight="1" x14ac:dyDescent="0.25">
      <c r="A595" s="186"/>
      <c r="B595" s="230"/>
      <c r="C595" s="256"/>
      <c r="D595" s="232"/>
      <c r="E595" s="192">
        <f t="shared" si="100"/>
        <v>10</v>
      </c>
      <c r="F595" s="144" t="str">
        <f>IFERROR(IF(MID(D595,4,3)="AFE",VLOOKUP(D595,'Affiliated entities'!$B$7:$T$37,2,FALSE),VLOOKUP(A595,Beneficiaries!$A$9:$C$38,2,FALSE)),"")</f>
        <v/>
      </c>
      <c r="G595" s="187" t="str">
        <f>IFERROR(IF(MID(D595,4,3)="AFE",VLOOKUP(D595,'Affiliated entities'!$B$7:$T$37,4,FALSE),VLOOKUP(A595,Beneficiaries!$A$9:$C$38,3,FALSE)),"")</f>
        <v/>
      </c>
      <c r="H595" s="188" t="b">
        <f t="shared" si="101"/>
        <v>1</v>
      </c>
      <c r="I595" s="147" t="str">
        <f t="shared" si="102"/>
        <v/>
      </c>
      <c r="J595" s="300">
        <f t="shared" si="103"/>
        <v>0</v>
      </c>
      <c r="K595" s="257"/>
      <c r="L595" s="230"/>
      <c r="M595" s="258"/>
      <c r="N595" s="258"/>
      <c r="O595" s="259"/>
      <c r="P595" s="258"/>
      <c r="Q595" s="259"/>
      <c r="R595" s="261"/>
      <c r="S595" s="261"/>
      <c r="T595" s="236"/>
      <c r="U595" s="402"/>
      <c r="V595" s="277">
        <f t="shared" si="104"/>
        <v>0</v>
      </c>
      <c r="W595" s="323" t="str">
        <f t="shared" si="105"/>
        <v/>
      </c>
      <c r="X595" s="238" t="str">
        <f t="shared" si="106"/>
        <v/>
      </c>
      <c r="Y595" s="252">
        <f t="shared" si="107"/>
        <v>0</v>
      </c>
      <c r="Z595" s="252">
        <f t="shared" si="108"/>
        <v>0</v>
      </c>
      <c r="AA595" s="253">
        <f t="shared" si="109"/>
        <v>0</v>
      </c>
      <c r="AB595" s="254">
        <f t="shared" si="110"/>
        <v>0</v>
      </c>
      <c r="AC595" s="254"/>
      <c r="AD595" s="255"/>
    </row>
    <row r="596" spans="1:30" ht="12.75" customHeight="1" x14ac:dyDescent="0.25">
      <c r="A596" s="186"/>
      <c r="B596" s="230"/>
      <c r="C596" s="256"/>
      <c r="D596" s="232"/>
      <c r="E596" s="192">
        <f t="shared" si="100"/>
        <v>10</v>
      </c>
      <c r="F596" s="144" t="str">
        <f>IFERROR(IF(MID(D596,4,3)="AFE",VLOOKUP(D596,'Affiliated entities'!$B$7:$T$37,2,FALSE),VLOOKUP(A596,Beneficiaries!$A$9:$C$38,2,FALSE)),"")</f>
        <v/>
      </c>
      <c r="G596" s="187" t="str">
        <f>IFERROR(IF(MID(D596,4,3)="AFE",VLOOKUP(D596,'Affiliated entities'!$B$7:$T$37,4,FALSE),VLOOKUP(A596,Beneficiaries!$A$9:$C$38,3,FALSE)),"")</f>
        <v/>
      </c>
      <c r="H596" s="188" t="b">
        <f t="shared" si="101"/>
        <v>1</v>
      </c>
      <c r="I596" s="147" t="str">
        <f t="shared" si="102"/>
        <v/>
      </c>
      <c r="J596" s="300">
        <f t="shared" si="103"/>
        <v>0</v>
      </c>
      <c r="K596" s="257"/>
      <c r="L596" s="230"/>
      <c r="M596" s="258"/>
      <c r="N596" s="258"/>
      <c r="O596" s="259"/>
      <c r="P596" s="258"/>
      <c r="Q596" s="259"/>
      <c r="R596" s="261"/>
      <c r="S596" s="261"/>
      <c r="T596" s="236"/>
      <c r="U596" s="402"/>
      <c r="V596" s="277">
        <f t="shared" si="104"/>
        <v>0</v>
      </c>
      <c r="W596" s="323" t="str">
        <f t="shared" si="105"/>
        <v/>
      </c>
      <c r="X596" s="238" t="str">
        <f t="shared" si="106"/>
        <v/>
      </c>
      <c r="Y596" s="252">
        <f t="shared" si="107"/>
        <v>0</v>
      </c>
      <c r="Z596" s="252">
        <f t="shared" si="108"/>
        <v>0</v>
      </c>
      <c r="AA596" s="253">
        <f t="shared" si="109"/>
        <v>0</v>
      </c>
      <c r="AB596" s="254">
        <f t="shared" si="110"/>
        <v>0</v>
      </c>
      <c r="AC596" s="254"/>
      <c r="AD596" s="255"/>
    </row>
    <row r="597" spans="1:30" ht="12.75" customHeight="1" x14ac:dyDescent="0.25">
      <c r="A597" s="186"/>
      <c r="B597" s="230"/>
      <c r="C597" s="256"/>
      <c r="D597" s="232"/>
      <c r="E597" s="192">
        <f t="shared" si="100"/>
        <v>10</v>
      </c>
      <c r="F597" s="144" t="str">
        <f>IFERROR(IF(MID(D597,4,3)="AFE",VLOOKUP(D597,'Affiliated entities'!$B$7:$T$37,2,FALSE),VLOOKUP(A597,Beneficiaries!$A$9:$C$38,2,FALSE)),"")</f>
        <v/>
      </c>
      <c r="G597" s="187" t="str">
        <f>IFERROR(IF(MID(D597,4,3)="AFE",VLOOKUP(D597,'Affiliated entities'!$B$7:$T$37,4,FALSE),VLOOKUP(A597,Beneficiaries!$A$9:$C$38,3,FALSE)),"")</f>
        <v/>
      </c>
      <c r="H597" s="188" t="b">
        <f t="shared" si="101"/>
        <v>1</v>
      </c>
      <c r="I597" s="147" t="str">
        <f t="shared" si="102"/>
        <v/>
      </c>
      <c r="J597" s="300">
        <f t="shared" si="103"/>
        <v>0</v>
      </c>
      <c r="K597" s="257"/>
      <c r="L597" s="230"/>
      <c r="M597" s="258"/>
      <c r="N597" s="258"/>
      <c r="O597" s="259"/>
      <c r="P597" s="258"/>
      <c r="Q597" s="259"/>
      <c r="R597" s="261"/>
      <c r="S597" s="261"/>
      <c r="T597" s="236"/>
      <c r="U597" s="402"/>
      <c r="V597" s="277">
        <f t="shared" si="104"/>
        <v>0</v>
      </c>
      <c r="W597" s="323" t="str">
        <f t="shared" si="105"/>
        <v/>
      </c>
      <c r="X597" s="238" t="str">
        <f t="shared" si="106"/>
        <v/>
      </c>
      <c r="Y597" s="252">
        <f t="shared" si="107"/>
        <v>0</v>
      </c>
      <c r="Z597" s="252">
        <f t="shared" si="108"/>
        <v>0</v>
      </c>
      <c r="AA597" s="253">
        <f t="shared" si="109"/>
        <v>0</v>
      </c>
      <c r="AB597" s="254">
        <f t="shared" si="110"/>
        <v>0</v>
      </c>
      <c r="AC597" s="254"/>
      <c r="AD597" s="255"/>
    </row>
    <row r="598" spans="1:30" ht="12.75" customHeight="1" x14ac:dyDescent="0.25">
      <c r="A598" s="186"/>
      <c r="B598" s="230"/>
      <c r="C598" s="256"/>
      <c r="D598" s="232"/>
      <c r="E598" s="192">
        <f t="shared" si="100"/>
        <v>10</v>
      </c>
      <c r="F598" s="144" t="str">
        <f>IFERROR(IF(MID(D598,4,3)="AFE",VLOOKUP(D598,'Affiliated entities'!$B$7:$T$37,2,FALSE),VLOOKUP(A598,Beneficiaries!$A$9:$C$38,2,FALSE)),"")</f>
        <v/>
      </c>
      <c r="G598" s="187" t="str">
        <f>IFERROR(IF(MID(D598,4,3)="AFE",VLOOKUP(D598,'Affiliated entities'!$B$7:$T$37,4,FALSE),VLOOKUP(A598,Beneficiaries!$A$9:$C$38,3,FALSE)),"")</f>
        <v/>
      </c>
      <c r="H598" s="188" t="b">
        <f t="shared" si="101"/>
        <v>1</v>
      </c>
      <c r="I598" s="147" t="str">
        <f t="shared" si="102"/>
        <v/>
      </c>
      <c r="J598" s="300">
        <f t="shared" si="103"/>
        <v>0</v>
      </c>
      <c r="K598" s="257"/>
      <c r="L598" s="230"/>
      <c r="M598" s="258"/>
      <c r="N598" s="258"/>
      <c r="O598" s="259"/>
      <c r="P598" s="258"/>
      <c r="Q598" s="259"/>
      <c r="R598" s="261"/>
      <c r="S598" s="261"/>
      <c r="T598" s="236"/>
      <c r="U598" s="402"/>
      <c r="V598" s="277">
        <f t="shared" si="104"/>
        <v>0</v>
      </c>
      <c r="W598" s="323" t="str">
        <f t="shared" si="105"/>
        <v/>
      </c>
      <c r="X598" s="238" t="str">
        <f t="shared" si="106"/>
        <v/>
      </c>
      <c r="Y598" s="252">
        <f t="shared" si="107"/>
        <v>0</v>
      </c>
      <c r="Z598" s="252">
        <f t="shared" si="108"/>
        <v>0</v>
      </c>
      <c r="AA598" s="253">
        <f t="shared" si="109"/>
        <v>0</v>
      </c>
      <c r="AB598" s="254">
        <f t="shared" si="110"/>
        <v>0</v>
      </c>
      <c r="AC598" s="254"/>
      <c r="AD598" s="255"/>
    </row>
    <row r="599" spans="1:30" ht="12.75" customHeight="1" x14ac:dyDescent="0.25">
      <c r="A599" s="186"/>
      <c r="B599" s="230"/>
      <c r="C599" s="256"/>
      <c r="D599" s="232"/>
      <c r="E599" s="192">
        <f t="shared" si="100"/>
        <v>10</v>
      </c>
      <c r="F599" s="144" t="str">
        <f>IFERROR(IF(MID(D599,4,3)="AFE",VLOOKUP(D599,'Affiliated entities'!$B$7:$T$37,2,FALSE),VLOOKUP(A599,Beneficiaries!$A$9:$C$38,2,FALSE)),"")</f>
        <v/>
      </c>
      <c r="G599" s="187" t="str">
        <f>IFERROR(IF(MID(D599,4,3)="AFE",VLOOKUP(D599,'Affiliated entities'!$B$7:$T$37,4,FALSE),VLOOKUP(A599,Beneficiaries!$A$9:$C$38,3,FALSE)),"")</f>
        <v/>
      </c>
      <c r="H599" s="188" t="b">
        <f t="shared" si="101"/>
        <v>1</v>
      </c>
      <c r="I599" s="147" t="str">
        <f t="shared" si="102"/>
        <v/>
      </c>
      <c r="J599" s="300">
        <f t="shared" si="103"/>
        <v>0</v>
      </c>
      <c r="K599" s="257"/>
      <c r="L599" s="230"/>
      <c r="M599" s="258"/>
      <c r="N599" s="258"/>
      <c r="O599" s="259"/>
      <c r="P599" s="258"/>
      <c r="Q599" s="259"/>
      <c r="R599" s="261"/>
      <c r="S599" s="261"/>
      <c r="T599" s="236"/>
      <c r="U599" s="402"/>
      <c r="V599" s="277">
        <f t="shared" si="104"/>
        <v>0</v>
      </c>
      <c r="W599" s="323" t="str">
        <f t="shared" si="105"/>
        <v/>
      </c>
      <c r="X599" s="238" t="str">
        <f t="shared" si="106"/>
        <v/>
      </c>
      <c r="Y599" s="252">
        <f t="shared" si="107"/>
        <v>0</v>
      </c>
      <c r="Z599" s="252">
        <f t="shared" si="108"/>
        <v>0</v>
      </c>
      <c r="AA599" s="253">
        <f t="shared" si="109"/>
        <v>0</v>
      </c>
      <c r="AB599" s="254">
        <f t="shared" si="110"/>
        <v>0</v>
      </c>
      <c r="AC599" s="254"/>
      <c r="AD599" s="255"/>
    </row>
    <row r="600" spans="1:30" ht="12.75" customHeight="1" x14ac:dyDescent="0.25">
      <c r="A600" s="186"/>
      <c r="B600" s="230"/>
      <c r="C600" s="256"/>
      <c r="D600" s="232"/>
      <c r="E600" s="192">
        <f t="shared" si="100"/>
        <v>10</v>
      </c>
      <c r="F600" s="144" t="str">
        <f>IFERROR(IF(MID(D600,4,3)="AFE",VLOOKUP(D600,'Affiliated entities'!$B$7:$T$37,2,FALSE),VLOOKUP(A600,Beneficiaries!$A$9:$C$38,2,FALSE)),"")</f>
        <v/>
      </c>
      <c r="G600" s="187" t="str">
        <f>IFERROR(IF(MID(D600,4,3)="AFE",VLOOKUP(D600,'Affiliated entities'!$B$7:$T$37,4,FALSE),VLOOKUP(A600,Beneficiaries!$A$9:$C$38,3,FALSE)),"")</f>
        <v/>
      </c>
      <c r="H600" s="188" t="b">
        <f t="shared" si="101"/>
        <v>1</v>
      </c>
      <c r="I600" s="147" t="str">
        <f t="shared" si="102"/>
        <v/>
      </c>
      <c r="J600" s="300">
        <f t="shared" si="103"/>
        <v>0</v>
      </c>
      <c r="K600" s="257"/>
      <c r="L600" s="230"/>
      <c r="M600" s="258"/>
      <c r="N600" s="258"/>
      <c r="O600" s="259"/>
      <c r="P600" s="258"/>
      <c r="Q600" s="259"/>
      <c r="R600" s="261"/>
      <c r="S600" s="261"/>
      <c r="T600" s="236"/>
      <c r="U600" s="402"/>
      <c r="V600" s="277">
        <f t="shared" si="104"/>
        <v>0</v>
      </c>
      <c r="W600" s="323" t="str">
        <f t="shared" si="105"/>
        <v/>
      </c>
      <c r="X600" s="238" t="str">
        <f t="shared" si="106"/>
        <v/>
      </c>
      <c r="Y600" s="252">
        <f t="shared" si="107"/>
        <v>0</v>
      </c>
      <c r="Z600" s="252">
        <f t="shared" si="108"/>
        <v>0</v>
      </c>
      <c r="AA600" s="253">
        <f t="shared" si="109"/>
        <v>0</v>
      </c>
      <c r="AB600" s="254">
        <f t="shared" si="110"/>
        <v>0</v>
      </c>
      <c r="AC600" s="254"/>
      <c r="AD600" s="255"/>
    </row>
    <row r="601" spans="1:30" ht="12.75" customHeight="1" x14ac:dyDescent="0.25">
      <c r="A601" s="186"/>
      <c r="B601" s="230"/>
      <c r="C601" s="256"/>
      <c r="D601" s="232"/>
      <c r="E601" s="192">
        <f t="shared" si="100"/>
        <v>10</v>
      </c>
      <c r="F601" s="144" t="str">
        <f>IFERROR(IF(MID(D601,4,3)="AFE",VLOOKUP(D601,'Affiliated entities'!$B$7:$T$37,2,FALSE),VLOOKUP(A601,Beneficiaries!$A$9:$C$38,2,FALSE)),"")</f>
        <v/>
      </c>
      <c r="G601" s="187" t="str">
        <f>IFERROR(IF(MID(D601,4,3)="AFE",VLOOKUP(D601,'Affiliated entities'!$B$7:$T$37,4,FALSE),VLOOKUP(A601,Beneficiaries!$A$9:$C$38,3,FALSE)),"")</f>
        <v/>
      </c>
      <c r="H601" s="188" t="b">
        <f t="shared" si="101"/>
        <v>1</v>
      </c>
      <c r="I601" s="147" t="str">
        <f t="shared" si="102"/>
        <v/>
      </c>
      <c r="J601" s="300">
        <f t="shared" si="103"/>
        <v>0</v>
      </c>
      <c r="K601" s="257"/>
      <c r="L601" s="230"/>
      <c r="M601" s="258"/>
      <c r="N601" s="258"/>
      <c r="O601" s="259"/>
      <c r="P601" s="258"/>
      <c r="Q601" s="259"/>
      <c r="R601" s="261"/>
      <c r="S601" s="261"/>
      <c r="T601" s="236"/>
      <c r="U601" s="402"/>
      <c r="V601" s="277">
        <f t="shared" si="104"/>
        <v>0</v>
      </c>
      <c r="W601" s="323" t="str">
        <f t="shared" si="105"/>
        <v/>
      </c>
      <c r="X601" s="238" t="str">
        <f t="shared" si="106"/>
        <v/>
      </c>
      <c r="Y601" s="252">
        <f t="shared" si="107"/>
        <v>0</v>
      </c>
      <c r="Z601" s="252">
        <f t="shared" si="108"/>
        <v>0</v>
      </c>
      <c r="AA601" s="253">
        <f t="shared" si="109"/>
        <v>0</v>
      </c>
      <c r="AB601" s="254">
        <f t="shared" si="110"/>
        <v>0</v>
      </c>
      <c r="AC601" s="254"/>
      <c r="AD601" s="255"/>
    </row>
    <row r="602" spans="1:30" ht="12.75" customHeight="1" x14ac:dyDescent="0.25">
      <c r="A602" s="186"/>
      <c r="B602" s="230"/>
      <c r="C602" s="256"/>
      <c r="D602" s="232"/>
      <c r="E602" s="192">
        <f t="shared" si="100"/>
        <v>10</v>
      </c>
      <c r="F602" s="144" t="str">
        <f>IFERROR(IF(MID(D602,4,3)="AFE",VLOOKUP(D602,'Affiliated entities'!$B$7:$T$37,2,FALSE),VLOOKUP(A602,Beneficiaries!$A$9:$C$38,2,FALSE)),"")</f>
        <v/>
      </c>
      <c r="G602" s="187" t="str">
        <f>IFERROR(IF(MID(D602,4,3)="AFE",VLOOKUP(D602,'Affiliated entities'!$B$7:$T$37,4,FALSE),VLOOKUP(A602,Beneficiaries!$A$9:$C$38,3,FALSE)),"")</f>
        <v/>
      </c>
      <c r="H602" s="188" t="b">
        <f t="shared" si="101"/>
        <v>1</v>
      </c>
      <c r="I602" s="147" t="str">
        <f t="shared" si="102"/>
        <v/>
      </c>
      <c r="J602" s="300">
        <f t="shared" si="103"/>
        <v>0</v>
      </c>
      <c r="K602" s="257"/>
      <c r="L602" s="230"/>
      <c r="M602" s="258"/>
      <c r="N602" s="258"/>
      <c r="O602" s="259"/>
      <c r="P602" s="258"/>
      <c r="Q602" s="259"/>
      <c r="R602" s="261"/>
      <c r="S602" s="261"/>
      <c r="T602" s="236"/>
      <c r="U602" s="402"/>
      <c r="V602" s="277">
        <f t="shared" si="104"/>
        <v>0</v>
      </c>
      <c r="W602" s="323" t="str">
        <f t="shared" si="105"/>
        <v/>
      </c>
      <c r="X602" s="238" t="str">
        <f t="shared" si="106"/>
        <v/>
      </c>
      <c r="Y602" s="252">
        <f t="shared" si="107"/>
        <v>0</v>
      </c>
      <c r="Z602" s="252">
        <f t="shared" si="108"/>
        <v>0</v>
      </c>
      <c r="AA602" s="253">
        <f t="shared" si="109"/>
        <v>0</v>
      </c>
      <c r="AB602" s="254">
        <f t="shared" si="110"/>
        <v>0</v>
      </c>
      <c r="AC602" s="254"/>
      <c r="AD602" s="255"/>
    </row>
    <row r="603" spans="1:30" ht="12.75" customHeight="1" x14ac:dyDescent="0.25">
      <c r="A603" s="186"/>
      <c r="B603" s="230"/>
      <c r="C603" s="256"/>
      <c r="D603" s="232"/>
      <c r="E603" s="192">
        <f t="shared" si="100"/>
        <v>10</v>
      </c>
      <c r="F603" s="144" t="str">
        <f>IFERROR(IF(MID(D603,4,3)="AFE",VLOOKUP(D603,'Affiliated entities'!$B$7:$T$37,2,FALSE),VLOOKUP(A603,Beneficiaries!$A$9:$C$38,2,FALSE)),"")</f>
        <v/>
      </c>
      <c r="G603" s="187" t="str">
        <f>IFERROR(IF(MID(D603,4,3)="AFE",VLOOKUP(D603,'Affiliated entities'!$B$7:$T$37,4,FALSE),VLOOKUP(A603,Beneficiaries!$A$9:$C$38,3,FALSE)),"")</f>
        <v/>
      </c>
      <c r="H603" s="188" t="b">
        <f t="shared" si="101"/>
        <v>1</v>
      </c>
      <c r="I603" s="147" t="str">
        <f t="shared" si="102"/>
        <v/>
      </c>
      <c r="J603" s="300">
        <f t="shared" si="103"/>
        <v>0</v>
      </c>
      <c r="K603" s="257"/>
      <c r="L603" s="230"/>
      <c r="M603" s="258"/>
      <c r="N603" s="258"/>
      <c r="O603" s="259"/>
      <c r="P603" s="258"/>
      <c r="Q603" s="259"/>
      <c r="R603" s="261"/>
      <c r="S603" s="261"/>
      <c r="T603" s="236"/>
      <c r="U603" s="402"/>
      <c r="V603" s="277">
        <f t="shared" si="104"/>
        <v>0</v>
      </c>
      <c r="W603" s="323" t="str">
        <f t="shared" si="105"/>
        <v/>
      </c>
      <c r="X603" s="238" t="str">
        <f t="shared" si="106"/>
        <v/>
      </c>
      <c r="Y603" s="252">
        <f t="shared" si="107"/>
        <v>0</v>
      </c>
      <c r="Z603" s="252">
        <f t="shared" si="108"/>
        <v>0</v>
      </c>
      <c r="AA603" s="253">
        <f t="shared" si="109"/>
        <v>0</v>
      </c>
      <c r="AB603" s="254">
        <f t="shared" si="110"/>
        <v>0</v>
      </c>
      <c r="AC603" s="254"/>
      <c r="AD603" s="255"/>
    </row>
    <row r="604" spans="1:30" ht="12.75" customHeight="1" x14ac:dyDescent="0.25">
      <c r="A604" s="186"/>
      <c r="B604" s="230"/>
      <c r="C604" s="256"/>
      <c r="D604" s="232"/>
      <c r="E604" s="192">
        <f t="shared" si="100"/>
        <v>10</v>
      </c>
      <c r="F604" s="144" t="str">
        <f>IFERROR(IF(MID(D604,4,3)="AFE",VLOOKUP(D604,'Affiliated entities'!$B$7:$T$37,2,FALSE),VLOOKUP(A604,Beneficiaries!$A$9:$C$38,2,FALSE)),"")</f>
        <v/>
      </c>
      <c r="G604" s="187" t="str">
        <f>IFERROR(IF(MID(D604,4,3)="AFE",VLOOKUP(D604,'Affiliated entities'!$B$7:$T$37,4,FALSE),VLOOKUP(A604,Beneficiaries!$A$9:$C$38,3,FALSE)),"")</f>
        <v/>
      </c>
      <c r="H604" s="188" t="b">
        <f t="shared" si="101"/>
        <v>1</v>
      </c>
      <c r="I604" s="147" t="str">
        <f t="shared" si="102"/>
        <v/>
      </c>
      <c r="J604" s="300">
        <f t="shared" si="103"/>
        <v>0</v>
      </c>
      <c r="K604" s="257"/>
      <c r="L604" s="230"/>
      <c r="M604" s="258"/>
      <c r="N604" s="258"/>
      <c r="O604" s="259"/>
      <c r="P604" s="258"/>
      <c r="Q604" s="259"/>
      <c r="R604" s="261"/>
      <c r="S604" s="261"/>
      <c r="T604" s="236"/>
      <c r="U604" s="402"/>
      <c r="V604" s="277">
        <f t="shared" si="104"/>
        <v>0</v>
      </c>
      <c r="W604" s="323" t="str">
        <f t="shared" si="105"/>
        <v/>
      </c>
      <c r="X604" s="238" t="str">
        <f t="shared" si="106"/>
        <v/>
      </c>
      <c r="Y604" s="252">
        <f t="shared" si="107"/>
        <v>0</v>
      </c>
      <c r="Z604" s="252">
        <f t="shared" si="108"/>
        <v>0</v>
      </c>
      <c r="AA604" s="253">
        <f t="shared" si="109"/>
        <v>0</v>
      </c>
      <c r="AB604" s="254">
        <f t="shared" si="110"/>
        <v>0</v>
      </c>
      <c r="AC604" s="254"/>
      <c r="AD604" s="255"/>
    </row>
    <row r="605" spans="1:30" ht="12.75" customHeight="1" x14ac:dyDescent="0.25">
      <c r="A605" s="186"/>
      <c r="B605" s="230"/>
      <c r="C605" s="256"/>
      <c r="D605" s="232"/>
      <c r="E605" s="192">
        <f t="shared" si="100"/>
        <v>10</v>
      </c>
      <c r="F605" s="144" t="str">
        <f>IFERROR(IF(MID(D605,4,3)="AFE",VLOOKUP(D605,'Affiliated entities'!$B$7:$T$37,2,FALSE),VLOOKUP(A605,Beneficiaries!$A$9:$C$38,2,FALSE)),"")</f>
        <v/>
      </c>
      <c r="G605" s="187" t="str">
        <f>IFERROR(IF(MID(D605,4,3)="AFE",VLOOKUP(D605,'Affiliated entities'!$B$7:$T$37,4,FALSE),VLOOKUP(A605,Beneficiaries!$A$9:$C$38,3,FALSE)),"")</f>
        <v/>
      </c>
      <c r="H605" s="188" t="b">
        <f t="shared" si="101"/>
        <v>1</v>
      </c>
      <c r="I605" s="147" t="str">
        <f t="shared" si="102"/>
        <v/>
      </c>
      <c r="J605" s="300">
        <f t="shared" si="103"/>
        <v>0</v>
      </c>
      <c r="K605" s="257"/>
      <c r="L605" s="230"/>
      <c r="M605" s="258"/>
      <c r="N605" s="258"/>
      <c r="O605" s="259"/>
      <c r="P605" s="258"/>
      <c r="Q605" s="259"/>
      <c r="R605" s="261"/>
      <c r="S605" s="261"/>
      <c r="T605" s="236"/>
      <c r="U605" s="402"/>
      <c r="V605" s="277">
        <f t="shared" si="104"/>
        <v>0</v>
      </c>
      <c r="W605" s="323" t="str">
        <f t="shared" si="105"/>
        <v/>
      </c>
      <c r="X605" s="238" t="str">
        <f t="shared" si="106"/>
        <v/>
      </c>
      <c r="Y605" s="252">
        <f t="shared" si="107"/>
        <v>0</v>
      </c>
      <c r="Z605" s="252">
        <f t="shared" si="108"/>
        <v>0</v>
      </c>
      <c r="AA605" s="253">
        <f t="shared" si="109"/>
        <v>0</v>
      </c>
      <c r="AB605" s="254">
        <f t="shared" si="110"/>
        <v>0</v>
      </c>
      <c r="AC605" s="254"/>
      <c r="AD605" s="255"/>
    </row>
    <row r="606" spans="1:30" ht="12.75" customHeight="1" x14ac:dyDescent="0.25">
      <c r="A606" s="186"/>
      <c r="B606" s="230"/>
      <c r="C606" s="256"/>
      <c r="D606" s="232"/>
      <c r="E606" s="192">
        <f t="shared" si="100"/>
        <v>10</v>
      </c>
      <c r="F606" s="144" t="str">
        <f>IFERROR(IF(MID(D606,4,3)="AFE",VLOOKUP(D606,'Affiliated entities'!$B$7:$T$37,2,FALSE),VLOOKUP(A606,Beneficiaries!$A$9:$C$38,2,FALSE)),"")</f>
        <v/>
      </c>
      <c r="G606" s="187" t="str">
        <f>IFERROR(IF(MID(D606,4,3)="AFE",VLOOKUP(D606,'Affiliated entities'!$B$7:$T$37,4,FALSE),VLOOKUP(A606,Beneficiaries!$A$9:$C$38,3,FALSE)),"")</f>
        <v/>
      </c>
      <c r="H606" s="188" t="b">
        <f t="shared" si="101"/>
        <v>1</v>
      </c>
      <c r="I606" s="147" t="str">
        <f t="shared" si="102"/>
        <v/>
      </c>
      <c r="J606" s="300">
        <f t="shared" si="103"/>
        <v>0</v>
      </c>
      <c r="K606" s="257"/>
      <c r="L606" s="230"/>
      <c r="M606" s="258"/>
      <c r="N606" s="258"/>
      <c r="O606" s="259"/>
      <c r="P606" s="258"/>
      <c r="Q606" s="259"/>
      <c r="R606" s="261"/>
      <c r="S606" s="261"/>
      <c r="T606" s="236"/>
      <c r="U606" s="402"/>
      <c r="V606" s="277">
        <f t="shared" si="104"/>
        <v>0</v>
      </c>
      <c r="W606" s="323" t="str">
        <f t="shared" si="105"/>
        <v/>
      </c>
      <c r="X606" s="238" t="str">
        <f t="shared" si="106"/>
        <v/>
      </c>
      <c r="Y606" s="252">
        <f t="shared" si="107"/>
        <v>0</v>
      </c>
      <c r="Z606" s="252">
        <f t="shared" si="108"/>
        <v>0</v>
      </c>
      <c r="AA606" s="253">
        <f t="shared" si="109"/>
        <v>0</v>
      </c>
      <c r="AB606" s="254">
        <f t="shared" si="110"/>
        <v>0</v>
      </c>
      <c r="AC606" s="254"/>
      <c r="AD606" s="255"/>
    </row>
    <row r="607" spans="1:30" ht="12.75" customHeight="1" x14ac:dyDescent="0.25">
      <c r="A607" s="186"/>
      <c r="B607" s="230"/>
      <c r="C607" s="256"/>
      <c r="D607" s="232"/>
      <c r="E607" s="192">
        <f t="shared" si="100"/>
        <v>10</v>
      </c>
      <c r="F607" s="144" t="str">
        <f>IFERROR(IF(MID(D607,4,3)="AFE",VLOOKUP(D607,'Affiliated entities'!$B$7:$T$37,2,FALSE),VLOOKUP(A607,Beneficiaries!$A$9:$C$38,2,FALSE)),"")</f>
        <v/>
      </c>
      <c r="G607" s="187" t="str">
        <f>IFERROR(IF(MID(D607,4,3)="AFE",VLOOKUP(D607,'Affiliated entities'!$B$7:$T$37,4,FALSE),VLOOKUP(A607,Beneficiaries!$A$9:$C$38,3,FALSE)),"")</f>
        <v/>
      </c>
      <c r="H607" s="188" t="b">
        <f t="shared" si="101"/>
        <v>1</v>
      </c>
      <c r="I607" s="147" t="str">
        <f t="shared" si="102"/>
        <v/>
      </c>
      <c r="J607" s="300">
        <f t="shared" si="103"/>
        <v>0</v>
      </c>
      <c r="K607" s="257"/>
      <c r="L607" s="230"/>
      <c r="M607" s="258"/>
      <c r="N607" s="258"/>
      <c r="O607" s="259"/>
      <c r="P607" s="258"/>
      <c r="Q607" s="259"/>
      <c r="R607" s="261"/>
      <c r="S607" s="261"/>
      <c r="T607" s="236"/>
      <c r="U607" s="402"/>
      <c r="V607" s="277">
        <f t="shared" si="104"/>
        <v>0</v>
      </c>
      <c r="W607" s="323" t="str">
        <f t="shared" si="105"/>
        <v/>
      </c>
      <c r="X607" s="238" t="str">
        <f t="shared" si="106"/>
        <v/>
      </c>
      <c r="Y607" s="252">
        <f t="shared" si="107"/>
        <v>0</v>
      </c>
      <c r="Z607" s="252">
        <f t="shared" si="108"/>
        <v>0</v>
      </c>
      <c r="AA607" s="253">
        <f t="shared" si="109"/>
        <v>0</v>
      </c>
      <c r="AB607" s="254">
        <f t="shared" si="110"/>
        <v>0</v>
      </c>
      <c r="AC607" s="254"/>
      <c r="AD607" s="255"/>
    </row>
    <row r="608" spans="1:30" ht="12.75" customHeight="1" x14ac:dyDescent="0.25">
      <c r="A608" s="186"/>
      <c r="B608" s="230"/>
      <c r="C608" s="256"/>
      <c r="D608" s="232"/>
      <c r="E608" s="192">
        <f t="shared" si="100"/>
        <v>10</v>
      </c>
      <c r="F608" s="144" t="str">
        <f>IFERROR(IF(MID(D608,4,3)="AFE",VLOOKUP(D608,'Affiliated entities'!$B$7:$T$37,2,FALSE),VLOOKUP(A608,Beneficiaries!$A$9:$C$38,2,FALSE)),"")</f>
        <v/>
      </c>
      <c r="G608" s="187" t="str">
        <f>IFERROR(IF(MID(D608,4,3)="AFE",VLOOKUP(D608,'Affiliated entities'!$B$7:$T$37,4,FALSE),VLOOKUP(A608,Beneficiaries!$A$9:$C$38,3,FALSE)),"")</f>
        <v/>
      </c>
      <c r="H608" s="188" t="b">
        <f t="shared" si="101"/>
        <v>1</v>
      </c>
      <c r="I608" s="147" t="str">
        <f t="shared" si="102"/>
        <v/>
      </c>
      <c r="J608" s="300">
        <f t="shared" si="103"/>
        <v>0</v>
      </c>
      <c r="K608" s="257"/>
      <c r="L608" s="230"/>
      <c r="M608" s="258"/>
      <c r="N608" s="258"/>
      <c r="O608" s="259"/>
      <c r="P608" s="258"/>
      <c r="Q608" s="259"/>
      <c r="R608" s="261"/>
      <c r="S608" s="261"/>
      <c r="T608" s="236"/>
      <c r="U608" s="402"/>
      <c r="V608" s="277">
        <f t="shared" si="104"/>
        <v>0</v>
      </c>
      <c r="W608" s="323" t="str">
        <f t="shared" si="105"/>
        <v/>
      </c>
      <c r="X608" s="238" t="str">
        <f t="shared" si="106"/>
        <v/>
      </c>
      <c r="Y608" s="252">
        <f t="shared" si="107"/>
        <v>0</v>
      </c>
      <c r="Z608" s="252">
        <f t="shared" si="108"/>
        <v>0</v>
      </c>
      <c r="AA608" s="253">
        <f t="shared" si="109"/>
        <v>0</v>
      </c>
      <c r="AB608" s="254">
        <f t="shared" si="110"/>
        <v>0</v>
      </c>
      <c r="AC608" s="254"/>
      <c r="AD608" s="255"/>
    </row>
    <row r="609" spans="1:30" ht="12.75" customHeight="1" x14ac:dyDescent="0.25">
      <c r="A609" s="186"/>
      <c r="B609" s="230"/>
      <c r="C609" s="256"/>
      <c r="D609" s="232"/>
      <c r="E609" s="192">
        <f t="shared" si="100"/>
        <v>10</v>
      </c>
      <c r="F609" s="144" t="str">
        <f>IFERROR(IF(MID(D609,4,3)="AFE",VLOOKUP(D609,'Affiliated entities'!$B$7:$T$37,2,FALSE),VLOOKUP(A609,Beneficiaries!$A$9:$C$38,2,FALSE)),"")</f>
        <v/>
      </c>
      <c r="G609" s="187" t="str">
        <f>IFERROR(IF(MID(D609,4,3)="AFE",VLOOKUP(D609,'Affiliated entities'!$B$7:$T$37,4,FALSE),VLOOKUP(A609,Beneficiaries!$A$9:$C$38,3,FALSE)),"")</f>
        <v/>
      </c>
      <c r="H609" s="188" t="b">
        <f t="shared" si="101"/>
        <v>1</v>
      </c>
      <c r="I609" s="147" t="str">
        <f t="shared" si="102"/>
        <v/>
      </c>
      <c r="J609" s="300">
        <f t="shared" si="103"/>
        <v>0</v>
      </c>
      <c r="K609" s="257"/>
      <c r="L609" s="230"/>
      <c r="M609" s="258"/>
      <c r="N609" s="258"/>
      <c r="O609" s="259"/>
      <c r="P609" s="258"/>
      <c r="Q609" s="259"/>
      <c r="R609" s="261"/>
      <c r="S609" s="261"/>
      <c r="T609" s="236"/>
      <c r="U609" s="402"/>
      <c r="V609" s="277">
        <f t="shared" si="104"/>
        <v>0</v>
      </c>
      <c r="W609" s="323" t="str">
        <f t="shared" si="105"/>
        <v/>
      </c>
      <c r="X609" s="238" t="str">
        <f t="shared" si="106"/>
        <v/>
      </c>
      <c r="Y609" s="252">
        <f t="shared" si="107"/>
        <v>0</v>
      </c>
      <c r="Z609" s="252">
        <f t="shared" si="108"/>
        <v>0</v>
      </c>
      <c r="AA609" s="253">
        <f t="shared" si="109"/>
        <v>0</v>
      </c>
      <c r="AB609" s="254">
        <f t="shared" si="110"/>
        <v>0</v>
      </c>
      <c r="AC609" s="254"/>
      <c r="AD609" s="255"/>
    </row>
    <row r="610" spans="1:30" ht="12.75" customHeight="1" x14ac:dyDescent="0.25">
      <c r="A610" s="186"/>
      <c r="B610" s="230"/>
      <c r="C610" s="256"/>
      <c r="D610" s="232"/>
      <c r="E610" s="192">
        <f t="shared" si="100"/>
        <v>10</v>
      </c>
      <c r="F610" s="144" t="str">
        <f>IFERROR(IF(MID(D610,4,3)="AFE",VLOOKUP(D610,'Affiliated entities'!$B$7:$T$37,2,FALSE),VLOOKUP(A610,Beneficiaries!$A$9:$C$38,2,FALSE)),"")</f>
        <v/>
      </c>
      <c r="G610" s="187" t="str">
        <f>IFERROR(IF(MID(D610,4,3)="AFE",VLOOKUP(D610,'Affiliated entities'!$B$7:$T$37,4,FALSE),VLOOKUP(A610,Beneficiaries!$A$9:$C$38,3,FALSE)),"")</f>
        <v/>
      </c>
      <c r="H610" s="188" t="b">
        <f t="shared" si="101"/>
        <v>1</v>
      </c>
      <c r="I610" s="147" t="str">
        <f t="shared" si="102"/>
        <v/>
      </c>
      <c r="J610" s="300">
        <f t="shared" si="103"/>
        <v>0</v>
      </c>
      <c r="K610" s="257"/>
      <c r="L610" s="230"/>
      <c r="M610" s="258"/>
      <c r="N610" s="258"/>
      <c r="O610" s="259"/>
      <c r="P610" s="258"/>
      <c r="Q610" s="259"/>
      <c r="R610" s="261"/>
      <c r="S610" s="261"/>
      <c r="T610" s="236"/>
      <c r="U610" s="402"/>
      <c r="V610" s="277">
        <f t="shared" si="104"/>
        <v>0</v>
      </c>
      <c r="W610" s="323" t="str">
        <f t="shared" si="105"/>
        <v/>
      </c>
      <c r="X610" s="238" t="str">
        <f t="shared" si="106"/>
        <v/>
      </c>
      <c r="Y610" s="252">
        <f t="shared" si="107"/>
        <v>0</v>
      </c>
      <c r="Z610" s="252">
        <f t="shared" si="108"/>
        <v>0</v>
      </c>
      <c r="AA610" s="253">
        <f t="shared" si="109"/>
        <v>0</v>
      </c>
      <c r="AB610" s="254">
        <f t="shared" si="110"/>
        <v>0</v>
      </c>
      <c r="AC610" s="254"/>
      <c r="AD610" s="255"/>
    </row>
    <row r="611" spans="1:30" ht="12.75" customHeight="1" x14ac:dyDescent="0.25">
      <c r="A611" s="186"/>
      <c r="B611" s="230"/>
      <c r="C611" s="256"/>
      <c r="D611" s="232"/>
      <c r="E611" s="192">
        <f t="shared" si="100"/>
        <v>10</v>
      </c>
      <c r="F611" s="144" t="str">
        <f>IFERROR(IF(MID(D611,4,3)="AFE",VLOOKUP(D611,'Affiliated entities'!$B$7:$T$37,2,FALSE),VLOOKUP(A611,Beneficiaries!$A$9:$C$38,2,FALSE)),"")</f>
        <v/>
      </c>
      <c r="G611" s="187" t="str">
        <f>IFERROR(IF(MID(D611,4,3)="AFE",VLOOKUP(D611,'Affiliated entities'!$B$7:$T$37,4,FALSE),VLOOKUP(A611,Beneficiaries!$A$9:$C$38,3,FALSE)),"")</f>
        <v/>
      </c>
      <c r="H611" s="188" t="b">
        <f t="shared" si="101"/>
        <v>1</v>
      </c>
      <c r="I611" s="147" t="str">
        <f t="shared" si="102"/>
        <v/>
      </c>
      <c r="J611" s="300">
        <f t="shared" si="103"/>
        <v>0</v>
      </c>
      <c r="K611" s="257"/>
      <c r="L611" s="230"/>
      <c r="M611" s="258"/>
      <c r="N611" s="258"/>
      <c r="O611" s="259"/>
      <c r="P611" s="258"/>
      <c r="Q611" s="259"/>
      <c r="R611" s="261"/>
      <c r="S611" s="261"/>
      <c r="T611" s="236"/>
      <c r="U611" s="402"/>
      <c r="V611" s="277">
        <f t="shared" si="104"/>
        <v>0</v>
      </c>
      <c r="W611" s="323" t="str">
        <f t="shared" si="105"/>
        <v/>
      </c>
      <c r="X611" s="238" t="str">
        <f t="shared" si="106"/>
        <v/>
      </c>
      <c r="Y611" s="252">
        <f t="shared" si="107"/>
        <v>0</v>
      </c>
      <c r="Z611" s="252">
        <f t="shared" si="108"/>
        <v>0</v>
      </c>
      <c r="AA611" s="253">
        <f t="shared" si="109"/>
        <v>0</v>
      </c>
      <c r="AB611" s="254">
        <f t="shared" si="110"/>
        <v>0</v>
      </c>
      <c r="AC611" s="254"/>
      <c r="AD611" s="255"/>
    </row>
    <row r="612" spans="1:30" ht="12.75" customHeight="1" x14ac:dyDescent="0.25">
      <c r="A612" s="186"/>
      <c r="B612" s="230"/>
      <c r="C612" s="256"/>
      <c r="D612" s="232"/>
      <c r="E612" s="192">
        <f t="shared" si="100"/>
        <v>10</v>
      </c>
      <c r="F612" s="144" t="str">
        <f>IFERROR(IF(MID(D612,4,3)="AFE",VLOOKUP(D612,'Affiliated entities'!$B$7:$T$37,2,FALSE),VLOOKUP(A612,Beneficiaries!$A$9:$C$38,2,FALSE)),"")</f>
        <v/>
      </c>
      <c r="G612" s="187" t="str">
        <f>IFERROR(IF(MID(D612,4,3)="AFE",VLOOKUP(D612,'Affiliated entities'!$B$7:$T$37,4,FALSE),VLOOKUP(A612,Beneficiaries!$A$9:$C$38,3,FALSE)),"")</f>
        <v/>
      </c>
      <c r="H612" s="188" t="b">
        <f t="shared" si="101"/>
        <v>1</v>
      </c>
      <c r="I612" s="147" t="str">
        <f t="shared" si="102"/>
        <v/>
      </c>
      <c r="J612" s="300">
        <f t="shared" si="103"/>
        <v>0</v>
      </c>
      <c r="K612" s="257"/>
      <c r="L612" s="230"/>
      <c r="M612" s="258"/>
      <c r="N612" s="258"/>
      <c r="O612" s="259"/>
      <c r="P612" s="258"/>
      <c r="Q612" s="259"/>
      <c r="R612" s="261"/>
      <c r="S612" s="261"/>
      <c r="T612" s="236"/>
      <c r="U612" s="402"/>
      <c r="V612" s="277">
        <f t="shared" si="104"/>
        <v>0</v>
      </c>
      <c r="W612" s="323" t="str">
        <f t="shared" si="105"/>
        <v/>
      </c>
      <c r="X612" s="238" t="str">
        <f t="shared" si="106"/>
        <v/>
      </c>
      <c r="Y612" s="252">
        <f t="shared" si="107"/>
        <v>0</v>
      </c>
      <c r="Z612" s="252">
        <f t="shared" si="108"/>
        <v>0</v>
      </c>
      <c r="AA612" s="253">
        <f t="shared" si="109"/>
        <v>0</v>
      </c>
      <c r="AB612" s="254">
        <f t="shared" si="110"/>
        <v>0</v>
      </c>
      <c r="AC612" s="254"/>
      <c r="AD612" s="255"/>
    </row>
    <row r="613" spans="1:30" ht="12.75" customHeight="1" x14ac:dyDescent="0.25">
      <c r="A613" s="186"/>
      <c r="B613" s="230"/>
      <c r="C613" s="256"/>
      <c r="D613" s="232"/>
      <c r="E613" s="192">
        <f t="shared" si="100"/>
        <v>10</v>
      </c>
      <c r="F613" s="144" t="str">
        <f>IFERROR(IF(MID(D613,4,3)="AFE",VLOOKUP(D613,'Affiliated entities'!$B$7:$T$37,2,FALSE),VLOOKUP(A613,Beneficiaries!$A$9:$C$38,2,FALSE)),"")</f>
        <v/>
      </c>
      <c r="G613" s="187" t="str">
        <f>IFERROR(IF(MID(D613,4,3)="AFE",VLOOKUP(D613,'Affiliated entities'!$B$7:$T$37,4,FALSE),VLOOKUP(A613,Beneficiaries!$A$9:$C$38,3,FALSE)),"")</f>
        <v/>
      </c>
      <c r="H613" s="188" t="b">
        <f t="shared" si="101"/>
        <v>1</v>
      </c>
      <c r="I613" s="147" t="str">
        <f t="shared" si="102"/>
        <v/>
      </c>
      <c r="J613" s="300">
        <f t="shared" si="103"/>
        <v>0</v>
      </c>
      <c r="K613" s="257"/>
      <c r="L613" s="230"/>
      <c r="M613" s="258"/>
      <c r="N613" s="258"/>
      <c r="O613" s="259"/>
      <c r="P613" s="258"/>
      <c r="Q613" s="259"/>
      <c r="R613" s="261"/>
      <c r="S613" s="261"/>
      <c r="T613" s="236"/>
      <c r="U613" s="402"/>
      <c r="V613" s="277">
        <f t="shared" si="104"/>
        <v>0</v>
      </c>
      <c r="W613" s="323" t="str">
        <f t="shared" si="105"/>
        <v/>
      </c>
      <c r="X613" s="238" t="str">
        <f t="shared" si="106"/>
        <v/>
      </c>
      <c r="Y613" s="252">
        <f t="shared" si="107"/>
        <v>0</v>
      </c>
      <c r="Z613" s="252">
        <f t="shared" si="108"/>
        <v>0</v>
      </c>
      <c r="AA613" s="253">
        <f t="shared" si="109"/>
        <v>0</v>
      </c>
      <c r="AB613" s="254">
        <f t="shared" si="110"/>
        <v>0</v>
      </c>
      <c r="AC613" s="254"/>
      <c r="AD613" s="255"/>
    </row>
    <row r="614" spans="1:30" ht="12.75" customHeight="1" x14ac:dyDescent="0.25">
      <c r="A614" s="186"/>
      <c r="B614" s="230"/>
      <c r="C614" s="256"/>
      <c r="D614" s="232"/>
      <c r="E614" s="192">
        <f t="shared" si="100"/>
        <v>10</v>
      </c>
      <c r="F614" s="144" t="str">
        <f>IFERROR(IF(MID(D614,4,3)="AFE",VLOOKUP(D614,'Affiliated entities'!$B$7:$T$37,2,FALSE),VLOOKUP(A614,Beneficiaries!$A$9:$C$38,2,FALSE)),"")</f>
        <v/>
      </c>
      <c r="G614" s="187" t="str">
        <f>IFERROR(IF(MID(D614,4,3)="AFE",VLOOKUP(D614,'Affiliated entities'!$B$7:$T$37,4,FALSE),VLOOKUP(A614,Beneficiaries!$A$9:$C$38,3,FALSE)),"")</f>
        <v/>
      </c>
      <c r="H614" s="188" t="b">
        <f t="shared" si="101"/>
        <v>1</v>
      </c>
      <c r="I614" s="147" t="str">
        <f t="shared" si="102"/>
        <v/>
      </c>
      <c r="J614" s="300">
        <f t="shared" si="103"/>
        <v>0</v>
      </c>
      <c r="K614" s="257"/>
      <c r="L614" s="230"/>
      <c r="M614" s="258"/>
      <c r="N614" s="258"/>
      <c r="O614" s="259"/>
      <c r="P614" s="258"/>
      <c r="Q614" s="259"/>
      <c r="R614" s="261"/>
      <c r="S614" s="261"/>
      <c r="T614" s="236"/>
      <c r="U614" s="402"/>
      <c r="V614" s="277">
        <f t="shared" si="104"/>
        <v>0</v>
      </c>
      <c r="W614" s="323" t="str">
        <f t="shared" si="105"/>
        <v/>
      </c>
      <c r="X614" s="238" t="str">
        <f t="shared" si="106"/>
        <v/>
      </c>
      <c r="Y614" s="252">
        <f t="shared" si="107"/>
        <v>0</v>
      </c>
      <c r="Z614" s="252">
        <f t="shared" si="108"/>
        <v>0</v>
      </c>
      <c r="AA614" s="253">
        <f t="shared" si="109"/>
        <v>0</v>
      </c>
      <c r="AB614" s="254">
        <f t="shared" si="110"/>
        <v>0</v>
      </c>
      <c r="AC614" s="254"/>
      <c r="AD614" s="255"/>
    </row>
    <row r="615" spans="1:30" ht="12.75" customHeight="1" x14ac:dyDescent="0.25">
      <c r="A615" s="186"/>
      <c r="B615" s="230"/>
      <c r="C615" s="256"/>
      <c r="D615" s="232"/>
      <c r="E615" s="192">
        <f t="shared" si="100"/>
        <v>10</v>
      </c>
      <c r="F615" s="144" t="str">
        <f>IFERROR(IF(MID(D615,4,3)="AFE",VLOOKUP(D615,'Affiliated entities'!$B$7:$T$37,2,FALSE),VLOOKUP(A615,Beneficiaries!$A$9:$C$38,2,FALSE)),"")</f>
        <v/>
      </c>
      <c r="G615" s="187" t="str">
        <f>IFERROR(IF(MID(D615,4,3)="AFE",VLOOKUP(D615,'Affiliated entities'!$B$7:$T$37,4,FALSE),VLOOKUP(A615,Beneficiaries!$A$9:$C$38,3,FALSE)),"")</f>
        <v/>
      </c>
      <c r="H615" s="188" t="b">
        <f t="shared" si="101"/>
        <v>1</v>
      </c>
      <c r="I615" s="147" t="str">
        <f t="shared" si="102"/>
        <v/>
      </c>
      <c r="J615" s="300">
        <f t="shared" si="103"/>
        <v>0</v>
      </c>
      <c r="K615" s="257"/>
      <c r="L615" s="230"/>
      <c r="M615" s="258"/>
      <c r="N615" s="258"/>
      <c r="O615" s="259"/>
      <c r="P615" s="258"/>
      <c r="Q615" s="259"/>
      <c r="R615" s="261"/>
      <c r="S615" s="261"/>
      <c r="T615" s="236"/>
      <c r="U615" s="402"/>
      <c r="V615" s="277">
        <f t="shared" si="104"/>
        <v>0</v>
      </c>
      <c r="W615" s="323" t="str">
        <f t="shared" si="105"/>
        <v/>
      </c>
      <c r="X615" s="238" t="str">
        <f t="shared" si="106"/>
        <v/>
      </c>
      <c r="Y615" s="252">
        <f t="shared" si="107"/>
        <v>0</v>
      </c>
      <c r="Z615" s="252">
        <f t="shared" si="108"/>
        <v>0</v>
      </c>
      <c r="AA615" s="253">
        <f t="shared" si="109"/>
        <v>0</v>
      </c>
      <c r="AB615" s="254">
        <f t="shared" si="110"/>
        <v>0</v>
      </c>
      <c r="AC615" s="254"/>
      <c r="AD615" s="255"/>
    </row>
    <row r="616" spans="1:30" ht="12.75" customHeight="1" x14ac:dyDescent="0.25">
      <c r="A616" s="186"/>
      <c r="B616" s="230"/>
      <c r="C616" s="256"/>
      <c r="D616" s="232"/>
      <c r="E616" s="192">
        <f t="shared" si="100"/>
        <v>10</v>
      </c>
      <c r="F616" s="144" t="str">
        <f>IFERROR(IF(MID(D616,4,3)="AFE",VLOOKUP(D616,'Affiliated entities'!$B$7:$T$37,2,FALSE),VLOOKUP(A616,Beneficiaries!$A$9:$C$38,2,FALSE)),"")</f>
        <v/>
      </c>
      <c r="G616" s="187" t="str">
        <f>IFERROR(IF(MID(D616,4,3)="AFE",VLOOKUP(D616,'Affiliated entities'!$B$7:$T$37,4,FALSE),VLOOKUP(A616,Beneficiaries!$A$9:$C$38,3,FALSE)),"")</f>
        <v/>
      </c>
      <c r="H616" s="188" t="b">
        <f t="shared" si="101"/>
        <v>1</v>
      </c>
      <c r="I616" s="147" t="str">
        <f t="shared" si="102"/>
        <v/>
      </c>
      <c r="J616" s="300">
        <f t="shared" si="103"/>
        <v>0</v>
      </c>
      <c r="K616" s="257"/>
      <c r="L616" s="230"/>
      <c r="M616" s="258"/>
      <c r="N616" s="258"/>
      <c r="O616" s="259"/>
      <c r="P616" s="258"/>
      <c r="Q616" s="259"/>
      <c r="R616" s="261"/>
      <c r="S616" s="261"/>
      <c r="T616" s="236"/>
      <c r="U616" s="402"/>
      <c r="V616" s="277">
        <f t="shared" si="104"/>
        <v>0</v>
      </c>
      <c r="W616" s="323" t="str">
        <f t="shared" si="105"/>
        <v/>
      </c>
      <c r="X616" s="238" t="str">
        <f t="shared" si="106"/>
        <v/>
      </c>
      <c r="Y616" s="252">
        <f t="shared" si="107"/>
        <v>0</v>
      </c>
      <c r="Z616" s="252">
        <f t="shared" si="108"/>
        <v>0</v>
      </c>
      <c r="AA616" s="253">
        <f t="shared" si="109"/>
        <v>0</v>
      </c>
      <c r="AB616" s="254">
        <f t="shared" si="110"/>
        <v>0</v>
      </c>
      <c r="AC616" s="254"/>
      <c r="AD616" s="255"/>
    </row>
    <row r="617" spans="1:30" ht="12.75" customHeight="1" x14ac:dyDescent="0.25">
      <c r="A617" s="186"/>
      <c r="B617" s="230"/>
      <c r="C617" s="256"/>
      <c r="D617" s="232"/>
      <c r="E617" s="192">
        <f t="shared" si="100"/>
        <v>10</v>
      </c>
      <c r="F617" s="144" t="str">
        <f>IFERROR(IF(MID(D617,4,3)="AFE",VLOOKUP(D617,'Affiliated entities'!$B$7:$T$37,2,FALSE),VLOOKUP(A617,Beneficiaries!$A$9:$C$38,2,FALSE)),"")</f>
        <v/>
      </c>
      <c r="G617" s="187" t="str">
        <f>IFERROR(IF(MID(D617,4,3)="AFE",VLOOKUP(D617,'Affiliated entities'!$B$7:$T$37,4,FALSE),VLOOKUP(A617,Beneficiaries!$A$9:$C$38,3,FALSE)),"")</f>
        <v/>
      </c>
      <c r="H617" s="188" t="b">
        <f t="shared" si="101"/>
        <v>1</v>
      </c>
      <c r="I617" s="147" t="str">
        <f t="shared" si="102"/>
        <v/>
      </c>
      <c r="J617" s="300">
        <f t="shared" si="103"/>
        <v>0</v>
      </c>
      <c r="K617" s="257"/>
      <c r="L617" s="230"/>
      <c r="M617" s="258"/>
      <c r="N617" s="258"/>
      <c r="O617" s="259"/>
      <c r="P617" s="258"/>
      <c r="Q617" s="259"/>
      <c r="R617" s="261"/>
      <c r="S617" s="261"/>
      <c r="T617" s="236"/>
      <c r="U617" s="402"/>
      <c r="V617" s="277">
        <f t="shared" si="104"/>
        <v>0</v>
      </c>
      <c r="W617" s="323" t="str">
        <f t="shared" si="105"/>
        <v/>
      </c>
      <c r="X617" s="238" t="str">
        <f t="shared" si="106"/>
        <v/>
      </c>
      <c r="Y617" s="252">
        <f t="shared" si="107"/>
        <v>0</v>
      </c>
      <c r="Z617" s="252">
        <f t="shared" si="108"/>
        <v>0</v>
      </c>
      <c r="AA617" s="253">
        <f t="shared" si="109"/>
        <v>0</v>
      </c>
      <c r="AB617" s="254">
        <f t="shared" si="110"/>
        <v>0</v>
      </c>
      <c r="AC617" s="254"/>
      <c r="AD617" s="255"/>
    </row>
    <row r="618" spans="1:30" ht="12.75" customHeight="1" x14ac:dyDescent="0.25">
      <c r="A618" s="186"/>
      <c r="B618" s="230"/>
      <c r="C618" s="256"/>
      <c r="D618" s="232"/>
      <c r="E618" s="192">
        <f t="shared" si="100"/>
        <v>10</v>
      </c>
      <c r="F618" s="144" t="str">
        <f>IFERROR(IF(MID(D618,4,3)="AFE",VLOOKUP(D618,'Affiliated entities'!$B$7:$T$37,2,FALSE),VLOOKUP(A618,Beneficiaries!$A$9:$C$38,2,FALSE)),"")</f>
        <v/>
      </c>
      <c r="G618" s="187" t="str">
        <f>IFERROR(IF(MID(D618,4,3)="AFE",VLOOKUP(D618,'Affiliated entities'!$B$7:$T$37,4,FALSE),VLOOKUP(A618,Beneficiaries!$A$9:$C$38,3,FALSE)),"")</f>
        <v/>
      </c>
      <c r="H618" s="188" t="b">
        <f t="shared" si="101"/>
        <v>1</v>
      </c>
      <c r="I618" s="147" t="str">
        <f t="shared" si="102"/>
        <v/>
      </c>
      <c r="J618" s="300">
        <f t="shared" si="103"/>
        <v>0</v>
      </c>
      <c r="K618" s="257"/>
      <c r="L618" s="230"/>
      <c r="M618" s="258"/>
      <c r="N618" s="258"/>
      <c r="O618" s="259"/>
      <c r="P618" s="258"/>
      <c r="Q618" s="259"/>
      <c r="R618" s="261"/>
      <c r="S618" s="261"/>
      <c r="T618" s="236"/>
      <c r="U618" s="402"/>
      <c r="V618" s="277">
        <f t="shared" si="104"/>
        <v>0</v>
      </c>
      <c r="W618" s="323" t="str">
        <f t="shared" si="105"/>
        <v/>
      </c>
      <c r="X618" s="238" t="str">
        <f t="shared" si="106"/>
        <v/>
      </c>
      <c r="Y618" s="252">
        <f t="shared" si="107"/>
        <v>0</v>
      </c>
      <c r="Z618" s="252">
        <f t="shared" si="108"/>
        <v>0</v>
      </c>
      <c r="AA618" s="253">
        <f t="shared" si="109"/>
        <v>0</v>
      </c>
      <c r="AB618" s="254">
        <f t="shared" si="110"/>
        <v>0</v>
      </c>
      <c r="AC618" s="254"/>
      <c r="AD618" s="255"/>
    </row>
    <row r="619" spans="1:30" ht="12.75" customHeight="1" x14ac:dyDescent="0.25">
      <c r="A619" s="186"/>
      <c r="B619" s="230"/>
      <c r="C619" s="256"/>
      <c r="D619" s="232"/>
      <c r="E619" s="192">
        <f t="shared" si="100"/>
        <v>10</v>
      </c>
      <c r="F619" s="144" t="str">
        <f>IFERROR(IF(MID(D619,4,3)="AFE",VLOOKUP(D619,'Affiliated entities'!$B$7:$T$37,2,FALSE),VLOOKUP(A619,Beneficiaries!$A$9:$C$38,2,FALSE)),"")</f>
        <v/>
      </c>
      <c r="G619" s="187" t="str">
        <f>IFERROR(IF(MID(D619,4,3)="AFE",VLOOKUP(D619,'Affiliated entities'!$B$7:$T$37,4,FALSE),VLOOKUP(A619,Beneficiaries!$A$9:$C$38,3,FALSE)),"")</f>
        <v/>
      </c>
      <c r="H619" s="188" t="b">
        <f t="shared" si="101"/>
        <v>1</v>
      </c>
      <c r="I619" s="147" t="str">
        <f t="shared" si="102"/>
        <v/>
      </c>
      <c r="J619" s="300">
        <f t="shared" si="103"/>
        <v>0</v>
      </c>
      <c r="K619" s="257"/>
      <c r="L619" s="230"/>
      <c r="M619" s="258"/>
      <c r="N619" s="258"/>
      <c r="O619" s="259"/>
      <c r="P619" s="258"/>
      <c r="Q619" s="259"/>
      <c r="R619" s="261"/>
      <c r="S619" s="261"/>
      <c r="T619" s="236"/>
      <c r="U619" s="402"/>
      <c r="V619" s="277">
        <f t="shared" si="104"/>
        <v>0</v>
      </c>
      <c r="W619" s="323" t="str">
        <f t="shared" si="105"/>
        <v/>
      </c>
      <c r="X619" s="238" t="str">
        <f t="shared" si="106"/>
        <v/>
      </c>
      <c r="Y619" s="252">
        <f t="shared" si="107"/>
        <v>0</v>
      </c>
      <c r="Z619" s="252">
        <f t="shared" si="108"/>
        <v>0</v>
      </c>
      <c r="AA619" s="253">
        <f t="shared" si="109"/>
        <v>0</v>
      </c>
      <c r="AB619" s="254">
        <f t="shared" si="110"/>
        <v>0</v>
      </c>
      <c r="AC619" s="254"/>
      <c r="AD619" s="255"/>
    </row>
    <row r="620" spans="1:30" ht="12.75" customHeight="1" x14ac:dyDescent="0.25">
      <c r="A620" s="186"/>
      <c r="B620" s="230"/>
      <c r="C620" s="256"/>
      <c r="D620" s="232"/>
      <c r="E620" s="192">
        <f t="shared" si="100"/>
        <v>10</v>
      </c>
      <c r="F620" s="144" t="str">
        <f>IFERROR(IF(MID(D620,4,3)="AFE",VLOOKUP(D620,'Affiliated entities'!$B$7:$T$37,2,FALSE),VLOOKUP(A620,Beneficiaries!$A$9:$C$38,2,FALSE)),"")</f>
        <v/>
      </c>
      <c r="G620" s="187" t="str">
        <f>IFERROR(IF(MID(D620,4,3)="AFE",VLOOKUP(D620,'Affiliated entities'!$B$7:$T$37,4,FALSE),VLOOKUP(A620,Beneficiaries!$A$9:$C$38,3,FALSE)),"")</f>
        <v/>
      </c>
      <c r="H620" s="188" t="b">
        <f t="shared" si="101"/>
        <v>1</v>
      </c>
      <c r="I620" s="147" t="str">
        <f t="shared" si="102"/>
        <v/>
      </c>
      <c r="J620" s="300">
        <f t="shared" si="103"/>
        <v>0</v>
      </c>
      <c r="K620" s="257"/>
      <c r="L620" s="230"/>
      <c r="M620" s="258"/>
      <c r="N620" s="258"/>
      <c r="O620" s="259"/>
      <c r="P620" s="258"/>
      <c r="Q620" s="259"/>
      <c r="R620" s="261"/>
      <c r="S620" s="261"/>
      <c r="T620" s="236"/>
      <c r="U620" s="402"/>
      <c r="V620" s="277">
        <f t="shared" si="104"/>
        <v>0</v>
      </c>
      <c r="W620" s="323" t="str">
        <f t="shared" si="105"/>
        <v/>
      </c>
      <c r="X620" s="238" t="str">
        <f t="shared" si="106"/>
        <v/>
      </c>
      <c r="Y620" s="252">
        <f t="shared" si="107"/>
        <v>0</v>
      </c>
      <c r="Z620" s="252">
        <f t="shared" si="108"/>
        <v>0</v>
      </c>
      <c r="AA620" s="253">
        <f t="shared" si="109"/>
        <v>0</v>
      </c>
      <c r="AB620" s="254">
        <f t="shared" si="110"/>
        <v>0</v>
      </c>
      <c r="AC620" s="254"/>
      <c r="AD620" s="255"/>
    </row>
    <row r="621" spans="1:30" ht="12.75" customHeight="1" x14ac:dyDescent="0.25">
      <c r="A621" s="186"/>
      <c r="B621" s="230"/>
      <c r="C621" s="256"/>
      <c r="D621" s="232"/>
      <c r="E621" s="192">
        <f t="shared" si="100"/>
        <v>10</v>
      </c>
      <c r="F621" s="144" t="str">
        <f>IFERROR(IF(MID(D621,4,3)="AFE",VLOOKUP(D621,'Affiliated entities'!$B$7:$T$37,2,FALSE),VLOOKUP(A621,Beneficiaries!$A$9:$C$38,2,FALSE)),"")</f>
        <v/>
      </c>
      <c r="G621" s="187" t="str">
        <f>IFERROR(IF(MID(D621,4,3)="AFE",VLOOKUP(D621,'Affiliated entities'!$B$7:$T$37,4,FALSE),VLOOKUP(A621,Beneficiaries!$A$9:$C$38,3,FALSE)),"")</f>
        <v/>
      </c>
      <c r="H621" s="188" t="b">
        <f t="shared" si="101"/>
        <v>1</v>
      </c>
      <c r="I621" s="147" t="str">
        <f t="shared" si="102"/>
        <v/>
      </c>
      <c r="J621" s="300">
        <f t="shared" si="103"/>
        <v>0</v>
      </c>
      <c r="K621" s="257"/>
      <c r="L621" s="230"/>
      <c r="M621" s="258"/>
      <c r="N621" s="258"/>
      <c r="O621" s="259"/>
      <c r="P621" s="258"/>
      <c r="Q621" s="259"/>
      <c r="R621" s="261"/>
      <c r="S621" s="261"/>
      <c r="T621" s="236"/>
      <c r="U621" s="402"/>
      <c r="V621" s="277">
        <f t="shared" si="104"/>
        <v>0</v>
      </c>
      <c r="W621" s="323" t="str">
        <f t="shared" si="105"/>
        <v/>
      </c>
      <c r="X621" s="238" t="str">
        <f t="shared" si="106"/>
        <v/>
      </c>
      <c r="Y621" s="252">
        <f t="shared" si="107"/>
        <v>0</v>
      </c>
      <c r="Z621" s="252">
        <f t="shared" si="108"/>
        <v>0</v>
      </c>
      <c r="AA621" s="253">
        <f t="shared" si="109"/>
        <v>0</v>
      </c>
      <c r="AB621" s="254">
        <f t="shared" si="110"/>
        <v>0</v>
      </c>
      <c r="AC621" s="254"/>
      <c r="AD621" s="255"/>
    </row>
    <row r="622" spans="1:30" ht="12.75" customHeight="1" x14ac:dyDescent="0.25">
      <c r="A622" s="186"/>
      <c r="B622" s="230"/>
      <c r="C622" s="256"/>
      <c r="D622" s="232"/>
      <c r="E622" s="192">
        <f t="shared" si="100"/>
        <v>10</v>
      </c>
      <c r="F622" s="144" t="str">
        <f>IFERROR(IF(MID(D622,4,3)="AFE",VLOOKUP(D622,'Affiliated entities'!$B$7:$T$37,2,FALSE),VLOOKUP(A622,Beneficiaries!$A$9:$C$38,2,FALSE)),"")</f>
        <v/>
      </c>
      <c r="G622" s="187" t="str">
        <f>IFERROR(IF(MID(D622,4,3)="AFE",VLOOKUP(D622,'Affiliated entities'!$B$7:$T$37,4,FALSE),VLOOKUP(A622,Beneficiaries!$A$9:$C$38,3,FALSE)),"")</f>
        <v/>
      </c>
      <c r="H622" s="188" t="b">
        <f t="shared" si="101"/>
        <v>1</v>
      </c>
      <c r="I622" s="147" t="str">
        <f t="shared" si="102"/>
        <v/>
      </c>
      <c r="J622" s="300">
        <f t="shared" si="103"/>
        <v>0</v>
      </c>
      <c r="K622" s="257"/>
      <c r="L622" s="230"/>
      <c r="M622" s="258"/>
      <c r="N622" s="258"/>
      <c r="O622" s="259"/>
      <c r="P622" s="258"/>
      <c r="Q622" s="259"/>
      <c r="R622" s="261"/>
      <c r="S622" s="261"/>
      <c r="T622" s="236"/>
      <c r="U622" s="402"/>
      <c r="V622" s="277">
        <f t="shared" si="104"/>
        <v>0</v>
      </c>
      <c r="W622" s="323" t="str">
        <f t="shared" si="105"/>
        <v/>
      </c>
      <c r="X622" s="238" t="str">
        <f t="shared" si="106"/>
        <v/>
      </c>
      <c r="Y622" s="252">
        <f t="shared" si="107"/>
        <v>0</v>
      </c>
      <c r="Z622" s="252">
        <f t="shared" si="108"/>
        <v>0</v>
      </c>
      <c r="AA622" s="253">
        <f t="shared" si="109"/>
        <v>0</v>
      </c>
      <c r="AB622" s="254">
        <f t="shared" si="110"/>
        <v>0</v>
      </c>
      <c r="AC622" s="254"/>
      <c r="AD622" s="255"/>
    </row>
    <row r="623" spans="1:30" ht="12.75" customHeight="1" x14ac:dyDescent="0.25">
      <c r="A623" s="186"/>
      <c r="B623" s="230"/>
      <c r="C623" s="256"/>
      <c r="D623" s="232"/>
      <c r="E623" s="192">
        <f t="shared" si="100"/>
        <v>10</v>
      </c>
      <c r="F623" s="144" t="str">
        <f>IFERROR(IF(MID(D623,4,3)="AFE",VLOOKUP(D623,'Affiliated entities'!$B$7:$T$37,2,FALSE),VLOOKUP(A623,Beneficiaries!$A$9:$C$38,2,FALSE)),"")</f>
        <v/>
      </c>
      <c r="G623" s="187" t="str">
        <f>IFERROR(IF(MID(D623,4,3)="AFE",VLOOKUP(D623,'Affiliated entities'!$B$7:$T$37,4,FALSE),VLOOKUP(A623,Beneficiaries!$A$9:$C$38,3,FALSE)),"")</f>
        <v/>
      </c>
      <c r="H623" s="188" t="b">
        <f t="shared" si="101"/>
        <v>1</v>
      </c>
      <c r="I623" s="147" t="str">
        <f t="shared" si="102"/>
        <v/>
      </c>
      <c r="J623" s="300">
        <f t="shared" si="103"/>
        <v>0</v>
      </c>
      <c r="K623" s="257"/>
      <c r="L623" s="230"/>
      <c r="M623" s="258"/>
      <c r="N623" s="258"/>
      <c r="O623" s="259"/>
      <c r="P623" s="258"/>
      <c r="Q623" s="259"/>
      <c r="R623" s="261"/>
      <c r="S623" s="261"/>
      <c r="T623" s="236"/>
      <c r="U623" s="402"/>
      <c r="V623" s="277">
        <f t="shared" si="104"/>
        <v>0</v>
      </c>
      <c r="W623" s="323" t="str">
        <f t="shared" si="105"/>
        <v/>
      </c>
      <c r="X623" s="238" t="str">
        <f t="shared" si="106"/>
        <v/>
      </c>
      <c r="Y623" s="252">
        <f t="shared" si="107"/>
        <v>0</v>
      </c>
      <c r="Z623" s="252">
        <f t="shared" si="108"/>
        <v>0</v>
      </c>
      <c r="AA623" s="253">
        <f t="shared" si="109"/>
        <v>0</v>
      </c>
      <c r="AB623" s="254">
        <f t="shared" si="110"/>
        <v>0</v>
      </c>
      <c r="AC623" s="254"/>
      <c r="AD623" s="255"/>
    </row>
    <row r="624" spans="1:30" ht="12.75" customHeight="1" x14ac:dyDescent="0.25">
      <c r="A624" s="186"/>
      <c r="B624" s="230"/>
      <c r="C624" s="256"/>
      <c r="D624" s="232"/>
      <c r="E624" s="192">
        <f t="shared" si="100"/>
        <v>10</v>
      </c>
      <c r="F624" s="144" t="str">
        <f>IFERROR(IF(MID(D624,4,3)="AFE",VLOOKUP(D624,'Affiliated entities'!$B$7:$T$37,2,FALSE),VLOOKUP(A624,Beneficiaries!$A$9:$C$38,2,FALSE)),"")</f>
        <v/>
      </c>
      <c r="G624" s="187" t="str">
        <f>IFERROR(IF(MID(D624,4,3)="AFE",VLOOKUP(D624,'Affiliated entities'!$B$7:$T$37,4,FALSE),VLOOKUP(A624,Beneficiaries!$A$9:$C$38,3,FALSE)),"")</f>
        <v/>
      </c>
      <c r="H624" s="188" t="b">
        <f t="shared" si="101"/>
        <v>1</v>
      </c>
      <c r="I624" s="147" t="str">
        <f t="shared" si="102"/>
        <v/>
      </c>
      <c r="J624" s="300">
        <f t="shared" si="103"/>
        <v>0</v>
      </c>
      <c r="K624" s="257"/>
      <c r="L624" s="230"/>
      <c r="M624" s="258"/>
      <c r="N624" s="258"/>
      <c r="O624" s="259"/>
      <c r="P624" s="258"/>
      <c r="Q624" s="259"/>
      <c r="R624" s="261"/>
      <c r="S624" s="261"/>
      <c r="T624" s="236"/>
      <c r="U624" s="402"/>
      <c r="V624" s="277">
        <f t="shared" si="104"/>
        <v>0</v>
      </c>
      <c r="W624" s="323" t="str">
        <f t="shared" si="105"/>
        <v/>
      </c>
      <c r="X624" s="238" t="str">
        <f t="shared" si="106"/>
        <v/>
      </c>
      <c r="Y624" s="252">
        <f t="shared" si="107"/>
        <v>0</v>
      </c>
      <c r="Z624" s="252">
        <f t="shared" si="108"/>
        <v>0</v>
      </c>
      <c r="AA624" s="253">
        <f t="shared" si="109"/>
        <v>0</v>
      </c>
      <c r="AB624" s="254">
        <f t="shared" si="110"/>
        <v>0</v>
      </c>
      <c r="AC624" s="254"/>
      <c r="AD624" s="255"/>
    </row>
    <row r="625" spans="1:30" ht="12.75" customHeight="1" x14ac:dyDescent="0.25">
      <c r="A625" s="186"/>
      <c r="B625" s="230"/>
      <c r="C625" s="256"/>
      <c r="D625" s="232"/>
      <c r="E625" s="192">
        <f t="shared" si="100"/>
        <v>10</v>
      </c>
      <c r="F625" s="144" t="str">
        <f>IFERROR(IF(MID(D625,4,3)="AFE",VLOOKUP(D625,'Affiliated entities'!$B$7:$T$37,2,FALSE),VLOOKUP(A625,Beneficiaries!$A$9:$C$38,2,FALSE)),"")</f>
        <v/>
      </c>
      <c r="G625" s="187" t="str">
        <f>IFERROR(IF(MID(D625,4,3)="AFE",VLOOKUP(D625,'Affiliated entities'!$B$7:$T$37,4,FALSE),VLOOKUP(A625,Beneficiaries!$A$9:$C$38,3,FALSE)),"")</f>
        <v/>
      </c>
      <c r="H625" s="188" t="b">
        <f t="shared" si="101"/>
        <v>1</v>
      </c>
      <c r="I625" s="147" t="str">
        <f t="shared" si="102"/>
        <v/>
      </c>
      <c r="J625" s="300">
        <f t="shared" si="103"/>
        <v>0</v>
      </c>
      <c r="K625" s="257"/>
      <c r="L625" s="230"/>
      <c r="M625" s="258"/>
      <c r="N625" s="258"/>
      <c r="O625" s="259"/>
      <c r="P625" s="258"/>
      <c r="Q625" s="259"/>
      <c r="R625" s="261"/>
      <c r="S625" s="261"/>
      <c r="T625" s="236"/>
      <c r="U625" s="402"/>
      <c r="V625" s="277">
        <f t="shared" si="104"/>
        <v>0</v>
      </c>
      <c r="W625" s="323" t="str">
        <f t="shared" si="105"/>
        <v/>
      </c>
      <c r="X625" s="238" t="str">
        <f t="shared" si="106"/>
        <v/>
      </c>
      <c r="Y625" s="252">
        <f t="shared" si="107"/>
        <v>0</v>
      </c>
      <c r="Z625" s="252">
        <f t="shared" si="108"/>
        <v>0</v>
      </c>
      <c r="AA625" s="253">
        <f t="shared" si="109"/>
        <v>0</v>
      </c>
      <c r="AB625" s="254">
        <f t="shared" si="110"/>
        <v>0</v>
      </c>
      <c r="AC625" s="254"/>
      <c r="AD625" s="255"/>
    </row>
    <row r="626" spans="1:30" ht="12.75" customHeight="1" x14ac:dyDescent="0.25">
      <c r="A626" s="186"/>
      <c r="B626" s="230"/>
      <c r="C626" s="256"/>
      <c r="D626" s="232"/>
      <c r="E626" s="192">
        <f t="shared" ref="E626:E689" si="111">IF(H626=TRUE,10,0)</f>
        <v>10</v>
      </c>
      <c r="F626" s="144" t="str">
        <f>IFERROR(IF(MID(D626,4,3)="AFE",VLOOKUP(D626,'Affiliated entities'!$B$7:$T$37,2,FALSE),VLOOKUP(A626,Beneficiaries!$A$9:$C$38,2,FALSE)),"")</f>
        <v/>
      </c>
      <c r="G626" s="187" t="str">
        <f>IFERROR(IF(MID(D626,4,3)="AFE",VLOOKUP(D626,'Affiliated entities'!$B$7:$T$37,4,FALSE),VLOOKUP(A626,Beneficiaries!$A$9:$C$38,3,FALSE)),"")</f>
        <v/>
      </c>
      <c r="H626" s="188" t="b">
        <f t="shared" ref="H626:H689" si="112">IF(I626="Partner",TRUE,ISNUMBER(FIND(A626,D626)))</f>
        <v>1</v>
      </c>
      <c r="I626" s="147" t="str">
        <f t="shared" ref="I626:I689" si="113">IF(A626&lt;&gt;"",D626,"")</f>
        <v/>
      </c>
      <c r="J626" s="300">
        <f t="shared" ref="J626:J689" si="114">IF(I626="partner",A626,0)</f>
        <v>0</v>
      </c>
      <c r="K626" s="257"/>
      <c r="L626" s="230"/>
      <c r="M626" s="258"/>
      <c r="N626" s="258"/>
      <c r="O626" s="259"/>
      <c r="P626" s="258"/>
      <c r="Q626" s="259"/>
      <c r="R626" s="261"/>
      <c r="S626" s="261"/>
      <c r="T626" s="236"/>
      <c r="U626" s="402"/>
      <c r="V626" s="277">
        <f t="shared" ref="V626:V689" si="115">+T626+U626</f>
        <v>0</v>
      </c>
      <c r="W626" s="323" t="str">
        <f t="shared" ref="W626:W689" si="116">IF(A626="","",(IF(OR(B626="",C626="",D626="",K626="",M626="",N626="",O626="",P626="",Q626="",R626="",S626="",),"FILL ALL FIELDS","")))</f>
        <v/>
      </c>
      <c r="X626" s="238" t="str">
        <f t="shared" ref="X626:X689" si="117">IF(A626="","",(IF(OR(N626=P626, R626=S626),"CHECK DATES or CITY","")))</f>
        <v/>
      </c>
      <c r="Y626" s="252">
        <f t="shared" ref="Y626:Y689" si="118">IF(OR(O626="IN", O626=""), 0, IF(OR(Q626="IN", Q626=""), 0, T626))</f>
        <v>0</v>
      </c>
      <c r="Z626" s="252">
        <f t="shared" ref="Z626:Z689" si="119">+U626</f>
        <v>0</v>
      </c>
      <c r="AA626" s="253">
        <f t="shared" ref="AA626:AA689" si="120">+Z626+Y626</f>
        <v>0</v>
      </c>
      <c r="AB626" s="254">
        <f t="shared" ref="AB626:AB689" si="121">IF(V626&gt;AA626,V626-AA626,0)</f>
        <v>0</v>
      </c>
      <c r="AC626" s="254"/>
      <c r="AD626" s="255"/>
    </row>
    <row r="627" spans="1:30" ht="12.75" customHeight="1" x14ac:dyDescent="0.25">
      <c r="A627" s="186"/>
      <c r="B627" s="230"/>
      <c r="C627" s="256"/>
      <c r="D627" s="232"/>
      <c r="E627" s="192">
        <f t="shared" si="111"/>
        <v>10</v>
      </c>
      <c r="F627" s="144" t="str">
        <f>IFERROR(IF(MID(D627,4,3)="AFE",VLOOKUP(D627,'Affiliated entities'!$B$7:$T$37,2,FALSE),VLOOKUP(A627,Beneficiaries!$A$9:$C$38,2,FALSE)),"")</f>
        <v/>
      </c>
      <c r="G627" s="187" t="str">
        <f>IFERROR(IF(MID(D627,4,3)="AFE",VLOOKUP(D627,'Affiliated entities'!$B$7:$T$37,4,FALSE),VLOOKUP(A627,Beneficiaries!$A$9:$C$38,3,FALSE)),"")</f>
        <v/>
      </c>
      <c r="H627" s="188" t="b">
        <f t="shared" si="112"/>
        <v>1</v>
      </c>
      <c r="I627" s="147" t="str">
        <f t="shared" si="113"/>
        <v/>
      </c>
      <c r="J627" s="300">
        <f t="shared" si="114"/>
        <v>0</v>
      </c>
      <c r="K627" s="257"/>
      <c r="L627" s="230"/>
      <c r="M627" s="258"/>
      <c r="N627" s="258"/>
      <c r="O627" s="259"/>
      <c r="P627" s="258"/>
      <c r="Q627" s="259"/>
      <c r="R627" s="261"/>
      <c r="S627" s="261"/>
      <c r="T627" s="236"/>
      <c r="U627" s="402"/>
      <c r="V627" s="277">
        <f t="shared" si="115"/>
        <v>0</v>
      </c>
      <c r="W627" s="323" t="str">
        <f t="shared" si="116"/>
        <v/>
      </c>
      <c r="X627" s="238" t="str">
        <f t="shared" si="117"/>
        <v/>
      </c>
      <c r="Y627" s="252">
        <f t="shared" si="118"/>
        <v>0</v>
      </c>
      <c r="Z627" s="252">
        <f t="shared" si="119"/>
        <v>0</v>
      </c>
      <c r="AA627" s="253">
        <f t="shared" si="120"/>
        <v>0</v>
      </c>
      <c r="AB627" s="254">
        <f t="shared" si="121"/>
        <v>0</v>
      </c>
      <c r="AC627" s="254"/>
      <c r="AD627" s="255"/>
    </row>
    <row r="628" spans="1:30" ht="12.75" customHeight="1" x14ac:dyDescent="0.25">
      <c r="A628" s="186"/>
      <c r="B628" s="230"/>
      <c r="C628" s="256"/>
      <c r="D628" s="232"/>
      <c r="E628" s="192">
        <f t="shared" si="111"/>
        <v>10</v>
      </c>
      <c r="F628" s="144" t="str">
        <f>IFERROR(IF(MID(D628,4,3)="AFE",VLOOKUP(D628,'Affiliated entities'!$B$7:$T$37,2,FALSE),VLOOKUP(A628,Beneficiaries!$A$9:$C$38,2,FALSE)),"")</f>
        <v/>
      </c>
      <c r="G628" s="187" t="str">
        <f>IFERROR(IF(MID(D628,4,3)="AFE",VLOOKUP(D628,'Affiliated entities'!$B$7:$T$37,4,FALSE),VLOOKUP(A628,Beneficiaries!$A$9:$C$38,3,FALSE)),"")</f>
        <v/>
      </c>
      <c r="H628" s="188" t="b">
        <f t="shared" si="112"/>
        <v>1</v>
      </c>
      <c r="I628" s="147" t="str">
        <f t="shared" si="113"/>
        <v/>
      </c>
      <c r="J628" s="300">
        <f t="shared" si="114"/>
        <v>0</v>
      </c>
      <c r="K628" s="257"/>
      <c r="L628" s="230"/>
      <c r="M628" s="258"/>
      <c r="N628" s="258"/>
      <c r="O628" s="259"/>
      <c r="P628" s="258"/>
      <c r="Q628" s="259"/>
      <c r="R628" s="261"/>
      <c r="S628" s="261"/>
      <c r="T628" s="236"/>
      <c r="U628" s="402"/>
      <c r="V628" s="277">
        <f t="shared" si="115"/>
        <v>0</v>
      </c>
      <c r="W628" s="323" t="str">
        <f t="shared" si="116"/>
        <v/>
      </c>
      <c r="X628" s="238" t="str">
        <f t="shared" si="117"/>
        <v/>
      </c>
      <c r="Y628" s="252">
        <f t="shared" si="118"/>
        <v>0</v>
      </c>
      <c r="Z628" s="252">
        <f t="shared" si="119"/>
        <v>0</v>
      </c>
      <c r="AA628" s="253">
        <f t="shared" si="120"/>
        <v>0</v>
      </c>
      <c r="AB628" s="254">
        <f t="shared" si="121"/>
        <v>0</v>
      </c>
      <c r="AC628" s="254"/>
      <c r="AD628" s="255"/>
    </row>
    <row r="629" spans="1:30" ht="12.75" customHeight="1" x14ac:dyDescent="0.25">
      <c r="A629" s="186"/>
      <c r="B629" s="230"/>
      <c r="C629" s="256"/>
      <c r="D629" s="232"/>
      <c r="E629" s="192">
        <f t="shared" si="111"/>
        <v>10</v>
      </c>
      <c r="F629" s="144" t="str">
        <f>IFERROR(IF(MID(D629,4,3)="AFE",VLOOKUP(D629,'Affiliated entities'!$B$7:$T$37,2,FALSE),VLOOKUP(A629,Beneficiaries!$A$9:$C$38,2,FALSE)),"")</f>
        <v/>
      </c>
      <c r="G629" s="187" t="str">
        <f>IFERROR(IF(MID(D629,4,3)="AFE",VLOOKUP(D629,'Affiliated entities'!$B$7:$T$37,4,FALSE),VLOOKUP(A629,Beneficiaries!$A$9:$C$38,3,FALSE)),"")</f>
        <v/>
      </c>
      <c r="H629" s="188" t="b">
        <f t="shared" si="112"/>
        <v>1</v>
      </c>
      <c r="I629" s="147" t="str">
        <f t="shared" si="113"/>
        <v/>
      </c>
      <c r="J629" s="300">
        <f t="shared" si="114"/>
        <v>0</v>
      </c>
      <c r="K629" s="257"/>
      <c r="L629" s="230"/>
      <c r="M629" s="258"/>
      <c r="N629" s="258"/>
      <c r="O629" s="259"/>
      <c r="P629" s="258"/>
      <c r="Q629" s="259"/>
      <c r="R629" s="261"/>
      <c r="S629" s="261"/>
      <c r="T629" s="236"/>
      <c r="U629" s="402"/>
      <c r="V629" s="277">
        <f t="shared" si="115"/>
        <v>0</v>
      </c>
      <c r="W629" s="323" t="str">
        <f t="shared" si="116"/>
        <v/>
      </c>
      <c r="X629" s="238" t="str">
        <f t="shared" si="117"/>
        <v/>
      </c>
      <c r="Y629" s="252">
        <f t="shared" si="118"/>
        <v>0</v>
      </c>
      <c r="Z629" s="252">
        <f t="shared" si="119"/>
        <v>0</v>
      </c>
      <c r="AA629" s="253">
        <f t="shared" si="120"/>
        <v>0</v>
      </c>
      <c r="AB629" s="254">
        <f t="shared" si="121"/>
        <v>0</v>
      </c>
      <c r="AC629" s="254"/>
      <c r="AD629" s="255"/>
    </row>
    <row r="630" spans="1:30" ht="12.75" customHeight="1" x14ac:dyDescent="0.25">
      <c r="A630" s="186"/>
      <c r="B630" s="230"/>
      <c r="C630" s="256"/>
      <c r="D630" s="232"/>
      <c r="E630" s="192">
        <f t="shared" si="111"/>
        <v>10</v>
      </c>
      <c r="F630" s="144" t="str">
        <f>IFERROR(IF(MID(D630,4,3)="AFE",VLOOKUP(D630,'Affiliated entities'!$B$7:$T$37,2,FALSE),VLOOKUP(A630,Beneficiaries!$A$9:$C$38,2,FALSE)),"")</f>
        <v/>
      </c>
      <c r="G630" s="187" t="str">
        <f>IFERROR(IF(MID(D630,4,3)="AFE",VLOOKUP(D630,'Affiliated entities'!$B$7:$T$37,4,FALSE),VLOOKUP(A630,Beneficiaries!$A$9:$C$38,3,FALSE)),"")</f>
        <v/>
      </c>
      <c r="H630" s="188" t="b">
        <f t="shared" si="112"/>
        <v>1</v>
      </c>
      <c r="I630" s="147" t="str">
        <f t="shared" si="113"/>
        <v/>
      </c>
      <c r="J630" s="300">
        <f t="shared" si="114"/>
        <v>0</v>
      </c>
      <c r="K630" s="257"/>
      <c r="L630" s="230"/>
      <c r="M630" s="258"/>
      <c r="N630" s="258"/>
      <c r="O630" s="259"/>
      <c r="P630" s="258"/>
      <c r="Q630" s="259"/>
      <c r="R630" s="261"/>
      <c r="S630" s="261"/>
      <c r="T630" s="236"/>
      <c r="U630" s="402"/>
      <c r="V630" s="277">
        <f t="shared" si="115"/>
        <v>0</v>
      </c>
      <c r="W630" s="323" t="str">
        <f t="shared" si="116"/>
        <v/>
      </c>
      <c r="X630" s="238" t="str">
        <f t="shared" si="117"/>
        <v/>
      </c>
      <c r="Y630" s="252">
        <f t="shared" si="118"/>
        <v>0</v>
      </c>
      <c r="Z630" s="252">
        <f t="shared" si="119"/>
        <v>0</v>
      </c>
      <c r="AA630" s="253">
        <f t="shared" si="120"/>
        <v>0</v>
      </c>
      <c r="AB630" s="254">
        <f t="shared" si="121"/>
        <v>0</v>
      </c>
      <c r="AC630" s="254"/>
      <c r="AD630" s="255"/>
    </row>
    <row r="631" spans="1:30" ht="12.75" customHeight="1" x14ac:dyDescent="0.25">
      <c r="A631" s="186"/>
      <c r="B631" s="230"/>
      <c r="C631" s="256"/>
      <c r="D631" s="232"/>
      <c r="E631" s="192">
        <f t="shared" si="111"/>
        <v>10</v>
      </c>
      <c r="F631" s="144" t="str">
        <f>IFERROR(IF(MID(D631,4,3)="AFE",VLOOKUP(D631,'Affiliated entities'!$B$7:$T$37,2,FALSE),VLOOKUP(A631,Beneficiaries!$A$9:$C$38,2,FALSE)),"")</f>
        <v/>
      </c>
      <c r="G631" s="187" t="str">
        <f>IFERROR(IF(MID(D631,4,3)="AFE",VLOOKUP(D631,'Affiliated entities'!$B$7:$T$37,4,FALSE),VLOOKUP(A631,Beneficiaries!$A$9:$C$38,3,FALSE)),"")</f>
        <v/>
      </c>
      <c r="H631" s="188" t="b">
        <f t="shared" si="112"/>
        <v>1</v>
      </c>
      <c r="I631" s="147" t="str">
        <f t="shared" si="113"/>
        <v/>
      </c>
      <c r="J631" s="300">
        <f t="shared" si="114"/>
        <v>0</v>
      </c>
      <c r="K631" s="257"/>
      <c r="L631" s="230"/>
      <c r="M631" s="258"/>
      <c r="N631" s="258"/>
      <c r="O631" s="259"/>
      <c r="P631" s="258"/>
      <c r="Q631" s="259"/>
      <c r="R631" s="261"/>
      <c r="S631" s="261"/>
      <c r="T631" s="236"/>
      <c r="U631" s="402"/>
      <c r="V631" s="277">
        <f t="shared" si="115"/>
        <v>0</v>
      </c>
      <c r="W631" s="323" t="str">
        <f t="shared" si="116"/>
        <v/>
      </c>
      <c r="X631" s="238" t="str">
        <f t="shared" si="117"/>
        <v/>
      </c>
      <c r="Y631" s="252">
        <f t="shared" si="118"/>
        <v>0</v>
      </c>
      <c r="Z631" s="252">
        <f t="shared" si="119"/>
        <v>0</v>
      </c>
      <c r="AA631" s="253">
        <f t="shared" si="120"/>
        <v>0</v>
      </c>
      <c r="AB631" s="254">
        <f t="shared" si="121"/>
        <v>0</v>
      </c>
      <c r="AC631" s="254"/>
      <c r="AD631" s="255"/>
    </row>
    <row r="632" spans="1:30" ht="12.75" customHeight="1" x14ac:dyDescent="0.25">
      <c r="A632" s="186"/>
      <c r="B632" s="230"/>
      <c r="C632" s="256"/>
      <c r="D632" s="232"/>
      <c r="E632" s="192">
        <f t="shared" si="111"/>
        <v>10</v>
      </c>
      <c r="F632" s="144" t="str">
        <f>IFERROR(IF(MID(D632,4,3)="AFE",VLOOKUP(D632,'Affiliated entities'!$B$7:$T$37,2,FALSE),VLOOKUP(A632,Beneficiaries!$A$9:$C$38,2,FALSE)),"")</f>
        <v/>
      </c>
      <c r="G632" s="187" t="str">
        <f>IFERROR(IF(MID(D632,4,3)="AFE",VLOOKUP(D632,'Affiliated entities'!$B$7:$T$37,4,FALSE),VLOOKUP(A632,Beneficiaries!$A$9:$C$38,3,FALSE)),"")</f>
        <v/>
      </c>
      <c r="H632" s="188" t="b">
        <f t="shared" si="112"/>
        <v>1</v>
      </c>
      <c r="I632" s="147" t="str">
        <f t="shared" si="113"/>
        <v/>
      </c>
      <c r="J632" s="300">
        <f t="shared" si="114"/>
        <v>0</v>
      </c>
      <c r="K632" s="257"/>
      <c r="L632" s="230"/>
      <c r="M632" s="258"/>
      <c r="N632" s="258"/>
      <c r="O632" s="259"/>
      <c r="P632" s="258"/>
      <c r="Q632" s="259"/>
      <c r="R632" s="261"/>
      <c r="S632" s="261"/>
      <c r="T632" s="236"/>
      <c r="U632" s="402"/>
      <c r="V632" s="277">
        <f t="shared" si="115"/>
        <v>0</v>
      </c>
      <c r="W632" s="323" t="str">
        <f t="shared" si="116"/>
        <v/>
      </c>
      <c r="X632" s="238" t="str">
        <f t="shared" si="117"/>
        <v/>
      </c>
      <c r="Y632" s="252">
        <f t="shared" si="118"/>
        <v>0</v>
      </c>
      <c r="Z632" s="252">
        <f t="shared" si="119"/>
        <v>0</v>
      </c>
      <c r="AA632" s="253">
        <f t="shared" si="120"/>
        <v>0</v>
      </c>
      <c r="AB632" s="254">
        <f t="shared" si="121"/>
        <v>0</v>
      </c>
      <c r="AC632" s="254"/>
      <c r="AD632" s="255"/>
    </row>
    <row r="633" spans="1:30" ht="12.75" customHeight="1" x14ac:dyDescent="0.25">
      <c r="A633" s="186"/>
      <c r="B633" s="230"/>
      <c r="C633" s="256"/>
      <c r="D633" s="232"/>
      <c r="E633" s="192">
        <f t="shared" si="111"/>
        <v>10</v>
      </c>
      <c r="F633" s="144" t="str">
        <f>IFERROR(IF(MID(D633,4,3)="AFE",VLOOKUP(D633,'Affiliated entities'!$B$7:$T$37,2,FALSE),VLOOKUP(A633,Beneficiaries!$A$9:$C$38,2,FALSE)),"")</f>
        <v/>
      </c>
      <c r="G633" s="187" t="str">
        <f>IFERROR(IF(MID(D633,4,3)="AFE",VLOOKUP(D633,'Affiliated entities'!$B$7:$T$37,4,FALSE),VLOOKUP(A633,Beneficiaries!$A$9:$C$38,3,FALSE)),"")</f>
        <v/>
      </c>
      <c r="H633" s="188" t="b">
        <f t="shared" si="112"/>
        <v>1</v>
      </c>
      <c r="I633" s="147" t="str">
        <f t="shared" si="113"/>
        <v/>
      </c>
      <c r="J633" s="300">
        <f t="shared" si="114"/>
        <v>0</v>
      </c>
      <c r="K633" s="257"/>
      <c r="L633" s="230"/>
      <c r="M633" s="258"/>
      <c r="N633" s="258"/>
      <c r="O633" s="259"/>
      <c r="P633" s="258"/>
      <c r="Q633" s="259"/>
      <c r="R633" s="261"/>
      <c r="S633" s="261"/>
      <c r="T633" s="236"/>
      <c r="U633" s="402"/>
      <c r="V633" s="277">
        <f t="shared" si="115"/>
        <v>0</v>
      </c>
      <c r="W633" s="323" t="str">
        <f t="shared" si="116"/>
        <v/>
      </c>
      <c r="X633" s="238" t="str">
        <f t="shared" si="117"/>
        <v/>
      </c>
      <c r="Y633" s="252">
        <f t="shared" si="118"/>
        <v>0</v>
      </c>
      <c r="Z633" s="252">
        <f t="shared" si="119"/>
        <v>0</v>
      </c>
      <c r="AA633" s="253">
        <f t="shared" si="120"/>
        <v>0</v>
      </c>
      <c r="AB633" s="254">
        <f t="shared" si="121"/>
        <v>0</v>
      </c>
      <c r="AC633" s="254"/>
      <c r="AD633" s="255"/>
    </row>
    <row r="634" spans="1:30" ht="12.75" customHeight="1" x14ac:dyDescent="0.25">
      <c r="A634" s="186"/>
      <c r="B634" s="230"/>
      <c r="C634" s="256"/>
      <c r="D634" s="232"/>
      <c r="E634" s="192">
        <f t="shared" si="111"/>
        <v>10</v>
      </c>
      <c r="F634" s="144" t="str">
        <f>IFERROR(IF(MID(D634,4,3)="AFE",VLOOKUP(D634,'Affiliated entities'!$B$7:$T$37,2,FALSE),VLOOKUP(A634,Beneficiaries!$A$9:$C$38,2,FALSE)),"")</f>
        <v/>
      </c>
      <c r="G634" s="187" t="str">
        <f>IFERROR(IF(MID(D634,4,3)="AFE",VLOOKUP(D634,'Affiliated entities'!$B$7:$T$37,4,FALSE),VLOOKUP(A634,Beneficiaries!$A$9:$C$38,3,FALSE)),"")</f>
        <v/>
      </c>
      <c r="H634" s="188" t="b">
        <f t="shared" si="112"/>
        <v>1</v>
      </c>
      <c r="I634" s="147" t="str">
        <f t="shared" si="113"/>
        <v/>
      </c>
      <c r="J634" s="300">
        <f t="shared" si="114"/>
        <v>0</v>
      </c>
      <c r="K634" s="257"/>
      <c r="L634" s="230"/>
      <c r="M634" s="258"/>
      <c r="N634" s="258"/>
      <c r="O634" s="259"/>
      <c r="P634" s="258"/>
      <c r="Q634" s="259"/>
      <c r="R634" s="261"/>
      <c r="S634" s="261"/>
      <c r="T634" s="236"/>
      <c r="U634" s="402"/>
      <c r="V634" s="277">
        <f t="shared" si="115"/>
        <v>0</v>
      </c>
      <c r="W634" s="323" t="str">
        <f t="shared" si="116"/>
        <v/>
      </c>
      <c r="X634" s="238" t="str">
        <f t="shared" si="117"/>
        <v/>
      </c>
      <c r="Y634" s="252">
        <f t="shared" si="118"/>
        <v>0</v>
      </c>
      <c r="Z634" s="252">
        <f t="shared" si="119"/>
        <v>0</v>
      </c>
      <c r="AA634" s="253">
        <f t="shared" si="120"/>
        <v>0</v>
      </c>
      <c r="AB634" s="254">
        <f t="shared" si="121"/>
        <v>0</v>
      </c>
      <c r="AC634" s="254"/>
      <c r="AD634" s="255"/>
    </row>
    <row r="635" spans="1:30" ht="12.75" customHeight="1" x14ac:dyDescent="0.25">
      <c r="A635" s="186"/>
      <c r="B635" s="230"/>
      <c r="C635" s="256"/>
      <c r="D635" s="232"/>
      <c r="E635" s="192">
        <f t="shared" si="111"/>
        <v>10</v>
      </c>
      <c r="F635" s="144" t="str">
        <f>IFERROR(IF(MID(D635,4,3)="AFE",VLOOKUP(D635,'Affiliated entities'!$B$7:$T$37,2,FALSE),VLOOKUP(A635,Beneficiaries!$A$9:$C$38,2,FALSE)),"")</f>
        <v/>
      </c>
      <c r="G635" s="187" t="str">
        <f>IFERROR(IF(MID(D635,4,3)="AFE",VLOOKUP(D635,'Affiliated entities'!$B$7:$T$37,4,FALSE),VLOOKUP(A635,Beneficiaries!$A$9:$C$38,3,FALSE)),"")</f>
        <v/>
      </c>
      <c r="H635" s="188" t="b">
        <f t="shared" si="112"/>
        <v>1</v>
      </c>
      <c r="I635" s="147" t="str">
        <f t="shared" si="113"/>
        <v/>
      </c>
      <c r="J635" s="300">
        <f t="shared" si="114"/>
        <v>0</v>
      </c>
      <c r="K635" s="257"/>
      <c r="L635" s="230"/>
      <c r="M635" s="258"/>
      <c r="N635" s="258"/>
      <c r="O635" s="259"/>
      <c r="P635" s="258"/>
      <c r="Q635" s="259"/>
      <c r="R635" s="261"/>
      <c r="S635" s="261"/>
      <c r="T635" s="236"/>
      <c r="U635" s="402"/>
      <c r="V635" s="277">
        <f t="shared" si="115"/>
        <v>0</v>
      </c>
      <c r="W635" s="323" t="str">
        <f t="shared" si="116"/>
        <v/>
      </c>
      <c r="X635" s="238" t="str">
        <f t="shared" si="117"/>
        <v/>
      </c>
      <c r="Y635" s="252">
        <f t="shared" si="118"/>
        <v>0</v>
      </c>
      <c r="Z635" s="252">
        <f t="shared" si="119"/>
        <v>0</v>
      </c>
      <c r="AA635" s="253">
        <f t="shared" si="120"/>
        <v>0</v>
      </c>
      <c r="AB635" s="254">
        <f t="shared" si="121"/>
        <v>0</v>
      </c>
      <c r="AC635" s="254"/>
      <c r="AD635" s="255"/>
    </row>
    <row r="636" spans="1:30" ht="12.75" customHeight="1" x14ac:dyDescent="0.25">
      <c r="A636" s="186"/>
      <c r="B636" s="230"/>
      <c r="C636" s="256"/>
      <c r="D636" s="232"/>
      <c r="E636" s="192">
        <f t="shared" si="111"/>
        <v>10</v>
      </c>
      <c r="F636" s="144" t="str">
        <f>IFERROR(IF(MID(D636,4,3)="AFE",VLOOKUP(D636,'Affiliated entities'!$B$7:$T$37,2,FALSE),VLOOKUP(A636,Beneficiaries!$A$9:$C$38,2,FALSE)),"")</f>
        <v/>
      </c>
      <c r="G636" s="187" t="str">
        <f>IFERROR(IF(MID(D636,4,3)="AFE",VLOOKUP(D636,'Affiliated entities'!$B$7:$T$37,4,FALSE),VLOOKUP(A636,Beneficiaries!$A$9:$C$38,3,FALSE)),"")</f>
        <v/>
      </c>
      <c r="H636" s="188" t="b">
        <f t="shared" si="112"/>
        <v>1</v>
      </c>
      <c r="I636" s="147" t="str">
        <f t="shared" si="113"/>
        <v/>
      </c>
      <c r="J636" s="300">
        <f t="shared" si="114"/>
        <v>0</v>
      </c>
      <c r="K636" s="257"/>
      <c r="L636" s="230"/>
      <c r="M636" s="258"/>
      <c r="N636" s="258"/>
      <c r="O636" s="259"/>
      <c r="P636" s="258"/>
      <c r="Q636" s="259"/>
      <c r="R636" s="261"/>
      <c r="S636" s="261"/>
      <c r="T636" s="236"/>
      <c r="U636" s="402"/>
      <c r="V636" s="277">
        <f t="shared" si="115"/>
        <v>0</v>
      </c>
      <c r="W636" s="323" t="str">
        <f t="shared" si="116"/>
        <v/>
      </c>
      <c r="X636" s="238" t="str">
        <f t="shared" si="117"/>
        <v/>
      </c>
      <c r="Y636" s="252">
        <f t="shared" si="118"/>
        <v>0</v>
      </c>
      <c r="Z636" s="252">
        <f t="shared" si="119"/>
        <v>0</v>
      </c>
      <c r="AA636" s="253">
        <f t="shared" si="120"/>
        <v>0</v>
      </c>
      <c r="AB636" s="254">
        <f t="shared" si="121"/>
        <v>0</v>
      </c>
      <c r="AC636" s="254"/>
      <c r="AD636" s="255"/>
    </row>
    <row r="637" spans="1:30" ht="12.75" customHeight="1" x14ac:dyDescent="0.25">
      <c r="A637" s="186"/>
      <c r="B637" s="230"/>
      <c r="C637" s="256"/>
      <c r="D637" s="232"/>
      <c r="E637" s="192">
        <f t="shared" si="111"/>
        <v>10</v>
      </c>
      <c r="F637" s="144" t="str">
        <f>IFERROR(IF(MID(D637,4,3)="AFE",VLOOKUP(D637,'Affiliated entities'!$B$7:$T$37,2,FALSE),VLOOKUP(A637,Beneficiaries!$A$9:$C$38,2,FALSE)),"")</f>
        <v/>
      </c>
      <c r="G637" s="187" t="str">
        <f>IFERROR(IF(MID(D637,4,3)="AFE",VLOOKUP(D637,'Affiliated entities'!$B$7:$T$37,4,FALSE),VLOOKUP(A637,Beneficiaries!$A$9:$C$38,3,FALSE)),"")</f>
        <v/>
      </c>
      <c r="H637" s="188" t="b">
        <f t="shared" si="112"/>
        <v>1</v>
      </c>
      <c r="I637" s="147" t="str">
        <f t="shared" si="113"/>
        <v/>
      </c>
      <c r="J637" s="300">
        <f t="shared" si="114"/>
        <v>0</v>
      </c>
      <c r="K637" s="257"/>
      <c r="L637" s="230"/>
      <c r="M637" s="258"/>
      <c r="N637" s="258"/>
      <c r="O637" s="259"/>
      <c r="P637" s="258"/>
      <c r="Q637" s="259"/>
      <c r="R637" s="261"/>
      <c r="S637" s="261"/>
      <c r="T637" s="236"/>
      <c r="U637" s="402"/>
      <c r="V637" s="277">
        <f t="shared" si="115"/>
        <v>0</v>
      </c>
      <c r="W637" s="323" t="str">
        <f t="shared" si="116"/>
        <v/>
      </c>
      <c r="X637" s="238" t="str">
        <f t="shared" si="117"/>
        <v/>
      </c>
      <c r="Y637" s="252">
        <f t="shared" si="118"/>
        <v>0</v>
      </c>
      <c r="Z637" s="252">
        <f t="shared" si="119"/>
        <v>0</v>
      </c>
      <c r="AA637" s="253">
        <f t="shared" si="120"/>
        <v>0</v>
      </c>
      <c r="AB637" s="254">
        <f t="shared" si="121"/>
        <v>0</v>
      </c>
      <c r="AC637" s="254"/>
      <c r="AD637" s="255"/>
    </row>
    <row r="638" spans="1:30" ht="12.75" customHeight="1" x14ac:dyDescent="0.25">
      <c r="A638" s="186"/>
      <c r="B638" s="230"/>
      <c r="C638" s="256"/>
      <c r="D638" s="232"/>
      <c r="E638" s="192">
        <f t="shared" si="111"/>
        <v>10</v>
      </c>
      <c r="F638" s="144" t="str">
        <f>IFERROR(IF(MID(D638,4,3)="AFE",VLOOKUP(D638,'Affiliated entities'!$B$7:$T$37,2,FALSE),VLOOKUP(A638,Beneficiaries!$A$9:$C$38,2,FALSE)),"")</f>
        <v/>
      </c>
      <c r="G638" s="187" t="str">
        <f>IFERROR(IF(MID(D638,4,3)="AFE",VLOOKUP(D638,'Affiliated entities'!$B$7:$T$37,4,FALSE),VLOOKUP(A638,Beneficiaries!$A$9:$C$38,3,FALSE)),"")</f>
        <v/>
      </c>
      <c r="H638" s="188" t="b">
        <f t="shared" si="112"/>
        <v>1</v>
      </c>
      <c r="I638" s="147" t="str">
        <f t="shared" si="113"/>
        <v/>
      </c>
      <c r="J638" s="300">
        <f t="shared" si="114"/>
        <v>0</v>
      </c>
      <c r="K638" s="257"/>
      <c r="L638" s="230"/>
      <c r="M638" s="258"/>
      <c r="N638" s="258"/>
      <c r="O638" s="259"/>
      <c r="P638" s="258"/>
      <c r="Q638" s="259"/>
      <c r="R638" s="261"/>
      <c r="S638" s="261"/>
      <c r="T638" s="236"/>
      <c r="U638" s="402"/>
      <c r="V638" s="277">
        <f t="shared" si="115"/>
        <v>0</v>
      </c>
      <c r="W638" s="323" t="str">
        <f t="shared" si="116"/>
        <v/>
      </c>
      <c r="X638" s="238" t="str">
        <f t="shared" si="117"/>
        <v/>
      </c>
      <c r="Y638" s="252">
        <f t="shared" si="118"/>
        <v>0</v>
      </c>
      <c r="Z638" s="252">
        <f t="shared" si="119"/>
        <v>0</v>
      </c>
      <c r="AA638" s="253">
        <f t="shared" si="120"/>
        <v>0</v>
      </c>
      <c r="AB638" s="254">
        <f t="shared" si="121"/>
        <v>0</v>
      </c>
      <c r="AC638" s="254"/>
      <c r="AD638" s="255"/>
    </row>
    <row r="639" spans="1:30" ht="12.75" customHeight="1" x14ac:dyDescent="0.25">
      <c r="A639" s="186"/>
      <c r="B639" s="230"/>
      <c r="C639" s="256"/>
      <c r="D639" s="232"/>
      <c r="E639" s="192">
        <f t="shared" si="111"/>
        <v>10</v>
      </c>
      <c r="F639" s="144" t="str">
        <f>IFERROR(IF(MID(D639,4,3)="AFE",VLOOKUP(D639,'Affiliated entities'!$B$7:$T$37,2,FALSE),VLOOKUP(A639,Beneficiaries!$A$9:$C$38,2,FALSE)),"")</f>
        <v/>
      </c>
      <c r="G639" s="187" t="str">
        <f>IFERROR(IF(MID(D639,4,3)="AFE",VLOOKUP(D639,'Affiliated entities'!$B$7:$T$37,4,FALSE),VLOOKUP(A639,Beneficiaries!$A$9:$C$38,3,FALSE)),"")</f>
        <v/>
      </c>
      <c r="H639" s="188" t="b">
        <f t="shared" si="112"/>
        <v>1</v>
      </c>
      <c r="I639" s="147" t="str">
        <f t="shared" si="113"/>
        <v/>
      </c>
      <c r="J639" s="300">
        <f t="shared" si="114"/>
        <v>0</v>
      </c>
      <c r="K639" s="257"/>
      <c r="L639" s="230"/>
      <c r="M639" s="258"/>
      <c r="N639" s="258"/>
      <c r="O639" s="259"/>
      <c r="P639" s="258"/>
      <c r="Q639" s="259"/>
      <c r="R639" s="261"/>
      <c r="S639" s="261"/>
      <c r="T639" s="236"/>
      <c r="U639" s="402"/>
      <c r="V639" s="277">
        <f t="shared" si="115"/>
        <v>0</v>
      </c>
      <c r="W639" s="323" t="str">
        <f t="shared" si="116"/>
        <v/>
      </c>
      <c r="X639" s="238" t="str">
        <f t="shared" si="117"/>
        <v/>
      </c>
      <c r="Y639" s="252">
        <f t="shared" si="118"/>
        <v>0</v>
      </c>
      <c r="Z639" s="252">
        <f t="shared" si="119"/>
        <v>0</v>
      </c>
      <c r="AA639" s="253">
        <f t="shared" si="120"/>
        <v>0</v>
      </c>
      <c r="AB639" s="254">
        <f t="shared" si="121"/>
        <v>0</v>
      </c>
      <c r="AC639" s="254"/>
      <c r="AD639" s="255"/>
    </row>
    <row r="640" spans="1:30" ht="12.75" customHeight="1" x14ac:dyDescent="0.25">
      <c r="A640" s="186"/>
      <c r="B640" s="230"/>
      <c r="C640" s="256"/>
      <c r="D640" s="232"/>
      <c r="E640" s="192">
        <f t="shared" si="111"/>
        <v>10</v>
      </c>
      <c r="F640" s="144" t="str">
        <f>IFERROR(IF(MID(D640,4,3)="AFE",VLOOKUP(D640,'Affiliated entities'!$B$7:$T$37,2,FALSE),VLOOKUP(A640,Beneficiaries!$A$9:$C$38,2,FALSE)),"")</f>
        <v/>
      </c>
      <c r="G640" s="187" t="str">
        <f>IFERROR(IF(MID(D640,4,3)="AFE",VLOOKUP(D640,'Affiliated entities'!$B$7:$T$37,4,FALSE),VLOOKUP(A640,Beneficiaries!$A$9:$C$38,3,FALSE)),"")</f>
        <v/>
      </c>
      <c r="H640" s="188" t="b">
        <f t="shared" si="112"/>
        <v>1</v>
      </c>
      <c r="I640" s="147" t="str">
        <f t="shared" si="113"/>
        <v/>
      </c>
      <c r="J640" s="300">
        <f t="shared" si="114"/>
        <v>0</v>
      </c>
      <c r="K640" s="257"/>
      <c r="L640" s="230"/>
      <c r="M640" s="258"/>
      <c r="N640" s="258"/>
      <c r="O640" s="259"/>
      <c r="P640" s="258"/>
      <c r="Q640" s="259"/>
      <c r="R640" s="261"/>
      <c r="S640" s="261"/>
      <c r="T640" s="236"/>
      <c r="U640" s="402"/>
      <c r="V640" s="277">
        <f t="shared" si="115"/>
        <v>0</v>
      </c>
      <c r="W640" s="323" t="str">
        <f t="shared" si="116"/>
        <v/>
      </c>
      <c r="X640" s="238" t="str">
        <f t="shared" si="117"/>
        <v/>
      </c>
      <c r="Y640" s="252">
        <f t="shared" si="118"/>
        <v>0</v>
      </c>
      <c r="Z640" s="252">
        <f t="shared" si="119"/>
        <v>0</v>
      </c>
      <c r="AA640" s="253">
        <f t="shared" si="120"/>
        <v>0</v>
      </c>
      <c r="AB640" s="254">
        <f t="shared" si="121"/>
        <v>0</v>
      </c>
      <c r="AC640" s="254"/>
      <c r="AD640" s="255"/>
    </row>
    <row r="641" spans="1:30" ht="12.75" customHeight="1" x14ac:dyDescent="0.25">
      <c r="A641" s="186"/>
      <c r="B641" s="230"/>
      <c r="C641" s="256"/>
      <c r="D641" s="232"/>
      <c r="E641" s="192">
        <f t="shared" si="111"/>
        <v>10</v>
      </c>
      <c r="F641" s="144" t="str">
        <f>IFERROR(IF(MID(D641,4,3)="AFE",VLOOKUP(D641,'Affiliated entities'!$B$7:$T$37,2,FALSE),VLOOKUP(A641,Beneficiaries!$A$9:$C$38,2,FALSE)),"")</f>
        <v/>
      </c>
      <c r="G641" s="187" t="str">
        <f>IFERROR(IF(MID(D641,4,3)="AFE",VLOOKUP(D641,'Affiliated entities'!$B$7:$T$37,4,FALSE),VLOOKUP(A641,Beneficiaries!$A$9:$C$38,3,FALSE)),"")</f>
        <v/>
      </c>
      <c r="H641" s="188" t="b">
        <f t="shared" si="112"/>
        <v>1</v>
      </c>
      <c r="I641" s="147" t="str">
        <f t="shared" si="113"/>
        <v/>
      </c>
      <c r="J641" s="300">
        <f t="shared" si="114"/>
        <v>0</v>
      </c>
      <c r="K641" s="257"/>
      <c r="L641" s="230"/>
      <c r="M641" s="258"/>
      <c r="N641" s="258"/>
      <c r="O641" s="259"/>
      <c r="P641" s="258"/>
      <c r="Q641" s="259"/>
      <c r="R641" s="261"/>
      <c r="S641" s="261"/>
      <c r="T641" s="236"/>
      <c r="U641" s="402"/>
      <c r="V641" s="277">
        <f t="shared" si="115"/>
        <v>0</v>
      </c>
      <c r="W641" s="323" t="str">
        <f t="shared" si="116"/>
        <v/>
      </c>
      <c r="X641" s="238" t="str">
        <f t="shared" si="117"/>
        <v/>
      </c>
      <c r="Y641" s="252">
        <f t="shared" si="118"/>
        <v>0</v>
      </c>
      <c r="Z641" s="252">
        <f t="shared" si="119"/>
        <v>0</v>
      </c>
      <c r="AA641" s="253">
        <f t="shared" si="120"/>
        <v>0</v>
      </c>
      <c r="AB641" s="254">
        <f t="shared" si="121"/>
        <v>0</v>
      </c>
      <c r="AC641" s="254"/>
      <c r="AD641" s="255"/>
    </row>
    <row r="642" spans="1:30" ht="12.75" customHeight="1" x14ac:dyDescent="0.25">
      <c r="A642" s="186"/>
      <c r="B642" s="230"/>
      <c r="C642" s="256"/>
      <c r="D642" s="232"/>
      <c r="E642" s="192">
        <f t="shared" si="111"/>
        <v>10</v>
      </c>
      <c r="F642" s="144" t="str">
        <f>IFERROR(IF(MID(D642,4,3)="AFE",VLOOKUP(D642,'Affiliated entities'!$B$7:$T$37,2,FALSE),VLOOKUP(A642,Beneficiaries!$A$9:$C$38,2,FALSE)),"")</f>
        <v/>
      </c>
      <c r="G642" s="187" t="str">
        <f>IFERROR(IF(MID(D642,4,3)="AFE",VLOOKUP(D642,'Affiliated entities'!$B$7:$T$37,4,FALSE),VLOOKUP(A642,Beneficiaries!$A$9:$C$38,3,FALSE)),"")</f>
        <v/>
      </c>
      <c r="H642" s="188" t="b">
        <f t="shared" si="112"/>
        <v>1</v>
      </c>
      <c r="I642" s="147" t="str">
        <f t="shared" si="113"/>
        <v/>
      </c>
      <c r="J642" s="300">
        <f t="shared" si="114"/>
        <v>0</v>
      </c>
      <c r="K642" s="257"/>
      <c r="L642" s="230"/>
      <c r="M642" s="258"/>
      <c r="N642" s="258"/>
      <c r="O642" s="259"/>
      <c r="P642" s="258"/>
      <c r="Q642" s="259"/>
      <c r="R642" s="261"/>
      <c r="S642" s="261"/>
      <c r="T642" s="236"/>
      <c r="U642" s="402"/>
      <c r="V642" s="277">
        <f t="shared" si="115"/>
        <v>0</v>
      </c>
      <c r="W642" s="323" t="str">
        <f t="shared" si="116"/>
        <v/>
      </c>
      <c r="X642" s="238" t="str">
        <f t="shared" si="117"/>
        <v/>
      </c>
      <c r="Y642" s="252">
        <f t="shared" si="118"/>
        <v>0</v>
      </c>
      <c r="Z642" s="252">
        <f t="shared" si="119"/>
        <v>0</v>
      </c>
      <c r="AA642" s="253">
        <f t="shared" si="120"/>
        <v>0</v>
      </c>
      <c r="AB642" s="254">
        <f t="shared" si="121"/>
        <v>0</v>
      </c>
      <c r="AC642" s="254"/>
      <c r="AD642" s="255"/>
    </row>
    <row r="643" spans="1:30" ht="12.75" customHeight="1" x14ac:dyDescent="0.25">
      <c r="A643" s="186"/>
      <c r="B643" s="230"/>
      <c r="C643" s="256"/>
      <c r="D643" s="232"/>
      <c r="E643" s="192">
        <f t="shared" si="111"/>
        <v>10</v>
      </c>
      <c r="F643" s="144" t="str">
        <f>IFERROR(IF(MID(D643,4,3)="AFE",VLOOKUP(D643,'Affiliated entities'!$B$7:$T$37,2,FALSE),VLOOKUP(A643,Beneficiaries!$A$9:$C$38,2,FALSE)),"")</f>
        <v/>
      </c>
      <c r="G643" s="187" t="str">
        <f>IFERROR(IF(MID(D643,4,3)="AFE",VLOOKUP(D643,'Affiliated entities'!$B$7:$T$37,4,FALSE),VLOOKUP(A643,Beneficiaries!$A$9:$C$38,3,FALSE)),"")</f>
        <v/>
      </c>
      <c r="H643" s="188" t="b">
        <f t="shared" si="112"/>
        <v>1</v>
      </c>
      <c r="I643" s="147" t="str">
        <f t="shared" si="113"/>
        <v/>
      </c>
      <c r="J643" s="300">
        <f t="shared" si="114"/>
        <v>0</v>
      </c>
      <c r="K643" s="257"/>
      <c r="L643" s="230"/>
      <c r="M643" s="258"/>
      <c r="N643" s="258"/>
      <c r="O643" s="259"/>
      <c r="P643" s="258"/>
      <c r="Q643" s="259"/>
      <c r="R643" s="261"/>
      <c r="S643" s="261"/>
      <c r="T643" s="236"/>
      <c r="U643" s="402"/>
      <c r="V643" s="277">
        <f t="shared" si="115"/>
        <v>0</v>
      </c>
      <c r="W643" s="323" t="str">
        <f t="shared" si="116"/>
        <v/>
      </c>
      <c r="X643" s="238" t="str">
        <f t="shared" si="117"/>
        <v/>
      </c>
      <c r="Y643" s="252">
        <f t="shared" si="118"/>
        <v>0</v>
      </c>
      <c r="Z643" s="252">
        <f t="shared" si="119"/>
        <v>0</v>
      </c>
      <c r="AA643" s="253">
        <f t="shared" si="120"/>
        <v>0</v>
      </c>
      <c r="AB643" s="254">
        <f t="shared" si="121"/>
        <v>0</v>
      </c>
      <c r="AC643" s="254"/>
      <c r="AD643" s="255"/>
    </row>
    <row r="644" spans="1:30" ht="12.75" customHeight="1" x14ac:dyDescent="0.25">
      <c r="A644" s="186"/>
      <c r="B644" s="230"/>
      <c r="C644" s="256"/>
      <c r="D644" s="232"/>
      <c r="E644" s="192">
        <f t="shared" si="111"/>
        <v>10</v>
      </c>
      <c r="F644" s="144" t="str">
        <f>IFERROR(IF(MID(D644,4,3)="AFE",VLOOKUP(D644,'Affiliated entities'!$B$7:$T$37,2,FALSE),VLOOKUP(A644,Beneficiaries!$A$9:$C$38,2,FALSE)),"")</f>
        <v/>
      </c>
      <c r="G644" s="187" t="str">
        <f>IFERROR(IF(MID(D644,4,3)="AFE",VLOOKUP(D644,'Affiliated entities'!$B$7:$T$37,4,FALSE),VLOOKUP(A644,Beneficiaries!$A$9:$C$38,3,FALSE)),"")</f>
        <v/>
      </c>
      <c r="H644" s="188" t="b">
        <f t="shared" si="112"/>
        <v>1</v>
      </c>
      <c r="I644" s="147" t="str">
        <f t="shared" si="113"/>
        <v/>
      </c>
      <c r="J644" s="300">
        <f t="shared" si="114"/>
        <v>0</v>
      </c>
      <c r="K644" s="257"/>
      <c r="L644" s="230"/>
      <c r="M644" s="258"/>
      <c r="N644" s="258"/>
      <c r="O644" s="259"/>
      <c r="P644" s="258"/>
      <c r="Q644" s="259"/>
      <c r="R644" s="261"/>
      <c r="S644" s="261"/>
      <c r="T644" s="236"/>
      <c r="U644" s="402"/>
      <c r="V644" s="277">
        <f t="shared" si="115"/>
        <v>0</v>
      </c>
      <c r="W644" s="323" t="str">
        <f t="shared" si="116"/>
        <v/>
      </c>
      <c r="X644" s="238" t="str">
        <f t="shared" si="117"/>
        <v/>
      </c>
      <c r="Y644" s="252">
        <f t="shared" si="118"/>
        <v>0</v>
      </c>
      <c r="Z644" s="252">
        <f t="shared" si="119"/>
        <v>0</v>
      </c>
      <c r="AA644" s="253">
        <f t="shared" si="120"/>
        <v>0</v>
      </c>
      <c r="AB644" s="254">
        <f t="shared" si="121"/>
        <v>0</v>
      </c>
      <c r="AC644" s="254"/>
      <c r="AD644" s="255"/>
    </row>
    <row r="645" spans="1:30" ht="12.75" customHeight="1" x14ac:dyDescent="0.25">
      <c r="A645" s="186"/>
      <c r="B645" s="230"/>
      <c r="C645" s="256"/>
      <c r="D645" s="232"/>
      <c r="E645" s="192">
        <f t="shared" si="111"/>
        <v>10</v>
      </c>
      <c r="F645" s="144" t="str">
        <f>IFERROR(IF(MID(D645,4,3)="AFE",VLOOKUP(D645,'Affiliated entities'!$B$7:$T$37,2,FALSE),VLOOKUP(A645,Beneficiaries!$A$9:$C$38,2,FALSE)),"")</f>
        <v/>
      </c>
      <c r="G645" s="187" t="str">
        <f>IFERROR(IF(MID(D645,4,3)="AFE",VLOOKUP(D645,'Affiliated entities'!$B$7:$T$37,4,FALSE),VLOOKUP(A645,Beneficiaries!$A$9:$C$38,3,FALSE)),"")</f>
        <v/>
      </c>
      <c r="H645" s="188" t="b">
        <f t="shared" si="112"/>
        <v>1</v>
      </c>
      <c r="I645" s="147" t="str">
        <f t="shared" si="113"/>
        <v/>
      </c>
      <c r="J645" s="300">
        <f t="shared" si="114"/>
        <v>0</v>
      </c>
      <c r="K645" s="257"/>
      <c r="L645" s="230"/>
      <c r="M645" s="258"/>
      <c r="N645" s="258"/>
      <c r="O645" s="259"/>
      <c r="P645" s="258"/>
      <c r="Q645" s="259"/>
      <c r="R645" s="261"/>
      <c r="S645" s="261"/>
      <c r="T645" s="236"/>
      <c r="U645" s="402"/>
      <c r="V645" s="277">
        <f t="shared" si="115"/>
        <v>0</v>
      </c>
      <c r="W645" s="323" t="str">
        <f t="shared" si="116"/>
        <v/>
      </c>
      <c r="X645" s="238" t="str">
        <f t="shared" si="117"/>
        <v/>
      </c>
      <c r="Y645" s="252">
        <f t="shared" si="118"/>
        <v>0</v>
      </c>
      <c r="Z645" s="252">
        <f t="shared" si="119"/>
        <v>0</v>
      </c>
      <c r="AA645" s="253">
        <f t="shared" si="120"/>
        <v>0</v>
      </c>
      <c r="AB645" s="254">
        <f t="shared" si="121"/>
        <v>0</v>
      </c>
      <c r="AC645" s="254"/>
      <c r="AD645" s="255"/>
    </row>
    <row r="646" spans="1:30" ht="12.75" customHeight="1" x14ac:dyDescent="0.25">
      <c r="A646" s="186"/>
      <c r="B646" s="230"/>
      <c r="C646" s="256"/>
      <c r="D646" s="232"/>
      <c r="E646" s="192">
        <f t="shared" si="111"/>
        <v>10</v>
      </c>
      <c r="F646" s="144" t="str">
        <f>IFERROR(IF(MID(D646,4,3)="AFE",VLOOKUP(D646,'Affiliated entities'!$B$7:$T$37,2,FALSE),VLOOKUP(A646,Beneficiaries!$A$9:$C$38,2,FALSE)),"")</f>
        <v/>
      </c>
      <c r="G646" s="187" t="str">
        <f>IFERROR(IF(MID(D646,4,3)="AFE",VLOOKUP(D646,'Affiliated entities'!$B$7:$T$37,4,FALSE),VLOOKUP(A646,Beneficiaries!$A$9:$C$38,3,FALSE)),"")</f>
        <v/>
      </c>
      <c r="H646" s="188" t="b">
        <f t="shared" si="112"/>
        <v>1</v>
      </c>
      <c r="I646" s="147" t="str">
        <f t="shared" si="113"/>
        <v/>
      </c>
      <c r="J646" s="300">
        <f t="shared" si="114"/>
        <v>0</v>
      </c>
      <c r="K646" s="257"/>
      <c r="L646" s="230"/>
      <c r="M646" s="258"/>
      <c r="N646" s="258"/>
      <c r="O646" s="259"/>
      <c r="P646" s="258"/>
      <c r="Q646" s="259"/>
      <c r="R646" s="261"/>
      <c r="S646" s="261"/>
      <c r="T646" s="236"/>
      <c r="U646" s="402"/>
      <c r="V646" s="277">
        <f t="shared" si="115"/>
        <v>0</v>
      </c>
      <c r="W646" s="323" t="str">
        <f t="shared" si="116"/>
        <v/>
      </c>
      <c r="X646" s="238" t="str">
        <f t="shared" si="117"/>
        <v/>
      </c>
      <c r="Y646" s="252">
        <f t="shared" si="118"/>
        <v>0</v>
      </c>
      <c r="Z646" s="252">
        <f t="shared" si="119"/>
        <v>0</v>
      </c>
      <c r="AA646" s="253">
        <f t="shared" si="120"/>
        <v>0</v>
      </c>
      <c r="AB646" s="254">
        <f t="shared" si="121"/>
        <v>0</v>
      </c>
      <c r="AC646" s="254"/>
      <c r="AD646" s="255"/>
    </row>
    <row r="647" spans="1:30" ht="12.75" customHeight="1" x14ac:dyDescent="0.25">
      <c r="A647" s="186"/>
      <c r="B647" s="230"/>
      <c r="C647" s="256"/>
      <c r="D647" s="232"/>
      <c r="E647" s="192">
        <f t="shared" si="111"/>
        <v>10</v>
      </c>
      <c r="F647" s="144" t="str">
        <f>IFERROR(IF(MID(D647,4,3)="AFE",VLOOKUP(D647,'Affiliated entities'!$B$7:$T$37,2,FALSE),VLOOKUP(A647,Beneficiaries!$A$9:$C$38,2,FALSE)),"")</f>
        <v/>
      </c>
      <c r="G647" s="187" t="str">
        <f>IFERROR(IF(MID(D647,4,3)="AFE",VLOOKUP(D647,'Affiliated entities'!$B$7:$T$37,4,FALSE),VLOOKUP(A647,Beneficiaries!$A$9:$C$38,3,FALSE)),"")</f>
        <v/>
      </c>
      <c r="H647" s="188" t="b">
        <f t="shared" si="112"/>
        <v>1</v>
      </c>
      <c r="I647" s="147" t="str">
        <f t="shared" si="113"/>
        <v/>
      </c>
      <c r="J647" s="300">
        <f t="shared" si="114"/>
        <v>0</v>
      </c>
      <c r="K647" s="257"/>
      <c r="L647" s="230"/>
      <c r="M647" s="258"/>
      <c r="N647" s="258"/>
      <c r="O647" s="259"/>
      <c r="P647" s="258"/>
      <c r="Q647" s="259"/>
      <c r="R647" s="261"/>
      <c r="S647" s="261"/>
      <c r="T647" s="236"/>
      <c r="U647" s="402"/>
      <c r="V647" s="277">
        <f t="shared" si="115"/>
        <v>0</v>
      </c>
      <c r="W647" s="323" t="str">
        <f t="shared" si="116"/>
        <v/>
      </c>
      <c r="X647" s="238" t="str">
        <f t="shared" si="117"/>
        <v/>
      </c>
      <c r="Y647" s="252">
        <f t="shared" si="118"/>
        <v>0</v>
      </c>
      <c r="Z647" s="252">
        <f t="shared" si="119"/>
        <v>0</v>
      </c>
      <c r="AA647" s="253">
        <f t="shared" si="120"/>
        <v>0</v>
      </c>
      <c r="AB647" s="254">
        <f t="shared" si="121"/>
        <v>0</v>
      </c>
      <c r="AC647" s="254"/>
      <c r="AD647" s="255"/>
    </row>
    <row r="648" spans="1:30" ht="12.75" customHeight="1" x14ac:dyDescent="0.25">
      <c r="A648" s="186"/>
      <c r="B648" s="230"/>
      <c r="C648" s="256"/>
      <c r="D648" s="232"/>
      <c r="E648" s="192">
        <f t="shared" si="111"/>
        <v>10</v>
      </c>
      <c r="F648" s="144" t="str">
        <f>IFERROR(IF(MID(D648,4,3)="AFE",VLOOKUP(D648,'Affiliated entities'!$B$7:$T$37,2,FALSE),VLOOKUP(A648,Beneficiaries!$A$9:$C$38,2,FALSE)),"")</f>
        <v/>
      </c>
      <c r="G648" s="187" t="str">
        <f>IFERROR(IF(MID(D648,4,3)="AFE",VLOOKUP(D648,'Affiliated entities'!$B$7:$T$37,4,FALSE),VLOOKUP(A648,Beneficiaries!$A$9:$C$38,3,FALSE)),"")</f>
        <v/>
      </c>
      <c r="H648" s="188" t="b">
        <f t="shared" si="112"/>
        <v>1</v>
      </c>
      <c r="I648" s="147" t="str">
        <f t="shared" si="113"/>
        <v/>
      </c>
      <c r="J648" s="300">
        <f t="shared" si="114"/>
        <v>0</v>
      </c>
      <c r="K648" s="257"/>
      <c r="L648" s="230"/>
      <c r="M648" s="258"/>
      <c r="N648" s="258"/>
      <c r="O648" s="259"/>
      <c r="P648" s="258"/>
      <c r="Q648" s="259"/>
      <c r="R648" s="261"/>
      <c r="S648" s="261"/>
      <c r="T648" s="236"/>
      <c r="U648" s="402"/>
      <c r="V648" s="277">
        <f t="shared" si="115"/>
        <v>0</v>
      </c>
      <c r="W648" s="323" t="str">
        <f t="shared" si="116"/>
        <v/>
      </c>
      <c r="X648" s="238" t="str">
        <f t="shared" si="117"/>
        <v/>
      </c>
      <c r="Y648" s="252">
        <f t="shared" si="118"/>
        <v>0</v>
      </c>
      <c r="Z648" s="252">
        <f t="shared" si="119"/>
        <v>0</v>
      </c>
      <c r="AA648" s="253">
        <f t="shared" si="120"/>
        <v>0</v>
      </c>
      <c r="AB648" s="254">
        <f t="shared" si="121"/>
        <v>0</v>
      </c>
      <c r="AC648" s="254"/>
      <c r="AD648" s="255"/>
    </row>
    <row r="649" spans="1:30" ht="12.75" customHeight="1" x14ac:dyDescent="0.25">
      <c r="A649" s="186"/>
      <c r="B649" s="230"/>
      <c r="C649" s="256"/>
      <c r="D649" s="232"/>
      <c r="E649" s="192">
        <f t="shared" si="111"/>
        <v>10</v>
      </c>
      <c r="F649" s="144" t="str">
        <f>IFERROR(IF(MID(D649,4,3)="AFE",VLOOKUP(D649,'Affiliated entities'!$B$7:$T$37,2,FALSE),VLOOKUP(A649,Beneficiaries!$A$9:$C$38,2,FALSE)),"")</f>
        <v/>
      </c>
      <c r="G649" s="187" t="str">
        <f>IFERROR(IF(MID(D649,4,3)="AFE",VLOOKUP(D649,'Affiliated entities'!$B$7:$T$37,4,FALSE),VLOOKUP(A649,Beneficiaries!$A$9:$C$38,3,FALSE)),"")</f>
        <v/>
      </c>
      <c r="H649" s="188" t="b">
        <f t="shared" si="112"/>
        <v>1</v>
      </c>
      <c r="I649" s="147" t="str">
        <f t="shared" si="113"/>
        <v/>
      </c>
      <c r="J649" s="300">
        <f t="shared" si="114"/>
        <v>0</v>
      </c>
      <c r="K649" s="257"/>
      <c r="L649" s="230"/>
      <c r="M649" s="258"/>
      <c r="N649" s="258"/>
      <c r="O649" s="259"/>
      <c r="P649" s="258"/>
      <c r="Q649" s="259"/>
      <c r="R649" s="261"/>
      <c r="S649" s="261"/>
      <c r="T649" s="236"/>
      <c r="U649" s="402"/>
      <c r="V649" s="277">
        <f t="shared" si="115"/>
        <v>0</v>
      </c>
      <c r="W649" s="323" t="str">
        <f t="shared" si="116"/>
        <v/>
      </c>
      <c r="X649" s="238" t="str">
        <f t="shared" si="117"/>
        <v/>
      </c>
      <c r="Y649" s="252">
        <f t="shared" si="118"/>
        <v>0</v>
      </c>
      <c r="Z649" s="252">
        <f t="shared" si="119"/>
        <v>0</v>
      </c>
      <c r="AA649" s="253">
        <f t="shared" si="120"/>
        <v>0</v>
      </c>
      <c r="AB649" s="254">
        <f t="shared" si="121"/>
        <v>0</v>
      </c>
      <c r="AC649" s="254"/>
      <c r="AD649" s="255"/>
    </row>
    <row r="650" spans="1:30" ht="12.75" customHeight="1" x14ac:dyDescent="0.25">
      <c r="A650" s="186"/>
      <c r="B650" s="230"/>
      <c r="C650" s="256"/>
      <c r="D650" s="232"/>
      <c r="E650" s="192">
        <f t="shared" si="111"/>
        <v>10</v>
      </c>
      <c r="F650" s="144" t="str">
        <f>IFERROR(IF(MID(D650,4,3)="AFE",VLOOKUP(D650,'Affiliated entities'!$B$7:$T$37,2,FALSE),VLOOKUP(A650,Beneficiaries!$A$9:$C$38,2,FALSE)),"")</f>
        <v/>
      </c>
      <c r="G650" s="187" t="str">
        <f>IFERROR(IF(MID(D650,4,3)="AFE",VLOOKUP(D650,'Affiliated entities'!$B$7:$T$37,4,FALSE),VLOOKUP(A650,Beneficiaries!$A$9:$C$38,3,FALSE)),"")</f>
        <v/>
      </c>
      <c r="H650" s="188" t="b">
        <f t="shared" si="112"/>
        <v>1</v>
      </c>
      <c r="I650" s="147" t="str">
        <f t="shared" si="113"/>
        <v/>
      </c>
      <c r="J650" s="300">
        <f t="shared" si="114"/>
        <v>0</v>
      </c>
      <c r="K650" s="257"/>
      <c r="L650" s="230"/>
      <c r="M650" s="258"/>
      <c r="N650" s="258"/>
      <c r="O650" s="259"/>
      <c r="P650" s="258"/>
      <c r="Q650" s="259"/>
      <c r="R650" s="261"/>
      <c r="S650" s="261"/>
      <c r="T650" s="236"/>
      <c r="U650" s="402"/>
      <c r="V650" s="277">
        <f t="shared" si="115"/>
        <v>0</v>
      </c>
      <c r="W650" s="323" t="str">
        <f t="shared" si="116"/>
        <v/>
      </c>
      <c r="X650" s="238" t="str">
        <f t="shared" si="117"/>
        <v/>
      </c>
      <c r="Y650" s="252">
        <f t="shared" si="118"/>
        <v>0</v>
      </c>
      <c r="Z650" s="252">
        <f t="shared" si="119"/>
        <v>0</v>
      </c>
      <c r="AA650" s="253">
        <f t="shared" si="120"/>
        <v>0</v>
      </c>
      <c r="AB650" s="254">
        <f t="shared" si="121"/>
        <v>0</v>
      </c>
      <c r="AC650" s="254"/>
      <c r="AD650" s="255"/>
    </row>
    <row r="651" spans="1:30" ht="12.75" customHeight="1" x14ac:dyDescent="0.25">
      <c r="A651" s="186"/>
      <c r="B651" s="230"/>
      <c r="C651" s="256"/>
      <c r="D651" s="232"/>
      <c r="E651" s="192">
        <f t="shared" si="111"/>
        <v>10</v>
      </c>
      <c r="F651" s="144" t="str">
        <f>IFERROR(IF(MID(D651,4,3)="AFE",VLOOKUP(D651,'Affiliated entities'!$B$7:$T$37,2,FALSE),VLOOKUP(A651,Beneficiaries!$A$9:$C$38,2,FALSE)),"")</f>
        <v/>
      </c>
      <c r="G651" s="187" t="str">
        <f>IFERROR(IF(MID(D651,4,3)="AFE",VLOOKUP(D651,'Affiliated entities'!$B$7:$T$37,4,FALSE),VLOOKUP(A651,Beneficiaries!$A$9:$C$38,3,FALSE)),"")</f>
        <v/>
      </c>
      <c r="H651" s="188" t="b">
        <f t="shared" si="112"/>
        <v>1</v>
      </c>
      <c r="I651" s="147" t="str">
        <f t="shared" si="113"/>
        <v/>
      </c>
      <c r="J651" s="300">
        <f t="shared" si="114"/>
        <v>0</v>
      </c>
      <c r="K651" s="257"/>
      <c r="L651" s="230"/>
      <c r="M651" s="258"/>
      <c r="N651" s="258"/>
      <c r="O651" s="259"/>
      <c r="P651" s="258"/>
      <c r="Q651" s="259"/>
      <c r="R651" s="261"/>
      <c r="S651" s="261"/>
      <c r="T651" s="236"/>
      <c r="U651" s="402"/>
      <c r="V651" s="277">
        <f t="shared" si="115"/>
        <v>0</v>
      </c>
      <c r="W651" s="323" t="str">
        <f t="shared" si="116"/>
        <v/>
      </c>
      <c r="X651" s="238" t="str">
        <f t="shared" si="117"/>
        <v/>
      </c>
      <c r="Y651" s="252">
        <f t="shared" si="118"/>
        <v>0</v>
      </c>
      <c r="Z651" s="252">
        <f t="shared" si="119"/>
        <v>0</v>
      </c>
      <c r="AA651" s="253">
        <f t="shared" si="120"/>
        <v>0</v>
      </c>
      <c r="AB651" s="254">
        <f t="shared" si="121"/>
        <v>0</v>
      </c>
      <c r="AC651" s="254"/>
      <c r="AD651" s="255"/>
    </row>
    <row r="652" spans="1:30" ht="12.75" customHeight="1" x14ac:dyDescent="0.25">
      <c r="A652" s="186"/>
      <c r="B652" s="230"/>
      <c r="C652" s="256"/>
      <c r="D652" s="232"/>
      <c r="E652" s="192">
        <f t="shared" si="111"/>
        <v>10</v>
      </c>
      <c r="F652" s="144" t="str">
        <f>IFERROR(IF(MID(D652,4,3)="AFE",VLOOKUP(D652,'Affiliated entities'!$B$7:$T$37,2,FALSE),VLOOKUP(A652,Beneficiaries!$A$9:$C$38,2,FALSE)),"")</f>
        <v/>
      </c>
      <c r="G652" s="187" t="str">
        <f>IFERROR(IF(MID(D652,4,3)="AFE",VLOOKUP(D652,'Affiliated entities'!$B$7:$T$37,4,FALSE),VLOOKUP(A652,Beneficiaries!$A$9:$C$38,3,FALSE)),"")</f>
        <v/>
      </c>
      <c r="H652" s="188" t="b">
        <f t="shared" si="112"/>
        <v>1</v>
      </c>
      <c r="I652" s="147" t="str">
        <f t="shared" si="113"/>
        <v/>
      </c>
      <c r="J652" s="300">
        <f t="shared" si="114"/>
        <v>0</v>
      </c>
      <c r="K652" s="257"/>
      <c r="L652" s="230"/>
      <c r="M652" s="258"/>
      <c r="N652" s="258"/>
      <c r="O652" s="259"/>
      <c r="P652" s="258"/>
      <c r="Q652" s="259"/>
      <c r="R652" s="261"/>
      <c r="S652" s="261"/>
      <c r="T652" s="236"/>
      <c r="U652" s="402"/>
      <c r="V652" s="277">
        <f t="shared" si="115"/>
        <v>0</v>
      </c>
      <c r="W652" s="323" t="str">
        <f t="shared" si="116"/>
        <v/>
      </c>
      <c r="X652" s="238" t="str">
        <f t="shared" si="117"/>
        <v/>
      </c>
      <c r="Y652" s="252">
        <f t="shared" si="118"/>
        <v>0</v>
      </c>
      <c r="Z652" s="252">
        <f t="shared" si="119"/>
        <v>0</v>
      </c>
      <c r="AA652" s="253">
        <f t="shared" si="120"/>
        <v>0</v>
      </c>
      <c r="AB652" s="254">
        <f t="shared" si="121"/>
        <v>0</v>
      </c>
      <c r="AC652" s="254"/>
      <c r="AD652" s="255"/>
    </row>
    <row r="653" spans="1:30" ht="12.75" customHeight="1" x14ac:dyDescent="0.25">
      <c r="A653" s="186"/>
      <c r="B653" s="230"/>
      <c r="C653" s="256"/>
      <c r="D653" s="232"/>
      <c r="E653" s="192">
        <f t="shared" si="111"/>
        <v>10</v>
      </c>
      <c r="F653" s="144" t="str">
        <f>IFERROR(IF(MID(D653,4,3)="AFE",VLOOKUP(D653,'Affiliated entities'!$B$7:$T$37,2,FALSE),VLOOKUP(A653,Beneficiaries!$A$9:$C$38,2,FALSE)),"")</f>
        <v/>
      </c>
      <c r="G653" s="187" t="str">
        <f>IFERROR(IF(MID(D653,4,3)="AFE",VLOOKUP(D653,'Affiliated entities'!$B$7:$T$37,4,FALSE),VLOOKUP(A653,Beneficiaries!$A$9:$C$38,3,FALSE)),"")</f>
        <v/>
      </c>
      <c r="H653" s="188" t="b">
        <f t="shared" si="112"/>
        <v>1</v>
      </c>
      <c r="I653" s="147" t="str">
        <f t="shared" si="113"/>
        <v/>
      </c>
      <c r="J653" s="300">
        <f t="shared" si="114"/>
        <v>0</v>
      </c>
      <c r="K653" s="257"/>
      <c r="L653" s="230"/>
      <c r="M653" s="258"/>
      <c r="N653" s="258"/>
      <c r="O653" s="259"/>
      <c r="P653" s="258"/>
      <c r="Q653" s="259"/>
      <c r="R653" s="261"/>
      <c r="S653" s="261"/>
      <c r="T653" s="236"/>
      <c r="U653" s="402"/>
      <c r="V653" s="277">
        <f t="shared" si="115"/>
        <v>0</v>
      </c>
      <c r="W653" s="323" t="str">
        <f t="shared" si="116"/>
        <v/>
      </c>
      <c r="X653" s="238" t="str">
        <f t="shared" si="117"/>
        <v/>
      </c>
      <c r="Y653" s="252">
        <f t="shared" si="118"/>
        <v>0</v>
      </c>
      <c r="Z653" s="252">
        <f t="shared" si="119"/>
        <v>0</v>
      </c>
      <c r="AA653" s="253">
        <f t="shared" si="120"/>
        <v>0</v>
      </c>
      <c r="AB653" s="254">
        <f t="shared" si="121"/>
        <v>0</v>
      </c>
      <c r="AC653" s="254"/>
      <c r="AD653" s="255"/>
    </row>
    <row r="654" spans="1:30" ht="12.75" customHeight="1" x14ac:dyDescent="0.25">
      <c r="A654" s="186"/>
      <c r="B654" s="230"/>
      <c r="C654" s="256"/>
      <c r="D654" s="232"/>
      <c r="E654" s="192">
        <f t="shared" si="111"/>
        <v>10</v>
      </c>
      <c r="F654" s="144" t="str">
        <f>IFERROR(IF(MID(D654,4,3)="AFE",VLOOKUP(D654,'Affiliated entities'!$B$7:$T$37,2,FALSE),VLOOKUP(A654,Beneficiaries!$A$9:$C$38,2,FALSE)),"")</f>
        <v/>
      </c>
      <c r="G654" s="187" t="str">
        <f>IFERROR(IF(MID(D654,4,3)="AFE",VLOOKUP(D654,'Affiliated entities'!$B$7:$T$37,4,FALSE),VLOOKUP(A654,Beneficiaries!$A$9:$C$38,3,FALSE)),"")</f>
        <v/>
      </c>
      <c r="H654" s="188" t="b">
        <f t="shared" si="112"/>
        <v>1</v>
      </c>
      <c r="I654" s="147" t="str">
        <f t="shared" si="113"/>
        <v/>
      </c>
      <c r="J654" s="300">
        <f t="shared" si="114"/>
        <v>0</v>
      </c>
      <c r="K654" s="257"/>
      <c r="L654" s="230"/>
      <c r="M654" s="258"/>
      <c r="N654" s="258"/>
      <c r="O654" s="259"/>
      <c r="P654" s="258"/>
      <c r="Q654" s="259"/>
      <c r="R654" s="261"/>
      <c r="S654" s="261"/>
      <c r="T654" s="236"/>
      <c r="U654" s="402"/>
      <c r="V654" s="277">
        <f t="shared" si="115"/>
        <v>0</v>
      </c>
      <c r="W654" s="323" t="str">
        <f t="shared" si="116"/>
        <v/>
      </c>
      <c r="X654" s="238" t="str">
        <f t="shared" si="117"/>
        <v/>
      </c>
      <c r="Y654" s="252">
        <f t="shared" si="118"/>
        <v>0</v>
      </c>
      <c r="Z654" s="252">
        <f t="shared" si="119"/>
        <v>0</v>
      </c>
      <c r="AA654" s="253">
        <f t="shared" si="120"/>
        <v>0</v>
      </c>
      <c r="AB654" s="254">
        <f t="shared" si="121"/>
        <v>0</v>
      </c>
      <c r="AC654" s="254"/>
      <c r="AD654" s="255"/>
    </row>
    <row r="655" spans="1:30" ht="12.75" customHeight="1" x14ac:dyDescent="0.25">
      <c r="A655" s="186"/>
      <c r="B655" s="230"/>
      <c r="C655" s="256"/>
      <c r="D655" s="232"/>
      <c r="E655" s="192">
        <f t="shared" si="111"/>
        <v>10</v>
      </c>
      <c r="F655" s="144" t="str">
        <f>IFERROR(IF(MID(D655,4,3)="AFE",VLOOKUP(D655,'Affiliated entities'!$B$7:$T$37,2,FALSE),VLOOKUP(A655,Beneficiaries!$A$9:$C$38,2,FALSE)),"")</f>
        <v/>
      </c>
      <c r="G655" s="187" t="str">
        <f>IFERROR(IF(MID(D655,4,3)="AFE",VLOOKUP(D655,'Affiliated entities'!$B$7:$T$37,4,FALSE),VLOOKUP(A655,Beneficiaries!$A$9:$C$38,3,FALSE)),"")</f>
        <v/>
      </c>
      <c r="H655" s="188" t="b">
        <f t="shared" si="112"/>
        <v>1</v>
      </c>
      <c r="I655" s="147" t="str">
        <f t="shared" si="113"/>
        <v/>
      </c>
      <c r="J655" s="300">
        <f t="shared" si="114"/>
        <v>0</v>
      </c>
      <c r="K655" s="257"/>
      <c r="L655" s="230"/>
      <c r="M655" s="258"/>
      <c r="N655" s="258"/>
      <c r="O655" s="259"/>
      <c r="P655" s="258"/>
      <c r="Q655" s="259"/>
      <c r="R655" s="261"/>
      <c r="S655" s="261"/>
      <c r="T655" s="236"/>
      <c r="U655" s="402"/>
      <c r="V655" s="277">
        <f t="shared" si="115"/>
        <v>0</v>
      </c>
      <c r="W655" s="323" t="str">
        <f t="shared" si="116"/>
        <v/>
      </c>
      <c r="X655" s="238" t="str">
        <f t="shared" si="117"/>
        <v/>
      </c>
      <c r="Y655" s="252">
        <f t="shared" si="118"/>
        <v>0</v>
      </c>
      <c r="Z655" s="252">
        <f t="shared" si="119"/>
        <v>0</v>
      </c>
      <c r="AA655" s="253">
        <f t="shared" si="120"/>
        <v>0</v>
      </c>
      <c r="AB655" s="254">
        <f t="shared" si="121"/>
        <v>0</v>
      </c>
      <c r="AC655" s="254"/>
      <c r="AD655" s="255"/>
    </row>
    <row r="656" spans="1:30" ht="12.75" customHeight="1" x14ac:dyDescent="0.25">
      <c r="A656" s="186"/>
      <c r="B656" s="230"/>
      <c r="C656" s="256"/>
      <c r="D656" s="232"/>
      <c r="E656" s="192">
        <f t="shared" si="111"/>
        <v>10</v>
      </c>
      <c r="F656" s="144" t="str">
        <f>IFERROR(IF(MID(D656,4,3)="AFE",VLOOKUP(D656,'Affiliated entities'!$B$7:$T$37,2,FALSE),VLOOKUP(A656,Beneficiaries!$A$9:$C$38,2,FALSE)),"")</f>
        <v/>
      </c>
      <c r="G656" s="187" t="str">
        <f>IFERROR(IF(MID(D656,4,3)="AFE",VLOOKUP(D656,'Affiliated entities'!$B$7:$T$37,4,FALSE),VLOOKUP(A656,Beneficiaries!$A$9:$C$38,3,FALSE)),"")</f>
        <v/>
      </c>
      <c r="H656" s="188" t="b">
        <f t="shared" si="112"/>
        <v>1</v>
      </c>
      <c r="I656" s="147" t="str">
        <f t="shared" si="113"/>
        <v/>
      </c>
      <c r="J656" s="300">
        <f t="shared" si="114"/>
        <v>0</v>
      </c>
      <c r="K656" s="257"/>
      <c r="L656" s="230"/>
      <c r="M656" s="258"/>
      <c r="N656" s="258"/>
      <c r="O656" s="259"/>
      <c r="P656" s="258"/>
      <c r="Q656" s="259"/>
      <c r="R656" s="261"/>
      <c r="S656" s="261"/>
      <c r="T656" s="236"/>
      <c r="U656" s="402"/>
      <c r="V656" s="277">
        <f t="shared" si="115"/>
        <v>0</v>
      </c>
      <c r="W656" s="323" t="str">
        <f t="shared" si="116"/>
        <v/>
      </c>
      <c r="X656" s="238" t="str">
        <f t="shared" si="117"/>
        <v/>
      </c>
      <c r="Y656" s="252">
        <f t="shared" si="118"/>
        <v>0</v>
      </c>
      <c r="Z656" s="252">
        <f t="shared" si="119"/>
        <v>0</v>
      </c>
      <c r="AA656" s="253">
        <f t="shared" si="120"/>
        <v>0</v>
      </c>
      <c r="AB656" s="254">
        <f t="shared" si="121"/>
        <v>0</v>
      </c>
      <c r="AC656" s="254"/>
      <c r="AD656" s="255"/>
    </row>
    <row r="657" spans="1:30" ht="12.75" customHeight="1" x14ac:dyDescent="0.25">
      <c r="A657" s="186"/>
      <c r="B657" s="230"/>
      <c r="C657" s="256"/>
      <c r="D657" s="232"/>
      <c r="E657" s="192">
        <f t="shared" si="111"/>
        <v>10</v>
      </c>
      <c r="F657" s="144" t="str">
        <f>IFERROR(IF(MID(D657,4,3)="AFE",VLOOKUP(D657,'Affiliated entities'!$B$7:$T$37,2,FALSE),VLOOKUP(A657,Beneficiaries!$A$9:$C$38,2,FALSE)),"")</f>
        <v/>
      </c>
      <c r="G657" s="187" t="str">
        <f>IFERROR(IF(MID(D657,4,3)="AFE",VLOOKUP(D657,'Affiliated entities'!$B$7:$T$37,4,FALSE),VLOOKUP(A657,Beneficiaries!$A$9:$C$38,3,FALSE)),"")</f>
        <v/>
      </c>
      <c r="H657" s="188" t="b">
        <f t="shared" si="112"/>
        <v>1</v>
      </c>
      <c r="I657" s="147" t="str">
        <f t="shared" si="113"/>
        <v/>
      </c>
      <c r="J657" s="300">
        <f t="shared" si="114"/>
        <v>0</v>
      </c>
      <c r="K657" s="257"/>
      <c r="L657" s="230"/>
      <c r="M657" s="258"/>
      <c r="N657" s="258"/>
      <c r="O657" s="259"/>
      <c r="P657" s="258"/>
      <c r="Q657" s="259"/>
      <c r="R657" s="261"/>
      <c r="S657" s="261"/>
      <c r="T657" s="236"/>
      <c r="U657" s="402"/>
      <c r="V657" s="277">
        <f t="shared" si="115"/>
        <v>0</v>
      </c>
      <c r="W657" s="323" t="str">
        <f t="shared" si="116"/>
        <v/>
      </c>
      <c r="X657" s="238" t="str">
        <f t="shared" si="117"/>
        <v/>
      </c>
      <c r="Y657" s="252">
        <f t="shared" si="118"/>
        <v>0</v>
      </c>
      <c r="Z657" s="252">
        <f t="shared" si="119"/>
        <v>0</v>
      </c>
      <c r="AA657" s="253">
        <f t="shared" si="120"/>
        <v>0</v>
      </c>
      <c r="AB657" s="254">
        <f t="shared" si="121"/>
        <v>0</v>
      </c>
      <c r="AC657" s="254"/>
      <c r="AD657" s="255"/>
    </row>
    <row r="658" spans="1:30" ht="12.75" customHeight="1" x14ac:dyDescent="0.25">
      <c r="A658" s="186"/>
      <c r="B658" s="230"/>
      <c r="C658" s="256"/>
      <c r="D658" s="232"/>
      <c r="E658" s="192">
        <f t="shared" si="111"/>
        <v>10</v>
      </c>
      <c r="F658" s="144" t="str">
        <f>IFERROR(IF(MID(D658,4,3)="AFE",VLOOKUP(D658,'Affiliated entities'!$B$7:$T$37,2,FALSE),VLOOKUP(A658,Beneficiaries!$A$9:$C$38,2,FALSE)),"")</f>
        <v/>
      </c>
      <c r="G658" s="187" t="str">
        <f>IFERROR(IF(MID(D658,4,3)="AFE",VLOOKUP(D658,'Affiliated entities'!$B$7:$T$37,4,FALSE),VLOOKUP(A658,Beneficiaries!$A$9:$C$38,3,FALSE)),"")</f>
        <v/>
      </c>
      <c r="H658" s="188" t="b">
        <f t="shared" si="112"/>
        <v>1</v>
      </c>
      <c r="I658" s="147" t="str">
        <f t="shared" si="113"/>
        <v/>
      </c>
      <c r="J658" s="300">
        <f t="shared" si="114"/>
        <v>0</v>
      </c>
      <c r="K658" s="257"/>
      <c r="L658" s="230"/>
      <c r="M658" s="258"/>
      <c r="N658" s="258"/>
      <c r="O658" s="259"/>
      <c r="P658" s="258"/>
      <c r="Q658" s="259"/>
      <c r="R658" s="261"/>
      <c r="S658" s="261"/>
      <c r="T658" s="236"/>
      <c r="U658" s="402"/>
      <c r="V658" s="277">
        <f t="shared" si="115"/>
        <v>0</v>
      </c>
      <c r="W658" s="323" t="str">
        <f t="shared" si="116"/>
        <v/>
      </c>
      <c r="X658" s="238" t="str">
        <f t="shared" si="117"/>
        <v/>
      </c>
      <c r="Y658" s="252">
        <f t="shared" si="118"/>
        <v>0</v>
      </c>
      <c r="Z658" s="252">
        <f t="shared" si="119"/>
        <v>0</v>
      </c>
      <c r="AA658" s="253">
        <f t="shared" si="120"/>
        <v>0</v>
      </c>
      <c r="AB658" s="254">
        <f t="shared" si="121"/>
        <v>0</v>
      </c>
      <c r="AC658" s="254"/>
      <c r="AD658" s="255"/>
    </row>
    <row r="659" spans="1:30" ht="12.75" customHeight="1" x14ac:dyDescent="0.25">
      <c r="A659" s="186"/>
      <c r="B659" s="230"/>
      <c r="C659" s="256"/>
      <c r="D659" s="232"/>
      <c r="E659" s="192">
        <f t="shared" si="111"/>
        <v>10</v>
      </c>
      <c r="F659" s="144" t="str">
        <f>IFERROR(IF(MID(D659,4,3)="AFE",VLOOKUP(D659,'Affiliated entities'!$B$7:$T$37,2,FALSE),VLOOKUP(A659,Beneficiaries!$A$9:$C$38,2,FALSE)),"")</f>
        <v/>
      </c>
      <c r="G659" s="187" t="str">
        <f>IFERROR(IF(MID(D659,4,3)="AFE",VLOOKUP(D659,'Affiliated entities'!$B$7:$T$37,4,FALSE),VLOOKUP(A659,Beneficiaries!$A$9:$C$38,3,FALSE)),"")</f>
        <v/>
      </c>
      <c r="H659" s="188" t="b">
        <f t="shared" si="112"/>
        <v>1</v>
      </c>
      <c r="I659" s="147" t="str">
        <f t="shared" si="113"/>
        <v/>
      </c>
      <c r="J659" s="300">
        <f t="shared" si="114"/>
        <v>0</v>
      </c>
      <c r="K659" s="257"/>
      <c r="L659" s="230"/>
      <c r="M659" s="258"/>
      <c r="N659" s="258"/>
      <c r="O659" s="259"/>
      <c r="P659" s="258"/>
      <c r="Q659" s="259"/>
      <c r="R659" s="261"/>
      <c r="S659" s="261"/>
      <c r="T659" s="236"/>
      <c r="U659" s="402"/>
      <c r="V659" s="277">
        <f t="shared" si="115"/>
        <v>0</v>
      </c>
      <c r="W659" s="323" t="str">
        <f t="shared" si="116"/>
        <v/>
      </c>
      <c r="X659" s="238" t="str">
        <f t="shared" si="117"/>
        <v/>
      </c>
      <c r="Y659" s="252">
        <f t="shared" si="118"/>
        <v>0</v>
      </c>
      <c r="Z659" s="252">
        <f t="shared" si="119"/>
        <v>0</v>
      </c>
      <c r="AA659" s="253">
        <f t="shared" si="120"/>
        <v>0</v>
      </c>
      <c r="AB659" s="254">
        <f t="shared" si="121"/>
        <v>0</v>
      </c>
      <c r="AC659" s="254"/>
      <c r="AD659" s="255"/>
    </row>
    <row r="660" spans="1:30" ht="12.75" customHeight="1" x14ac:dyDescent="0.25">
      <c r="A660" s="186"/>
      <c r="B660" s="230"/>
      <c r="C660" s="256"/>
      <c r="D660" s="232"/>
      <c r="E660" s="192">
        <f t="shared" si="111"/>
        <v>10</v>
      </c>
      <c r="F660" s="144" t="str">
        <f>IFERROR(IF(MID(D660,4,3)="AFE",VLOOKUP(D660,'Affiliated entities'!$B$7:$T$37,2,FALSE),VLOOKUP(A660,Beneficiaries!$A$9:$C$38,2,FALSE)),"")</f>
        <v/>
      </c>
      <c r="G660" s="187" t="str">
        <f>IFERROR(IF(MID(D660,4,3)="AFE",VLOOKUP(D660,'Affiliated entities'!$B$7:$T$37,4,FALSE),VLOOKUP(A660,Beneficiaries!$A$9:$C$38,3,FALSE)),"")</f>
        <v/>
      </c>
      <c r="H660" s="188" t="b">
        <f t="shared" si="112"/>
        <v>1</v>
      </c>
      <c r="I660" s="147" t="str">
        <f t="shared" si="113"/>
        <v/>
      </c>
      <c r="J660" s="300">
        <f t="shared" si="114"/>
        <v>0</v>
      </c>
      <c r="K660" s="257"/>
      <c r="L660" s="230"/>
      <c r="M660" s="258"/>
      <c r="N660" s="258"/>
      <c r="O660" s="259"/>
      <c r="P660" s="258"/>
      <c r="Q660" s="259"/>
      <c r="R660" s="261"/>
      <c r="S660" s="261"/>
      <c r="T660" s="236"/>
      <c r="U660" s="402"/>
      <c r="V660" s="277">
        <f t="shared" si="115"/>
        <v>0</v>
      </c>
      <c r="W660" s="323" t="str">
        <f t="shared" si="116"/>
        <v/>
      </c>
      <c r="X660" s="238" t="str">
        <f t="shared" si="117"/>
        <v/>
      </c>
      <c r="Y660" s="252">
        <f t="shared" si="118"/>
        <v>0</v>
      </c>
      <c r="Z660" s="252">
        <f t="shared" si="119"/>
        <v>0</v>
      </c>
      <c r="AA660" s="253">
        <f t="shared" si="120"/>
        <v>0</v>
      </c>
      <c r="AB660" s="254">
        <f t="shared" si="121"/>
        <v>0</v>
      </c>
      <c r="AC660" s="254"/>
      <c r="AD660" s="255"/>
    </row>
    <row r="661" spans="1:30" ht="12.75" customHeight="1" x14ac:dyDescent="0.25">
      <c r="A661" s="186"/>
      <c r="B661" s="230"/>
      <c r="C661" s="256"/>
      <c r="D661" s="232"/>
      <c r="E661" s="192">
        <f t="shared" si="111"/>
        <v>10</v>
      </c>
      <c r="F661" s="144" t="str">
        <f>IFERROR(IF(MID(D661,4,3)="AFE",VLOOKUP(D661,'Affiliated entities'!$B$7:$T$37,2,FALSE),VLOOKUP(A661,Beneficiaries!$A$9:$C$38,2,FALSE)),"")</f>
        <v/>
      </c>
      <c r="G661" s="187" t="str">
        <f>IFERROR(IF(MID(D661,4,3)="AFE",VLOOKUP(D661,'Affiliated entities'!$B$7:$T$37,4,FALSE),VLOOKUP(A661,Beneficiaries!$A$9:$C$38,3,FALSE)),"")</f>
        <v/>
      </c>
      <c r="H661" s="188" t="b">
        <f t="shared" si="112"/>
        <v>1</v>
      </c>
      <c r="I661" s="147" t="str">
        <f t="shared" si="113"/>
        <v/>
      </c>
      <c r="J661" s="300">
        <f t="shared" si="114"/>
        <v>0</v>
      </c>
      <c r="K661" s="257"/>
      <c r="L661" s="230"/>
      <c r="M661" s="258"/>
      <c r="N661" s="258"/>
      <c r="O661" s="259"/>
      <c r="P661" s="258"/>
      <c r="Q661" s="259"/>
      <c r="R661" s="261"/>
      <c r="S661" s="261"/>
      <c r="T661" s="236"/>
      <c r="U661" s="402"/>
      <c r="V661" s="277">
        <f t="shared" si="115"/>
        <v>0</v>
      </c>
      <c r="W661" s="323" t="str">
        <f t="shared" si="116"/>
        <v/>
      </c>
      <c r="X661" s="238" t="str">
        <f t="shared" si="117"/>
        <v/>
      </c>
      <c r="Y661" s="252">
        <f t="shared" si="118"/>
        <v>0</v>
      </c>
      <c r="Z661" s="252">
        <f t="shared" si="119"/>
        <v>0</v>
      </c>
      <c r="AA661" s="253">
        <f t="shared" si="120"/>
        <v>0</v>
      </c>
      <c r="AB661" s="254">
        <f t="shared" si="121"/>
        <v>0</v>
      </c>
      <c r="AC661" s="254"/>
      <c r="AD661" s="255"/>
    </row>
    <row r="662" spans="1:30" ht="12.75" customHeight="1" x14ac:dyDescent="0.25">
      <c r="A662" s="186"/>
      <c r="B662" s="230"/>
      <c r="C662" s="256"/>
      <c r="D662" s="232"/>
      <c r="E662" s="192">
        <f t="shared" si="111"/>
        <v>10</v>
      </c>
      <c r="F662" s="144" t="str">
        <f>IFERROR(IF(MID(D662,4,3)="AFE",VLOOKUP(D662,'Affiliated entities'!$B$7:$T$37,2,FALSE),VLOOKUP(A662,Beneficiaries!$A$9:$C$38,2,FALSE)),"")</f>
        <v/>
      </c>
      <c r="G662" s="187" t="str">
        <f>IFERROR(IF(MID(D662,4,3)="AFE",VLOOKUP(D662,'Affiliated entities'!$B$7:$T$37,4,FALSE),VLOOKUP(A662,Beneficiaries!$A$9:$C$38,3,FALSE)),"")</f>
        <v/>
      </c>
      <c r="H662" s="188" t="b">
        <f t="shared" si="112"/>
        <v>1</v>
      </c>
      <c r="I662" s="147" t="str">
        <f t="shared" si="113"/>
        <v/>
      </c>
      <c r="J662" s="300">
        <f t="shared" si="114"/>
        <v>0</v>
      </c>
      <c r="K662" s="257"/>
      <c r="L662" s="230"/>
      <c r="M662" s="258"/>
      <c r="N662" s="258"/>
      <c r="O662" s="259"/>
      <c r="P662" s="258"/>
      <c r="Q662" s="259"/>
      <c r="R662" s="261"/>
      <c r="S662" s="261"/>
      <c r="T662" s="236"/>
      <c r="U662" s="402"/>
      <c r="V662" s="277">
        <f t="shared" si="115"/>
        <v>0</v>
      </c>
      <c r="W662" s="323" t="str">
        <f t="shared" si="116"/>
        <v/>
      </c>
      <c r="X662" s="238" t="str">
        <f t="shared" si="117"/>
        <v/>
      </c>
      <c r="Y662" s="252">
        <f t="shared" si="118"/>
        <v>0</v>
      </c>
      <c r="Z662" s="252">
        <f t="shared" si="119"/>
        <v>0</v>
      </c>
      <c r="AA662" s="253">
        <f t="shared" si="120"/>
        <v>0</v>
      </c>
      <c r="AB662" s="254">
        <f t="shared" si="121"/>
        <v>0</v>
      </c>
      <c r="AC662" s="254"/>
      <c r="AD662" s="255"/>
    </row>
    <row r="663" spans="1:30" ht="12.75" customHeight="1" x14ac:dyDescent="0.25">
      <c r="A663" s="186"/>
      <c r="B663" s="230"/>
      <c r="C663" s="256"/>
      <c r="D663" s="232"/>
      <c r="E663" s="192">
        <f t="shared" si="111"/>
        <v>10</v>
      </c>
      <c r="F663" s="144" t="str">
        <f>IFERROR(IF(MID(D663,4,3)="AFE",VLOOKUP(D663,'Affiliated entities'!$B$7:$T$37,2,FALSE),VLOOKUP(A663,Beneficiaries!$A$9:$C$38,2,FALSE)),"")</f>
        <v/>
      </c>
      <c r="G663" s="187" t="str">
        <f>IFERROR(IF(MID(D663,4,3)="AFE",VLOOKUP(D663,'Affiliated entities'!$B$7:$T$37,4,FALSE),VLOOKUP(A663,Beneficiaries!$A$9:$C$38,3,FALSE)),"")</f>
        <v/>
      </c>
      <c r="H663" s="188" t="b">
        <f t="shared" si="112"/>
        <v>1</v>
      </c>
      <c r="I663" s="147" t="str">
        <f t="shared" si="113"/>
        <v/>
      </c>
      <c r="J663" s="300">
        <f t="shared" si="114"/>
        <v>0</v>
      </c>
      <c r="K663" s="257"/>
      <c r="L663" s="230"/>
      <c r="M663" s="258"/>
      <c r="N663" s="258"/>
      <c r="O663" s="259"/>
      <c r="P663" s="258"/>
      <c r="Q663" s="259"/>
      <c r="R663" s="261"/>
      <c r="S663" s="261"/>
      <c r="T663" s="236"/>
      <c r="U663" s="402"/>
      <c r="V663" s="277">
        <f t="shared" si="115"/>
        <v>0</v>
      </c>
      <c r="W663" s="323" t="str">
        <f t="shared" si="116"/>
        <v/>
      </c>
      <c r="X663" s="238" t="str">
        <f t="shared" si="117"/>
        <v/>
      </c>
      <c r="Y663" s="252">
        <f t="shared" si="118"/>
        <v>0</v>
      </c>
      <c r="Z663" s="252">
        <f t="shared" si="119"/>
        <v>0</v>
      </c>
      <c r="AA663" s="253">
        <f t="shared" si="120"/>
        <v>0</v>
      </c>
      <c r="AB663" s="254">
        <f t="shared" si="121"/>
        <v>0</v>
      </c>
      <c r="AC663" s="254"/>
      <c r="AD663" s="255"/>
    </row>
    <row r="664" spans="1:30" ht="12.75" customHeight="1" x14ac:dyDescent="0.25">
      <c r="A664" s="186"/>
      <c r="B664" s="230"/>
      <c r="C664" s="256"/>
      <c r="D664" s="232"/>
      <c r="E664" s="192">
        <f t="shared" si="111"/>
        <v>10</v>
      </c>
      <c r="F664" s="144" t="str">
        <f>IFERROR(IF(MID(D664,4,3)="AFE",VLOOKUP(D664,'Affiliated entities'!$B$7:$T$37,2,FALSE),VLOOKUP(A664,Beneficiaries!$A$9:$C$38,2,FALSE)),"")</f>
        <v/>
      </c>
      <c r="G664" s="187" t="str">
        <f>IFERROR(IF(MID(D664,4,3)="AFE",VLOOKUP(D664,'Affiliated entities'!$B$7:$T$37,4,FALSE),VLOOKUP(A664,Beneficiaries!$A$9:$C$38,3,FALSE)),"")</f>
        <v/>
      </c>
      <c r="H664" s="188" t="b">
        <f t="shared" si="112"/>
        <v>1</v>
      </c>
      <c r="I664" s="147" t="str">
        <f t="shared" si="113"/>
        <v/>
      </c>
      <c r="J664" s="300">
        <f t="shared" si="114"/>
        <v>0</v>
      </c>
      <c r="K664" s="257"/>
      <c r="L664" s="230"/>
      <c r="M664" s="258"/>
      <c r="N664" s="258"/>
      <c r="O664" s="259"/>
      <c r="P664" s="258"/>
      <c r="Q664" s="259"/>
      <c r="R664" s="261"/>
      <c r="S664" s="261"/>
      <c r="T664" s="236"/>
      <c r="U664" s="402"/>
      <c r="V664" s="277">
        <f t="shared" si="115"/>
        <v>0</v>
      </c>
      <c r="W664" s="323" t="str">
        <f t="shared" si="116"/>
        <v/>
      </c>
      <c r="X664" s="238" t="str">
        <f t="shared" si="117"/>
        <v/>
      </c>
      <c r="Y664" s="252">
        <f t="shared" si="118"/>
        <v>0</v>
      </c>
      <c r="Z664" s="252">
        <f t="shared" si="119"/>
        <v>0</v>
      </c>
      <c r="AA664" s="253">
        <f t="shared" si="120"/>
        <v>0</v>
      </c>
      <c r="AB664" s="254">
        <f t="shared" si="121"/>
        <v>0</v>
      </c>
      <c r="AC664" s="254"/>
      <c r="AD664" s="255"/>
    </row>
    <row r="665" spans="1:30" ht="12.75" customHeight="1" x14ac:dyDescent="0.25">
      <c r="A665" s="186"/>
      <c r="B665" s="230"/>
      <c r="C665" s="256"/>
      <c r="D665" s="232"/>
      <c r="E665" s="192">
        <f t="shared" si="111"/>
        <v>10</v>
      </c>
      <c r="F665" s="144" t="str">
        <f>IFERROR(IF(MID(D665,4,3)="AFE",VLOOKUP(D665,'Affiliated entities'!$B$7:$T$37,2,FALSE),VLOOKUP(A665,Beneficiaries!$A$9:$C$38,2,FALSE)),"")</f>
        <v/>
      </c>
      <c r="G665" s="187" t="str">
        <f>IFERROR(IF(MID(D665,4,3)="AFE",VLOOKUP(D665,'Affiliated entities'!$B$7:$T$37,4,FALSE),VLOOKUP(A665,Beneficiaries!$A$9:$C$38,3,FALSE)),"")</f>
        <v/>
      </c>
      <c r="H665" s="188" t="b">
        <f t="shared" si="112"/>
        <v>1</v>
      </c>
      <c r="I665" s="147" t="str">
        <f t="shared" si="113"/>
        <v/>
      </c>
      <c r="J665" s="300">
        <f t="shared" si="114"/>
        <v>0</v>
      </c>
      <c r="K665" s="257"/>
      <c r="L665" s="230"/>
      <c r="M665" s="258"/>
      <c r="N665" s="258"/>
      <c r="O665" s="259"/>
      <c r="P665" s="258"/>
      <c r="Q665" s="259"/>
      <c r="R665" s="261"/>
      <c r="S665" s="261"/>
      <c r="T665" s="236"/>
      <c r="U665" s="402"/>
      <c r="V665" s="277">
        <f t="shared" si="115"/>
        <v>0</v>
      </c>
      <c r="W665" s="323" t="str">
        <f t="shared" si="116"/>
        <v/>
      </c>
      <c r="X665" s="238" t="str">
        <f t="shared" si="117"/>
        <v/>
      </c>
      <c r="Y665" s="252">
        <f t="shared" si="118"/>
        <v>0</v>
      </c>
      <c r="Z665" s="252">
        <f t="shared" si="119"/>
        <v>0</v>
      </c>
      <c r="AA665" s="253">
        <f t="shared" si="120"/>
        <v>0</v>
      </c>
      <c r="AB665" s="254">
        <f t="shared" si="121"/>
        <v>0</v>
      </c>
      <c r="AC665" s="254"/>
      <c r="AD665" s="255"/>
    </row>
    <row r="666" spans="1:30" ht="12.75" customHeight="1" x14ac:dyDescent="0.25">
      <c r="A666" s="186"/>
      <c r="B666" s="230"/>
      <c r="C666" s="256"/>
      <c r="D666" s="232"/>
      <c r="E666" s="192">
        <f t="shared" si="111"/>
        <v>10</v>
      </c>
      <c r="F666" s="144" t="str">
        <f>IFERROR(IF(MID(D666,4,3)="AFE",VLOOKUP(D666,'Affiliated entities'!$B$7:$T$37,2,FALSE),VLOOKUP(A666,Beneficiaries!$A$9:$C$38,2,FALSE)),"")</f>
        <v/>
      </c>
      <c r="G666" s="187" t="str">
        <f>IFERROR(IF(MID(D666,4,3)="AFE",VLOOKUP(D666,'Affiliated entities'!$B$7:$T$37,4,FALSE),VLOOKUP(A666,Beneficiaries!$A$9:$C$38,3,FALSE)),"")</f>
        <v/>
      </c>
      <c r="H666" s="188" t="b">
        <f t="shared" si="112"/>
        <v>1</v>
      </c>
      <c r="I666" s="147" t="str">
        <f t="shared" si="113"/>
        <v/>
      </c>
      <c r="J666" s="300">
        <f t="shared" si="114"/>
        <v>0</v>
      </c>
      <c r="K666" s="257"/>
      <c r="L666" s="230"/>
      <c r="M666" s="258"/>
      <c r="N666" s="258"/>
      <c r="O666" s="259"/>
      <c r="P666" s="258"/>
      <c r="Q666" s="259"/>
      <c r="R666" s="261"/>
      <c r="S666" s="261"/>
      <c r="T666" s="236"/>
      <c r="U666" s="402"/>
      <c r="V666" s="277">
        <f t="shared" si="115"/>
        <v>0</v>
      </c>
      <c r="W666" s="323" t="str">
        <f t="shared" si="116"/>
        <v/>
      </c>
      <c r="X666" s="238" t="str">
        <f t="shared" si="117"/>
        <v/>
      </c>
      <c r="Y666" s="252">
        <f t="shared" si="118"/>
        <v>0</v>
      </c>
      <c r="Z666" s="252">
        <f t="shared" si="119"/>
        <v>0</v>
      </c>
      <c r="AA666" s="253">
        <f t="shared" si="120"/>
        <v>0</v>
      </c>
      <c r="AB666" s="254">
        <f t="shared" si="121"/>
        <v>0</v>
      </c>
      <c r="AC666" s="254"/>
      <c r="AD666" s="255"/>
    </row>
    <row r="667" spans="1:30" ht="12.75" customHeight="1" x14ac:dyDescent="0.25">
      <c r="A667" s="186"/>
      <c r="B667" s="230"/>
      <c r="C667" s="256"/>
      <c r="D667" s="232"/>
      <c r="E667" s="192">
        <f t="shared" si="111"/>
        <v>10</v>
      </c>
      <c r="F667" s="144" t="str">
        <f>IFERROR(IF(MID(D667,4,3)="AFE",VLOOKUP(D667,'Affiliated entities'!$B$7:$T$37,2,FALSE),VLOOKUP(A667,Beneficiaries!$A$9:$C$38,2,FALSE)),"")</f>
        <v/>
      </c>
      <c r="G667" s="187" t="str">
        <f>IFERROR(IF(MID(D667,4,3)="AFE",VLOOKUP(D667,'Affiliated entities'!$B$7:$T$37,4,FALSE),VLOOKUP(A667,Beneficiaries!$A$9:$C$38,3,FALSE)),"")</f>
        <v/>
      </c>
      <c r="H667" s="188" t="b">
        <f t="shared" si="112"/>
        <v>1</v>
      </c>
      <c r="I667" s="147" t="str">
        <f t="shared" si="113"/>
        <v/>
      </c>
      <c r="J667" s="300">
        <f t="shared" si="114"/>
        <v>0</v>
      </c>
      <c r="K667" s="257"/>
      <c r="L667" s="230"/>
      <c r="M667" s="258"/>
      <c r="N667" s="258"/>
      <c r="O667" s="259"/>
      <c r="P667" s="258"/>
      <c r="Q667" s="259"/>
      <c r="R667" s="261"/>
      <c r="S667" s="261"/>
      <c r="T667" s="236"/>
      <c r="U667" s="402"/>
      <c r="V667" s="277">
        <f t="shared" si="115"/>
        <v>0</v>
      </c>
      <c r="W667" s="323" t="str">
        <f t="shared" si="116"/>
        <v/>
      </c>
      <c r="X667" s="238" t="str">
        <f t="shared" si="117"/>
        <v/>
      </c>
      <c r="Y667" s="252">
        <f t="shared" si="118"/>
        <v>0</v>
      </c>
      <c r="Z667" s="252">
        <f t="shared" si="119"/>
        <v>0</v>
      </c>
      <c r="AA667" s="253">
        <f t="shared" si="120"/>
        <v>0</v>
      </c>
      <c r="AB667" s="254">
        <f t="shared" si="121"/>
        <v>0</v>
      </c>
      <c r="AC667" s="254"/>
      <c r="AD667" s="255"/>
    </row>
    <row r="668" spans="1:30" ht="12.75" customHeight="1" x14ac:dyDescent="0.25">
      <c r="A668" s="186"/>
      <c r="B668" s="230"/>
      <c r="C668" s="256"/>
      <c r="D668" s="232"/>
      <c r="E668" s="192">
        <f t="shared" si="111"/>
        <v>10</v>
      </c>
      <c r="F668" s="144" t="str">
        <f>IFERROR(IF(MID(D668,4,3)="AFE",VLOOKUP(D668,'Affiliated entities'!$B$7:$T$37,2,FALSE),VLOOKUP(A668,Beneficiaries!$A$9:$C$38,2,FALSE)),"")</f>
        <v/>
      </c>
      <c r="G668" s="187" t="str">
        <f>IFERROR(IF(MID(D668,4,3)="AFE",VLOOKUP(D668,'Affiliated entities'!$B$7:$T$37,4,FALSE),VLOOKUP(A668,Beneficiaries!$A$9:$C$38,3,FALSE)),"")</f>
        <v/>
      </c>
      <c r="H668" s="188" t="b">
        <f t="shared" si="112"/>
        <v>1</v>
      </c>
      <c r="I668" s="147" t="str">
        <f t="shared" si="113"/>
        <v/>
      </c>
      <c r="J668" s="300">
        <f t="shared" si="114"/>
        <v>0</v>
      </c>
      <c r="K668" s="257"/>
      <c r="L668" s="230"/>
      <c r="M668" s="258"/>
      <c r="N668" s="258"/>
      <c r="O668" s="259"/>
      <c r="P668" s="258"/>
      <c r="Q668" s="259"/>
      <c r="R668" s="261"/>
      <c r="S668" s="261"/>
      <c r="T668" s="236"/>
      <c r="U668" s="402"/>
      <c r="V668" s="277">
        <f t="shared" si="115"/>
        <v>0</v>
      </c>
      <c r="W668" s="323" t="str">
        <f t="shared" si="116"/>
        <v/>
      </c>
      <c r="X668" s="238" t="str">
        <f t="shared" si="117"/>
        <v/>
      </c>
      <c r="Y668" s="252">
        <f t="shared" si="118"/>
        <v>0</v>
      </c>
      <c r="Z668" s="252">
        <f t="shared" si="119"/>
        <v>0</v>
      </c>
      <c r="AA668" s="253">
        <f t="shared" si="120"/>
        <v>0</v>
      </c>
      <c r="AB668" s="254">
        <f t="shared" si="121"/>
        <v>0</v>
      </c>
      <c r="AC668" s="254"/>
      <c r="AD668" s="255"/>
    </row>
    <row r="669" spans="1:30" ht="12.75" customHeight="1" x14ac:dyDescent="0.25">
      <c r="A669" s="186"/>
      <c r="B669" s="230"/>
      <c r="C669" s="256"/>
      <c r="D669" s="232"/>
      <c r="E669" s="192">
        <f t="shared" si="111"/>
        <v>10</v>
      </c>
      <c r="F669" s="144" t="str">
        <f>IFERROR(IF(MID(D669,4,3)="AFE",VLOOKUP(D669,'Affiliated entities'!$B$7:$T$37,2,FALSE),VLOOKUP(A669,Beneficiaries!$A$9:$C$38,2,FALSE)),"")</f>
        <v/>
      </c>
      <c r="G669" s="187" t="str">
        <f>IFERROR(IF(MID(D669,4,3)="AFE",VLOOKUP(D669,'Affiliated entities'!$B$7:$T$37,4,FALSE),VLOOKUP(A669,Beneficiaries!$A$9:$C$38,3,FALSE)),"")</f>
        <v/>
      </c>
      <c r="H669" s="188" t="b">
        <f t="shared" si="112"/>
        <v>1</v>
      </c>
      <c r="I669" s="147" t="str">
        <f t="shared" si="113"/>
        <v/>
      </c>
      <c r="J669" s="300">
        <f t="shared" si="114"/>
        <v>0</v>
      </c>
      <c r="K669" s="257"/>
      <c r="L669" s="230"/>
      <c r="M669" s="258"/>
      <c r="N669" s="258"/>
      <c r="O669" s="259"/>
      <c r="P669" s="258"/>
      <c r="Q669" s="259"/>
      <c r="R669" s="261"/>
      <c r="S669" s="261"/>
      <c r="T669" s="236"/>
      <c r="U669" s="402"/>
      <c r="V669" s="277">
        <f t="shared" si="115"/>
        <v>0</v>
      </c>
      <c r="W669" s="323" t="str">
        <f t="shared" si="116"/>
        <v/>
      </c>
      <c r="X669" s="238" t="str">
        <f t="shared" si="117"/>
        <v/>
      </c>
      <c r="Y669" s="252">
        <f t="shared" si="118"/>
        <v>0</v>
      </c>
      <c r="Z669" s="252">
        <f t="shared" si="119"/>
        <v>0</v>
      </c>
      <c r="AA669" s="253">
        <f t="shared" si="120"/>
        <v>0</v>
      </c>
      <c r="AB669" s="254">
        <f t="shared" si="121"/>
        <v>0</v>
      </c>
      <c r="AC669" s="254"/>
      <c r="AD669" s="255"/>
    </row>
    <row r="670" spans="1:30" ht="12.75" customHeight="1" x14ac:dyDescent="0.25">
      <c r="A670" s="186"/>
      <c r="B670" s="230"/>
      <c r="C670" s="256"/>
      <c r="D670" s="232"/>
      <c r="E670" s="192">
        <f t="shared" si="111"/>
        <v>10</v>
      </c>
      <c r="F670" s="144" t="str">
        <f>IFERROR(IF(MID(D670,4,3)="AFE",VLOOKUP(D670,'Affiliated entities'!$B$7:$T$37,2,FALSE),VLOOKUP(A670,Beneficiaries!$A$9:$C$38,2,FALSE)),"")</f>
        <v/>
      </c>
      <c r="G670" s="187" t="str">
        <f>IFERROR(IF(MID(D670,4,3)="AFE",VLOOKUP(D670,'Affiliated entities'!$B$7:$T$37,4,FALSE),VLOOKUP(A670,Beneficiaries!$A$9:$C$38,3,FALSE)),"")</f>
        <v/>
      </c>
      <c r="H670" s="188" t="b">
        <f t="shared" si="112"/>
        <v>1</v>
      </c>
      <c r="I670" s="147" t="str">
        <f t="shared" si="113"/>
        <v/>
      </c>
      <c r="J670" s="300">
        <f t="shared" si="114"/>
        <v>0</v>
      </c>
      <c r="K670" s="257"/>
      <c r="L670" s="230"/>
      <c r="M670" s="258"/>
      <c r="N670" s="258"/>
      <c r="O670" s="259"/>
      <c r="P670" s="258"/>
      <c r="Q670" s="259"/>
      <c r="R670" s="261"/>
      <c r="S670" s="261"/>
      <c r="T670" s="236"/>
      <c r="U670" s="402"/>
      <c r="V670" s="277">
        <f t="shared" si="115"/>
        <v>0</v>
      </c>
      <c r="W670" s="323" t="str">
        <f t="shared" si="116"/>
        <v/>
      </c>
      <c r="X670" s="238" t="str">
        <f t="shared" si="117"/>
        <v/>
      </c>
      <c r="Y670" s="252">
        <f t="shared" si="118"/>
        <v>0</v>
      </c>
      <c r="Z670" s="252">
        <f t="shared" si="119"/>
        <v>0</v>
      </c>
      <c r="AA670" s="253">
        <f t="shared" si="120"/>
        <v>0</v>
      </c>
      <c r="AB670" s="254">
        <f t="shared" si="121"/>
        <v>0</v>
      </c>
      <c r="AC670" s="254"/>
      <c r="AD670" s="255"/>
    </row>
    <row r="671" spans="1:30" ht="12.75" customHeight="1" x14ac:dyDescent="0.25">
      <c r="A671" s="186"/>
      <c r="B671" s="230"/>
      <c r="C671" s="256"/>
      <c r="D671" s="232"/>
      <c r="E671" s="192">
        <f t="shared" si="111"/>
        <v>10</v>
      </c>
      <c r="F671" s="144" t="str">
        <f>IFERROR(IF(MID(D671,4,3)="AFE",VLOOKUP(D671,'Affiliated entities'!$B$7:$T$37,2,FALSE),VLOOKUP(A671,Beneficiaries!$A$9:$C$38,2,FALSE)),"")</f>
        <v/>
      </c>
      <c r="G671" s="187" t="str">
        <f>IFERROR(IF(MID(D671,4,3)="AFE",VLOOKUP(D671,'Affiliated entities'!$B$7:$T$37,4,FALSE),VLOOKUP(A671,Beneficiaries!$A$9:$C$38,3,FALSE)),"")</f>
        <v/>
      </c>
      <c r="H671" s="188" t="b">
        <f t="shared" si="112"/>
        <v>1</v>
      </c>
      <c r="I671" s="147" t="str">
        <f t="shared" si="113"/>
        <v/>
      </c>
      <c r="J671" s="300">
        <f t="shared" si="114"/>
        <v>0</v>
      </c>
      <c r="K671" s="257"/>
      <c r="L671" s="230"/>
      <c r="M671" s="258"/>
      <c r="N671" s="258"/>
      <c r="O671" s="259"/>
      <c r="P671" s="258"/>
      <c r="Q671" s="259"/>
      <c r="R671" s="261"/>
      <c r="S671" s="261"/>
      <c r="T671" s="236"/>
      <c r="U671" s="402"/>
      <c r="V671" s="277">
        <f t="shared" si="115"/>
        <v>0</v>
      </c>
      <c r="W671" s="323" t="str">
        <f t="shared" si="116"/>
        <v/>
      </c>
      <c r="X671" s="238" t="str">
        <f t="shared" si="117"/>
        <v/>
      </c>
      <c r="Y671" s="252">
        <f t="shared" si="118"/>
        <v>0</v>
      </c>
      <c r="Z671" s="252">
        <f t="shared" si="119"/>
        <v>0</v>
      </c>
      <c r="AA671" s="253">
        <f t="shared" si="120"/>
        <v>0</v>
      </c>
      <c r="AB671" s="254">
        <f t="shared" si="121"/>
        <v>0</v>
      </c>
      <c r="AC671" s="254"/>
      <c r="AD671" s="255"/>
    </row>
    <row r="672" spans="1:30" ht="12.75" customHeight="1" x14ac:dyDescent="0.25">
      <c r="A672" s="186"/>
      <c r="B672" s="230"/>
      <c r="C672" s="256"/>
      <c r="D672" s="232"/>
      <c r="E672" s="192">
        <f t="shared" si="111"/>
        <v>10</v>
      </c>
      <c r="F672" s="144" t="str">
        <f>IFERROR(IF(MID(D672,4,3)="AFE",VLOOKUP(D672,'Affiliated entities'!$B$7:$T$37,2,FALSE),VLOOKUP(A672,Beneficiaries!$A$9:$C$38,2,FALSE)),"")</f>
        <v/>
      </c>
      <c r="G672" s="187" t="str">
        <f>IFERROR(IF(MID(D672,4,3)="AFE",VLOOKUP(D672,'Affiliated entities'!$B$7:$T$37,4,FALSE),VLOOKUP(A672,Beneficiaries!$A$9:$C$38,3,FALSE)),"")</f>
        <v/>
      </c>
      <c r="H672" s="188" t="b">
        <f t="shared" si="112"/>
        <v>1</v>
      </c>
      <c r="I672" s="147" t="str">
        <f t="shared" si="113"/>
        <v/>
      </c>
      <c r="J672" s="300">
        <f t="shared" si="114"/>
        <v>0</v>
      </c>
      <c r="K672" s="257"/>
      <c r="L672" s="230"/>
      <c r="M672" s="258"/>
      <c r="N672" s="258"/>
      <c r="O672" s="259"/>
      <c r="P672" s="258"/>
      <c r="Q672" s="259"/>
      <c r="R672" s="261"/>
      <c r="S672" s="261"/>
      <c r="T672" s="236"/>
      <c r="U672" s="402"/>
      <c r="V672" s="277">
        <f t="shared" si="115"/>
        <v>0</v>
      </c>
      <c r="W672" s="323" t="str">
        <f t="shared" si="116"/>
        <v/>
      </c>
      <c r="X672" s="238" t="str">
        <f t="shared" si="117"/>
        <v/>
      </c>
      <c r="Y672" s="252">
        <f t="shared" si="118"/>
        <v>0</v>
      </c>
      <c r="Z672" s="252">
        <f t="shared" si="119"/>
        <v>0</v>
      </c>
      <c r="AA672" s="253">
        <f t="shared" si="120"/>
        <v>0</v>
      </c>
      <c r="AB672" s="254">
        <f t="shared" si="121"/>
        <v>0</v>
      </c>
      <c r="AC672" s="254"/>
      <c r="AD672" s="255"/>
    </row>
    <row r="673" spans="1:30" ht="12.75" customHeight="1" x14ac:dyDescent="0.25">
      <c r="A673" s="186"/>
      <c r="B673" s="230"/>
      <c r="C673" s="256"/>
      <c r="D673" s="232"/>
      <c r="E673" s="192">
        <f t="shared" si="111"/>
        <v>10</v>
      </c>
      <c r="F673" s="144" t="str">
        <f>IFERROR(IF(MID(D673,4,3)="AFE",VLOOKUP(D673,'Affiliated entities'!$B$7:$T$37,2,FALSE),VLOOKUP(A673,Beneficiaries!$A$9:$C$38,2,FALSE)),"")</f>
        <v/>
      </c>
      <c r="G673" s="187" t="str">
        <f>IFERROR(IF(MID(D673,4,3)="AFE",VLOOKUP(D673,'Affiliated entities'!$B$7:$T$37,4,FALSE),VLOOKUP(A673,Beneficiaries!$A$9:$C$38,3,FALSE)),"")</f>
        <v/>
      </c>
      <c r="H673" s="188" t="b">
        <f t="shared" si="112"/>
        <v>1</v>
      </c>
      <c r="I673" s="147" t="str">
        <f t="shared" si="113"/>
        <v/>
      </c>
      <c r="J673" s="300">
        <f t="shared" si="114"/>
        <v>0</v>
      </c>
      <c r="K673" s="257"/>
      <c r="L673" s="230"/>
      <c r="M673" s="258"/>
      <c r="N673" s="258"/>
      <c r="O673" s="259"/>
      <c r="P673" s="258"/>
      <c r="Q673" s="259"/>
      <c r="R673" s="261"/>
      <c r="S673" s="261"/>
      <c r="T673" s="236"/>
      <c r="U673" s="402"/>
      <c r="V673" s="277">
        <f t="shared" si="115"/>
        <v>0</v>
      </c>
      <c r="W673" s="323" t="str">
        <f t="shared" si="116"/>
        <v/>
      </c>
      <c r="X673" s="238" t="str">
        <f t="shared" si="117"/>
        <v/>
      </c>
      <c r="Y673" s="252">
        <f t="shared" si="118"/>
        <v>0</v>
      </c>
      <c r="Z673" s="252">
        <f t="shared" si="119"/>
        <v>0</v>
      </c>
      <c r="AA673" s="253">
        <f t="shared" si="120"/>
        <v>0</v>
      </c>
      <c r="AB673" s="254">
        <f t="shared" si="121"/>
        <v>0</v>
      </c>
      <c r="AC673" s="254"/>
      <c r="AD673" s="255"/>
    </row>
    <row r="674" spans="1:30" ht="12.75" customHeight="1" x14ac:dyDescent="0.25">
      <c r="A674" s="186"/>
      <c r="B674" s="230"/>
      <c r="C674" s="256"/>
      <c r="D674" s="232"/>
      <c r="E674" s="192">
        <f t="shared" si="111"/>
        <v>10</v>
      </c>
      <c r="F674" s="144" t="str">
        <f>IFERROR(IF(MID(D674,4,3)="AFE",VLOOKUP(D674,'Affiliated entities'!$B$7:$T$37,2,FALSE),VLOOKUP(A674,Beneficiaries!$A$9:$C$38,2,FALSE)),"")</f>
        <v/>
      </c>
      <c r="G674" s="187" t="str">
        <f>IFERROR(IF(MID(D674,4,3)="AFE",VLOOKUP(D674,'Affiliated entities'!$B$7:$T$37,4,FALSE),VLOOKUP(A674,Beneficiaries!$A$9:$C$38,3,FALSE)),"")</f>
        <v/>
      </c>
      <c r="H674" s="188" t="b">
        <f t="shared" si="112"/>
        <v>1</v>
      </c>
      <c r="I674" s="147" t="str">
        <f t="shared" si="113"/>
        <v/>
      </c>
      <c r="J674" s="300">
        <f t="shared" si="114"/>
        <v>0</v>
      </c>
      <c r="K674" s="257"/>
      <c r="L674" s="230"/>
      <c r="M674" s="258"/>
      <c r="N674" s="258"/>
      <c r="O674" s="259"/>
      <c r="P674" s="258"/>
      <c r="Q674" s="259"/>
      <c r="R674" s="261"/>
      <c r="S674" s="261"/>
      <c r="T674" s="236"/>
      <c r="U674" s="402"/>
      <c r="V674" s="277">
        <f t="shared" si="115"/>
        <v>0</v>
      </c>
      <c r="W674" s="323" t="str">
        <f t="shared" si="116"/>
        <v/>
      </c>
      <c r="X674" s="238" t="str">
        <f t="shared" si="117"/>
        <v/>
      </c>
      <c r="Y674" s="252">
        <f t="shared" si="118"/>
        <v>0</v>
      </c>
      <c r="Z674" s="252">
        <f t="shared" si="119"/>
        <v>0</v>
      </c>
      <c r="AA674" s="253">
        <f t="shared" si="120"/>
        <v>0</v>
      </c>
      <c r="AB674" s="254">
        <f t="shared" si="121"/>
        <v>0</v>
      </c>
      <c r="AC674" s="254"/>
      <c r="AD674" s="255"/>
    </row>
    <row r="675" spans="1:30" ht="12.75" customHeight="1" x14ac:dyDescent="0.25">
      <c r="A675" s="186"/>
      <c r="B675" s="230"/>
      <c r="C675" s="256"/>
      <c r="D675" s="232"/>
      <c r="E675" s="192">
        <f t="shared" si="111"/>
        <v>10</v>
      </c>
      <c r="F675" s="144" t="str">
        <f>IFERROR(IF(MID(D675,4,3)="AFE",VLOOKUP(D675,'Affiliated entities'!$B$7:$T$37,2,FALSE),VLOOKUP(A675,Beneficiaries!$A$9:$C$38,2,FALSE)),"")</f>
        <v/>
      </c>
      <c r="G675" s="187" t="str">
        <f>IFERROR(IF(MID(D675,4,3)="AFE",VLOOKUP(D675,'Affiliated entities'!$B$7:$T$37,4,FALSE),VLOOKUP(A675,Beneficiaries!$A$9:$C$38,3,FALSE)),"")</f>
        <v/>
      </c>
      <c r="H675" s="188" t="b">
        <f t="shared" si="112"/>
        <v>1</v>
      </c>
      <c r="I675" s="147" t="str">
        <f t="shared" si="113"/>
        <v/>
      </c>
      <c r="J675" s="300">
        <f t="shared" si="114"/>
        <v>0</v>
      </c>
      <c r="K675" s="257"/>
      <c r="L675" s="230"/>
      <c r="M675" s="258"/>
      <c r="N675" s="258"/>
      <c r="O675" s="259"/>
      <c r="P675" s="258"/>
      <c r="Q675" s="259"/>
      <c r="R675" s="261"/>
      <c r="S675" s="261"/>
      <c r="T675" s="236"/>
      <c r="U675" s="402"/>
      <c r="V675" s="277">
        <f t="shared" si="115"/>
        <v>0</v>
      </c>
      <c r="W675" s="323" t="str">
        <f t="shared" si="116"/>
        <v/>
      </c>
      <c r="X675" s="238" t="str">
        <f t="shared" si="117"/>
        <v/>
      </c>
      <c r="Y675" s="252">
        <f t="shared" si="118"/>
        <v>0</v>
      </c>
      <c r="Z675" s="252">
        <f t="shared" si="119"/>
        <v>0</v>
      </c>
      <c r="AA675" s="253">
        <f t="shared" si="120"/>
        <v>0</v>
      </c>
      <c r="AB675" s="254">
        <f t="shared" si="121"/>
        <v>0</v>
      </c>
      <c r="AC675" s="254"/>
      <c r="AD675" s="255"/>
    </row>
    <row r="676" spans="1:30" ht="12.75" customHeight="1" x14ac:dyDescent="0.25">
      <c r="A676" s="186"/>
      <c r="B676" s="230"/>
      <c r="C676" s="256"/>
      <c r="D676" s="232"/>
      <c r="E676" s="192">
        <f t="shared" si="111"/>
        <v>10</v>
      </c>
      <c r="F676" s="144" t="str">
        <f>IFERROR(IF(MID(D676,4,3)="AFE",VLOOKUP(D676,'Affiliated entities'!$B$7:$T$37,2,FALSE),VLOOKUP(A676,Beneficiaries!$A$9:$C$38,2,FALSE)),"")</f>
        <v/>
      </c>
      <c r="G676" s="187" t="str">
        <f>IFERROR(IF(MID(D676,4,3)="AFE",VLOOKUP(D676,'Affiliated entities'!$B$7:$T$37,4,FALSE),VLOOKUP(A676,Beneficiaries!$A$9:$C$38,3,FALSE)),"")</f>
        <v/>
      </c>
      <c r="H676" s="188" t="b">
        <f t="shared" si="112"/>
        <v>1</v>
      </c>
      <c r="I676" s="147" t="str">
        <f t="shared" si="113"/>
        <v/>
      </c>
      <c r="J676" s="300">
        <f t="shared" si="114"/>
        <v>0</v>
      </c>
      <c r="K676" s="257"/>
      <c r="L676" s="230"/>
      <c r="M676" s="258"/>
      <c r="N676" s="258"/>
      <c r="O676" s="259"/>
      <c r="P676" s="258"/>
      <c r="Q676" s="259"/>
      <c r="R676" s="261"/>
      <c r="S676" s="261"/>
      <c r="T676" s="236"/>
      <c r="U676" s="402"/>
      <c r="V676" s="277">
        <f t="shared" si="115"/>
        <v>0</v>
      </c>
      <c r="W676" s="323" t="str">
        <f t="shared" si="116"/>
        <v/>
      </c>
      <c r="X676" s="238" t="str">
        <f t="shared" si="117"/>
        <v/>
      </c>
      <c r="Y676" s="252">
        <f t="shared" si="118"/>
        <v>0</v>
      </c>
      <c r="Z676" s="252">
        <f t="shared" si="119"/>
        <v>0</v>
      </c>
      <c r="AA676" s="253">
        <f t="shared" si="120"/>
        <v>0</v>
      </c>
      <c r="AB676" s="254">
        <f t="shared" si="121"/>
        <v>0</v>
      </c>
      <c r="AC676" s="254"/>
      <c r="AD676" s="255"/>
    </row>
    <row r="677" spans="1:30" ht="12.75" customHeight="1" x14ac:dyDescent="0.25">
      <c r="A677" s="186"/>
      <c r="B677" s="230"/>
      <c r="C677" s="256"/>
      <c r="D677" s="232"/>
      <c r="E677" s="192">
        <f t="shared" si="111"/>
        <v>10</v>
      </c>
      <c r="F677" s="144" t="str">
        <f>IFERROR(IF(MID(D677,4,3)="AFE",VLOOKUP(D677,'Affiliated entities'!$B$7:$T$37,2,FALSE),VLOOKUP(A677,Beneficiaries!$A$9:$C$38,2,FALSE)),"")</f>
        <v/>
      </c>
      <c r="G677" s="187" t="str">
        <f>IFERROR(IF(MID(D677,4,3)="AFE",VLOOKUP(D677,'Affiliated entities'!$B$7:$T$37,4,FALSE),VLOOKUP(A677,Beneficiaries!$A$9:$C$38,3,FALSE)),"")</f>
        <v/>
      </c>
      <c r="H677" s="188" t="b">
        <f t="shared" si="112"/>
        <v>1</v>
      </c>
      <c r="I677" s="147" t="str">
        <f t="shared" si="113"/>
        <v/>
      </c>
      <c r="J677" s="300">
        <f t="shared" si="114"/>
        <v>0</v>
      </c>
      <c r="K677" s="257"/>
      <c r="L677" s="230"/>
      <c r="M677" s="258"/>
      <c r="N677" s="258"/>
      <c r="O677" s="259"/>
      <c r="P677" s="258"/>
      <c r="Q677" s="259"/>
      <c r="R677" s="261"/>
      <c r="S677" s="261"/>
      <c r="T677" s="236"/>
      <c r="U677" s="402"/>
      <c r="V677" s="277">
        <f t="shared" si="115"/>
        <v>0</v>
      </c>
      <c r="W677" s="323" t="str">
        <f t="shared" si="116"/>
        <v/>
      </c>
      <c r="X677" s="238" t="str">
        <f t="shared" si="117"/>
        <v/>
      </c>
      <c r="Y677" s="252">
        <f t="shared" si="118"/>
        <v>0</v>
      </c>
      <c r="Z677" s="252">
        <f t="shared" si="119"/>
        <v>0</v>
      </c>
      <c r="AA677" s="253">
        <f t="shared" si="120"/>
        <v>0</v>
      </c>
      <c r="AB677" s="254">
        <f t="shared" si="121"/>
        <v>0</v>
      </c>
      <c r="AC677" s="254"/>
      <c r="AD677" s="255"/>
    </row>
    <row r="678" spans="1:30" ht="12.75" customHeight="1" x14ac:dyDescent="0.25">
      <c r="A678" s="186"/>
      <c r="B678" s="230"/>
      <c r="C678" s="256"/>
      <c r="D678" s="232"/>
      <c r="E678" s="192">
        <f t="shared" si="111"/>
        <v>10</v>
      </c>
      <c r="F678" s="144" t="str">
        <f>IFERROR(IF(MID(D678,4,3)="AFE",VLOOKUP(D678,'Affiliated entities'!$B$7:$T$37,2,FALSE),VLOOKUP(A678,Beneficiaries!$A$9:$C$38,2,FALSE)),"")</f>
        <v/>
      </c>
      <c r="G678" s="187" t="str">
        <f>IFERROR(IF(MID(D678,4,3)="AFE",VLOOKUP(D678,'Affiliated entities'!$B$7:$T$37,4,FALSE),VLOOKUP(A678,Beneficiaries!$A$9:$C$38,3,FALSE)),"")</f>
        <v/>
      </c>
      <c r="H678" s="188" t="b">
        <f t="shared" si="112"/>
        <v>1</v>
      </c>
      <c r="I678" s="147" t="str">
        <f t="shared" si="113"/>
        <v/>
      </c>
      <c r="J678" s="300">
        <f t="shared" si="114"/>
        <v>0</v>
      </c>
      <c r="K678" s="257"/>
      <c r="L678" s="230"/>
      <c r="M678" s="258"/>
      <c r="N678" s="258"/>
      <c r="O678" s="259"/>
      <c r="P678" s="258"/>
      <c r="Q678" s="259"/>
      <c r="R678" s="261"/>
      <c r="S678" s="261"/>
      <c r="T678" s="236"/>
      <c r="U678" s="402"/>
      <c r="V678" s="277">
        <f t="shared" si="115"/>
        <v>0</v>
      </c>
      <c r="W678" s="323" t="str">
        <f t="shared" si="116"/>
        <v/>
      </c>
      <c r="X678" s="238" t="str">
        <f t="shared" si="117"/>
        <v/>
      </c>
      <c r="Y678" s="252">
        <f t="shared" si="118"/>
        <v>0</v>
      </c>
      <c r="Z678" s="252">
        <f t="shared" si="119"/>
        <v>0</v>
      </c>
      <c r="AA678" s="253">
        <f t="shared" si="120"/>
        <v>0</v>
      </c>
      <c r="AB678" s="254">
        <f t="shared" si="121"/>
        <v>0</v>
      </c>
      <c r="AC678" s="254"/>
      <c r="AD678" s="255"/>
    </row>
    <row r="679" spans="1:30" ht="12.75" customHeight="1" x14ac:dyDescent="0.25">
      <c r="A679" s="186"/>
      <c r="B679" s="230"/>
      <c r="C679" s="256"/>
      <c r="D679" s="232"/>
      <c r="E679" s="192">
        <f t="shared" si="111"/>
        <v>10</v>
      </c>
      <c r="F679" s="144" t="str">
        <f>IFERROR(IF(MID(D679,4,3)="AFE",VLOOKUP(D679,'Affiliated entities'!$B$7:$T$37,2,FALSE),VLOOKUP(A679,Beneficiaries!$A$9:$C$38,2,FALSE)),"")</f>
        <v/>
      </c>
      <c r="G679" s="187" t="str">
        <f>IFERROR(IF(MID(D679,4,3)="AFE",VLOOKUP(D679,'Affiliated entities'!$B$7:$T$37,4,FALSE),VLOOKUP(A679,Beneficiaries!$A$9:$C$38,3,FALSE)),"")</f>
        <v/>
      </c>
      <c r="H679" s="188" t="b">
        <f t="shared" si="112"/>
        <v>1</v>
      </c>
      <c r="I679" s="147" t="str">
        <f t="shared" si="113"/>
        <v/>
      </c>
      <c r="J679" s="300">
        <f t="shared" si="114"/>
        <v>0</v>
      </c>
      <c r="K679" s="257"/>
      <c r="L679" s="230"/>
      <c r="M679" s="258"/>
      <c r="N679" s="258"/>
      <c r="O679" s="259"/>
      <c r="P679" s="258"/>
      <c r="Q679" s="259"/>
      <c r="R679" s="261"/>
      <c r="S679" s="261"/>
      <c r="T679" s="236"/>
      <c r="U679" s="402"/>
      <c r="V679" s="277">
        <f t="shared" si="115"/>
        <v>0</v>
      </c>
      <c r="W679" s="323" t="str">
        <f t="shared" si="116"/>
        <v/>
      </c>
      <c r="X679" s="238" t="str">
        <f t="shared" si="117"/>
        <v/>
      </c>
      <c r="Y679" s="252">
        <f t="shared" si="118"/>
        <v>0</v>
      </c>
      <c r="Z679" s="252">
        <f t="shared" si="119"/>
        <v>0</v>
      </c>
      <c r="AA679" s="253">
        <f t="shared" si="120"/>
        <v>0</v>
      </c>
      <c r="AB679" s="254">
        <f t="shared" si="121"/>
        <v>0</v>
      </c>
      <c r="AC679" s="254"/>
      <c r="AD679" s="255"/>
    </row>
    <row r="680" spans="1:30" ht="12.75" customHeight="1" x14ac:dyDescent="0.25">
      <c r="A680" s="186"/>
      <c r="B680" s="230"/>
      <c r="C680" s="256"/>
      <c r="D680" s="232"/>
      <c r="E680" s="192">
        <f t="shared" si="111"/>
        <v>10</v>
      </c>
      <c r="F680" s="144" t="str">
        <f>IFERROR(IF(MID(D680,4,3)="AFE",VLOOKUP(D680,'Affiliated entities'!$B$7:$T$37,2,FALSE),VLOOKUP(A680,Beneficiaries!$A$9:$C$38,2,FALSE)),"")</f>
        <v/>
      </c>
      <c r="G680" s="187" t="str">
        <f>IFERROR(IF(MID(D680,4,3)="AFE",VLOOKUP(D680,'Affiliated entities'!$B$7:$T$37,4,FALSE),VLOOKUP(A680,Beneficiaries!$A$9:$C$38,3,FALSE)),"")</f>
        <v/>
      </c>
      <c r="H680" s="188" t="b">
        <f t="shared" si="112"/>
        <v>1</v>
      </c>
      <c r="I680" s="147" t="str">
        <f t="shared" si="113"/>
        <v/>
      </c>
      <c r="J680" s="300">
        <f t="shared" si="114"/>
        <v>0</v>
      </c>
      <c r="K680" s="257"/>
      <c r="L680" s="230"/>
      <c r="M680" s="258"/>
      <c r="N680" s="258"/>
      <c r="O680" s="259"/>
      <c r="P680" s="258"/>
      <c r="Q680" s="259"/>
      <c r="R680" s="261"/>
      <c r="S680" s="261"/>
      <c r="T680" s="236"/>
      <c r="U680" s="402"/>
      <c r="V680" s="277">
        <f t="shared" si="115"/>
        <v>0</v>
      </c>
      <c r="W680" s="323" t="str">
        <f t="shared" si="116"/>
        <v/>
      </c>
      <c r="X680" s="238" t="str">
        <f t="shared" si="117"/>
        <v/>
      </c>
      <c r="Y680" s="252">
        <f t="shared" si="118"/>
        <v>0</v>
      </c>
      <c r="Z680" s="252">
        <f t="shared" si="119"/>
        <v>0</v>
      </c>
      <c r="AA680" s="253">
        <f t="shared" si="120"/>
        <v>0</v>
      </c>
      <c r="AB680" s="254">
        <f t="shared" si="121"/>
        <v>0</v>
      </c>
      <c r="AC680" s="254"/>
      <c r="AD680" s="255"/>
    </row>
    <row r="681" spans="1:30" ht="12.75" customHeight="1" x14ac:dyDescent="0.25">
      <c r="A681" s="186"/>
      <c r="B681" s="230"/>
      <c r="C681" s="256"/>
      <c r="D681" s="232"/>
      <c r="E681" s="192">
        <f t="shared" si="111"/>
        <v>10</v>
      </c>
      <c r="F681" s="144" t="str">
        <f>IFERROR(IF(MID(D681,4,3)="AFE",VLOOKUP(D681,'Affiliated entities'!$B$7:$T$37,2,FALSE),VLOOKUP(A681,Beneficiaries!$A$9:$C$38,2,FALSE)),"")</f>
        <v/>
      </c>
      <c r="G681" s="187" t="str">
        <f>IFERROR(IF(MID(D681,4,3)="AFE",VLOOKUP(D681,'Affiliated entities'!$B$7:$T$37,4,FALSE),VLOOKUP(A681,Beneficiaries!$A$9:$C$38,3,FALSE)),"")</f>
        <v/>
      </c>
      <c r="H681" s="188" t="b">
        <f t="shared" si="112"/>
        <v>1</v>
      </c>
      <c r="I681" s="147" t="str">
        <f t="shared" si="113"/>
        <v/>
      </c>
      <c r="J681" s="300">
        <f t="shared" si="114"/>
        <v>0</v>
      </c>
      <c r="K681" s="257"/>
      <c r="L681" s="230"/>
      <c r="M681" s="258"/>
      <c r="N681" s="258"/>
      <c r="O681" s="259"/>
      <c r="P681" s="258"/>
      <c r="Q681" s="259"/>
      <c r="R681" s="261"/>
      <c r="S681" s="261"/>
      <c r="T681" s="236"/>
      <c r="U681" s="402"/>
      <c r="V681" s="277">
        <f t="shared" si="115"/>
        <v>0</v>
      </c>
      <c r="W681" s="323" t="str">
        <f t="shared" si="116"/>
        <v/>
      </c>
      <c r="X681" s="238" t="str">
        <f t="shared" si="117"/>
        <v/>
      </c>
      <c r="Y681" s="252">
        <f t="shared" si="118"/>
        <v>0</v>
      </c>
      <c r="Z681" s="252">
        <f t="shared" si="119"/>
        <v>0</v>
      </c>
      <c r="AA681" s="253">
        <f t="shared" si="120"/>
        <v>0</v>
      </c>
      <c r="AB681" s="254">
        <f t="shared" si="121"/>
        <v>0</v>
      </c>
      <c r="AC681" s="254"/>
      <c r="AD681" s="255"/>
    </row>
    <row r="682" spans="1:30" ht="12.75" customHeight="1" x14ac:dyDescent="0.25">
      <c r="A682" s="186"/>
      <c r="B682" s="230"/>
      <c r="C682" s="256"/>
      <c r="D682" s="232"/>
      <c r="E682" s="192">
        <f t="shared" si="111"/>
        <v>10</v>
      </c>
      <c r="F682" s="144" t="str">
        <f>IFERROR(IF(MID(D682,4,3)="AFE",VLOOKUP(D682,'Affiliated entities'!$B$7:$T$37,2,FALSE),VLOOKUP(A682,Beneficiaries!$A$9:$C$38,2,FALSE)),"")</f>
        <v/>
      </c>
      <c r="G682" s="187" t="str">
        <f>IFERROR(IF(MID(D682,4,3)="AFE",VLOOKUP(D682,'Affiliated entities'!$B$7:$T$37,4,FALSE),VLOOKUP(A682,Beneficiaries!$A$9:$C$38,3,FALSE)),"")</f>
        <v/>
      </c>
      <c r="H682" s="188" t="b">
        <f t="shared" si="112"/>
        <v>1</v>
      </c>
      <c r="I682" s="147" t="str">
        <f t="shared" si="113"/>
        <v/>
      </c>
      <c r="J682" s="300">
        <f t="shared" si="114"/>
        <v>0</v>
      </c>
      <c r="K682" s="257"/>
      <c r="L682" s="230"/>
      <c r="M682" s="258"/>
      <c r="N682" s="258"/>
      <c r="O682" s="259"/>
      <c r="P682" s="258"/>
      <c r="Q682" s="259"/>
      <c r="R682" s="261"/>
      <c r="S682" s="261"/>
      <c r="T682" s="236"/>
      <c r="U682" s="402"/>
      <c r="V682" s="277">
        <f t="shared" si="115"/>
        <v>0</v>
      </c>
      <c r="W682" s="323" t="str">
        <f t="shared" si="116"/>
        <v/>
      </c>
      <c r="X682" s="238" t="str">
        <f t="shared" si="117"/>
        <v/>
      </c>
      <c r="Y682" s="252">
        <f t="shared" si="118"/>
        <v>0</v>
      </c>
      <c r="Z682" s="252">
        <f t="shared" si="119"/>
        <v>0</v>
      </c>
      <c r="AA682" s="253">
        <f t="shared" si="120"/>
        <v>0</v>
      </c>
      <c r="AB682" s="254">
        <f t="shared" si="121"/>
        <v>0</v>
      </c>
      <c r="AC682" s="254"/>
      <c r="AD682" s="255"/>
    </row>
    <row r="683" spans="1:30" ht="12.75" customHeight="1" x14ac:dyDescent="0.25">
      <c r="A683" s="186"/>
      <c r="B683" s="230"/>
      <c r="C683" s="256"/>
      <c r="D683" s="232"/>
      <c r="E683" s="192">
        <f t="shared" si="111"/>
        <v>10</v>
      </c>
      <c r="F683" s="144" t="str">
        <f>IFERROR(IF(MID(D683,4,3)="AFE",VLOOKUP(D683,'Affiliated entities'!$B$7:$T$37,2,FALSE),VLOOKUP(A683,Beneficiaries!$A$9:$C$38,2,FALSE)),"")</f>
        <v/>
      </c>
      <c r="G683" s="187" t="str">
        <f>IFERROR(IF(MID(D683,4,3)="AFE",VLOOKUP(D683,'Affiliated entities'!$B$7:$T$37,4,FALSE),VLOOKUP(A683,Beneficiaries!$A$9:$C$38,3,FALSE)),"")</f>
        <v/>
      </c>
      <c r="H683" s="188" t="b">
        <f t="shared" si="112"/>
        <v>1</v>
      </c>
      <c r="I683" s="147" t="str">
        <f t="shared" si="113"/>
        <v/>
      </c>
      <c r="J683" s="300">
        <f t="shared" si="114"/>
        <v>0</v>
      </c>
      <c r="K683" s="257"/>
      <c r="L683" s="230"/>
      <c r="M683" s="258"/>
      <c r="N683" s="258"/>
      <c r="O683" s="259"/>
      <c r="P683" s="258"/>
      <c r="Q683" s="259"/>
      <c r="R683" s="261"/>
      <c r="S683" s="261"/>
      <c r="T683" s="236"/>
      <c r="U683" s="402"/>
      <c r="V683" s="277">
        <f t="shared" si="115"/>
        <v>0</v>
      </c>
      <c r="W683" s="323" t="str">
        <f t="shared" si="116"/>
        <v/>
      </c>
      <c r="X683" s="238" t="str">
        <f t="shared" si="117"/>
        <v/>
      </c>
      <c r="Y683" s="252">
        <f t="shared" si="118"/>
        <v>0</v>
      </c>
      <c r="Z683" s="252">
        <f t="shared" si="119"/>
        <v>0</v>
      </c>
      <c r="AA683" s="253">
        <f t="shared" si="120"/>
        <v>0</v>
      </c>
      <c r="AB683" s="254">
        <f t="shared" si="121"/>
        <v>0</v>
      </c>
      <c r="AC683" s="254"/>
      <c r="AD683" s="255"/>
    </row>
    <row r="684" spans="1:30" ht="12.75" customHeight="1" x14ac:dyDescent="0.25">
      <c r="A684" s="186"/>
      <c r="B684" s="230"/>
      <c r="C684" s="256"/>
      <c r="D684" s="232"/>
      <c r="E684" s="192">
        <f t="shared" si="111"/>
        <v>10</v>
      </c>
      <c r="F684" s="144" t="str">
        <f>IFERROR(IF(MID(D684,4,3)="AFE",VLOOKUP(D684,'Affiliated entities'!$B$7:$T$37,2,FALSE),VLOOKUP(A684,Beneficiaries!$A$9:$C$38,2,FALSE)),"")</f>
        <v/>
      </c>
      <c r="G684" s="187" t="str">
        <f>IFERROR(IF(MID(D684,4,3)="AFE",VLOOKUP(D684,'Affiliated entities'!$B$7:$T$37,4,FALSE),VLOOKUP(A684,Beneficiaries!$A$9:$C$38,3,FALSE)),"")</f>
        <v/>
      </c>
      <c r="H684" s="188" t="b">
        <f t="shared" si="112"/>
        <v>1</v>
      </c>
      <c r="I684" s="147" t="str">
        <f t="shared" si="113"/>
        <v/>
      </c>
      <c r="J684" s="300">
        <f t="shared" si="114"/>
        <v>0</v>
      </c>
      <c r="K684" s="257"/>
      <c r="L684" s="230"/>
      <c r="M684" s="258"/>
      <c r="N684" s="258"/>
      <c r="O684" s="259"/>
      <c r="P684" s="258"/>
      <c r="Q684" s="259"/>
      <c r="R684" s="261"/>
      <c r="S684" s="261"/>
      <c r="T684" s="236"/>
      <c r="U684" s="402"/>
      <c r="V684" s="277">
        <f t="shared" si="115"/>
        <v>0</v>
      </c>
      <c r="W684" s="323" t="str">
        <f t="shared" si="116"/>
        <v/>
      </c>
      <c r="X684" s="238" t="str">
        <f t="shared" si="117"/>
        <v/>
      </c>
      <c r="Y684" s="252">
        <f t="shared" si="118"/>
        <v>0</v>
      </c>
      <c r="Z684" s="252">
        <f t="shared" si="119"/>
        <v>0</v>
      </c>
      <c r="AA684" s="253">
        <f t="shared" si="120"/>
        <v>0</v>
      </c>
      <c r="AB684" s="254">
        <f t="shared" si="121"/>
        <v>0</v>
      </c>
      <c r="AC684" s="254"/>
      <c r="AD684" s="255"/>
    </row>
    <row r="685" spans="1:30" ht="12.75" customHeight="1" x14ac:dyDescent="0.25">
      <c r="A685" s="186"/>
      <c r="B685" s="230"/>
      <c r="C685" s="256"/>
      <c r="D685" s="232"/>
      <c r="E685" s="192">
        <f t="shared" si="111"/>
        <v>10</v>
      </c>
      <c r="F685" s="144" t="str">
        <f>IFERROR(IF(MID(D685,4,3)="AFE",VLOOKUP(D685,'Affiliated entities'!$B$7:$T$37,2,FALSE),VLOOKUP(A685,Beneficiaries!$A$9:$C$38,2,FALSE)),"")</f>
        <v/>
      </c>
      <c r="G685" s="187" t="str">
        <f>IFERROR(IF(MID(D685,4,3)="AFE",VLOOKUP(D685,'Affiliated entities'!$B$7:$T$37,4,FALSE),VLOOKUP(A685,Beneficiaries!$A$9:$C$38,3,FALSE)),"")</f>
        <v/>
      </c>
      <c r="H685" s="188" t="b">
        <f t="shared" si="112"/>
        <v>1</v>
      </c>
      <c r="I685" s="147" t="str">
        <f t="shared" si="113"/>
        <v/>
      </c>
      <c r="J685" s="300">
        <f t="shared" si="114"/>
        <v>0</v>
      </c>
      <c r="K685" s="257"/>
      <c r="L685" s="230"/>
      <c r="M685" s="258"/>
      <c r="N685" s="258"/>
      <c r="O685" s="259"/>
      <c r="P685" s="258"/>
      <c r="Q685" s="259"/>
      <c r="R685" s="261"/>
      <c r="S685" s="261"/>
      <c r="T685" s="236"/>
      <c r="U685" s="402"/>
      <c r="V685" s="277">
        <f t="shared" si="115"/>
        <v>0</v>
      </c>
      <c r="W685" s="323" t="str">
        <f t="shared" si="116"/>
        <v/>
      </c>
      <c r="X685" s="238" t="str">
        <f t="shared" si="117"/>
        <v/>
      </c>
      <c r="Y685" s="252">
        <f t="shared" si="118"/>
        <v>0</v>
      </c>
      <c r="Z685" s="252">
        <f t="shared" si="119"/>
        <v>0</v>
      </c>
      <c r="AA685" s="253">
        <f t="shared" si="120"/>
        <v>0</v>
      </c>
      <c r="AB685" s="254">
        <f t="shared" si="121"/>
        <v>0</v>
      </c>
      <c r="AC685" s="254"/>
      <c r="AD685" s="255"/>
    </row>
    <row r="686" spans="1:30" ht="12.75" customHeight="1" x14ac:dyDescent="0.25">
      <c r="A686" s="186"/>
      <c r="B686" s="230"/>
      <c r="C686" s="256"/>
      <c r="D686" s="232"/>
      <c r="E686" s="192">
        <f t="shared" si="111"/>
        <v>10</v>
      </c>
      <c r="F686" s="144" t="str">
        <f>IFERROR(IF(MID(D686,4,3)="AFE",VLOOKUP(D686,'Affiliated entities'!$B$7:$T$37,2,FALSE),VLOOKUP(A686,Beneficiaries!$A$9:$C$38,2,FALSE)),"")</f>
        <v/>
      </c>
      <c r="G686" s="187" t="str">
        <f>IFERROR(IF(MID(D686,4,3)="AFE",VLOOKUP(D686,'Affiliated entities'!$B$7:$T$37,4,FALSE),VLOOKUP(A686,Beneficiaries!$A$9:$C$38,3,FALSE)),"")</f>
        <v/>
      </c>
      <c r="H686" s="188" t="b">
        <f t="shared" si="112"/>
        <v>1</v>
      </c>
      <c r="I686" s="147" t="str">
        <f t="shared" si="113"/>
        <v/>
      </c>
      <c r="J686" s="300">
        <f t="shared" si="114"/>
        <v>0</v>
      </c>
      <c r="K686" s="257"/>
      <c r="L686" s="230"/>
      <c r="M686" s="258"/>
      <c r="N686" s="258"/>
      <c r="O686" s="259"/>
      <c r="P686" s="258"/>
      <c r="Q686" s="259"/>
      <c r="R686" s="261"/>
      <c r="S686" s="261"/>
      <c r="T686" s="236"/>
      <c r="U686" s="402"/>
      <c r="V686" s="277">
        <f t="shared" si="115"/>
        <v>0</v>
      </c>
      <c r="W686" s="323" t="str">
        <f t="shared" si="116"/>
        <v/>
      </c>
      <c r="X686" s="238" t="str">
        <f t="shared" si="117"/>
        <v/>
      </c>
      <c r="Y686" s="252">
        <f t="shared" si="118"/>
        <v>0</v>
      </c>
      <c r="Z686" s="252">
        <f t="shared" si="119"/>
        <v>0</v>
      </c>
      <c r="AA686" s="253">
        <f t="shared" si="120"/>
        <v>0</v>
      </c>
      <c r="AB686" s="254">
        <f t="shared" si="121"/>
        <v>0</v>
      </c>
      <c r="AC686" s="254"/>
      <c r="AD686" s="255"/>
    </row>
    <row r="687" spans="1:30" ht="12.75" customHeight="1" x14ac:dyDescent="0.25">
      <c r="A687" s="186"/>
      <c r="B687" s="230"/>
      <c r="C687" s="256"/>
      <c r="D687" s="232"/>
      <c r="E687" s="192">
        <f t="shared" si="111"/>
        <v>10</v>
      </c>
      <c r="F687" s="144" t="str">
        <f>IFERROR(IF(MID(D687,4,3)="AFE",VLOOKUP(D687,'Affiliated entities'!$B$7:$T$37,2,FALSE),VLOOKUP(A687,Beneficiaries!$A$9:$C$38,2,FALSE)),"")</f>
        <v/>
      </c>
      <c r="G687" s="187" t="str">
        <f>IFERROR(IF(MID(D687,4,3)="AFE",VLOOKUP(D687,'Affiliated entities'!$B$7:$T$37,4,FALSE),VLOOKUP(A687,Beneficiaries!$A$9:$C$38,3,FALSE)),"")</f>
        <v/>
      </c>
      <c r="H687" s="188" t="b">
        <f t="shared" si="112"/>
        <v>1</v>
      </c>
      <c r="I687" s="147" t="str">
        <f t="shared" si="113"/>
        <v/>
      </c>
      <c r="J687" s="300">
        <f t="shared" si="114"/>
        <v>0</v>
      </c>
      <c r="K687" s="257"/>
      <c r="L687" s="230"/>
      <c r="M687" s="258"/>
      <c r="N687" s="258"/>
      <c r="O687" s="259"/>
      <c r="P687" s="258"/>
      <c r="Q687" s="259"/>
      <c r="R687" s="261"/>
      <c r="S687" s="261"/>
      <c r="T687" s="236"/>
      <c r="U687" s="402"/>
      <c r="V687" s="277">
        <f t="shared" si="115"/>
        <v>0</v>
      </c>
      <c r="W687" s="323" t="str">
        <f t="shared" si="116"/>
        <v/>
      </c>
      <c r="X687" s="238" t="str">
        <f t="shared" si="117"/>
        <v/>
      </c>
      <c r="Y687" s="252">
        <f t="shared" si="118"/>
        <v>0</v>
      </c>
      <c r="Z687" s="252">
        <f t="shared" si="119"/>
        <v>0</v>
      </c>
      <c r="AA687" s="253">
        <f t="shared" si="120"/>
        <v>0</v>
      </c>
      <c r="AB687" s="254">
        <f t="shared" si="121"/>
        <v>0</v>
      </c>
      <c r="AC687" s="254"/>
      <c r="AD687" s="255"/>
    </row>
    <row r="688" spans="1:30" ht="12.75" customHeight="1" x14ac:dyDescent="0.25">
      <c r="A688" s="186"/>
      <c r="B688" s="230"/>
      <c r="C688" s="256"/>
      <c r="D688" s="232"/>
      <c r="E688" s="192">
        <f t="shared" si="111"/>
        <v>10</v>
      </c>
      <c r="F688" s="144" t="str">
        <f>IFERROR(IF(MID(D688,4,3)="AFE",VLOOKUP(D688,'Affiliated entities'!$B$7:$T$37,2,FALSE),VLOOKUP(A688,Beneficiaries!$A$9:$C$38,2,FALSE)),"")</f>
        <v/>
      </c>
      <c r="G688" s="187" t="str">
        <f>IFERROR(IF(MID(D688,4,3)="AFE",VLOOKUP(D688,'Affiliated entities'!$B$7:$T$37,4,FALSE),VLOOKUP(A688,Beneficiaries!$A$9:$C$38,3,FALSE)),"")</f>
        <v/>
      </c>
      <c r="H688" s="188" t="b">
        <f t="shared" si="112"/>
        <v>1</v>
      </c>
      <c r="I688" s="147" t="str">
        <f t="shared" si="113"/>
        <v/>
      </c>
      <c r="J688" s="300">
        <f t="shared" si="114"/>
        <v>0</v>
      </c>
      <c r="K688" s="257"/>
      <c r="L688" s="230"/>
      <c r="M688" s="258"/>
      <c r="N688" s="258"/>
      <c r="O688" s="259"/>
      <c r="P688" s="258"/>
      <c r="Q688" s="259"/>
      <c r="R688" s="261"/>
      <c r="S688" s="261"/>
      <c r="T688" s="236"/>
      <c r="U688" s="402"/>
      <c r="V688" s="277">
        <f t="shared" si="115"/>
        <v>0</v>
      </c>
      <c r="W688" s="323" t="str">
        <f t="shared" si="116"/>
        <v/>
      </c>
      <c r="X688" s="238" t="str">
        <f t="shared" si="117"/>
        <v/>
      </c>
      <c r="Y688" s="252">
        <f t="shared" si="118"/>
        <v>0</v>
      </c>
      <c r="Z688" s="252">
        <f t="shared" si="119"/>
        <v>0</v>
      </c>
      <c r="AA688" s="253">
        <f t="shared" si="120"/>
        <v>0</v>
      </c>
      <c r="AB688" s="254">
        <f t="shared" si="121"/>
        <v>0</v>
      </c>
      <c r="AC688" s="254"/>
      <c r="AD688" s="255"/>
    </row>
    <row r="689" spans="1:30" ht="12.75" customHeight="1" x14ac:dyDescent="0.25">
      <c r="A689" s="186"/>
      <c r="B689" s="230"/>
      <c r="C689" s="256"/>
      <c r="D689" s="232"/>
      <c r="E689" s="192">
        <f t="shared" si="111"/>
        <v>10</v>
      </c>
      <c r="F689" s="144" t="str">
        <f>IFERROR(IF(MID(D689,4,3)="AFE",VLOOKUP(D689,'Affiliated entities'!$B$7:$T$37,2,FALSE),VLOOKUP(A689,Beneficiaries!$A$9:$C$38,2,FALSE)),"")</f>
        <v/>
      </c>
      <c r="G689" s="187" t="str">
        <f>IFERROR(IF(MID(D689,4,3)="AFE",VLOOKUP(D689,'Affiliated entities'!$B$7:$T$37,4,FALSE),VLOOKUP(A689,Beneficiaries!$A$9:$C$38,3,FALSE)),"")</f>
        <v/>
      </c>
      <c r="H689" s="188" t="b">
        <f t="shared" si="112"/>
        <v>1</v>
      </c>
      <c r="I689" s="147" t="str">
        <f t="shared" si="113"/>
        <v/>
      </c>
      <c r="J689" s="300">
        <f t="shared" si="114"/>
        <v>0</v>
      </c>
      <c r="K689" s="257"/>
      <c r="L689" s="230"/>
      <c r="M689" s="258"/>
      <c r="N689" s="258"/>
      <c r="O689" s="259"/>
      <c r="P689" s="258"/>
      <c r="Q689" s="259"/>
      <c r="R689" s="261"/>
      <c r="S689" s="261"/>
      <c r="T689" s="236"/>
      <c r="U689" s="402"/>
      <c r="V689" s="277">
        <f t="shared" si="115"/>
        <v>0</v>
      </c>
      <c r="W689" s="323" t="str">
        <f t="shared" si="116"/>
        <v/>
      </c>
      <c r="X689" s="238" t="str">
        <f t="shared" si="117"/>
        <v/>
      </c>
      <c r="Y689" s="252">
        <f t="shared" si="118"/>
        <v>0</v>
      </c>
      <c r="Z689" s="252">
        <f t="shared" si="119"/>
        <v>0</v>
      </c>
      <c r="AA689" s="253">
        <f t="shared" si="120"/>
        <v>0</v>
      </c>
      <c r="AB689" s="254">
        <f t="shared" si="121"/>
        <v>0</v>
      </c>
      <c r="AC689" s="254"/>
      <c r="AD689" s="255"/>
    </row>
    <row r="690" spans="1:30" ht="12.75" customHeight="1" x14ac:dyDescent="0.25">
      <c r="A690" s="186"/>
      <c r="B690" s="230"/>
      <c r="C690" s="256"/>
      <c r="D690" s="232"/>
      <c r="E690" s="192">
        <f t="shared" ref="E690:E753" si="122">IF(H690=TRUE,10,0)</f>
        <v>10</v>
      </c>
      <c r="F690" s="144" t="str">
        <f>IFERROR(IF(MID(D690,4,3)="AFE",VLOOKUP(D690,'Affiliated entities'!$B$7:$T$37,2,FALSE),VLOOKUP(A690,Beneficiaries!$A$9:$C$38,2,FALSE)),"")</f>
        <v/>
      </c>
      <c r="G690" s="187" t="str">
        <f>IFERROR(IF(MID(D690,4,3)="AFE",VLOOKUP(D690,'Affiliated entities'!$B$7:$T$37,4,FALSE),VLOOKUP(A690,Beneficiaries!$A$9:$C$38,3,FALSE)),"")</f>
        <v/>
      </c>
      <c r="H690" s="188" t="b">
        <f t="shared" ref="H690:H753" si="123">IF(I690="Partner",TRUE,ISNUMBER(FIND(A690,D690)))</f>
        <v>1</v>
      </c>
      <c r="I690" s="147" t="str">
        <f t="shared" ref="I690:I753" si="124">IF(A690&lt;&gt;"",D690,"")</f>
        <v/>
      </c>
      <c r="J690" s="300">
        <f t="shared" ref="J690:J753" si="125">IF(I690="partner",A690,0)</f>
        <v>0</v>
      </c>
      <c r="K690" s="257"/>
      <c r="L690" s="230"/>
      <c r="M690" s="258"/>
      <c r="N690" s="258"/>
      <c r="O690" s="259"/>
      <c r="P690" s="258"/>
      <c r="Q690" s="259"/>
      <c r="R690" s="261"/>
      <c r="S690" s="261"/>
      <c r="T690" s="236"/>
      <c r="U690" s="402"/>
      <c r="V690" s="277">
        <f t="shared" ref="V690:V753" si="126">+T690+U690</f>
        <v>0</v>
      </c>
      <c r="W690" s="323" t="str">
        <f t="shared" ref="W690:W753" si="127">IF(A690="","",(IF(OR(B690="",C690="",D690="",K690="",M690="",N690="",O690="",P690="",Q690="",R690="",S690="",),"FILL ALL FIELDS","")))</f>
        <v/>
      </c>
      <c r="X690" s="238" t="str">
        <f t="shared" ref="X690:X753" si="128">IF(A690="","",(IF(OR(N690=P690, R690=S690),"CHECK DATES or CITY","")))</f>
        <v/>
      </c>
      <c r="Y690" s="252">
        <f t="shared" ref="Y690:Y753" si="129">IF(OR(O690="IN", O690=""), 0, IF(OR(Q690="IN", Q690=""), 0, T690))</f>
        <v>0</v>
      </c>
      <c r="Z690" s="252">
        <f t="shared" ref="Z690:Z753" si="130">+U690</f>
        <v>0</v>
      </c>
      <c r="AA690" s="253">
        <f t="shared" ref="AA690:AA753" si="131">+Z690+Y690</f>
        <v>0</v>
      </c>
      <c r="AB690" s="254">
        <f t="shared" ref="AB690:AB753" si="132">IF(V690&gt;AA690,V690-AA690,0)</f>
        <v>0</v>
      </c>
      <c r="AC690" s="254"/>
      <c r="AD690" s="255"/>
    </row>
    <row r="691" spans="1:30" ht="12.75" customHeight="1" x14ac:dyDescent="0.25">
      <c r="A691" s="186"/>
      <c r="B691" s="230"/>
      <c r="C691" s="256"/>
      <c r="D691" s="232"/>
      <c r="E691" s="192">
        <f t="shared" si="122"/>
        <v>10</v>
      </c>
      <c r="F691" s="144" t="str">
        <f>IFERROR(IF(MID(D691,4,3)="AFE",VLOOKUP(D691,'Affiliated entities'!$B$7:$T$37,2,FALSE),VLOOKUP(A691,Beneficiaries!$A$9:$C$38,2,FALSE)),"")</f>
        <v/>
      </c>
      <c r="G691" s="187" t="str">
        <f>IFERROR(IF(MID(D691,4,3)="AFE",VLOOKUP(D691,'Affiliated entities'!$B$7:$T$37,4,FALSE),VLOOKUP(A691,Beneficiaries!$A$9:$C$38,3,FALSE)),"")</f>
        <v/>
      </c>
      <c r="H691" s="188" t="b">
        <f t="shared" si="123"/>
        <v>1</v>
      </c>
      <c r="I691" s="147" t="str">
        <f t="shared" si="124"/>
        <v/>
      </c>
      <c r="J691" s="300">
        <f t="shared" si="125"/>
        <v>0</v>
      </c>
      <c r="K691" s="257"/>
      <c r="L691" s="230"/>
      <c r="M691" s="258"/>
      <c r="N691" s="258"/>
      <c r="O691" s="259"/>
      <c r="P691" s="258"/>
      <c r="Q691" s="259"/>
      <c r="R691" s="261"/>
      <c r="S691" s="261"/>
      <c r="T691" s="236"/>
      <c r="U691" s="402"/>
      <c r="V691" s="277">
        <f t="shared" si="126"/>
        <v>0</v>
      </c>
      <c r="W691" s="323" t="str">
        <f t="shared" si="127"/>
        <v/>
      </c>
      <c r="X691" s="238" t="str">
        <f t="shared" si="128"/>
        <v/>
      </c>
      <c r="Y691" s="252">
        <f t="shared" si="129"/>
        <v>0</v>
      </c>
      <c r="Z691" s="252">
        <f t="shared" si="130"/>
        <v>0</v>
      </c>
      <c r="AA691" s="253">
        <f t="shared" si="131"/>
        <v>0</v>
      </c>
      <c r="AB691" s="254">
        <f t="shared" si="132"/>
        <v>0</v>
      </c>
      <c r="AC691" s="254"/>
      <c r="AD691" s="255"/>
    </row>
    <row r="692" spans="1:30" ht="12.75" customHeight="1" x14ac:dyDescent="0.25">
      <c r="A692" s="186"/>
      <c r="B692" s="230"/>
      <c r="C692" s="256"/>
      <c r="D692" s="232"/>
      <c r="E692" s="192">
        <f t="shared" si="122"/>
        <v>10</v>
      </c>
      <c r="F692" s="144" t="str">
        <f>IFERROR(IF(MID(D692,4,3)="AFE",VLOOKUP(D692,'Affiliated entities'!$B$7:$T$37,2,FALSE),VLOOKUP(A692,Beneficiaries!$A$9:$C$38,2,FALSE)),"")</f>
        <v/>
      </c>
      <c r="G692" s="187" t="str">
        <f>IFERROR(IF(MID(D692,4,3)="AFE",VLOOKUP(D692,'Affiliated entities'!$B$7:$T$37,4,FALSE),VLOOKUP(A692,Beneficiaries!$A$9:$C$38,3,FALSE)),"")</f>
        <v/>
      </c>
      <c r="H692" s="188" t="b">
        <f t="shared" si="123"/>
        <v>1</v>
      </c>
      <c r="I692" s="147" t="str">
        <f t="shared" si="124"/>
        <v/>
      </c>
      <c r="J692" s="300">
        <f t="shared" si="125"/>
        <v>0</v>
      </c>
      <c r="K692" s="257"/>
      <c r="L692" s="230"/>
      <c r="M692" s="258"/>
      <c r="N692" s="258"/>
      <c r="O692" s="259"/>
      <c r="P692" s="258"/>
      <c r="Q692" s="259"/>
      <c r="R692" s="261"/>
      <c r="S692" s="261"/>
      <c r="T692" s="236"/>
      <c r="U692" s="402"/>
      <c r="V692" s="277">
        <f t="shared" si="126"/>
        <v>0</v>
      </c>
      <c r="W692" s="323" t="str">
        <f t="shared" si="127"/>
        <v/>
      </c>
      <c r="X692" s="238" t="str">
        <f t="shared" si="128"/>
        <v/>
      </c>
      <c r="Y692" s="252">
        <f t="shared" si="129"/>
        <v>0</v>
      </c>
      <c r="Z692" s="252">
        <f t="shared" si="130"/>
        <v>0</v>
      </c>
      <c r="AA692" s="253">
        <f t="shared" si="131"/>
        <v>0</v>
      </c>
      <c r="AB692" s="254">
        <f t="shared" si="132"/>
        <v>0</v>
      </c>
      <c r="AC692" s="254"/>
      <c r="AD692" s="255"/>
    </row>
    <row r="693" spans="1:30" ht="12.75" customHeight="1" x14ac:dyDescent="0.25">
      <c r="A693" s="186"/>
      <c r="B693" s="230"/>
      <c r="C693" s="256"/>
      <c r="D693" s="232"/>
      <c r="E693" s="192">
        <f t="shared" si="122"/>
        <v>10</v>
      </c>
      <c r="F693" s="144" t="str">
        <f>IFERROR(IF(MID(D693,4,3)="AFE",VLOOKUP(D693,'Affiliated entities'!$B$7:$T$37,2,FALSE),VLOOKUP(A693,Beneficiaries!$A$9:$C$38,2,FALSE)),"")</f>
        <v/>
      </c>
      <c r="G693" s="187" t="str">
        <f>IFERROR(IF(MID(D693,4,3)="AFE",VLOOKUP(D693,'Affiliated entities'!$B$7:$T$37,4,FALSE),VLOOKUP(A693,Beneficiaries!$A$9:$C$38,3,FALSE)),"")</f>
        <v/>
      </c>
      <c r="H693" s="188" t="b">
        <f t="shared" si="123"/>
        <v>1</v>
      </c>
      <c r="I693" s="147" t="str">
        <f t="shared" si="124"/>
        <v/>
      </c>
      <c r="J693" s="300">
        <f t="shared" si="125"/>
        <v>0</v>
      </c>
      <c r="K693" s="257"/>
      <c r="L693" s="230"/>
      <c r="M693" s="258"/>
      <c r="N693" s="258"/>
      <c r="O693" s="259"/>
      <c r="P693" s="258"/>
      <c r="Q693" s="259"/>
      <c r="R693" s="261"/>
      <c r="S693" s="261"/>
      <c r="T693" s="236"/>
      <c r="U693" s="402"/>
      <c r="V693" s="277">
        <f t="shared" si="126"/>
        <v>0</v>
      </c>
      <c r="W693" s="323" t="str">
        <f t="shared" si="127"/>
        <v/>
      </c>
      <c r="X693" s="238" t="str">
        <f t="shared" si="128"/>
        <v/>
      </c>
      <c r="Y693" s="252">
        <f t="shared" si="129"/>
        <v>0</v>
      </c>
      <c r="Z693" s="252">
        <f t="shared" si="130"/>
        <v>0</v>
      </c>
      <c r="AA693" s="253">
        <f t="shared" si="131"/>
        <v>0</v>
      </c>
      <c r="AB693" s="254">
        <f t="shared" si="132"/>
        <v>0</v>
      </c>
      <c r="AC693" s="254"/>
      <c r="AD693" s="255"/>
    </row>
    <row r="694" spans="1:30" ht="12.75" customHeight="1" x14ac:dyDescent="0.25">
      <c r="A694" s="186"/>
      <c r="B694" s="230"/>
      <c r="C694" s="256"/>
      <c r="D694" s="232"/>
      <c r="E694" s="192">
        <f t="shared" si="122"/>
        <v>10</v>
      </c>
      <c r="F694" s="144" t="str">
        <f>IFERROR(IF(MID(D694,4,3)="AFE",VLOOKUP(D694,'Affiliated entities'!$B$7:$T$37,2,FALSE),VLOOKUP(A694,Beneficiaries!$A$9:$C$38,2,FALSE)),"")</f>
        <v/>
      </c>
      <c r="G694" s="187" t="str">
        <f>IFERROR(IF(MID(D694,4,3)="AFE",VLOOKUP(D694,'Affiliated entities'!$B$7:$T$37,4,FALSE),VLOOKUP(A694,Beneficiaries!$A$9:$C$38,3,FALSE)),"")</f>
        <v/>
      </c>
      <c r="H694" s="188" t="b">
        <f t="shared" si="123"/>
        <v>1</v>
      </c>
      <c r="I694" s="147" t="str">
        <f t="shared" si="124"/>
        <v/>
      </c>
      <c r="J694" s="300">
        <f t="shared" si="125"/>
        <v>0</v>
      </c>
      <c r="K694" s="257"/>
      <c r="L694" s="230"/>
      <c r="M694" s="258"/>
      <c r="N694" s="258"/>
      <c r="O694" s="259"/>
      <c r="P694" s="258"/>
      <c r="Q694" s="259"/>
      <c r="R694" s="261"/>
      <c r="S694" s="261"/>
      <c r="T694" s="236"/>
      <c r="U694" s="402"/>
      <c r="V694" s="277">
        <f t="shared" si="126"/>
        <v>0</v>
      </c>
      <c r="W694" s="323" t="str">
        <f t="shared" si="127"/>
        <v/>
      </c>
      <c r="X694" s="238" t="str">
        <f t="shared" si="128"/>
        <v/>
      </c>
      <c r="Y694" s="252">
        <f t="shared" si="129"/>
        <v>0</v>
      </c>
      <c r="Z694" s="252">
        <f t="shared" si="130"/>
        <v>0</v>
      </c>
      <c r="AA694" s="253">
        <f t="shared" si="131"/>
        <v>0</v>
      </c>
      <c r="AB694" s="254">
        <f t="shared" si="132"/>
        <v>0</v>
      </c>
      <c r="AC694" s="254"/>
      <c r="AD694" s="255"/>
    </row>
    <row r="695" spans="1:30" ht="12.75" customHeight="1" x14ac:dyDescent="0.25">
      <c r="A695" s="186"/>
      <c r="B695" s="230"/>
      <c r="C695" s="256"/>
      <c r="D695" s="232"/>
      <c r="E695" s="192">
        <f t="shared" si="122"/>
        <v>10</v>
      </c>
      <c r="F695" s="144" t="str">
        <f>IFERROR(IF(MID(D695,4,3)="AFE",VLOOKUP(D695,'Affiliated entities'!$B$7:$T$37,2,FALSE),VLOOKUP(A695,Beneficiaries!$A$9:$C$38,2,FALSE)),"")</f>
        <v/>
      </c>
      <c r="G695" s="187" t="str">
        <f>IFERROR(IF(MID(D695,4,3)="AFE",VLOOKUP(D695,'Affiliated entities'!$B$7:$T$37,4,FALSE),VLOOKUP(A695,Beneficiaries!$A$9:$C$38,3,FALSE)),"")</f>
        <v/>
      </c>
      <c r="H695" s="188" t="b">
        <f t="shared" si="123"/>
        <v>1</v>
      </c>
      <c r="I695" s="147" t="str">
        <f t="shared" si="124"/>
        <v/>
      </c>
      <c r="J695" s="300">
        <f t="shared" si="125"/>
        <v>0</v>
      </c>
      <c r="K695" s="257"/>
      <c r="L695" s="230"/>
      <c r="M695" s="258"/>
      <c r="N695" s="258"/>
      <c r="O695" s="259"/>
      <c r="P695" s="258"/>
      <c r="Q695" s="259"/>
      <c r="R695" s="261"/>
      <c r="S695" s="261"/>
      <c r="T695" s="236"/>
      <c r="U695" s="402"/>
      <c r="V695" s="277">
        <f t="shared" si="126"/>
        <v>0</v>
      </c>
      <c r="W695" s="323" t="str">
        <f t="shared" si="127"/>
        <v/>
      </c>
      <c r="X695" s="238" t="str">
        <f t="shared" si="128"/>
        <v/>
      </c>
      <c r="Y695" s="252">
        <f t="shared" si="129"/>
        <v>0</v>
      </c>
      <c r="Z695" s="252">
        <f t="shared" si="130"/>
        <v>0</v>
      </c>
      <c r="AA695" s="253">
        <f t="shared" si="131"/>
        <v>0</v>
      </c>
      <c r="AB695" s="254">
        <f t="shared" si="132"/>
        <v>0</v>
      </c>
      <c r="AC695" s="254"/>
      <c r="AD695" s="255"/>
    </row>
    <row r="696" spans="1:30" ht="12.75" customHeight="1" x14ac:dyDescent="0.25">
      <c r="A696" s="186"/>
      <c r="B696" s="230"/>
      <c r="C696" s="256"/>
      <c r="D696" s="232"/>
      <c r="E696" s="192">
        <f t="shared" si="122"/>
        <v>10</v>
      </c>
      <c r="F696" s="144" t="str">
        <f>IFERROR(IF(MID(D696,4,3)="AFE",VLOOKUP(D696,'Affiliated entities'!$B$7:$T$37,2,FALSE),VLOOKUP(A696,Beneficiaries!$A$9:$C$38,2,FALSE)),"")</f>
        <v/>
      </c>
      <c r="G696" s="187" t="str">
        <f>IFERROR(IF(MID(D696,4,3)="AFE",VLOOKUP(D696,'Affiliated entities'!$B$7:$T$37,4,FALSE),VLOOKUP(A696,Beneficiaries!$A$9:$C$38,3,FALSE)),"")</f>
        <v/>
      </c>
      <c r="H696" s="188" t="b">
        <f t="shared" si="123"/>
        <v>1</v>
      </c>
      <c r="I696" s="147" t="str">
        <f t="shared" si="124"/>
        <v/>
      </c>
      <c r="J696" s="300">
        <f t="shared" si="125"/>
        <v>0</v>
      </c>
      <c r="K696" s="257"/>
      <c r="L696" s="230"/>
      <c r="M696" s="258"/>
      <c r="N696" s="258"/>
      <c r="O696" s="259"/>
      <c r="P696" s="258"/>
      <c r="Q696" s="259"/>
      <c r="R696" s="261"/>
      <c r="S696" s="261"/>
      <c r="T696" s="236"/>
      <c r="U696" s="402"/>
      <c r="V696" s="277">
        <f t="shared" si="126"/>
        <v>0</v>
      </c>
      <c r="W696" s="323" t="str">
        <f t="shared" si="127"/>
        <v/>
      </c>
      <c r="X696" s="238" t="str">
        <f t="shared" si="128"/>
        <v/>
      </c>
      <c r="Y696" s="252">
        <f t="shared" si="129"/>
        <v>0</v>
      </c>
      <c r="Z696" s="252">
        <f t="shared" si="130"/>
        <v>0</v>
      </c>
      <c r="AA696" s="253">
        <f t="shared" si="131"/>
        <v>0</v>
      </c>
      <c r="AB696" s="254">
        <f t="shared" si="132"/>
        <v>0</v>
      </c>
      <c r="AC696" s="254"/>
      <c r="AD696" s="255"/>
    </row>
    <row r="697" spans="1:30" ht="12.75" customHeight="1" x14ac:dyDescent="0.25">
      <c r="A697" s="186"/>
      <c r="B697" s="230"/>
      <c r="C697" s="256"/>
      <c r="D697" s="232"/>
      <c r="E697" s="192">
        <f t="shared" si="122"/>
        <v>10</v>
      </c>
      <c r="F697" s="144" t="str">
        <f>IFERROR(IF(MID(D697,4,3)="AFE",VLOOKUP(D697,'Affiliated entities'!$B$7:$T$37,2,FALSE),VLOOKUP(A697,Beneficiaries!$A$9:$C$38,2,FALSE)),"")</f>
        <v/>
      </c>
      <c r="G697" s="187" t="str">
        <f>IFERROR(IF(MID(D697,4,3)="AFE",VLOOKUP(D697,'Affiliated entities'!$B$7:$T$37,4,FALSE),VLOOKUP(A697,Beneficiaries!$A$9:$C$38,3,FALSE)),"")</f>
        <v/>
      </c>
      <c r="H697" s="188" t="b">
        <f t="shared" si="123"/>
        <v>1</v>
      </c>
      <c r="I697" s="147" t="str">
        <f t="shared" si="124"/>
        <v/>
      </c>
      <c r="J697" s="300">
        <f t="shared" si="125"/>
        <v>0</v>
      </c>
      <c r="K697" s="257"/>
      <c r="L697" s="230"/>
      <c r="M697" s="258"/>
      <c r="N697" s="258"/>
      <c r="O697" s="259"/>
      <c r="P697" s="258"/>
      <c r="Q697" s="259"/>
      <c r="R697" s="261"/>
      <c r="S697" s="261"/>
      <c r="T697" s="236"/>
      <c r="U697" s="402"/>
      <c r="V697" s="277">
        <f t="shared" si="126"/>
        <v>0</v>
      </c>
      <c r="W697" s="323" t="str">
        <f t="shared" si="127"/>
        <v/>
      </c>
      <c r="X697" s="238" t="str">
        <f t="shared" si="128"/>
        <v/>
      </c>
      <c r="Y697" s="252">
        <f t="shared" si="129"/>
        <v>0</v>
      </c>
      <c r="Z697" s="252">
        <f t="shared" si="130"/>
        <v>0</v>
      </c>
      <c r="AA697" s="253">
        <f t="shared" si="131"/>
        <v>0</v>
      </c>
      <c r="AB697" s="254">
        <f t="shared" si="132"/>
        <v>0</v>
      </c>
      <c r="AC697" s="254"/>
      <c r="AD697" s="255"/>
    </row>
    <row r="698" spans="1:30" ht="12.75" customHeight="1" x14ac:dyDescent="0.25">
      <c r="A698" s="186"/>
      <c r="B698" s="230"/>
      <c r="C698" s="256"/>
      <c r="D698" s="232"/>
      <c r="E698" s="192">
        <f t="shared" si="122"/>
        <v>10</v>
      </c>
      <c r="F698" s="144" t="str">
        <f>IFERROR(IF(MID(D698,4,3)="AFE",VLOOKUP(D698,'Affiliated entities'!$B$7:$T$37,2,FALSE),VLOOKUP(A698,Beneficiaries!$A$9:$C$38,2,FALSE)),"")</f>
        <v/>
      </c>
      <c r="G698" s="187" t="str">
        <f>IFERROR(IF(MID(D698,4,3)="AFE",VLOOKUP(D698,'Affiliated entities'!$B$7:$T$37,4,FALSE),VLOOKUP(A698,Beneficiaries!$A$9:$C$38,3,FALSE)),"")</f>
        <v/>
      </c>
      <c r="H698" s="188" t="b">
        <f t="shared" si="123"/>
        <v>1</v>
      </c>
      <c r="I698" s="147" t="str">
        <f t="shared" si="124"/>
        <v/>
      </c>
      <c r="J698" s="300">
        <f t="shared" si="125"/>
        <v>0</v>
      </c>
      <c r="K698" s="257"/>
      <c r="L698" s="230"/>
      <c r="M698" s="258"/>
      <c r="N698" s="258"/>
      <c r="O698" s="259"/>
      <c r="P698" s="258"/>
      <c r="Q698" s="259"/>
      <c r="R698" s="261"/>
      <c r="S698" s="261"/>
      <c r="T698" s="236"/>
      <c r="U698" s="402"/>
      <c r="V698" s="277">
        <f t="shared" si="126"/>
        <v>0</v>
      </c>
      <c r="W698" s="323" t="str">
        <f t="shared" si="127"/>
        <v/>
      </c>
      <c r="X698" s="238" t="str">
        <f t="shared" si="128"/>
        <v/>
      </c>
      <c r="Y698" s="252">
        <f t="shared" si="129"/>
        <v>0</v>
      </c>
      <c r="Z698" s="252">
        <f t="shared" si="130"/>
        <v>0</v>
      </c>
      <c r="AA698" s="253">
        <f t="shared" si="131"/>
        <v>0</v>
      </c>
      <c r="AB698" s="254">
        <f t="shared" si="132"/>
        <v>0</v>
      </c>
      <c r="AC698" s="254"/>
      <c r="AD698" s="255"/>
    </row>
    <row r="699" spans="1:30" ht="12.75" customHeight="1" x14ac:dyDescent="0.25">
      <c r="A699" s="186"/>
      <c r="B699" s="230"/>
      <c r="C699" s="256"/>
      <c r="D699" s="232"/>
      <c r="E699" s="192">
        <f t="shared" si="122"/>
        <v>10</v>
      </c>
      <c r="F699" s="144" t="str">
        <f>IFERROR(IF(MID(D699,4,3)="AFE",VLOOKUP(D699,'Affiliated entities'!$B$7:$T$37,2,FALSE),VLOOKUP(A699,Beneficiaries!$A$9:$C$38,2,FALSE)),"")</f>
        <v/>
      </c>
      <c r="G699" s="187" t="str">
        <f>IFERROR(IF(MID(D699,4,3)="AFE",VLOOKUP(D699,'Affiliated entities'!$B$7:$T$37,4,FALSE),VLOOKUP(A699,Beneficiaries!$A$9:$C$38,3,FALSE)),"")</f>
        <v/>
      </c>
      <c r="H699" s="188" t="b">
        <f t="shared" si="123"/>
        <v>1</v>
      </c>
      <c r="I699" s="147" t="str">
        <f t="shared" si="124"/>
        <v/>
      </c>
      <c r="J699" s="300">
        <f t="shared" si="125"/>
        <v>0</v>
      </c>
      <c r="K699" s="257"/>
      <c r="L699" s="230"/>
      <c r="M699" s="258"/>
      <c r="N699" s="258"/>
      <c r="O699" s="259"/>
      <c r="P699" s="258"/>
      <c r="Q699" s="259"/>
      <c r="R699" s="261"/>
      <c r="S699" s="261"/>
      <c r="T699" s="236"/>
      <c r="U699" s="402"/>
      <c r="V699" s="277">
        <f t="shared" si="126"/>
        <v>0</v>
      </c>
      <c r="W699" s="323" t="str">
        <f t="shared" si="127"/>
        <v/>
      </c>
      <c r="X699" s="238" t="str">
        <f t="shared" si="128"/>
        <v/>
      </c>
      <c r="Y699" s="252">
        <f t="shared" si="129"/>
        <v>0</v>
      </c>
      <c r="Z699" s="252">
        <f t="shared" si="130"/>
        <v>0</v>
      </c>
      <c r="AA699" s="253">
        <f t="shared" si="131"/>
        <v>0</v>
      </c>
      <c r="AB699" s="254">
        <f t="shared" si="132"/>
        <v>0</v>
      </c>
      <c r="AC699" s="254"/>
      <c r="AD699" s="255"/>
    </row>
    <row r="700" spans="1:30" ht="12.75" customHeight="1" x14ac:dyDescent="0.25">
      <c r="A700" s="186"/>
      <c r="B700" s="230"/>
      <c r="C700" s="256"/>
      <c r="D700" s="232"/>
      <c r="E700" s="192">
        <f t="shared" si="122"/>
        <v>10</v>
      </c>
      <c r="F700" s="144" t="str">
        <f>IFERROR(IF(MID(D700,4,3)="AFE",VLOOKUP(D700,'Affiliated entities'!$B$7:$T$37,2,FALSE),VLOOKUP(A700,Beneficiaries!$A$9:$C$38,2,FALSE)),"")</f>
        <v/>
      </c>
      <c r="G700" s="187" t="str">
        <f>IFERROR(IF(MID(D700,4,3)="AFE",VLOOKUP(D700,'Affiliated entities'!$B$7:$T$37,4,FALSE),VLOOKUP(A700,Beneficiaries!$A$9:$C$38,3,FALSE)),"")</f>
        <v/>
      </c>
      <c r="H700" s="188" t="b">
        <f t="shared" si="123"/>
        <v>1</v>
      </c>
      <c r="I700" s="147" t="str">
        <f t="shared" si="124"/>
        <v/>
      </c>
      <c r="J700" s="300">
        <f t="shared" si="125"/>
        <v>0</v>
      </c>
      <c r="K700" s="257"/>
      <c r="L700" s="230"/>
      <c r="M700" s="258"/>
      <c r="N700" s="258"/>
      <c r="O700" s="259"/>
      <c r="P700" s="258"/>
      <c r="Q700" s="259"/>
      <c r="R700" s="261"/>
      <c r="S700" s="261"/>
      <c r="T700" s="236"/>
      <c r="U700" s="402"/>
      <c r="V700" s="277">
        <f t="shared" si="126"/>
        <v>0</v>
      </c>
      <c r="W700" s="323" t="str">
        <f t="shared" si="127"/>
        <v/>
      </c>
      <c r="X700" s="238" t="str">
        <f t="shared" si="128"/>
        <v/>
      </c>
      <c r="Y700" s="252">
        <f t="shared" si="129"/>
        <v>0</v>
      </c>
      <c r="Z700" s="252">
        <f t="shared" si="130"/>
        <v>0</v>
      </c>
      <c r="AA700" s="253">
        <f t="shared" si="131"/>
        <v>0</v>
      </c>
      <c r="AB700" s="254">
        <f t="shared" si="132"/>
        <v>0</v>
      </c>
      <c r="AC700" s="254"/>
      <c r="AD700" s="255"/>
    </row>
    <row r="701" spans="1:30" ht="12.75" customHeight="1" x14ac:dyDescent="0.25">
      <c r="A701" s="186"/>
      <c r="B701" s="230"/>
      <c r="C701" s="256"/>
      <c r="D701" s="232"/>
      <c r="E701" s="192">
        <f t="shared" si="122"/>
        <v>10</v>
      </c>
      <c r="F701" s="144" t="str">
        <f>IFERROR(IF(MID(D701,4,3)="AFE",VLOOKUP(D701,'Affiliated entities'!$B$7:$T$37,2,FALSE),VLOOKUP(A701,Beneficiaries!$A$9:$C$38,2,FALSE)),"")</f>
        <v/>
      </c>
      <c r="G701" s="187" t="str">
        <f>IFERROR(IF(MID(D701,4,3)="AFE",VLOOKUP(D701,'Affiliated entities'!$B$7:$T$37,4,FALSE),VLOOKUP(A701,Beneficiaries!$A$9:$C$38,3,FALSE)),"")</f>
        <v/>
      </c>
      <c r="H701" s="188" t="b">
        <f t="shared" si="123"/>
        <v>1</v>
      </c>
      <c r="I701" s="147" t="str">
        <f t="shared" si="124"/>
        <v/>
      </c>
      <c r="J701" s="300">
        <f t="shared" si="125"/>
        <v>0</v>
      </c>
      <c r="K701" s="257"/>
      <c r="L701" s="230"/>
      <c r="M701" s="258"/>
      <c r="N701" s="258"/>
      <c r="O701" s="259"/>
      <c r="P701" s="258"/>
      <c r="Q701" s="259"/>
      <c r="R701" s="261"/>
      <c r="S701" s="261"/>
      <c r="T701" s="236"/>
      <c r="U701" s="402"/>
      <c r="V701" s="277">
        <f t="shared" si="126"/>
        <v>0</v>
      </c>
      <c r="W701" s="323" t="str">
        <f t="shared" si="127"/>
        <v/>
      </c>
      <c r="X701" s="238" t="str">
        <f t="shared" si="128"/>
        <v/>
      </c>
      <c r="Y701" s="252">
        <f t="shared" si="129"/>
        <v>0</v>
      </c>
      <c r="Z701" s="252">
        <f t="shared" si="130"/>
        <v>0</v>
      </c>
      <c r="AA701" s="253">
        <f t="shared" si="131"/>
        <v>0</v>
      </c>
      <c r="AB701" s="254">
        <f t="shared" si="132"/>
        <v>0</v>
      </c>
      <c r="AC701" s="254"/>
      <c r="AD701" s="255"/>
    </row>
    <row r="702" spans="1:30" ht="12.75" customHeight="1" x14ac:dyDescent="0.25">
      <c r="A702" s="186"/>
      <c r="B702" s="230"/>
      <c r="C702" s="256"/>
      <c r="D702" s="232"/>
      <c r="E702" s="192">
        <f t="shared" si="122"/>
        <v>10</v>
      </c>
      <c r="F702" s="144" t="str">
        <f>IFERROR(IF(MID(D702,4,3)="AFE",VLOOKUP(D702,'Affiliated entities'!$B$7:$T$37,2,FALSE),VLOOKUP(A702,Beneficiaries!$A$9:$C$38,2,FALSE)),"")</f>
        <v/>
      </c>
      <c r="G702" s="187" t="str">
        <f>IFERROR(IF(MID(D702,4,3)="AFE",VLOOKUP(D702,'Affiliated entities'!$B$7:$T$37,4,FALSE),VLOOKUP(A702,Beneficiaries!$A$9:$C$38,3,FALSE)),"")</f>
        <v/>
      </c>
      <c r="H702" s="188" t="b">
        <f t="shared" si="123"/>
        <v>1</v>
      </c>
      <c r="I702" s="147" t="str">
        <f t="shared" si="124"/>
        <v/>
      </c>
      <c r="J702" s="300">
        <f t="shared" si="125"/>
        <v>0</v>
      </c>
      <c r="K702" s="257"/>
      <c r="L702" s="230"/>
      <c r="M702" s="258"/>
      <c r="N702" s="258"/>
      <c r="O702" s="259"/>
      <c r="P702" s="258"/>
      <c r="Q702" s="259"/>
      <c r="R702" s="261"/>
      <c r="S702" s="261"/>
      <c r="T702" s="236"/>
      <c r="U702" s="402"/>
      <c r="V702" s="277">
        <f t="shared" si="126"/>
        <v>0</v>
      </c>
      <c r="W702" s="323" t="str">
        <f t="shared" si="127"/>
        <v/>
      </c>
      <c r="X702" s="238" t="str">
        <f t="shared" si="128"/>
        <v/>
      </c>
      <c r="Y702" s="252">
        <f t="shared" si="129"/>
        <v>0</v>
      </c>
      <c r="Z702" s="252">
        <f t="shared" si="130"/>
        <v>0</v>
      </c>
      <c r="AA702" s="253">
        <f t="shared" si="131"/>
        <v>0</v>
      </c>
      <c r="AB702" s="254">
        <f t="shared" si="132"/>
        <v>0</v>
      </c>
      <c r="AC702" s="254"/>
      <c r="AD702" s="255"/>
    </row>
    <row r="703" spans="1:30" ht="12.75" customHeight="1" x14ac:dyDescent="0.25">
      <c r="A703" s="186"/>
      <c r="B703" s="230"/>
      <c r="C703" s="256"/>
      <c r="D703" s="232"/>
      <c r="E703" s="192">
        <f t="shared" si="122"/>
        <v>10</v>
      </c>
      <c r="F703" s="144" t="str">
        <f>IFERROR(IF(MID(D703,4,3)="AFE",VLOOKUP(D703,'Affiliated entities'!$B$7:$T$37,2,FALSE),VLOOKUP(A703,Beneficiaries!$A$9:$C$38,2,FALSE)),"")</f>
        <v/>
      </c>
      <c r="G703" s="187" t="str">
        <f>IFERROR(IF(MID(D703,4,3)="AFE",VLOOKUP(D703,'Affiliated entities'!$B$7:$T$37,4,FALSE),VLOOKUP(A703,Beneficiaries!$A$9:$C$38,3,FALSE)),"")</f>
        <v/>
      </c>
      <c r="H703" s="188" t="b">
        <f t="shared" si="123"/>
        <v>1</v>
      </c>
      <c r="I703" s="147" t="str">
        <f t="shared" si="124"/>
        <v/>
      </c>
      <c r="J703" s="300">
        <f t="shared" si="125"/>
        <v>0</v>
      </c>
      <c r="K703" s="257"/>
      <c r="L703" s="230"/>
      <c r="M703" s="258"/>
      <c r="N703" s="258"/>
      <c r="O703" s="259"/>
      <c r="P703" s="258"/>
      <c r="Q703" s="259"/>
      <c r="R703" s="261"/>
      <c r="S703" s="261"/>
      <c r="T703" s="236"/>
      <c r="U703" s="402"/>
      <c r="V703" s="277">
        <f t="shared" si="126"/>
        <v>0</v>
      </c>
      <c r="W703" s="323" t="str">
        <f t="shared" si="127"/>
        <v/>
      </c>
      <c r="X703" s="238" t="str">
        <f t="shared" si="128"/>
        <v/>
      </c>
      <c r="Y703" s="252">
        <f t="shared" si="129"/>
        <v>0</v>
      </c>
      <c r="Z703" s="252">
        <f t="shared" si="130"/>
        <v>0</v>
      </c>
      <c r="AA703" s="253">
        <f t="shared" si="131"/>
        <v>0</v>
      </c>
      <c r="AB703" s="254">
        <f t="shared" si="132"/>
        <v>0</v>
      </c>
      <c r="AC703" s="254"/>
      <c r="AD703" s="255"/>
    </row>
    <row r="704" spans="1:30" ht="12.75" customHeight="1" x14ac:dyDescent="0.25">
      <c r="A704" s="186"/>
      <c r="B704" s="230"/>
      <c r="C704" s="256"/>
      <c r="D704" s="232"/>
      <c r="E704" s="192">
        <f t="shared" si="122"/>
        <v>10</v>
      </c>
      <c r="F704" s="144" t="str">
        <f>IFERROR(IF(MID(D704,4,3)="AFE",VLOOKUP(D704,'Affiliated entities'!$B$7:$T$37,2,FALSE),VLOOKUP(A704,Beneficiaries!$A$9:$C$38,2,FALSE)),"")</f>
        <v/>
      </c>
      <c r="G704" s="187" t="str">
        <f>IFERROR(IF(MID(D704,4,3)="AFE",VLOOKUP(D704,'Affiliated entities'!$B$7:$T$37,4,FALSE),VLOOKUP(A704,Beneficiaries!$A$9:$C$38,3,FALSE)),"")</f>
        <v/>
      </c>
      <c r="H704" s="188" t="b">
        <f t="shared" si="123"/>
        <v>1</v>
      </c>
      <c r="I704" s="147" t="str">
        <f t="shared" si="124"/>
        <v/>
      </c>
      <c r="J704" s="300">
        <f t="shared" si="125"/>
        <v>0</v>
      </c>
      <c r="K704" s="257"/>
      <c r="L704" s="230"/>
      <c r="M704" s="258"/>
      <c r="N704" s="258"/>
      <c r="O704" s="259"/>
      <c r="P704" s="258"/>
      <c r="Q704" s="259"/>
      <c r="R704" s="261"/>
      <c r="S704" s="261"/>
      <c r="T704" s="236"/>
      <c r="U704" s="402"/>
      <c r="V704" s="277">
        <f t="shared" si="126"/>
        <v>0</v>
      </c>
      <c r="W704" s="323" t="str">
        <f t="shared" si="127"/>
        <v/>
      </c>
      <c r="X704" s="238" t="str">
        <f t="shared" si="128"/>
        <v/>
      </c>
      <c r="Y704" s="252">
        <f t="shared" si="129"/>
        <v>0</v>
      </c>
      <c r="Z704" s="252">
        <f t="shared" si="130"/>
        <v>0</v>
      </c>
      <c r="AA704" s="253">
        <f t="shared" si="131"/>
        <v>0</v>
      </c>
      <c r="AB704" s="254">
        <f t="shared" si="132"/>
        <v>0</v>
      </c>
      <c r="AC704" s="254"/>
      <c r="AD704" s="255"/>
    </row>
    <row r="705" spans="1:30" ht="12.75" customHeight="1" x14ac:dyDescent="0.25">
      <c r="A705" s="186"/>
      <c r="B705" s="230"/>
      <c r="C705" s="256"/>
      <c r="D705" s="232"/>
      <c r="E705" s="192">
        <f t="shared" si="122"/>
        <v>10</v>
      </c>
      <c r="F705" s="144" t="str">
        <f>IFERROR(IF(MID(D705,4,3)="AFE",VLOOKUP(D705,'Affiliated entities'!$B$7:$T$37,2,FALSE),VLOOKUP(A705,Beneficiaries!$A$9:$C$38,2,FALSE)),"")</f>
        <v/>
      </c>
      <c r="G705" s="187" t="str">
        <f>IFERROR(IF(MID(D705,4,3)="AFE",VLOOKUP(D705,'Affiliated entities'!$B$7:$T$37,4,FALSE),VLOOKUP(A705,Beneficiaries!$A$9:$C$38,3,FALSE)),"")</f>
        <v/>
      </c>
      <c r="H705" s="188" t="b">
        <f t="shared" si="123"/>
        <v>1</v>
      </c>
      <c r="I705" s="147" t="str">
        <f t="shared" si="124"/>
        <v/>
      </c>
      <c r="J705" s="300">
        <f t="shared" si="125"/>
        <v>0</v>
      </c>
      <c r="K705" s="257"/>
      <c r="L705" s="230"/>
      <c r="M705" s="258"/>
      <c r="N705" s="258"/>
      <c r="O705" s="259"/>
      <c r="P705" s="258"/>
      <c r="Q705" s="259"/>
      <c r="R705" s="261"/>
      <c r="S705" s="261"/>
      <c r="T705" s="236"/>
      <c r="U705" s="402"/>
      <c r="V705" s="277">
        <f t="shared" si="126"/>
        <v>0</v>
      </c>
      <c r="W705" s="323" t="str">
        <f t="shared" si="127"/>
        <v/>
      </c>
      <c r="X705" s="238" t="str">
        <f t="shared" si="128"/>
        <v/>
      </c>
      <c r="Y705" s="252">
        <f t="shared" si="129"/>
        <v>0</v>
      </c>
      <c r="Z705" s="252">
        <f t="shared" si="130"/>
        <v>0</v>
      </c>
      <c r="AA705" s="253">
        <f t="shared" si="131"/>
        <v>0</v>
      </c>
      <c r="AB705" s="254">
        <f t="shared" si="132"/>
        <v>0</v>
      </c>
      <c r="AC705" s="254"/>
      <c r="AD705" s="255"/>
    </row>
    <row r="706" spans="1:30" ht="12.75" customHeight="1" x14ac:dyDescent="0.25">
      <c r="A706" s="186"/>
      <c r="B706" s="230"/>
      <c r="C706" s="256"/>
      <c r="D706" s="232"/>
      <c r="E706" s="192">
        <f t="shared" si="122"/>
        <v>10</v>
      </c>
      <c r="F706" s="144" t="str">
        <f>IFERROR(IF(MID(D706,4,3)="AFE",VLOOKUP(D706,'Affiliated entities'!$B$7:$T$37,2,FALSE),VLOOKUP(A706,Beneficiaries!$A$9:$C$38,2,FALSE)),"")</f>
        <v/>
      </c>
      <c r="G706" s="187" t="str">
        <f>IFERROR(IF(MID(D706,4,3)="AFE",VLOOKUP(D706,'Affiliated entities'!$B$7:$T$37,4,FALSE),VLOOKUP(A706,Beneficiaries!$A$9:$C$38,3,FALSE)),"")</f>
        <v/>
      </c>
      <c r="H706" s="188" t="b">
        <f t="shared" si="123"/>
        <v>1</v>
      </c>
      <c r="I706" s="147" t="str">
        <f t="shared" si="124"/>
        <v/>
      </c>
      <c r="J706" s="300">
        <f t="shared" si="125"/>
        <v>0</v>
      </c>
      <c r="K706" s="257"/>
      <c r="L706" s="230"/>
      <c r="M706" s="258"/>
      <c r="N706" s="258"/>
      <c r="O706" s="259"/>
      <c r="P706" s="258"/>
      <c r="Q706" s="259"/>
      <c r="R706" s="261"/>
      <c r="S706" s="261"/>
      <c r="T706" s="236"/>
      <c r="U706" s="402"/>
      <c r="V706" s="277">
        <f t="shared" si="126"/>
        <v>0</v>
      </c>
      <c r="W706" s="323" t="str">
        <f t="shared" si="127"/>
        <v/>
      </c>
      <c r="X706" s="238" t="str">
        <f t="shared" si="128"/>
        <v/>
      </c>
      <c r="Y706" s="252">
        <f t="shared" si="129"/>
        <v>0</v>
      </c>
      <c r="Z706" s="252">
        <f t="shared" si="130"/>
        <v>0</v>
      </c>
      <c r="AA706" s="253">
        <f t="shared" si="131"/>
        <v>0</v>
      </c>
      <c r="AB706" s="254">
        <f t="shared" si="132"/>
        <v>0</v>
      </c>
      <c r="AC706" s="254"/>
      <c r="AD706" s="255"/>
    </row>
    <row r="707" spans="1:30" ht="12.75" customHeight="1" x14ac:dyDescent="0.25">
      <c r="A707" s="186"/>
      <c r="B707" s="230"/>
      <c r="C707" s="256"/>
      <c r="D707" s="232"/>
      <c r="E707" s="192">
        <f t="shared" si="122"/>
        <v>10</v>
      </c>
      <c r="F707" s="144" t="str">
        <f>IFERROR(IF(MID(D707,4,3)="AFE",VLOOKUP(D707,'Affiliated entities'!$B$7:$T$37,2,FALSE),VLOOKUP(A707,Beneficiaries!$A$9:$C$38,2,FALSE)),"")</f>
        <v/>
      </c>
      <c r="G707" s="187" t="str">
        <f>IFERROR(IF(MID(D707,4,3)="AFE",VLOOKUP(D707,'Affiliated entities'!$B$7:$T$37,4,FALSE),VLOOKUP(A707,Beneficiaries!$A$9:$C$38,3,FALSE)),"")</f>
        <v/>
      </c>
      <c r="H707" s="188" t="b">
        <f t="shared" si="123"/>
        <v>1</v>
      </c>
      <c r="I707" s="147" t="str">
        <f t="shared" si="124"/>
        <v/>
      </c>
      <c r="J707" s="300">
        <f t="shared" si="125"/>
        <v>0</v>
      </c>
      <c r="K707" s="257"/>
      <c r="L707" s="230"/>
      <c r="M707" s="258"/>
      <c r="N707" s="258"/>
      <c r="O707" s="259"/>
      <c r="P707" s="258"/>
      <c r="Q707" s="259"/>
      <c r="R707" s="261"/>
      <c r="S707" s="261"/>
      <c r="T707" s="236"/>
      <c r="U707" s="402"/>
      <c r="V707" s="277">
        <f t="shared" si="126"/>
        <v>0</v>
      </c>
      <c r="W707" s="323" t="str">
        <f t="shared" si="127"/>
        <v/>
      </c>
      <c r="X707" s="238" t="str">
        <f t="shared" si="128"/>
        <v/>
      </c>
      <c r="Y707" s="252">
        <f t="shared" si="129"/>
        <v>0</v>
      </c>
      <c r="Z707" s="252">
        <f t="shared" si="130"/>
        <v>0</v>
      </c>
      <c r="AA707" s="253">
        <f t="shared" si="131"/>
        <v>0</v>
      </c>
      <c r="AB707" s="254">
        <f t="shared" si="132"/>
        <v>0</v>
      </c>
      <c r="AC707" s="254"/>
      <c r="AD707" s="255"/>
    </row>
    <row r="708" spans="1:30" ht="12.75" customHeight="1" x14ac:dyDescent="0.25">
      <c r="A708" s="186"/>
      <c r="B708" s="230"/>
      <c r="C708" s="256"/>
      <c r="D708" s="232"/>
      <c r="E708" s="192">
        <f t="shared" si="122"/>
        <v>10</v>
      </c>
      <c r="F708" s="144" t="str">
        <f>IFERROR(IF(MID(D708,4,3)="AFE",VLOOKUP(D708,'Affiliated entities'!$B$7:$T$37,2,FALSE),VLOOKUP(A708,Beneficiaries!$A$9:$C$38,2,FALSE)),"")</f>
        <v/>
      </c>
      <c r="G708" s="187" t="str">
        <f>IFERROR(IF(MID(D708,4,3)="AFE",VLOOKUP(D708,'Affiliated entities'!$B$7:$T$37,4,FALSE),VLOOKUP(A708,Beneficiaries!$A$9:$C$38,3,FALSE)),"")</f>
        <v/>
      </c>
      <c r="H708" s="188" t="b">
        <f t="shared" si="123"/>
        <v>1</v>
      </c>
      <c r="I708" s="147" t="str">
        <f t="shared" si="124"/>
        <v/>
      </c>
      <c r="J708" s="300">
        <f t="shared" si="125"/>
        <v>0</v>
      </c>
      <c r="K708" s="257"/>
      <c r="L708" s="230"/>
      <c r="M708" s="258"/>
      <c r="N708" s="258"/>
      <c r="O708" s="259"/>
      <c r="P708" s="258"/>
      <c r="Q708" s="259"/>
      <c r="R708" s="261"/>
      <c r="S708" s="261"/>
      <c r="T708" s="236"/>
      <c r="U708" s="402"/>
      <c r="V708" s="277">
        <f t="shared" si="126"/>
        <v>0</v>
      </c>
      <c r="W708" s="323" t="str">
        <f t="shared" si="127"/>
        <v/>
      </c>
      <c r="X708" s="238" t="str">
        <f t="shared" si="128"/>
        <v/>
      </c>
      <c r="Y708" s="252">
        <f t="shared" si="129"/>
        <v>0</v>
      </c>
      <c r="Z708" s="252">
        <f t="shared" si="130"/>
        <v>0</v>
      </c>
      <c r="AA708" s="253">
        <f t="shared" si="131"/>
        <v>0</v>
      </c>
      <c r="AB708" s="254">
        <f t="shared" si="132"/>
        <v>0</v>
      </c>
      <c r="AC708" s="254"/>
      <c r="AD708" s="255"/>
    </row>
    <row r="709" spans="1:30" ht="12.75" customHeight="1" x14ac:dyDescent="0.25">
      <c r="A709" s="186"/>
      <c r="B709" s="230"/>
      <c r="C709" s="256"/>
      <c r="D709" s="232"/>
      <c r="E709" s="192">
        <f t="shared" si="122"/>
        <v>10</v>
      </c>
      <c r="F709" s="144" t="str">
        <f>IFERROR(IF(MID(D709,4,3)="AFE",VLOOKUP(D709,'Affiliated entities'!$B$7:$T$37,2,FALSE),VLOOKUP(A709,Beneficiaries!$A$9:$C$38,2,FALSE)),"")</f>
        <v/>
      </c>
      <c r="G709" s="187" t="str">
        <f>IFERROR(IF(MID(D709,4,3)="AFE",VLOOKUP(D709,'Affiliated entities'!$B$7:$T$37,4,FALSE),VLOOKUP(A709,Beneficiaries!$A$9:$C$38,3,FALSE)),"")</f>
        <v/>
      </c>
      <c r="H709" s="188" t="b">
        <f t="shared" si="123"/>
        <v>1</v>
      </c>
      <c r="I709" s="147" t="str">
        <f t="shared" si="124"/>
        <v/>
      </c>
      <c r="J709" s="300">
        <f t="shared" si="125"/>
        <v>0</v>
      </c>
      <c r="K709" s="257"/>
      <c r="L709" s="230"/>
      <c r="M709" s="258"/>
      <c r="N709" s="258"/>
      <c r="O709" s="259"/>
      <c r="P709" s="258"/>
      <c r="Q709" s="259"/>
      <c r="R709" s="261"/>
      <c r="S709" s="261"/>
      <c r="T709" s="236"/>
      <c r="U709" s="402"/>
      <c r="V709" s="277">
        <f t="shared" si="126"/>
        <v>0</v>
      </c>
      <c r="W709" s="323" t="str">
        <f t="shared" si="127"/>
        <v/>
      </c>
      <c r="X709" s="238" t="str">
        <f t="shared" si="128"/>
        <v/>
      </c>
      <c r="Y709" s="252">
        <f t="shared" si="129"/>
        <v>0</v>
      </c>
      <c r="Z709" s="252">
        <f t="shared" si="130"/>
        <v>0</v>
      </c>
      <c r="AA709" s="253">
        <f t="shared" si="131"/>
        <v>0</v>
      </c>
      <c r="AB709" s="254">
        <f t="shared" si="132"/>
        <v>0</v>
      </c>
      <c r="AC709" s="254"/>
      <c r="AD709" s="255"/>
    </row>
    <row r="710" spans="1:30" ht="12.75" customHeight="1" x14ac:dyDescent="0.25">
      <c r="A710" s="186"/>
      <c r="B710" s="230"/>
      <c r="C710" s="256"/>
      <c r="D710" s="232"/>
      <c r="E710" s="192">
        <f t="shared" si="122"/>
        <v>10</v>
      </c>
      <c r="F710" s="144" t="str">
        <f>IFERROR(IF(MID(D710,4,3)="AFE",VLOOKUP(D710,'Affiliated entities'!$B$7:$T$37,2,FALSE),VLOOKUP(A710,Beneficiaries!$A$9:$C$38,2,FALSE)),"")</f>
        <v/>
      </c>
      <c r="G710" s="187" t="str">
        <f>IFERROR(IF(MID(D710,4,3)="AFE",VLOOKUP(D710,'Affiliated entities'!$B$7:$T$37,4,FALSE),VLOOKUP(A710,Beneficiaries!$A$9:$C$38,3,FALSE)),"")</f>
        <v/>
      </c>
      <c r="H710" s="188" t="b">
        <f t="shared" si="123"/>
        <v>1</v>
      </c>
      <c r="I710" s="147" t="str">
        <f t="shared" si="124"/>
        <v/>
      </c>
      <c r="J710" s="300">
        <f t="shared" si="125"/>
        <v>0</v>
      </c>
      <c r="K710" s="257"/>
      <c r="L710" s="230"/>
      <c r="M710" s="258"/>
      <c r="N710" s="258"/>
      <c r="O710" s="259"/>
      <c r="P710" s="258"/>
      <c r="Q710" s="259"/>
      <c r="R710" s="261"/>
      <c r="S710" s="261"/>
      <c r="T710" s="236"/>
      <c r="U710" s="402"/>
      <c r="V710" s="277">
        <f t="shared" si="126"/>
        <v>0</v>
      </c>
      <c r="W710" s="323" t="str">
        <f t="shared" si="127"/>
        <v/>
      </c>
      <c r="X710" s="238" t="str">
        <f t="shared" si="128"/>
        <v/>
      </c>
      <c r="Y710" s="252">
        <f t="shared" si="129"/>
        <v>0</v>
      </c>
      <c r="Z710" s="252">
        <f t="shared" si="130"/>
        <v>0</v>
      </c>
      <c r="AA710" s="253">
        <f t="shared" si="131"/>
        <v>0</v>
      </c>
      <c r="AB710" s="254">
        <f t="shared" si="132"/>
        <v>0</v>
      </c>
      <c r="AC710" s="254"/>
      <c r="AD710" s="255"/>
    </row>
    <row r="711" spans="1:30" ht="12.75" customHeight="1" x14ac:dyDescent="0.25">
      <c r="A711" s="186"/>
      <c r="B711" s="230"/>
      <c r="C711" s="256"/>
      <c r="D711" s="232"/>
      <c r="E711" s="192">
        <f t="shared" si="122"/>
        <v>10</v>
      </c>
      <c r="F711" s="144" t="str">
        <f>IFERROR(IF(MID(D711,4,3)="AFE",VLOOKUP(D711,'Affiliated entities'!$B$7:$T$37,2,FALSE),VLOOKUP(A711,Beneficiaries!$A$9:$C$38,2,FALSE)),"")</f>
        <v/>
      </c>
      <c r="G711" s="187" t="str">
        <f>IFERROR(IF(MID(D711,4,3)="AFE",VLOOKUP(D711,'Affiliated entities'!$B$7:$T$37,4,FALSE),VLOOKUP(A711,Beneficiaries!$A$9:$C$38,3,FALSE)),"")</f>
        <v/>
      </c>
      <c r="H711" s="188" t="b">
        <f t="shared" si="123"/>
        <v>1</v>
      </c>
      <c r="I711" s="147" t="str">
        <f t="shared" si="124"/>
        <v/>
      </c>
      <c r="J711" s="300">
        <f t="shared" si="125"/>
        <v>0</v>
      </c>
      <c r="K711" s="257"/>
      <c r="L711" s="230"/>
      <c r="M711" s="258"/>
      <c r="N711" s="258"/>
      <c r="O711" s="259"/>
      <c r="P711" s="258"/>
      <c r="Q711" s="259"/>
      <c r="R711" s="261"/>
      <c r="S711" s="261"/>
      <c r="T711" s="236"/>
      <c r="U711" s="402"/>
      <c r="V711" s="277">
        <f t="shared" si="126"/>
        <v>0</v>
      </c>
      <c r="W711" s="323" t="str">
        <f t="shared" si="127"/>
        <v/>
      </c>
      <c r="X711" s="238" t="str">
        <f t="shared" si="128"/>
        <v/>
      </c>
      <c r="Y711" s="252">
        <f t="shared" si="129"/>
        <v>0</v>
      </c>
      <c r="Z711" s="252">
        <f t="shared" si="130"/>
        <v>0</v>
      </c>
      <c r="AA711" s="253">
        <f t="shared" si="131"/>
        <v>0</v>
      </c>
      <c r="AB711" s="254">
        <f t="shared" si="132"/>
        <v>0</v>
      </c>
      <c r="AC711" s="254"/>
      <c r="AD711" s="255"/>
    </row>
    <row r="712" spans="1:30" ht="12.75" customHeight="1" x14ac:dyDescent="0.25">
      <c r="A712" s="186"/>
      <c r="B712" s="230"/>
      <c r="C712" s="256"/>
      <c r="D712" s="232"/>
      <c r="E712" s="192">
        <f t="shared" si="122"/>
        <v>10</v>
      </c>
      <c r="F712" s="144" t="str">
        <f>IFERROR(IF(MID(D712,4,3)="AFE",VLOOKUP(D712,'Affiliated entities'!$B$7:$T$37,2,FALSE),VLOOKUP(A712,Beneficiaries!$A$9:$C$38,2,FALSE)),"")</f>
        <v/>
      </c>
      <c r="G712" s="187" t="str">
        <f>IFERROR(IF(MID(D712,4,3)="AFE",VLOOKUP(D712,'Affiliated entities'!$B$7:$T$37,4,FALSE),VLOOKUP(A712,Beneficiaries!$A$9:$C$38,3,FALSE)),"")</f>
        <v/>
      </c>
      <c r="H712" s="188" t="b">
        <f t="shared" si="123"/>
        <v>1</v>
      </c>
      <c r="I712" s="147" t="str">
        <f t="shared" si="124"/>
        <v/>
      </c>
      <c r="J712" s="300">
        <f t="shared" si="125"/>
        <v>0</v>
      </c>
      <c r="K712" s="257"/>
      <c r="L712" s="230"/>
      <c r="M712" s="258"/>
      <c r="N712" s="258"/>
      <c r="O712" s="259"/>
      <c r="P712" s="258"/>
      <c r="Q712" s="259"/>
      <c r="R712" s="261"/>
      <c r="S712" s="261"/>
      <c r="T712" s="236"/>
      <c r="U712" s="402"/>
      <c r="V712" s="277">
        <f t="shared" si="126"/>
        <v>0</v>
      </c>
      <c r="W712" s="323" t="str">
        <f t="shared" si="127"/>
        <v/>
      </c>
      <c r="X712" s="238" t="str">
        <f t="shared" si="128"/>
        <v/>
      </c>
      <c r="Y712" s="252">
        <f t="shared" si="129"/>
        <v>0</v>
      </c>
      <c r="Z712" s="252">
        <f t="shared" si="130"/>
        <v>0</v>
      </c>
      <c r="AA712" s="253">
        <f t="shared" si="131"/>
        <v>0</v>
      </c>
      <c r="AB712" s="254">
        <f t="shared" si="132"/>
        <v>0</v>
      </c>
      <c r="AC712" s="254"/>
      <c r="AD712" s="255"/>
    </row>
    <row r="713" spans="1:30" ht="12.75" customHeight="1" x14ac:dyDescent="0.25">
      <c r="A713" s="186"/>
      <c r="B713" s="230"/>
      <c r="C713" s="256"/>
      <c r="D713" s="232"/>
      <c r="E713" s="192">
        <f t="shared" si="122"/>
        <v>10</v>
      </c>
      <c r="F713" s="144" t="str">
        <f>IFERROR(IF(MID(D713,4,3)="AFE",VLOOKUP(D713,'Affiliated entities'!$B$7:$T$37,2,FALSE),VLOOKUP(A713,Beneficiaries!$A$9:$C$38,2,FALSE)),"")</f>
        <v/>
      </c>
      <c r="G713" s="187" t="str">
        <f>IFERROR(IF(MID(D713,4,3)="AFE",VLOOKUP(D713,'Affiliated entities'!$B$7:$T$37,4,FALSE),VLOOKUP(A713,Beneficiaries!$A$9:$C$38,3,FALSE)),"")</f>
        <v/>
      </c>
      <c r="H713" s="188" t="b">
        <f t="shared" si="123"/>
        <v>1</v>
      </c>
      <c r="I713" s="147" t="str">
        <f t="shared" si="124"/>
        <v/>
      </c>
      <c r="J713" s="300">
        <f t="shared" si="125"/>
        <v>0</v>
      </c>
      <c r="K713" s="257"/>
      <c r="L713" s="230"/>
      <c r="M713" s="258"/>
      <c r="N713" s="258"/>
      <c r="O713" s="259"/>
      <c r="P713" s="258"/>
      <c r="Q713" s="259"/>
      <c r="R713" s="261"/>
      <c r="S713" s="261"/>
      <c r="T713" s="236"/>
      <c r="U713" s="402"/>
      <c r="V713" s="277">
        <f t="shared" si="126"/>
        <v>0</v>
      </c>
      <c r="W713" s="323" t="str">
        <f t="shared" si="127"/>
        <v/>
      </c>
      <c r="X713" s="238" t="str">
        <f t="shared" si="128"/>
        <v/>
      </c>
      <c r="Y713" s="252">
        <f t="shared" si="129"/>
        <v>0</v>
      </c>
      <c r="Z713" s="252">
        <f t="shared" si="130"/>
        <v>0</v>
      </c>
      <c r="AA713" s="253">
        <f t="shared" si="131"/>
        <v>0</v>
      </c>
      <c r="AB713" s="254">
        <f t="shared" si="132"/>
        <v>0</v>
      </c>
      <c r="AC713" s="254"/>
      <c r="AD713" s="255"/>
    </row>
    <row r="714" spans="1:30" ht="12.75" customHeight="1" x14ac:dyDescent="0.25">
      <c r="A714" s="186"/>
      <c r="B714" s="230"/>
      <c r="C714" s="256"/>
      <c r="D714" s="232"/>
      <c r="E714" s="192">
        <f t="shared" si="122"/>
        <v>10</v>
      </c>
      <c r="F714" s="144" t="str">
        <f>IFERROR(IF(MID(D714,4,3)="AFE",VLOOKUP(D714,'Affiliated entities'!$B$7:$T$37,2,FALSE),VLOOKUP(A714,Beneficiaries!$A$9:$C$38,2,FALSE)),"")</f>
        <v/>
      </c>
      <c r="G714" s="187" t="str">
        <f>IFERROR(IF(MID(D714,4,3)="AFE",VLOOKUP(D714,'Affiliated entities'!$B$7:$T$37,4,FALSE),VLOOKUP(A714,Beneficiaries!$A$9:$C$38,3,FALSE)),"")</f>
        <v/>
      </c>
      <c r="H714" s="188" t="b">
        <f t="shared" si="123"/>
        <v>1</v>
      </c>
      <c r="I714" s="147" t="str">
        <f t="shared" si="124"/>
        <v/>
      </c>
      <c r="J714" s="300">
        <f t="shared" si="125"/>
        <v>0</v>
      </c>
      <c r="K714" s="257"/>
      <c r="L714" s="230"/>
      <c r="M714" s="258"/>
      <c r="N714" s="258"/>
      <c r="O714" s="259"/>
      <c r="P714" s="258"/>
      <c r="Q714" s="259"/>
      <c r="R714" s="261"/>
      <c r="S714" s="261"/>
      <c r="T714" s="236"/>
      <c r="U714" s="402"/>
      <c r="V714" s="277">
        <f t="shared" si="126"/>
        <v>0</v>
      </c>
      <c r="W714" s="323" t="str">
        <f t="shared" si="127"/>
        <v/>
      </c>
      <c r="X714" s="238" t="str">
        <f t="shared" si="128"/>
        <v/>
      </c>
      <c r="Y714" s="252">
        <f t="shared" si="129"/>
        <v>0</v>
      </c>
      <c r="Z714" s="252">
        <f t="shared" si="130"/>
        <v>0</v>
      </c>
      <c r="AA714" s="253">
        <f t="shared" si="131"/>
        <v>0</v>
      </c>
      <c r="AB714" s="254">
        <f t="shared" si="132"/>
        <v>0</v>
      </c>
      <c r="AC714" s="254"/>
      <c r="AD714" s="255"/>
    </row>
    <row r="715" spans="1:30" ht="12.75" customHeight="1" x14ac:dyDescent="0.25">
      <c r="A715" s="186"/>
      <c r="B715" s="230"/>
      <c r="C715" s="256"/>
      <c r="D715" s="232"/>
      <c r="E715" s="192">
        <f t="shared" si="122"/>
        <v>10</v>
      </c>
      <c r="F715" s="144" t="str">
        <f>IFERROR(IF(MID(D715,4,3)="AFE",VLOOKUP(D715,'Affiliated entities'!$B$7:$T$37,2,FALSE),VLOOKUP(A715,Beneficiaries!$A$9:$C$38,2,FALSE)),"")</f>
        <v/>
      </c>
      <c r="G715" s="187" t="str">
        <f>IFERROR(IF(MID(D715,4,3)="AFE",VLOOKUP(D715,'Affiliated entities'!$B$7:$T$37,4,FALSE),VLOOKUP(A715,Beneficiaries!$A$9:$C$38,3,FALSE)),"")</f>
        <v/>
      </c>
      <c r="H715" s="188" t="b">
        <f t="shared" si="123"/>
        <v>1</v>
      </c>
      <c r="I715" s="147" t="str">
        <f t="shared" si="124"/>
        <v/>
      </c>
      <c r="J715" s="300">
        <f t="shared" si="125"/>
        <v>0</v>
      </c>
      <c r="K715" s="257"/>
      <c r="L715" s="230"/>
      <c r="M715" s="258"/>
      <c r="N715" s="258"/>
      <c r="O715" s="259"/>
      <c r="P715" s="258"/>
      <c r="Q715" s="259"/>
      <c r="R715" s="261"/>
      <c r="S715" s="261"/>
      <c r="T715" s="236"/>
      <c r="U715" s="402"/>
      <c r="V715" s="277">
        <f t="shared" si="126"/>
        <v>0</v>
      </c>
      <c r="W715" s="323" t="str">
        <f t="shared" si="127"/>
        <v/>
      </c>
      <c r="X715" s="238" t="str">
        <f t="shared" si="128"/>
        <v/>
      </c>
      <c r="Y715" s="252">
        <f t="shared" si="129"/>
        <v>0</v>
      </c>
      <c r="Z715" s="252">
        <f t="shared" si="130"/>
        <v>0</v>
      </c>
      <c r="AA715" s="253">
        <f t="shared" si="131"/>
        <v>0</v>
      </c>
      <c r="AB715" s="254">
        <f t="shared" si="132"/>
        <v>0</v>
      </c>
      <c r="AC715" s="254"/>
      <c r="AD715" s="255"/>
    </row>
    <row r="716" spans="1:30" ht="12.75" customHeight="1" x14ac:dyDescent="0.25">
      <c r="A716" s="186"/>
      <c r="B716" s="230"/>
      <c r="C716" s="256"/>
      <c r="D716" s="232"/>
      <c r="E716" s="192">
        <f t="shared" si="122"/>
        <v>10</v>
      </c>
      <c r="F716" s="144" t="str">
        <f>IFERROR(IF(MID(D716,4,3)="AFE",VLOOKUP(D716,'Affiliated entities'!$B$7:$T$37,2,FALSE),VLOOKUP(A716,Beneficiaries!$A$9:$C$38,2,FALSE)),"")</f>
        <v/>
      </c>
      <c r="G716" s="187" t="str">
        <f>IFERROR(IF(MID(D716,4,3)="AFE",VLOOKUP(D716,'Affiliated entities'!$B$7:$T$37,4,FALSE),VLOOKUP(A716,Beneficiaries!$A$9:$C$38,3,FALSE)),"")</f>
        <v/>
      </c>
      <c r="H716" s="188" t="b">
        <f t="shared" si="123"/>
        <v>1</v>
      </c>
      <c r="I716" s="147" t="str">
        <f t="shared" si="124"/>
        <v/>
      </c>
      <c r="J716" s="300">
        <f t="shared" si="125"/>
        <v>0</v>
      </c>
      <c r="K716" s="257"/>
      <c r="L716" s="230"/>
      <c r="M716" s="258"/>
      <c r="N716" s="258"/>
      <c r="O716" s="259"/>
      <c r="P716" s="258"/>
      <c r="Q716" s="259"/>
      <c r="R716" s="261"/>
      <c r="S716" s="261"/>
      <c r="T716" s="236"/>
      <c r="U716" s="402"/>
      <c r="V716" s="277">
        <f t="shared" si="126"/>
        <v>0</v>
      </c>
      <c r="W716" s="323" t="str">
        <f t="shared" si="127"/>
        <v/>
      </c>
      <c r="X716" s="238" t="str">
        <f t="shared" si="128"/>
        <v/>
      </c>
      <c r="Y716" s="252">
        <f t="shared" si="129"/>
        <v>0</v>
      </c>
      <c r="Z716" s="252">
        <f t="shared" si="130"/>
        <v>0</v>
      </c>
      <c r="AA716" s="253">
        <f t="shared" si="131"/>
        <v>0</v>
      </c>
      <c r="AB716" s="254">
        <f t="shared" si="132"/>
        <v>0</v>
      </c>
      <c r="AC716" s="254"/>
      <c r="AD716" s="255"/>
    </row>
    <row r="717" spans="1:30" ht="12.75" customHeight="1" x14ac:dyDescent="0.25">
      <c r="A717" s="186"/>
      <c r="B717" s="230"/>
      <c r="C717" s="256"/>
      <c r="D717" s="232"/>
      <c r="E717" s="192">
        <f t="shared" si="122"/>
        <v>10</v>
      </c>
      <c r="F717" s="144" t="str">
        <f>IFERROR(IF(MID(D717,4,3)="AFE",VLOOKUP(D717,'Affiliated entities'!$B$7:$T$37,2,FALSE),VLOOKUP(A717,Beneficiaries!$A$9:$C$38,2,FALSE)),"")</f>
        <v/>
      </c>
      <c r="G717" s="187" t="str">
        <f>IFERROR(IF(MID(D717,4,3)="AFE",VLOOKUP(D717,'Affiliated entities'!$B$7:$T$37,4,FALSE),VLOOKUP(A717,Beneficiaries!$A$9:$C$38,3,FALSE)),"")</f>
        <v/>
      </c>
      <c r="H717" s="188" t="b">
        <f t="shared" si="123"/>
        <v>1</v>
      </c>
      <c r="I717" s="147" t="str">
        <f t="shared" si="124"/>
        <v/>
      </c>
      <c r="J717" s="300">
        <f t="shared" si="125"/>
        <v>0</v>
      </c>
      <c r="K717" s="257"/>
      <c r="L717" s="230"/>
      <c r="M717" s="258"/>
      <c r="N717" s="258"/>
      <c r="O717" s="259"/>
      <c r="P717" s="258"/>
      <c r="Q717" s="259"/>
      <c r="R717" s="261"/>
      <c r="S717" s="261"/>
      <c r="T717" s="236"/>
      <c r="U717" s="402"/>
      <c r="V717" s="277">
        <f t="shared" si="126"/>
        <v>0</v>
      </c>
      <c r="W717" s="323" t="str">
        <f t="shared" si="127"/>
        <v/>
      </c>
      <c r="X717" s="238" t="str">
        <f t="shared" si="128"/>
        <v/>
      </c>
      <c r="Y717" s="252">
        <f t="shared" si="129"/>
        <v>0</v>
      </c>
      <c r="Z717" s="252">
        <f t="shared" si="130"/>
        <v>0</v>
      </c>
      <c r="AA717" s="253">
        <f t="shared" si="131"/>
        <v>0</v>
      </c>
      <c r="AB717" s="254">
        <f t="shared" si="132"/>
        <v>0</v>
      </c>
      <c r="AC717" s="254"/>
      <c r="AD717" s="255"/>
    </row>
    <row r="718" spans="1:30" ht="12.75" customHeight="1" x14ac:dyDescent="0.25">
      <c r="A718" s="186"/>
      <c r="B718" s="230"/>
      <c r="C718" s="256"/>
      <c r="D718" s="232"/>
      <c r="E718" s="192">
        <f t="shared" si="122"/>
        <v>10</v>
      </c>
      <c r="F718" s="144" t="str">
        <f>IFERROR(IF(MID(D718,4,3)="AFE",VLOOKUP(D718,'Affiliated entities'!$B$7:$T$37,2,FALSE),VLOOKUP(A718,Beneficiaries!$A$9:$C$38,2,FALSE)),"")</f>
        <v/>
      </c>
      <c r="G718" s="187" t="str">
        <f>IFERROR(IF(MID(D718,4,3)="AFE",VLOOKUP(D718,'Affiliated entities'!$B$7:$T$37,4,FALSE),VLOOKUP(A718,Beneficiaries!$A$9:$C$38,3,FALSE)),"")</f>
        <v/>
      </c>
      <c r="H718" s="188" t="b">
        <f t="shared" si="123"/>
        <v>1</v>
      </c>
      <c r="I718" s="147" t="str">
        <f t="shared" si="124"/>
        <v/>
      </c>
      <c r="J718" s="300">
        <f t="shared" si="125"/>
        <v>0</v>
      </c>
      <c r="K718" s="257"/>
      <c r="L718" s="230"/>
      <c r="M718" s="258"/>
      <c r="N718" s="258"/>
      <c r="O718" s="259"/>
      <c r="P718" s="258"/>
      <c r="Q718" s="259"/>
      <c r="R718" s="261"/>
      <c r="S718" s="261"/>
      <c r="T718" s="236"/>
      <c r="U718" s="402"/>
      <c r="V718" s="277">
        <f t="shared" si="126"/>
        <v>0</v>
      </c>
      <c r="W718" s="323" t="str">
        <f t="shared" si="127"/>
        <v/>
      </c>
      <c r="X718" s="238" t="str">
        <f t="shared" si="128"/>
        <v/>
      </c>
      <c r="Y718" s="252">
        <f t="shared" si="129"/>
        <v>0</v>
      </c>
      <c r="Z718" s="252">
        <f t="shared" si="130"/>
        <v>0</v>
      </c>
      <c r="AA718" s="253">
        <f t="shared" si="131"/>
        <v>0</v>
      </c>
      <c r="AB718" s="254">
        <f t="shared" si="132"/>
        <v>0</v>
      </c>
      <c r="AC718" s="254"/>
      <c r="AD718" s="255"/>
    </row>
    <row r="719" spans="1:30" ht="12.75" customHeight="1" x14ac:dyDescent="0.25">
      <c r="A719" s="186"/>
      <c r="B719" s="230"/>
      <c r="C719" s="256"/>
      <c r="D719" s="232"/>
      <c r="E719" s="192">
        <f t="shared" si="122"/>
        <v>10</v>
      </c>
      <c r="F719" s="144" t="str">
        <f>IFERROR(IF(MID(D719,4,3)="AFE",VLOOKUP(D719,'Affiliated entities'!$B$7:$T$37,2,FALSE),VLOOKUP(A719,Beneficiaries!$A$9:$C$38,2,FALSE)),"")</f>
        <v/>
      </c>
      <c r="G719" s="187" t="str">
        <f>IFERROR(IF(MID(D719,4,3)="AFE",VLOOKUP(D719,'Affiliated entities'!$B$7:$T$37,4,FALSE),VLOOKUP(A719,Beneficiaries!$A$9:$C$38,3,FALSE)),"")</f>
        <v/>
      </c>
      <c r="H719" s="188" t="b">
        <f t="shared" si="123"/>
        <v>1</v>
      </c>
      <c r="I719" s="147" t="str">
        <f t="shared" si="124"/>
        <v/>
      </c>
      <c r="J719" s="300">
        <f t="shared" si="125"/>
        <v>0</v>
      </c>
      <c r="K719" s="257"/>
      <c r="L719" s="230"/>
      <c r="M719" s="258"/>
      <c r="N719" s="258"/>
      <c r="O719" s="259"/>
      <c r="P719" s="258"/>
      <c r="Q719" s="259"/>
      <c r="R719" s="261"/>
      <c r="S719" s="261"/>
      <c r="T719" s="236"/>
      <c r="U719" s="402"/>
      <c r="V719" s="277">
        <f t="shared" si="126"/>
        <v>0</v>
      </c>
      <c r="W719" s="323" t="str">
        <f t="shared" si="127"/>
        <v/>
      </c>
      <c r="X719" s="238" t="str">
        <f t="shared" si="128"/>
        <v/>
      </c>
      <c r="Y719" s="252">
        <f t="shared" si="129"/>
        <v>0</v>
      </c>
      <c r="Z719" s="252">
        <f t="shared" si="130"/>
        <v>0</v>
      </c>
      <c r="AA719" s="253">
        <f t="shared" si="131"/>
        <v>0</v>
      </c>
      <c r="AB719" s="254">
        <f t="shared" si="132"/>
        <v>0</v>
      </c>
      <c r="AC719" s="254"/>
      <c r="AD719" s="255"/>
    </row>
    <row r="720" spans="1:30" ht="12.75" customHeight="1" x14ac:dyDescent="0.25">
      <c r="A720" s="186"/>
      <c r="B720" s="230"/>
      <c r="C720" s="256"/>
      <c r="D720" s="232"/>
      <c r="E720" s="192">
        <f t="shared" si="122"/>
        <v>10</v>
      </c>
      <c r="F720" s="144" t="str">
        <f>IFERROR(IF(MID(D720,4,3)="AFE",VLOOKUP(D720,'Affiliated entities'!$B$7:$T$37,2,FALSE),VLOOKUP(A720,Beneficiaries!$A$9:$C$38,2,FALSE)),"")</f>
        <v/>
      </c>
      <c r="G720" s="187" t="str">
        <f>IFERROR(IF(MID(D720,4,3)="AFE",VLOOKUP(D720,'Affiliated entities'!$B$7:$T$37,4,FALSE),VLOOKUP(A720,Beneficiaries!$A$9:$C$38,3,FALSE)),"")</f>
        <v/>
      </c>
      <c r="H720" s="188" t="b">
        <f t="shared" si="123"/>
        <v>1</v>
      </c>
      <c r="I720" s="147" t="str">
        <f t="shared" si="124"/>
        <v/>
      </c>
      <c r="J720" s="300">
        <f t="shared" si="125"/>
        <v>0</v>
      </c>
      <c r="K720" s="257"/>
      <c r="L720" s="230"/>
      <c r="M720" s="258"/>
      <c r="N720" s="258"/>
      <c r="O720" s="259"/>
      <c r="P720" s="258"/>
      <c r="Q720" s="259"/>
      <c r="R720" s="261"/>
      <c r="S720" s="261"/>
      <c r="T720" s="236"/>
      <c r="U720" s="402"/>
      <c r="V720" s="277">
        <f t="shared" si="126"/>
        <v>0</v>
      </c>
      <c r="W720" s="323" t="str">
        <f t="shared" si="127"/>
        <v/>
      </c>
      <c r="X720" s="238" t="str">
        <f t="shared" si="128"/>
        <v/>
      </c>
      <c r="Y720" s="252">
        <f t="shared" si="129"/>
        <v>0</v>
      </c>
      <c r="Z720" s="252">
        <f t="shared" si="130"/>
        <v>0</v>
      </c>
      <c r="AA720" s="253">
        <f t="shared" si="131"/>
        <v>0</v>
      </c>
      <c r="AB720" s="254">
        <f t="shared" si="132"/>
        <v>0</v>
      </c>
      <c r="AC720" s="254"/>
      <c r="AD720" s="255"/>
    </row>
    <row r="721" spans="1:30" ht="12.75" customHeight="1" x14ac:dyDescent="0.25">
      <c r="A721" s="186"/>
      <c r="B721" s="230"/>
      <c r="C721" s="256"/>
      <c r="D721" s="232"/>
      <c r="E721" s="192">
        <f t="shared" si="122"/>
        <v>10</v>
      </c>
      <c r="F721" s="144" t="str">
        <f>IFERROR(IF(MID(D721,4,3)="AFE",VLOOKUP(D721,'Affiliated entities'!$B$7:$T$37,2,FALSE),VLOOKUP(A721,Beneficiaries!$A$9:$C$38,2,FALSE)),"")</f>
        <v/>
      </c>
      <c r="G721" s="187" t="str">
        <f>IFERROR(IF(MID(D721,4,3)="AFE",VLOOKUP(D721,'Affiliated entities'!$B$7:$T$37,4,FALSE),VLOOKUP(A721,Beneficiaries!$A$9:$C$38,3,FALSE)),"")</f>
        <v/>
      </c>
      <c r="H721" s="188" t="b">
        <f t="shared" si="123"/>
        <v>1</v>
      </c>
      <c r="I721" s="147" t="str">
        <f t="shared" si="124"/>
        <v/>
      </c>
      <c r="J721" s="300">
        <f t="shared" si="125"/>
        <v>0</v>
      </c>
      <c r="K721" s="257"/>
      <c r="L721" s="230"/>
      <c r="M721" s="258"/>
      <c r="N721" s="258"/>
      <c r="O721" s="259"/>
      <c r="P721" s="258"/>
      <c r="Q721" s="259"/>
      <c r="R721" s="261"/>
      <c r="S721" s="261"/>
      <c r="T721" s="236"/>
      <c r="U721" s="402"/>
      <c r="V721" s="277">
        <f t="shared" si="126"/>
        <v>0</v>
      </c>
      <c r="W721" s="323" t="str">
        <f t="shared" si="127"/>
        <v/>
      </c>
      <c r="X721" s="238" t="str">
        <f t="shared" si="128"/>
        <v/>
      </c>
      <c r="Y721" s="252">
        <f t="shared" si="129"/>
        <v>0</v>
      </c>
      <c r="Z721" s="252">
        <f t="shared" si="130"/>
        <v>0</v>
      </c>
      <c r="AA721" s="253">
        <f t="shared" si="131"/>
        <v>0</v>
      </c>
      <c r="AB721" s="254">
        <f t="shared" si="132"/>
        <v>0</v>
      </c>
      <c r="AC721" s="254"/>
      <c r="AD721" s="255"/>
    </row>
    <row r="722" spans="1:30" ht="12.75" customHeight="1" x14ac:dyDescent="0.25">
      <c r="A722" s="186"/>
      <c r="B722" s="230"/>
      <c r="C722" s="256"/>
      <c r="D722" s="232"/>
      <c r="E722" s="192">
        <f t="shared" si="122"/>
        <v>10</v>
      </c>
      <c r="F722" s="144" t="str">
        <f>IFERROR(IF(MID(D722,4,3)="AFE",VLOOKUP(D722,'Affiliated entities'!$B$7:$T$37,2,FALSE),VLOOKUP(A722,Beneficiaries!$A$9:$C$38,2,FALSE)),"")</f>
        <v/>
      </c>
      <c r="G722" s="187" t="str">
        <f>IFERROR(IF(MID(D722,4,3)="AFE",VLOOKUP(D722,'Affiliated entities'!$B$7:$T$37,4,FALSE),VLOOKUP(A722,Beneficiaries!$A$9:$C$38,3,FALSE)),"")</f>
        <v/>
      </c>
      <c r="H722" s="188" t="b">
        <f t="shared" si="123"/>
        <v>1</v>
      </c>
      <c r="I722" s="147" t="str">
        <f t="shared" si="124"/>
        <v/>
      </c>
      <c r="J722" s="300">
        <f t="shared" si="125"/>
        <v>0</v>
      </c>
      <c r="K722" s="257"/>
      <c r="L722" s="230"/>
      <c r="M722" s="258"/>
      <c r="N722" s="258"/>
      <c r="O722" s="259"/>
      <c r="P722" s="258"/>
      <c r="Q722" s="259"/>
      <c r="R722" s="261"/>
      <c r="S722" s="261"/>
      <c r="T722" s="236"/>
      <c r="U722" s="402"/>
      <c r="V722" s="277">
        <f t="shared" si="126"/>
        <v>0</v>
      </c>
      <c r="W722" s="323" t="str">
        <f t="shared" si="127"/>
        <v/>
      </c>
      <c r="X722" s="238" t="str">
        <f t="shared" si="128"/>
        <v/>
      </c>
      <c r="Y722" s="252">
        <f t="shared" si="129"/>
        <v>0</v>
      </c>
      <c r="Z722" s="252">
        <f t="shared" si="130"/>
        <v>0</v>
      </c>
      <c r="AA722" s="253">
        <f t="shared" si="131"/>
        <v>0</v>
      </c>
      <c r="AB722" s="254">
        <f t="shared" si="132"/>
        <v>0</v>
      </c>
      <c r="AC722" s="254"/>
      <c r="AD722" s="255"/>
    </row>
    <row r="723" spans="1:30" ht="12.75" customHeight="1" x14ac:dyDescent="0.25">
      <c r="A723" s="186"/>
      <c r="B723" s="230"/>
      <c r="C723" s="256"/>
      <c r="D723" s="232"/>
      <c r="E723" s="192">
        <f t="shared" si="122"/>
        <v>10</v>
      </c>
      <c r="F723" s="144" t="str">
        <f>IFERROR(IF(MID(D723,4,3)="AFE",VLOOKUP(D723,'Affiliated entities'!$B$7:$T$37,2,FALSE),VLOOKUP(A723,Beneficiaries!$A$9:$C$38,2,FALSE)),"")</f>
        <v/>
      </c>
      <c r="G723" s="187" t="str">
        <f>IFERROR(IF(MID(D723,4,3)="AFE",VLOOKUP(D723,'Affiliated entities'!$B$7:$T$37,4,FALSE),VLOOKUP(A723,Beneficiaries!$A$9:$C$38,3,FALSE)),"")</f>
        <v/>
      </c>
      <c r="H723" s="188" t="b">
        <f t="shared" si="123"/>
        <v>1</v>
      </c>
      <c r="I723" s="147" t="str">
        <f t="shared" si="124"/>
        <v/>
      </c>
      <c r="J723" s="300">
        <f t="shared" si="125"/>
        <v>0</v>
      </c>
      <c r="K723" s="257"/>
      <c r="L723" s="230"/>
      <c r="M723" s="258"/>
      <c r="N723" s="258"/>
      <c r="O723" s="259"/>
      <c r="P723" s="258"/>
      <c r="Q723" s="259"/>
      <c r="R723" s="261"/>
      <c r="S723" s="261"/>
      <c r="T723" s="236"/>
      <c r="U723" s="402"/>
      <c r="V723" s="277">
        <f t="shared" si="126"/>
        <v>0</v>
      </c>
      <c r="W723" s="323" t="str">
        <f t="shared" si="127"/>
        <v/>
      </c>
      <c r="X723" s="238" t="str">
        <f t="shared" si="128"/>
        <v/>
      </c>
      <c r="Y723" s="252">
        <f t="shared" si="129"/>
        <v>0</v>
      </c>
      <c r="Z723" s="252">
        <f t="shared" si="130"/>
        <v>0</v>
      </c>
      <c r="AA723" s="253">
        <f t="shared" si="131"/>
        <v>0</v>
      </c>
      <c r="AB723" s="254">
        <f t="shared" si="132"/>
        <v>0</v>
      </c>
      <c r="AC723" s="254"/>
      <c r="AD723" s="255"/>
    </row>
    <row r="724" spans="1:30" ht="12.75" customHeight="1" x14ac:dyDescent="0.25">
      <c r="A724" s="186"/>
      <c r="B724" s="230"/>
      <c r="C724" s="256"/>
      <c r="D724" s="232"/>
      <c r="E724" s="192">
        <f t="shared" si="122"/>
        <v>10</v>
      </c>
      <c r="F724" s="144" t="str">
        <f>IFERROR(IF(MID(D724,4,3)="AFE",VLOOKUP(D724,'Affiliated entities'!$B$7:$T$37,2,FALSE),VLOOKUP(A724,Beneficiaries!$A$9:$C$38,2,FALSE)),"")</f>
        <v/>
      </c>
      <c r="G724" s="187" t="str">
        <f>IFERROR(IF(MID(D724,4,3)="AFE",VLOOKUP(D724,'Affiliated entities'!$B$7:$T$37,4,FALSE),VLOOKUP(A724,Beneficiaries!$A$9:$C$38,3,FALSE)),"")</f>
        <v/>
      </c>
      <c r="H724" s="188" t="b">
        <f t="shared" si="123"/>
        <v>1</v>
      </c>
      <c r="I724" s="147" t="str">
        <f t="shared" si="124"/>
        <v/>
      </c>
      <c r="J724" s="300">
        <f t="shared" si="125"/>
        <v>0</v>
      </c>
      <c r="K724" s="257"/>
      <c r="L724" s="230"/>
      <c r="M724" s="258"/>
      <c r="N724" s="258"/>
      <c r="O724" s="259"/>
      <c r="P724" s="258"/>
      <c r="Q724" s="259"/>
      <c r="R724" s="261"/>
      <c r="S724" s="261"/>
      <c r="T724" s="236"/>
      <c r="U724" s="402"/>
      <c r="V724" s="277">
        <f t="shared" si="126"/>
        <v>0</v>
      </c>
      <c r="W724" s="323" t="str">
        <f t="shared" si="127"/>
        <v/>
      </c>
      <c r="X724" s="238" t="str">
        <f t="shared" si="128"/>
        <v/>
      </c>
      <c r="Y724" s="252">
        <f t="shared" si="129"/>
        <v>0</v>
      </c>
      <c r="Z724" s="252">
        <f t="shared" si="130"/>
        <v>0</v>
      </c>
      <c r="AA724" s="253">
        <f t="shared" si="131"/>
        <v>0</v>
      </c>
      <c r="AB724" s="254">
        <f t="shared" si="132"/>
        <v>0</v>
      </c>
      <c r="AC724" s="254"/>
      <c r="AD724" s="255"/>
    </row>
    <row r="725" spans="1:30" ht="12.75" customHeight="1" x14ac:dyDescent="0.25">
      <c r="A725" s="186"/>
      <c r="B725" s="230"/>
      <c r="C725" s="256"/>
      <c r="D725" s="232"/>
      <c r="E725" s="192">
        <f t="shared" si="122"/>
        <v>10</v>
      </c>
      <c r="F725" s="144" t="str">
        <f>IFERROR(IF(MID(D725,4,3)="AFE",VLOOKUP(D725,'Affiliated entities'!$B$7:$T$37,2,FALSE),VLOOKUP(A725,Beneficiaries!$A$9:$C$38,2,FALSE)),"")</f>
        <v/>
      </c>
      <c r="G725" s="187" t="str">
        <f>IFERROR(IF(MID(D725,4,3)="AFE",VLOOKUP(D725,'Affiliated entities'!$B$7:$T$37,4,FALSE),VLOOKUP(A725,Beneficiaries!$A$9:$C$38,3,FALSE)),"")</f>
        <v/>
      </c>
      <c r="H725" s="188" t="b">
        <f t="shared" si="123"/>
        <v>1</v>
      </c>
      <c r="I725" s="147" t="str">
        <f t="shared" si="124"/>
        <v/>
      </c>
      <c r="J725" s="300">
        <f t="shared" si="125"/>
        <v>0</v>
      </c>
      <c r="K725" s="257"/>
      <c r="L725" s="230"/>
      <c r="M725" s="258"/>
      <c r="N725" s="258"/>
      <c r="O725" s="259"/>
      <c r="P725" s="258"/>
      <c r="Q725" s="259"/>
      <c r="R725" s="261"/>
      <c r="S725" s="261"/>
      <c r="T725" s="236"/>
      <c r="U725" s="402"/>
      <c r="V725" s="277">
        <f t="shared" si="126"/>
        <v>0</v>
      </c>
      <c r="W725" s="323" t="str">
        <f t="shared" si="127"/>
        <v/>
      </c>
      <c r="X725" s="238" t="str">
        <f t="shared" si="128"/>
        <v/>
      </c>
      <c r="Y725" s="252">
        <f t="shared" si="129"/>
        <v>0</v>
      </c>
      <c r="Z725" s="252">
        <f t="shared" si="130"/>
        <v>0</v>
      </c>
      <c r="AA725" s="253">
        <f t="shared" si="131"/>
        <v>0</v>
      </c>
      <c r="AB725" s="254">
        <f t="shared" si="132"/>
        <v>0</v>
      </c>
      <c r="AC725" s="254"/>
      <c r="AD725" s="255"/>
    </row>
    <row r="726" spans="1:30" ht="12.75" customHeight="1" x14ac:dyDescent="0.25">
      <c r="A726" s="186"/>
      <c r="B726" s="230"/>
      <c r="C726" s="256"/>
      <c r="D726" s="232"/>
      <c r="E726" s="192">
        <f t="shared" si="122"/>
        <v>10</v>
      </c>
      <c r="F726" s="144" t="str">
        <f>IFERROR(IF(MID(D726,4,3)="AFE",VLOOKUP(D726,'Affiliated entities'!$B$7:$T$37,2,FALSE),VLOOKUP(A726,Beneficiaries!$A$9:$C$38,2,FALSE)),"")</f>
        <v/>
      </c>
      <c r="G726" s="187" t="str">
        <f>IFERROR(IF(MID(D726,4,3)="AFE",VLOOKUP(D726,'Affiliated entities'!$B$7:$T$37,4,FALSE),VLOOKUP(A726,Beneficiaries!$A$9:$C$38,3,FALSE)),"")</f>
        <v/>
      </c>
      <c r="H726" s="188" t="b">
        <f t="shared" si="123"/>
        <v>1</v>
      </c>
      <c r="I726" s="147" t="str">
        <f t="shared" si="124"/>
        <v/>
      </c>
      <c r="J726" s="300">
        <f t="shared" si="125"/>
        <v>0</v>
      </c>
      <c r="K726" s="257"/>
      <c r="L726" s="230"/>
      <c r="M726" s="258"/>
      <c r="N726" s="258"/>
      <c r="O726" s="259"/>
      <c r="P726" s="258"/>
      <c r="Q726" s="259"/>
      <c r="R726" s="261"/>
      <c r="S726" s="261"/>
      <c r="T726" s="236"/>
      <c r="U726" s="402"/>
      <c r="V726" s="277">
        <f t="shared" si="126"/>
        <v>0</v>
      </c>
      <c r="W726" s="323" t="str">
        <f t="shared" si="127"/>
        <v/>
      </c>
      <c r="X726" s="238" t="str">
        <f t="shared" si="128"/>
        <v/>
      </c>
      <c r="Y726" s="252">
        <f t="shared" si="129"/>
        <v>0</v>
      </c>
      <c r="Z726" s="252">
        <f t="shared" si="130"/>
        <v>0</v>
      </c>
      <c r="AA726" s="253">
        <f t="shared" si="131"/>
        <v>0</v>
      </c>
      <c r="AB726" s="254">
        <f t="shared" si="132"/>
        <v>0</v>
      </c>
      <c r="AC726" s="254"/>
      <c r="AD726" s="255"/>
    </row>
    <row r="727" spans="1:30" ht="12.75" customHeight="1" x14ac:dyDescent="0.25">
      <c r="A727" s="186"/>
      <c r="B727" s="230"/>
      <c r="C727" s="256"/>
      <c r="D727" s="232"/>
      <c r="E727" s="192">
        <f t="shared" si="122"/>
        <v>10</v>
      </c>
      <c r="F727" s="144" t="str">
        <f>IFERROR(IF(MID(D727,4,3)="AFE",VLOOKUP(D727,'Affiliated entities'!$B$7:$T$37,2,FALSE),VLOOKUP(A727,Beneficiaries!$A$9:$C$38,2,FALSE)),"")</f>
        <v/>
      </c>
      <c r="G727" s="187" t="str">
        <f>IFERROR(IF(MID(D727,4,3)="AFE",VLOOKUP(D727,'Affiliated entities'!$B$7:$T$37,4,FALSE),VLOOKUP(A727,Beneficiaries!$A$9:$C$38,3,FALSE)),"")</f>
        <v/>
      </c>
      <c r="H727" s="188" t="b">
        <f t="shared" si="123"/>
        <v>1</v>
      </c>
      <c r="I727" s="147" t="str">
        <f t="shared" si="124"/>
        <v/>
      </c>
      <c r="J727" s="300">
        <f t="shared" si="125"/>
        <v>0</v>
      </c>
      <c r="K727" s="257"/>
      <c r="L727" s="230"/>
      <c r="M727" s="258"/>
      <c r="N727" s="258"/>
      <c r="O727" s="259"/>
      <c r="P727" s="258"/>
      <c r="Q727" s="259"/>
      <c r="R727" s="261"/>
      <c r="S727" s="261"/>
      <c r="T727" s="236"/>
      <c r="U727" s="402"/>
      <c r="V727" s="277">
        <f t="shared" si="126"/>
        <v>0</v>
      </c>
      <c r="W727" s="323" t="str">
        <f t="shared" si="127"/>
        <v/>
      </c>
      <c r="X727" s="238" t="str">
        <f t="shared" si="128"/>
        <v/>
      </c>
      <c r="Y727" s="252">
        <f t="shared" si="129"/>
        <v>0</v>
      </c>
      <c r="Z727" s="252">
        <f t="shared" si="130"/>
        <v>0</v>
      </c>
      <c r="AA727" s="253">
        <f t="shared" si="131"/>
        <v>0</v>
      </c>
      <c r="AB727" s="254">
        <f t="shared" si="132"/>
        <v>0</v>
      </c>
      <c r="AC727" s="254"/>
      <c r="AD727" s="255"/>
    </row>
    <row r="728" spans="1:30" ht="12.75" customHeight="1" x14ac:dyDescent="0.25">
      <c r="A728" s="186"/>
      <c r="B728" s="230"/>
      <c r="C728" s="256"/>
      <c r="D728" s="232"/>
      <c r="E728" s="192">
        <f t="shared" si="122"/>
        <v>10</v>
      </c>
      <c r="F728" s="144" t="str">
        <f>IFERROR(IF(MID(D728,4,3)="AFE",VLOOKUP(D728,'Affiliated entities'!$B$7:$T$37,2,FALSE),VLOOKUP(A728,Beneficiaries!$A$9:$C$38,2,FALSE)),"")</f>
        <v/>
      </c>
      <c r="G728" s="187" t="str">
        <f>IFERROR(IF(MID(D728,4,3)="AFE",VLOOKUP(D728,'Affiliated entities'!$B$7:$T$37,4,FALSE),VLOOKUP(A728,Beneficiaries!$A$9:$C$38,3,FALSE)),"")</f>
        <v/>
      </c>
      <c r="H728" s="188" t="b">
        <f t="shared" si="123"/>
        <v>1</v>
      </c>
      <c r="I728" s="147" t="str">
        <f t="shared" si="124"/>
        <v/>
      </c>
      <c r="J728" s="300">
        <f t="shared" si="125"/>
        <v>0</v>
      </c>
      <c r="K728" s="257"/>
      <c r="L728" s="230"/>
      <c r="M728" s="258"/>
      <c r="N728" s="258"/>
      <c r="O728" s="259"/>
      <c r="P728" s="258"/>
      <c r="Q728" s="259"/>
      <c r="R728" s="261"/>
      <c r="S728" s="261"/>
      <c r="T728" s="236"/>
      <c r="U728" s="402"/>
      <c r="V728" s="277">
        <f t="shared" si="126"/>
        <v>0</v>
      </c>
      <c r="W728" s="323" t="str">
        <f t="shared" si="127"/>
        <v/>
      </c>
      <c r="X728" s="238" t="str">
        <f t="shared" si="128"/>
        <v/>
      </c>
      <c r="Y728" s="252">
        <f t="shared" si="129"/>
        <v>0</v>
      </c>
      <c r="Z728" s="252">
        <f t="shared" si="130"/>
        <v>0</v>
      </c>
      <c r="AA728" s="253">
        <f t="shared" si="131"/>
        <v>0</v>
      </c>
      <c r="AB728" s="254">
        <f t="shared" si="132"/>
        <v>0</v>
      </c>
      <c r="AC728" s="254"/>
      <c r="AD728" s="255"/>
    </row>
    <row r="729" spans="1:30" ht="12.75" customHeight="1" x14ac:dyDescent="0.25">
      <c r="A729" s="186"/>
      <c r="B729" s="230"/>
      <c r="C729" s="256"/>
      <c r="D729" s="232"/>
      <c r="E729" s="192">
        <f t="shared" si="122"/>
        <v>10</v>
      </c>
      <c r="F729" s="144" t="str">
        <f>IFERROR(IF(MID(D729,4,3)="AFE",VLOOKUP(D729,'Affiliated entities'!$B$7:$T$37,2,FALSE),VLOOKUP(A729,Beneficiaries!$A$9:$C$38,2,FALSE)),"")</f>
        <v/>
      </c>
      <c r="G729" s="187" t="str">
        <f>IFERROR(IF(MID(D729,4,3)="AFE",VLOOKUP(D729,'Affiliated entities'!$B$7:$T$37,4,FALSE),VLOOKUP(A729,Beneficiaries!$A$9:$C$38,3,FALSE)),"")</f>
        <v/>
      </c>
      <c r="H729" s="188" t="b">
        <f t="shared" si="123"/>
        <v>1</v>
      </c>
      <c r="I729" s="147" t="str">
        <f t="shared" si="124"/>
        <v/>
      </c>
      <c r="J729" s="300">
        <f t="shared" si="125"/>
        <v>0</v>
      </c>
      <c r="K729" s="257"/>
      <c r="L729" s="230"/>
      <c r="M729" s="258"/>
      <c r="N729" s="258"/>
      <c r="O729" s="259"/>
      <c r="P729" s="258"/>
      <c r="Q729" s="259"/>
      <c r="R729" s="261"/>
      <c r="S729" s="261"/>
      <c r="T729" s="236"/>
      <c r="U729" s="402"/>
      <c r="V729" s="277">
        <f t="shared" si="126"/>
        <v>0</v>
      </c>
      <c r="W729" s="323" t="str">
        <f t="shared" si="127"/>
        <v/>
      </c>
      <c r="X729" s="238" t="str">
        <f t="shared" si="128"/>
        <v/>
      </c>
      <c r="Y729" s="252">
        <f t="shared" si="129"/>
        <v>0</v>
      </c>
      <c r="Z729" s="252">
        <f t="shared" si="130"/>
        <v>0</v>
      </c>
      <c r="AA729" s="253">
        <f t="shared" si="131"/>
        <v>0</v>
      </c>
      <c r="AB729" s="254">
        <f t="shared" si="132"/>
        <v>0</v>
      </c>
      <c r="AC729" s="254"/>
      <c r="AD729" s="255"/>
    </row>
    <row r="730" spans="1:30" ht="12.75" customHeight="1" x14ac:dyDescent="0.25">
      <c r="A730" s="186"/>
      <c r="B730" s="230"/>
      <c r="C730" s="256"/>
      <c r="D730" s="232"/>
      <c r="E730" s="192">
        <f t="shared" si="122"/>
        <v>10</v>
      </c>
      <c r="F730" s="144" t="str">
        <f>IFERROR(IF(MID(D730,4,3)="AFE",VLOOKUP(D730,'Affiliated entities'!$B$7:$T$37,2,FALSE),VLOOKUP(A730,Beneficiaries!$A$9:$C$38,2,FALSE)),"")</f>
        <v/>
      </c>
      <c r="G730" s="187" t="str">
        <f>IFERROR(IF(MID(D730,4,3)="AFE",VLOOKUP(D730,'Affiliated entities'!$B$7:$T$37,4,FALSE),VLOOKUP(A730,Beneficiaries!$A$9:$C$38,3,FALSE)),"")</f>
        <v/>
      </c>
      <c r="H730" s="188" t="b">
        <f t="shared" si="123"/>
        <v>1</v>
      </c>
      <c r="I730" s="147" t="str">
        <f t="shared" si="124"/>
        <v/>
      </c>
      <c r="J730" s="300">
        <f t="shared" si="125"/>
        <v>0</v>
      </c>
      <c r="K730" s="257"/>
      <c r="L730" s="230"/>
      <c r="M730" s="258"/>
      <c r="N730" s="258"/>
      <c r="O730" s="259"/>
      <c r="P730" s="258"/>
      <c r="Q730" s="259"/>
      <c r="R730" s="261"/>
      <c r="S730" s="261"/>
      <c r="T730" s="236"/>
      <c r="U730" s="402"/>
      <c r="V730" s="277">
        <f t="shared" si="126"/>
        <v>0</v>
      </c>
      <c r="W730" s="323" t="str">
        <f t="shared" si="127"/>
        <v/>
      </c>
      <c r="X730" s="238" t="str">
        <f t="shared" si="128"/>
        <v/>
      </c>
      <c r="Y730" s="252">
        <f t="shared" si="129"/>
        <v>0</v>
      </c>
      <c r="Z730" s="252">
        <f t="shared" si="130"/>
        <v>0</v>
      </c>
      <c r="AA730" s="253">
        <f t="shared" si="131"/>
        <v>0</v>
      </c>
      <c r="AB730" s="254">
        <f t="shared" si="132"/>
        <v>0</v>
      </c>
      <c r="AC730" s="254"/>
      <c r="AD730" s="255"/>
    </row>
    <row r="731" spans="1:30" ht="12.75" customHeight="1" x14ac:dyDescent="0.25">
      <c r="A731" s="186"/>
      <c r="B731" s="230"/>
      <c r="C731" s="256"/>
      <c r="D731" s="232"/>
      <c r="E731" s="192">
        <f t="shared" si="122"/>
        <v>10</v>
      </c>
      <c r="F731" s="144" t="str">
        <f>IFERROR(IF(MID(D731,4,3)="AFE",VLOOKUP(D731,'Affiliated entities'!$B$7:$T$37,2,FALSE),VLOOKUP(A731,Beneficiaries!$A$9:$C$38,2,FALSE)),"")</f>
        <v/>
      </c>
      <c r="G731" s="187" t="str">
        <f>IFERROR(IF(MID(D731,4,3)="AFE",VLOOKUP(D731,'Affiliated entities'!$B$7:$T$37,4,FALSE),VLOOKUP(A731,Beneficiaries!$A$9:$C$38,3,FALSE)),"")</f>
        <v/>
      </c>
      <c r="H731" s="188" t="b">
        <f t="shared" si="123"/>
        <v>1</v>
      </c>
      <c r="I731" s="147" t="str">
        <f t="shared" si="124"/>
        <v/>
      </c>
      <c r="J731" s="300">
        <f t="shared" si="125"/>
        <v>0</v>
      </c>
      <c r="K731" s="257"/>
      <c r="L731" s="230"/>
      <c r="M731" s="258"/>
      <c r="N731" s="258"/>
      <c r="O731" s="259"/>
      <c r="P731" s="258"/>
      <c r="Q731" s="259"/>
      <c r="R731" s="261"/>
      <c r="S731" s="261"/>
      <c r="T731" s="236"/>
      <c r="U731" s="402"/>
      <c r="V731" s="277">
        <f t="shared" si="126"/>
        <v>0</v>
      </c>
      <c r="W731" s="323" t="str">
        <f t="shared" si="127"/>
        <v/>
      </c>
      <c r="X731" s="238" t="str">
        <f t="shared" si="128"/>
        <v/>
      </c>
      <c r="Y731" s="252">
        <f t="shared" si="129"/>
        <v>0</v>
      </c>
      <c r="Z731" s="252">
        <f t="shared" si="130"/>
        <v>0</v>
      </c>
      <c r="AA731" s="253">
        <f t="shared" si="131"/>
        <v>0</v>
      </c>
      <c r="AB731" s="254">
        <f t="shared" si="132"/>
        <v>0</v>
      </c>
      <c r="AC731" s="254"/>
      <c r="AD731" s="255"/>
    </row>
    <row r="732" spans="1:30" ht="12.75" customHeight="1" x14ac:dyDescent="0.25">
      <c r="A732" s="186"/>
      <c r="B732" s="230"/>
      <c r="C732" s="256"/>
      <c r="D732" s="232"/>
      <c r="E732" s="192">
        <f t="shared" si="122"/>
        <v>10</v>
      </c>
      <c r="F732" s="144" t="str">
        <f>IFERROR(IF(MID(D732,4,3)="AFE",VLOOKUP(D732,'Affiliated entities'!$B$7:$T$37,2,FALSE),VLOOKUP(A732,Beneficiaries!$A$9:$C$38,2,FALSE)),"")</f>
        <v/>
      </c>
      <c r="G732" s="187" t="str">
        <f>IFERROR(IF(MID(D732,4,3)="AFE",VLOOKUP(D732,'Affiliated entities'!$B$7:$T$37,4,FALSE),VLOOKUP(A732,Beneficiaries!$A$9:$C$38,3,FALSE)),"")</f>
        <v/>
      </c>
      <c r="H732" s="188" t="b">
        <f t="shared" si="123"/>
        <v>1</v>
      </c>
      <c r="I732" s="147" t="str">
        <f t="shared" si="124"/>
        <v/>
      </c>
      <c r="J732" s="300">
        <f t="shared" si="125"/>
        <v>0</v>
      </c>
      <c r="K732" s="257"/>
      <c r="L732" s="230"/>
      <c r="M732" s="258"/>
      <c r="N732" s="258"/>
      <c r="O732" s="259"/>
      <c r="P732" s="258"/>
      <c r="Q732" s="259"/>
      <c r="R732" s="261"/>
      <c r="S732" s="261"/>
      <c r="T732" s="236"/>
      <c r="U732" s="402"/>
      <c r="V732" s="277">
        <f t="shared" si="126"/>
        <v>0</v>
      </c>
      <c r="W732" s="323" t="str">
        <f t="shared" si="127"/>
        <v/>
      </c>
      <c r="X732" s="238" t="str">
        <f t="shared" si="128"/>
        <v/>
      </c>
      <c r="Y732" s="252">
        <f t="shared" si="129"/>
        <v>0</v>
      </c>
      <c r="Z732" s="252">
        <f t="shared" si="130"/>
        <v>0</v>
      </c>
      <c r="AA732" s="253">
        <f t="shared" si="131"/>
        <v>0</v>
      </c>
      <c r="AB732" s="254">
        <f t="shared" si="132"/>
        <v>0</v>
      </c>
      <c r="AC732" s="254"/>
      <c r="AD732" s="255"/>
    </row>
    <row r="733" spans="1:30" ht="12.75" customHeight="1" x14ac:dyDescent="0.25">
      <c r="A733" s="186"/>
      <c r="B733" s="230"/>
      <c r="C733" s="256"/>
      <c r="D733" s="232"/>
      <c r="E733" s="192">
        <f t="shared" si="122"/>
        <v>10</v>
      </c>
      <c r="F733" s="144" t="str">
        <f>IFERROR(IF(MID(D733,4,3)="AFE",VLOOKUP(D733,'Affiliated entities'!$B$7:$T$37,2,FALSE),VLOOKUP(A733,Beneficiaries!$A$9:$C$38,2,FALSE)),"")</f>
        <v/>
      </c>
      <c r="G733" s="187" t="str">
        <f>IFERROR(IF(MID(D733,4,3)="AFE",VLOOKUP(D733,'Affiliated entities'!$B$7:$T$37,4,FALSE),VLOOKUP(A733,Beneficiaries!$A$9:$C$38,3,FALSE)),"")</f>
        <v/>
      </c>
      <c r="H733" s="188" t="b">
        <f t="shared" si="123"/>
        <v>1</v>
      </c>
      <c r="I733" s="147" t="str">
        <f t="shared" si="124"/>
        <v/>
      </c>
      <c r="J733" s="300">
        <f t="shared" si="125"/>
        <v>0</v>
      </c>
      <c r="K733" s="257"/>
      <c r="L733" s="230"/>
      <c r="M733" s="258"/>
      <c r="N733" s="258"/>
      <c r="O733" s="259"/>
      <c r="P733" s="258"/>
      <c r="Q733" s="259"/>
      <c r="R733" s="261"/>
      <c r="S733" s="261"/>
      <c r="T733" s="236"/>
      <c r="U733" s="402"/>
      <c r="V733" s="277">
        <f t="shared" si="126"/>
        <v>0</v>
      </c>
      <c r="W733" s="323" t="str">
        <f t="shared" si="127"/>
        <v/>
      </c>
      <c r="X733" s="238" t="str">
        <f t="shared" si="128"/>
        <v/>
      </c>
      <c r="Y733" s="252">
        <f t="shared" si="129"/>
        <v>0</v>
      </c>
      <c r="Z733" s="252">
        <f t="shared" si="130"/>
        <v>0</v>
      </c>
      <c r="AA733" s="253">
        <f t="shared" si="131"/>
        <v>0</v>
      </c>
      <c r="AB733" s="254">
        <f t="shared" si="132"/>
        <v>0</v>
      </c>
      <c r="AC733" s="254"/>
      <c r="AD733" s="255"/>
    </row>
    <row r="734" spans="1:30" ht="12.75" customHeight="1" x14ac:dyDescent="0.25">
      <c r="A734" s="186"/>
      <c r="B734" s="230"/>
      <c r="C734" s="256"/>
      <c r="D734" s="232"/>
      <c r="E734" s="192">
        <f t="shared" si="122"/>
        <v>10</v>
      </c>
      <c r="F734" s="144" t="str">
        <f>IFERROR(IF(MID(D734,4,3)="AFE",VLOOKUP(D734,'Affiliated entities'!$B$7:$T$37,2,FALSE),VLOOKUP(A734,Beneficiaries!$A$9:$C$38,2,FALSE)),"")</f>
        <v/>
      </c>
      <c r="G734" s="187" t="str">
        <f>IFERROR(IF(MID(D734,4,3)="AFE",VLOOKUP(D734,'Affiliated entities'!$B$7:$T$37,4,FALSE),VLOOKUP(A734,Beneficiaries!$A$9:$C$38,3,FALSE)),"")</f>
        <v/>
      </c>
      <c r="H734" s="188" t="b">
        <f t="shared" si="123"/>
        <v>1</v>
      </c>
      <c r="I734" s="147" t="str">
        <f t="shared" si="124"/>
        <v/>
      </c>
      <c r="J734" s="300">
        <f t="shared" si="125"/>
        <v>0</v>
      </c>
      <c r="K734" s="257"/>
      <c r="L734" s="230"/>
      <c r="M734" s="258"/>
      <c r="N734" s="258"/>
      <c r="O734" s="259"/>
      <c r="P734" s="258"/>
      <c r="Q734" s="259"/>
      <c r="R734" s="261"/>
      <c r="S734" s="261"/>
      <c r="T734" s="236"/>
      <c r="U734" s="402"/>
      <c r="V734" s="277">
        <f t="shared" si="126"/>
        <v>0</v>
      </c>
      <c r="W734" s="323" t="str">
        <f t="shared" si="127"/>
        <v/>
      </c>
      <c r="X734" s="238" t="str">
        <f t="shared" si="128"/>
        <v/>
      </c>
      <c r="Y734" s="252">
        <f t="shared" si="129"/>
        <v>0</v>
      </c>
      <c r="Z734" s="252">
        <f t="shared" si="130"/>
        <v>0</v>
      </c>
      <c r="AA734" s="253">
        <f t="shared" si="131"/>
        <v>0</v>
      </c>
      <c r="AB734" s="254">
        <f t="shared" si="132"/>
        <v>0</v>
      </c>
      <c r="AC734" s="254"/>
      <c r="AD734" s="255"/>
    </row>
    <row r="735" spans="1:30" ht="12.75" customHeight="1" x14ac:dyDescent="0.25">
      <c r="A735" s="186"/>
      <c r="B735" s="230"/>
      <c r="C735" s="256"/>
      <c r="D735" s="232"/>
      <c r="E735" s="192">
        <f t="shared" si="122"/>
        <v>10</v>
      </c>
      <c r="F735" s="144" t="str">
        <f>IFERROR(IF(MID(D735,4,3)="AFE",VLOOKUP(D735,'Affiliated entities'!$B$7:$T$37,2,FALSE),VLOOKUP(A735,Beneficiaries!$A$9:$C$38,2,FALSE)),"")</f>
        <v/>
      </c>
      <c r="G735" s="187" t="str">
        <f>IFERROR(IF(MID(D735,4,3)="AFE",VLOOKUP(D735,'Affiliated entities'!$B$7:$T$37,4,FALSE),VLOOKUP(A735,Beneficiaries!$A$9:$C$38,3,FALSE)),"")</f>
        <v/>
      </c>
      <c r="H735" s="188" t="b">
        <f t="shared" si="123"/>
        <v>1</v>
      </c>
      <c r="I735" s="147" t="str">
        <f t="shared" si="124"/>
        <v/>
      </c>
      <c r="J735" s="300">
        <f t="shared" si="125"/>
        <v>0</v>
      </c>
      <c r="K735" s="257"/>
      <c r="L735" s="230"/>
      <c r="M735" s="258"/>
      <c r="N735" s="258"/>
      <c r="O735" s="259"/>
      <c r="P735" s="258"/>
      <c r="Q735" s="259"/>
      <c r="R735" s="261"/>
      <c r="S735" s="261"/>
      <c r="T735" s="236"/>
      <c r="U735" s="402"/>
      <c r="V735" s="277">
        <f t="shared" si="126"/>
        <v>0</v>
      </c>
      <c r="W735" s="323" t="str">
        <f t="shared" si="127"/>
        <v/>
      </c>
      <c r="X735" s="238" t="str">
        <f t="shared" si="128"/>
        <v/>
      </c>
      <c r="Y735" s="252">
        <f t="shared" si="129"/>
        <v>0</v>
      </c>
      <c r="Z735" s="252">
        <f t="shared" si="130"/>
        <v>0</v>
      </c>
      <c r="AA735" s="253">
        <f t="shared" si="131"/>
        <v>0</v>
      </c>
      <c r="AB735" s="254">
        <f t="shared" si="132"/>
        <v>0</v>
      </c>
      <c r="AC735" s="254"/>
      <c r="AD735" s="255"/>
    </row>
    <row r="736" spans="1:30" ht="12.75" customHeight="1" x14ac:dyDescent="0.25">
      <c r="A736" s="186"/>
      <c r="B736" s="230"/>
      <c r="C736" s="256"/>
      <c r="D736" s="232"/>
      <c r="E736" s="192">
        <f t="shared" si="122"/>
        <v>10</v>
      </c>
      <c r="F736" s="144" t="str">
        <f>IFERROR(IF(MID(D736,4,3)="AFE",VLOOKUP(D736,'Affiliated entities'!$B$7:$T$37,2,FALSE),VLOOKUP(A736,Beneficiaries!$A$9:$C$38,2,FALSE)),"")</f>
        <v/>
      </c>
      <c r="G736" s="187" t="str">
        <f>IFERROR(IF(MID(D736,4,3)="AFE",VLOOKUP(D736,'Affiliated entities'!$B$7:$T$37,4,FALSE),VLOOKUP(A736,Beneficiaries!$A$9:$C$38,3,FALSE)),"")</f>
        <v/>
      </c>
      <c r="H736" s="188" t="b">
        <f t="shared" si="123"/>
        <v>1</v>
      </c>
      <c r="I736" s="147" t="str">
        <f t="shared" si="124"/>
        <v/>
      </c>
      <c r="J736" s="300">
        <f t="shared" si="125"/>
        <v>0</v>
      </c>
      <c r="K736" s="257"/>
      <c r="L736" s="230"/>
      <c r="M736" s="258"/>
      <c r="N736" s="258"/>
      <c r="O736" s="259"/>
      <c r="P736" s="258"/>
      <c r="Q736" s="259"/>
      <c r="R736" s="261"/>
      <c r="S736" s="261"/>
      <c r="T736" s="236"/>
      <c r="U736" s="402"/>
      <c r="V736" s="277">
        <f t="shared" si="126"/>
        <v>0</v>
      </c>
      <c r="W736" s="323" t="str">
        <f t="shared" si="127"/>
        <v/>
      </c>
      <c r="X736" s="238" t="str">
        <f t="shared" si="128"/>
        <v/>
      </c>
      <c r="Y736" s="252">
        <f t="shared" si="129"/>
        <v>0</v>
      </c>
      <c r="Z736" s="252">
        <f t="shared" si="130"/>
        <v>0</v>
      </c>
      <c r="AA736" s="253">
        <f t="shared" si="131"/>
        <v>0</v>
      </c>
      <c r="AB736" s="254">
        <f t="shared" si="132"/>
        <v>0</v>
      </c>
      <c r="AC736" s="254"/>
      <c r="AD736" s="255"/>
    </row>
    <row r="737" spans="1:30" ht="12.75" customHeight="1" x14ac:dyDescent="0.25">
      <c r="A737" s="186"/>
      <c r="B737" s="230"/>
      <c r="C737" s="256"/>
      <c r="D737" s="232"/>
      <c r="E737" s="192">
        <f t="shared" si="122"/>
        <v>10</v>
      </c>
      <c r="F737" s="144" t="str">
        <f>IFERROR(IF(MID(D737,4,3)="AFE",VLOOKUP(D737,'Affiliated entities'!$B$7:$T$37,2,FALSE),VLOOKUP(A737,Beneficiaries!$A$9:$C$38,2,FALSE)),"")</f>
        <v/>
      </c>
      <c r="G737" s="187" t="str">
        <f>IFERROR(IF(MID(D737,4,3)="AFE",VLOOKUP(D737,'Affiliated entities'!$B$7:$T$37,4,FALSE),VLOOKUP(A737,Beneficiaries!$A$9:$C$38,3,FALSE)),"")</f>
        <v/>
      </c>
      <c r="H737" s="188" t="b">
        <f t="shared" si="123"/>
        <v>1</v>
      </c>
      <c r="I737" s="147" t="str">
        <f t="shared" si="124"/>
        <v/>
      </c>
      <c r="J737" s="300">
        <f t="shared" si="125"/>
        <v>0</v>
      </c>
      <c r="K737" s="257"/>
      <c r="L737" s="230"/>
      <c r="M737" s="258"/>
      <c r="N737" s="258"/>
      <c r="O737" s="259"/>
      <c r="P737" s="258"/>
      <c r="Q737" s="259"/>
      <c r="R737" s="261"/>
      <c r="S737" s="261"/>
      <c r="T737" s="236"/>
      <c r="U737" s="402"/>
      <c r="V737" s="277">
        <f t="shared" si="126"/>
        <v>0</v>
      </c>
      <c r="W737" s="323" t="str">
        <f t="shared" si="127"/>
        <v/>
      </c>
      <c r="X737" s="238" t="str">
        <f t="shared" si="128"/>
        <v/>
      </c>
      <c r="Y737" s="252">
        <f t="shared" si="129"/>
        <v>0</v>
      </c>
      <c r="Z737" s="252">
        <f t="shared" si="130"/>
        <v>0</v>
      </c>
      <c r="AA737" s="253">
        <f t="shared" si="131"/>
        <v>0</v>
      </c>
      <c r="AB737" s="254">
        <f t="shared" si="132"/>
        <v>0</v>
      </c>
      <c r="AC737" s="254"/>
      <c r="AD737" s="255"/>
    </row>
    <row r="738" spans="1:30" ht="12.75" customHeight="1" x14ac:dyDescent="0.25">
      <c r="A738" s="186"/>
      <c r="B738" s="230"/>
      <c r="C738" s="256"/>
      <c r="D738" s="232"/>
      <c r="E738" s="192">
        <f t="shared" si="122"/>
        <v>10</v>
      </c>
      <c r="F738" s="144" t="str">
        <f>IFERROR(IF(MID(D738,4,3)="AFE",VLOOKUP(D738,'Affiliated entities'!$B$7:$T$37,2,FALSE),VLOOKUP(A738,Beneficiaries!$A$9:$C$38,2,FALSE)),"")</f>
        <v/>
      </c>
      <c r="G738" s="187" t="str">
        <f>IFERROR(IF(MID(D738,4,3)="AFE",VLOOKUP(D738,'Affiliated entities'!$B$7:$T$37,4,FALSE),VLOOKUP(A738,Beneficiaries!$A$9:$C$38,3,FALSE)),"")</f>
        <v/>
      </c>
      <c r="H738" s="188" t="b">
        <f t="shared" si="123"/>
        <v>1</v>
      </c>
      <c r="I738" s="147" t="str">
        <f t="shared" si="124"/>
        <v/>
      </c>
      <c r="J738" s="300">
        <f t="shared" si="125"/>
        <v>0</v>
      </c>
      <c r="K738" s="257"/>
      <c r="L738" s="230"/>
      <c r="M738" s="258"/>
      <c r="N738" s="258"/>
      <c r="O738" s="259"/>
      <c r="P738" s="258"/>
      <c r="Q738" s="259"/>
      <c r="R738" s="261"/>
      <c r="S738" s="261"/>
      <c r="T738" s="236"/>
      <c r="U738" s="402"/>
      <c r="V738" s="277">
        <f t="shared" si="126"/>
        <v>0</v>
      </c>
      <c r="W738" s="323" t="str">
        <f t="shared" si="127"/>
        <v/>
      </c>
      <c r="X738" s="238" t="str">
        <f t="shared" si="128"/>
        <v/>
      </c>
      <c r="Y738" s="252">
        <f t="shared" si="129"/>
        <v>0</v>
      </c>
      <c r="Z738" s="252">
        <f t="shared" si="130"/>
        <v>0</v>
      </c>
      <c r="AA738" s="253">
        <f t="shared" si="131"/>
        <v>0</v>
      </c>
      <c r="AB738" s="254">
        <f t="shared" si="132"/>
        <v>0</v>
      </c>
      <c r="AC738" s="254"/>
      <c r="AD738" s="255"/>
    </row>
    <row r="739" spans="1:30" ht="12.75" customHeight="1" x14ac:dyDescent="0.25">
      <c r="A739" s="186"/>
      <c r="B739" s="230"/>
      <c r="C739" s="256"/>
      <c r="D739" s="232"/>
      <c r="E739" s="192">
        <f t="shared" si="122"/>
        <v>10</v>
      </c>
      <c r="F739" s="144" t="str">
        <f>IFERROR(IF(MID(D739,4,3)="AFE",VLOOKUP(D739,'Affiliated entities'!$B$7:$T$37,2,FALSE),VLOOKUP(A739,Beneficiaries!$A$9:$C$38,2,FALSE)),"")</f>
        <v/>
      </c>
      <c r="G739" s="187" t="str">
        <f>IFERROR(IF(MID(D739,4,3)="AFE",VLOOKUP(D739,'Affiliated entities'!$B$7:$T$37,4,FALSE),VLOOKUP(A739,Beneficiaries!$A$9:$C$38,3,FALSE)),"")</f>
        <v/>
      </c>
      <c r="H739" s="188" t="b">
        <f t="shared" si="123"/>
        <v>1</v>
      </c>
      <c r="I739" s="147" t="str">
        <f t="shared" si="124"/>
        <v/>
      </c>
      <c r="J739" s="300">
        <f t="shared" si="125"/>
        <v>0</v>
      </c>
      <c r="K739" s="257"/>
      <c r="L739" s="230"/>
      <c r="M739" s="258"/>
      <c r="N739" s="258"/>
      <c r="O739" s="259"/>
      <c r="P739" s="258"/>
      <c r="Q739" s="259"/>
      <c r="R739" s="261"/>
      <c r="S739" s="261"/>
      <c r="T739" s="236"/>
      <c r="U739" s="402"/>
      <c r="V739" s="277">
        <f t="shared" si="126"/>
        <v>0</v>
      </c>
      <c r="W739" s="323" t="str">
        <f t="shared" si="127"/>
        <v/>
      </c>
      <c r="X739" s="238" t="str">
        <f t="shared" si="128"/>
        <v/>
      </c>
      <c r="Y739" s="252">
        <f t="shared" si="129"/>
        <v>0</v>
      </c>
      <c r="Z739" s="252">
        <f t="shared" si="130"/>
        <v>0</v>
      </c>
      <c r="AA739" s="253">
        <f t="shared" si="131"/>
        <v>0</v>
      </c>
      <c r="AB739" s="254">
        <f t="shared" si="132"/>
        <v>0</v>
      </c>
      <c r="AC739" s="254"/>
      <c r="AD739" s="255"/>
    </row>
    <row r="740" spans="1:30" ht="12.75" customHeight="1" x14ac:dyDescent="0.25">
      <c r="A740" s="186"/>
      <c r="B740" s="230"/>
      <c r="C740" s="256"/>
      <c r="D740" s="232"/>
      <c r="E740" s="192">
        <f t="shared" si="122"/>
        <v>10</v>
      </c>
      <c r="F740" s="144" t="str">
        <f>IFERROR(IF(MID(D740,4,3)="AFE",VLOOKUP(D740,'Affiliated entities'!$B$7:$T$37,2,FALSE),VLOOKUP(A740,Beneficiaries!$A$9:$C$38,2,FALSE)),"")</f>
        <v/>
      </c>
      <c r="G740" s="187" t="str">
        <f>IFERROR(IF(MID(D740,4,3)="AFE",VLOOKUP(D740,'Affiliated entities'!$B$7:$T$37,4,FALSE),VLOOKUP(A740,Beneficiaries!$A$9:$C$38,3,FALSE)),"")</f>
        <v/>
      </c>
      <c r="H740" s="188" t="b">
        <f t="shared" si="123"/>
        <v>1</v>
      </c>
      <c r="I740" s="147" t="str">
        <f t="shared" si="124"/>
        <v/>
      </c>
      <c r="J740" s="300">
        <f t="shared" si="125"/>
        <v>0</v>
      </c>
      <c r="K740" s="257"/>
      <c r="L740" s="230"/>
      <c r="M740" s="258"/>
      <c r="N740" s="258"/>
      <c r="O740" s="259"/>
      <c r="P740" s="258"/>
      <c r="Q740" s="259"/>
      <c r="R740" s="261"/>
      <c r="S740" s="261"/>
      <c r="T740" s="236"/>
      <c r="U740" s="402"/>
      <c r="V740" s="277">
        <f t="shared" si="126"/>
        <v>0</v>
      </c>
      <c r="W740" s="323" t="str">
        <f t="shared" si="127"/>
        <v/>
      </c>
      <c r="X740" s="238" t="str">
        <f t="shared" si="128"/>
        <v/>
      </c>
      <c r="Y740" s="252">
        <f t="shared" si="129"/>
        <v>0</v>
      </c>
      <c r="Z740" s="252">
        <f t="shared" si="130"/>
        <v>0</v>
      </c>
      <c r="AA740" s="253">
        <f t="shared" si="131"/>
        <v>0</v>
      </c>
      <c r="AB740" s="254">
        <f t="shared" si="132"/>
        <v>0</v>
      </c>
      <c r="AC740" s="254"/>
      <c r="AD740" s="255"/>
    </row>
    <row r="741" spans="1:30" ht="12.75" customHeight="1" x14ac:dyDescent="0.25">
      <c r="A741" s="186"/>
      <c r="B741" s="230"/>
      <c r="C741" s="256"/>
      <c r="D741" s="232"/>
      <c r="E741" s="192">
        <f t="shared" si="122"/>
        <v>10</v>
      </c>
      <c r="F741" s="144" t="str">
        <f>IFERROR(IF(MID(D741,4,3)="AFE",VLOOKUP(D741,'Affiliated entities'!$B$7:$T$37,2,FALSE),VLOOKUP(A741,Beneficiaries!$A$9:$C$38,2,FALSE)),"")</f>
        <v/>
      </c>
      <c r="G741" s="187" t="str">
        <f>IFERROR(IF(MID(D741,4,3)="AFE",VLOOKUP(D741,'Affiliated entities'!$B$7:$T$37,4,FALSE),VLOOKUP(A741,Beneficiaries!$A$9:$C$38,3,FALSE)),"")</f>
        <v/>
      </c>
      <c r="H741" s="188" t="b">
        <f t="shared" si="123"/>
        <v>1</v>
      </c>
      <c r="I741" s="147" t="str">
        <f t="shared" si="124"/>
        <v/>
      </c>
      <c r="J741" s="300">
        <f t="shared" si="125"/>
        <v>0</v>
      </c>
      <c r="K741" s="257"/>
      <c r="L741" s="230"/>
      <c r="M741" s="258"/>
      <c r="N741" s="258"/>
      <c r="O741" s="259"/>
      <c r="P741" s="258"/>
      <c r="Q741" s="259"/>
      <c r="R741" s="261"/>
      <c r="S741" s="261"/>
      <c r="T741" s="236"/>
      <c r="U741" s="402"/>
      <c r="V741" s="277">
        <f t="shared" si="126"/>
        <v>0</v>
      </c>
      <c r="W741" s="323" t="str">
        <f t="shared" si="127"/>
        <v/>
      </c>
      <c r="X741" s="238" t="str">
        <f t="shared" si="128"/>
        <v/>
      </c>
      <c r="Y741" s="252">
        <f t="shared" si="129"/>
        <v>0</v>
      </c>
      <c r="Z741" s="252">
        <f t="shared" si="130"/>
        <v>0</v>
      </c>
      <c r="AA741" s="253">
        <f t="shared" si="131"/>
        <v>0</v>
      </c>
      <c r="AB741" s="254">
        <f t="shared" si="132"/>
        <v>0</v>
      </c>
      <c r="AC741" s="254"/>
      <c r="AD741" s="255"/>
    </row>
    <row r="742" spans="1:30" ht="12.75" customHeight="1" x14ac:dyDescent="0.25">
      <c r="A742" s="186"/>
      <c r="B742" s="230"/>
      <c r="C742" s="256"/>
      <c r="D742" s="232"/>
      <c r="E742" s="192">
        <f t="shared" si="122"/>
        <v>10</v>
      </c>
      <c r="F742" s="144" t="str">
        <f>IFERROR(IF(MID(D742,4,3)="AFE",VLOOKUP(D742,'Affiliated entities'!$B$7:$T$37,2,FALSE),VLOOKUP(A742,Beneficiaries!$A$9:$C$38,2,FALSE)),"")</f>
        <v/>
      </c>
      <c r="G742" s="187" t="str">
        <f>IFERROR(IF(MID(D742,4,3)="AFE",VLOOKUP(D742,'Affiliated entities'!$B$7:$T$37,4,FALSE),VLOOKUP(A742,Beneficiaries!$A$9:$C$38,3,FALSE)),"")</f>
        <v/>
      </c>
      <c r="H742" s="188" t="b">
        <f t="shared" si="123"/>
        <v>1</v>
      </c>
      <c r="I742" s="147" t="str">
        <f t="shared" si="124"/>
        <v/>
      </c>
      <c r="J742" s="300">
        <f t="shared" si="125"/>
        <v>0</v>
      </c>
      <c r="K742" s="257"/>
      <c r="L742" s="230"/>
      <c r="M742" s="258"/>
      <c r="N742" s="258"/>
      <c r="O742" s="259"/>
      <c r="P742" s="258"/>
      <c r="Q742" s="259"/>
      <c r="R742" s="261"/>
      <c r="S742" s="261"/>
      <c r="T742" s="236"/>
      <c r="U742" s="402"/>
      <c r="V742" s="277">
        <f t="shared" si="126"/>
        <v>0</v>
      </c>
      <c r="W742" s="323" t="str">
        <f t="shared" si="127"/>
        <v/>
      </c>
      <c r="X742" s="238" t="str">
        <f t="shared" si="128"/>
        <v/>
      </c>
      <c r="Y742" s="252">
        <f t="shared" si="129"/>
        <v>0</v>
      </c>
      <c r="Z742" s="252">
        <f t="shared" si="130"/>
        <v>0</v>
      </c>
      <c r="AA742" s="253">
        <f t="shared" si="131"/>
        <v>0</v>
      </c>
      <c r="AB742" s="254">
        <f t="shared" si="132"/>
        <v>0</v>
      </c>
      <c r="AC742" s="254"/>
      <c r="AD742" s="255"/>
    </row>
    <row r="743" spans="1:30" ht="12.75" customHeight="1" x14ac:dyDescent="0.25">
      <c r="A743" s="186"/>
      <c r="B743" s="230"/>
      <c r="C743" s="256"/>
      <c r="D743" s="232"/>
      <c r="E743" s="192">
        <f t="shared" si="122"/>
        <v>10</v>
      </c>
      <c r="F743" s="144" t="str">
        <f>IFERROR(IF(MID(D743,4,3)="AFE",VLOOKUP(D743,'Affiliated entities'!$B$7:$T$37,2,FALSE),VLOOKUP(A743,Beneficiaries!$A$9:$C$38,2,FALSE)),"")</f>
        <v/>
      </c>
      <c r="G743" s="187" t="str">
        <f>IFERROR(IF(MID(D743,4,3)="AFE",VLOOKUP(D743,'Affiliated entities'!$B$7:$T$37,4,FALSE),VLOOKUP(A743,Beneficiaries!$A$9:$C$38,3,FALSE)),"")</f>
        <v/>
      </c>
      <c r="H743" s="188" t="b">
        <f t="shared" si="123"/>
        <v>1</v>
      </c>
      <c r="I743" s="147" t="str">
        <f t="shared" si="124"/>
        <v/>
      </c>
      <c r="J743" s="300">
        <f t="shared" si="125"/>
        <v>0</v>
      </c>
      <c r="K743" s="257"/>
      <c r="L743" s="230"/>
      <c r="M743" s="258"/>
      <c r="N743" s="258"/>
      <c r="O743" s="259"/>
      <c r="P743" s="258"/>
      <c r="Q743" s="259"/>
      <c r="R743" s="261"/>
      <c r="S743" s="261"/>
      <c r="T743" s="236"/>
      <c r="U743" s="402"/>
      <c r="V743" s="277">
        <f t="shared" si="126"/>
        <v>0</v>
      </c>
      <c r="W743" s="323" t="str">
        <f t="shared" si="127"/>
        <v/>
      </c>
      <c r="X743" s="238" t="str">
        <f t="shared" si="128"/>
        <v/>
      </c>
      <c r="Y743" s="252">
        <f t="shared" si="129"/>
        <v>0</v>
      </c>
      <c r="Z743" s="252">
        <f t="shared" si="130"/>
        <v>0</v>
      </c>
      <c r="AA743" s="253">
        <f t="shared" si="131"/>
        <v>0</v>
      </c>
      <c r="AB743" s="254">
        <f t="shared" si="132"/>
        <v>0</v>
      </c>
      <c r="AC743" s="254"/>
      <c r="AD743" s="255"/>
    </row>
    <row r="744" spans="1:30" ht="12.75" customHeight="1" x14ac:dyDescent="0.25">
      <c r="A744" s="186"/>
      <c r="B744" s="230"/>
      <c r="C744" s="256"/>
      <c r="D744" s="232"/>
      <c r="E744" s="192">
        <f t="shared" si="122"/>
        <v>10</v>
      </c>
      <c r="F744" s="144" t="str">
        <f>IFERROR(IF(MID(D744,4,3)="AFE",VLOOKUP(D744,'Affiliated entities'!$B$7:$T$37,2,FALSE),VLOOKUP(A744,Beneficiaries!$A$9:$C$38,2,FALSE)),"")</f>
        <v/>
      </c>
      <c r="G744" s="187" t="str">
        <f>IFERROR(IF(MID(D744,4,3)="AFE",VLOOKUP(D744,'Affiliated entities'!$B$7:$T$37,4,FALSE),VLOOKUP(A744,Beneficiaries!$A$9:$C$38,3,FALSE)),"")</f>
        <v/>
      </c>
      <c r="H744" s="188" t="b">
        <f t="shared" si="123"/>
        <v>1</v>
      </c>
      <c r="I744" s="147" t="str">
        <f t="shared" si="124"/>
        <v/>
      </c>
      <c r="J744" s="300">
        <f t="shared" si="125"/>
        <v>0</v>
      </c>
      <c r="K744" s="257"/>
      <c r="L744" s="230"/>
      <c r="M744" s="258"/>
      <c r="N744" s="258"/>
      <c r="O744" s="259"/>
      <c r="P744" s="258"/>
      <c r="Q744" s="259"/>
      <c r="R744" s="261"/>
      <c r="S744" s="261"/>
      <c r="T744" s="236"/>
      <c r="U744" s="402"/>
      <c r="V744" s="277">
        <f t="shared" si="126"/>
        <v>0</v>
      </c>
      <c r="W744" s="323" t="str">
        <f t="shared" si="127"/>
        <v/>
      </c>
      <c r="X744" s="238" t="str">
        <f t="shared" si="128"/>
        <v/>
      </c>
      <c r="Y744" s="252">
        <f t="shared" si="129"/>
        <v>0</v>
      </c>
      <c r="Z744" s="252">
        <f t="shared" si="130"/>
        <v>0</v>
      </c>
      <c r="AA744" s="253">
        <f t="shared" si="131"/>
        <v>0</v>
      </c>
      <c r="AB744" s="254">
        <f t="shared" si="132"/>
        <v>0</v>
      </c>
      <c r="AC744" s="254"/>
      <c r="AD744" s="255"/>
    </row>
    <row r="745" spans="1:30" ht="12.75" customHeight="1" x14ac:dyDescent="0.25">
      <c r="A745" s="186"/>
      <c r="B745" s="230"/>
      <c r="C745" s="256"/>
      <c r="D745" s="232"/>
      <c r="E745" s="192">
        <f t="shared" si="122"/>
        <v>10</v>
      </c>
      <c r="F745" s="144" t="str">
        <f>IFERROR(IF(MID(D745,4,3)="AFE",VLOOKUP(D745,'Affiliated entities'!$B$7:$T$37,2,FALSE),VLOOKUP(A745,Beneficiaries!$A$9:$C$38,2,FALSE)),"")</f>
        <v/>
      </c>
      <c r="G745" s="187" t="str">
        <f>IFERROR(IF(MID(D745,4,3)="AFE",VLOOKUP(D745,'Affiliated entities'!$B$7:$T$37,4,FALSE),VLOOKUP(A745,Beneficiaries!$A$9:$C$38,3,FALSE)),"")</f>
        <v/>
      </c>
      <c r="H745" s="188" t="b">
        <f t="shared" si="123"/>
        <v>1</v>
      </c>
      <c r="I745" s="147" t="str">
        <f t="shared" si="124"/>
        <v/>
      </c>
      <c r="J745" s="300">
        <f t="shared" si="125"/>
        <v>0</v>
      </c>
      <c r="K745" s="257"/>
      <c r="L745" s="230"/>
      <c r="M745" s="258"/>
      <c r="N745" s="258"/>
      <c r="O745" s="259"/>
      <c r="P745" s="258"/>
      <c r="Q745" s="259"/>
      <c r="R745" s="261"/>
      <c r="S745" s="261"/>
      <c r="T745" s="236"/>
      <c r="U745" s="402"/>
      <c r="V745" s="277">
        <f t="shared" si="126"/>
        <v>0</v>
      </c>
      <c r="W745" s="323" t="str">
        <f t="shared" si="127"/>
        <v/>
      </c>
      <c r="X745" s="238" t="str">
        <f t="shared" si="128"/>
        <v/>
      </c>
      <c r="Y745" s="252">
        <f t="shared" si="129"/>
        <v>0</v>
      </c>
      <c r="Z745" s="252">
        <f t="shared" si="130"/>
        <v>0</v>
      </c>
      <c r="AA745" s="253">
        <f t="shared" si="131"/>
        <v>0</v>
      </c>
      <c r="AB745" s="254">
        <f t="shared" si="132"/>
        <v>0</v>
      </c>
      <c r="AC745" s="254"/>
      <c r="AD745" s="255"/>
    </row>
    <row r="746" spans="1:30" ht="12.75" customHeight="1" x14ac:dyDescent="0.25">
      <c r="A746" s="186"/>
      <c r="B746" s="230"/>
      <c r="C746" s="256"/>
      <c r="D746" s="232"/>
      <c r="E746" s="192">
        <f t="shared" si="122"/>
        <v>10</v>
      </c>
      <c r="F746" s="144" t="str">
        <f>IFERROR(IF(MID(D746,4,3)="AFE",VLOOKUP(D746,'Affiliated entities'!$B$7:$T$37,2,FALSE),VLOOKUP(A746,Beneficiaries!$A$9:$C$38,2,FALSE)),"")</f>
        <v/>
      </c>
      <c r="G746" s="187" t="str">
        <f>IFERROR(IF(MID(D746,4,3)="AFE",VLOOKUP(D746,'Affiliated entities'!$B$7:$T$37,4,FALSE),VLOOKUP(A746,Beneficiaries!$A$9:$C$38,3,FALSE)),"")</f>
        <v/>
      </c>
      <c r="H746" s="188" t="b">
        <f t="shared" si="123"/>
        <v>1</v>
      </c>
      <c r="I746" s="147" t="str">
        <f t="shared" si="124"/>
        <v/>
      </c>
      <c r="J746" s="300">
        <f t="shared" si="125"/>
        <v>0</v>
      </c>
      <c r="K746" s="257"/>
      <c r="L746" s="230"/>
      <c r="M746" s="258"/>
      <c r="N746" s="258"/>
      <c r="O746" s="259"/>
      <c r="P746" s="258"/>
      <c r="Q746" s="259"/>
      <c r="R746" s="261"/>
      <c r="S746" s="261"/>
      <c r="T746" s="236"/>
      <c r="U746" s="402"/>
      <c r="V746" s="277">
        <f t="shared" si="126"/>
        <v>0</v>
      </c>
      <c r="W746" s="323" t="str">
        <f t="shared" si="127"/>
        <v/>
      </c>
      <c r="X746" s="238" t="str">
        <f t="shared" si="128"/>
        <v/>
      </c>
      <c r="Y746" s="252">
        <f t="shared" si="129"/>
        <v>0</v>
      </c>
      <c r="Z746" s="252">
        <f t="shared" si="130"/>
        <v>0</v>
      </c>
      <c r="AA746" s="253">
        <f t="shared" si="131"/>
        <v>0</v>
      </c>
      <c r="AB746" s="254">
        <f t="shared" si="132"/>
        <v>0</v>
      </c>
      <c r="AC746" s="254"/>
      <c r="AD746" s="255"/>
    </row>
    <row r="747" spans="1:30" ht="12.75" customHeight="1" x14ac:dyDescent="0.25">
      <c r="A747" s="186"/>
      <c r="B747" s="230"/>
      <c r="C747" s="256"/>
      <c r="D747" s="232"/>
      <c r="E747" s="192">
        <f t="shared" si="122"/>
        <v>10</v>
      </c>
      <c r="F747" s="144" t="str">
        <f>IFERROR(IF(MID(D747,4,3)="AFE",VLOOKUP(D747,'Affiliated entities'!$B$7:$T$37,2,FALSE),VLOOKUP(A747,Beneficiaries!$A$9:$C$38,2,FALSE)),"")</f>
        <v/>
      </c>
      <c r="G747" s="187" t="str">
        <f>IFERROR(IF(MID(D747,4,3)="AFE",VLOOKUP(D747,'Affiliated entities'!$B$7:$T$37,4,FALSE),VLOOKUP(A747,Beneficiaries!$A$9:$C$38,3,FALSE)),"")</f>
        <v/>
      </c>
      <c r="H747" s="188" t="b">
        <f t="shared" si="123"/>
        <v>1</v>
      </c>
      <c r="I747" s="147" t="str">
        <f t="shared" si="124"/>
        <v/>
      </c>
      <c r="J747" s="300">
        <f t="shared" si="125"/>
        <v>0</v>
      </c>
      <c r="K747" s="257"/>
      <c r="L747" s="230"/>
      <c r="M747" s="258"/>
      <c r="N747" s="258"/>
      <c r="O747" s="259"/>
      <c r="P747" s="258"/>
      <c r="Q747" s="259"/>
      <c r="R747" s="261"/>
      <c r="S747" s="261"/>
      <c r="T747" s="236"/>
      <c r="U747" s="402"/>
      <c r="V747" s="277">
        <f t="shared" si="126"/>
        <v>0</v>
      </c>
      <c r="W747" s="323" t="str">
        <f t="shared" si="127"/>
        <v/>
      </c>
      <c r="X747" s="238" t="str">
        <f t="shared" si="128"/>
        <v/>
      </c>
      <c r="Y747" s="252">
        <f t="shared" si="129"/>
        <v>0</v>
      </c>
      <c r="Z747" s="252">
        <f t="shared" si="130"/>
        <v>0</v>
      </c>
      <c r="AA747" s="253">
        <f t="shared" si="131"/>
        <v>0</v>
      </c>
      <c r="AB747" s="254">
        <f t="shared" si="132"/>
        <v>0</v>
      </c>
      <c r="AC747" s="254"/>
      <c r="AD747" s="255"/>
    </row>
    <row r="748" spans="1:30" ht="12.75" customHeight="1" x14ac:dyDescent="0.25">
      <c r="A748" s="186"/>
      <c r="B748" s="230"/>
      <c r="C748" s="256"/>
      <c r="D748" s="232"/>
      <c r="E748" s="192">
        <f t="shared" si="122"/>
        <v>10</v>
      </c>
      <c r="F748" s="144" t="str">
        <f>IFERROR(IF(MID(D748,4,3)="AFE",VLOOKUP(D748,'Affiliated entities'!$B$7:$T$37,2,FALSE),VLOOKUP(A748,Beneficiaries!$A$9:$C$38,2,FALSE)),"")</f>
        <v/>
      </c>
      <c r="G748" s="187" t="str">
        <f>IFERROR(IF(MID(D748,4,3)="AFE",VLOOKUP(D748,'Affiliated entities'!$B$7:$T$37,4,FALSE),VLOOKUP(A748,Beneficiaries!$A$9:$C$38,3,FALSE)),"")</f>
        <v/>
      </c>
      <c r="H748" s="188" t="b">
        <f t="shared" si="123"/>
        <v>1</v>
      </c>
      <c r="I748" s="147" t="str">
        <f t="shared" si="124"/>
        <v/>
      </c>
      <c r="J748" s="300">
        <f t="shared" si="125"/>
        <v>0</v>
      </c>
      <c r="K748" s="257"/>
      <c r="L748" s="230"/>
      <c r="M748" s="258"/>
      <c r="N748" s="258"/>
      <c r="O748" s="259"/>
      <c r="P748" s="258"/>
      <c r="Q748" s="259"/>
      <c r="R748" s="261"/>
      <c r="S748" s="261"/>
      <c r="T748" s="236"/>
      <c r="U748" s="402"/>
      <c r="V748" s="277">
        <f t="shared" si="126"/>
        <v>0</v>
      </c>
      <c r="W748" s="323" t="str">
        <f t="shared" si="127"/>
        <v/>
      </c>
      <c r="X748" s="238" t="str">
        <f t="shared" si="128"/>
        <v/>
      </c>
      <c r="Y748" s="252">
        <f t="shared" si="129"/>
        <v>0</v>
      </c>
      <c r="Z748" s="252">
        <f t="shared" si="130"/>
        <v>0</v>
      </c>
      <c r="AA748" s="253">
        <f t="shared" si="131"/>
        <v>0</v>
      </c>
      <c r="AB748" s="254">
        <f t="shared" si="132"/>
        <v>0</v>
      </c>
      <c r="AC748" s="254"/>
      <c r="AD748" s="255"/>
    </row>
    <row r="749" spans="1:30" ht="12.75" customHeight="1" x14ac:dyDescent="0.25">
      <c r="A749" s="186"/>
      <c r="B749" s="230"/>
      <c r="C749" s="256"/>
      <c r="D749" s="232"/>
      <c r="E749" s="192">
        <f t="shared" si="122"/>
        <v>10</v>
      </c>
      <c r="F749" s="144" t="str">
        <f>IFERROR(IF(MID(D749,4,3)="AFE",VLOOKUP(D749,'Affiliated entities'!$B$7:$T$37,2,FALSE),VLOOKUP(A749,Beneficiaries!$A$9:$C$38,2,FALSE)),"")</f>
        <v/>
      </c>
      <c r="G749" s="187" t="str">
        <f>IFERROR(IF(MID(D749,4,3)="AFE",VLOOKUP(D749,'Affiliated entities'!$B$7:$T$37,4,FALSE),VLOOKUP(A749,Beneficiaries!$A$9:$C$38,3,FALSE)),"")</f>
        <v/>
      </c>
      <c r="H749" s="188" t="b">
        <f t="shared" si="123"/>
        <v>1</v>
      </c>
      <c r="I749" s="147" t="str">
        <f t="shared" si="124"/>
        <v/>
      </c>
      <c r="J749" s="300">
        <f t="shared" si="125"/>
        <v>0</v>
      </c>
      <c r="K749" s="257"/>
      <c r="L749" s="230"/>
      <c r="M749" s="258"/>
      <c r="N749" s="258"/>
      <c r="O749" s="259"/>
      <c r="P749" s="258"/>
      <c r="Q749" s="259"/>
      <c r="R749" s="261"/>
      <c r="S749" s="261"/>
      <c r="T749" s="236"/>
      <c r="U749" s="402"/>
      <c r="V749" s="277">
        <f t="shared" si="126"/>
        <v>0</v>
      </c>
      <c r="W749" s="323" t="str">
        <f t="shared" si="127"/>
        <v/>
      </c>
      <c r="X749" s="238" t="str">
        <f t="shared" si="128"/>
        <v/>
      </c>
      <c r="Y749" s="252">
        <f t="shared" si="129"/>
        <v>0</v>
      </c>
      <c r="Z749" s="252">
        <f t="shared" si="130"/>
        <v>0</v>
      </c>
      <c r="AA749" s="253">
        <f t="shared" si="131"/>
        <v>0</v>
      </c>
      <c r="AB749" s="254">
        <f t="shared" si="132"/>
        <v>0</v>
      </c>
      <c r="AC749" s="254"/>
      <c r="AD749" s="255"/>
    </row>
    <row r="750" spans="1:30" ht="12.75" customHeight="1" x14ac:dyDescent="0.25">
      <c r="A750" s="186"/>
      <c r="B750" s="230"/>
      <c r="C750" s="256"/>
      <c r="D750" s="232"/>
      <c r="E750" s="192">
        <f t="shared" si="122"/>
        <v>10</v>
      </c>
      <c r="F750" s="144" t="str">
        <f>IFERROR(IF(MID(D750,4,3)="AFE",VLOOKUP(D750,'Affiliated entities'!$B$7:$T$37,2,FALSE),VLOOKUP(A750,Beneficiaries!$A$9:$C$38,2,FALSE)),"")</f>
        <v/>
      </c>
      <c r="G750" s="187" t="str">
        <f>IFERROR(IF(MID(D750,4,3)="AFE",VLOOKUP(D750,'Affiliated entities'!$B$7:$T$37,4,FALSE),VLOOKUP(A750,Beneficiaries!$A$9:$C$38,3,FALSE)),"")</f>
        <v/>
      </c>
      <c r="H750" s="188" t="b">
        <f t="shared" si="123"/>
        <v>1</v>
      </c>
      <c r="I750" s="147" t="str">
        <f t="shared" si="124"/>
        <v/>
      </c>
      <c r="J750" s="300">
        <f t="shared" si="125"/>
        <v>0</v>
      </c>
      <c r="K750" s="257"/>
      <c r="L750" s="230"/>
      <c r="M750" s="258"/>
      <c r="N750" s="258"/>
      <c r="O750" s="259"/>
      <c r="P750" s="258"/>
      <c r="Q750" s="259"/>
      <c r="R750" s="261"/>
      <c r="S750" s="261"/>
      <c r="T750" s="236"/>
      <c r="U750" s="402"/>
      <c r="V750" s="277">
        <f t="shared" si="126"/>
        <v>0</v>
      </c>
      <c r="W750" s="323" t="str">
        <f t="shared" si="127"/>
        <v/>
      </c>
      <c r="X750" s="238" t="str">
        <f t="shared" si="128"/>
        <v/>
      </c>
      <c r="Y750" s="252">
        <f t="shared" si="129"/>
        <v>0</v>
      </c>
      <c r="Z750" s="252">
        <f t="shared" si="130"/>
        <v>0</v>
      </c>
      <c r="AA750" s="253">
        <f t="shared" si="131"/>
        <v>0</v>
      </c>
      <c r="AB750" s="254">
        <f t="shared" si="132"/>
        <v>0</v>
      </c>
      <c r="AC750" s="254"/>
      <c r="AD750" s="255"/>
    </row>
    <row r="751" spans="1:30" ht="12.75" customHeight="1" x14ac:dyDescent="0.25">
      <c r="A751" s="186"/>
      <c r="B751" s="230"/>
      <c r="C751" s="256"/>
      <c r="D751" s="232"/>
      <c r="E751" s="192">
        <f t="shared" si="122"/>
        <v>10</v>
      </c>
      <c r="F751" s="144" t="str">
        <f>IFERROR(IF(MID(D751,4,3)="AFE",VLOOKUP(D751,'Affiliated entities'!$B$7:$T$37,2,FALSE),VLOOKUP(A751,Beneficiaries!$A$9:$C$38,2,FALSE)),"")</f>
        <v/>
      </c>
      <c r="G751" s="187" t="str">
        <f>IFERROR(IF(MID(D751,4,3)="AFE",VLOOKUP(D751,'Affiliated entities'!$B$7:$T$37,4,FALSE),VLOOKUP(A751,Beneficiaries!$A$9:$C$38,3,FALSE)),"")</f>
        <v/>
      </c>
      <c r="H751" s="188" t="b">
        <f t="shared" si="123"/>
        <v>1</v>
      </c>
      <c r="I751" s="147" t="str">
        <f t="shared" si="124"/>
        <v/>
      </c>
      <c r="J751" s="300">
        <f t="shared" si="125"/>
        <v>0</v>
      </c>
      <c r="K751" s="257"/>
      <c r="L751" s="230"/>
      <c r="M751" s="258"/>
      <c r="N751" s="258"/>
      <c r="O751" s="259"/>
      <c r="P751" s="258"/>
      <c r="Q751" s="259"/>
      <c r="R751" s="261"/>
      <c r="S751" s="261"/>
      <c r="T751" s="236"/>
      <c r="U751" s="402"/>
      <c r="V751" s="277">
        <f t="shared" si="126"/>
        <v>0</v>
      </c>
      <c r="W751" s="323" t="str">
        <f t="shared" si="127"/>
        <v/>
      </c>
      <c r="X751" s="238" t="str">
        <f t="shared" si="128"/>
        <v/>
      </c>
      <c r="Y751" s="252">
        <f t="shared" si="129"/>
        <v>0</v>
      </c>
      <c r="Z751" s="252">
        <f t="shared" si="130"/>
        <v>0</v>
      </c>
      <c r="AA751" s="253">
        <f t="shared" si="131"/>
        <v>0</v>
      </c>
      <c r="AB751" s="254">
        <f t="shared" si="132"/>
        <v>0</v>
      </c>
      <c r="AC751" s="254"/>
      <c r="AD751" s="255"/>
    </row>
    <row r="752" spans="1:30" ht="12.75" customHeight="1" x14ac:dyDescent="0.25">
      <c r="A752" s="186"/>
      <c r="B752" s="230"/>
      <c r="C752" s="256"/>
      <c r="D752" s="232"/>
      <c r="E752" s="192">
        <f t="shared" si="122"/>
        <v>10</v>
      </c>
      <c r="F752" s="144" t="str">
        <f>IFERROR(IF(MID(D752,4,3)="AFE",VLOOKUP(D752,'Affiliated entities'!$B$7:$T$37,2,FALSE),VLOOKUP(A752,Beneficiaries!$A$9:$C$38,2,FALSE)),"")</f>
        <v/>
      </c>
      <c r="G752" s="187" t="str">
        <f>IFERROR(IF(MID(D752,4,3)="AFE",VLOOKUP(D752,'Affiliated entities'!$B$7:$T$37,4,FALSE),VLOOKUP(A752,Beneficiaries!$A$9:$C$38,3,FALSE)),"")</f>
        <v/>
      </c>
      <c r="H752" s="188" t="b">
        <f t="shared" si="123"/>
        <v>1</v>
      </c>
      <c r="I752" s="147" t="str">
        <f t="shared" si="124"/>
        <v/>
      </c>
      <c r="J752" s="300">
        <f t="shared" si="125"/>
        <v>0</v>
      </c>
      <c r="K752" s="257"/>
      <c r="L752" s="230"/>
      <c r="M752" s="258"/>
      <c r="N752" s="258"/>
      <c r="O752" s="259"/>
      <c r="P752" s="258"/>
      <c r="Q752" s="259"/>
      <c r="R752" s="261"/>
      <c r="S752" s="261"/>
      <c r="T752" s="236"/>
      <c r="U752" s="402"/>
      <c r="V752" s="277">
        <f t="shared" si="126"/>
        <v>0</v>
      </c>
      <c r="W752" s="323" t="str">
        <f t="shared" si="127"/>
        <v/>
      </c>
      <c r="X752" s="238" t="str">
        <f t="shared" si="128"/>
        <v/>
      </c>
      <c r="Y752" s="252">
        <f t="shared" si="129"/>
        <v>0</v>
      </c>
      <c r="Z752" s="252">
        <f t="shared" si="130"/>
        <v>0</v>
      </c>
      <c r="AA752" s="253">
        <f t="shared" si="131"/>
        <v>0</v>
      </c>
      <c r="AB752" s="254">
        <f t="shared" si="132"/>
        <v>0</v>
      </c>
      <c r="AC752" s="254"/>
      <c r="AD752" s="255"/>
    </row>
    <row r="753" spans="1:30" ht="12.75" customHeight="1" x14ac:dyDescent="0.25">
      <c r="A753" s="186"/>
      <c r="B753" s="230"/>
      <c r="C753" s="256"/>
      <c r="D753" s="232"/>
      <c r="E753" s="192">
        <f t="shared" si="122"/>
        <v>10</v>
      </c>
      <c r="F753" s="144" t="str">
        <f>IFERROR(IF(MID(D753,4,3)="AFE",VLOOKUP(D753,'Affiliated entities'!$B$7:$T$37,2,FALSE),VLOOKUP(A753,Beneficiaries!$A$9:$C$38,2,FALSE)),"")</f>
        <v/>
      </c>
      <c r="G753" s="187" t="str">
        <f>IFERROR(IF(MID(D753,4,3)="AFE",VLOOKUP(D753,'Affiliated entities'!$B$7:$T$37,4,FALSE),VLOOKUP(A753,Beneficiaries!$A$9:$C$38,3,FALSE)),"")</f>
        <v/>
      </c>
      <c r="H753" s="188" t="b">
        <f t="shared" si="123"/>
        <v>1</v>
      </c>
      <c r="I753" s="147" t="str">
        <f t="shared" si="124"/>
        <v/>
      </c>
      <c r="J753" s="300">
        <f t="shared" si="125"/>
        <v>0</v>
      </c>
      <c r="K753" s="257"/>
      <c r="L753" s="230"/>
      <c r="M753" s="258"/>
      <c r="N753" s="258"/>
      <c r="O753" s="259"/>
      <c r="P753" s="258"/>
      <c r="Q753" s="259"/>
      <c r="R753" s="261"/>
      <c r="S753" s="261"/>
      <c r="T753" s="236"/>
      <c r="U753" s="402"/>
      <c r="V753" s="277">
        <f t="shared" si="126"/>
        <v>0</v>
      </c>
      <c r="W753" s="323" t="str">
        <f t="shared" si="127"/>
        <v/>
      </c>
      <c r="X753" s="238" t="str">
        <f t="shared" si="128"/>
        <v/>
      </c>
      <c r="Y753" s="252">
        <f t="shared" si="129"/>
        <v>0</v>
      </c>
      <c r="Z753" s="252">
        <f t="shared" si="130"/>
        <v>0</v>
      </c>
      <c r="AA753" s="253">
        <f t="shared" si="131"/>
        <v>0</v>
      </c>
      <c r="AB753" s="254">
        <f t="shared" si="132"/>
        <v>0</v>
      </c>
      <c r="AC753" s="254"/>
      <c r="AD753" s="255"/>
    </row>
    <row r="754" spans="1:30" ht="12.75" customHeight="1" x14ac:dyDescent="0.25">
      <c r="A754" s="186"/>
      <c r="B754" s="230"/>
      <c r="C754" s="256"/>
      <c r="D754" s="232"/>
      <c r="E754" s="192">
        <f t="shared" ref="E754:E817" si="133">IF(H754=TRUE,10,0)</f>
        <v>10</v>
      </c>
      <c r="F754" s="144" t="str">
        <f>IFERROR(IF(MID(D754,4,3)="AFE",VLOOKUP(D754,'Affiliated entities'!$B$7:$T$37,2,FALSE),VLOOKUP(A754,Beneficiaries!$A$9:$C$38,2,FALSE)),"")</f>
        <v/>
      </c>
      <c r="G754" s="187" t="str">
        <f>IFERROR(IF(MID(D754,4,3)="AFE",VLOOKUP(D754,'Affiliated entities'!$B$7:$T$37,4,FALSE),VLOOKUP(A754,Beneficiaries!$A$9:$C$38,3,FALSE)),"")</f>
        <v/>
      </c>
      <c r="H754" s="188" t="b">
        <f t="shared" ref="H754:H817" si="134">IF(I754="Partner",TRUE,ISNUMBER(FIND(A754,D754)))</f>
        <v>1</v>
      </c>
      <c r="I754" s="147" t="str">
        <f t="shared" ref="I754:I817" si="135">IF(A754&lt;&gt;"",D754,"")</f>
        <v/>
      </c>
      <c r="J754" s="300">
        <f t="shared" ref="J754:J817" si="136">IF(I754="partner",A754,0)</f>
        <v>0</v>
      </c>
      <c r="K754" s="257"/>
      <c r="L754" s="230"/>
      <c r="M754" s="258"/>
      <c r="N754" s="258"/>
      <c r="O754" s="259"/>
      <c r="P754" s="258"/>
      <c r="Q754" s="259"/>
      <c r="R754" s="261"/>
      <c r="S754" s="261"/>
      <c r="T754" s="236"/>
      <c r="U754" s="402"/>
      <c r="V754" s="277">
        <f t="shared" ref="V754:V817" si="137">+T754+U754</f>
        <v>0</v>
      </c>
      <c r="W754" s="323" t="str">
        <f t="shared" ref="W754:W817" si="138">IF(A754="","",(IF(OR(B754="",C754="",D754="",K754="",M754="",N754="",O754="",P754="",Q754="",R754="",S754="",),"FILL ALL FIELDS","")))</f>
        <v/>
      </c>
      <c r="X754" s="238" t="str">
        <f t="shared" ref="X754:X817" si="139">IF(A754="","",(IF(OR(N754=P754, R754=S754),"CHECK DATES or CITY","")))</f>
        <v/>
      </c>
      <c r="Y754" s="252">
        <f t="shared" ref="Y754:Y817" si="140">IF(OR(O754="IN", O754=""), 0, IF(OR(Q754="IN", Q754=""), 0, T754))</f>
        <v>0</v>
      </c>
      <c r="Z754" s="252">
        <f t="shared" ref="Z754:Z817" si="141">+U754</f>
        <v>0</v>
      </c>
      <c r="AA754" s="253">
        <f t="shared" ref="AA754:AA817" si="142">+Z754+Y754</f>
        <v>0</v>
      </c>
      <c r="AB754" s="254">
        <f t="shared" ref="AB754:AB817" si="143">IF(V754&gt;AA754,V754-AA754,0)</f>
        <v>0</v>
      </c>
      <c r="AC754" s="254"/>
      <c r="AD754" s="255"/>
    </row>
    <row r="755" spans="1:30" ht="12.75" customHeight="1" x14ac:dyDescent="0.25">
      <c r="A755" s="186"/>
      <c r="B755" s="230"/>
      <c r="C755" s="256"/>
      <c r="D755" s="232"/>
      <c r="E755" s="192">
        <f t="shared" si="133"/>
        <v>10</v>
      </c>
      <c r="F755" s="144" t="str">
        <f>IFERROR(IF(MID(D755,4,3)="AFE",VLOOKUP(D755,'Affiliated entities'!$B$7:$T$37,2,FALSE),VLOOKUP(A755,Beneficiaries!$A$9:$C$38,2,FALSE)),"")</f>
        <v/>
      </c>
      <c r="G755" s="187" t="str">
        <f>IFERROR(IF(MID(D755,4,3)="AFE",VLOOKUP(D755,'Affiliated entities'!$B$7:$T$37,4,FALSE),VLOOKUP(A755,Beneficiaries!$A$9:$C$38,3,FALSE)),"")</f>
        <v/>
      </c>
      <c r="H755" s="188" t="b">
        <f t="shared" si="134"/>
        <v>1</v>
      </c>
      <c r="I755" s="147" t="str">
        <f t="shared" si="135"/>
        <v/>
      </c>
      <c r="J755" s="300">
        <f t="shared" si="136"/>
        <v>0</v>
      </c>
      <c r="K755" s="257"/>
      <c r="L755" s="230"/>
      <c r="M755" s="258"/>
      <c r="N755" s="258"/>
      <c r="O755" s="259"/>
      <c r="P755" s="258"/>
      <c r="Q755" s="259"/>
      <c r="R755" s="261"/>
      <c r="S755" s="261"/>
      <c r="T755" s="236"/>
      <c r="U755" s="402"/>
      <c r="V755" s="277">
        <f t="shared" si="137"/>
        <v>0</v>
      </c>
      <c r="W755" s="323" t="str">
        <f t="shared" si="138"/>
        <v/>
      </c>
      <c r="X755" s="238" t="str">
        <f t="shared" si="139"/>
        <v/>
      </c>
      <c r="Y755" s="252">
        <f t="shared" si="140"/>
        <v>0</v>
      </c>
      <c r="Z755" s="252">
        <f t="shared" si="141"/>
        <v>0</v>
      </c>
      <c r="AA755" s="253">
        <f t="shared" si="142"/>
        <v>0</v>
      </c>
      <c r="AB755" s="254">
        <f t="shared" si="143"/>
        <v>0</v>
      </c>
      <c r="AC755" s="254"/>
      <c r="AD755" s="255"/>
    </row>
    <row r="756" spans="1:30" ht="12.75" customHeight="1" x14ac:dyDescent="0.25">
      <c r="A756" s="186"/>
      <c r="B756" s="230"/>
      <c r="C756" s="256"/>
      <c r="D756" s="232"/>
      <c r="E756" s="192">
        <f t="shared" si="133"/>
        <v>10</v>
      </c>
      <c r="F756" s="144" t="str">
        <f>IFERROR(IF(MID(D756,4,3)="AFE",VLOOKUP(D756,'Affiliated entities'!$B$7:$T$37,2,FALSE),VLOOKUP(A756,Beneficiaries!$A$9:$C$38,2,FALSE)),"")</f>
        <v/>
      </c>
      <c r="G756" s="187" t="str">
        <f>IFERROR(IF(MID(D756,4,3)="AFE",VLOOKUP(D756,'Affiliated entities'!$B$7:$T$37,4,FALSE),VLOOKUP(A756,Beneficiaries!$A$9:$C$38,3,FALSE)),"")</f>
        <v/>
      </c>
      <c r="H756" s="188" t="b">
        <f t="shared" si="134"/>
        <v>1</v>
      </c>
      <c r="I756" s="147" t="str">
        <f t="shared" si="135"/>
        <v/>
      </c>
      <c r="J756" s="300">
        <f t="shared" si="136"/>
        <v>0</v>
      </c>
      <c r="K756" s="257"/>
      <c r="L756" s="230"/>
      <c r="M756" s="258"/>
      <c r="N756" s="258"/>
      <c r="O756" s="259"/>
      <c r="P756" s="258"/>
      <c r="Q756" s="259"/>
      <c r="R756" s="261"/>
      <c r="S756" s="261"/>
      <c r="T756" s="236"/>
      <c r="U756" s="402"/>
      <c r="V756" s="277">
        <f t="shared" si="137"/>
        <v>0</v>
      </c>
      <c r="W756" s="323" t="str">
        <f t="shared" si="138"/>
        <v/>
      </c>
      <c r="X756" s="238" t="str">
        <f t="shared" si="139"/>
        <v/>
      </c>
      <c r="Y756" s="252">
        <f t="shared" si="140"/>
        <v>0</v>
      </c>
      <c r="Z756" s="252">
        <f t="shared" si="141"/>
        <v>0</v>
      </c>
      <c r="AA756" s="253">
        <f t="shared" si="142"/>
        <v>0</v>
      </c>
      <c r="AB756" s="254">
        <f t="shared" si="143"/>
        <v>0</v>
      </c>
      <c r="AC756" s="254"/>
      <c r="AD756" s="255"/>
    </row>
    <row r="757" spans="1:30" ht="12.75" customHeight="1" x14ac:dyDescent="0.25">
      <c r="A757" s="186"/>
      <c r="B757" s="230"/>
      <c r="C757" s="256"/>
      <c r="D757" s="232"/>
      <c r="E757" s="192">
        <f t="shared" si="133"/>
        <v>10</v>
      </c>
      <c r="F757" s="144" t="str">
        <f>IFERROR(IF(MID(D757,4,3)="AFE",VLOOKUP(D757,'Affiliated entities'!$B$7:$T$37,2,FALSE),VLOOKUP(A757,Beneficiaries!$A$9:$C$38,2,FALSE)),"")</f>
        <v/>
      </c>
      <c r="G757" s="187" t="str">
        <f>IFERROR(IF(MID(D757,4,3)="AFE",VLOOKUP(D757,'Affiliated entities'!$B$7:$T$37,4,FALSE),VLOOKUP(A757,Beneficiaries!$A$9:$C$38,3,FALSE)),"")</f>
        <v/>
      </c>
      <c r="H757" s="188" t="b">
        <f t="shared" si="134"/>
        <v>1</v>
      </c>
      <c r="I757" s="147" t="str">
        <f t="shared" si="135"/>
        <v/>
      </c>
      <c r="J757" s="300">
        <f t="shared" si="136"/>
        <v>0</v>
      </c>
      <c r="K757" s="257"/>
      <c r="L757" s="230"/>
      <c r="M757" s="258"/>
      <c r="N757" s="258"/>
      <c r="O757" s="259"/>
      <c r="P757" s="258"/>
      <c r="Q757" s="259"/>
      <c r="R757" s="261"/>
      <c r="S757" s="261"/>
      <c r="T757" s="236"/>
      <c r="U757" s="402"/>
      <c r="V757" s="277">
        <f t="shared" si="137"/>
        <v>0</v>
      </c>
      <c r="W757" s="323" t="str">
        <f t="shared" si="138"/>
        <v/>
      </c>
      <c r="X757" s="238" t="str">
        <f t="shared" si="139"/>
        <v/>
      </c>
      <c r="Y757" s="252">
        <f t="shared" si="140"/>
        <v>0</v>
      </c>
      <c r="Z757" s="252">
        <f t="shared" si="141"/>
        <v>0</v>
      </c>
      <c r="AA757" s="253">
        <f t="shared" si="142"/>
        <v>0</v>
      </c>
      <c r="AB757" s="254">
        <f t="shared" si="143"/>
        <v>0</v>
      </c>
      <c r="AC757" s="254"/>
      <c r="AD757" s="255"/>
    </row>
    <row r="758" spans="1:30" ht="12.75" customHeight="1" x14ac:dyDescent="0.25">
      <c r="A758" s="186"/>
      <c r="B758" s="230"/>
      <c r="C758" s="256"/>
      <c r="D758" s="232"/>
      <c r="E758" s="192">
        <f t="shared" si="133"/>
        <v>10</v>
      </c>
      <c r="F758" s="144" t="str">
        <f>IFERROR(IF(MID(D758,4,3)="AFE",VLOOKUP(D758,'Affiliated entities'!$B$7:$T$37,2,FALSE),VLOOKUP(A758,Beneficiaries!$A$9:$C$38,2,FALSE)),"")</f>
        <v/>
      </c>
      <c r="G758" s="187" t="str">
        <f>IFERROR(IF(MID(D758,4,3)="AFE",VLOOKUP(D758,'Affiliated entities'!$B$7:$T$37,4,FALSE),VLOOKUP(A758,Beneficiaries!$A$9:$C$38,3,FALSE)),"")</f>
        <v/>
      </c>
      <c r="H758" s="188" t="b">
        <f t="shared" si="134"/>
        <v>1</v>
      </c>
      <c r="I758" s="147" t="str">
        <f t="shared" si="135"/>
        <v/>
      </c>
      <c r="J758" s="300">
        <f t="shared" si="136"/>
        <v>0</v>
      </c>
      <c r="K758" s="257"/>
      <c r="L758" s="230"/>
      <c r="M758" s="258"/>
      <c r="N758" s="258"/>
      <c r="O758" s="259"/>
      <c r="P758" s="258"/>
      <c r="Q758" s="259"/>
      <c r="R758" s="261"/>
      <c r="S758" s="261"/>
      <c r="T758" s="236"/>
      <c r="U758" s="402"/>
      <c r="V758" s="277">
        <f t="shared" si="137"/>
        <v>0</v>
      </c>
      <c r="W758" s="323" t="str">
        <f t="shared" si="138"/>
        <v/>
      </c>
      <c r="X758" s="238" t="str">
        <f t="shared" si="139"/>
        <v/>
      </c>
      <c r="Y758" s="252">
        <f t="shared" si="140"/>
        <v>0</v>
      </c>
      <c r="Z758" s="252">
        <f t="shared" si="141"/>
        <v>0</v>
      </c>
      <c r="AA758" s="253">
        <f t="shared" si="142"/>
        <v>0</v>
      </c>
      <c r="AB758" s="254">
        <f t="shared" si="143"/>
        <v>0</v>
      </c>
      <c r="AC758" s="254"/>
      <c r="AD758" s="255"/>
    </row>
    <row r="759" spans="1:30" ht="12.75" customHeight="1" x14ac:dyDescent="0.25">
      <c r="A759" s="186"/>
      <c r="B759" s="230"/>
      <c r="C759" s="256"/>
      <c r="D759" s="232"/>
      <c r="E759" s="192">
        <f t="shared" si="133"/>
        <v>10</v>
      </c>
      <c r="F759" s="144" t="str">
        <f>IFERROR(IF(MID(D759,4,3)="AFE",VLOOKUP(D759,'Affiliated entities'!$B$7:$T$37,2,FALSE),VLOOKUP(A759,Beneficiaries!$A$9:$C$38,2,FALSE)),"")</f>
        <v/>
      </c>
      <c r="G759" s="187" t="str">
        <f>IFERROR(IF(MID(D759,4,3)="AFE",VLOOKUP(D759,'Affiliated entities'!$B$7:$T$37,4,FALSE),VLOOKUP(A759,Beneficiaries!$A$9:$C$38,3,FALSE)),"")</f>
        <v/>
      </c>
      <c r="H759" s="188" t="b">
        <f t="shared" si="134"/>
        <v>1</v>
      </c>
      <c r="I759" s="147" t="str">
        <f t="shared" si="135"/>
        <v/>
      </c>
      <c r="J759" s="300">
        <f t="shared" si="136"/>
        <v>0</v>
      </c>
      <c r="K759" s="257"/>
      <c r="L759" s="230"/>
      <c r="M759" s="258"/>
      <c r="N759" s="258"/>
      <c r="O759" s="259"/>
      <c r="P759" s="258"/>
      <c r="Q759" s="259"/>
      <c r="R759" s="261"/>
      <c r="S759" s="261"/>
      <c r="T759" s="236"/>
      <c r="U759" s="402"/>
      <c r="V759" s="277">
        <f t="shared" si="137"/>
        <v>0</v>
      </c>
      <c r="W759" s="323" t="str">
        <f t="shared" si="138"/>
        <v/>
      </c>
      <c r="X759" s="238" t="str">
        <f t="shared" si="139"/>
        <v/>
      </c>
      <c r="Y759" s="252">
        <f t="shared" si="140"/>
        <v>0</v>
      </c>
      <c r="Z759" s="252">
        <f t="shared" si="141"/>
        <v>0</v>
      </c>
      <c r="AA759" s="253">
        <f t="shared" si="142"/>
        <v>0</v>
      </c>
      <c r="AB759" s="254">
        <f t="shared" si="143"/>
        <v>0</v>
      </c>
      <c r="AC759" s="254"/>
      <c r="AD759" s="255"/>
    </row>
    <row r="760" spans="1:30" ht="12.75" customHeight="1" x14ac:dyDescent="0.25">
      <c r="A760" s="186"/>
      <c r="B760" s="230"/>
      <c r="C760" s="256"/>
      <c r="D760" s="232"/>
      <c r="E760" s="192">
        <f t="shared" si="133"/>
        <v>10</v>
      </c>
      <c r="F760" s="144" t="str">
        <f>IFERROR(IF(MID(D760,4,3)="AFE",VLOOKUP(D760,'Affiliated entities'!$B$7:$T$37,2,FALSE),VLOOKUP(A760,Beneficiaries!$A$9:$C$38,2,FALSE)),"")</f>
        <v/>
      </c>
      <c r="G760" s="187" t="str">
        <f>IFERROR(IF(MID(D760,4,3)="AFE",VLOOKUP(D760,'Affiliated entities'!$B$7:$T$37,4,FALSE),VLOOKUP(A760,Beneficiaries!$A$9:$C$38,3,FALSE)),"")</f>
        <v/>
      </c>
      <c r="H760" s="188" t="b">
        <f t="shared" si="134"/>
        <v>1</v>
      </c>
      <c r="I760" s="147" t="str">
        <f t="shared" si="135"/>
        <v/>
      </c>
      <c r="J760" s="300">
        <f t="shared" si="136"/>
        <v>0</v>
      </c>
      <c r="K760" s="257"/>
      <c r="L760" s="230"/>
      <c r="M760" s="258"/>
      <c r="N760" s="258"/>
      <c r="O760" s="259"/>
      <c r="P760" s="258"/>
      <c r="Q760" s="259"/>
      <c r="R760" s="261"/>
      <c r="S760" s="261"/>
      <c r="T760" s="236"/>
      <c r="U760" s="402"/>
      <c r="V760" s="277">
        <f t="shared" si="137"/>
        <v>0</v>
      </c>
      <c r="W760" s="323" t="str">
        <f t="shared" si="138"/>
        <v/>
      </c>
      <c r="X760" s="238" t="str">
        <f t="shared" si="139"/>
        <v/>
      </c>
      <c r="Y760" s="252">
        <f t="shared" si="140"/>
        <v>0</v>
      </c>
      <c r="Z760" s="252">
        <f t="shared" si="141"/>
        <v>0</v>
      </c>
      <c r="AA760" s="253">
        <f t="shared" si="142"/>
        <v>0</v>
      </c>
      <c r="AB760" s="254">
        <f t="shared" si="143"/>
        <v>0</v>
      </c>
      <c r="AC760" s="254"/>
      <c r="AD760" s="255"/>
    </row>
    <row r="761" spans="1:30" ht="12.75" customHeight="1" x14ac:dyDescent="0.25">
      <c r="A761" s="186"/>
      <c r="B761" s="230"/>
      <c r="C761" s="256"/>
      <c r="D761" s="232"/>
      <c r="E761" s="192">
        <f t="shared" si="133"/>
        <v>10</v>
      </c>
      <c r="F761" s="144" t="str">
        <f>IFERROR(IF(MID(D761,4,3)="AFE",VLOOKUP(D761,'Affiliated entities'!$B$7:$T$37,2,FALSE),VLOOKUP(A761,Beneficiaries!$A$9:$C$38,2,FALSE)),"")</f>
        <v/>
      </c>
      <c r="G761" s="187" t="str">
        <f>IFERROR(IF(MID(D761,4,3)="AFE",VLOOKUP(D761,'Affiliated entities'!$B$7:$T$37,4,FALSE),VLOOKUP(A761,Beneficiaries!$A$9:$C$38,3,FALSE)),"")</f>
        <v/>
      </c>
      <c r="H761" s="188" t="b">
        <f t="shared" si="134"/>
        <v>1</v>
      </c>
      <c r="I761" s="147" t="str">
        <f t="shared" si="135"/>
        <v/>
      </c>
      <c r="J761" s="300">
        <f t="shared" si="136"/>
        <v>0</v>
      </c>
      <c r="K761" s="257"/>
      <c r="L761" s="230"/>
      <c r="M761" s="258"/>
      <c r="N761" s="258"/>
      <c r="O761" s="259"/>
      <c r="P761" s="258"/>
      <c r="Q761" s="259"/>
      <c r="R761" s="261"/>
      <c r="S761" s="261"/>
      <c r="T761" s="236"/>
      <c r="U761" s="402"/>
      <c r="V761" s="277">
        <f t="shared" si="137"/>
        <v>0</v>
      </c>
      <c r="W761" s="323" t="str">
        <f t="shared" si="138"/>
        <v/>
      </c>
      <c r="X761" s="238" t="str">
        <f t="shared" si="139"/>
        <v/>
      </c>
      <c r="Y761" s="252">
        <f t="shared" si="140"/>
        <v>0</v>
      </c>
      <c r="Z761" s="252">
        <f t="shared" si="141"/>
        <v>0</v>
      </c>
      <c r="AA761" s="253">
        <f t="shared" si="142"/>
        <v>0</v>
      </c>
      <c r="AB761" s="254">
        <f t="shared" si="143"/>
        <v>0</v>
      </c>
      <c r="AC761" s="254"/>
      <c r="AD761" s="255"/>
    </row>
    <row r="762" spans="1:30" ht="12.75" customHeight="1" x14ac:dyDescent="0.25">
      <c r="A762" s="186"/>
      <c r="B762" s="230"/>
      <c r="C762" s="256"/>
      <c r="D762" s="232"/>
      <c r="E762" s="192">
        <f t="shared" si="133"/>
        <v>10</v>
      </c>
      <c r="F762" s="144" t="str">
        <f>IFERROR(IF(MID(D762,4,3)="AFE",VLOOKUP(D762,'Affiliated entities'!$B$7:$T$37,2,FALSE),VLOOKUP(A762,Beneficiaries!$A$9:$C$38,2,FALSE)),"")</f>
        <v/>
      </c>
      <c r="G762" s="187" t="str">
        <f>IFERROR(IF(MID(D762,4,3)="AFE",VLOOKUP(D762,'Affiliated entities'!$B$7:$T$37,4,FALSE),VLOOKUP(A762,Beneficiaries!$A$9:$C$38,3,FALSE)),"")</f>
        <v/>
      </c>
      <c r="H762" s="188" t="b">
        <f t="shared" si="134"/>
        <v>1</v>
      </c>
      <c r="I762" s="147" t="str">
        <f t="shared" si="135"/>
        <v/>
      </c>
      <c r="J762" s="300">
        <f t="shared" si="136"/>
        <v>0</v>
      </c>
      <c r="K762" s="257"/>
      <c r="L762" s="230"/>
      <c r="M762" s="258"/>
      <c r="N762" s="258"/>
      <c r="O762" s="259"/>
      <c r="P762" s="258"/>
      <c r="Q762" s="259"/>
      <c r="R762" s="261"/>
      <c r="S762" s="261"/>
      <c r="T762" s="236"/>
      <c r="U762" s="402"/>
      <c r="V762" s="277">
        <f t="shared" si="137"/>
        <v>0</v>
      </c>
      <c r="W762" s="323" t="str">
        <f t="shared" si="138"/>
        <v/>
      </c>
      <c r="X762" s="238" t="str">
        <f t="shared" si="139"/>
        <v/>
      </c>
      <c r="Y762" s="252">
        <f t="shared" si="140"/>
        <v>0</v>
      </c>
      <c r="Z762" s="252">
        <f t="shared" si="141"/>
        <v>0</v>
      </c>
      <c r="AA762" s="253">
        <f t="shared" si="142"/>
        <v>0</v>
      </c>
      <c r="AB762" s="254">
        <f t="shared" si="143"/>
        <v>0</v>
      </c>
      <c r="AC762" s="254"/>
      <c r="AD762" s="255"/>
    </row>
    <row r="763" spans="1:30" ht="12.75" customHeight="1" x14ac:dyDescent="0.25">
      <c r="A763" s="186"/>
      <c r="B763" s="230"/>
      <c r="C763" s="256"/>
      <c r="D763" s="232"/>
      <c r="E763" s="192">
        <f t="shared" si="133"/>
        <v>10</v>
      </c>
      <c r="F763" s="144" t="str">
        <f>IFERROR(IF(MID(D763,4,3)="AFE",VLOOKUP(D763,'Affiliated entities'!$B$7:$T$37,2,FALSE),VLOOKUP(A763,Beneficiaries!$A$9:$C$38,2,FALSE)),"")</f>
        <v/>
      </c>
      <c r="G763" s="187" t="str">
        <f>IFERROR(IF(MID(D763,4,3)="AFE",VLOOKUP(D763,'Affiliated entities'!$B$7:$T$37,4,FALSE),VLOOKUP(A763,Beneficiaries!$A$9:$C$38,3,FALSE)),"")</f>
        <v/>
      </c>
      <c r="H763" s="188" t="b">
        <f t="shared" si="134"/>
        <v>1</v>
      </c>
      <c r="I763" s="147" t="str">
        <f t="shared" si="135"/>
        <v/>
      </c>
      <c r="J763" s="300">
        <f t="shared" si="136"/>
        <v>0</v>
      </c>
      <c r="K763" s="257"/>
      <c r="L763" s="230"/>
      <c r="M763" s="258"/>
      <c r="N763" s="258"/>
      <c r="O763" s="259"/>
      <c r="P763" s="258"/>
      <c r="Q763" s="259"/>
      <c r="R763" s="261"/>
      <c r="S763" s="261"/>
      <c r="T763" s="236"/>
      <c r="U763" s="402"/>
      <c r="V763" s="277">
        <f t="shared" si="137"/>
        <v>0</v>
      </c>
      <c r="W763" s="323" t="str">
        <f t="shared" si="138"/>
        <v/>
      </c>
      <c r="X763" s="238" t="str">
        <f t="shared" si="139"/>
        <v/>
      </c>
      <c r="Y763" s="252">
        <f t="shared" si="140"/>
        <v>0</v>
      </c>
      <c r="Z763" s="252">
        <f t="shared" si="141"/>
        <v>0</v>
      </c>
      <c r="AA763" s="253">
        <f t="shared" si="142"/>
        <v>0</v>
      </c>
      <c r="AB763" s="254">
        <f t="shared" si="143"/>
        <v>0</v>
      </c>
      <c r="AC763" s="254"/>
      <c r="AD763" s="255"/>
    </row>
    <row r="764" spans="1:30" ht="12.75" customHeight="1" x14ac:dyDescent="0.25">
      <c r="A764" s="186"/>
      <c r="B764" s="230"/>
      <c r="C764" s="256"/>
      <c r="D764" s="232"/>
      <c r="E764" s="192">
        <f t="shared" si="133"/>
        <v>10</v>
      </c>
      <c r="F764" s="144" t="str">
        <f>IFERROR(IF(MID(D764,4,3)="AFE",VLOOKUP(D764,'Affiliated entities'!$B$7:$T$37,2,FALSE),VLOOKUP(A764,Beneficiaries!$A$9:$C$38,2,FALSE)),"")</f>
        <v/>
      </c>
      <c r="G764" s="187" t="str">
        <f>IFERROR(IF(MID(D764,4,3)="AFE",VLOOKUP(D764,'Affiliated entities'!$B$7:$T$37,4,FALSE),VLOOKUP(A764,Beneficiaries!$A$9:$C$38,3,FALSE)),"")</f>
        <v/>
      </c>
      <c r="H764" s="188" t="b">
        <f t="shared" si="134"/>
        <v>1</v>
      </c>
      <c r="I764" s="147" t="str">
        <f t="shared" si="135"/>
        <v/>
      </c>
      <c r="J764" s="300">
        <f t="shared" si="136"/>
        <v>0</v>
      </c>
      <c r="K764" s="257"/>
      <c r="L764" s="230"/>
      <c r="M764" s="258"/>
      <c r="N764" s="258"/>
      <c r="O764" s="259"/>
      <c r="P764" s="258"/>
      <c r="Q764" s="259"/>
      <c r="R764" s="261"/>
      <c r="S764" s="261"/>
      <c r="T764" s="236"/>
      <c r="U764" s="402"/>
      <c r="V764" s="277">
        <f t="shared" si="137"/>
        <v>0</v>
      </c>
      <c r="W764" s="323" t="str">
        <f t="shared" si="138"/>
        <v/>
      </c>
      <c r="X764" s="238" t="str">
        <f t="shared" si="139"/>
        <v/>
      </c>
      <c r="Y764" s="252">
        <f t="shared" si="140"/>
        <v>0</v>
      </c>
      <c r="Z764" s="252">
        <f t="shared" si="141"/>
        <v>0</v>
      </c>
      <c r="AA764" s="253">
        <f t="shared" si="142"/>
        <v>0</v>
      </c>
      <c r="AB764" s="254">
        <f t="shared" si="143"/>
        <v>0</v>
      </c>
      <c r="AC764" s="254"/>
      <c r="AD764" s="255"/>
    </row>
    <row r="765" spans="1:30" ht="12.75" customHeight="1" x14ac:dyDescent="0.25">
      <c r="A765" s="186"/>
      <c r="B765" s="230"/>
      <c r="C765" s="256"/>
      <c r="D765" s="232"/>
      <c r="E765" s="192">
        <f t="shared" si="133"/>
        <v>10</v>
      </c>
      <c r="F765" s="144" t="str">
        <f>IFERROR(IF(MID(D765,4,3)="AFE",VLOOKUP(D765,'Affiliated entities'!$B$7:$T$37,2,FALSE),VLOOKUP(A765,Beneficiaries!$A$9:$C$38,2,FALSE)),"")</f>
        <v/>
      </c>
      <c r="G765" s="187" t="str">
        <f>IFERROR(IF(MID(D765,4,3)="AFE",VLOOKUP(D765,'Affiliated entities'!$B$7:$T$37,4,FALSE),VLOOKUP(A765,Beneficiaries!$A$9:$C$38,3,FALSE)),"")</f>
        <v/>
      </c>
      <c r="H765" s="188" t="b">
        <f t="shared" si="134"/>
        <v>1</v>
      </c>
      <c r="I765" s="147" t="str">
        <f t="shared" si="135"/>
        <v/>
      </c>
      <c r="J765" s="300">
        <f t="shared" si="136"/>
        <v>0</v>
      </c>
      <c r="K765" s="257"/>
      <c r="L765" s="230"/>
      <c r="M765" s="258"/>
      <c r="N765" s="258"/>
      <c r="O765" s="259"/>
      <c r="P765" s="258"/>
      <c r="Q765" s="259"/>
      <c r="R765" s="261"/>
      <c r="S765" s="261"/>
      <c r="T765" s="236"/>
      <c r="U765" s="402"/>
      <c r="V765" s="277">
        <f t="shared" si="137"/>
        <v>0</v>
      </c>
      <c r="W765" s="323" t="str">
        <f t="shared" si="138"/>
        <v/>
      </c>
      <c r="X765" s="238" t="str">
        <f t="shared" si="139"/>
        <v/>
      </c>
      <c r="Y765" s="252">
        <f t="shared" si="140"/>
        <v>0</v>
      </c>
      <c r="Z765" s="252">
        <f t="shared" si="141"/>
        <v>0</v>
      </c>
      <c r="AA765" s="253">
        <f t="shared" si="142"/>
        <v>0</v>
      </c>
      <c r="AB765" s="254">
        <f t="shared" si="143"/>
        <v>0</v>
      </c>
      <c r="AC765" s="254"/>
      <c r="AD765" s="255"/>
    </row>
    <row r="766" spans="1:30" ht="12.75" customHeight="1" x14ac:dyDescent="0.25">
      <c r="A766" s="186"/>
      <c r="B766" s="230"/>
      <c r="C766" s="256"/>
      <c r="D766" s="232"/>
      <c r="E766" s="192">
        <f t="shared" si="133"/>
        <v>10</v>
      </c>
      <c r="F766" s="144" t="str">
        <f>IFERROR(IF(MID(D766,4,3)="AFE",VLOOKUP(D766,'Affiliated entities'!$B$7:$T$37,2,FALSE),VLOOKUP(A766,Beneficiaries!$A$9:$C$38,2,FALSE)),"")</f>
        <v/>
      </c>
      <c r="G766" s="187" t="str">
        <f>IFERROR(IF(MID(D766,4,3)="AFE",VLOOKUP(D766,'Affiliated entities'!$B$7:$T$37,4,FALSE),VLOOKUP(A766,Beneficiaries!$A$9:$C$38,3,FALSE)),"")</f>
        <v/>
      </c>
      <c r="H766" s="188" t="b">
        <f t="shared" si="134"/>
        <v>1</v>
      </c>
      <c r="I766" s="147" t="str">
        <f t="shared" si="135"/>
        <v/>
      </c>
      <c r="J766" s="300">
        <f t="shared" si="136"/>
        <v>0</v>
      </c>
      <c r="K766" s="257"/>
      <c r="L766" s="230"/>
      <c r="M766" s="258"/>
      <c r="N766" s="258"/>
      <c r="O766" s="259"/>
      <c r="P766" s="258"/>
      <c r="Q766" s="259"/>
      <c r="R766" s="261"/>
      <c r="S766" s="261"/>
      <c r="T766" s="236"/>
      <c r="U766" s="402"/>
      <c r="V766" s="277">
        <f t="shared" si="137"/>
        <v>0</v>
      </c>
      <c r="W766" s="323" t="str">
        <f t="shared" si="138"/>
        <v/>
      </c>
      <c r="X766" s="238" t="str">
        <f t="shared" si="139"/>
        <v/>
      </c>
      <c r="Y766" s="252">
        <f t="shared" si="140"/>
        <v>0</v>
      </c>
      <c r="Z766" s="252">
        <f t="shared" si="141"/>
        <v>0</v>
      </c>
      <c r="AA766" s="253">
        <f t="shared" si="142"/>
        <v>0</v>
      </c>
      <c r="AB766" s="254">
        <f t="shared" si="143"/>
        <v>0</v>
      </c>
      <c r="AC766" s="254"/>
      <c r="AD766" s="255"/>
    </row>
    <row r="767" spans="1:30" ht="12.75" customHeight="1" x14ac:dyDescent="0.25">
      <c r="A767" s="186"/>
      <c r="B767" s="230"/>
      <c r="C767" s="256"/>
      <c r="D767" s="232"/>
      <c r="E767" s="192">
        <f t="shared" si="133"/>
        <v>10</v>
      </c>
      <c r="F767" s="144" t="str">
        <f>IFERROR(IF(MID(D767,4,3)="AFE",VLOOKUP(D767,'Affiliated entities'!$B$7:$T$37,2,FALSE),VLOOKUP(A767,Beneficiaries!$A$9:$C$38,2,FALSE)),"")</f>
        <v/>
      </c>
      <c r="G767" s="187" t="str">
        <f>IFERROR(IF(MID(D767,4,3)="AFE",VLOOKUP(D767,'Affiliated entities'!$B$7:$T$37,4,FALSE),VLOOKUP(A767,Beneficiaries!$A$9:$C$38,3,FALSE)),"")</f>
        <v/>
      </c>
      <c r="H767" s="188" t="b">
        <f t="shared" si="134"/>
        <v>1</v>
      </c>
      <c r="I767" s="147" t="str">
        <f t="shared" si="135"/>
        <v/>
      </c>
      <c r="J767" s="300">
        <f t="shared" si="136"/>
        <v>0</v>
      </c>
      <c r="K767" s="257"/>
      <c r="L767" s="230"/>
      <c r="M767" s="258"/>
      <c r="N767" s="258"/>
      <c r="O767" s="259"/>
      <c r="P767" s="258"/>
      <c r="Q767" s="259"/>
      <c r="R767" s="261"/>
      <c r="S767" s="261"/>
      <c r="T767" s="236"/>
      <c r="U767" s="402"/>
      <c r="V767" s="277">
        <f t="shared" si="137"/>
        <v>0</v>
      </c>
      <c r="W767" s="323" t="str">
        <f t="shared" si="138"/>
        <v/>
      </c>
      <c r="X767" s="238" t="str">
        <f t="shared" si="139"/>
        <v/>
      </c>
      <c r="Y767" s="252">
        <f t="shared" si="140"/>
        <v>0</v>
      </c>
      <c r="Z767" s="252">
        <f t="shared" si="141"/>
        <v>0</v>
      </c>
      <c r="AA767" s="253">
        <f t="shared" si="142"/>
        <v>0</v>
      </c>
      <c r="AB767" s="254">
        <f t="shared" si="143"/>
        <v>0</v>
      </c>
      <c r="AC767" s="254"/>
      <c r="AD767" s="255"/>
    </row>
    <row r="768" spans="1:30" ht="12.75" customHeight="1" x14ac:dyDescent="0.25">
      <c r="A768" s="186"/>
      <c r="B768" s="230"/>
      <c r="C768" s="256"/>
      <c r="D768" s="232"/>
      <c r="E768" s="192">
        <f t="shared" si="133"/>
        <v>10</v>
      </c>
      <c r="F768" s="144" t="str">
        <f>IFERROR(IF(MID(D768,4,3)="AFE",VLOOKUP(D768,'Affiliated entities'!$B$7:$T$37,2,FALSE),VLOOKUP(A768,Beneficiaries!$A$9:$C$38,2,FALSE)),"")</f>
        <v/>
      </c>
      <c r="G768" s="187" t="str">
        <f>IFERROR(IF(MID(D768,4,3)="AFE",VLOOKUP(D768,'Affiliated entities'!$B$7:$T$37,4,FALSE),VLOOKUP(A768,Beneficiaries!$A$9:$C$38,3,FALSE)),"")</f>
        <v/>
      </c>
      <c r="H768" s="188" t="b">
        <f t="shared" si="134"/>
        <v>1</v>
      </c>
      <c r="I768" s="147" t="str">
        <f t="shared" si="135"/>
        <v/>
      </c>
      <c r="J768" s="300">
        <f t="shared" si="136"/>
        <v>0</v>
      </c>
      <c r="K768" s="257"/>
      <c r="L768" s="230"/>
      <c r="M768" s="258"/>
      <c r="N768" s="258"/>
      <c r="O768" s="259"/>
      <c r="P768" s="258"/>
      <c r="Q768" s="259"/>
      <c r="R768" s="261"/>
      <c r="S768" s="261"/>
      <c r="T768" s="236"/>
      <c r="U768" s="402"/>
      <c r="V768" s="277">
        <f t="shared" si="137"/>
        <v>0</v>
      </c>
      <c r="W768" s="323" t="str">
        <f t="shared" si="138"/>
        <v/>
      </c>
      <c r="X768" s="238" t="str">
        <f t="shared" si="139"/>
        <v/>
      </c>
      <c r="Y768" s="252">
        <f t="shared" si="140"/>
        <v>0</v>
      </c>
      <c r="Z768" s="252">
        <f t="shared" si="141"/>
        <v>0</v>
      </c>
      <c r="AA768" s="253">
        <f t="shared" si="142"/>
        <v>0</v>
      </c>
      <c r="AB768" s="254">
        <f t="shared" si="143"/>
        <v>0</v>
      </c>
      <c r="AC768" s="254"/>
      <c r="AD768" s="255"/>
    </row>
    <row r="769" spans="1:30" ht="12.75" customHeight="1" x14ac:dyDescent="0.25">
      <c r="A769" s="186"/>
      <c r="B769" s="230"/>
      <c r="C769" s="256"/>
      <c r="D769" s="232"/>
      <c r="E769" s="192">
        <f t="shared" si="133"/>
        <v>10</v>
      </c>
      <c r="F769" s="144" t="str">
        <f>IFERROR(IF(MID(D769,4,3)="AFE",VLOOKUP(D769,'Affiliated entities'!$B$7:$T$37,2,FALSE),VLOOKUP(A769,Beneficiaries!$A$9:$C$38,2,FALSE)),"")</f>
        <v/>
      </c>
      <c r="G769" s="187" t="str">
        <f>IFERROR(IF(MID(D769,4,3)="AFE",VLOOKUP(D769,'Affiliated entities'!$B$7:$T$37,4,FALSE),VLOOKUP(A769,Beneficiaries!$A$9:$C$38,3,FALSE)),"")</f>
        <v/>
      </c>
      <c r="H769" s="188" t="b">
        <f t="shared" si="134"/>
        <v>1</v>
      </c>
      <c r="I769" s="147" t="str">
        <f t="shared" si="135"/>
        <v/>
      </c>
      <c r="J769" s="300">
        <f t="shared" si="136"/>
        <v>0</v>
      </c>
      <c r="K769" s="257"/>
      <c r="L769" s="230"/>
      <c r="M769" s="258"/>
      <c r="N769" s="258"/>
      <c r="O769" s="259"/>
      <c r="P769" s="258"/>
      <c r="Q769" s="259"/>
      <c r="R769" s="261"/>
      <c r="S769" s="261"/>
      <c r="T769" s="236"/>
      <c r="U769" s="402"/>
      <c r="V769" s="277">
        <f t="shared" si="137"/>
        <v>0</v>
      </c>
      <c r="W769" s="323" t="str">
        <f t="shared" si="138"/>
        <v/>
      </c>
      <c r="X769" s="238" t="str">
        <f t="shared" si="139"/>
        <v/>
      </c>
      <c r="Y769" s="252">
        <f t="shared" si="140"/>
        <v>0</v>
      </c>
      <c r="Z769" s="252">
        <f t="shared" si="141"/>
        <v>0</v>
      </c>
      <c r="AA769" s="253">
        <f t="shared" si="142"/>
        <v>0</v>
      </c>
      <c r="AB769" s="254">
        <f t="shared" si="143"/>
        <v>0</v>
      </c>
      <c r="AC769" s="254"/>
      <c r="AD769" s="255"/>
    </row>
    <row r="770" spans="1:30" ht="12.75" customHeight="1" x14ac:dyDescent="0.25">
      <c r="A770" s="186"/>
      <c r="B770" s="230"/>
      <c r="C770" s="256"/>
      <c r="D770" s="232"/>
      <c r="E770" s="192">
        <f t="shared" si="133"/>
        <v>10</v>
      </c>
      <c r="F770" s="144" t="str">
        <f>IFERROR(IF(MID(D770,4,3)="AFE",VLOOKUP(D770,'Affiliated entities'!$B$7:$T$37,2,FALSE),VLOOKUP(A770,Beneficiaries!$A$9:$C$38,2,FALSE)),"")</f>
        <v/>
      </c>
      <c r="G770" s="187" t="str">
        <f>IFERROR(IF(MID(D770,4,3)="AFE",VLOOKUP(D770,'Affiliated entities'!$B$7:$T$37,4,FALSE),VLOOKUP(A770,Beneficiaries!$A$9:$C$38,3,FALSE)),"")</f>
        <v/>
      </c>
      <c r="H770" s="188" t="b">
        <f t="shared" si="134"/>
        <v>1</v>
      </c>
      <c r="I770" s="147" t="str">
        <f t="shared" si="135"/>
        <v/>
      </c>
      <c r="J770" s="300">
        <f t="shared" si="136"/>
        <v>0</v>
      </c>
      <c r="K770" s="257"/>
      <c r="L770" s="230"/>
      <c r="M770" s="258"/>
      <c r="N770" s="258"/>
      <c r="O770" s="259"/>
      <c r="P770" s="258"/>
      <c r="Q770" s="259"/>
      <c r="R770" s="261"/>
      <c r="S770" s="261"/>
      <c r="T770" s="236"/>
      <c r="U770" s="402"/>
      <c r="V770" s="277">
        <f t="shared" si="137"/>
        <v>0</v>
      </c>
      <c r="W770" s="323" t="str">
        <f t="shared" si="138"/>
        <v/>
      </c>
      <c r="X770" s="238" t="str">
        <f t="shared" si="139"/>
        <v/>
      </c>
      <c r="Y770" s="252">
        <f t="shared" si="140"/>
        <v>0</v>
      </c>
      <c r="Z770" s="252">
        <f t="shared" si="141"/>
        <v>0</v>
      </c>
      <c r="AA770" s="253">
        <f t="shared" si="142"/>
        <v>0</v>
      </c>
      <c r="AB770" s="254">
        <f t="shared" si="143"/>
        <v>0</v>
      </c>
      <c r="AC770" s="254"/>
      <c r="AD770" s="255"/>
    </row>
    <row r="771" spans="1:30" ht="12.75" customHeight="1" x14ac:dyDescent="0.25">
      <c r="A771" s="186"/>
      <c r="B771" s="230"/>
      <c r="C771" s="256"/>
      <c r="D771" s="232"/>
      <c r="E771" s="192">
        <f t="shared" si="133"/>
        <v>10</v>
      </c>
      <c r="F771" s="144" t="str">
        <f>IFERROR(IF(MID(D771,4,3)="AFE",VLOOKUP(D771,'Affiliated entities'!$B$7:$T$37,2,FALSE),VLOOKUP(A771,Beneficiaries!$A$9:$C$38,2,FALSE)),"")</f>
        <v/>
      </c>
      <c r="G771" s="187" t="str">
        <f>IFERROR(IF(MID(D771,4,3)="AFE",VLOOKUP(D771,'Affiliated entities'!$B$7:$T$37,4,FALSE),VLOOKUP(A771,Beneficiaries!$A$9:$C$38,3,FALSE)),"")</f>
        <v/>
      </c>
      <c r="H771" s="188" t="b">
        <f t="shared" si="134"/>
        <v>1</v>
      </c>
      <c r="I771" s="147" t="str">
        <f t="shared" si="135"/>
        <v/>
      </c>
      <c r="J771" s="300">
        <f t="shared" si="136"/>
        <v>0</v>
      </c>
      <c r="K771" s="257"/>
      <c r="L771" s="230"/>
      <c r="M771" s="258"/>
      <c r="N771" s="258"/>
      <c r="O771" s="259"/>
      <c r="P771" s="258"/>
      <c r="Q771" s="259"/>
      <c r="R771" s="261"/>
      <c r="S771" s="261"/>
      <c r="T771" s="236"/>
      <c r="U771" s="402"/>
      <c r="V771" s="277">
        <f t="shared" si="137"/>
        <v>0</v>
      </c>
      <c r="W771" s="323" t="str">
        <f t="shared" si="138"/>
        <v/>
      </c>
      <c r="X771" s="238" t="str">
        <f t="shared" si="139"/>
        <v/>
      </c>
      <c r="Y771" s="252">
        <f t="shared" si="140"/>
        <v>0</v>
      </c>
      <c r="Z771" s="252">
        <f t="shared" si="141"/>
        <v>0</v>
      </c>
      <c r="AA771" s="253">
        <f t="shared" si="142"/>
        <v>0</v>
      </c>
      <c r="AB771" s="254">
        <f t="shared" si="143"/>
        <v>0</v>
      </c>
      <c r="AC771" s="254"/>
      <c r="AD771" s="255"/>
    </row>
    <row r="772" spans="1:30" ht="12.75" customHeight="1" x14ac:dyDescent="0.25">
      <c r="A772" s="186"/>
      <c r="B772" s="230"/>
      <c r="C772" s="256"/>
      <c r="D772" s="232"/>
      <c r="E772" s="192">
        <f t="shared" si="133"/>
        <v>10</v>
      </c>
      <c r="F772" s="144" t="str">
        <f>IFERROR(IF(MID(D772,4,3)="AFE",VLOOKUP(D772,'Affiliated entities'!$B$7:$T$37,2,FALSE),VLOOKUP(A772,Beneficiaries!$A$9:$C$38,2,FALSE)),"")</f>
        <v/>
      </c>
      <c r="G772" s="187" t="str">
        <f>IFERROR(IF(MID(D772,4,3)="AFE",VLOOKUP(D772,'Affiliated entities'!$B$7:$T$37,4,FALSE),VLOOKUP(A772,Beneficiaries!$A$9:$C$38,3,FALSE)),"")</f>
        <v/>
      </c>
      <c r="H772" s="188" t="b">
        <f t="shared" si="134"/>
        <v>1</v>
      </c>
      <c r="I772" s="147" t="str">
        <f t="shared" si="135"/>
        <v/>
      </c>
      <c r="J772" s="300">
        <f t="shared" si="136"/>
        <v>0</v>
      </c>
      <c r="K772" s="257"/>
      <c r="L772" s="230"/>
      <c r="M772" s="258"/>
      <c r="N772" s="258"/>
      <c r="O772" s="259"/>
      <c r="P772" s="258"/>
      <c r="Q772" s="259"/>
      <c r="R772" s="261"/>
      <c r="S772" s="261"/>
      <c r="T772" s="236"/>
      <c r="U772" s="402"/>
      <c r="V772" s="277">
        <f t="shared" si="137"/>
        <v>0</v>
      </c>
      <c r="W772" s="323" t="str">
        <f t="shared" si="138"/>
        <v/>
      </c>
      <c r="X772" s="238" t="str">
        <f t="shared" si="139"/>
        <v/>
      </c>
      <c r="Y772" s="252">
        <f t="shared" si="140"/>
        <v>0</v>
      </c>
      <c r="Z772" s="252">
        <f t="shared" si="141"/>
        <v>0</v>
      </c>
      <c r="AA772" s="253">
        <f t="shared" si="142"/>
        <v>0</v>
      </c>
      <c r="AB772" s="254">
        <f t="shared" si="143"/>
        <v>0</v>
      </c>
      <c r="AC772" s="254"/>
      <c r="AD772" s="255"/>
    </row>
    <row r="773" spans="1:30" ht="12.75" customHeight="1" x14ac:dyDescent="0.25">
      <c r="A773" s="186"/>
      <c r="B773" s="230"/>
      <c r="C773" s="256"/>
      <c r="D773" s="232"/>
      <c r="E773" s="192">
        <f t="shared" si="133"/>
        <v>10</v>
      </c>
      <c r="F773" s="144" t="str">
        <f>IFERROR(IF(MID(D773,4,3)="AFE",VLOOKUP(D773,'Affiliated entities'!$B$7:$T$37,2,FALSE),VLOOKUP(A773,Beneficiaries!$A$9:$C$38,2,FALSE)),"")</f>
        <v/>
      </c>
      <c r="G773" s="187" t="str">
        <f>IFERROR(IF(MID(D773,4,3)="AFE",VLOOKUP(D773,'Affiliated entities'!$B$7:$T$37,4,FALSE),VLOOKUP(A773,Beneficiaries!$A$9:$C$38,3,FALSE)),"")</f>
        <v/>
      </c>
      <c r="H773" s="188" t="b">
        <f t="shared" si="134"/>
        <v>1</v>
      </c>
      <c r="I773" s="147" t="str">
        <f t="shared" si="135"/>
        <v/>
      </c>
      <c r="J773" s="300">
        <f t="shared" si="136"/>
        <v>0</v>
      </c>
      <c r="K773" s="257"/>
      <c r="L773" s="230"/>
      <c r="M773" s="258"/>
      <c r="N773" s="258"/>
      <c r="O773" s="259"/>
      <c r="P773" s="258"/>
      <c r="Q773" s="259"/>
      <c r="R773" s="261"/>
      <c r="S773" s="261"/>
      <c r="T773" s="236"/>
      <c r="U773" s="402"/>
      <c r="V773" s="277">
        <f t="shared" si="137"/>
        <v>0</v>
      </c>
      <c r="W773" s="323" t="str">
        <f t="shared" si="138"/>
        <v/>
      </c>
      <c r="X773" s="238" t="str">
        <f t="shared" si="139"/>
        <v/>
      </c>
      <c r="Y773" s="252">
        <f t="shared" si="140"/>
        <v>0</v>
      </c>
      <c r="Z773" s="252">
        <f t="shared" si="141"/>
        <v>0</v>
      </c>
      <c r="AA773" s="253">
        <f t="shared" si="142"/>
        <v>0</v>
      </c>
      <c r="AB773" s="254">
        <f t="shared" si="143"/>
        <v>0</v>
      </c>
      <c r="AC773" s="254"/>
      <c r="AD773" s="255"/>
    </row>
    <row r="774" spans="1:30" ht="12.75" customHeight="1" x14ac:dyDescent="0.25">
      <c r="A774" s="186"/>
      <c r="B774" s="230"/>
      <c r="C774" s="256"/>
      <c r="D774" s="232"/>
      <c r="E774" s="192">
        <f t="shared" si="133"/>
        <v>10</v>
      </c>
      <c r="F774" s="144" t="str">
        <f>IFERROR(IF(MID(D774,4,3)="AFE",VLOOKUP(D774,'Affiliated entities'!$B$7:$T$37,2,FALSE),VLOOKUP(A774,Beneficiaries!$A$9:$C$38,2,FALSE)),"")</f>
        <v/>
      </c>
      <c r="G774" s="187" t="str">
        <f>IFERROR(IF(MID(D774,4,3)="AFE",VLOOKUP(D774,'Affiliated entities'!$B$7:$T$37,4,FALSE),VLOOKUP(A774,Beneficiaries!$A$9:$C$38,3,FALSE)),"")</f>
        <v/>
      </c>
      <c r="H774" s="188" t="b">
        <f t="shared" si="134"/>
        <v>1</v>
      </c>
      <c r="I774" s="147" t="str">
        <f t="shared" si="135"/>
        <v/>
      </c>
      <c r="J774" s="300">
        <f t="shared" si="136"/>
        <v>0</v>
      </c>
      <c r="K774" s="257"/>
      <c r="L774" s="230"/>
      <c r="M774" s="258"/>
      <c r="N774" s="258"/>
      <c r="O774" s="259"/>
      <c r="P774" s="258"/>
      <c r="Q774" s="259"/>
      <c r="R774" s="261"/>
      <c r="S774" s="261"/>
      <c r="T774" s="236"/>
      <c r="U774" s="402"/>
      <c r="V774" s="277">
        <f t="shared" si="137"/>
        <v>0</v>
      </c>
      <c r="W774" s="323" t="str">
        <f t="shared" si="138"/>
        <v/>
      </c>
      <c r="X774" s="238" t="str">
        <f t="shared" si="139"/>
        <v/>
      </c>
      <c r="Y774" s="252">
        <f t="shared" si="140"/>
        <v>0</v>
      </c>
      <c r="Z774" s="252">
        <f t="shared" si="141"/>
        <v>0</v>
      </c>
      <c r="AA774" s="253">
        <f t="shared" si="142"/>
        <v>0</v>
      </c>
      <c r="AB774" s="254">
        <f t="shared" si="143"/>
        <v>0</v>
      </c>
      <c r="AC774" s="254"/>
      <c r="AD774" s="255"/>
    </row>
    <row r="775" spans="1:30" ht="12.75" customHeight="1" x14ac:dyDescent="0.25">
      <c r="A775" s="186"/>
      <c r="B775" s="230"/>
      <c r="C775" s="256"/>
      <c r="D775" s="232"/>
      <c r="E775" s="192">
        <f t="shared" si="133"/>
        <v>10</v>
      </c>
      <c r="F775" s="144" t="str">
        <f>IFERROR(IF(MID(D775,4,3)="AFE",VLOOKUP(D775,'Affiliated entities'!$B$7:$T$37,2,FALSE),VLOOKUP(A775,Beneficiaries!$A$9:$C$38,2,FALSE)),"")</f>
        <v/>
      </c>
      <c r="G775" s="187" t="str">
        <f>IFERROR(IF(MID(D775,4,3)="AFE",VLOOKUP(D775,'Affiliated entities'!$B$7:$T$37,4,FALSE),VLOOKUP(A775,Beneficiaries!$A$9:$C$38,3,FALSE)),"")</f>
        <v/>
      </c>
      <c r="H775" s="188" t="b">
        <f t="shared" si="134"/>
        <v>1</v>
      </c>
      <c r="I775" s="147" t="str">
        <f t="shared" si="135"/>
        <v/>
      </c>
      <c r="J775" s="300">
        <f t="shared" si="136"/>
        <v>0</v>
      </c>
      <c r="K775" s="257"/>
      <c r="L775" s="230"/>
      <c r="M775" s="258"/>
      <c r="N775" s="258"/>
      <c r="O775" s="259"/>
      <c r="P775" s="258"/>
      <c r="Q775" s="259"/>
      <c r="R775" s="261"/>
      <c r="S775" s="261"/>
      <c r="T775" s="236"/>
      <c r="U775" s="402"/>
      <c r="V775" s="277">
        <f t="shared" si="137"/>
        <v>0</v>
      </c>
      <c r="W775" s="323" t="str">
        <f t="shared" si="138"/>
        <v/>
      </c>
      <c r="X775" s="238" t="str">
        <f t="shared" si="139"/>
        <v/>
      </c>
      <c r="Y775" s="252">
        <f t="shared" si="140"/>
        <v>0</v>
      </c>
      <c r="Z775" s="252">
        <f t="shared" si="141"/>
        <v>0</v>
      </c>
      <c r="AA775" s="253">
        <f t="shared" si="142"/>
        <v>0</v>
      </c>
      <c r="AB775" s="254">
        <f t="shared" si="143"/>
        <v>0</v>
      </c>
      <c r="AC775" s="254"/>
      <c r="AD775" s="255"/>
    </row>
    <row r="776" spans="1:30" ht="12.75" customHeight="1" x14ac:dyDescent="0.25">
      <c r="A776" s="186"/>
      <c r="B776" s="230"/>
      <c r="C776" s="256"/>
      <c r="D776" s="232"/>
      <c r="E776" s="192">
        <f t="shared" si="133"/>
        <v>10</v>
      </c>
      <c r="F776" s="144" t="str">
        <f>IFERROR(IF(MID(D776,4,3)="AFE",VLOOKUP(D776,'Affiliated entities'!$B$7:$T$37,2,FALSE),VLOOKUP(A776,Beneficiaries!$A$9:$C$38,2,FALSE)),"")</f>
        <v/>
      </c>
      <c r="G776" s="187" t="str">
        <f>IFERROR(IF(MID(D776,4,3)="AFE",VLOOKUP(D776,'Affiliated entities'!$B$7:$T$37,4,FALSE),VLOOKUP(A776,Beneficiaries!$A$9:$C$38,3,FALSE)),"")</f>
        <v/>
      </c>
      <c r="H776" s="188" t="b">
        <f t="shared" si="134"/>
        <v>1</v>
      </c>
      <c r="I776" s="147" t="str">
        <f t="shared" si="135"/>
        <v/>
      </c>
      <c r="J776" s="300">
        <f t="shared" si="136"/>
        <v>0</v>
      </c>
      <c r="K776" s="257"/>
      <c r="L776" s="230"/>
      <c r="M776" s="258"/>
      <c r="N776" s="258"/>
      <c r="O776" s="259"/>
      <c r="P776" s="258"/>
      <c r="Q776" s="259"/>
      <c r="R776" s="261"/>
      <c r="S776" s="261"/>
      <c r="T776" s="236"/>
      <c r="U776" s="402"/>
      <c r="V776" s="277">
        <f t="shared" si="137"/>
        <v>0</v>
      </c>
      <c r="W776" s="323" t="str">
        <f t="shared" si="138"/>
        <v/>
      </c>
      <c r="X776" s="238" t="str">
        <f t="shared" si="139"/>
        <v/>
      </c>
      <c r="Y776" s="252">
        <f t="shared" si="140"/>
        <v>0</v>
      </c>
      <c r="Z776" s="252">
        <f t="shared" si="141"/>
        <v>0</v>
      </c>
      <c r="AA776" s="253">
        <f t="shared" si="142"/>
        <v>0</v>
      </c>
      <c r="AB776" s="254">
        <f t="shared" si="143"/>
        <v>0</v>
      </c>
      <c r="AC776" s="254"/>
      <c r="AD776" s="255"/>
    </row>
    <row r="777" spans="1:30" ht="12.75" customHeight="1" x14ac:dyDescent="0.25">
      <c r="A777" s="186"/>
      <c r="B777" s="230"/>
      <c r="C777" s="256"/>
      <c r="D777" s="232"/>
      <c r="E777" s="192">
        <f t="shared" si="133"/>
        <v>10</v>
      </c>
      <c r="F777" s="144" t="str">
        <f>IFERROR(IF(MID(D777,4,3)="AFE",VLOOKUP(D777,'Affiliated entities'!$B$7:$T$37,2,FALSE),VLOOKUP(A777,Beneficiaries!$A$9:$C$38,2,FALSE)),"")</f>
        <v/>
      </c>
      <c r="G777" s="187" t="str">
        <f>IFERROR(IF(MID(D777,4,3)="AFE",VLOOKUP(D777,'Affiliated entities'!$B$7:$T$37,4,FALSE),VLOOKUP(A777,Beneficiaries!$A$9:$C$38,3,FALSE)),"")</f>
        <v/>
      </c>
      <c r="H777" s="188" t="b">
        <f t="shared" si="134"/>
        <v>1</v>
      </c>
      <c r="I777" s="147" t="str">
        <f t="shared" si="135"/>
        <v/>
      </c>
      <c r="J777" s="300">
        <f t="shared" si="136"/>
        <v>0</v>
      </c>
      <c r="K777" s="257"/>
      <c r="L777" s="230"/>
      <c r="M777" s="258"/>
      <c r="N777" s="258"/>
      <c r="O777" s="259"/>
      <c r="P777" s="258"/>
      <c r="Q777" s="259"/>
      <c r="R777" s="261"/>
      <c r="S777" s="261"/>
      <c r="T777" s="236"/>
      <c r="U777" s="402"/>
      <c r="V777" s="277">
        <f t="shared" si="137"/>
        <v>0</v>
      </c>
      <c r="W777" s="323" t="str">
        <f t="shared" si="138"/>
        <v/>
      </c>
      <c r="X777" s="238" t="str">
        <f t="shared" si="139"/>
        <v/>
      </c>
      <c r="Y777" s="252">
        <f t="shared" si="140"/>
        <v>0</v>
      </c>
      <c r="Z777" s="252">
        <f t="shared" si="141"/>
        <v>0</v>
      </c>
      <c r="AA777" s="253">
        <f t="shared" si="142"/>
        <v>0</v>
      </c>
      <c r="AB777" s="254">
        <f t="shared" si="143"/>
        <v>0</v>
      </c>
      <c r="AC777" s="254"/>
      <c r="AD777" s="255"/>
    </row>
    <row r="778" spans="1:30" ht="12.75" customHeight="1" x14ac:dyDescent="0.25">
      <c r="A778" s="186"/>
      <c r="B778" s="230"/>
      <c r="C778" s="256"/>
      <c r="D778" s="232"/>
      <c r="E778" s="192">
        <f t="shared" si="133"/>
        <v>10</v>
      </c>
      <c r="F778" s="144" t="str">
        <f>IFERROR(IF(MID(D778,4,3)="AFE",VLOOKUP(D778,'Affiliated entities'!$B$7:$T$37,2,FALSE),VLOOKUP(A778,Beneficiaries!$A$9:$C$38,2,FALSE)),"")</f>
        <v/>
      </c>
      <c r="G778" s="187" t="str">
        <f>IFERROR(IF(MID(D778,4,3)="AFE",VLOOKUP(D778,'Affiliated entities'!$B$7:$T$37,4,FALSE),VLOOKUP(A778,Beneficiaries!$A$9:$C$38,3,FALSE)),"")</f>
        <v/>
      </c>
      <c r="H778" s="188" t="b">
        <f t="shared" si="134"/>
        <v>1</v>
      </c>
      <c r="I778" s="147" t="str">
        <f t="shared" si="135"/>
        <v/>
      </c>
      <c r="J778" s="300">
        <f t="shared" si="136"/>
        <v>0</v>
      </c>
      <c r="K778" s="257"/>
      <c r="L778" s="230"/>
      <c r="M778" s="258"/>
      <c r="N778" s="258"/>
      <c r="O778" s="259"/>
      <c r="P778" s="258"/>
      <c r="Q778" s="259"/>
      <c r="R778" s="261"/>
      <c r="S778" s="261"/>
      <c r="T778" s="236"/>
      <c r="U778" s="402"/>
      <c r="V778" s="277">
        <f t="shared" si="137"/>
        <v>0</v>
      </c>
      <c r="W778" s="323" t="str">
        <f t="shared" si="138"/>
        <v/>
      </c>
      <c r="X778" s="238" t="str">
        <f t="shared" si="139"/>
        <v/>
      </c>
      <c r="Y778" s="252">
        <f t="shared" si="140"/>
        <v>0</v>
      </c>
      <c r="Z778" s="252">
        <f t="shared" si="141"/>
        <v>0</v>
      </c>
      <c r="AA778" s="253">
        <f t="shared" si="142"/>
        <v>0</v>
      </c>
      <c r="AB778" s="254">
        <f t="shared" si="143"/>
        <v>0</v>
      </c>
      <c r="AC778" s="254"/>
      <c r="AD778" s="255"/>
    </row>
    <row r="779" spans="1:30" ht="12.75" customHeight="1" x14ac:dyDescent="0.25">
      <c r="A779" s="186"/>
      <c r="B779" s="230"/>
      <c r="C779" s="256"/>
      <c r="D779" s="232"/>
      <c r="E779" s="192">
        <f t="shared" si="133"/>
        <v>10</v>
      </c>
      <c r="F779" s="144" t="str">
        <f>IFERROR(IF(MID(D779,4,3)="AFE",VLOOKUP(D779,'Affiliated entities'!$B$7:$T$37,2,FALSE),VLOOKUP(A779,Beneficiaries!$A$9:$C$38,2,FALSE)),"")</f>
        <v/>
      </c>
      <c r="G779" s="187" t="str">
        <f>IFERROR(IF(MID(D779,4,3)="AFE",VLOOKUP(D779,'Affiliated entities'!$B$7:$T$37,4,FALSE),VLOOKUP(A779,Beneficiaries!$A$9:$C$38,3,FALSE)),"")</f>
        <v/>
      </c>
      <c r="H779" s="188" t="b">
        <f t="shared" si="134"/>
        <v>1</v>
      </c>
      <c r="I779" s="147" t="str">
        <f t="shared" si="135"/>
        <v/>
      </c>
      <c r="J779" s="300">
        <f t="shared" si="136"/>
        <v>0</v>
      </c>
      <c r="K779" s="257"/>
      <c r="L779" s="230"/>
      <c r="M779" s="258"/>
      <c r="N779" s="258"/>
      <c r="O779" s="259"/>
      <c r="P779" s="258"/>
      <c r="Q779" s="259"/>
      <c r="R779" s="261"/>
      <c r="S779" s="261"/>
      <c r="T779" s="236"/>
      <c r="U779" s="402"/>
      <c r="V779" s="277">
        <f t="shared" si="137"/>
        <v>0</v>
      </c>
      <c r="W779" s="323" t="str">
        <f t="shared" si="138"/>
        <v/>
      </c>
      <c r="X779" s="238" t="str">
        <f t="shared" si="139"/>
        <v/>
      </c>
      <c r="Y779" s="252">
        <f t="shared" si="140"/>
        <v>0</v>
      </c>
      <c r="Z779" s="252">
        <f t="shared" si="141"/>
        <v>0</v>
      </c>
      <c r="AA779" s="253">
        <f t="shared" si="142"/>
        <v>0</v>
      </c>
      <c r="AB779" s="254">
        <f t="shared" si="143"/>
        <v>0</v>
      </c>
      <c r="AC779" s="254"/>
      <c r="AD779" s="255"/>
    </row>
    <row r="780" spans="1:30" ht="12.75" customHeight="1" x14ac:dyDescent="0.25">
      <c r="A780" s="186"/>
      <c r="B780" s="230"/>
      <c r="C780" s="256"/>
      <c r="D780" s="232"/>
      <c r="E780" s="192">
        <f t="shared" si="133"/>
        <v>10</v>
      </c>
      <c r="F780" s="144" t="str">
        <f>IFERROR(IF(MID(D780,4,3)="AFE",VLOOKUP(D780,'Affiliated entities'!$B$7:$T$37,2,FALSE),VLOOKUP(A780,Beneficiaries!$A$9:$C$38,2,FALSE)),"")</f>
        <v/>
      </c>
      <c r="G780" s="187" t="str">
        <f>IFERROR(IF(MID(D780,4,3)="AFE",VLOOKUP(D780,'Affiliated entities'!$B$7:$T$37,4,FALSE),VLOOKUP(A780,Beneficiaries!$A$9:$C$38,3,FALSE)),"")</f>
        <v/>
      </c>
      <c r="H780" s="188" t="b">
        <f t="shared" si="134"/>
        <v>1</v>
      </c>
      <c r="I780" s="147" t="str">
        <f t="shared" si="135"/>
        <v/>
      </c>
      <c r="J780" s="300">
        <f t="shared" si="136"/>
        <v>0</v>
      </c>
      <c r="K780" s="257"/>
      <c r="L780" s="230"/>
      <c r="M780" s="258"/>
      <c r="N780" s="258"/>
      <c r="O780" s="259"/>
      <c r="P780" s="258"/>
      <c r="Q780" s="259"/>
      <c r="R780" s="261"/>
      <c r="S780" s="261"/>
      <c r="T780" s="236"/>
      <c r="U780" s="402"/>
      <c r="V780" s="277">
        <f t="shared" si="137"/>
        <v>0</v>
      </c>
      <c r="W780" s="323" t="str">
        <f t="shared" si="138"/>
        <v/>
      </c>
      <c r="X780" s="238" t="str">
        <f t="shared" si="139"/>
        <v/>
      </c>
      <c r="Y780" s="252">
        <f t="shared" si="140"/>
        <v>0</v>
      </c>
      <c r="Z780" s="252">
        <f t="shared" si="141"/>
        <v>0</v>
      </c>
      <c r="AA780" s="253">
        <f t="shared" si="142"/>
        <v>0</v>
      </c>
      <c r="AB780" s="254">
        <f t="shared" si="143"/>
        <v>0</v>
      </c>
      <c r="AC780" s="254"/>
      <c r="AD780" s="255"/>
    </row>
    <row r="781" spans="1:30" ht="12.75" customHeight="1" x14ac:dyDescent="0.25">
      <c r="A781" s="186"/>
      <c r="B781" s="230"/>
      <c r="C781" s="256"/>
      <c r="D781" s="232"/>
      <c r="E781" s="192">
        <f t="shared" si="133"/>
        <v>10</v>
      </c>
      <c r="F781" s="144" t="str">
        <f>IFERROR(IF(MID(D781,4,3)="AFE",VLOOKUP(D781,'Affiliated entities'!$B$7:$T$37,2,FALSE),VLOOKUP(A781,Beneficiaries!$A$9:$C$38,2,FALSE)),"")</f>
        <v/>
      </c>
      <c r="G781" s="187" t="str">
        <f>IFERROR(IF(MID(D781,4,3)="AFE",VLOOKUP(D781,'Affiliated entities'!$B$7:$T$37,4,FALSE),VLOOKUP(A781,Beneficiaries!$A$9:$C$38,3,FALSE)),"")</f>
        <v/>
      </c>
      <c r="H781" s="188" t="b">
        <f t="shared" si="134"/>
        <v>1</v>
      </c>
      <c r="I781" s="147" t="str">
        <f t="shared" si="135"/>
        <v/>
      </c>
      <c r="J781" s="300">
        <f t="shared" si="136"/>
        <v>0</v>
      </c>
      <c r="K781" s="257"/>
      <c r="L781" s="230"/>
      <c r="M781" s="258"/>
      <c r="N781" s="258"/>
      <c r="O781" s="259"/>
      <c r="P781" s="258"/>
      <c r="Q781" s="259"/>
      <c r="R781" s="261"/>
      <c r="S781" s="261"/>
      <c r="T781" s="236"/>
      <c r="U781" s="402"/>
      <c r="V781" s="277">
        <f t="shared" si="137"/>
        <v>0</v>
      </c>
      <c r="W781" s="323" t="str">
        <f t="shared" si="138"/>
        <v/>
      </c>
      <c r="X781" s="238" t="str">
        <f t="shared" si="139"/>
        <v/>
      </c>
      <c r="Y781" s="252">
        <f t="shared" si="140"/>
        <v>0</v>
      </c>
      <c r="Z781" s="252">
        <f t="shared" si="141"/>
        <v>0</v>
      </c>
      <c r="AA781" s="253">
        <f t="shared" si="142"/>
        <v>0</v>
      </c>
      <c r="AB781" s="254">
        <f t="shared" si="143"/>
        <v>0</v>
      </c>
      <c r="AC781" s="254"/>
      <c r="AD781" s="255"/>
    </row>
    <row r="782" spans="1:30" ht="12.75" customHeight="1" x14ac:dyDescent="0.25">
      <c r="A782" s="186"/>
      <c r="B782" s="230"/>
      <c r="C782" s="256"/>
      <c r="D782" s="232"/>
      <c r="E782" s="192">
        <f t="shared" si="133"/>
        <v>10</v>
      </c>
      <c r="F782" s="144" t="str">
        <f>IFERROR(IF(MID(D782,4,3)="AFE",VLOOKUP(D782,'Affiliated entities'!$B$7:$T$37,2,FALSE),VLOOKUP(A782,Beneficiaries!$A$9:$C$38,2,FALSE)),"")</f>
        <v/>
      </c>
      <c r="G782" s="187" t="str">
        <f>IFERROR(IF(MID(D782,4,3)="AFE",VLOOKUP(D782,'Affiliated entities'!$B$7:$T$37,4,FALSE),VLOOKUP(A782,Beneficiaries!$A$9:$C$38,3,FALSE)),"")</f>
        <v/>
      </c>
      <c r="H782" s="188" t="b">
        <f t="shared" si="134"/>
        <v>1</v>
      </c>
      <c r="I782" s="147" t="str">
        <f t="shared" si="135"/>
        <v/>
      </c>
      <c r="J782" s="300">
        <f t="shared" si="136"/>
        <v>0</v>
      </c>
      <c r="K782" s="257"/>
      <c r="L782" s="230"/>
      <c r="M782" s="258"/>
      <c r="N782" s="258"/>
      <c r="O782" s="259"/>
      <c r="P782" s="258"/>
      <c r="Q782" s="259"/>
      <c r="R782" s="261"/>
      <c r="S782" s="261"/>
      <c r="T782" s="236"/>
      <c r="U782" s="402"/>
      <c r="V782" s="277">
        <f t="shared" si="137"/>
        <v>0</v>
      </c>
      <c r="W782" s="323" t="str">
        <f t="shared" si="138"/>
        <v/>
      </c>
      <c r="X782" s="238" t="str">
        <f t="shared" si="139"/>
        <v/>
      </c>
      <c r="Y782" s="252">
        <f t="shared" si="140"/>
        <v>0</v>
      </c>
      <c r="Z782" s="252">
        <f t="shared" si="141"/>
        <v>0</v>
      </c>
      <c r="AA782" s="253">
        <f t="shared" si="142"/>
        <v>0</v>
      </c>
      <c r="AB782" s="254">
        <f t="shared" si="143"/>
        <v>0</v>
      </c>
      <c r="AC782" s="254"/>
      <c r="AD782" s="255"/>
    </row>
    <row r="783" spans="1:30" ht="12.75" customHeight="1" x14ac:dyDescent="0.25">
      <c r="A783" s="186"/>
      <c r="B783" s="230"/>
      <c r="C783" s="256"/>
      <c r="D783" s="232"/>
      <c r="E783" s="192">
        <f t="shared" si="133"/>
        <v>10</v>
      </c>
      <c r="F783" s="144" t="str">
        <f>IFERROR(IF(MID(D783,4,3)="AFE",VLOOKUP(D783,'Affiliated entities'!$B$7:$T$37,2,FALSE),VLOOKUP(A783,Beneficiaries!$A$9:$C$38,2,FALSE)),"")</f>
        <v/>
      </c>
      <c r="G783" s="187" t="str">
        <f>IFERROR(IF(MID(D783,4,3)="AFE",VLOOKUP(D783,'Affiliated entities'!$B$7:$T$37,4,FALSE),VLOOKUP(A783,Beneficiaries!$A$9:$C$38,3,FALSE)),"")</f>
        <v/>
      </c>
      <c r="H783" s="188" t="b">
        <f t="shared" si="134"/>
        <v>1</v>
      </c>
      <c r="I783" s="147" t="str">
        <f t="shared" si="135"/>
        <v/>
      </c>
      <c r="J783" s="300">
        <f t="shared" si="136"/>
        <v>0</v>
      </c>
      <c r="K783" s="257"/>
      <c r="L783" s="230"/>
      <c r="M783" s="258"/>
      <c r="N783" s="258"/>
      <c r="O783" s="259"/>
      <c r="P783" s="258"/>
      <c r="Q783" s="259"/>
      <c r="R783" s="261"/>
      <c r="S783" s="261"/>
      <c r="T783" s="236"/>
      <c r="U783" s="402"/>
      <c r="V783" s="277">
        <f t="shared" si="137"/>
        <v>0</v>
      </c>
      <c r="W783" s="323" t="str">
        <f t="shared" si="138"/>
        <v/>
      </c>
      <c r="X783" s="238" t="str">
        <f t="shared" si="139"/>
        <v/>
      </c>
      <c r="Y783" s="252">
        <f t="shared" si="140"/>
        <v>0</v>
      </c>
      <c r="Z783" s="252">
        <f t="shared" si="141"/>
        <v>0</v>
      </c>
      <c r="AA783" s="253">
        <f t="shared" si="142"/>
        <v>0</v>
      </c>
      <c r="AB783" s="254">
        <f t="shared" si="143"/>
        <v>0</v>
      </c>
      <c r="AC783" s="254"/>
      <c r="AD783" s="255"/>
    </row>
    <row r="784" spans="1:30" ht="12.75" customHeight="1" x14ac:dyDescent="0.25">
      <c r="A784" s="186"/>
      <c r="B784" s="230"/>
      <c r="C784" s="256"/>
      <c r="D784" s="232"/>
      <c r="E784" s="192">
        <f t="shared" si="133"/>
        <v>10</v>
      </c>
      <c r="F784" s="144" t="str">
        <f>IFERROR(IF(MID(D784,4,3)="AFE",VLOOKUP(D784,'Affiliated entities'!$B$7:$T$37,2,FALSE),VLOOKUP(A784,Beneficiaries!$A$9:$C$38,2,FALSE)),"")</f>
        <v/>
      </c>
      <c r="G784" s="187" t="str">
        <f>IFERROR(IF(MID(D784,4,3)="AFE",VLOOKUP(D784,'Affiliated entities'!$B$7:$T$37,4,FALSE),VLOOKUP(A784,Beneficiaries!$A$9:$C$38,3,FALSE)),"")</f>
        <v/>
      </c>
      <c r="H784" s="188" t="b">
        <f t="shared" si="134"/>
        <v>1</v>
      </c>
      <c r="I784" s="147" t="str">
        <f t="shared" si="135"/>
        <v/>
      </c>
      <c r="J784" s="300">
        <f t="shared" si="136"/>
        <v>0</v>
      </c>
      <c r="K784" s="257"/>
      <c r="L784" s="230"/>
      <c r="M784" s="258"/>
      <c r="N784" s="258"/>
      <c r="O784" s="259"/>
      <c r="P784" s="258"/>
      <c r="Q784" s="259"/>
      <c r="R784" s="261"/>
      <c r="S784" s="261"/>
      <c r="T784" s="236"/>
      <c r="U784" s="402"/>
      <c r="V784" s="277">
        <f t="shared" si="137"/>
        <v>0</v>
      </c>
      <c r="W784" s="323" t="str">
        <f t="shared" si="138"/>
        <v/>
      </c>
      <c r="X784" s="238" t="str">
        <f t="shared" si="139"/>
        <v/>
      </c>
      <c r="Y784" s="252">
        <f t="shared" si="140"/>
        <v>0</v>
      </c>
      <c r="Z784" s="252">
        <f t="shared" si="141"/>
        <v>0</v>
      </c>
      <c r="AA784" s="253">
        <f t="shared" si="142"/>
        <v>0</v>
      </c>
      <c r="AB784" s="254">
        <f t="shared" si="143"/>
        <v>0</v>
      </c>
      <c r="AC784" s="254"/>
      <c r="AD784" s="255"/>
    </row>
    <row r="785" spans="1:30" ht="12.75" customHeight="1" x14ac:dyDescent="0.25">
      <c r="A785" s="186"/>
      <c r="B785" s="230"/>
      <c r="C785" s="256"/>
      <c r="D785" s="232"/>
      <c r="E785" s="192">
        <f t="shared" si="133"/>
        <v>10</v>
      </c>
      <c r="F785" s="144" t="str">
        <f>IFERROR(IF(MID(D785,4,3)="AFE",VLOOKUP(D785,'Affiliated entities'!$B$7:$T$37,2,FALSE),VLOOKUP(A785,Beneficiaries!$A$9:$C$38,2,FALSE)),"")</f>
        <v/>
      </c>
      <c r="G785" s="187" t="str">
        <f>IFERROR(IF(MID(D785,4,3)="AFE",VLOOKUP(D785,'Affiliated entities'!$B$7:$T$37,4,FALSE),VLOOKUP(A785,Beneficiaries!$A$9:$C$38,3,FALSE)),"")</f>
        <v/>
      </c>
      <c r="H785" s="188" t="b">
        <f t="shared" si="134"/>
        <v>1</v>
      </c>
      <c r="I785" s="147" t="str">
        <f t="shared" si="135"/>
        <v/>
      </c>
      <c r="J785" s="300">
        <f t="shared" si="136"/>
        <v>0</v>
      </c>
      <c r="K785" s="257"/>
      <c r="L785" s="230"/>
      <c r="M785" s="258"/>
      <c r="N785" s="258"/>
      <c r="O785" s="259"/>
      <c r="P785" s="258"/>
      <c r="Q785" s="259"/>
      <c r="R785" s="261"/>
      <c r="S785" s="261"/>
      <c r="T785" s="236"/>
      <c r="U785" s="402"/>
      <c r="V785" s="277">
        <f t="shared" si="137"/>
        <v>0</v>
      </c>
      <c r="W785" s="323" t="str">
        <f t="shared" si="138"/>
        <v/>
      </c>
      <c r="X785" s="238" t="str">
        <f t="shared" si="139"/>
        <v/>
      </c>
      <c r="Y785" s="252">
        <f t="shared" si="140"/>
        <v>0</v>
      </c>
      <c r="Z785" s="252">
        <f t="shared" si="141"/>
        <v>0</v>
      </c>
      <c r="AA785" s="253">
        <f t="shared" si="142"/>
        <v>0</v>
      </c>
      <c r="AB785" s="254">
        <f t="shared" si="143"/>
        <v>0</v>
      </c>
      <c r="AC785" s="254"/>
      <c r="AD785" s="255"/>
    </row>
    <row r="786" spans="1:30" ht="12.75" customHeight="1" x14ac:dyDescent="0.25">
      <c r="A786" s="186"/>
      <c r="B786" s="230"/>
      <c r="C786" s="256"/>
      <c r="D786" s="232"/>
      <c r="E786" s="192">
        <f t="shared" si="133"/>
        <v>10</v>
      </c>
      <c r="F786" s="144" t="str">
        <f>IFERROR(IF(MID(D786,4,3)="AFE",VLOOKUP(D786,'Affiliated entities'!$B$7:$T$37,2,FALSE),VLOOKUP(A786,Beneficiaries!$A$9:$C$38,2,FALSE)),"")</f>
        <v/>
      </c>
      <c r="G786" s="187" t="str">
        <f>IFERROR(IF(MID(D786,4,3)="AFE",VLOOKUP(D786,'Affiliated entities'!$B$7:$T$37,4,FALSE),VLOOKUP(A786,Beneficiaries!$A$9:$C$38,3,FALSE)),"")</f>
        <v/>
      </c>
      <c r="H786" s="188" t="b">
        <f t="shared" si="134"/>
        <v>1</v>
      </c>
      <c r="I786" s="147" t="str">
        <f t="shared" si="135"/>
        <v/>
      </c>
      <c r="J786" s="300">
        <f t="shared" si="136"/>
        <v>0</v>
      </c>
      <c r="K786" s="257"/>
      <c r="L786" s="230"/>
      <c r="M786" s="258"/>
      <c r="N786" s="258"/>
      <c r="O786" s="259"/>
      <c r="P786" s="258"/>
      <c r="Q786" s="259"/>
      <c r="R786" s="261"/>
      <c r="S786" s="261"/>
      <c r="T786" s="236"/>
      <c r="U786" s="402"/>
      <c r="V786" s="277">
        <f t="shared" si="137"/>
        <v>0</v>
      </c>
      <c r="W786" s="323" t="str">
        <f t="shared" si="138"/>
        <v/>
      </c>
      <c r="X786" s="238" t="str">
        <f t="shared" si="139"/>
        <v/>
      </c>
      <c r="Y786" s="252">
        <f t="shared" si="140"/>
        <v>0</v>
      </c>
      <c r="Z786" s="252">
        <f t="shared" si="141"/>
        <v>0</v>
      </c>
      <c r="AA786" s="253">
        <f t="shared" si="142"/>
        <v>0</v>
      </c>
      <c r="AB786" s="254">
        <f t="shared" si="143"/>
        <v>0</v>
      </c>
      <c r="AC786" s="254"/>
      <c r="AD786" s="255"/>
    </row>
    <row r="787" spans="1:30" ht="12.75" customHeight="1" x14ac:dyDescent="0.25">
      <c r="A787" s="186"/>
      <c r="B787" s="230"/>
      <c r="C787" s="256"/>
      <c r="D787" s="232"/>
      <c r="E787" s="192">
        <f t="shared" si="133"/>
        <v>10</v>
      </c>
      <c r="F787" s="144" t="str">
        <f>IFERROR(IF(MID(D787,4,3)="AFE",VLOOKUP(D787,'Affiliated entities'!$B$7:$T$37,2,FALSE),VLOOKUP(A787,Beneficiaries!$A$9:$C$38,2,FALSE)),"")</f>
        <v/>
      </c>
      <c r="G787" s="187" t="str">
        <f>IFERROR(IF(MID(D787,4,3)="AFE",VLOOKUP(D787,'Affiliated entities'!$B$7:$T$37,4,FALSE),VLOOKUP(A787,Beneficiaries!$A$9:$C$38,3,FALSE)),"")</f>
        <v/>
      </c>
      <c r="H787" s="188" t="b">
        <f t="shared" si="134"/>
        <v>1</v>
      </c>
      <c r="I787" s="147" t="str">
        <f t="shared" si="135"/>
        <v/>
      </c>
      <c r="J787" s="300">
        <f t="shared" si="136"/>
        <v>0</v>
      </c>
      <c r="K787" s="257"/>
      <c r="L787" s="230"/>
      <c r="M787" s="258"/>
      <c r="N787" s="258"/>
      <c r="O787" s="259"/>
      <c r="P787" s="258"/>
      <c r="Q787" s="259"/>
      <c r="R787" s="261"/>
      <c r="S787" s="261"/>
      <c r="T787" s="236"/>
      <c r="U787" s="402"/>
      <c r="V787" s="277">
        <f t="shared" si="137"/>
        <v>0</v>
      </c>
      <c r="W787" s="323" t="str">
        <f t="shared" si="138"/>
        <v/>
      </c>
      <c r="X787" s="238" t="str">
        <f t="shared" si="139"/>
        <v/>
      </c>
      <c r="Y787" s="252">
        <f t="shared" si="140"/>
        <v>0</v>
      </c>
      <c r="Z787" s="252">
        <f t="shared" si="141"/>
        <v>0</v>
      </c>
      <c r="AA787" s="253">
        <f t="shared" si="142"/>
        <v>0</v>
      </c>
      <c r="AB787" s="254">
        <f t="shared" si="143"/>
        <v>0</v>
      </c>
      <c r="AC787" s="254"/>
      <c r="AD787" s="255"/>
    </row>
    <row r="788" spans="1:30" ht="12.75" customHeight="1" x14ac:dyDescent="0.25">
      <c r="A788" s="186"/>
      <c r="B788" s="230"/>
      <c r="C788" s="256"/>
      <c r="D788" s="232"/>
      <c r="E788" s="192">
        <f t="shared" si="133"/>
        <v>10</v>
      </c>
      <c r="F788" s="144" t="str">
        <f>IFERROR(IF(MID(D788,4,3)="AFE",VLOOKUP(D788,'Affiliated entities'!$B$7:$T$37,2,FALSE),VLOOKUP(A788,Beneficiaries!$A$9:$C$38,2,FALSE)),"")</f>
        <v/>
      </c>
      <c r="G788" s="187" t="str">
        <f>IFERROR(IF(MID(D788,4,3)="AFE",VLOOKUP(D788,'Affiliated entities'!$B$7:$T$37,4,FALSE),VLOOKUP(A788,Beneficiaries!$A$9:$C$38,3,FALSE)),"")</f>
        <v/>
      </c>
      <c r="H788" s="188" t="b">
        <f t="shared" si="134"/>
        <v>1</v>
      </c>
      <c r="I788" s="147" t="str">
        <f t="shared" si="135"/>
        <v/>
      </c>
      <c r="J788" s="300">
        <f t="shared" si="136"/>
        <v>0</v>
      </c>
      <c r="K788" s="257"/>
      <c r="L788" s="230"/>
      <c r="M788" s="258"/>
      <c r="N788" s="258"/>
      <c r="O788" s="259"/>
      <c r="P788" s="258"/>
      <c r="Q788" s="259"/>
      <c r="R788" s="261"/>
      <c r="S788" s="261"/>
      <c r="T788" s="236"/>
      <c r="U788" s="402"/>
      <c r="V788" s="277">
        <f t="shared" si="137"/>
        <v>0</v>
      </c>
      <c r="W788" s="323" t="str">
        <f t="shared" si="138"/>
        <v/>
      </c>
      <c r="X788" s="238" t="str">
        <f t="shared" si="139"/>
        <v/>
      </c>
      <c r="Y788" s="252">
        <f t="shared" si="140"/>
        <v>0</v>
      </c>
      <c r="Z788" s="252">
        <f t="shared" si="141"/>
        <v>0</v>
      </c>
      <c r="AA788" s="253">
        <f t="shared" si="142"/>
        <v>0</v>
      </c>
      <c r="AB788" s="254">
        <f t="shared" si="143"/>
        <v>0</v>
      </c>
      <c r="AC788" s="254"/>
      <c r="AD788" s="255"/>
    </row>
    <row r="789" spans="1:30" ht="12.75" customHeight="1" x14ac:dyDescent="0.25">
      <c r="A789" s="186"/>
      <c r="B789" s="230"/>
      <c r="C789" s="256"/>
      <c r="D789" s="232"/>
      <c r="E789" s="192">
        <f t="shared" si="133"/>
        <v>10</v>
      </c>
      <c r="F789" s="144" t="str">
        <f>IFERROR(IF(MID(D789,4,3)="AFE",VLOOKUP(D789,'Affiliated entities'!$B$7:$T$37,2,FALSE),VLOOKUP(A789,Beneficiaries!$A$9:$C$38,2,FALSE)),"")</f>
        <v/>
      </c>
      <c r="G789" s="187" t="str">
        <f>IFERROR(IF(MID(D789,4,3)="AFE",VLOOKUP(D789,'Affiliated entities'!$B$7:$T$37,4,FALSE),VLOOKUP(A789,Beneficiaries!$A$9:$C$38,3,FALSE)),"")</f>
        <v/>
      </c>
      <c r="H789" s="188" t="b">
        <f t="shared" si="134"/>
        <v>1</v>
      </c>
      <c r="I789" s="147" t="str">
        <f t="shared" si="135"/>
        <v/>
      </c>
      <c r="J789" s="300">
        <f t="shared" si="136"/>
        <v>0</v>
      </c>
      <c r="K789" s="257"/>
      <c r="L789" s="230"/>
      <c r="M789" s="258"/>
      <c r="N789" s="258"/>
      <c r="O789" s="259"/>
      <c r="P789" s="258"/>
      <c r="Q789" s="259"/>
      <c r="R789" s="261"/>
      <c r="S789" s="261"/>
      <c r="T789" s="236"/>
      <c r="U789" s="402"/>
      <c r="V789" s="277">
        <f t="shared" si="137"/>
        <v>0</v>
      </c>
      <c r="W789" s="323" t="str">
        <f t="shared" si="138"/>
        <v/>
      </c>
      <c r="X789" s="238" t="str">
        <f t="shared" si="139"/>
        <v/>
      </c>
      <c r="Y789" s="252">
        <f t="shared" si="140"/>
        <v>0</v>
      </c>
      <c r="Z789" s="252">
        <f t="shared" si="141"/>
        <v>0</v>
      </c>
      <c r="AA789" s="253">
        <f t="shared" si="142"/>
        <v>0</v>
      </c>
      <c r="AB789" s="254">
        <f t="shared" si="143"/>
        <v>0</v>
      </c>
      <c r="AC789" s="254"/>
      <c r="AD789" s="255"/>
    </row>
    <row r="790" spans="1:30" ht="12.75" customHeight="1" x14ac:dyDescent="0.25">
      <c r="A790" s="186"/>
      <c r="B790" s="230"/>
      <c r="C790" s="256"/>
      <c r="D790" s="232"/>
      <c r="E790" s="192">
        <f t="shared" si="133"/>
        <v>10</v>
      </c>
      <c r="F790" s="144" t="str">
        <f>IFERROR(IF(MID(D790,4,3)="AFE",VLOOKUP(D790,'Affiliated entities'!$B$7:$T$37,2,FALSE),VLOOKUP(A790,Beneficiaries!$A$9:$C$38,2,FALSE)),"")</f>
        <v/>
      </c>
      <c r="G790" s="187" t="str">
        <f>IFERROR(IF(MID(D790,4,3)="AFE",VLOOKUP(D790,'Affiliated entities'!$B$7:$T$37,4,FALSE),VLOOKUP(A790,Beneficiaries!$A$9:$C$38,3,FALSE)),"")</f>
        <v/>
      </c>
      <c r="H790" s="188" t="b">
        <f t="shared" si="134"/>
        <v>1</v>
      </c>
      <c r="I790" s="147" t="str">
        <f t="shared" si="135"/>
        <v/>
      </c>
      <c r="J790" s="300">
        <f t="shared" si="136"/>
        <v>0</v>
      </c>
      <c r="K790" s="257"/>
      <c r="L790" s="230"/>
      <c r="M790" s="258"/>
      <c r="N790" s="258"/>
      <c r="O790" s="259"/>
      <c r="P790" s="258"/>
      <c r="Q790" s="259"/>
      <c r="R790" s="261"/>
      <c r="S790" s="261"/>
      <c r="T790" s="236"/>
      <c r="U790" s="402"/>
      <c r="V790" s="277">
        <f t="shared" si="137"/>
        <v>0</v>
      </c>
      <c r="W790" s="323" t="str">
        <f t="shared" si="138"/>
        <v/>
      </c>
      <c r="X790" s="238" t="str">
        <f t="shared" si="139"/>
        <v/>
      </c>
      <c r="Y790" s="252">
        <f t="shared" si="140"/>
        <v>0</v>
      </c>
      <c r="Z790" s="252">
        <f t="shared" si="141"/>
        <v>0</v>
      </c>
      <c r="AA790" s="253">
        <f t="shared" si="142"/>
        <v>0</v>
      </c>
      <c r="AB790" s="254">
        <f t="shared" si="143"/>
        <v>0</v>
      </c>
      <c r="AC790" s="254"/>
      <c r="AD790" s="255"/>
    </row>
    <row r="791" spans="1:30" ht="12.75" customHeight="1" x14ac:dyDescent="0.25">
      <c r="A791" s="186"/>
      <c r="B791" s="230"/>
      <c r="C791" s="256"/>
      <c r="D791" s="232"/>
      <c r="E791" s="192">
        <f t="shared" si="133"/>
        <v>10</v>
      </c>
      <c r="F791" s="144" t="str">
        <f>IFERROR(IF(MID(D791,4,3)="AFE",VLOOKUP(D791,'Affiliated entities'!$B$7:$T$37,2,FALSE),VLOOKUP(A791,Beneficiaries!$A$9:$C$38,2,FALSE)),"")</f>
        <v/>
      </c>
      <c r="G791" s="187" t="str">
        <f>IFERROR(IF(MID(D791,4,3)="AFE",VLOOKUP(D791,'Affiliated entities'!$B$7:$T$37,4,FALSE),VLOOKUP(A791,Beneficiaries!$A$9:$C$38,3,FALSE)),"")</f>
        <v/>
      </c>
      <c r="H791" s="188" t="b">
        <f t="shared" si="134"/>
        <v>1</v>
      </c>
      <c r="I791" s="147" t="str">
        <f t="shared" si="135"/>
        <v/>
      </c>
      <c r="J791" s="300">
        <f t="shared" si="136"/>
        <v>0</v>
      </c>
      <c r="K791" s="257"/>
      <c r="L791" s="230"/>
      <c r="M791" s="258"/>
      <c r="N791" s="258"/>
      <c r="O791" s="259"/>
      <c r="P791" s="258"/>
      <c r="Q791" s="259"/>
      <c r="R791" s="261"/>
      <c r="S791" s="261"/>
      <c r="T791" s="236"/>
      <c r="U791" s="402"/>
      <c r="V791" s="277">
        <f t="shared" si="137"/>
        <v>0</v>
      </c>
      <c r="W791" s="323" t="str">
        <f t="shared" si="138"/>
        <v/>
      </c>
      <c r="X791" s="238" t="str">
        <f t="shared" si="139"/>
        <v/>
      </c>
      <c r="Y791" s="252">
        <f t="shared" si="140"/>
        <v>0</v>
      </c>
      <c r="Z791" s="252">
        <f t="shared" si="141"/>
        <v>0</v>
      </c>
      <c r="AA791" s="253">
        <f t="shared" si="142"/>
        <v>0</v>
      </c>
      <c r="AB791" s="254">
        <f t="shared" si="143"/>
        <v>0</v>
      </c>
      <c r="AC791" s="254"/>
      <c r="AD791" s="255"/>
    </row>
    <row r="792" spans="1:30" ht="12.75" customHeight="1" x14ac:dyDescent="0.25">
      <c r="A792" s="186"/>
      <c r="B792" s="230"/>
      <c r="C792" s="256"/>
      <c r="D792" s="232"/>
      <c r="E792" s="192">
        <f t="shared" si="133"/>
        <v>10</v>
      </c>
      <c r="F792" s="144" t="str">
        <f>IFERROR(IF(MID(D792,4,3)="AFE",VLOOKUP(D792,'Affiliated entities'!$B$7:$T$37,2,FALSE),VLOOKUP(A792,Beneficiaries!$A$9:$C$38,2,FALSE)),"")</f>
        <v/>
      </c>
      <c r="G792" s="187" t="str">
        <f>IFERROR(IF(MID(D792,4,3)="AFE",VLOOKUP(D792,'Affiliated entities'!$B$7:$T$37,4,FALSE),VLOOKUP(A792,Beneficiaries!$A$9:$C$38,3,FALSE)),"")</f>
        <v/>
      </c>
      <c r="H792" s="188" t="b">
        <f t="shared" si="134"/>
        <v>1</v>
      </c>
      <c r="I792" s="147" t="str">
        <f t="shared" si="135"/>
        <v/>
      </c>
      <c r="J792" s="300">
        <f t="shared" si="136"/>
        <v>0</v>
      </c>
      <c r="K792" s="257"/>
      <c r="L792" s="230"/>
      <c r="M792" s="258"/>
      <c r="N792" s="258"/>
      <c r="O792" s="259"/>
      <c r="P792" s="258"/>
      <c r="Q792" s="259"/>
      <c r="R792" s="261"/>
      <c r="S792" s="261"/>
      <c r="T792" s="236"/>
      <c r="U792" s="402"/>
      <c r="V792" s="277">
        <f t="shared" si="137"/>
        <v>0</v>
      </c>
      <c r="W792" s="323" t="str">
        <f t="shared" si="138"/>
        <v/>
      </c>
      <c r="X792" s="238" t="str">
        <f t="shared" si="139"/>
        <v/>
      </c>
      <c r="Y792" s="252">
        <f t="shared" si="140"/>
        <v>0</v>
      </c>
      <c r="Z792" s="252">
        <f t="shared" si="141"/>
        <v>0</v>
      </c>
      <c r="AA792" s="253">
        <f t="shared" si="142"/>
        <v>0</v>
      </c>
      <c r="AB792" s="254">
        <f t="shared" si="143"/>
        <v>0</v>
      </c>
      <c r="AC792" s="254"/>
      <c r="AD792" s="255"/>
    </row>
    <row r="793" spans="1:30" ht="12.75" customHeight="1" x14ac:dyDescent="0.25">
      <c r="A793" s="186"/>
      <c r="B793" s="230"/>
      <c r="C793" s="256"/>
      <c r="D793" s="232"/>
      <c r="E793" s="192">
        <f t="shared" si="133"/>
        <v>10</v>
      </c>
      <c r="F793" s="144" t="str">
        <f>IFERROR(IF(MID(D793,4,3)="AFE",VLOOKUP(D793,'Affiliated entities'!$B$7:$T$37,2,FALSE),VLOOKUP(A793,Beneficiaries!$A$9:$C$38,2,FALSE)),"")</f>
        <v/>
      </c>
      <c r="G793" s="187" t="str">
        <f>IFERROR(IF(MID(D793,4,3)="AFE",VLOOKUP(D793,'Affiliated entities'!$B$7:$T$37,4,FALSE),VLOOKUP(A793,Beneficiaries!$A$9:$C$38,3,FALSE)),"")</f>
        <v/>
      </c>
      <c r="H793" s="188" t="b">
        <f t="shared" si="134"/>
        <v>1</v>
      </c>
      <c r="I793" s="147" t="str">
        <f t="shared" si="135"/>
        <v/>
      </c>
      <c r="J793" s="300">
        <f t="shared" si="136"/>
        <v>0</v>
      </c>
      <c r="K793" s="257"/>
      <c r="L793" s="230"/>
      <c r="M793" s="258"/>
      <c r="N793" s="258"/>
      <c r="O793" s="259"/>
      <c r="P793" s="258"/>
      <c r="Q793" s="259"/>
      <c r="R793" s="261"/>
      <c r="S793" s="261"/>
      <c r="T793" s="236"/>
      <c r="U793" s="402"/>
      <c r="V793" s="277">
        <f t="shared" si="137"/>
        <v>0</v>
      </c>
      <c r="W793" s="323" t="str">
        <f t="shared" si="138"/>
        <v/>
      </c>
      <c r="X793" s="238" t="str">
        <f t="shared" si="139"/>
        <v/>
      </c>
      <c r="Y793" s="252">
        <f t="shared" si="140"/>
        <v>0</v>
      </c>
      <c r="Z793" s="252">
        <f t="shared" si="141"/>
        <v>0</v>
      </c>
      <c r="AA793" s="253">
        <f t="shared" si="142"/>
        <v>0</v>
      </c>
      <c r="AB793" s="254">
        <f t="shared" si="143"/>
        <v>0</v>
      </c>
      <c r="AC793" s="254"/>
      <c r="AD793" s="255"/>
    </row>
    <row r="794" spans="1:30" ht="12.75" customHeight="1" x14ac:dyDescent="0.25">
      <c r="A794" s="186"/>
      <c r="B794" s="230"/>
      <c r="C794" s="256"/>
      <c r="D794" s="232"/>
      <c r="E794" s="192">
        <f t="shared" si="133"/>
        <v>10</v>
      </c>
      <c r="F794" s="144" t="str">
        <f>IFERROR(IF(MID(D794,4,3)="AFE",VLOOKUP(D794,'Affiliated entities'!$B$7:$T$37,2,FALSE),VLOOKUP(A794,Beneficiaries!$A$9:$C$38,2,FALSE)),"")</f>
        <v/>
      </c>
      <c r="G794" s="187" t="str">
        <f>IFERROR(IF(MID(D794,4,3)="AFE",VLOOKUP(D794,'Affiliated entities'!$B$7:$T$37,4,FALSE),VLOOKUP(A794,Beneficiaries!$A$9:$C$38,3,FALSE)),"")</f>
        <v/>
      </c>
      <c r="H794" s="188" t="b">
        <f t="shared" si="134"/>
        <v>1</v>
      </c>
      <c r="I794" s="147" t="str">
        <f t="shared" si="135"/>
        <v/>
      </c>
      <c r="J794" s="300">
        <f t="shared" si="136"/>
        <v>0</v>
      </c>
      <c r="K794" s="257"/>
      <c r="L794" s="230"/>
      <c r="M794" s="258"/>
      <c r="N794" s="258"/>
      <c r="O794" s="259"/>
      <c r="P794" s="258"/>
      <c r="Q794" s="259"/>
      <c r="R794" s="261"/>
      <c r="S794" s="261"/>
      <c r="T794" s="236"/>
      <c r="U794" s="402"/>
      <c r="V794" s="277">
        <f t="shared" si="137"/>
        <v>0</v>
      </c>
      <c r="W794" s="323" t="str">
        <f t="shared" si="138"/>
        <v/>
      </c>
      <c r="X794" s="238" t="str">
        <f t="shared" si="139"/>
        <v/>
      </c>
      <c r="Y794" s="252">
        <f t="shared" si="140"/>
        <v>0</v>
      </c>
      <c r="Z794" s="252">
        <f t="shared" si="141"/>
        <v>0</v>
      </c>
      <c r="AA794" s="253">
        <f t="shared" si="142"/>
        <v>0</v>
      </c>
      <c r="AB794" s="254">
        <f t="shared" si="143"/>
        <v>0</v>
      </c>
      <c r="AC794" s="254"/>
      <c r="AD794" s="255"/>
    </row>
    <row r="795" spans="1:30" ht="12.75" customHeight="1" x14ac:dyDescent="0.25">
      <c r="A795" s="186"/>
      <c r="B795" s="230"/>
      <c r="C795" s="256"/>
      <c r="D795" s="232"/>
      <c r="E795" s="192">
        <f t="shared" si="133"/>
        <v>10</v>
      </c>
      <c r="F795" s="144" t="str">
        <f>IFERROR(IF(MID(D795,4,3)="AFE",VLOOKUP(D795,'Affiliated entities'!$B$7:$T$37,2,FALSE),VLOOKUP(A795,Beneficiaries!$A$9:$C$38,2,FALSE)),"")</f>
        <v/>
      </c>
      <c r="G795" s="187" t="str">
        <f>IFERROR(IF(MID(D795,4,3)="AFE",VLOOKUP(D795,'Affiliated entities'!$B$7:$T$37,4,FALSE),VLOOKUP(A795,Beneficiaries!$A$9:$C$38,3,FALSE)),"")</f>
        <v/>
      </c>
      <c r="H795" s="188" t="b">
        <f t="shared" si="134"/>
        <v>1</v>
      </c>
      <c r="I795" s="147" t="str">
        <f t="shared" si="135"/>
        <v/>
      </c>
      <c r="J795" s="300">
        <f t="shared" si="136"/>
        <v>0</v>
      </c>
      <c r="K795" s="257"/>
      <c r="L795" s="230"/>
      <c r="M795" s="258"/>
      <c r="N795" s="258"/>
      <c r="O795" s="259"/>
      <c r="P795" s="258"/>
      <c r="Q795" s="259"/>
      <c r="R795" s="261"/>
      <c r="S795" s="261"/>
      <c r="T795" s="236"/>
      <c r="U795" s="402"/>
      <c r="V795" s="277">
        <f t="shared" si="137"/>
        <v>0</v>
      </c>
      <c r="W795" s="323" t="str">
        <f t="shared" si="138"/>
        <v/>
      </c>
      <c r="X795" s="238" t="str">
        <f t="shared" si="139"/>
        <v/>
      </c>
      <c r="Y795" s="252">
        <f t="shared" si="140"/>
        <v>0</v>
      </c>
      <c r="Z795" s="252">
        <f t="shared" si="141"/>
        <v>0</v>
      </c>
      <c r="AA795" s="253">
        <f t="shared" si="142"/>
        <v>0</v>
      </c>
      <c r="AB795" s="254">
        <f t="shared" si="143"/>
        <v>0</v>
      </c>
      <c r="AC795" s="254"/>
      <c r="AD795" s="255"/>
    </row>
    <row r="796" spans="1:30" ht="12.75" customHeight="1" x14ac:dyDescent="0.25">
      <c r="A796" s="186"/>
      <c r="B796" s="230"/>
      <c r="C796" s="256"/>
      <c r="D796" s="232"/>
      <c r="E796" s="192">
        <f t="shared" si="133"/>
        <v>10</v>
      </c>
      <c r="F796" s="144" t="str">
        <f>IFERROR(IF(MID(D796,4,3)="AFE",VLOOKUP(D796,'Affiliated entities'!$B$7:$T$37,2,FALSE),VLOOKUP(A796,Beneficiaries!$A$9:$C$38,2,FALSE)),"")</f>
        <v/>
      </c>
      <c r="G796" s="187" t="str">
        <f>IFERROR(IF(MID(D796,4,3)="AFE",VLOOKUP(D796,'Affiliated entities'!$B$7:$T$37,4,FALSE),VLOOKUP(A796,Beneficiaries!$A$9:$C$38,3,FALSE)),"")</f>
        <v/>
      </c>
      <c r="H796" s="188" t="b">
        <f t="shared" si="134"/>
        <v>1</v>
      </c>
      <c r="I796" s="147" t="str">
        <f t="shared" si="135"/>
        <v/>
      </c>
      <c r="J796" s="300">
        <f t="shared" si="136"/>
        <v>0</v>
      </c>
      <c r="K796" s="257"/>
      <c r="L796" s="230"/>
      <c r="M796" s="258"/>
      <c r="N796" s="258"/>
      <c r="O796" s="259"/>
      <c r="P796" s="258"/>
      <c r="Q796" s="259"/>
      <c r="R796" s="261"/>
      <c r="S796" s="261"/>
      <c r="T796" s="236"/>
      <c r="U796" s="402"/>
      <c r="V796" s="277">
        <f t="shared" si="137"/>
        <v>0</v>
      </c>
      <c r="W796" s="323" t="str">
        <f t="shared" si="138"/>
        <v/>
      </c>
      <c r="X796" s="238" t="str">
        <f t="shared" si="139"/>
        <v/>
      </c>
      <c r="Y796" s="252">
        <f t="shared" si="140"/>
        <v>0</v>
      </c>
      <c r="Z796" s="252">
        <f t="shared" si="141"/>
        <v>0</v>
      </c>
      <c r="AA796" s="253">
        <f t="shared" si="142"/>
        <v>0</v>
      </c>
      <c r="AB796" s="254">
        <f t="shared" si="143"/>
        <v>0</v>
      </c>
      <c r="AC796" s="254"/>
      <c r="AD796" s="255"/>
    </row>
    <row r="797" spans="1:30" ht="12.75" customHeight="1" x14ac:dyDescent="0.25">
      <c r="A797" s="186"/>
      <c r="B797" s="230"/>
      <c r="C797" s="256"/>
      <c r="D797" s="232"/>
      <c r="E797" s="192">
        <f t="shared" si="133"/>
        <v>10</v>
      </c>
      <c r="F797" s="144" t="str">
        <f>IFERROR(IF(MID(D797,4,3)="AFE",VLOOKUP(D797,'Affiliated entities'!$B$7:$T$37,2,FALSE),VLOOKUP(A797,Beneficiaries!$A$9:$C$38,2,FALSE)),"")</f>
        <v/>
      </c>
      <c r="G797" s="187" t="str">
        <f>IFERROR(IF(MID(D797,4,3)="AFE",VLOOKUP(D797,'Affiliated entities'!$B$7:$T$37,4,FALSE),VLOOKUP(A797,Beneficiaries!$A$9:$C$38,3,FALSE)),"")</f>
        <v/>
      </c>
      <c r="H797" s="188" t="b">
        <f t="shared" si="134"/>
        <v>1</v>
      </c>
      <c r="I797" s="147" t="str">
        <f t="shared" si="135"/>
        <v/>
      </c>
      <c r="J797" s="300">
        <f t="shared" si="136"/>
        <v>0</v>
      </c>
      <c r="K797" s="257"/>
      <c r="L797" s="230"/>
      <c r="M797" s="258"/>
      <c r="N797" s="258"/>
      <c r="O797" s="259"/>
      <c r="P797" s="258"/>
      <c r="Q797" s="259"/>
      <c r="R797" s="261"/>
      <c r="S797" s="261"/>
      <c r="T797" s="236"/>
      <c r="U797" s="402"/>
      <c r="V797" s="277">
        <f t="shared" si="137"/>
        <v>0</v>
      </c>
      <c r="W797" s="323" t="str">
        <f t="shared" si="138"/>
        <v/>
      </c>
      <c r="X797" s="238" t="str">
        <f t="shared" si="139"/>
        <v/>
      </c>
      <c r="Y797" s="252">
        <f t="shared" si="140"/>
        <v>0</v>
      </c>
      <c r="Z797" s="252">
        <f t="shared" si="141"/>
        <v>0</v>
      </c>
      <c r="AA797" s="253">
        <f t="shared" si="142"/>
        <v>0</v>
      </c>
      <c r="AB797" s="254">
        <f t="shared" si="143"/>
        <v>0</v>
      </c>
      <c r="AC797" s="254"/>
      <c r="AD797" s="255"/>
    </row>
    <row r="798" spans="1:30" ht="12.75" customHeight="1" x14ac:dyDescent="0.25">
      <c r="A798" s="186"/>
      <c r="B798" s="230"/>
      <c r="C798" s="256"/>
      <c r="D798" s="232"/>
      <c r="E798" s="192">
        <f t="shared" si="133"/>
        <v>10</v>
      </c>
      <c r="F798" s="144" t="str">
        <f>IFERROR(IF(MID(D798,4,3)="AFE",VLOOKUP(D798,'Affiliated entities'!$B$7:$T$37,2,FALSE),VLOOKUP(A798,Beneficiaries!$A$9:$C$38,2,FALSE)),"")</f>
        <v/>
      </c>
      <c r="G798" s="187" t="str">
        <f>IFERROR(IF(MID(D798,4,3)="AFE",VLOOKUP(D798,'Affiliated entities'!$B$7:$T$37,4,FALSE),VLOOKUP(A798,Beneficiaries!$A$9:$C$38,3,FALSE)),"")</f>
        <v/>
      </c>
      <c r="H798" s="188" t="b">
        <f t="shared" si="134"/>
        <v>1</v>
      </c>
      <c r="I798" s="147" t="str">
        <f t="shared" si="135"/>
        <v/>
      </c>
      <c r="J798" s="300">
        <f t="shared" si="136"/>
        <v>0</v>
      </c>
      <c r="K798" s="257"/>
      <c r="L798" s="230"/>
      <c r="M798" s="258"/>
      <c r="N798" s="258"/>
      <c r="O798" s="259"/>
      <c r="P798" s="258"/>
      <c r="Q798" s="259"/>
      <c r="R798" s="261"/>
      <c r="S798" s="261"/>
      <c r="T798" s="236"/>
      <c r="U798" s="402"/>
      <c r="V798" s="277">
        <f t="shared" si="137"/>
        <v>0</v>
      </c>
      <c r="W798" s="323" t="str">
        <f t="shared" si="138"/>
        <v/>
      </c>
      <c r="X798" s="238" t="str">
        <f t="shared" si="139"/>
        <v/>
      </c>
      <c r="Y798" s="252">
        <f t="shared" si="140"/>
        <v>0</v>
      </c>
      <c r="Z798" s="252">
        <f t="shared" si="141"/>
        <v>0</v>
      </c>
      <c r="AA798" s="253">
        <f t="shared" si="142"/>
        <v>0</v>
      </c>
      <c r="AB798" s="254">
        <f t="shared" si="143"/>
        <v>0</v>
      </c>
      <c r="AC798" s="254"/>
      <c r="AD798" s="255"/>
    </row>
    <row r="799" spans="1:30" ht="12.75" customHeight="1" x14ac:dyDescent="0.25">
      <c r="A799" s="186"/>
      <c r="B799" s="230"/>
      <c r="C799" s="256"/>
      <c r="D799" s="232"/>
      <c r="E799" s="192">
        <f t="shared" si="133"/>
        <v>10</v>
      </c>
      <c r="F799" s="144" t="str">
        <f>IFERROR(IF(MID(D799,4,3)="AFE",VLOOKUP(D799,'Affiliated entities'!$B$7:$T$37,2,FALSE),VLOOKUP(A799,Beneficiaries!$A$9:$C$38,2,FALSE)),"")</f>
        <v/>
      </c>
      <c r="G799" s="187" t="str">
        <f>IFERROR(IF(MID(D799,4,3)="AFE",VLOOKUP(D799,'Affiliated entities'!$B$7:$T$37,4,FALSE),VLOOKUP(A799,Beneficiaries!$A$9:$C$38,3,FALSE)),"")</f>
        <v/>
      </c>
      <c r="H799" s="188" t="b">
        <f t="shared" si="134"/>
        <v>1</v>
      </c>
      <c r="I799" s="147" t="str">
        <f t="shared" si="135"/>
        <v/>
      </c>
      <c r="J799" s="300">
        <f t="shared" si="136"/>
        <v>0</v>
      </c>
      <c r="K799" s="257"/>
      <c r="L799" s="230"/>
      <c r="M799" s="258"/>
      <c r="N799" s="258"/>
      <c r="O799" s="259"/>
      <c r="P799" s="258"/>
      <c r="Q799" s="259"/>
      <c r="R799" s="261"/>
      <c r="S799" s="261"/>
      <c r="T799" s="236"/>
      <c r="U799" s="402"/>
      <c r="V799" s="277">
        <f t="shared" si="137"/>
        <v>0</v>
      </c>
      <c r="W799" s="323" t="str">
        <f t="shared" si="138"/>
        <v/>
      </c>
      <c r="X799" s="238" t="str">
        <f t="shared" si="139"/>
        <v/>
      </c>
      <c r="Y799" s="252">
        <f t="shared" si="140"/>
        <v>0</v>
      </c>
      <c r="Z799" s="252">
        <f t="shared" si="141"/>
        <v>0</v>
      </c>
      <c r="AA799" s="253">
        <f t="shared" si="142"/>
        <v>0</v>
      </c>
      <c r="AB799" s="254">
        <f t="shared" si="143"/>
        <v>0</v>
      </c>
      <c r="AC799" s="254"/>
      <c r="AD799" s="255"/>
    </row>
    <row r="800" spans="1:30" ht="12.75" customHeight="1" x14ac:dyDescent="0.25">
      <c r="A800" s="186"/>
      <c r="B800" s="230"/>
      <c r="C800" s="256"/>
      <c r="D800" s="232"/>
      <c r="E800" s="192">
        <f t="shared" si="133"/>
        <v>10</v>
      </c>
      <c r="F800" s="144" t="str">
        <f>IFERROR(IF(MID(D800,4,3)="AFE",VLOOKUP(D800,'Affiliated entities'!$B$7:$T$37,2,FALSE),VLOOKUP(A800,Beneficiaries!$A$9:$C$38,2,FALSE)),"")</f>
        <v/>
      </c>
      <c r="G800" s="187" t="str">
        <f>IFERROR(IF(MID(D800,4,3)="AFE",VLOOKUP(D800,'Affiliated entities'!$B$7:$T$37,4,FALSE),VLOOKUP(A800,Beneficiaries!$A$9:$C$38,3,FALSE)),"")</f>
        <v/>
      </c>
      <c r="H800" s="188" t="b">
        <f t="shared" si="134"/>
        <v>1</v>
      </c>
      <c r="I800" s="147" t="str">
        <f t="shared" si="135"/>
        <v/>
      </c>
      <c r="J800" s="300">
        <f t="shared" si="136"/>
        <v>0</v>
      </c>
      <c r="K800" s="257"/>
      <c r="L800" s="230"/>
      <c r="M800" s="258"/>
      <c r="N800" s="258"/>
      <c r="O800" s="259"/>
      <c r="P800" s="258"/>
      <c r="Q800" s="259"/>
      <c r="R800" s="261"/>
      <c r="S800" s="261"/>
      <c r="T800" s="236"/>
      <c r="U800" s="402"/>
      <c r="V800" s="277">
        <f t="shared" si="137"/>
        <v>0</v>
      </c>
      <c r="W800" s="323" t="str">
        <f t="shared" si="138"/>
        <v/>
      </c>
      <c r="X800" s="238" t="str">
        <f t="shared" si="139"/>
        <v/>
      </c>
      <c r="Y800" s="252">
        <f t="shared" si="140"/>
        <v>0</v>
      </c>
      <c r="Z800" s="252">
        <f t="shared" si="141"/>
        <v>0</v>
      </c>
      <c r="AA800" s="253">
        <f t="shared" si="142"/>
        <v>0</v>
      </c>
      <c r="AB800" s="254">
        <f t="shared" si="143"/>
        <v>0</v>
      </c>
      <c r="AC800" s="254"/>
      <c r="AD800" s="255"/>
    </row>
    <row r="801" spans="1:30" ht="12.75" customHeight="1" x14ac:dyDescent="0.25">
      <c r="A801" s="186"/>
      <c r="B801" s="230"/>
      <c r="C801" s="256"/>
      <c r="D801" s="232"/>
      <c r="E801" s="192">
        <f t="shared" si="133"/>
        <v>10</v>
      </c>
      <c r="F801" s="144" t="str">
        <f>IFERROR(IF(MID(D801,4,3)="AFE",VLOOKUP(D801,'Affiliated entities'!$B$7:$T$37,2,FALSE),VLOOKUP(A801,Beneficiaries!$A$9:$C$38,2,FALSE)),"")</f>
        <v/>
      </c>
      <c r="G801" s="187" t="str">
        <f>IFERROR(IF(MID(D801,4,3)="AFE",VLOOKUP(D801,'Affiliated entities'!$B$7:$T$37,4,FALSE),VLOOKUP(A801,Beneficiaries!$A$9:$C$38,3,FALSE)),"")</f>
        <v/>
      </c>
      <c r="H801" s="188" t="b">
        <f t="shared" si="134"/>
        <v>1</v>
      </c>
      <c r="I801" s="147" t="str">
        <f t="shared" si="135"/>
        <v/>
      </c>
      <c r="J801" s="300">
        <f t="shared" si="136"/>
        <v>0</v>
      </c>
      <c r="K801" s="257"/>
      <c r="L801" s="230"/>
      <c r="M801" s="258"/>
      <c r="N801" s="258"/>
      <c r="O801" s="259"/>
      <c r="P801" s="258"/>
      <c r="Q801" s="259"/>
      <c r="R801" s="261"/>
      <c r="S801" s="261"/>
      <c r="T801" s="236"/>
      <c r="U801" s="402"/>
      <c r="V801" s="277">
        <f t="shared" si="137"/>
        <v>0</v>
      </c>
      <c r="W801" s="323" t="str">
        <f t="shared" si="138"/>
        <v/>
      </c>
      <c r="X801" s="238" t="str">
        <f t="shared" si="139"/>
        <v/>
      </c>
      <c r="Y801" s="252">
        <f t="shared" si="140"/>
        <v>0</v>
      </c>
      <c r="Z801" s="252">
        <f t="shared" si="141"/>
        <v>0</v>
      </c>
      <c r="AA801" s="253">
        <f t="shared" si="142"/>
        <v>0</v>
      </c>
      <c r="AB801" s="254">
        <f t="shared" si="143"/>
        <v>0</v>
      </c>
      <c r="AC801" s="254"/>
      <c r="AD801" s="255"/>
    </row>
    <row r="802" spans="1:30" ht="12.75" customHeight="1" x14ac:dyDescent="0.25">
      <c r="A802" s="186"/>
      <c r="B802" s="230"/>
      <c r="C802" s="256"/>
      <c r="D802" s="232"/>
      <c r="E802" s="192">
        <f t="shared" si="133"/>
        <v>10</v>
      </c>
      <c r="F802" s="144" t="str">
        <f>IFERROR(IF(MID(D802,4,3)="AFE",VLOOKUP(D802,'Affiliated entities'!$B$7:$T$37,2,FALSE),VLOOKUP(A802,Beneficiaries!$A$9:$C$38,2,FALSE)),"")</f>
        <v/>
      </c>
      <c r="G802" s="187" t="str">
        <f>IFERROR(IF(MID(D802,4,3)="AFE",VLOOKUP(D802,'Affiliated entities'!$B$7:$T$37,4,FALSE),VLOOKUP(A802,Beneficiaries!$A$9:$C$38,3,FALSE)),"")</f>
        <v/>
      </c>
      <c r="H802" s="188" t="b">
        <f t="shared" si="134"/>
        <v>1</v>
      </c>
      <c r="I802" s="147" t="str">
        <f t="shared" si="135"/>
        <v/>
      </c>
      <c r="J802" s="300">
        <f t="shared" si="136"/>
        <v>0</v>
      </c>
      <c r="K802" s="257"/>
      <c r="L802" s="230"/>
      <c r="M802" s="258"/>
      <c r="N802" s="258"/>
      <c r="O802" s="259"/>
      <c r="P802" s="258"/>
      <c r="Q802" s="259"/>
      <c r="R802" s="261"/>
      <c r="S802" s="261"/>
      <c r="T802" s="236"/>
      <c r="U802" s="402"/>
      <c r="V802" s="277">
        <f t="shared" si="137"/>
        <v>0</v>
      </c>
      <c r="W802" s="323" t="str">
        <f t="shared" si="138"/>
        <v/>
      </c>
      <c r="X802" s="238" t="str">
        <f t="shared" si="139"/>
        <v/>
      </c>
      <c r="Y802" s="252">
        <f t="shared" si="140"/>
        <v>0</v>
      </c>
      <c r="Z802" s="252">
        <f t="shared" si="141"/>
        <v>0</v>
      </c>
      <c r="AA802" s="253">
        <f t="shared" si="142"/>
        <v>0</v>
      </c>
      <c r="AB802" s="254">
        <f t="shared" si="143"/>
        <v>0</v>
      </c>
      <c r="AC802" s="254"/>
      <c r="AD802" s="255"/>
    </row>
    <row r="803" spans="1:30" ht="12.75" customHeight="1" x14ac:dyDescent="0.25">
      <c r="A803" s="186"/>
      <c r="B803" s="230"/>
      <c r="C803" s="256"/>
      <c r="D803" s="232"/>
      <c r="E803" s="192">
        <f t="shared" si="133"/>
        <v>10</v>
      </c>
      <c r="F803" s="144" t="str">
        <f>IFERROR(IF(MID(D803,4,3)="AFE",VLOOKUP(D803,'Affiliated entities'!$B$7:$T$37,2,FALSE),VLOOKUP(A803,Beneficiaries!$A$9:$C$38,2,FALSE)),"")</f>
        <v/>
      </c>
      <c r="G803" s="187" t="str">
        <f>IFERROR(IF(MID(D803,4,3)="AFE",VLOOKUP(D803,'Affiliated entities'!$B$7:$T$37,4,FALSE),VLOOKUP(A803,Beneficiaries!$A$9:$C$38,3,FALSE)),"")</f>
        <v/>
      </c>
      <c r="H803" s="188" t="b">
        <f t="shared" si="134"/>
        <v>1</v>
      </c>
      <c r="I803" s="147" t="str">
        <f t="shared" si="135"/>
        <v/>
      </c>
      <c r="J803" s="300">
        <f t="shared" si="136"/>
        <v>0</v>
      </c>
      <c r="K803" s="257"/>
      <c r="L803" s="230"/>
      <c r="M803" s="258"/>
      <c r="N803" s="258"/>
      <c r="O803" s="259"/>
      <c r="P803" s="258"/>
      <c r="Q803" s="259"/>
      <c r="R803" s="261"/>
      <c r="S803" s="261"/>
      <c r="T803" s="236"/>
      <c r="U803" s="402"/>
      <c r="V803" s="277">
        <f t="shared" si="137"/>
        <v>0</v>
      </c>
      <c r="W803" s="323" t="str">
        <f t="shared" si="138"/>
        <v/>
      </c>
      <c r="X803" s="238" t="str">
        <f t="shared" si="139"/>
        <v/>
      </c>
      <c r="Y803" s="252">
        <f t="shared" si="140"/>
        <v>0</v>
      </c>
      <c r="Z803" s="252">
        <f t="shared" si="141"/>
        <v>0</v>
      </c>
      <c r="AA803" s="253">
        <f t="shared" si="142"/>
        <v>0</v>
      </c>
      <c r="AB803" s="254">
        <f t="shared" si="143"/>
        <v>0</v>
      </c>
      <c r="AC803" s="254"/>
      <c r="AD803" s="255"/>
    </row>
    <row r="804" spans="1:30" ht="12.75" customHeight="1" x14ac:dyDescent="0.25">
      <c r="A804" s="186"/>
      <c r="B804" s="230"/>
      <c r="C804" s="256"/>
      <c r="D804" s="232"/>
      <c r="E804" s="192">
        <f t="shared" si="133"/>
        <v>10</v>
      </c>
      <c r="F804" s="144" t="str">
        <f>IFERROR(IF(MID(D804,4,3)="AFE",VLOOKUP(D804,'Affiliated entities'!$B$7:$T$37,2,FALSE),VLOOKUP(A804,Beneficiaries!$A$9:$C$38,2,FALSE)),"")</f>
        <v/>
      </c>
      <c r="G804" s="187" t="str">
        <f>IFERROR(IF(MID(D804,4,3)="AFE",VLOOKUP(D804,'Affiliated entities'!$B$7:$T$37,4,FALSE),VLOOKUP(A804,Beneficiaries!$A$9:$C$38,3,FALSE)),"")</f>
        <v/>
      </c>
      <c r="H804" s="188" t="b">
        <f t="shared" si="134"/>
        <v>1</v>
      </c>
      <c r="I804" s="147" t="str">
        <f t="shared" si="135"/>
        <v/>
      </c>
      <c r="J804" s="300">
        <f t="shared" si="136"/>
        <v>0</v>
      </c>
      <c r="K804" s="257"/>
      <c r="L804" s="230"/>
      <c r="M804" s="258"/>
      <c r="N804" s="258"/>
      <c r="O804" s="259"/>
      <c r="P804" s="258"/>
      <c r="Q804" s="259"/>
      <c r="R804" s="261"/>
      <c r="S804" s="261"/>
      <c r="T804" s="236"/>
      <c r="U804" s="402"/>
      <c r="V804" s="277">
        <f t="shared" si="137"/>
        <v>0</v>
      </c>
      <c r="W804" s="323" t="str">
        <f t="shared" si="138"/>
        <v/>
      </c>
      <c r="X804" s="238" t="str">
        <f t="shared" si="139"/>
        <v/>
      </c>
      <c r="Y804" s="252">
        <f t="shared" si="140"/>
        <v>0</v>
      </c>
      <c r="Z804" s="252">
        <f t="shared" si="141"/>
        <v>0</v>
      </c>
      <c r="AA804" s="253">
        <f t="shared" si="142"/>
        <v>0</v>
      </c>
      <c r="AB804" s="254">
        <f t="shared" si="143"/>
        <v>0</v>
      </c>
      <c r="AC804" s="254"/>
      <c r="AD804" s="255"/>
    </row>
    <row r="805" spans="1:30" ht="12.75" customHeight="1" x14ac:dyDescent="0.25">
      <c r="A805" s="186"/>
      <c r="B805" s="230"/>
      <c r="C805" s="256"/>
      <c r="D805" s="232"/>
      <c r="E805" s="192">
        <f t="shared" si="133"/>
        <v>10</v>
      </c>
      <c r="F805" s="144" t="str">
        <f>IFERROR(IF(MID(D805,4,3)="AFE",VLOOKUP(D805,'Affiliated entities'!$B$7:$T$37,2,FALSE),VLOOKUP(A805,Beneficiaries!$A$9:$C$38,2,FALSE)),"")</f>
        <v/>
      </c>
      <c r="G805" s="187" t="str">
        <f>IFERROR(IF(MID(D805,4,3)="AFE",VLOOKUP(D805,'Affiliated entities'!$B$7:$T$37,4,FALSE),VLOOKUP(A805,Beneficiaries!$A$9:$C$38,3,FALSE)),"")</f>
        <v/>
      </c>
      <c r="H805" s="188" t="b">
        <f t="shared" si="134"/>
        <v>1</v>
      </c>
      <c r="I805" s="147" t="str">
        <f t="shared" si="135"/>
        <v/>
      </c>
      <c r="J805" s="300">
        <f t="shared" si="136"/>
        <v>0</v>
      </c>
      <c r="K805" s="257"/>
      <c r="L805" s="230"/>
      <c r="M805" s="258"/>
      <c r="N805" s="258"/>
      <c r="O805" s="259"/>
      <c r="P805" s="258"/>
      <c r="Q805" s="259"/>
      <c r="R805" s="261"/>
      <c r="S805" s="261"/>
      <c r="T805" s="236"/>
      <c r="U805" s="402"/>
      <c r="V805" s="277">
        <f t="shared" si="137"/>
        <v>0</v>
      </c>
      <c r="W805" s="323" t="str">
        <f t="shared" si="138"/>
        <v/>
      </c>
      <c r="X805" s="238" t="str">
        <f t="shared" si="139"/>
        <v/>
      </c>
      <c r="Y805" s="252">
        <f t="shared" si="140"/>
        <v>0</v>
      </c>
      <c r="Z805" s="252">
        <f t="shared" si="141"/>
        <v>0</v>
      </c>
      <c r="AA805" s="253">
        <f t="shared" si="142"/>
        <v>0</v>
      </c>
      <c r="AB805" s="254">
        <f t="shared" si="143"/>
        <v>0</v>
      </c>
      <c r="AC805" s="254"/>
      <c r="AD805" s="255"/>
    </row>
    <row r="806" spans="1:30" ht="12.75" customHeight="1" x14ac:dyDescent="0.25">
      <c r="A806" s="186"/>
      <c r="B806" s="230"/>
      <c r="C806" s="256"/>
      <c r="D806" s="232"/>
      <c r="E806" s="192">
        <f t="shared" si="133"/>
        <v>10</v>
      </c>
      <c r="F806" s="144" t="str">
        <f>IFERROR(IF(MID(D806,4,3)="AFE",VLOOKUP(D806,'Affiliated entities'!$B$7:$T$37,2,FALSE),VLOOKUP(A806,Beneficiaries!$A$9:$C$38,2,FALSE)),"")</f>
        <v/>
      </c>
      <c r="G806" s="187" t="str">
        <f>IFERROR(IF(MID(D806,4,3)="AFE",VLOOKUP(D806,'Affiliated entities'!$B$7:$T$37,4,FALSE),VLOOKUP(A806,Beneficiaries!$A$9:$C$38,3,FALSE)),"")</f>
        <v/>
      </c>
      <c r="H806" s="188" t="b">
        <f t="shared" si="134"/>
        <v>1</v>
      </c>
      <c r="I806" s="147" t="str">
        <f t="shared" si="135"/>
        <v/>
      </c>
      <c r="J806" s="300">
        <f t="shared" si="136"/>
        <v>0</v>
      </c>
      <c r="K806" s="257"/>
      <c r="L806" s="230"/>
      <c r="M806" s="258"/>
      <c r="N806" s="258"/>
      <c r="O806" s="259"/>
      <c r="P806" s="258"/>
      <c r="Q806" s="259"/>
      <c r="R806" s="261"/>
      <c r="S806" s="261"/>
      <c r="T806" s="236"/>
      <c r="U806" s="402"/>
      <c r="V806" s="277">
        <f t="shared" si="137"/>
        <v>0</v>
      </c>
      <c r="W806" s="323" t="str">
        <f t="shared" si="138"/>
        <v/>
      </c>
      <c r="X806" s="238" t="str">
        <f t="shared" si="139"/>
        <v/>
      </c>
      <c r="Y806" s="252">
        <f t="shared" si="140"/>
        <v>0</v>
      </c>
      <c r="Z806" s="252">
        <f t="shared" si="141"/>
        <v>0</v>
      </c>
      <c r="AA806" s="253">
        <f t="shared" si="142"/>
        <v>0</v>
      </c>
      <c r="AB806" s="254">
        <f t="shared" si="143"/>
        <v>0</v>
      </c>
      <c r="AC806" s="254"/>
      <c r="AD806" s="255"/>
    </row>
    <row r="807" spans="1:30" ht="12.75" customHeight="1" x14ac:dyDescent="0.25">
      <c r="A807" s="186"/>
      <c r="B807" s="230"/>
      <c r="C807" s="256"/>
      <c r="D807" s="232"/>
      <c r="E807" s="192">
        <f t="shared" si="133"/>
        <v>10</v>
      </c>
      <c r="F807" s="144" t="str">
        <f>IFERROR(IF(MID(D807,4,3)="AFE",VLOOKUP(D807,'Affiliated entities'!$B$7:$T$37,2,FALSE),VLOOKUP(A807,Beneficiaries!$A$9:$C$38,2,FALSE)),"")</f>
        <v/>
      </c>
      <c r="G807" s="187" t="str">
        <f>IFERROR(IF(MID(D807,4,3)="AFE",VLOOKUP(D807,'Affiliated entities'!$B$7:$T$37,4,FALSE),VLOOKUP(A807,Beneficiaries!$A$9:$C$38,3,FALSE)),"")</f>
        <v/>
      </c>
      <c r="H807" s="188" t="b">
        <f t="shared" si="134"/>
        <v>1</v>
      </c>
      <c r="I807" s="147" t="str">
        <f t="shared" si="135"/>
        <v/>
      </c>
      <c r="J807" s="300">
        <f t="shared" si="136"/>
        <v>0</v>
      </c>
      <c r="K807" s="257"/>
      <c r="L807" s="230"/>
      <c r="M807" s="258"/>
      <c r="N807" s="258"/>
      <c r="O807" s="259"/>
      <c r="P807" s="258"/>
      <c r="Q807" s="259"/>
      <c r="R807" s="261"/>
      <c r="S807" s="261"/>
      <c r="T807" s="236"/>
      <c r="U807" s="402"/>
      <c r="V807" s="277">
        <f t="shared" si="137"/>
        <v>0</v>
      </c>
      <c r="W807" s="323" t="str">
        <f t="shared" si="138"/>
        <v/>
      </c>
      <c r="X807" s="238" t="str">
        <f t="shared" si="139"/>
        <v/>
      </c>
      <c r="Y807" s="252">
        <f t="shared" si="140"/>
        <v>0</v>
      </c>
      <c r="Z807" s="252">
        <f t="shared" si="141"/>
        <v>0</v>
      </c>
      <c r="AA807" s="253">
        <f t="shared" si="142"/>
        <v>0</v>
      </c>
      <c r="AB807" s="254">
        <f t="shared" si="143"/>
        <v>0</v>
      </c>
      <c r="AC807" s="254"/>
      <c r="AD807" s="255"/>
    </row>
    <row r="808" spans="1:30" ht="12.75" customHeight="1" x14ac:dyDescent="0.25">
      <c r="A808" s="186"/>
      <c r="B808" s="230"/>
      <c r="C808" s="256"/>
      <c r="D808" s="232"/>
      <c r="E808" s="192">
        <f t="shared" si="133"/>
        <v>10</v>
      </c>
      <c r="F808" s="144" t="str">
        <f>IFERROR(IF(MID(D808,4,3)="AFE",VLOOKUP(D808,'Affiliated entities'!$B$7:$T$37,2,FALSE),VLOOKUP(A808,Beneficiaries!$A$9:$C$38,2,FALSE)),"")</f>
        <v/>
      </c>
      <c r="G808" s="187" t="str">
        <f>IFERROR(IF(MID(D808,4,3)="AFE",VLOOKUP(D808,'Affiliated entities'!$B$7:$T$37,4,FALSE),VLOOKUP(A808,Beneficiaries!$A$9:$C$38,3,FALSE)),"")</f>
        <v/>
      </c>
      <c r="H808" s="188" t="b">
        <f t="shared" si="134"/>
        <v>1</v>
      </c>
      <c r="I808" s="147" t="str">
        <f t="shared" si="135"/>
        <v/>
      </c>
      <c r="J808" s="300">
        <f t="shared" si="136"/>
        <v>0</v>
      </c>
      <c r="K808" s="257"/>
      <c r="L808" s="230"/>
      <c r="M808" s="258"/>
      <c r="N808" s="258"/>
      <c r="O808" s="259"/>
      <c r="P808" s="258"/>
      <c r="Q808" s="259"/>
      <c r="R808" s="261"/>
      <c r="S808" s="261"/>
      <c r="T808" s="236"/>
      <c r="U808" s="402"/>
      <c r="V808" s="277">
        <f t="shared" si="137"/>
        <v>0</v>
      </c>
      <c r="W808" s="323" t="str">
        <f t="shared" si="138"/>
        <v/>
      </c>
      <c r="X808" s="238" t="str">
        <f t="shared" si="139"/>
        <v/>
      </c>
      <c r="Y808" s="252">
        <f t="shared" si="140"/>
        <v>0</v>
      </c>
      <c r="Z808" s="252">
        <f t="shared" si="141"/>
        <v>0</v>
      </c>
      <c r="AA808" s="253">
        <f t="shared" si="142"/>
        <v>0</v>
      </c>
      <c r="AB808" s="254">
        <f t="shared" si="143"/>
        <v>0</v>
      </c>
      <c r="AC808" s="254"/>
      <c r="AD808" s="255"/>
    </row>
    <row r="809" spans="1:30" ht="12.75" customHeight="1" x14ac:dyDescent="0.25">
      <c r="A809" s="186"/>
      <c r="B809" s="230"/>
      <c r="C809" s="256"/>
      <c r="D809" s="232"/>
      <c r="E809" s="192">
        <f t="shared" si="133"/>
        <v>10</v>
      </c>
      <c r="F809" s="144" t="str">
        <f>IFERROR(IF(MID(D809,4,3)="AFE",VLOOKUP(D809,'Affiliated entities'!$B$7:$T$37,2,FALSE),VLOOKUP(A809,Beneficiaries!$A$9:$C$38,2,FALSE)),"")</f>
        <v/>
      </c>
      <c r="G809" s="187" t="str">
        <f>IFERROR(IF(MID(D809,4,3)="AFE",VLOOKUP(D809,'Affiliated entities'!$B$7:$T$37,4,FALSE),VLOOKUP(A809,Beneficiaries!$A$9:$C$38,3,FALSE)),"")</f>
        <v/>
      </c>
      <c r="H809" s="188" t="b">
        <f t="shared" si="134"/>
        <v>1</v>
      </c>
      <c r="I809" s="147" t="str">
        <f t="shared" si="135"/>
        <v/>
      </c>
      <c r="J809" s="300">
        <f t="shared" si="136"/>
        <v>0</v>
      </c>
      <c r="K809" s="257"/>
      <c r="L809" s="230"/>
      <c r="M809" s="258"/>
      <c r="N809" s="258"/>
      <c r="O809" s="259"/>
      <c r="P809" s="258"/>
      <c r="Q809" s="259"/>
      <c r="R809" s="261"/>
      <c r="S809" s="261"/>
      <c r="T809" s="236"/>
      <c r="U809" s="402"/>
      <c r="V809" s="277">
        <f t="shared" si="137"/>
        <v>0</v>
      </c>
      <c r="W809" s="323" t="str">
        <f t="shared" si="138"/>
        <v/>
      </c>
      <c r="X809" s="238" t="str">
        <f t="shared" si="139"/>
        <v/>
      </c>
      <c r="Y809" s="252">
        <f t="shared" si="140"/>
        <v>0</v>
      </c>
      <c r="Z809" s="252">
        <f t="shared" si="141"/>
        <v>0</v>
      </c>
      <c r="AA809" s="253">
        <f t="shared" si="142"/>
        <v>0</v>
      </c>
      <c r="AB809" s="254">
        <f t="shared" si="143"/>
        <v>0</v>
      </c>
      <c r="AC809" s="254"/>
      <c r="AD809" s="255"/>
    </row>
    <row r="810" spans="1:30" ht="12.75" customHeight="1" x14ac:dyDescent="0.25">
      <c r="A810" s="186"/>
      <c r="B810" s="230"/>
      <c r="C810" s="256"/>
      <c r="D810" s="232"/>
      <c r="E810" s="192">
        <f t="shared" si="133"/>
        <v>10</v>
      </c>
      <c r="F810" s="144" t="str">
        <f>IFERROR(IF(MID(D810,4,3)="AFE",VLOOKUP(D810,'Affiliated entities'!$B$7:$T$37,2,FALSE),VLOOKUP(A810,Beneficiaries!$A$9:$C$38,2,FALSE)),"")</f>
        <v/>
      </c>
      <c r="G810" s="187" t="str">
        <f>IFERROR(IF(MID(D810,4,3)="AFE",VLOOKUP(D810,'Affiliated entities'!$B$7:$T$37,4,FALSE),VLOOKUP(A810,Beneficiaries!$A$9:$C$38,3,FALSE)),"")</f>
        <v/>
      </c>
      <c r="H810" s="188" t="b">
        <f t="shared" si="134"/>
        <v>1</v>
      </c>
      <c r="I810" s="147" t="str">
        <f t="shared" si="135"/>
        <v/>
      </c>
      <c r="J810" s="300">
        <f t="shared" si="136"/>
        <v>0</v>
      </c>
      <c r="K810" s="257"/>
      <c r="L810" s="230"/>
      <c r="M810" s="258"/>
      <c r="N810" s="258"/>
      <c r="O810" s="259"/>
      <c r="P810" s="258"/>
      <c r="Q810" s="259"/>
      <c r="R810" s="261"/>
      <c r="S810" s="261"/>
      <c r="T810" s="236"/>
      <c r="U810" s="402"/>
      <c r="V810" s="277">
        <f t="shared" si="137"/>
        <v>0</v>
      </c>
      <c r="W810" s="323" t="str">
        <f t="shared" si="138"/>
        <v/>
      </c>
      <c r="X810" s="238" t="str">
        <f t="shared" si="139"/>
        <v/>
      </c>
      <c r="Y810" s="252">
        <f t="shared" si="140"/>
        <v>0</v>
      </c>
      <c r="Z810" s="252">
        <f t="shared" si="141"/>
        <v>0</v>
      </c>
      <c r="AA810" s="253">
        <f t="shared" si="142"/>
        <v>0</v>
      </c>
      <c r="AB810" s="254">
        <f t="shared" si="143"/>
        <v>0</v>
      </c>
      <c r="AC810" s="254"/>
      <c r="AD810" s="255"/>
    </row>
    <row r="811" spans="1:30" ht="12.75" customHeight="1" x14ac:dyDescent="0.25">
      <c r="A811" s="186"/>
      <c r="B811" s="230"/>
      <c r="C811" s="256"/>
      <c r="D811" s="232"/>
      <c r="E811" s="192">
        <f t="shared" si="133"/>
        <v>10</v>
      </c>
      <c r="F811" s="144" t="str">
        <f>IFERROR(IF(MID(D811,4,3)="AFE",VLOOKUP(D811,'Affiliated entities'!$B$7:$T$37,2,FALSE),VLOOKUP(A811,Beneficiaries!$A$9:$C$38,2,FALSE)),"")</f>
        <v/>
      </c>
      <c r="G811" s="187" t="str">
        <f>IFERROR(IF(MID(D811,4,3)="AFE",VLOOKUP(D811,'Affiliated entities'!$B$7:$T$37,4,FALSE),VLOOKUP(A811,Beneficiaries!$A$9:$C$38,3,FALSE)),"")</f>
        <v/>
      </c>
      <c r="H811" s="188" t="b">
        <f t="shared" si="134"/>
        <v>1</v>
      </c>
      <c r="I811" s="147" t="str">
        <f t="shared" si="135"/>
        <v/>
      </c>
      <c r="J811" s="300">
        <f t="shared" si="136"/>
        <v>0</v>
      </c>
      <c r="K811" s="257"/>
      <c r="L811" s="230"/>
      <c r="M811" s="258"/>
      <c r="N811" s="258"/>
      <c r="O811" s="259"/>
      <c r="P811" s="258"/>
      <c r="Q811" s="259"/>
      <c r="R811" s="261"/>
      <c r="S811" s="261"/>
      <c r="T811" s="236"/>
      <c r="U811" s="402"/>
      <c r="V811" s="277">
        <f t="shared" si="137"/>
        <v>0</v>
      </c>
      <c r="W811" s="323" t="str">
        <f t="shared" si="138"/>
        <v/>
      </c>
      <c r="X811" s="238" t="str">
        <f t="shared" si="139"/>
        <v/>
      </c>
      <c r="Y811" s="252">
        <f t="shared" si="140"/>
        <v>0</v>
      </c>
      <c r="Z811" s="252">
        <f t="shared" si="141"/>
        <v>0</v>
      </c>
      <c r="AA811" s="253">
        <f t="shared" si="142"/>
        <v>0</v>
      </c>
      <c r="AB811" s="254">
        <f t="shared" si="143"/>
        <v>0</v>
      </c>
      <c r="AC811" s="254"/>
      <c r="AD811" s="255"/>
    </row>
    <row r="812" spans="1:30" ht="12.75" customHeight="1" x14ac:dyDescent="0.25">
      <c r="A812" s="186"/>
      <c r="B812" s="230"/>
      <c r="C812" s="256"/>
      <c r="D812" s="232"/>
      <c r="E812" s="192">
        <f t="shared" si="133"/>
        <v>10</v>
      </c>
      <c r="F812" s="144" t="str">
        <f>IFERROR(IF(MID(D812,4,3)="AFE",VLOOKUP(D812,'Affiliated entities'!$B$7:$T$37,2,FALSE),VLOOKUP(A812,Beneficiaries!$A$9:$C$38,2,FALSE)),"")</f>
        <v/>
      </c>
      <c r="G812" s="187" t="str">
        <f>IFERROR(IF(MID(D812,4,3)="AFE",VLOOKUP(D812,'Affiliated entities'!$B$7:$T$37,4,FALSE),VLOOKUP(A812,Beneficiaries!$A$9:$C$38,3,FALSE)),"")</f>
        <v/>
      </c>
      <c r="H812" s="188" t="b">
        <f t="shared" si="134"/>
        <v>1</v>
      </c>
      <c r="I812" s="147" t="str">
        <f t="shared" si="135"/>
        <v/>
      </c>
      <c r="J812" s="300">
        <f t="shared" si="136"/>
        <v>0</v>
      </c>
      <c r="K812" s="257"/>
      <c r="L812" s="230"/>
      <c r="M812" s="258"/>
      <c r="N812" s="258"/>
      <c r="O812" s="259"/>
      <c r="P812" s="258"/>
      <c r="Q812" s="259"/>
      <c r="R812" s="261"/>
      <c r="S812" s="261"/>
      <c r="T812" s="236"/>
      <c r="U812" s="402"/>
      <c r="V812" s="277">
        <f t="shared" si="137"/>
        <v>0</v>
      </c>
      <c r="W812" s="323" t="str">
        <f t="shared" si="138"/>
        <v/>
      </c>
      <c r="X812" s="238" t="str">
        <f t="shared" si="139"/>
        <v/>
      </c>
      <c r="Y812" s="252">
        <f t="shared" si="140"/>
        <v>0</v>
      </c>
      <c r="Z812" s="252">
        <f t="shared" si="141"/>
        <v>0</v>
      </c>
      <c r="AA812" s="253">
        <f t="shared" si="142"/>
        <v>0</v>
      </c>
      <c r="AB812" s="254">
        <f t="shared" si="143"/>
        <v>0</v>
      </c>
      <c r="AC812" s="254"/>
      <c r="AD812" s="255"/>
    </row>
    <row r="813" spans="1:30" ht="12.75" customHeight="1" x14ac:dyDescent="0.25">
      <c r="A813" s="186"/>
      <c r="B813" s="230"/>
      <c r="C813" s="256"/>
      <c r="D813" s="232"/>
      <c r="E813" s="192">
        <f t="shared" si="133"/>
        <v>10</v>
      </c>
      <c r="F813" s="144" t="str">
        <f>IFERROR(IF(MID(D813,4,3)="AFE",VLOOKUP(D813,'Affiliated entities'!$B$7:$T$37,2,FALSE),VLOOKUP(A813,Beneficiaries!$A$9:$C$38,2,FALSE)),"")</f>
        <v/>
      </c>
      <c r="G813" s="187" t="str">
        <f>IFERROR(IF(MID(D813,4,3)="AFE",VLOOKUP(D813,'Affiliated entities'!$B$7:$T$37,4,FALSE),VLOOKUP(A813,Beneficiaries!$A$9:$C$38,3,FALSE)),"")</f>
        <v/>
      </c>
      <c r="H813" s="188" t="b">
        <f t="shared" si="134"/>
        <v>1</v>
      </c>
      <c r="I813" s="147" t="str">
        <f t="shared" si="135"/>
        <v/>
      </c>
      <c r="J813" s="300">
        <f t="shared" si="136"/>
        <v>0</v>
      </c>
      <c r="K813" s="257"/>
      <c r="L813" s="230"/>
      <c r="M813" s="258"/>
      <c r="N813" s="258"/>
      <c r="O813" s="259"/>
      <c r="P813" s="258"/>
      <c r="Q813" s="259"/>
      <c r="R813" s="261"/>
      <c r="S813" s="261"/>
      <c r="T813" s="236"/>
      <c r="U813" s="402"/>
      <c r="V813" s="277">
        <f t="shared" si="137"/>
        <v>0</v>
      </c>
      <c r="W813" s="323" t="str">
        <f t="shared" si="138"/>
        <v/>
      </c>
      <c r="X813" s="238" t="str">
        <f t="shared" si="139"/>
        <v/>
      </c>
      <c r="Y813" s="252">
        <f t="shared" si="140"/>
        <v>0</v>
      </c>
      <c r="Z813" s="252">
        <f t="shared" si="141"/>
        <v>0</v>
      </c>
      <c r="AA813" s="253">
        <f t="shared" si="142"/>
        <v>0</v>
      </c>
      <c r="AB813" s="254">
        <f t="shared" si="143"/>
        <v>0</v>
      </c>
      <c r="AC813" s="254"/>
      <c r="AD813" s="255"/>
    </row>
    <row r="814" spans="1:30" ht="12.75" customHeight="1" x14ac:dyDescent="0.25">
      <c r="A814" s="186"/>
      <c r="B814" s="230"/>
      <c r="C814" s="256"/>
      <c r="D814" s="232"/>
      <c r="E814" s="192">
        <f t="shared" si="133"/>
        <v>10</v>
      </c>
      <c r="F814" s="144" t="str">
        <f>IFERROR(IF(MID(D814,4,3)="AFE",VLOOKUP(D814,'Affiliated entities'!$B$7:$T$37,2,FALSE),VLOOKUP(A814,Beneficiaries!$A$9:$C$38,2,FALSE)),"")</f>
        <v/>
      </c>
      <c r="G814" s="187" t="str">
        <f>IFERROR(IF(MID(D814,4,3)="AFE",VLOOKUP(D814,'Affiliated entities'!$B$7:$T$37,4,FALSE),VLOOKUP(A814,Beneficiaries!$A$9:$C$38,3,FALSE)),"")</f>
        <v/>
      </c>
      <c r="H814" s="188" t="b">
        <f t="shared" si="134"/>
        <v>1</v>
      </c>
      <c r="I814" s="147" t="str">
        <f t="shared" si="135"/>
        <v/>
      </c>
      <c r="J814" s="300">
        <f t="shared" si="136"/>
        <v>0</v>
      </c>
      <c r="K814" s="257"/>
      <c r="L814" s="230"/>
      <c r="M814" s="258"/>
      <c r="N814" s="258"/>
      <c r="O814" s="259"/>
      <c r="P814" s="258"/>
      <c r="Q814" s="259"/>
      <c r="R814" s="261"/>
      <c r="S814" s="261"/>
      <c r="T814" s="236"/>
      <c r="U814" s="402"/>
      <c r="V814" s="277">
        <f t="shared" si="137"/>
        <v>0</v>
      </c>
      <c r="W814" s="323" t="str">
        <f t="shared" si="138"/>
        <v/>
      </c>
      <c r="X814" s="238" t="str">
        <f t="shared" si="139"/>
        <v/>
      </c>
      <c r="Y814" s="252">
        <f t="shared" si="140"/>
        <v>0</v>
      </c>
      <c r="Z814" s="252">
        <f t="shared" si="141"/>
        <v>0</v>
      </c>
      <c r="AA814" s="253">
        <f t="shared" si="142"/>
        <v>0</v>
      </c>
      <c r="AB814" s="254">
        <f t="shared" si="143"/>
        <v>0</v>
      </c>
      <c r="AC814" s="254"/>
      <c r="AD814" s="255"/>
    </row>
    <row r="815" spans="1:30" ht="12.75" customHeight="1" x14ac:dyDescent="0.25">
      <c r="A815" s="186"/>
      <c r="B815" s="230"/>
      <c r="C815" s="256"/>
      <c r="D815" s="232"/>
      <c r="E815" s="192">
        <f t="shared" si="133"/>
        <v>10</v>
      </c>
      <c r="F815" s="144" t="str">
        <f>IFERROR(IF(MID(D815,4,3)="AFE",VLOOKUP(D815,'Affiliated entities'!$B$7:$T$37,2,FALSE),VLOOKUP(A815,Beneficiaries!$A$9:$C$38,2,FALSE)),"")</f>
        <v/>
      </c>
      <c r="G815" s="187" t="str">
        <f>IFERROR(IF(MID(D815,4,3)="AFE",VLOOKUP(D815,'Affiliated entities'!$B$7:$T$37,4,FALSE),VLOOKUP(A815,Beneficiaries!$A$9:$C$38,3,FALSE)),"")</f>
        <v/>
      </c>
      <c r="H815" s="188" t="b">
        <f t="shared" si="134"/>
        <v>1</v>
      </c>
      <c r="I815" s="147" t="str">
        <f t="shared" si="135"/>
        <v/>
      </c>
      <c r="J815" s="300">
        <f t="shared" si="136"/>
        <v>0</v>
      </c>
      <c r="K815" s="257"/>
      <c r="L815" s="230"/>
      <c r="M815" s="258"/>
      <c r="N815" s="258"/>
      <c r="O815" s="259"/>
      <c r="P815" s="258"/>
      <c r="Q815" s="259"/>
      <c r="R815" s="261"/>
      <c r="S815" s="261"/>
      <c r="T815" s="236"/>
      <c r="U815" s="402"/>
      <c r="V815" s="277">
        <f t="shared" si="137"/>
        <v>0</v>
      </c>
      <c r="W815" s="323" t="str">
        <f t="shared" si="138"/>
        <v/>
      </c>
      <c r="X815" s="238" t="str">
        <f t="shared" si="139"/>
        <v/>
      </c>
      <c r="Y815" s="252">
        <f t="shared" si="140"/>
        <v>0</v>
      </c>
      <c r="Z815" s="252">
        <f t="shared" si="141"/>
        <v>0</v>
      </c>
      <c r="AA815" s="253">
        <f t="shared" si="142"/>
        <v>0</v>
      </c>
      <c r="AB815" s="254">
        <f t="shared" si="143"/>
        <v>0</v>
      </c>
      <c r="AC815" s="254"/>
      <c r="AD815" s="255"/>
    </row>
    <row r="816" spans="1:30" ht="12.75" customHeight="1" x14ac:dyDescent="0.25">
      <c r="A816" s="186"/>
      <c r="B816" s="230"/>
      <c r="C816" s="256"/>
      <c r="D816" s="232"/>
      <c r="E816" s="192">
        <f t="shared" si="133"/>
        <v>10</v>
      </c>
      <c r="F816" s="144" t="str">
        <f>IFERROR(IF(MID(D816,4,3)="AFE",VLOOKUP(D816,'Affiliated entities'!$B$7:$T$37,2,FALSE),VLOOKUP(A816,Beneficiaries!$A$9:$C$38,2,FALSE)),"")</f>
        <v/>
      </c>
      <c r="G816" s="187" t="str">
        <f>IFERROR(IF(MID(D816,4,3)="AFE",VLOOKUP(D816,'Affiliated entities'!$B$7:$T$37,4,FALSE),VLOOKUP(A816,Beneficiaries!$A$9:$C$38,3,FALSE)),"")</f>
        <v/>
      </c>
      <c r="H816" s="188" t="b">
        <f t="shared" si="134"/>
        <v>1</v>
      </c>
      <c r="I816" s="147" t="str">
        <f t="shared" si="135"/>
        <v/>
      </c>
      <c r="J816" s="300">
        <f t="shared" si="136"/>
        <v>0</v>
      </c>
      <c r="K816" s="257"/>
      <c r="L816" s="230"/>
      <c r="M816" s="258"/>
      <c r="N816" s="258"/>
      <c r="O816" s="259"/>
      <c r="P816" s="258"/>
      <c r="Q816" s="259"/>
      <c r="R816" s="261"/>
      <c r="S816" s="261"/>
      <c r="T816" s="236"/>
      <c r="U816" s="402"/>
      <c r="V816" s="277">
        <f t="shared" si="137"/>
        <v>0</v>
      </c>
      <c r="W816" s="323" t="str">
        <f t="shared" si="138"/>
        <v/>
      </c>
      <c r="X816" s="238" t="str">
        <f t="shared" si="139"/>
        <v/>
      </c>
      <c r="Y816" s="252">
        <f t="shared" si="140"/>
        <v>0</v>
      </c>
      <c r="Z816" s="252">
        <f t="shared" si="141"/>
        <v>0</v>
      </c>
      <c r="AA816" s="253">
        <f t="shared" si="142"/>
        <v>0</v>
      </c>
      <c r="AB816" s="254">
        <f t="shared" si="143"/>
        <v>0</v>
      </c>
      <c r="AC816" s="254"/>
      <c r="AD816" s="255"/>
    </row>
    <row r="817" spans="1:30" ht="12.75" customHeight="1" x14ac:dyDescent="0.25">
      <c r="A817" s="186"/>
      <c r="B817" s="230"/>
      <c r="C817" s="256"/>
      <c r="D817" s="232"/>
      <c r="E817" s="192">
        <f t="shared" si="133"/>
        <v>10</v>
      </c>
      <c r="F817" s="144" t="str">
        <f>IFERROR(IF(MID(D817,4,3)="AFE",VLOOKUP(D817,'Affiliated entities'!$B$7:$T$37,2,FALSE),VLOOKUP(A817,Beneficiaries!$A$9:$C$38,2,FALSE)),"")</f>
        <v/>
      </c>
      <c r="G817" s="187" t="str">
        <f>IFERROR(IF(MID(D817,4,3)="AFE",VLOOKUP(D817,'Affiliated entities'!$B$7:$T$37,4,FALSE),VLOOKUP(A817,Beneficiaries!$A$9:$C$38,3,FALSE)),"")</f>
        <v/>
      </c>
      <c r="H817" s="188" t="b">
        <f t="shared" si="134"/>
        <v>1</v>
      </c>
      <c r="I817" s="147" t="str">
        <f t="shared" si="135"/>
        <v/>
      </c>
      <c r="J817" s="300">
        <f t="shared" si="136"/>
        <v>0</v>
      </c>
      <c r="K817" s="257"/>
      <c r="L817" s="230"/>
      <c r="M817" s="258"/>
      <c r="N817" s="258"/>
      <c r="O817" s="259"/>
      <c r="P817" s="258"/>
      <c r="Q817" s="259"/>
      <c r="R817" s="261"/>
      <c r="S817" s="261"/>
      <c r="T817" s="236"/>
      <c r="U817" s="402"/>
      <c r="V817" s="277">
        <f t="shared" si="137"/>
        <v>0</v>
      </c>
      <c r="W817" s="323" t="str">
        <f t="shared" si="138"/>
        <v/>
      </c>
      <c r="X817" s="238" t="str">
        <f t="shared" si="139"/>
        <v/>
      </c>
      <c r="Y817" s="252">
        <f t="shared" si="140"/>
        <v>0</v>
      </c>
      <c r="Z817" s="252">
        <f t="shared" si="141"/>
        <v>0</v>
      </c>
      <c r="AA817" s="253">
        <f t="shared" si="142"/>
        <v>0</v>
      </c>
      <c r="AB817" s="254">
        <f t="shared" si="143"/>
        <v>0</v>
      </c>
      <c r="AC817" s="254"/>
      <c r="AD817" s="255"/>
    </row>
    <row r="818" spans="1:30" ht="12.75" customHeight="1" x14ac:dyDescent="0.25">
      <c r="A818" s="186"/>
      <c r="B818" s="230"/>
      <c r="C818" s="256"/>
      <c r="D818" s="232"/>
      <c r="E818" s="192">
        <f t="shared" ref="E818:E881" si="144">IF(H818=TRUE,10,0)</f>
        <v>10</v>
      </c>
      <c r="F818" s="144" t="str">
        <f>IFERROR(IF(MID(D818,4,3)="AFE",VLOOKUP(D818,'Affiliated entities'!$B$7:$T$37,2,FALSE),VLOOKUP(A818,Beneficiaries!$A$9:$C$38,2,FALSE)),"")</f>
        <v/>
      </c>
      <c r="G818" s="187" t="str">
        <f>IFERROR(IF(MID(D818,4,3)="AFE",VLOOKUP(D818,'Affiliated entities'!$B$7:$T$37,4,FALSE),VLOOKUP(A818,Beneficiaries!$A$9:$C$38,3,FALSE)),"")</f>
        <v/>
      </c>
      <c r="H818" s="188" t="b">
        <f t="shared" ref="H818:H881" si="145">IF(I818="Partner",TRUE,ISNUMBER(FIND(A818,D818)))</f>
        <v>1</v>
      </c>
      <c r="I818" s="147" t="str">
        <f t="shared" ref="I818:I881" si="146">IF(A818&lt;&gt;"",D818,"")</f>
        <v/>
      </c>
      <c r="J818" s="300">
        <f t="shared" ref="J818:J881" si="147">IF(I818="partner",A818,0)</f>
        <v>0</v>
      </c>
      <c r="K818" s="257"/>
      <c r="L818" s="230"/>
      <c r="M818" s="258"/>
      <c r="N818" s="258"/>
      <c r="O818" s="259"/>
      <c r="P818" s="258"/>
      <c r="Q818" s="259"/>
      <c r="R818" s="261"/>
      <c r="S818" s="261"/>
      <c r="T818" s="236"/>
      <c r="U818" s="402"/>
      <c r="V818" s="277">
        <f t="shared" ref="V818:V881" si="148">+T818+U818</f>
        <v>0</v>
      </c>
      <c r="W818" s="323" t="str">
        <f t="shared" ref="W818:W881" si="149">IF(A818="","",(IF(OR(B818="",C818="",D818="",K818="",M818="",N818="",O818="",P818="",Q818="",R818="",S818="",),"FILL ALL FIELDS","")))</f>
        <v/>
      </c>
      <c r="X818" s="238" t="str">
        <f t="shared" ref="X818:X881" si="150">IF(A818="","",(IF(OR(N818=P818, R818=S818),"CHECK DATES or CITY","")))</f>
        <v/>
      </c>
      <c r="Y818" s="252">
        <f t="shared" ref="Y818:Y881" si="151">IF(OR(O818="IN", O818=""), 0, IF(OR(Q818="IN", Q818=""), 0, T818))</f>
        <v>0</v>
      </c>
      <c r="Z818" s="252">
        <f t="shared" ref="Z818:Z881" si="152">+U818</f>
        <v>0</v>
      </c>
      <c r="AA818" s="253">
        <f t="shared" ref="AA818:AA881" si="153">+Z818+Y818</f>
        <v>0</v>
      </c>
      <c r="AB818" s="254">
        <f t="shared" ref="AB818:AB881" si="154">IF(V818&gt;AA818,V818-AA818,0)</f>
        <v>0</v>
      </c>
      <c r="AC818" s="254"/>
      <c r="AD818" s="255"/>
    </row>
    <row r="819" spans="1:30" ht="12.75" customHeight="1" x14ac:dyDescent="0.25">
      <c r="A819" s="186"/>
      <c r="B819" s="230"/>
      <c r="C819" s="256"/>
      <c r="D819" s="232"/>
      <c r="E819" s="192">
        <f t="shared" si="144"/>
        <v>10</v>
      </c>
      <c r="F819" s="144" t="str">
        <f>IFERROR(IF(MID(D819,4,3)="AFE",VLOOKUP(D819,'Affiliated entities'!$B$7:$T$37,2,FALSE),VLOOKUP(A819,Beneficiaries!$A$9:$C$38,2,FALSE)),"")</f>
        <v/>
      </c>
      <c r="G819" s="187" t="str">
        <f>IFERROR(IF(MID(D819,4,3)="AFE",VLOOKUP(D819,'Affiliated entities'!$B$7:$T$37,4,FALSE),VLOOKUP(A819,Beneficiaries!$A$9:$C$38,3,FALSE)),"")</f>
        <v/>
      </c>
      <c r="H819" s="188" t="b">
        <f t="shared" si="145"/>
        <v>1</v>
      </c>
      <c r="I819" s="147" t="str">
        <f t="shared" si="146"/>
        <v/>
      </c>
      <c r="J819" s="300">
        <f t="shared" si="147"/>
        <v>0</v>
      </c>
      <c r="K819" s="257"/>
      <c r="L819" s="230"/>
      <c r="M819" s="258"/>
      <c r="N819" s="258"/>
      <c r="O819" s="259"/>
      <c r="P819" s="258"/>
      <c r="Q819" s="259"/>
      <c r="R819" s="261"/>
      <c r="S819" s="261"/>
      <c r="T819" s="236"/>
      <c r="U819" s="402"/>
      <c r="V819" s="277">
        <f t="shared" si="148"/>
        <v>0</v>
      </c>
      <c r="W819" s="323" t="str">
        <f t="shared" si="149"/>
        <v/>
      </c>
      <c r="X819" s="238" t="str">
        <f t="shared" si="150"/>
        <v/>
      </c>
      <c r="Y819" s="252">
        <f t="shared" si="151"/>
        <v>0</v>
      </c>
      <c r="Z819" s="252">
        <f t="shared" si="152"/>
        <v>0</v>
      </c>
      <c r="AA819" s="253">
        <f t="shared" si="153"/>
        <v>0</v>
      </c>
      <c r="AB819" s="254">
        <f t="shared" si="154"/>
        <v>0</v>
      </c>
      <c r="AC819" s="254"/>
      <c r="AD819" s="255"/>
    </row>
    <row r="820" spans="1:30" ht="12.75" customHeight="1" x14ac:dyDescent="0.25">
      <c r="A820" s="186"/>
      <c r="B820" s="230"/>
      <c r="C820" s="256"/>
      <c r="D820" s="232"/>
      <c r="E820" s="192">
        <f t="shared" si="144"/>
        <v>10</v>
      </c>
      <c r="F820" s="144" t="str">
        <f>IFERROR(IF(MID(D820,4,3)="AFE",VLOOKUP(D820,'Affiliated entities'!$B$7:$T$37,2,FALSE),VLOOKUP(A820,Beneficiaries!$A$9:$C$38,2,FALSE)),"")</f>
        <v/>
      </c>
      <c r="G820" s="187" t="str">
        <f>IFERROR(IF(MID(D820,4,3)="AFE",VLOOKUP(D820,'Affiliated entities'!$B$7:$T$37,4,FALSE),VLOOKUP(A820,Beneficiaries!$A$9:$C$38,3,FALSE)),"")</f>
        <v/>
      </c>
      <c r="H820" s="188" t="b">
        <f t="shared" si="145"/>
        <v>1</v>
      </c>
      <c r="I820" s="147" t="str">
        <f t="shared" si="146"/>
        <v/>
      </c>
      <c r="J820" s="300">
        <f t="shared" si="147"/>
        <v>0</v>
      </c>
      <c r="K820" s="257"/>
      <c r="L820" s="230"/>
      <c r="M820" s="258"/>
      <c r="N820" s="258"/>
      <c r="O820" s="259"/>
      <c r="P820" s="258"/>
      <c r="Q820" s="259"/>
      <c r="R820" s="261"/>
      <c r="S820" s="261"/>
      <c r="T820" s="236"/>
      <c r="U820" s="402"/>
      <c r="V820" s="277">
        <f t="shared" si="148"/>
        <v>0</v>
      </c>
      <c r="W820" s="323" t="str">
        <f t="shared" si="149"/>
        <v/>
      </c>
      <c r="X820" s="238" t="str">
        <f t="shared" si="150"/>
        <v/>
      </c>
      <c r="Y820" s="252">
        <f t="shared" si="151"/>
        <v>0</v>
      </c>
      <c r="Z820" s="252">
        <f t="shared" si="152"/>
        <v>0</v>
      </c>
      <c r="AA820" s="253">
        <f t="shared" si="153"/>
        <v>0</v>
      </c>
      <c r="AB820" s="254">
        <f t="shared" si="154"/>
        <v>0</v>
      </c>
      <c r="AC820" s="254"/>
      <c r="AD820" s="255"/>
    </row>
    <row r="821" spans="1:30" ht="12.75" customHeight="1" x14ac:dyDescent="0.25">
      <c r="A821" s="186"/>
      <c r="B821" s="230"/>
      <c r="C821" s="256"/>
      <c r="D821" s="232"/>
      <c r="E821" s="192">
        <f t="shared" si="144"/>
        <v>10</v>
      </c>
      <c r="F821" s="144" t="str">
        <f>IFERROR(IF(MID(D821,4,3)="AFE",VLOOKUP(D821,'Affiliated entities'!$B$7:$T$37,2,FALSE),VLOOKUP(A821,Beneficiaries!$A$9:$C$38,2,FALSE)),"")</f>
        <v/>
      </c>
      <c r="G821" s="187" t="str">
        <f>IFERROR(IF(MID(D821,4,3)="AFE",VLOOKUP(D821,'Affiliated entities'!$B$7:$T$37,4,FALSE),VLOOKUP(A821,Beneficiaries!$A$9:$C$38,3,FALSE)),"")</f>
        <v/>
      </c>
      <c r="H821" s="188" t="b">
        <f t="shared" si="145"/>
        <v>1</v>
      </c>
      <c r="I821" s="147" t="str">
        <f t="shared" si="146"/>
        <v/>
      </c>
      <c r="J821" s="300">
        <f t="shared" si="147"/>
        <v>0</v>
      </c>
      <c r="K821" s="257"/>
      <c r="L821" s="230"/>
      <c r="M821" s="258"/>
      <c r="N821" s="258"/>
      <c r="O821" s="259"/>
      <c r="P821" s="258"/>
      <c r="Q821" s="259"/>
      <c r="R821" s="261"/>
      <c r="S821" s="261"/>
      <c r="T821" s="236"/>
      <c r="U821" s="402"/>
      <c r="V821" s="277">
        <f t="shared" si="148"/>
        <v>0</v>
      </c>
      <c r="W821" s="323" t="str">
        <f t="shared" si="149"/>
        <v/>
      </c>
      <c r="X821" s="238" t="str">
        <f t="shared" si="150"/>
        <v/>
      </c>
      <c r="Y821" s="252">
        <f t="shared" si="151"/>
        <v>0</v>
      </c>
      <c r="Z821" s="252">
        <f t="shared" si="152"/>
        <v>0</v>
      </c>
      <c r="AA821" s="253">
        <f t="shared" si="153"/>
        <v>0</v>
      </c>
      <c r="AB821" s="254">
        <f t="shared" si="154"/>
        <v>0</v>
      </c>
      <c r="AC821" s="254"/>
      <c r="AD821" s="255"/>
    </row>
    <row r="822" spans="1:30" ht="12.75" customHeight="1" x14ac:dyDescent="0.25">
      <c r="A822" s="186"/>
      <c r="B822" s="230"/>
      <c r="C822" s="256"/>
      <c r="D822" s="232"/>
      <c r="E822" s="192">
        <f t="shared" si="144"/>
        <v>10</v>
      </c>
      <c r="F822" s="144" t="str">
        <f>IFERROR(IF(MID(D822,4,3)="AFE",VLOOKUP(D822,'Affiliated entities'!$B$7:$T$37,2,FALSE),VLOOKUP(A822,Beneficiaries!$A$9:$C$38,2,FALSE)),"")</f>
        <v/>
      </c>
      <c r="G822" s="187" t="str">
        <f>IFERROR(IF(MID(D822,4,3)="AFE",VLOOKUP(D822,'Affiliated entities'!$B$7:$T$37,4,FALSE),VLOOKUP(A822,Beneficiaries!$A$9:$C$38,3,FALSE)),"")</f>
        <v/>
      </c>
      <c r="H822" s="188" t="b">
        <f t="shared" si="145"/>
        <v>1</v>
      </c>
      <c r="I822" s="147" t="str">
        <f t="shared" si="146"/>
        <v/>
      </c>
      <c r="J822" s="300">
        <f t="shared" si="147"/>
        <v>0</v>
      </c>
      <c r="K822" s="257"/>
      <c r="L822" s="230"/>
      <c r="M822" s="258"/>
      <c r="N822" s="258"/>
      <c r="O822" s="259"/>
      <c r="P822" s="258"/>
      <c r="Q822" s="259"/>
      <c r="R822" s="261"/>
      <c r="S822" s="261"/>
      <c r="T822" s="236"/>
      <c r="U822" s="402"/>
      <c r="V822" s="277">
        <f t="shared" si="148"/>
        <v>0</v>
      </c>
      <c r="W822" s="323" t="str">
        <f t="shared" si="149"/>
        <v/>
      </c>
      <c r="X822" s="238" t="str">
        <f t="shared" si="150"/>
        <v/>
      </c>
      <c r="Y822" s="252">
        <f t="shared" si="151"/>
        <v>0</v>
      </c>
      <c r="Z822" s="252">
        <f t="shared" si="152"/>
        <v>0</v>
      </c>
      <c r="AA822" s="253">
        <f t="shared" si="153"/>
        <v>0</v>
      </c>
      <c r="AB822" s="254">
        <f t="shared" si="154"/>
        <v>0</v>
      </c>
      <c r="AC822" s="254"/>
      <c r="AD822" s="255"/>
    </row>
    <row r="823" spans="1:30" ht="12.75" customHeight="1" x14ac:dyDescent="0.25">
      <c r="A823" s="186"/>
      <c r="B823" s="230"/>
      <c r="C823" s="256"/>
      <c r="D823" s="232"/>
      <c r="E823" s="192">
        <f t="shared" si="144"/>
        <v>10</v>
      </c>
      <c r="F823" s="144" t="str">
        <f>IFERROR(IF(MID(D823,4,3)="AFE",VLOOKUP(D823,'Affiliated entities'!$B$7:$T$37,2,FALSE),VLOOKUP(A823,Beneficiaries!$A$9:$C$38,2,FALSE)),"")</f>
        <v/>
      </c>
      <c r="G823" s="187" t="str">
        <f>IFERROR(IF(MID(D823,4,3)="AFE",VLOOKUP(D823,'Affiliated entities'!$B$7:$T$37,4,FALSE),VLOOKUP(A823,Beneficiaries!$A$9:$C$38,3,FALSE)),"")</f>
        <v/>
      </c>
      <c r="H823" s="188" t="b">
        <f t="shared" si="145"/>
        <v>1</v>
      </c>
      <c r="I823" s="147" t="str">
        <f t="shared" si="146"/>
        <v/>
      </c>
      <c r="J823" s="300">
        <f t="shared" si="147"/>
        <v>0</v>
      </c>
      <c r="K823" s="257"/>
      <c r="L823" s="230"/>
      <c r="M823" s="258"/>
      <c r="N823" s="258"/>
      <c r="O823" s="259"/>
      <c r="P823" s="258"/>
      <c r="Q823" s="259"/>
      <c r="R823" s="261"/>
      <c r="S823" s="261"/>
      <c r="T823" s="236"/>
      <c r="U823" s="402"/>
      <c r="V823" s="277">
        <f t="shared" si="148"/>
        <v>0</v>
      </c>
      <c r="W823" s="323" t="str">
        <f t="shared" si="149"/>
        <v/>
      </c>
      <c r="X823" s="238" t="str">
        <f t="shared" si="150"/>
        <v/>
      </c>
      <c r="Y823" s="252">
        <f t="shared" si="151"/>
        <v>0</v>
      </c>
      <c r="Z823" s="252">
        <f t="shared" si="152"/>
        <v>0</v>
      </c>
      <c r="AA823" s="253">
        <f t="shared" si="153"/>
        <v>0</v>
      </c>
      <c r="AB823" s="254">
        <f t="shared" si="154"/>
        <v>0</v>
      </c>
      <c r="AC823" s="254"/>
      <c r="AD823" s="255"/>
    </row>
    <row r="824" spans="1:30" ht="12.75" customHeight="1" x14ac:dyDescent="0.25">
      <c r="A824" s="186"/>
      <c r="B824" s="230"/>
      <c r="C824" s="256"/>
      <c r="D824" s="232"/>
      <c r="E824" s="192">
        <f t="shared" si="144"/>
        <v>10</v>
      </c>
      <c r="F824" s="144" t="str">
        <f>IFERROR(IF(MID(D824,4,3)="AFE",VLOOKUP(D824,'Affiliated entities'!$B$7:$T$37,2,FALSE),VLOOKUP(A824,Beneficiaries!$A$9:$C$38,2,FALSE)),"")</f>
        <v/>
      </c>
      <c r="G824" s="187" t="str">
        <f>IFERROR(IF(MID(D824,4,3)="AFE",VLOOKUP(D824,'Affiliated entities'!$B$7:$T$37,4,FALSE),VLOOKUP(A824,Beneficiaries!$A$9:$C$38,3,FALSE)),"")</f>
        <v/>
      </c>
      <c r="H824" s="188" t="b">
        <f t="shared" si="145"/>
        <v>1</v>
      </c>
      <c r="I824" s="147" t="str">
        <f t="shared" si="146"/>
        <v/>
      </c>
      <c r="J824" s="300">
        <f t="shared" si="147"/>
        <v>0</v>
      </c>
      <c r="K824" s="257"/>
      <c r="L824" s="230"/>
      <c r="M824" s="258"/>
      <c r="N824" s="258"/>
      <c r="O824" s="259"/>
      <c r="P824" s="258"/>
      <c r="Q824" s="259"/>
      <c r="R824" s="261"/>
      <c r="S824" s="261"/>
      <c r="T824" s="236"/>
      <c r="U824" s="402"/>
      <c r="V824" s="277">
        <f t="shared" si="148"/>
        <v>0</v>
      </c>
      <c r="W824" s="323" t="str">
        <f t="shared" si="149"/>
        <v/>
      </c>
      <c r="X824" s="238" t="str">
        <f t="shared" si="150"/>
        <v/>
      </c>
      <c r="Y824" s="252">
        <f t="shared" si="151"/>
        <v>0</v>
      </c>
      <c r="Z824" s="252">
        <f t="shared" si="152"/>
        <v>0</v>
      </c>
      <c r="AA824" s="253">
        <f t="shared" si="153"/>
        <v>0</v>
      </c>
      <c r="AB824" s="254">
        <f t="shared" si="154"/>
        <v>0</v>
      </c>
      <c r="AC824" s="254"/>
      <c r="AD824" s="255"/>
    </row>
    <row r="825" spans="1:30" ht="12.75" customHeight="1" x14ac:dyDescent="0.25">
      <c r="A825" s="186"/>
      <c r="B825" s="230"/>
      <c r="C825" s="256"/>
      <c r="D825" s="232"/>
      <c r="E825" s="192">
        <f t="shared" si="144"/>
        <v>10</v>
      </c>
      <c r="F825" s="144" t="str">
        <f>IFERROR(IF(MID(D825,4,3)="AFE",VLOOKUP(D825,'Affiliated entities'!$B$7:$T$37,2,FALSE),VLOOKUP(A825,Beneficiaries!$A$9:$C$38,2,FALSE)),"")</f>
        <v/>
      </c>
      <c r="G825" s="187" t="str">
        <f>IFERROR(IF(MID(D825,4,3)="AFE",VLOOKUP(D825,'Affiliated entities'!$B$7:$T$37,4,FALSE),VLOOKUP(A825,Beneficiaries!$A$9:$C$38,3,FALSE)),"")</f>
        <v/>
      </c>
      <c r="H825" s="188" t="b">
        <f t="shared" si="145"/>
        <v>1</v>
      </c>
      <c r="I825" s="147" t="str">
        <f t="shared" si="146"/>
        <v/>
      </c>
      <c r="J825" s="300">
        <f t="shared" si="147"/>
        <v>0</v>
      </c>
      <c r="K825" s="257"/>
      <c r="L825" s="230"/>
      <c r="M825" s="258"/>
      <c r="N825" s="258"/>
      <c r="O825" s="259"/>
      <c r="P825" s="258"/>
      <c r="Q825" s="259"/>
      <c r="R825" s="261"/>
      <c r="S825" s="261"/>
      <c r="T825" s="236"/>
      <c r="U825" s="402"/>
      <c r="V825" s="277">
        <f t="shared" si="148"/>
        <v>0</v>
      </c>
      <c r="W825" s="323" t="str">
        <f t="shared" si="149"/>
        <v/>
      </c>
      <c r="X825" s="238" t="str">
        <f t="shared" si="150"/>
        <v/>
      </c>
      <c r="Y825" s="252">
        <f t="shared" si="151"/>
        <v>0</v>
      </c>
      <c r="Z825" s="252">
        <f t="shared" si="152"/>
        <v>0</v>
      </c>
      <c r="AA825" s="253">
        <f t="shared" si="153"/>
        <v>0</v>
      </c>
      <c r="AB825" s="254">
        <f t="shared" si="154"/>
        <v>0</v>
      </c>
      <c r="AC825" s="254"/>
      <c r="AD825" s="255"/>
    </row>
    <row r="826" spans="1:30" ht="12.75" customHeight="1" x14ac:dyDescent="0.25">
      <c r="A826" s="186"/>
      <c r="B826" s="230"/>
      <c r="C826" s="256"/>
      <c r="D826" s="232"/>
      <c r="E826" s="192">
        <f t="shared" si="144"/>
        <v>10</v>
      </c>
      <c r="F826" s="144" t="str">
        <f>IFERROR(IF(MID(D826,4,3)="AFE",VLOOKUP(D826,'Affiliated entities'!$B$7:$T$37,2,FALSE),VLOOKUP(A826,Beneficiaries!$A$9:$C$38,2,FALSE)),"")</f>
        <v/>
      </c>
      <c r="G826" s="187" t="str">
        <f>IFERROR(IF(MID(D826,4,3)="AFE",VLOOKUP(D826,'Affiliated entities'!$B$7:$T$37,4,FALSE),VLOOKUP(A826,Beneficiaries!$A$9:$C$38,3,FALSE)),"")</f>
        <v/>
      </c>
      <c r="H826" s="188" t="b">
        <f t="shared" si="145"/>
        <v>1</v>
      </c>
      <c r="I826" s="147" t="str">
        <f t="shared" si="146"/>
        <v/>
      </c>
      <c r="J826" s="300">
        <f t="shared" si="147"/>
        <v>0</v>
      </c>
      <c r="K826" s="257"/>
      <c r="L826" s="230"/>
      <c r="M826" s="258"/>
      <c r="N826" s="258"/>
      <c r="O826" s="259"/>
      <c r="P826" s="258"/>
      <c r="Q826" s="259"/>
      <c r="R826" s="261"/>
      <c r="S826" s="261"/>
      <c r="T826" s="236"/>
      <c r="U826" s="402"/>
      <c r="V826" s="277">
        <f t="shared" si="148"/>
        <v>0</v>
      </c>
      <c r="W826" s="323" t="str">
        <f t="shared" si="149"/>
        <v/>
      </c>
      <c r="X826" s="238" t="str">
        <f t="shared" si="150"/>
        <v/>
      </c>
      <c r="Y826" s="252">
        <f t="shared" si="151"/>
        <v>0</v>
      </c>
      <c r="Z826" s="252">
        <f t="shared" si="152"/>
        <v>0</v>
      </c>
      <c r="AA826" s="253">
        <f t="shared" si="153"/>
        <v>0</v>
      </c>
      <c r="AB826" s="254">
        <f t="shared" si="154"/>
        <v>0</v>
      </c>
      <c r="AC826" s="254"/>
      <c r="AD826" s="255"/>
    </row>
    <row r="827" spans="1:30" ht="12.75" customHeight="1" x14ac:dyDescent="0.25">
      <c r="A827" s="186"/>
      <c r="B827" s="230"/>
      <c r="C827" s="256"/>
      <c r="D827" s="232"/>
      <c r="E827" s="192">
        <f t="shared" si="144"/>
        <v>10</v>
      </c>
      <c r="F827" s="144" t="str">
        <f>IFERROR(IF(MID(D827,4,3)="AFE",VLOOKUP(D827,'Affiliated entities'!$B$7:$T$37,2,FALSE),VLOOKUP(A827,Beneficiaries!$A$9:$C$38,2,FALSE)),"")</f>
        <v/>
      </c>
      <c r="G827" s="187" t="str">
        <f>IFERROR(IF(MID(D827,4,3)="AFE",VLOOKUP(D827,'Affiliated entities'!$B$7:$T$37,4,FALSE),VLOOKUP(A827,Beneficiaries!$A$9:$C$38,3,FALSE)),"")</f>
        <v/>
      </c>
      <c r="H827" s="188" t="b">
        <f t="shared" si="145"/>
        <v>1</v>
      </c>
      <c r="I827" s="147" t="str">
        <f t="shared" si="146"/>
        <v/>
      </c>
      <c r="J827" s="300">
        <f t="shared" si="147"/>
        <v>0</v>
      </c>
      <c r="K827" s="257"/>
      <c r="L827" s="230"/>
      <c r="M827" s="258"/>
      <c r="N827" s="258"/>
      <c r="O827" s="259"/>
      <c r="P827" s="258"/>
      <c r="Q827" s="259"/>
      <c r="R827" s="261"/>
      <c r="S827" s="261"/>
      <c r="T827" s="236"/>
      <c r="U827" s="402"/>
      <c r="V827" s="277">
        <f t="shared" si="148"/>
        <v>0</v>
      </c>
      <c r="W827" s="323" t="str">
        <f t="shared" si="149"/>
        <v/>
      </c>
      <c r="X827" s="238" t="str">
        <f t="shared" si="150"/>
        <v/>
      </c>
      <c r="Y827" s="252">
        <f t="shared" si="151"/>
        <v>0</v>
      </c>
      <c r="Z827" s="252">
        <f t="shared" si="152"/>
        <v>0</v>
      </c>
      <c r="AA827" s="253">
        <f t="shared" si="153"/>
        <v>0</v>
      </c>
      <c r="AB827" s="254">
        <f t="shared" si="154"/>
        <v>0</v>
      </c>
      <c r="AC827" s="254"/>
      <c r="AD827" s="255"/>
    </row>
    <row r="828" spans="1:30" ht="12.75" customHeight="1" x14ac:dyDescent="0.25">
      <c r="A828" s="186"/>
      <c r="B828" s="230"/>
      <c r="C828" s="256"/>
      <c r="D828" s="232"/>
      <c r="E828" s="192">
        <f t="shared" si="144"/>
        <v>10</v>
      </c>
      <c r="F828" s="144" t="str">
        <f>IFERROR(IF(MID(D828,4,3)="AFE",VLOOKUP(D828,'Affiliated entities'!$B$7:$T$37,2,FALSE),VLOOKUP(A828,Beneficiaries!$A$9:$C$38,2,FALSE)),"")</f>
        <v/>
      </c>
      <c r="G828" s="187" t="str">
        <f>IFERROR(IF(MID(D828,4,3)="AFE",VLOOKUP(D828,'Affiliated entities'!$B$7:$T$37,4,FALSE),VLOOKUP(A828,Beneficiaries!$A$9:$C$38,3,FALSE)),"")</f>
        <v/>
      </c>
      <c r="H828" s="188" t="b">
        <f t="shared" si="145"/>
        <v>1</v>
      </c>
      <c r="I828" s="147" t="str">
        <f t="shared" si="146"/>
        <v/>
      </c>
      <c r="J828" s="300">
        <f t="shared" si="147"/>
        <v>0</v>
      </c>
      <c r="K828" s="257"/>
      <c r="L828" s="230"/>
      <c r="M828" s="258"/>
      <c r="N828" s="258"/>
      <c r="O828" s="259"/>
      <c r="P828" s="258"/>
      <c r="Q828" s="259"/>
      <c r="R828" s="261"/>
      <c r="S828" s="261"/>
      <c r="T828" s="236"/>
      <c r="U828" s="402"/>
      <c r="V828" s="277">
        <f t="shared" si="148"/>
        <v>0</v>
      </c>
      <c r="W828" s="323" t="str">
        <f t="shared" si="149"/>
        <v/>
      </c>
      <c r="X828" s="238" t="str">
        <f t="shared" si="150"/>
        <v/>
      </c>
      <c r="Y828" s="252">
        <f t="shared" si="151"/>
        <v>0</v>
      </c>
      <c r="Z828" s="252">
        <f t="shared" si="152"/>
        <v>0</v>
      </c>
      <c r="AA828" s="253">
        <f t="shared" si="153"/>
        <v>0</v>
      </c>
      <c r="AB828" s="254">
        <f t="shared" si="154"/>
        <v>0</v>
      </c>
      <c r="AC828" s="254"/>
      <c r="AD828" s="255"/>
    </row>
    <row r="829" spans="1:30" ht="12.75" customHeight="1" x14ac:dyDescent="0.25">
      <c r="A829" s="186"/>
      <c r="B829" s="230"/>
      <c r="C829" s="256"/>
      <c r="D829" s="232"/>
      <c r="E829" s="192">
        <f t="shared" si="144"/>
        <v>10</v>
      </c>
      <c r="F829" s="144" t="str">
        <f>IFERROR(IF(MID(D829,4,3)="AFE",VLOOKUP(D829,'Affiliated entities'!$B$7:$T$37,2,FALSE),VLOOKUP(A829,Beneficiaries!$A$9:$C$38,2,FALSE)),"")</f>
        <v/>
      </c>
      <c r="G829" s="187" t="str">
        <f>IFERROR(IF(MID(D829,4,3)="AFE",VLOOKUP(D829,'Affiliated entities'!$B$7:$T$37,4,FALSE),VLOOKUP(A829,Beneficiaries!$A$9:$C$38,3,FALSE)),"")</f>
        <v/>
      </c>
      <c r="H829" s="188" t="b">
        <f t="shared" si="145"/>
        <v>1</v>
      </c>
      <c r="I829" s="147" t="str">
        <f t="shared" si="146"/>
        <v/>
      </c>
      <c r="J829" s="300">
        <f t="shared" si="147"/>
        <v>0</v>
      </c>
      <c r="K829" s="257"/>
      <c r="L829" s="230"/>
      <c r="M829" s="258"/>
      <c r="N829" s="258"/>
      <c r="O829" s="259"/>
      <c r="P829" s="258"/>
      <c r="Q829" s="259"/>
      <c r="R829" s="261"/>
      <c r="S829" s="261"/>
      <c r="T829" s="236"/>
      <c r="U829" s="402"/>
      <c r="V829" s="277">
        <f t="shared" si="148"/>
        <v>0</v>
      </c>
      <c r="W829" s="323" t="str">
        <f t="shared" si="149"/>
        <v/>
      </c>
      <c r="X829" s="238" t="str">
        <f t="shared" si="150"/>
        <v/>
      </c>
      <c r="Y829" s="252">
        <f t="shared" si="151"/>
        <v>0</v>
      </c>
      <c r="Z829" s="252">
        <f t="shared" si="152"/>
        <v>0</v>
      </c>
      <c r="AA829" s="253">
        <f t="shared" si="153"/>
        <v>0</v>
      </c>
      <c r="AB829" s="254">
        <f t="shared" si="154"/>
        <v>0</v>
      </c>
      <c r="AC829" s="254"/>
      <c r="AD829" s="255"/>
    </row>
    <row r="830" spans="1:30" ht="12.75" customHeight="1" x14ac:dyDescent="0.25">
      <c r="A830" s="186"/>
      <c r="B830" s="230"/>
      <c r="C830" s="256"/>
      <c r="D830" s="232"/>
      <c r="E830" s="192">
        <f t="shared" si="144"/>
        <v>10</v>
      </c>
      <c r="F830" s="144" t="str">
        <f>IFERROR(IF(MID(D830,4,3)="AFE",VLOOKUP(D830,'Affiliated entities'!$B$7:$T$37,2,FALSE),VLOOKUP(A830,Beneficiaries!$A$9:$C$38,2,FALSE)),"")</f>
        <v/>
      </c>
      <c r="G830" s="187" t="str">
        <f>IFERROR(IF(MID(D830,4,3)="AFE",VLOOKUP(D830,'Affiliated entities'!$B$7:$T$37,4,FALSE),VLOOKUP(A830,Beneficiaries!$A$9:$C$38,3,FALSE)),"")</f>
        <v/>
      </c>
      <c r="H830" s="188" t="b">
        <f t="shared" si="145"/>
        <v>1</v>
      </c>
      <c r="I830" s="147" t="str">
        <f t="shared" si="146"/>
        <v/>
      </c>
      <c r="J830" s="300">
        <f t="shared" si="147"/>
        <v>0</v>
      </c>
      <c r="K830" s="257"/>
      <c r="L830" s="230"/>
      <c r="M830" s="258"/>
      <c r="N830" s="258"/>
      <c r="O830" s="259"/>
      <c r="P830" s="258"/>
      <c r="Q830" s="259"/>
      <c r="R830" s="261"/>
      <c r="S830" s="261"/>
      <c r="T830" s="236"/>
      <c r="U830" s="402"/>
      <c r="V830" s="277">
        <f t="shared" si="148"/>
        <v>0</v>
      </c>
      <c r="W830" s="323" t="str">
        <f t="shared" si="149"/>
        <v/>
      </c>
      <c r="X830" s="238" t="str">
        <f t="shared" si="150"/>
        <v/>
      </c>
      <c r="Y830" s="252">
        <f t="shared" si="151"/>
        <v>0</v>
      </c>
      <c r="Z830" s="252">
        <f t="shared" si="152"/>
        <v>0</v>
      </c>
      <c r="AA830" s="253">
        <f t="shared" si="153"/>
        <v>0</v>
      </c>
      <c r="AB830" s="254">
        <f t="shared" si="154"/>
        <v>0</v>
      </c>
      <c r="AC830" s="254"/>
      <c r="AD830" s="255"/>
    </row>
    <row r="831" spans="1:30" ht="12.75" customHeight="1" x14ac:dyDescent="0.25">
      <c r="A831" s="186"/>
      <c r="B831" s="230"/>
      <c r="C831" s="256"/>
      <c r="D831" s="232"/>
      <c r="E831" s="192">
        <f t="shared" si="144"/>
        <v>10</v>
      </c>
      <c r="F831" s="144" t="str">
        <f>IFERROR(IF(MID(D831,4,3)="AFE",VLOOKUP(D831,'Affiliated entities'!$B$7:$T$37,2,FALSE),VLOOKUP(A831,Beneficiaries!$A$9:$C$38,2,FALSE)),"")</f>
        <v/>
      </c>
      <c r="G831" s="187" t="str">
        <f>IFERROR(IF(MID(D831,4,3)="AFE",VLOOKUP(D831,'Affiliated entities'!$B$7:$T$37,4,FALSE),VLOOKUP(A831,Beneficiaries!$A$9:$C$38,3,FALSE)),"")</f>
        <v/>
      </c>
      <c r="H831" s="188" t="b">
        <f t="shared" si="145"/>
        <v>1</v>
      </c>
      <c r="I831" s="147" t="str">
        <f t="shared" si="146"/>
        <v/>
      </c>
      <c r="J831" s="300">
        <f t="shared" si="147"/>
        <v>0</v>
      </c>
      <c r="K831" s="257"/>
      <c r="L831" s="230"/>
      <c r="M831" s="258"/>
      <c r="N831" s="258"/>
      <c r="O831" s="259"/>
      <c r="P831" s="258"/>
      <c r="Q831" s="259"/>
      <c r="R831" s="261"/>
      <c r="S831" s="261"/>
      <c r="T831" s="236"/>
      <c r="U831" s="402"/>
      <c r="V831" s="277">
        <f t="shared" si="148"/>
        <v>0</v>
      </c>
      <c r="W831" s="323" t="str">
        <f t="shared" si="149"/>
        <v/>
      </c>
      <c r="X831" s="238" t="str">
        <f t="shared" si="150"/>
        <v/>
      </c>
      <c r="Y831" s="252">
        <f t="shared" si="151"/>
        <v>0</v>
      </c>
      <c r="Z831" s="252">
        <f t="shared" si="152"/>
        <v>0</v>
      </c>
      <c r="AA831" s="253">
        <f t="shared" si="153"/>
        <v>0</v>
      </c>
      <c r="AB831" s="254">
        <f t="shared" si="154"/>
        <v>0</v>
      </c>
      <c r="AC831" s="254"/>
      <c r="AD831" s="255"/>
    </row>
    <row r="832" spans="1:30" ht="12.75" customHeight="1" x14ac:dyDescent="0.25">
      <c r="A832" s="186"/>
      <c r="B832" s="230"/>
      <c r="C832" s="256"/>
      <c r="D832" s="232"/>
      <c r="E832" s="192">
        <f t="shared" si="144"/>
        <v>10</v>
      </c>
      <c r="F832" s="144" t="str">
        <f>IFERROR(IF(MID(D832,4,3)="AFE",VLOOKUP(D832,'Affiliated entities'!$B$7:$T$37,2,FALSE),VLOOKUP(A832,Beneficiaries!$A$9:$C$38,2,FALSE)),"")</f>
        <v/>
      </c>
      <c r="G832" s="187" t="str">
        <f>IFERROR(IF(MID(D832,4,3)="AFE",VLOOKUP(D832,'Affiliated entities'!$B$7:$T$37,4,FALSE),VLOOKUP(A832,Beneficiaries!$A$9:$C$38,3,FALSE)),"")</f>
        <v/>
      </c>
      <c r="H832" s="188" t="b">
        <f t="shared" si="145"/>
        <v>1</v>
      </c>
      <c r="I832" s="147" t="str">
        <f t="shared" si="146"/>
        <v/>
      </c>
      <c r="J832" s="300">
        <f t="shared" si="147"/>
        <v>0</v>
      </c>
      <c r="K832" s="257"/>
      <c r="L832" s="230"/>
      <c r="M832" s="258"/>
      <c r="N832" s="258"/>
      <c r="O832" s="259"/>
      <c r="P832" s="258"/>
      <c r="Q832" s="259"/>
      <c r="R832" s="261"/>
      <c r="S832" s="261"/>
      <c r="T832" s="236"/>
      <c r="U832" s="402"/>
      <c r="V832" s="277">
        <f t="shared" si="148"/>
        <v>0</v>
      </c>
      <c r="W832" s="323" t="str">
        <f t="shared" si="149"/>
        <v/>
      </c>
      <c r="X832" s="238" t="str">
        <f t="shared" si="150"/>
        <v/>
      </c>
      <c r="Y832" s="252">
        <f t="shared" si="151"/>
        <v>0</v>
      </c>
      <c r="Z832" s="252">
        <f t="shared" si="152"/>
        <v>0</v>
      </c>
      <c r="AA832" s="253">
        <f t="shared" si="153"/>
        <v>0</v>
      </c>
      <c r="AB832" s="254">
        <f t="shared" si="154"/>
        <v>0</v>
      </c>
      <c r="AC832" s="254"/>
      <c r="AD832" s="255"/>
    </row>
    <row r="833" spans="1:30" ht="12.75" customHeight="1" x14ac:dyDescent="0.25">
      <c r="A833" s="186"/>
      <c r="B833" s="230"/>
      <c r="C833" s="256"/>
      <c r="D833" s="232"/>
      <c r="E833" s="192">
        <f t="shared" si="144"/>
        <v>10</v>
      </c>
      <c r="F833" s="144" t="str">
        <f>IFERROR(IF(MID(D833,4,3)="AFE",VLOOKUP(D833,'Affiliated entities'!$B$7:$T$37,2,FALSE),VLOOKUP(A833,Beneficiaries!$A$9:$C$38,2,FALSE)),"")</f>
        <v/>
      </c>
      <c r="G833" s="187" t="str">
        <f>IFERROR(IF(MID(D833,4,3)="AFE",VLOOKUP(D833,'Affiliated entities'!$B$7:$T$37,4,FALSE),VLOOKUP(A833,Beneficiaries!$A$9:$C$38,3,FALSE)),"")</f>
        <v/>
      </c>
      <c r="H833" s="188" t="b">
        <f t="shared" si="145"/>
        <v>1</v>
      </c>
      <c r="I833" s="147" t="str">
        <f t="shared" si="146"/>
        <v/>
      </c>
      <c r="J833" s="300">
        <f t="shared" si="147"/>
        <v>0</v>
      </c>
      <c r="K833" s="257"/>
      <c r="L833" s="230"/>
      <c r="M833" s="258"/>
      <c r="N833" s="258"/>
      <c r="O833" s="259"/>
      <c r="P833" s="258"/>
      <c r="Q833" s="259"/>
      <c r="R833" s="261"/>
      <c r="S833" s="261"/>
      <c r="T833" s="236"/>
      <c r="U833" s="402"/>
      <c r="V833" s="277">
        <f t="shared" si="148"/>
        <v>0</v>
      </c>
      <c r="W833" s="323" t="str">
        <f t="shared" si="149"/>
        <v/>
      </c>
      <c r="X833" s="238" t="str">
        <f t="shared" si="150"/>
        <v/>
      </c>
      <c r="Y833" s="252">
        <f t="shared" si="151"/>
        <v>0</v>
      </c>
      <c r="Z833" s="252">
        <f t="shared" si="152"/>
        <v>0</v>
      </c>
      <c r="AA833" s="253">
        <f t="shared" si="153"/>
        <v>0</v>
      </c>
      <c r="AB833" s="254">
        <f t="shared" si="154"/>
        <v>0</v>
      </c>
      <c r="AC833" s="254"/>
      <c r="AD833" s="255"/>
    </row>
    <row r="834" spans="1:30" ht="12.75" customHeight="1" x14ac:dyDescent="0.25">
      <c r="A834" s="186"/>
      <c r="B834" s="230"/>
      <c r="C834" s="256"/>
      <c r="D834" s="232"/>
      <c r="E834" s="192">
        <f t="shared" si="144"/>
        <v>10</v>
      </c>
      <c r="F834" s="144" t="str">
        <f>IFERROR(IF(MID(D834,4,3)="AFE",VLOOKUP(D834,'Affiliated entities'!$B$7:$T$37,2,FALSE),VLOOKUP(A834,Beneficiaries!$A$9:$C$38,2,FALSE)),"")</f>
        <v/>
      </c>
      <c r="G834" s="187" t="str">
        <f>IFERROR(IF(MID(D834,4,3)="AFE",VLOOKUP(D834,'Affiliated entities'!$B$7:$T$37,4,FALSE),VLOOKUP(A834,Beneficiaries!$A$9:$C$38,3,FALSE)),"")</f>
        <v/>
      </c>
      <c r="H834" s="188" t="b">
        <f t="shared" si="145"/>
        <v>1</v>
      </c>
      <c r="I834" s="147" t="str">
        <f t="shared" si="146"/>
        <v/>
      </c>
      <c r="J834" s="300">
        <f t="shared" si="147"/>
        <v>0</v>
      </c>
      <c r="K834" s="257"/>
      <c r="L834" s="230"/>
      <c r="M834" s="258"/>
      <c r="N834" s="258"/>
      <c r="O834" s="259"/>
      <c r="P834" s="258"/>
      <c r="Q834" s="259"/>
      <c r="R834" s="261"/>
      <c r="S834" s="261"/>
      <c r="T834" s="236"/>
      <c r="U834" s="402"/>
      <c r="V834" s="277">
        <f t="shared" si="148"/>
        <v>0</v>
      </c>
      <c r="W834" s="323" t="str">
        <f t="shared" si="149"/>
        <v/>
      </c>
      <c r="X834" s="238" t="str">
        <f t="shared" si="150"/>
        <v/>
      </c>
      <c r="Y834" s="252">
        <f t="shared" si="151"/>
        <v>0</v>
      </c>
      <c r="Z834" s="252">
        <f t="shared" si="152"/>
        <v>0</v>
      </c>
      <c r="AA834" s="253">
        <f t="shared" si="153"/>
        <v>0</v>
      </c>
      <c r="AB834" s="254">
        <f t="shared" si="154"/>
        <v>0</v>
      </c>
      <c r="AC834" s="254"/>
      <c r="AD834" s="255"/>
    </row>
    <row r="835" spans="1:30" ht="12.75" customHeight="1" x14ac:dyDescent="0.25">
      <c r="A835" s="186"/>
      <c r="B835" s="230"/>
      <c r="C835" s="256"/>
      <c r="D835" s="232"/>
      <c r="E835" s="192">
        <f t="shared" si="144"/>
        <v>10</v>
      </c>
      <c r="F835" s="144" t="str">
        <f>IFERROR(IF(MID(D835,4,3)="AFE",VLOOKUP(D835,'Affiliated entities'!$B$7:$T$37,2,FALSE),VLOOKUP(A835,Beneficiaries!$A$9:$C$38,2,FALSE)),"")</f>
        <v/>
      </c>
      <c r="G835" s="187" t="str">
        <f>IFERROR(IF(MID(D835,4,3)="AFE",VLOOKUP(D835,'Affiliated entities'!$B$7:$T$37,4,FALSE),VLOOKUP(A835,Beneficiaries!$A$9:$C$38,3,FALSE)),"")</f>
        <v/>
      </c>
      <c r="H835" s="188" t="b">
        <f t="shared" si="145"/>
        <v>1</v>
      </c>
      <c r="I835" s="147" t="str">
        <f t="shared" si="146"/>
        <v/>
      </c>
      <c r="J835" s="300">
        <f t="shared" si="147"/>
        <v>0</v>
      </c>
      <c r="K835" s="257"/>
      <c r="L835" s="230"/>
      <c r="M835" s="258"/>
      <c r="N835" s="258"/>
      <c r="O835" s="259"/>
      <c r="P835" s="258"/>
      <c r="Q835" s="259"/>
      <c r="R835" s="261"/>
      <c r="S835" s="261"/>
      <c r="T835" s="236"/>
      <c r="U835" s="402"/>
      <c r="V835" s="277">
        <f t="shared" si="148"/>
        <v>0</v>
      </c>
      <c r="W835" s="323" t="str">
        <f t="shared" si="149"/>
        <v/>
      </c>
      <c r="X835" s="238" t="str">
        <f t="shared" si="150"/>
        <v/>
      </c>
      <c r="Y835" s="252">
        <f t="shared" si="151"/>
        <v>0</v>
      </c>
      <c r="Z835" s="252">
        <f t="shared" si="152"/>
        <v>0</v>
      </c>
      <c r="AA835" s="253">
        <f t="shared" si="153"/>
        <v>0</v>
      </c>
      <c r="AB835" s="254">
        <f t="shared" si="154"/>
        <v>0</v>
      </c>
      <c r="AC835" s="254"/>
      <c r="AD835" s="255"/>
    </row>
    <row r="836" spans="1:30" ht="12.75" customHeight="1" x14ac:dyDescent="0.25">
      <c r="A836" s="186"/>
      <c r="B836" s="230"/>
      <c r="C836" s="256"/>
      <c r="D836" s="232"/>
      <c r="E836" s="192">
        <f t="shared" si="144"/>
        <v>10</v>
      </c>
      <c r="F836" s="144" t="str">
        <f>IFERROR(IF(MID(D836,4,3)="AFE",VLOOKUP(D836,'Affiliated entities'!$B$7:$T$37,2,FALSE),VLOOKUP(A836,Beneficiaries!$A$9:$C$38,2,FALSE)),"")</f>
        <v/>
      </c>
      <c r="G836" s="187" t="str">
        <f>IFERROR(IF(MID(D836,4,3)="AFE",VLOOKUP(D836,'Affiliated entities'!$B$7:$T$37,4,FALSE),VLOOKUP(A836,Beneficiaries!$A$9:$C$38,3,FALSE)),"")</f>
        <v/>
      </c>
      <c r="H836" s="188" t="b">
        <f t="shared" si="145"/>
        <v>1</v>
      </c>
      <c r="I836" s="147" t="str">
        <f t="shared" si="146"/>
        <v/>
      </c>
      <c r="J836" s="300">
        <f t="shared" si="147"/>
        <v>0</v>
      </c>
      <c r="K836" s="257"/>
      <c r="L836" s="230"/>
      <c r="M836" s="258"/>
      <c r="N836" s="258"/>
      <c r="O836" s="259"/>
      <c r="P836" s="258"/>
      <c r="Q836" s="259"/>
      <c r="R836" s="261"/>
      <c r="S836" s="261"/>
      <c r="T836" s="236"/>
      <c r="U836" s="402"/>
      <c r="V836" s="277">
        <f t="shared" si="148"/>
        <v>0</v>
      </c>
      <c r="W836" s="323" t="str">
        <f t="shared" si="149"/>
        <v/>
      </c>
      <c r="X836" s="238" t="str">
        <f t="shared" si="150"/>
        <v/>
      </c>
      <c r="Y836" s="252">
        <f t="shared" si="151"/>
        <v>0</v>
      </c>
      <c r="Z836" s="252">
        <f t="shared" si="152"/>
        <v>0</v>
      </c>
      <c r="AA836" s="253">
        <f t="shared" si="153"/>
        <v>0</v>
      </c>
      <c r="AB836" s="254">
        <f t="shared" si="154"/>
        <v>0</v>
      </c>
      <c r="AC836" s="254"/>
      <c r="AD836" s="255"/>
    </row>
    <row r="837" spans="1:30" ht="12.75" customHeight="1" x14ac:dyDescent="0.25">
      <c r="A837" s="186"/>
      <c r="B837" s="230"/>
      <c r="C837" s="256"/>
      <c r="D837" s="232"/>
      <c r="E837" s="192">
        <f t="shared" si="144"/>
        <v>10</v>
      </c>
      <c r="F837" s="144" t="str">
        <f>IFERROR(IF(MID(D837,4,3)="AFE",VLOOKUP(D837,'Affiliated entities'!$B$7:$T$37,2,FALSE),VLOOKUP(A837,Beneficiaries!$A$9:$C$38,2,FALSE)),"")</f>
        <v/>
      </c>
      <c r="G837" s="187" t="str">
        <f>IFERROR(IF(MID(D837,4,3)="AFE",VLOOKUP(D837,'Affiliated entities'!$B$7:$T$37,4,FALSE),VLOOKUP(A837,Beneficiaries!$A$9:$C$38,3,FALSE)),"")</f>
        <v/>
      </c>
      <c r="H837" s="188" t="b">
        <f t="shared" si="145"/>
        <v>1</v>
      </c>
      <c r="I837" s="147" t="str">
        <f t="shared" si="146"/>
        <v/>
      </c>
      <c r="J837" s="300">
        <f t="shared" si="147"/>
        <v>0</v>
      </c>
      <c r="K837" s="257"/>
      <c r="L837" s="230"/>
      <c r="M837" s="258"/>
      <c r="N837" s="258"/>
      <c r="O837" s="259"/>
      <c r="P837" s="258"/>
      <c r="Q837" s="259"/>
      <c r="R837" s="261"/>
      <c r="S837" s="261"/>
      <c r="T837" s="236"/>
      <c r="U837" s="402"/>
      <c r="V837" s="277">
        <f t="shared" si="148"/>
        <v>0</v>
      </c>
      <c r="W837" s="323" t="str">
        <f t="shared" si="149"/>
        <v/>
      </c>
      <c r="X837" s="238" t="str">
        <f t="shared" si="150"/>
        <v/>
      </c>
      <c r="Y837" s="252">
        <f t="shared" si="151"/>
        <v>0</v>
      </c>
      <c r="Z837" s="252">
        <f t="shared" si="152"/>
        <v>0</v>
      </c>
      <c r="AA837" s="253">
        <f t="shared" si="153"/>
        <v>0</v>
      </c>
      <c r="AB837" s="254">
        <f t="shared" si="154"/>
        <v>0</v>
      </c>
      <c r="AC837" s="254"/>
      <c r="AD837" s="255"/>
    </row>
    <row r="838" spans="1:30" ht="12.75" customHeight="1" x14ac:dyDescent="0.25">
      <c r="A838" s="186"/>
      <c r="B838" s="230"/>
      <c r="C838" s="256"/>
      <c r="D838" s="232"/>
      <c r="E838" s="192">
        <f t="shared" si="144"/>
        <v>10</v>
      </c>
      <c r="F838" s="144" t="str">
        <f>IFERROR(IF(MID(D838,4,3)="AFE",VLOOKUP(D838,'Affiliated entities'!$B$7:$T$37,2,FALSE),VLOOKUP(A838,Beneficiaries!$A$9:$C$38,2,FALSE)),"")</f>
        <v/>
      </c>
      <c r="G838" s="187" t="str">
        <f>IFERROR(IF(MID(D838,4,3)="AFE",VLOOKUP(D838,'Affiliated entities'!$B$7:$T$37,4,FALSE),VLOOKUP(A838,Beneficiaries!$A$9:$C$38,3,FALSE)),"")</f>
        <v/>
      </c>
      <c r="H838" s="188" t="b">
        <f t="shared" si="145"/>
        <v>1</v>
      </c>
      <c r="I838" s="147" t="str">
        <f t="shared" si="146"/>
        <v/>
      </c>
      <c r="J838" s="300">
        <f t="shared" si="147"/>
        <v>0</v>
      </c>
      <c r="K838" s="257"/>
      <c r="L838" s="230"/>
      <c r="M838" s="258"/>
      <c r="N838" s="258"/>
      <c r="O838" s="259"/>
      <c r="P838" s="258"/>
      <c r="Q838" s="259"/>
      <c r="R838" s="261"/>
      <c r="S838" s="261"/>
      <c r="T838" s="236"/>
      <c r="U838" s="402"/>
      <c r="V838" s="277">
        <f t="shared" si="148"/>
        <v>0</v>
      </c>
      <c r="W838" s="323" t="str">
        <f t="shared" si="149"/>
        <v/>
      </c>
      <c r="X838" s="238" t="str">
        <f t="shared" si="150"/>
        <v/>
      </c>
      <c r="Y838" s="252">
        <f t="shared" si="151"/>
        <v>0</v>
      </c>
      <c r="Z838" s="252">
        <f t="shared" si="152"/>
        <v>0</v>
      </c>
      <c r="AA838" s="253">
        <f t="shared" si="153"/>
        <v>0</v>
      </c>
      <c r="AB838" s="254">
        <f t="shared" si="154"/>
        <v>0</v>
      </c>
      <c r="AC838" s="254"/>
      <c r="AD838" s="255"/>
    </row>
    <row r="839" spans="1:30" ht="12.75" customHeight="1" x14ac:dyDescent="0.25">
      <c r="A839" s="186"/>
      <c r="B839" s="230"/>
      <c r="C839" s="256"/>
      <c r="D839" s="232"/>
      <c r="E839" s="192">
        <f t="shared" si="144"/>
        <v>10</v>
      </c>
      <c r="F839" s="144" t="str">
        <f>IFERROR(IF(MID(D839,4,3)="AFE",VLOOKUP(D839,'Affiliated entities'!$B$7:$T$37,2,FALSE),VLOOKUP(A839,Beneficiaries!$A$9:$C$38,2,FALSE)),"")</f>
        <v/>
      </c>
      <c r="G839" s="187" t="str">
        <f>IFERROR(IF(MID(D839,4,3)="AFE",VLOOKUP(D839,'Affiliated entities'!$B$7:$T$37,4,FALSE),VLOOKUP(A839,Beneficiaries!$A$9:$C$38,3,FALSE)),"")</f>
        <v/>
      </c>
      <c r="H839" s="188" t="b">
        <f t="shared" si="145"/>
        <v>1</v>
      </c>
      <c r="I839" s="147" t="str">
        <f t="shared" si="146"/>
        <v/>
      </c>
      <c r="J839" s="300">
        <f t="shared" si="147"/>
        <v>0</v>
      </c>
      <c r="K839" s="257"/>
      <c r="L839" s="230"/>
      <c r="M839" s="258"/>
      <c r="N839" s="258"/>
      <c r="O839" s="259"/>
      <c r="P839" s="258"/>
      <c r="Q839" s="259"/>
      <c r="R839" s="261"/>
      <c r="S839" s="261"/>
      <c r="T839" s="236"/>
      <c r="U839" s="402"/>
      <c r="V839" s="277">
        <f t="shared" si="148"/>
        <v>0</v>
      </c>
      <c r="W839" s="323" t="str">
        <f t="shared" si="149"/>
        <v/>
      </c>
      <c r="X839" s="238" t="str">
        <f t="shared" si="150"/>
        <v/>
      </c>
      <c r="Y839" s="252">
        <f t="shared" si="151"/>
        <v>0</v>
      </c>
      <c r="Z839" s="252">
        <f t="shared" si="152"/>
        <v>0</v>
      </c>
      <c r="AA839" s="253">
        <f t="shared" si="153"/>
        <v>0</v>
      </c>
      <c r="AB839" s="254">
        <f t="shared" si="154"/>
        <v>0</v>
      </c>
      <c r="AC839" s="254"/>
      <c r="AD839" s="255"/>
    </row>
    <row r="840" spans="1:30" ht="12.75" customHeight="1" x14ac:dyDescent="0.25">
      <c r="A840" s="186"/>
      <c r="B840" s="230"/>
      <c r="C840" s="256"/>
      <c r="D840" s="232"/>
      <c r="E840" s="192">
        <f t="shared" si="144"/>
        <v>10</v>
      </c>
      <c r="F840" s="144" t="str">
        <f>IFERROR(IF(MID(D840,4,3)="AFE",VLOOKUP(D840,'Affiliated entities'!$B$7:$T$37,2,FALSE),VLOOKUP(A840,Beneficiaries!$A$9:$C$38,2,FALSE)),"")</f>
        <v/>
      </c>
      <c r="G840" s="187" t="str">
        <f>IFERROR(IF(MID(D840,4,3)="AFE",VLOOKUP(D840,'Affiliated entities'!$B$7:$T$37,4,FALSE),VLOOKUP(A840,Beneficiaries!$A$9:$C$38,3,FALSE)),"")</f>
        <v/>
      </c>
      <c r="H840" s="188" t="b">
        <f t="shared" si="145"/>
        <v>1</v>
      </c>
      <c r="I840" s="147" t="str">
        <f t="shared" si="146"/>
        <v/>
      </c>
      <c r="J840" s="300">
        <f t="shared" si="147"/>
        <v>0</v>
      </c>
      <c r="K840" s="257"/>
      <c r="L840" s="230"/>
      <c r="M840" s="258"/>
      <c r="N840" s="258"/>
      <c r="O840" s="259"/>
      <c r="P840" s="258"/>
      <c r="Q840" s="259"/>
      <c r="R840" s="261"/>
      <c r="S840" s="261"/>
      <c r="T840" s="236"/>
      <c r="U840" s="402"/>
      <c r="V840" s="277">
        <f t="shared" si="148"/>
        <v>0</v>
      </c>
      <c r="W840" s="323" t="str">
        <f t="shared" si="149"/>
        <v/>
      </c>
      <c r="X840" s="238" t="str">
        <f t="shared" si="150"/>
        <v/>
      </c>
      <c r="Y840" s="252">
        <f t="shared" si="151"/>
        <v>0</v>
      </c>
      <c r="Z840" s="252">
        <f t="shared" si="152"/>
        <v>0</v>
      </c>
      <c r="AA840" s="253">
        <f t="shared" si="153"/>
        <v>0</v>
      </c>
      <c r="AB840" s="254">
        <f t="shared" si="154"/>
        <v>0</v>
      </c>
      <c r="AC840" s="254"/>
      <c r="AD840" s="255"/>
    </row>
    <row r="841" spans="1:30" ht="12.75" customHeight="1" x14ac:dyDescent="0.25">
      <c r="A841" s="186"/>
      <c r="B841" s="230"/>
      <c r="C841" s="256"/>
      <c r="D841" s="232"/>
      <c r="E841" s="192">
        <f t="shared" si="144"/>
        <v>10</v>
      </c>
      <c r="F841" s="144" t="str">
        <f>IFERROR(IF(MID(D841,4,3)="AFE",VLOOKUP(D841,'Affiliated entities'!$B$7:$T$37,2,FALSE),VLOOKUP(A841,Beneficiaries!$A$9:$C$38,2,FALSE)),"")</f>
        <v/>
      </c>
      <c r="G841" s="187" t="str">
        <f>IFERROR(IF(MID(D841,4,3)="AFE",VLOOKUP(D841,'Affiliated entities'!$B$7:$T$37,4,FALSE),VLOOKUP(A841,Beneficiaries!$A$9:$C$38,3,FALSE)),"")</f>
        <v/>
      </c>
      <c r="H841" s="188" t="b">
        <f t="shared" si="145"/>
        <v>1</v>
      </c>
      <c r="I841" s="147" t="str">
        <f t="shared" si="146"/>
        <v/>
      </c>
      <c r="J841" s="300">
        <f t="shared" si="147"/>
        <v>0</v>
      </c>
      <c r="K841" s="257"/>
      <c r="L841" s="230"/>
      <c r="M841" s="258"/>
      <c r="N841" s="258"/>
      <c r="O841" s="259"/>
      <c r="P841" s="258"/>
      <c r="Q841" s="259"/>
      <c r="R841" s="261"/>
      <c r="S841" s="261"/>
      <c r="T841" s="236"/>
      <c r="U841" s="402"/>
      <c r="V841" s="277">
        <f t="shared" si="148"/>
        <v>0</v>
      </c>
      <c r="W841" s="323" t="str">
        <f t="shared" si="149"/>
        <v/>
      </c>
      <c r="X841" s="238" t="str">
        <f t="shared" si="150"/>
        <v/>
      </c>
      <c r="Y841" s="252">
        <f t="shared" si="151"/>
        <v>0</v>
      </c>
      <c r="Z841" s="252">
        <f t="shared" si="152"/>
        <v>0</v>
      </c>
      <c r="AA841" s="253">
        <f t="shared" si="153"/>
        <v>0</v>
      </c>
      <c r="AB841" s="254">
        <f t="shared" si="154"/>
        <v>0</v>
      </c>
      <c r="AC841" s="254"/>
      <c r="AD841" s="255"/>
    </row>
    <row r="842" spans="1:30" ht="12.75" customHeight="1" x14ac:dyDescent="0.25">
      <c r="A842" s="186"/>
      <c r="B842" s="230"/>
      <c r="C842" s="256"/>
      <c r="D842" s="232"/>
      <c r="E842" s="192">
        <f t="shared" si="144"/>
        <v>10</v>
      </c>
      <c r="F842" s="144" t="str">
        <f>IFERROR(IF(MID(D842,4,3)="AFE",VLOOKUP(D842,'Affiliated entities'!$B$7:$T$37,2,FALSE),VLOOKUP(A842,Beneficiaries!$A$9:$C$38,2,FALSE)),"")</f>
        <v/>
      </c>
      <c r="G842" s="187" t="str">
        <f>IFERROR(IF(MID(D842,4,3)="AFE",VLOOKUP(D842,'Affiliated entities'!$B$7:$T$37,4,FALSE),VLOOKUP(A842,Beneficiaries!$A$9:$C$38,3,FALSE)),"")</f>
        <v/>
      </c>
      <c r="H842" s="188" t="b">
        <f t="shared" si="145"/>
        <v>1</v>
      </c>
      <c r="I842" s="147" t="str">
        <f t="shared" si="146"/>
        <v/>
      </c>
      <c r="J842" s="300">
        <f t="shared" si="147"/>
        <v>0</v>
      </c>
      <c r="K842" s="257"/>
      <c r="L842" s="230"/>
      <c r="M842" s="258"/>
      <c r="N842" s="258"/>
      <c r="O842" s="259"/>
      <c r="P842" s="258"/>
      <c r="Q842" s="259"/>
      <c r="R842" s="261"/>
      <c r="S842" s="261"/>
      <c r="T842" s="236"/>
      <c r="U842" s="402"/>
      <c r="V842" s="277">
        <f t="shared" si="148"/>
        <v>0</v>
      </c>
      <c r="W842" s="323" t="str">
        <f t="shared" si="149"/>
        <v/>
      </c>
      <c r="X842" s="238" t="str">
        <f t="shared" si="150"/>
        <v/>
      </c>
      <c r="Y842" s="252">
        <f t="shared" si="151"/>
        <v>0</v>
      </c>
      <c r="Z842" s="252">
        <f t="shared" si="152"/>
        <v>0</v>
      </c>
      <c r="AA842" s="253">
        <f t="shared" si="153"/>
        <v>0</v>
      </c>
      <c r="AB842" s="254">
        <f t="shared" si="154"/>
        <v>0</v>
      </c>
      <c r="AC842" s="254"/>
      <c r="AD842" s="255"/>
    </row>
    <row r="843" spans="1:30" ht="12.75" customHeight="1" x14ac:dyDescent="0.25">
      <c r="A843" s="186"/>
      <c r="B843" s="230"/>
      <c r="C843" s="256"/>
      <c r="D843" s="232"/>
      <c r="E843" s="192">
        <f t="shared" si="144"/>
        <v>10</v>
      </c>
      <c r="F843" s="144" t="str">
        <f>IFERROR(IF(MID(D843,4,3)="AFE",VLOOKUP(D843,'Affiliated entities'!$B$7:$T$37,2,FALSE),VLOOKUP(A843,Beneficiaries!$A$9:$C$38,2,FALSE)),"")</f>
        <v/>
      </c>
      <c r="G843" s="187" t="str">
        <f>IFERROR(IF(MID(D843,4,3)="AFE",VLOOKUP(D843,'Affiliated entities'!$B$7:$T$37,4,FALSE),VLOOKUP(A843,Beneficiaries!$A$9:$C$38,3,FALSE)),"")</f>
        <v/>
      </c>
      <c r="H843" s="188" t="b">
        <f t="shared" si="145"/>
        <v>1</v>
      </c>
      <c r="I843" s="147" t="str">
        <f t="shared" si="146"/>
        <v/>
      </c>
      <c r="J843" s="300">
        <f t="shared" si="147"/>
        <v>0</v>
      </c>
      <c r="K843" s="257"/>
      <c r="L843" s="230"/>
      <c r="M843" s="258"/>
      <c r="N843" s="258"/>
      <c r="O843" s="259"/>
      <c r="P843" s="258"/>
      <c r="Q843" s="259"/>
      <c r="R843" s="261"/>
      <c r="S843" s="261"/>
      <c r="T843" s="236"/>
      <c r="U843" s="402"/>
      <c r="V843" s="277">
        <f t="shared" si="148"/>
        <v>0</v>
      </c>
      <c r="W843" s="323" t="str">
        <f t="shared" si="149"/>
        <v/>
      </c>
      <c r="X843" s="238" t="str">
        <f t="shared" si="150"/>
        <v/>
      </c>
      <c r="Y843" s="252">
        <f t="shared" si="151"/>
        <v>0</v>
      </c>
      <c r="Z843" s="252">
        <f t="shared" si="152"/>
        <v>0</v>
      </c>
      <c r="AA843" s="253">
        <f t="shared" si="153"/>
        <v>0</v>
      </c>
      <c r="AB843" s="254">
        <f t="shared" si="154"/>
        <v>0</v>
      </c>
      <c r="AC843" s="254"/>
      <c r="AD843" s="255"/>
    </row>
    <row r="844" spans="1:30" ht="12.75" customHeight="1" x14ac:dyDescent="0.25">
      <c r="A844" s="186"/>
      <c r="B844" s="230"/>
      <c r="C844" s="256"/>
      <c r="D844" s="232"/>
      <c r="E844" s="192">
        <f t="shared" si="144"/>
        <v>10</v>
      </c>
      <c r="F844" s="144" t="str">
        <f>IFERROR(IF(MID(D844,4,3)="AFE",VLOOKUP(D844,'Affiliated entities'!$B$7:$T$37,2,FALSE),VLOOKUP(A844,Beneficiaries!$A$9:$C$38,2,FALSE)),"")</f>
        <v/>
      </c>
      <c r="G844" s="187" t="str">
        <f>IFERROR(IF(MID(D844,4,3)="AFE",VLOOKUP(D844,'Affiliated entities'!$B$7:$T$37,4,FALSE),VLOOKUP(A844,Beneficiaries!$A$9:$C$38,3,FALSE)),"")</f>
        <v/>
      </c>
      <c r="H844" s="188" t="b">
        <f t="shared" si="145"/>
        <v>1</v>
      </c>
      <c r="I844" s="147" t="str">
        <f t="shared" si="146"/>
        <v/>
      </c>
      <c r="J844" s="300">
        <f t="shared" si="147"/>
        <v>0</v>
      </c>
      <c r="K844" s="257"/>
      <c r="L844" s="230"/>
      <c r="M844" s="258"/>
      <c r="N844" s="258"/>
      <c r="O844" s="259"/>
      <c r="P844" s="258"/>
      <c r="Q844" s="259"/>
      <c r="R844" s="261"/>
      <c r="S844" s="261"/>
      <c r="T844" s="236"/>
      <c r="U844" s="402"/>
      <c r="V844" s="277">
        <f t="shared" si="148"/>
        <v>0</v>
      </c>
      <c r="W844" s="323" t="str">
        <f t="shared" si="149"/>
        <v/>
      </c>
      <c r="X844" s="238" t="str">
        <f t="shared" si="150"/>
        <v/>
      </c>
      <c r="Y844" s="252">
        <f t="shared" si="151"/>
        <v>0</v>
      </c>
      <c r="Z844" s="252">
        <f t="shared" si="152"/>
        <v>0</v>
      </c>
      <c r="AA844" s="253">
        <f t="shared" si="153"/>
        <v>0</v>
      </c>
      <c r="AB844" s="254">
        <f t="shared" si="154"/>
        <v>0</v>
      </c>
      <c r="AC844" s="254"/>
      <c r="AD844" s="255"/>
    </row>
    <row r="845" spans="1:30" ht="12.75" customHeight="1" x14ac:dyDescent="0.25">
      <c r="A845" s="186"/>
      <c r="B845" s="230"/>
      <c r="C845" s="256"/>
      <c r="D845" s="232"/>
      <c r="E845" s="192">
        <f t="shared" si="144"/>
        <v>10</v>
      </c>
      <c r="F845" s="144" t="str">
        <f>IFERROR(IF(MID(D845,4,3)="AFE",VLOOKUP(D845,'Affiliated entities'!$B$7:$T$37,2,FALSE),VLOOKUP(A845,Beneficiaries!$A$9:$C$38,2,FALSE)),"")</f>
        <v/>
      </c>
      <c r="G845" s="187" t="str">
        <f>IFERROR(IF(MID(D845,4,3)="AFE",VLOOKUP(D845,'Affiliated entities'!$B$7:$T$37,4,FALSE),VLOOKUP(A845,Beneficiaries!$A$9:$C$38,3,FALSE)),"")</f>
        <v/>
      </c>
      <c r="H845" s="188" t="b">
        <f t="shared" si="145"/>
        <v>1</v>
      </c>
      <c r="I845" s="147" t="str">
        <f t="shared" si="146"/>
        <v/>
      </c>
      <c r="J845" s="300">
        <f t="shared" si="147"/>
        <v>0</v>
      </c>
      <c r="K845" s="257"/>
      <c r="L845" s="230"/>
      <c r="M845" s="258"/>
      <c r="N845" s="258"/>
      <c r="O845" s="259"/>
      <c r="P845" s="258"/>
      <c r="Q845" s="259"/>
      <c r="R845" s="261"/>
      <c r="S845" s="261"/>
      <c r="T845" s="236"/>
      <c r="U845" s="402"/>
      <c r="V845" s="277">
        <f t="shared" si="148"/>
        <v>0</v>
      </c>
      <c r="W845" s="323" t="str">
        <f t="shared" si="149"/>
        <v/>
      </c>
      <c r="X845" s="238" t="str">
        <f t="shared" si="150"/>
        <v/>
      </c>
      <c r="Y845" s="252">
        <f t="shared" si="151"/>
        <v>0</v>
      </c>
      <c r="Z845" s="252">
        <f t="shared" si="152"/>
        <v>0</v>
      </c>
      <c r="AA845" s="253">
        <f t="shared" si="153"/>
        <v>0</v>
      </c>
      <c r="AB845" s="254">
        <f t="shared" si="154"/>
        <v>0</v>
      </c>
      <c r="AC845" s="254"/>
      <c r="AD845" s="255"/>
    </row>
    <row r="846" spans="1:30" ht="12.75" customHeight="1" x14ac:dyDescent="0.25">
      <c r="A846" s="186"/>
      <c r="B846" s="230"/>
      <c r="C846" s="256"/>
      <c r="D846" s="232"/>
      <c r="E846" s="192">
        <f t="shared" si="144"/>
        <v>10</v>
      </c>
      <c r="F846" s="144" t="str">
        <f>IFERROR(IF(MID(D846,4,3)="AFE",VLOOKUP(D846,'Affiliated entities'!$B$7:$T$37,2,FALSE),VLOOKUP(A846,Beneficiaries!$A$9:$C$38,2,FALSE)),"")</f>
        <v/>
      </c>
      <c r="G846" s="187" t="str">
        <f>IFERROR(IF(MID(D846,4,3)="AFE",VLOOKUP(D846,'Affiliated entities'!$B$7:$T$37,4,FALSE),VLOOKUP(A846,Beneficiaries!$A$9:$C$38,3,FALSE)),"")</f>
        <v/>
      </c>
      <c r="H846" s="188" t="b">
        <f t="shared" si="145"/>
        <v>1</v>
      </c>
      <c r="I846" s="147" t="str">
        <f t="shared" si="146"/>
        <v/>
      </c>
      <c r="J846" s="300">
        <f t="shared" si="147"/>
        <v>0</v>
      </c>
      <c r="K846" s="257"/>
      <c r="L846" s="230"/>
      <c r="M846" s="258"/>
      <c r="N846" s="258"/>
      <c r="O846" s="259"/>
      <c r="P846" s="258"/>
      <c r="Q846" s="259"/>
      <c r="R846" s="261"/>
      <c r="S846" s="261"/>
      <c r="T846" s="236"/>
      <c r="U846" s="402"/>
      <c r="V846" s="277">
        <f t="shared" si="148"/>
        <v>0</v>
      </c>
      <c r="W846" s="323" t="str">
        <f t="shared" si="149"/>
        <v/>
      </c>
      <c r="X846" s="238" t="str">
        <f t="shared" si="150"/>
        <v/>
      </c>
      <c r="Y846" s="252">
        <f t="shared" si="151"/>
        <v>0</v>
      </c>
      <c r="Z846" s="252">
        <f t="shared" si="152"/>
        <v>0</v>
      </c>
      <c r="AA846" s="253">
        <f t="shared" si="153"/>
        <v>0</v>
      </c>
      <c r="AB846" s="254">
        <f t="shared" si="154"/>
        <v>0</v>
      </c>
      <c r="AC846" s="254"/>
      <c r="AD846" s="255"/>
    </row>
    <row r="847" spans="1:30" ht="12.75" customHeight="1" x14ac:dyDescent="0.25">
      <c r="A847" s="186"/>
      <c r="B847" s="230"/>
      <c r="C847" s="256"/>
      <c r="D847" s="232"/>
      <c r="E847" s="192">
        <f t="shared" si="144"/>
        <v>10</v>
      </c>
      <c r="F847" s="144" t="str">
        <f>IFERROR(IF(MID(D847,4,3)="AFE",VLOOKUP(D847,'Affiliated entities'!$B$7:$T$37,2,FALSE),VLOOKUP(A847,Beneficiaries!$A$9:$C$38,2,FALSE)),"")</f>
        <v/>
      </c>
      <c r="G847" s="187" t="str">
        <f>IFERROR(IF(MID(D847,4,3)="AFE",VLOOKUP(D847,'Affiliated entities'!$B$7:$T$37,4,FALSE),VLOOKUP(A847,Beneficiaries!$A$9:$C$38,3,FALSE)),"")</f>
        <v/>
      </c>
      <c r="H847" s="188" t="b">
        <f t="shared" si="145"/>
        <v>1</v>
      </c>
      <c r="I847" s="147" t="str">
        <f t="shared" si="146"/>
        <v/>
      </c>
      <c r="J847" s="300">
        <f t="shared" si="147"/>
        <v>0</v>
      </c>
      <c r="K847" s="257"/>
      <c r="L847" s="230"/>
      <c r="M847" s="258"/>
      <c r="N847" s="258"/>
      <c r="O847" s="259"/>
      <c r="P847" s="258"/>
      <c r="Q847" s="259"/>
      <c r="R847" s="261"/>
      <c r="S847" s="261"/>
      <c r="T847" s="236"/>
      <c r="U847" s="402"/>
      <c r="V847" s="277">
        <f t="shared" si="148"/>
        <v>0</v>
      </c>
      <c r="W847" s="323" t="str">
        <f t="shared" si="149"/>
        <v/>
      </c>
      <c r="X847" s="238" t="str">
        <f t="shared" si="150"/>
        <v/>
      </c>
      <c r="Y847" s="252">
        <f t="shared" si="151"/>
        <v>0</v>
      </c>
      <c r="Z847" s="252">
        <f t="shared" si="152"/>
        <v>0</v>
      </c>
      <c r="AA847" s="253">
        <f t="shared" si="153"/>
        <v>0</v>
      </c>
      <c r="AB847" s="254">
        <f t="shared" si="154"/>
        <v>0</v>
      </c>
      <c r="AC847" s="254"/>
      <c r="AD847" s="255"/>
    </row>
    <row r="848" spans="1:30" ht="12.75" customHeight="1" x14ac:dyDescent="0.25">
      <c r="A848" s="186"/>
      <c r="B848" s="230"/>
      <c r="C848" s="256"/>
      <c r="D848" s="232"/>
      <c r="E848" s="192">
        <f t="shared" si="144"/>
        <v>10</v>
      </c>
      <c r="F848" s="144" t="str">
        <f>IFERROR(IF(MID(D848,4,3)="AFE",VLOOKUP(D848,'Affiliated entities'!$B$7:$T$37,2,FALSE),VLOOKUP(A848,Beneficiaries!$A$9:$C$38,2,FALSE)),"")</f>
        <v/>
      </c>
      <c r="G848" s="187" t="str">
        <f>IFERROR(IF(MID(D848,4,3)="AFE",VLOOKUP(D848,'Affiliated entities'!$B$7:$T$37,4,FALSE),VLOOKUP(A848,Beneficiaries!$A$9:$C$38,3,FALSE)),"")</f>
        <v/>
      </c>
      <c r="H848" s="188" t="b">
        <f t="shared" si="145"/>
        <v>1</v>
      </c>
      <c r="I848" s="147" t="str">
        <f t="shared" si="146"/>
        <v/>
      </c>
      <c r="J848" s="300">
        <f t="shared" si="147"/>
        <v>0</v>
      </c>
      <c r="K848" s="257"/>
      <c r="L848" s="230"/>
      <c r="M848" s="258"/>
      <c r="N848" s="258"/>
      <c r="O848" s="259"/>
      <c r="P848" s="258"/>
      <c r="Q848" s="259"/>
      <c r="R848" s="261"/>
      <c r="S848" s="261"/>
      <c r="T848" s="236"/>
      <c r="U848" s="402"/>
      <c r="V848" s="277">
        <f t="shared" si="148"/>
        <v>0</v>
      </c>
      <c r="W848" s="323" t="str">
        <f t="shared" si="149"/>
        <v/>
      </c>
      <c r="X848" s="238" t="str">
        <f t="shared" si="150"/>
        <v/>
      </c>
      <c r="Y848" s="252">
        <f t="shared" si="151"/>
        <v>0</v>
      </c>
      <c r="Z848" s="252">
        <f t="shared" si="152"/>
        <v>0</v>
      </c>
      <c r="AA848" s="253">
        <f t="shared" si="153"/>
        <v>0</v>
      </c>
      <c r="AB848" s="254">
        <f t="shared" si="154"/>
        <v>0</v>
      </c>
      <c r="AC848" s="254"/>
      <c r="AD848" s="255"/>
    </row>
    <row r="849" spans="1:30" ht="12.75" customHeight="1" x14ac:dyDescent="0.25">
      <c r="A849" s="186"/>
      <c r="B849" s="230"/>
      <c r="C849" s="256"/>
      <c r="D849" s="232"/>
      <c r="E849" s="192">
        <f t="shared" si="144"/>
        <v>10</v>
      </c>
      <c r="F849" s="144" t="str">
        <f>IFERROR(IF(MID(D849,4,3)="AFE",VLOOKUP(D849,'Affiliated entities'!$B$7:$T$37,2,FALSE),VLOOKUP(A849,Beneficiaries!$A$9:$C$38,2,FALSE)),"")</f>
        <v/>
      </c>
      <c r="G849" s="187" t="str">
        <f>IFERROR(IF(MID(D849,4,3)="AFE",VLOOKUP(D849,'Affiliated entities'!$B$7:$T$37,4,FALSE),VLOOKUP(A849,Beneficiaries!$A$9:$C$38,3,FALSE)),"")</f>
        <v/>
      </c>
      <c r="H849" s="188" t="b">
        <f t="shared" si="145"/>
        <v>1</v>
      </c>
      <c r="I849" s="147" t="str">
        <f t="shared" si="146"/>
        <v/>
      </c>
      <c r="J849" s="300">
        <f t="shared" si="147"/>
        <v>0</v>
      </c>
      <c r="K849" s="257"/>
      <c r="L849" s="230"/>
      <c r="M849" s="258"/>
      <c r="N849" s="258"/>
      <c r="O849" s="259"/>
      <c r="P849" s="258"/>
      <c r="Q849" s="259"/>
      <c r="R849" s="261"/>
      <c r="S849" s="261"/>
      <c r="T849" s="236"/>
      <c r="U849" s="402"/>
      <c r="V849" s="277">
        <f t="shared" si="148"/>
        <v>0</v>
      </c>
      <c r="W849" s="323" t="str">
        <f t="shared" si="149"/>
        <v/>
      </c>
      <c r="X849" s="238" t="str">
        <f t="shared" si="150"/>
        <v/>
      </c>
      <c r="Y849" s="252">
        <f t="shared" si="151"/>
        <v>0</v>
      </c>
      <c r="Z849" s="252">
        <f t="shared" si="152"/>
        <v>0</v>
      </c>
      <c r="AA849" s="253">
        <f t="shared" si="153"/>
        <v>0</v>
      </c>
      <c r="AB849" s="254">
        <f t="shared" si="154"/>
        <v>0</v>
      </c>
      <c r="AC849" s="254"/>
      <c r="AD849" s="255"/>
    </row>
    <row r="850" spans="1:30" ht="12.75" customHeight="1" x14ac:dyDescent="0.25">
      <c r="A850" s="186"/>
      <c r="B850" s="230"/>
      <c r="C850" s="256"/>
      <c r="D850" s="232"/>
      <c r="E850" s="192">
        <f t="shared" si="144"/>
        <v>10</v>
      </c>
      <c r="F850" s="144" t="str">
        <f>IFERROR(IF(MID(D850,4,3)="AFE",VLOOKUP(D850,'Affiliated entities'!$B$7:$T$37,2,FALSE),VLOOKUP(A850,Beneficiaries!$A$9:$C$38,2,FALSE)),"")</f>
        <v/>
      </c>
      <c r="G850" s="187" t="str">
        <f>IFERROR(IF(MID(D850,4,3)="AFE",VLOOKUP(D850,'Affiliated entities'!$B$7:$T$37,4,FALSE),VLOOKUP(A850,Beneficiaries!$A$9:$C$38,3,FALSE)),"")</f>
        <v/>
      </c>
      <c r="H850" s="188" t="b">
        <f t="shared" si="145"/>
        <v>1</v>
      </c>
      <c r="I850" s="147" t="str">
        <f t="shared" si="146"/>
        <v/>
      </c>
      <c r="J850" s="300">
        <f t="shared" si="147"/>
        <v>0</v>
      </c>
      <c r="K850" s="257"/>
      <c r="L850" s="230"/>
      <c r="M850" s="258"/>
      <c r="N850" s="258"/>
      <c r="O850" s="259"/>
      <c r="P850" s="258"/>
      <c r="Q850" s="259"/>
      <c r="R850" s="261"/>
      <c r="S850" s="261"/>
      <c r="T850" s="236"/>
      <c r="U850" s="402"/>
      <c r="V850" s="277">
        <f t="shared" si="148"/>
        <v>0</v>
      </c>
      <c r="W850" s="323" t="str">
        <f t="shared" si="149"/>
        <v/>
      </c>
      <c r="X850" s="238" t="str">
        <f t="shared" si="150"/>
        <v/>
      </c>
      <c r="Y850" s="252">
        <f t="shared" si="151"/>
        <v>0</v>
      </c>
      <c r="Z850" s="252">
        <f t="shared" si="152"/>
        <v>0</v>
      </c>
      <c r="AA850" s="253">
        <f t="shared" si="153"/>
        <v>0</v>
      </c>
      <c r="AB850" s="254">
        <f t="shared" si="154"/>
        <v>0</v>
      </c>
      <c r="AC850" s="254"/>
      <c r="AD850" s="255"/>
    </row>
    <row r="851" spans="1:30" ht="12.75" customHeight="1" x14ac:dyDescent="0.25">
      <c r="A851" s="186"/>
      <c r="B851" s="230"/>
      <c r="C851" s="256"/>
      <c r="D851" s="232"/>
      <c r="E851" s="192">
        <f t="shared" si="144"/>
        <v>10</v>
      </c>
      <c r="F851" s="144" t="str">
        <f>IFERROR(IF(MID(D851,4,3)="AFE",VLOOKUP(D851,'Affiliated entities'!$B$7:$T$37,2,FALSE),VLOOKUP(A851,Beneficiaries!$A$9:$C$38,2,FALSE)),"")</f>
        <v/>
      </c>
      <c r="G851" s="187" t="str">
        <f>IFERROR(IF(MID(D851,4,3)="AFE",VLOOKUP(D851,'Affiliated entities'!$B$7:$T$37,4,FALSE),VLOOKUP(A851,Beneficiaries!$A$9:$C$38,3,FALSE)),"")</f>
        <v/>
      </c>
      <c r="H851" s="188" t="b">
        <f t="shared" si="145"/>
        <v>1</v>
      </c>
      <c r="I851" s="147" t="str">
        <f t="shared" si="146"/>
        <v/>
      </c>
      <c r="J851" s="300">
        <f t="shared" si="147"/>
        <v>0</v>
      </c>
      <c r="K851" s="257"/>
      <c r="L851" s="230"/>
      <c r="M851" s="258"/>
      <c r="N851" s="258"/>
      <c r="O851" s="259"/>
      <c r="P851" s="258"/>
      <c r="Q851" s="259"/>
      <c r="R851" s="261"/>
      <c r="S851" s="261"/>
      <c r="T851" s="236"/>
      <c r="U851" s="402"/>
      <c r="V851" s="277">
        <f t="shared" si="148"/>
        <v>0</v>
      </c>
      <c r="W851" s="323" t="str">
        <f t="shared" si="149"/>
        <v/>
      </c>
      <c r="X851" s="238" t="str">
        <f t="shared" si="150"/>
        <v/>
      </c>
      <c r="Y851" s="252">
        <f t="shared" si="151"/>
        <v>0</v>
      </c>
      <c r="Z851" s="252">
        <f t="shared" si="152"/>
        <v>0</v>
      </c>
      <c r="AA851" s="253">
        <f t="shared" si="153"/>
        <v>0</v>
      </c>
      <c r="AB851" s="254">
        <f t="shared" si="154"/>
        <v>0</v>
      </c>
      <c r="AC851" s="254"/>
      <c r="AD851" s="255"/>
    </row>
    <row r="852" spans="1:30" ht="12.75" customHeight="1" x14ac:dyDescent="0.25">
      <c r="A852" s="186"/>
      <c r="B852" s="230"/>
      <c r="C852" s="256"/>
      <c r="D852" s="232"/>
      <c r="E852" s="192">
        <f t="shared" si="144"/>
        <v>10</v>
      </c>
      <c r="F852" s="144" t="str">
        <f>IFERROR(IF(MID(D852,4,3)="AFE",VLOOKUP(D852,'Affiliated entities'!$B$7:$T$37,2,FALSE),VLOOKUP(A852,Beneficiaries!$A$9:$C$38,2,FALSE)),"")</f>
        <v/>
      </c>
      <c r="G852" s="187" t="str">
        <f>IFERROR(IF(MID(D852,4,3)="AFE",VLOOKUP(D852,'Affiliated entities'!$B$7:$T$37,4,FALSE),VLOOKUP(A852,Beneficiaries!$A$9:$C$38,3,FALSE)),"")</f>
        <v/>
      </c>
      <c r="H852" s="188" t="b">
        <f t="shared" si="145"/>
        <v>1</v>
      </c>
      <c r="I852" s="147" t="str">
        <f t="shared" si="146"/>
        <v/>
      </c>
      <c r="J852" s="300">
        <f t="shared" si="147"/>
        <v>0</v>
      </c>
      <c r="K852" s="257"/>
      <c r="L852" s="230"/>
      <c r="M852" s="258"/>
      <c r="N852" s="258"/>
      <c r="O852" s="259"/>
      <c r="P852" s="258"/>
      <c r="Q852" s="259"/>
      <c r="R852" s="261"/>
      <c r="S852" s="261"/>
      <c r="T852" s="236"/>
      <c r="U852" s="402"/>
      <c r="V852" s="277">
        <f t="shared" si="148"/>
        <v>0</v>
      </c>
      <c r="W852" s="323" t="str">
        <f t="shared" si="149"/>
        <v/>
      </c>
      <c r="X852" s="238" t="str">
        <f t="shared" si="150"/>
        <v/>
      </c>
      <c r="Y852" s="252">
        <f t="shared" si="151"/>
        <v>0</v>
      </c>
      <c r="Z852" s="252">
        <f t="shared" si="152"/>
        <v>0</v>
      </c>
      <c r="AA852" s="253">
        <f t="shared" si="153"/>
        <v>0</v>
      </c>
      <c r="AB852" s="254">
        <f t="shared" si="154"/>
        <v>0</v>
      </c>
      <c r="AC852" s="254"/>
      <c r="AD852" s="255"/>
    </row>
    <row r="853" spans="1:30" ht="12.75" customHeight="1" x14ac:dyDescent="0.25">
      <c r="A853" s="186"/>
      <c r="B853" s="230"/>
      <c r="C853" s="256"/>
      <c r="D853" s="232"/>
      <c r="E853" s="192">
        <f t="shared" si="144"/>
        <v>10</v>
      </c>
      <c r="F853" s="144" t="str">
        <f>IFERROR(IF(MID(D853,4,3)="AFE",VLOOKUP(D853,'Affiliated entities'!$B$7:$T$37,2,FALSE),VLOOKUP(A853,Beneficiaries!$A$9:$C$38,2,FALSE)),"")</f>
        <v/>
      </c>
      <c r="G853" s="187" t="str">
        <f>IFERROR(IF(MID(D853,4,3)="AFE",VLOOKUP(D853,'Affiliated entities'!$B$7:$T$37,4,FALSE),VLOOKUP(A853,Beneficiaries!$A$9:$C$38,3,FALSE)),"")</f>
        <v/>
      </c>
      <c r="H853" s="188" t="b">
        <f t="shared" si="145"/>
        <v>1</v>
      </c>
      <c r="I853" s="147" t="str">
        <f t="shared" si="146"/>
        <v/>
      </c>
      <c r="J853" s="300">
        <f t="shared" si="147"/>
        <v>0</v>
      </c>
      <c r="K853" s="257"/>
      <c r="L853" s="230"/>
      <c r="M853" s="258"/>
      <c r="N853" s="258"/>
      <c r="O853" s="259"/>
      <c r="P853" s="258"/>
      <c r="Q853" s="259"/>
      <c r="R853" s="261"/>
      <c r="S853" s="261"/>
      <c r="T853" s="236"/>
      <c r="U853" s="402"/>
      <c r="V853" s="277">
        <f t="shared" si="148"/>
        <v>0</v>
      </c>
      <c r="W853" s="323" t="str">
        <f t="shared" si="149"/>
        <v/>
      </c>
      <c r="X853" s="238" t="str">
        <f t="shared" si="150"/>
        <v/>
      </c>
      <c r="Y853" s="252">
        <f t="shared" si="151"/>
        <v>0</v>
      </c>
      <c r="Z853" s="252">
        <f t="shared" si="152"/>
        <v>0</v>
      </c>
      <c r="AA853" s="253">
        <f t="shared" si="153"/>
        <v>0</v>
      </c>
      <c r="AB853" s="254">
        <f t="shared" si="154"/>
        <v>0</v>
      </c>
      <c r="AC853" s="254"/>
      <c r="AD853" s="255"/>
    </row>
    <row r="854" spans="1:30" ht="12.75" customHeight="1" x14ac:dyDescent="0.25">
      <c r="A854" s="186"/>
      <c r="B854" s="230"/>
      <c r="C854" s="256"/>
      <c r="D854" s="232"/>
      <c r="E854" s="192">
        <f t="shared" si="144"/>
        <v>10</v>
      </c>
      <c r="F854" s="144" t="str">
        <f>IFERROR(IF(MID(D854,4,3)="AFE",VLOOKUP(D854,'Affiliated entities'!$B$7:$T$37,2,FALSE),VLOOKUP(A854,Beneficiaries!$A$9:$C$38,2,FALSE)),"")</f>
        <v/>
      </c>
      <c r="G854" s="187" t="str">
        <f>IFERROR(IF(MID(D854,4,3)="AFE",VLOOKUP(D854,'Affiliated entities'!$B$7:$T$37,4,FALSE),VLOOKUP(A854,Beneficiaries!$A$9:$C$38,3,FALSE)),"")</f>
        <v/>
      </c>
      <c r="H854" s="188" t="b">
        <f t="shared" si="145"/>
        <v>1</v>
      </c>
      <c r="I854" s="147" t="str">
        <f t="shared" si="146"/>
        <v/>
      </c>
      <c r="J854" s="300">
        <f t="shared" si="147"/>
        <v>0</v>
      </c>
      <c r="K854" s="257"/>
      <c r="L854" s="230"/>
      <c r="M854" s="258"/>
      <c r="N854" s="258"/>
      <c r="O854" s="259"/>
      <c r="P854" s="258"/>
      <c r="Q854" s="259"/>
      <c r="R854" s="261"/>
      <c r="S854" s="261"/>
      <c r="T854" s="236"/>
      <c r="U854" s="402"/>
      <c r="V854" s="277">
        <f t="shared" si="148"/>
        <v>0</v>
      </c>
      <c r="W854" s="323" t="str">
        <f t="shared" si="149"/>
        <v/>
      </c>
      <c r="X854" s="238" t="str">
        <f t="shared" si="150"/>
        <v/>
      </c>
      <c r="Y854" s="252">
        <f t="shared" si="151"/>
        <v>0</v>
      </c>
      <c r="Z854" s="252">
        <f t="shared" si="152"/>
        <v>0</v>
      </c>
      <c r="AA854" s="253">
        <f t="shared" si="153"/>
        <v>0</v>
      </c>
      <c r="AB854" s="254">
        <f t="shared" si="154"/>
        <v>0</v>
      </c>
      <c r="AC854" s="254"/>
      <c r="AD854" s="255"/>
    </row>
    <row r="855" spans="1:30" ht="12.75" customHeight="1" x14ac:dyDescent="0.25">
      <c r="A855" s="186"/>
      <c r="B855" s="230"/>
      <c r="C855" s="256"/>
      <c r="D855" s="232"/>
      <c r="E855" s="192">
        <f t="shared" si="144"/>
        <v>10</v>
      </c>
      <c r="F855" s="144" t="str">
        <f>IFERROR(IF(MID(D855,4,3)="AFE",VLOOKUP(D855,'Affiliated entities'!$B$7:$T$37,2,FALSE),VLOOKUP(A855,Beneficiaries!$A$9:$C$38,2,FALSE)),"")</f>
        <v/>
      </c>
      <c r="G855" s="187" t="str">
        <f>IFERROR(IF(MID(D855,4,3)="AFE",VLOOKUP(D855,'Affiliated entities'!$B$7:$T$37,4,FALSE),VLOOKUP(A855,Beneficiaries!$A$9:$C$38,3,FALSE)),"")</f>
        <v/>
      </c>
      <c r="H855" s="188" t="b">
        <f t="shared" si="145"/>
        <v>1</v>
      </c>
      <c r="I855" s="147" t="str">
        <f t="shared" si="146"/>
        <v/>
      </c>
      <c r="J855" s="300">
        <f t="shared" si="147"/>
        <v>0</v>
      </c>
      <c r="K855" s="257"/>
      <c r="L855" s="230"/>
      <c r="M855" s="258"/>
      <c r="N855" s="258"/>
      <c r="O855" s="259"/>
      <c r="P855" s="258"/>
      <c r="Q855" s="259"/>
      <c r="R855" s="261"/>
      <c r="S855" s="261"/>
      <c r="T855" s="236"/>
      <c r="U855" s="402"/>
      <c r="V855" s="277">
        <f t="shared" si="148"/>
        <v>0</v>
      </c>
      <c r="W855" s="323" t="str">
        <f t="shared" si="149"/>
        <v/>
      </c>
      <c r="X855" s="238" t="str">
        <f t="shared" si="150"/>
        <v/>
      </c>
      <c r="Y855" s="252">
        <f t="shared" si="151"/>
        <v>0</v>
      </c>
      <c r="Z855" s="252">
        <f t="shared" si="152"/>
        <v>0</v>
      </c>
      <c r="AA855" s="253">
        <f t="shared" si="153"/>
        <v>0</v>
      </c>
      <c r="AB855" s="254">
        <f t="shared" si="154"/>
        <v>0</v>
      </c>
      <c r="AC855" s="254"/>
      <c r="AD855" s="255"/>
    </row>
    <row r="856" spans="1:30" ht="12.75" customHeight="1" x14ac:dyDescent="0.25">
      <c r="A856" s="186"/>
      <c r="B856" s="230"/>
      <c r="C856" s="256"/>
      <c r="D856" s="232"/>
      <c r="E856" s="192">
        <f t="shared" si="144"/>
        <v>10</v>
      </c>
      <c r="F856" s="144" t="str">
        <f>IFERROR(IF(MID(D856,4,3)="AFE",VLOOKUP(D856,'Affiliated entities'!$B$7:$T$37,2,FALSE),VLOOKUP(A856,Beneficiaries!$A$9:$C$38,2,FALSE)),"")</f>
        <v/>
      </c>
      <c r="G856" s="187" t="str">
        <f>IFERROR(IF(MID(D856,4,3)="AFE",VLOOKUP(D856,'Affiliated entities'!$B$7:$T$37,4,FALSE),VLOOKUP(A856,Beneficiaries!$A$9:$C$38,3,FALSE)),"")</f>
        <v/>
      </c>
      <c r="H856" s="188" t="b">
        <f t="shared" si="145"/>
        <v>1</v>
      </c>
      <c r="I856" s="147" t="str">
        <f t="shared" si="146"/>
        <v/>
      </c>
      <c r="J856" s="300">
        <f t="shared" si="147"/>
        <v>0</v>
      </c>
      <c r="K856" s="257"/>
      <c r="L856" s="230"/>
      <c r="M856" s="258"/>
      <c r="N856" s="258"/>
      <c r="O856" s="259"/>
      <c r="P856" s="258"/>
      <c r="Q856" s="259"/>
      <c r="R856" s="261"/>
      <c r="S856" s="261"/>
      <c r="T856" s="236"/>
      <c r="U856" s="402"/>
      <c r="V856" s="277">
        <f t="shared" si="148"/>
        <v>0</v>
      </c>
      <c r="W856" s="323" t="str">
        <f t="shared" si="149"/>
        <v/>
      </c>
      <c r="X856" s="238" t="str">
        <f t="shared" si="150"/>
        <v/>
      </c>
      <c r="Y856" s="252">
        <f t="shared" si="151"/>
        <v>0</v>
      </c>
      <c r="Z856" s="252">
        <f t="shared" si="152"/>
        <v>0</v>
      </c>
      <c r="AA856" s="253">
        <f t="shared" si="153"/>
        <v>0</v>
      </c>
      <c r="AB856" s="254">
        <f t="shared" si="154"/>
        <v>0</v>
      </c>
      <c r="AC856" s="254"/>
      <c r="AD856" s="255"/>
    </row>
    <row r="857" spans="1:30" ht="12.75" customHeight="1" x14ac:dyDescent="0.25">
      <c r="A857" s="186"/>
      <c r="B857" s="230"/>
      <c r="C857" s="256"/>
      <c r="D857" s="232"/>
      <c r="E857" s="192">
        <f t="shared" si="144"/>
        <v>10</v>
      </c>
      <c r="F857" s="144" t="str">
        <f>IFERROR(IF(MID(D857,4,3)="AFE",VLOOKUP(D857,'Affiliated entities'!$B$7:$T$37,2,FALSE),VLOOKUP(A857,Beneficiaries!$A$9:$C$38,2,FALSE)),"")</f>
        <v/>
      </c>
      <c r="G857" s="187" t="str">
        <f>IFERROR(IF(MID(D857,4,3)="AFE",VLOOKUP(D857,'Affiliated entities'!$B$7:$T$37,4,FALSE),VLOOKUP(A857,Beneficiaries!$A$9:$C$38,3,FALSE)),"")</f>
        <v/>
      </c>
      <c r="H857" s="188" t="b">
        <f t="shared" si="145"/>
        <v>1</v>
      </c>
      <c r="I857" s="147" t="str">
        <f t="shared" si="146"/>
        <v/>
      </c>
      <c r="J857" s="300">
        <f t="shared" si="147"/>
        <v>0</v>
      </c>
      <c r="K857" s="257"/>
      <c r="L857" s="230"/>
      <c r="M857" s="258"/>
      <c r="N857" s="258"/>
      <c r="O857" s="259"/>
      <c r="P857" s="258"/>
      <c r="Q857" s="259"/>
      <c r="R857" s="261"/>
      <c r="S857" s="261"/>
      <c r="T857" s="236"/>
      <c r="U857" s="402"/>
      <c r="V857" s="277">
        <f t="shared" si="148"/>
        <v>0</v>
      </c>
      <c r="W857" s="323" t="str">
        <f t="shared" si="149"/>
        <v/>
      </c>
      <c r="X857" s="238" t="str">
        <f t="shared" si="150"/>
        <v/>
      </c>
      <c r="Y857" s="252">
        <f t="shared" si="151"/>
        <v>0</v>
      </c>
      <c r="Z857" s="252">
        <f t="shared" si="152"/>
        <v>0</v>
      </c>
      <c r="AA857" s="253">
        <f t="shared" si="153"/>
        <v>0</v>
      </c>
      <c r="AB857" s="254">
        <f t="shared" si="154"/>
        <v>0</v>
      </c>
      <c r="AC857" s="254"/>
      <c r="AD857" s="255"/>
    </row>
    <row r="858" spans="1:30" ht="12.75" customHeight="1" x14ac:dyDescent="0.25">
      <c r="A858" s="186"/>
      <c r="B858" s="230"/>
      <c r="C858" s="256"/>
      <c r="D858" s="232"/>
      <c r="E858" s="192">
        <f t="shared" si="144"/>
        <v>10</v>
      </c>
      <c r="F858" s="144" t="str">
        <f>IFERROR(IF(MID(D858,4,3)="AFE",VLOOKUP(D858,'Affiliated entities'!$B$7:$T$37,2,FALSE),VLOOKUP(A858,Beneficiaries!$A$9:$C$38,2,FALSE)),"")</f>
        <v/>
      </c>
      <c r="G858" s="187" t="str">
        <f>IFERROR(IF(MID(D858,4,3)="AFE",VLOOKUP(D858,'Affiliated entities'!$B$7:$T$37,4,FALSE),VLOOKUP(A858,Beneficiaries!$A$9:$C$38,3,FALSE)),"")</f>
        <v/>
      </c>
      <c r="H858" s="188" t="b">
        <f t="shared" si="145"/>
        <v>1</v>
      </c>
      <c r="I858" s="147" t="str">
        <f t="shared" si="146"/>
        <v/>
      </c>
      <c r="J858" s="300">
        <f t="shared" si="147"/>
        <v>0</v>
      </c>
      <c r="K858" s="257"/>
      <c r="L858" s="230"/>
      <c r="M858" s="258"/>
      <c r="N858" s="258"/>
      <c r="O858" s="259"/>
      <c r="P858" s="258"/>
      <c r="Q858" s="259"/>
      <c r="R858" s="261"/>
      <c r="S858" s="261"/>
      <c r="T858" s="236"/>
      <c r="U858" s="402"/>
      <c r="V858" s="277">
        <f t="shared" si="148"/>
        <v>0</v>
      </c>
      <c r="W858" s="323" t="str">
        <f t="shared" si="149"/>
        <v/>
      </c>
      <c r="X858" s="238" t="str">
        <f t="shared" si="150"/>
        <v/>
      </c>
      <c r="Y858" s="252">
        <f t="shared" si="151"/>
        <v>0</v>
      </c>
      <c r="Z858" s="252">
        <f t="shared" si="152"/>
        <v>0</v>
      </c>
      <c r="AA858" s="253">
        <f t="shared" si="153"/>
        <v>0</v>
      </c>
      <c r="AB858" s="254">
        <f t="shared" si="154"/>
        <v>0</v>
      </c>
      <c r="AC858" s="254"/>
      <c r="AD858" s="255"/>
    </row>
    <row r="859" spans="1:30" ht="12.75" customHeight="1" x14ac:dyDescent="0.25">
      <c r="A859" s="186"/>
      <c r="B859" s="230"/>
      <c r="C859" s="256"/>
      <c r="D859" s="232"/>
      <c r="E859" s="192">
        <f t="shared" si="144"/>
        <v>10</v>
      </c>
      <c r="F859" s="144" t="str">
        <f>IFERROR(IF(MID(D859,4,3)="AFE",VLOOKUP(D859,'Affiliated entities'!$B$7:$T$37,2,FALSE),VLOOKUP(A859,Beneficiaries!$A$9:$C$38,2,FALSE)),"")</f>
        <v/>
      </c>
      <c r="G859" s="187" t="str">
        <f>IFERROR(IF(MID(D859,4,3)="AFE",VLOOKUP(D859,'Affiliated entities'!$B$7:$T$37,4,FALSE),VLOOKUP(A859,Beneficiaries!$A$9:$C$38,3,FALSE)),"")</f>
        <v/>
      </c>
      <c r="H859" s="188" t="b">
        <f t="shared" si="145"/>
        <v>1</v>
      </c>
      <c r="I859" s="147" t="str">
        <f t="shared" si="146"/>
        <v/>
      </c>
      <c r="J859" s="300">
        <f t="shared" si="147"/>
        <v>0</v>
      </c>
      <c r="K859" s="257"/>
      <c r="L859" s="230"/>
      <c r="M859" s="258"/>
      <c r="N859" s="258"/>
      <c r="O859" s="259"/>
      <c r="P859" s="258"/>
      <c r="Q859" s="259"/>
      <c r="R859" s="261"/>
      <c r="S859" s="261"/>
      <c r="T859" s="236"/>
      <c r="U859" s="402"/>
      <c r="V859" s="277">
        <f t="shared" si="148"/>
        <v>0</v>
      </c>
      <c r="W859" s="323" t="str">
        <f t="shared" si="149"/>
        <v/>
      </c>
      <c r="X859" s="238" t="str">
        <f t="shared" si="150"/>
        <v/>
      </c>
      <c r="Y859" s="252">
        <f t="shared" si="151"/>
        <v>0</v>
      </c>
      <c r="Z859" s="252">
        <f t="shared" si="152"/>
        <v>0</v>
      </c>
      <c r="AA859" s="253">
        <f t="shared" si="153"/>
        <v>0</v>
      </c>
      <c r="AB859" s="254">
        <f t="shared" si="154"/>
        <v>0</v>
      </c>
      <c r="AC859" s="254"/>
      <c r="AD859" s="255"/>
    </row>
    <row r="860" spans="1:30" ht="12.75" customHeight="1" x14ac:dyDescent="0.25">
      <c r="A860" s="186"/>
      <c r="B860" s="230"/>
      <c r="C860" s="256"/>
      <c r="D860" s="232"/>
      <c r="E860" s="192">
        <f t="shared" si="144"/>
        <v>10</v>
      </c>
      <c r="F860" s="144" t="str">
        <f>IFERROR(IF(MID(D860,4,3)="AFE",VLOOKUP(D860,'Affiliated entities'!$B$7:$T$37,2,FALSE),VLOOKUP(A860,Beneficiaries!$A$9:$C$38,2,FALSE)),"")</f>
        <v/>
      </c>
      <c r="G860" s="187" t="str">
        <f>IFERROR(IF(MID(D860,4,3)="AFE",VLOOKUP(D860,'Affiliated entities'!$B$7:$T$37,4,FALSE),VLOOKUP(A860,Beneficiaries!$A$9:$C$38,3,FALSE)),"")</f>
        <v/>
      </c>
      <c r="H860" s="188" t="b">
        <f t="shared" si="145"/>
        <v>1</v>
      </c>
      <c r="I860" s="147" t="str">
        <f t="shared" si="146"/>
        <v/>
      </c>
      <c r="J860" s="300">
        <f t="shared" si="147"/>
        <v>0</v>
      </c>
      <c r="K860" s="257"/>
      <c r="L860" s="230"/>
      <c r="M860" s="258"/>
      <c r="N860" s="258"/>
      <c r="O860" s="259"/>
      <c r="P860" s="258"/>
      <c r="Q860" s="259"/>
      <c r="R860" s="261"/>
      <c r="S860" s="261"/>
      <c r="T860" s="236"/>
      <c r="U860" s="402"/>
      <c r="V860" s="277">
        <f t="shared" si="148"/>
        <v>0</v>
      </c>
      <c r="W860" s="323" t="str">
        <f t="shared" si="149"/>
        <v/>
      </c>
      <c r="X860" s="238" t="str">
        <f t="shared" si="150"/>
        <v/>
      </c>
      <c r="Y860" s="252">
        <f t="shared" si="151"/>
        <v>0</v>
      </c>
      <c r="Z860" s="252">
        <f t="shared" si="152"/>
        <v>0</v>
      </c>
      <c r="AA860" s="253">
        <f t="shared" si="153"/>
        <v>0</v>
      </c>
      <c r="AB860" s="254">
        <f t="shared" si="154"/>
        <v>0</v>
      </c>
      <c r="AC860" s="254"/>
      <c r="AD860" s="255"/>
    </row>
    <row r="861" spans="1:30" ht="12.75" customHeight="1" x14ac:dyDescent="0.25">
      <c r="A861" s="186"/>
      <c r="B861" s="230"/>
      <c r="C861" s="256"/>
      <c r="D861" s="232"/>
      <c r="E861" s="192">
        <f t="shared" si="144"/>
        <v>10</v>
      </c>
      <c r="F861" s="144" t="str">
        <f>IFERROR(IF(MID(D861,4,3)="AFE",VLOOKUP(D861,'Affiliated entities'!$B$7:$T$37,2,FALSE),VLOOKUP(A861,Beneficiaries!$A$9:$C$38,2,FALSE)),"")</f>
        <v/>
      </c>
      <c r="G861" s="187" t="str">
        <f>IFERROR(IF(MID(D861,4,3)="AFE",VLOOKUP(D861,'Affiliated entities'!$B$7:$T$37,4,FALSE),VLOOKUP(A861,Beneficiaries!$A$9:$C$38,3,FALSE)),"")</f>
        <v/>
      </c>
      <c r="H861" s="188" t="b">
        <f t="shared" si="145"/>
        <v>1</v>
      </c>
      <c r="I861" s="147" t="str">
        <f t="shared" si="146"/>
        <v/>
      </c>
      <c r="J861" s="300">
        <f t="shared" si="147"/>
        <v>0</v>
      </c>
      <c r="K861" s="257"/>
      <c r="L861" s="230"/>
      <c r="M861" s="258"/>
      <c r="N861" s="258"/>
      <c r="O861" s="259"/>
      <c r="P861" s="258"/>
      <c r="Q861" s="259"/>
      <c r="R861" s="261"/>
      <c r="S861" s="261"/>
      <c r="T861" s="236"/>
      <c r="U861" s="402"/>
      <c r="V861" s="277">
        <f t="shared" si="148"/>
        <v>0</v>
      </c>
      <c r="W861" s="323" t="str">
        <f t="shared" si="149"/>
        <v/>
      </c>
      <c r="X861" s="238" t="str">
        <f t="shared" si="150"/>
        <v/>
      </c>
      <c r="Y861" s="252">
        <f t="shared" si="151"/>
        <v>0</v>
      </c>
      <c r="Z861" s="252">
        <f t="shared" si="152"/>
        <v>0</v>
      </c>
      <c r="AA861" s="253">
        <f t="shared" si="153"/>
        <v>0</v>
      </c>
      <c r="AB861" s="254">
        <f t="shared" si="154"/>
        <v>0</v>
      </c>
      <c r="AC861" s="254"/>
      <c r="AD861" s="255"/>
    </row>
    <row r="862" spans="1:30" ht="12.75" customHeight="1" x14ac:dyDescent="0.25">
      <c r="A862" s="186"/>
      <c r="B862" s="230"/>
      <c r="C862" s="256"/>
      <c r="D862" s="232"/>
      <c r="E862" s="192">
        <f t="shared" si="144"/>
        <v>10</v>
      </c>
      <c r="F862" s="144" t="str">
        <f>IFERROR(IF(MID(D862,4,3)="AFE",VLOOKUP(D862,'Affiliated entities'!$B$7:$T$37,2,FALSE),VLOOKUP(A862,Beneficiaries!$A$9:$C$38,2,FALSE)),"")</f>
        <v/>
      </c>
      <c r="G862" s="187" t="str">
        <f>IFERROR(IF(MID(D862,4,3)="AFE",VLOOKUP(D862,'Affiliated entities'!$B$7:$T$37,4,FALSE),VLOOKUP(A862,Beneficiaries!$A$9:$C$38,3,FALSE)),"")</f>
        <v/>
      </c>
      <c r="H862" s="188" t="b">
        <f t="shared" si="145"/>
        <v>1</v>
      </c>
      <c r="I862" s="147" t="str">
        <f t="shared" si="146"/>
        <v/>
      </c>
      <c r="J862" s="300">
        <f t="shared" si="147"/>
        <v>0</v>
      </c>
      <c r="K862" s="257"/>
      <c r="L862" s="230"/>
      <c r="M862" s="258"/>
      <c r="N862" s="258"/>
      <c r="O862" s="259"/>
      <c r="P862" s="258"/>
      <c r="Q862" s="259"/>
      <c r="R862" s="261"/>
      <c r="S862" s="261"/>
      <c r="T862" s="236"/>
      <c r="U862" s="402"/>
      <c r="V862" s="277">
        <f t="shared" si="148"/>
        <v>0</v>
      </c>
      <c r="W862" s="323" t="str">
        <f t="shared" si="149"/>
        <v/>
      </c>
      <c r="X862" s="238" t="str">
        <f t="shared" si="150"/>
        <v/>
      </c>
      <c r="Y862" s="252">
        <f t="shared" si="151"/>
        <v>0</v>
      </c>
      <c r="Z862" s="252">
        <f t="shared" si="152"/>
        <v>0</v>
      </c>
      <c r="AA862" s="253">
        <f t="shared" si="153"/>
        <v>0</v>
      </c>
      <c r="AB862" s="254">
        <f t="shared" si="154"/>
        <v>0</v>
      </c>
      <c r="AC862" s="254"/>
      <c r="AD862" s="255"/>
    </row>
    <row r="863" spans="1:30" ht="12.75" customHeight="1" x14ac:dyDescent="0.25">
      <c r="A863" s="186"/>
      <c r="B863" s="230"/>
      <c r="C863" s="256"/>
      <c r="D863" s="232"/>
      <c r="E863" s="192">
        <f t="shared" si="144"/>
        <v>10</v>
      </c>
      <c r="F863" s="144" t="str">
        <f>IFERROR(IF(MID(D863,4,3)="AFE",VLOOKUP(D863,'Affiliated entities'!$B$7:$T$37,2,FALSE),VLOOKUP(A863,Beneficiaries!$A$9:$C$38,2,FALSE)),"")</f>
        <v/>
      </c>
      <c r="G863" s="187" t="str">
        <f>IFERROR(IF(MID(D863,4,3)="AFE",VLOOKUP(D863,'Affiliated entities'!$B$7:$T$37,4,FALSE),VLOOKUP(A863,Beneficiaries!$A$9:$C$38,3,FALSE)),"")</f>
        <v/>
      </c>
      <c r="H863" s="188" t="b">
        <f t="shared" si="145"/>
        <v>1</v>
      </c>
      <c r="I863" s="147" t="str">
        <f t="shared" si="146"/>
        <v/>
      </c>
      <c r="J863" s="300">
        <f t="shared" si="147"/>
        <v>0</v>
      </c>
      <c r="K863" s="257"/>
      <c r="L863" s="230"/>
      <c r="M863" s="258"/>
      <c r="N863" s="258"/>
      <c r="O863" s="259"/>
      <c r="P863" s="258"/>
      <c r="Q863" s="259"/>
      <c r="R863" s="261"/>
      <c r="S863" s="261"/>
      <c r="T863" s="236"/>
      <c r="U863" s="402"/>
      <c r="V863" s="277">
        <f t="shared" si="148"/>
        <v>0</v>
      </c>
      <c r="W863" s="323" t="str">
        <f t="shared" si="149"/>
        <v/>
      </c>
      <c r="X863" s="238" t="str">
        <f t="shared" si="150"/>
        <v/>
      </c>
      <c r="Y863" s="252">
        <f t="shared" si="151"/>
        <v>0</v>
      </c>
      <c r="Z863" s="252">
        <f t="shared" si="152"/>
        <v>0</v>
      </c>
      <c r="AA863" s="253">
        <f t="shared" si="153"/>
        <v>0</v>
      </c>
      <c r="AB863" s="254">
        <f t="shared" si="154"/>
        <v>0</v>
      </c>
      <c r="AC863" s="254"/>
      <c r="AD863" s="255"/>
    </row>
    <row r="864" spans="1:30" ht="12.75" customHeight="1" x14ac:dyDescent="0.25">
      <c r="A864" s="186"/>
      <c r="B864" s="230"/>
      <c r="C864" s="256"/>
      <c r="D864" s="232"/>
      <c r="E864" s="192">
        <f t="shared" si="144"/>
        <v>10</v>
      </c>
      <c r="F864" s="144" t="str">
        <f>IFERROR(IF(MID(D864,4,3)="AFE",VLOOKUP(D864,'Affiliated entities'!$B$7:$T$37,2,FALSE),VLOOKUP(A864,Beneficiaries!$A$9:$C$38,2,FALSE)),"")</f>
        <v/>
      </c>
      <c r="G864" s="187" t="str">
        <f>IFERROR(IF(MID(D864,4,3)="AFE",VLOOKUP(D864,'Affiliated entities'!$B$7:$T$37,4,FALSE),VLOOKUP(A864,Beneficiaries!$A$9:$C$38,3,FALSE)),"")</f>
        <v/>
      </c>
      <c r="H864" s="188" t="b">
        <f t="shared" si="145"/>
        <v>1</v>
      </c>
      <c r="I864" s="147" t="str">
        <f t="shared" si="146"/>
        <v/>
      </c>
      <c r="J864" s="300">
        <f t="shared" si="147"/>
        <v>0</v>
      </c>
      <c r="K864" s="257"/>
      <c r="L864" s="230"/>
      <c r="M864" s="258"/>
      <c r="N864" s="258"/>
      <c r="O864" s="259"/>
      <c r="P864" s="258"/>
      <c r="Q864" s="259"/>
      <c r="R864" s="261"/>
      <c r="S864" s="261"/>
      <c r="T864" s="236"/>
      <c r="U864" s="402"/>
      <c r="V864" s="277">
        <f t="shared" si="148"/>
        <v>0</v>
      </c>
      <c r="W864" s="323" t="str">
        <f t="shared" si="149"/>
        <v/>
      </c>
      <c r="X864" s="238" t="str">
        <f t="shared" si="150"/>
        <v/>
      </c>
      <c r="Y864" s="252">
        <f t="shared" si="151"/>
        <v>0</v>
      </c>
      <c r="Z864" s="252">
        <f t="shared" si="152"/>
        <v>0</v>
      </c>
      <c r="AA864" s="253">
        <f t="shared" si="153"/>
        <v>0</v>
      </c>
      <c r="AB864" s="254">
        <f t="shared" si="154"/>
        <v>0</v>
      </c>
      <c r="AC864" s="254"/>
      <c r="AD864" s="255"/>
    </row>
    <row r="865" spans="1:30" ht="12.75" customHeight="1" x14ac:dyDescent="0.25">
      <c r="A865" s="186"/>
      <c r="B865" s="230"/>
      <c r="C865" s="256"/>
      <c r="D865" s="232"/>
      <c r="E865" s="192">
        <f t="shared" si="144"/>
        <v>10</v>
      </c>
      <c r="F865" s="144" t="str">
        <f>IFERROR(IF(MID(D865,4,3)="AFE",VLOOKUP(D865,'Affiliated entities'!$B$7:$T$37,2,FALSE),VLOOKUP(A865,Beneficiaries!$A$9:$C$38,2,FALSE)),"")</f>
        <v/>
      </c>
      <c r="G865" s="187" t="str">
        <f>IFERROR(IF(MID(D865,4,3)="AFE",VLOOKUP(D865,'Affiliated entities'!$B$7:$T$37,4,FALSE),VLOOKUP(A865,Beneficiaries!$A$9:$C$38,3,FALSE)),"")</f>
        <v/>
      </c>
      <c r="H865" s="188" t="b">
        <f t="shared" si="145"/>
        <v>1</v>
      </c>
      <c r="I865" s="147" t="str">
        <f t="shared" si="146"/>
        <v/>
      </c>
      <c r="J865" s="300">
        <f t="shared" si="147"/>
        <v>0</v>
      </c>
      <c r="K865" s="257"/>
      <c r="L865" s="230"/>
      <c r="M865" s="258"/>
      <c r="N865" s="258"/>
      <c r="O865" s="259"/>
      <c r="P865" s="258"/>
      <c r="Q865" s="259"/>
      <c r="R865" s="261"/>
      <c r="S865" s="261"/>
      <c r="T865" s="236"/>
      <c r="U865" s="402"/>
      <c r="V865" s="277">
        <f t="shared" si="148"/>
        <v>0</v>
      </c>
      <c r="W865" s="323" t="str">
        <f t="shared" si="149"/>
        <v/>
      </c>
      <c r="X865" s="238" t="str">
        <f t="shared" si="150"/>
        <v/>
      </c>
      <c r="Y865" s="252">
        <f t="shared" si="151"/>
        <v>0</v>
      </c>
      <c r="Z865" s="252">
        <f t="shared" si="152"/>
        <v>0</v>
      </c>
      <c r="AA865" s="253">
        <f t="shared" si="153"/>
        <v>0</v>
      </c>
      <c r="AB865" s="254">
        <f t="shared" si="154"/>
        <v>0</v>
      </c>
      <c r="AC865" s="254"/>
      <c r="AD865" s="255"/>
    </row>
    <row r="866" spans="1:30" ht="12.75" customHeight="1" x14ac:dyDescent="0.25">
      <c r="A866" s="186"/>
      <c r="B866" s="230"/>
      <c r="C866" s="256"/>
      <c r="D866" s="232"/>
      <c r="E866" s="192">
        <f t="shared" si="144"/>
        <v>10</v>
      </c>
      <c r="F866" s="144" t="str">
        <f>IFERROR(IF(MID(D866,4,3)="AFE",VLOOKUP(D866,'Affiliated entities'!$B$7:$T$37,2,FALSE),VLOOKUP(A866,Beneficiaries!$A$9:$C$38,2,FALSE)),"")</f>
        <v/>
      </c>
      <c r="G866" s="187" t="str">
        <f>IFERROR(IF(MID(D866,4,3)="AFE",VLOOKUP(D866,'Affiliated entities'!$B$7:$T$37,4,FALSE),VLOOKUP(A866,Beneficiaries!$A$9:$C$38,3,FALSE)),"")</f>
        <v/>
      </c>
      <c r="H866" s="188" t="b">
        <f t="shared" si="145"/>
        <v>1</v>
      </c>
      <c r="I866" s="147" t="str">
        <f t="shared" si="146"/>
        <v/>
      </c>
      <c r="J866" s="300">
        <f t="shared" si="147"/>
        <v>0</v>
      </c>
      <c r="K866" s="257"/>
      <c r="L866" s="230"/>
      <c r="M866" s="258"/>
      <c r="N866" s="258"/>
      <c r="O866" s="259"/>
      <c r="P866" s="258"/>
      <c r="Q866" s="259"/>
      <c r="R866" s="261"/>
      <c r="S866" s="261"/>
      <c r="T866" s="236"/>
      <c r="U866" s="402"/>
      <c r="V866" s="277">
        <f t="shared" si="148"/>
        <v>0</v>
      </c>
      <c r="W866" s="323" t="str">
        <f t="shared" si="149"/>
        <v/>
      </c>
      <c r="X866" s="238" t="str">
        <f t="shared" si="150"/>
        <v/>
      </c>
      <c r="Y866" s="252">
        <f t="shared" si="151"/>
        <v>0</v>
      </c>
      <c r="Z866" s="252">
        <f t="shared" si="152"/>
        <v>0</v>
      </c>
      <c r="AA866" s="253">
        <f t="shared" si="153"/>
        <v>0</v>
      </c>
      <c r="AB866" s="254">
        <f t="shared" si="154"/>
        <v>0</v>
      </c>
      <c r="AC866" s="254"/>
      <c r="AD866" s="255"/>
    </row>
    <row r="867" spans="1:30" ht="12.75" customHeight="1" x14ac:dyDescent="0.25">
      <c r="A867" s="186"/>
      <c r="B867" s="230"/>
      <c r="C867" s="256"/>
      <c r="D867" s="232"/>
      <c r="E867" s="192">
        <f t="shared" si="144"/>
        <v>10</v>
      </c>
      <c r="F867" s="144" t="str">
        <f>IFERROR(IF(MID(D867,4,3)="AFE",VLOOKUP(D867,'Affiliated entities'!$B$7:$T$37,2,FALSE),VLOOKUP(A867,Beneficiaries!$A$9:$C$38,2,FALSE)),"")</f>
        <v/>
      </c>
      <c r="G867" s="187" t="str">
        <f>IFERROR(IF(MID(D867,4,3)="AFE",VLOOKUP(D867,'Affiliated entities'!$B$7:$T$37,4,FALSE),VLOOKUP(A867,Beneficiaries!$A$9:$C$38,3,FALSE)),"")</f>
        <v/>
      </c>
      <c r="H867" s="188" t="b">
        <f t="shared" si="145"/>
        <v>1</v>
      </c>
      <c r="I867" s="147" t="str">
        <f t="shared" si="146"/>
        <v/>
      </c>
      <c r="J867" s="300">
        <f t="shared" si="147"/>
        <v>0</v>
      </c>
      <c r="K867" s="257"/>
      <c r="L867" s="230"/>
      <c r="M867" s="258"/>
      <c r="N867" s="258"/>
      <c r="O867" s="259"/>
      <c r="P867" s="258"/>
      <c r="Q867" s="259"/>
      <c r="R867" s="261"/>
      <c r="S867" s="261"/>
      <c r="T867" s="236"/>
      <c r="U867" s="402"/>
      <c r="V867" s="277">
        <f t="shared" si="148"/>
        <v>0</v>
      </c>
      <c r="W867" s="323" t="str">
        <f t="shared" si="149"/>
        <v/>
      </c>
      <c r="X867" s="238" t="str">
        <f t="shared" si="150"/>
        <v/>
      </c>
      <c r="Y867" s="252">
        <f t="shared" si="151"/>
        <v>0</v>
      </c>
      <c r="Z867" s="252">
        <f t="shared" si="152"/>
        <v>0</v>
      </c>
      <c r="AA867" s="253">
        <f t="shared" si="153"/>
        <v>0</v>
      </c>
      <c r="AB867" s="254">
        <f t="shared" si="154"/>
        <v>0</v>
      </c>
      <c r="AC867" s="254"/>
      <c r="AD867" s="255"/>
    </row>
    <row r="868" spans="1:30" ht="12.75" customHeight="1" x14ac:dyDescent="0.25">
      <c r="A868" s="186"/>
      <c r="B868" s="230"/>
      <c r="C868" s="256"/>
      <c r="D868" s="232"/>
      <c r="E868" s="192">
        <f t="shared" si="144"/>
        <v>10</v>
      </c>
      <c r="F868" s="144" t="str">
        <f>IFERROR(IF(MID(D868,4,3)="AFE",VLOOKUP(D868,'Affiliated entities'!$B$7:$T$37,2,FALSE),VLOOKUP(A868,Beneficiaries!$A$9:$C$38,2,FALSE)),"")</f>
        <v/>
      </c>
      <c r="G868" s="187" t="str">
        <f>IFERROR(IF(MID(D868,4,3)="AFE",VLOOKUP(D868,'Affiliated entities'!$B$7:$T$37,4,FALSE),VLOOKUP(A868,Beneficiaries!$A$9:$C$38,3,FALSE)),"")</f>
        <v/>
      </c>
      <c r="H868" s="188" t="b">
        <f t="shared" si="145"/>
        <v>1</v>
      </c>
      <c r="I868" s="147" t="str">
        <f t="shared" si="146"/>
        <v/>
      </c>
      <c r="J868" s="300">
        <f t="shared" si="147"/>
        <v>0</v>
      </c>
      <c r="K868" s="257"/>
      <c r="L868" s="230"/>
      <c r="M868" s="258"/>
      <c r="N868" s="258"/>
      <c r="O868" s="259"/>
      <c r="P868" s="258"/>
      <c r="Q868" s="259"/>
      <c r="R868" s="261"/>
      <c r="S868" s="261"/>
      <c r="T868" s="236"/>
      <c r="U868" s="402"/>
      <c r="V868" s="277">
        <f t="shared" si="148"/>
        <v>0</v>
      </c>
      <c r="W868" s="323" t="str">
        <f t="shared" si="149"/>
        <v/>
      </c>
      <c r="X868" s="238" t="str">
        <f t="shared" si="150"/>
        <v/>
      </c>
      <c r="Y868" s="252">
        <f t="shared" si="151"/>
        <v>0</v>
      </c>
      <c r="Z868" s="252">
        <f t="shared" si="152"/>
        <v>0</v>
      </c>
      <c r="AA868" s="253">
        <f t="shared" si="153"/>
        <v>0</v>
      </c>
      <c r="AB868" s="254">
        <f t="shared" si="154"/>
        <v>0</v>
      </c>
      <c r="AC868" s="254"/>
      <c r="AD868" s="255"/>
    </row>
    <row r="869" spans="1:30" ht="12.75" customHeight="1" x14ac:dyDescent="0.25">
      <c r="A869" s="186"/>
      <c r="B869" s="230"/>
      <c r="C869" s="256"/>
      <c r="D869" s="232"/>
      <c r="E869" s="192">
        <f t="shared" si="144"/>
        <v>10</v>
      </c>
      <c r="F869" s="144" t="str">
        <f>IFERROR(IF(MID(D869,4,3)="AFE",VLOOKUP(D869,'Affiliated entities'!$B$7:$T$37,2,FALSE),VLOOKUP(A869,Beneficiaries!$A$9:$C$38,2,FALSE)),"")</f>
        <v/>
      </c>
      <c r="G869" s="187" t="str">
        <f>IFERROR(IF(MID(D869,4,3)="AFE",VLOOKUP(D869,'Affiliated entities'!$B$7:$T$37,4,FALSE),VLOOKUP(A869,Beneficiaries!$A$9:$C$38,3,FALSE)),"")</f>
        <v/>
      </c>
      <c r="H869" s="188" t="b">
        <f t="shared" si="145"/>
        <v>1</v>
      </c>
      <c r="I869" s="147" t="str">
        <f t="shared" si="146"/>
        <v/>
      </c>
      <c r="J869" s="300">
        <f t="shared" si="147"/>
        <v>0</v>
      </c>
      <c r="K869" s="257"/>
      <c r="L869" s="230"/>
      <c r="M869" s="258"/>
      <c r="N869" s="258"/>
      <c r="O869" s="259"/>
      <c r="P869" s="258"/>
      <c r="Q869" s="259"/>
      <c r="R869" s="261"/>
      <c r="S869" s="261"/>
      <c r="T869" s="236"/>
      <c r="U869" s="402"/>
      <c r="V869" s="277">
        <f t="shared" si="148"/>
        <v>0</v>
      </c>
      <c r="W869" s="323" t="str">
        <f t="shared" si="149"/>
        <v/>
      </c>
      <c r="X869" s="238" t="str">
        <f t="shared" si="150"/>
        <v/>
      </c>
      <c r="Y869" s="252">
        <f t="shared" si="151"/>
        <v>0</v>
      </c>
      <c r="Z869" s="252">
        <f t="shared" si="152"/>
        <v>0</v>
      </c>
      <c r="AA869" s="253">
        <f t="shared" si="153"/>
        <v>0</v>
      </c>
      <c r="AB869" s="254">
        <f t="shared" si="154"/>
        <v>0</v>
      </c>
      <c r="AC869" s="254"/>
      <c r="AD869" s="255"/>
    </row>
    <row r="870" spans="1:30" ht="12.75" customHeight="1" x14ac:dyDescent="0.25">
      <c r="A870" s="186"/>
      <c r="B870" s="230"/>
      <c r="C870" s="256"/>
      <c r="D870" s="232"/>
      <c r="E870" s="192">
        <f t="shared" si="144"/>
        <v>10</v>
      </c>
      <c r="F870" s="144" t="str">
        <f>IFERROR(IF(MID(D870,4,3)="AFE",VLOOKUP(D870,'Affiliated entities'!$B$7:$T$37,2,FALSE),VLOOKUP(A870,Beneficiaries!$A$9:$C$38,2,FALSE)),"")</f>
        <v/>
      </c>
      <c r="G870" s="187" t="str">
        <f>IFERROR(IF(MID(D870,4,3)="AFE",VLOOKUP(D870,'Affiliated entities'!$B$7:$T$37,4,FALSE),VLOOKUP(A870,Beneficiaries!$A$9:$C$38,3,FALSE)),"")</f>
        <v/>
      </c>
      <c r="H870" s="188" t="b">
        <f t="shared" si="145"/>
        <v>1</v>
      </c>
      <c r="I870" s="147" t="str">
        <f t="shared" si="146"/>
        <v/>
      </c>
      <c r="J870" s="300">
        <f t="shared" si="147"/>
        <v>0</v>
      </c>
      <c r="K870" s="257"/>
      <c r="L870" s="230"/>
      <c r="M870" s="258"/>
      <c r="N870" s="258"/>
      <c r="O870" s="259"/>
      <c r="P870" s="258"/>
      <c r="Q870" s="259"/>
      <c r="R870" s="261"/>
      <c r="S870" s="261"/>
      <c r="T870" s="236"/>
      <c r="U870" s="402"/>
      <c r="V870" s="277">
        <f t="shared" si="148"/>
        <v>0</v>
      </c>
      <c r="W870" s="323" t="str">
        <f t="shared" si="149"/>
        <v/>
      </c>
      <c r="X870" s="238" t="str">
        <f t="shared" si="150"/>
        <v/>
      </c>
      <c r="Y870" s="252">
        <f t="shared" si="151"/>
        <v>0</v>
      </c>
      <c r="Z870" s="252">
        <f t="shared" si="152"/>
        <v>0</v>
      </c>
      <c r="AA870" s="253">
        <f t="shared" si="153"/>
        <v>0</v>
      </c>
      <c r="AB870" s="254">
        <f t="shared" si="154"/>
        <v>0</v>
      </c>
      <c r="AC870" s="254"/>
      <c r="AD870" s="255"/>
    </row>
    <row r="871" spans="1:30" ht="12.75" customHeight="1" x14ac:dyDescent="0.25">
      <c r="A871" s="186"/>
      <c r="B871" s="230"/>
      <c r="C871" s="256"/>
      <c r="D871" s="232"/>
      <c r="E871" s="192">
        <f t="shared" si="144"/>
        <v>10</v>
      </c>
      <c r="F871" s="144" t="str">
        <f>IFERROR(IF(MID(D871,4,3)="AFE",VLOOKUP(D871,'Affiliated entities'!$B$7:$T$37,2,FALSE),VLOOKUP(A871,Beneficiaries!$A$9:$C$38,2,FALSE)),"")</f>
        <v/>
      </c>
      <c r="G871" s="187" t="str">
        <f>IFERROR(IF(MID(D871,4,3)="AFE",VLOOKUP(D871,'Affiliated entities'!$B$7:$T$37,4,FALSE),VLOOKUP(A871,Beneficiaries!$A$9:$C$38,3,FALSE)),"")</f>
        <v/>
      </c>
      <c r="H871" s="188" t="b">
        <f t="shared" si="145"/>
        <v>1</v>
      </c>
      <c r="I871" s="147" t="str">
        <f t="shared" si="146"/>
        <v/>
      </c>
      <c r="J871" s="300">
        <f t="shared" si="147"/>
        <v>0</v>
      </c>
      <c r="K871" s="257"/>
      <c r="L871" s="230"/>
      <c r="M871" s="258"/>
      <c r="N871" s="258"/>
      <c r="O871" s="259"/>
      <c r="P871" s="258"/>
      <c r="Q871" s="259"/>
      <c r="R871" s="261"/>
      <c r="S871" s="261"/>
      <c r="T871" s="236"/>
      <c r="U871" s="402"/>
      <c r="V871" s="277">
        <f t="shared" si="148"/>
        <v>0</v>
      </c>
      <c r="W871" s="323" t="str">
        <f t="shared" si="149"/>
        <v/>
      </c>
      <c r="X871" s="238" t="str">
        <f t="shared" si="150"/>
        <v/>
      </c>
      <c r="Y871" s="252">
        <f t="shared" si="151"/>
        <v>0</v>
      </c>
      <c r="Z871" s="252">
        <f t="shared" si="152"/>
        <v>0</v>
      </c>
      <c r="AA871" s="253">
        <f t="shared" si="153"/>
        <v>0</v>
      </c>
      <c r="AB871" s="254">
        <f t="shared" si="154"/>
        <v>0</v>
      </c>
      <c r="AC871" s="254"/>
      <c r="AD871" s="255"/>
    </row>
    <row r="872" spans="1:30" ht="12.75" customHeight="1" x14ac:dyDescent="0.25">
      <c r="A872" s="186"/>
      <c r="B872" s="230"/>
      <c r="C872" s="256"/>
      <c r="D872" s="232"/>
      <c r="E872" s="192">
        <f t="shared" si="144"/>
        <v>10</v>
      </c>
      <c r="F872" s="144" t="str">
        <f>IFERROR(IF(MID(D872,4,3)="AFE",VLOOKUP(D872,'Affiliated entities'!$B$7:$T$37,2,FALSE),VLOOKUP(A872,Beneficiaries!$A$9:$C$38,2,FALSE)),"")</f>
        <v/>
      </c>
      <c r="G872" s="187" t="str">
        <f>IFERROR(IF(MID(D872,4,3)="AFE",VLOOKUP(D872,'Affiliated entities'!$B$7:$T$37,4,FALSE),VLOOKUP(A872,Beneficiaries!$A$9:$C$38,3,FALSE)),"")</f>
        <v/>
      </c>
      <c r="H872" s="188" t="b">
        <f t="shared" si="145"/>
        <v>1</v>
      </c>
      <c r="I872" s="147" t="str">
        <f t="shared" si="146"/>
        <v/>
      </c>
      <c r="J872" s="300">
        <f t="shared" si="147"/>
        <v>0</v>
      </c>
      <c r="K872" s="257"/>
      <c r="L872" s="230"/>
      <c r="M872" s="258"/>
      <c r="N872" s="258"/>
      <c r="O872" s="259"/>
      <c r="P872" s="258"/>
      <c r="Q872" s="259"/>
      <c r="R872" s="261"/>
      <c r="S872" s="261"/>
      <c r="T872" s="236"/>
      <c r="U872" s="402"/>
      <c r="V872" s="277">
        <f t="shared" si="148"/>
        <v>0</v>
      </c>
      <c r="W872" s="323" t="str">
        <f t="shared" si="149"/>
        <v/>
      </c>
      <c r="X872" s="238" t="str">
        <f t="shared" si="150"/>
        <v/>
      </c>
      <c r="Y872" s="252">
        <f t="shared" si="151"/>
        <v>0</v>
      </c>
      <c r="Z872" s="252">
        <f t="shared" si="152"/>
        <v>0</v>
      </c>
      <c r="AA872" s="253">
        <f t="shared" si="153"/>
        <v>0</v>
      </c>
      <c r="AB872" s="254">
        <f t="shared" si="154"/>
        <v>0</v>
      </c>
      <c r="AC872" s="254"/>
      <c r="AD872" s="255"/>
    </row>
    <row r="873" spans="1:30" ht="12.75" customHeight="1" x14ac:dyDescent="0.25">
      <c r="A873" s="186"/>
      <c r="B873" s="230"/>
      <c r="C873" s="256"/>
      <c r="D873" s="232"/>
      <c r="E873" s="192">
        <f t="shared" si="144"/>
        <v>10</v>
      </c>
      <c r="F873" s="144" t="str">
        <f>IFERROR(IF(MID(D873,4,3)="AFE",VLOOKUP(D873,'Affiliated entities'!$B$7:$T$37,2,FALSE),VLOOKUP(A873,Beneficiaries!$A$9:$C$38,2,FALSE)),"")</f>
        <v/>
      </c>
      <c r="G873" s="187" t="str">
        <f>IFERROR(IF(MID(D873,4,3)="AFE",VLOOKUP(D873,'Affiliated entities'!$B$7:$T$37,4,FALSE),VLOOKUP(A873,Beneficiaries!$A$9:$C$38,3,FALSE)),"")</f>
        <v/>
      </c>
      <c r="H873" s="188" t="b">
        <f t="shared" si="145"/>
        <v>1</v>
      </c>
      <c r="I873" s="147" t="str">
        <f t="shared" si="146"/>
        <v/>
      </c>
      <c r="J873" s="300">
        <f t="shared" si="147"/>
        <v>0</v>
      </c>
      <c r="K873" s="257"/>
      <c r="L873" s="230"/>
      <c r="M873" s="258"/>
      <c r="N873" s="258"/>
      <c r="O873" s="259"/>
      <c r="P873" s="258"/>
      <c r="Q873" s="259"/>
      <c r="R873" s="261"/>
      <c r="S873" s="261"/>
      <c r="T873" s="236"/>
      <c r="U873" s="402"/>
      <c r="V873" s="277">
        <f t="shared" si="148"/>
        <v>0</v>
      </c>
      <c r="W873" s="323" t="str">
        <f t="shared" si="149"/>
        <v/>
      </c>
      <c r="X873" s="238" t="str">
        <f t="shared" si="150"/>
        <v/>
      </c>
      <c r="Y873" s="252">
        <f t="shared" si="151"/>
        <v>0</v>
      </c>
      <c r="Z873" s="252">
        <f t="shared" si="152"/>
        <v>0</v>
      </c>
      <c r="AA873" s="253">
        <f t="shared" si="153"/>
        <v>0</v>
      </c>
      <c r="AB873" s="254">
        <f t="shared" si="154"/>
        <v>0</v>
      </c>
      <c r="AC873" s="254"/>
      <c r="AD873" s="255"/>
    </row>
    <row r="874" spans="1:30" ht="12.75" customHeight="1" x14ac:dyDescent="0.25">
      <c r="A874" s="186"/>
      <c r="B874" s="230"/>
      <c r="C874" s="256"/>
      <c r="D874" s="232"/>
      <c r="E874" s="192">
        <f t="shared" si="144"/>
        <v>10</v>
      </c>
      <c r="F874" s="144" t="str">
        <f>IFERROR(IF(MID(D874,4,3)="AFE",VLOOKUP(D874,'Affiliated entities'!$B$7:$T$37,2,FALSE),VLOOKUP(A874,Beneficiaries!$A$9:$C$38,2,FALSE)),"")</f>
        <v/>
      </c>
      <c r="G874" s="187" t="str">
        <f>IFERROR(IF(MID(D874,4,3)="AFE",VLOOKUP(D874,'Affiliated entities'!$B$7:$T$37,4,FALSE),VLOOKUP(A874,Beneficiaries!$A$9:$C$38,3,FALSE)),"")</f>
        <v/>
      </c>
      <c r="H874" s="188" t="b">
        <f t="shared" si="145"/>
        <v>1</v>
      </c>
      <c r="I874" s="147" t="str">
        <f t="shared" si="146"/>
        <v/>
      </c>
      <c r="J874" s="300">
        <f t="shared" si="147"/>
        <v>0</v>
      </c>
      <c r="K874" s="257"/>
      <c r="L874" s="230"/>
      <c r="M874" s="258"/>
      <c r="N874" s="258"/>
      <c r="O874" s="259"/>
      <c r="P874" s="258"/>
      <c r="Q874" s="259"/>
      <c r="R874" s="261"/>
      <c r="S874" s="261"/>
      <c r="T874" s="236"/>
      <c r="U874" s="402"/>
      <c r="V874" s="277">
        <f t="shared" si="148"/>
        <v>0</v>
      </c>
      <c r="W874" s="323" t="str">
        <f t="shared" si="149"/>
        <v/>
      </c>
      <c r="X874" s="238" t="str">
        <f t="shared" si="150"/>
        <v/>
      </c>
      <c r="Y874" s="252">
        <f t="shared" si="151"/>
        <v>0</v>
      </c>
      <c r="Z874" s="252">
        <f t="shared" si="152"/>
        <v>0</v>
      </c>
      <c r="AA874" s="253">
        <f t="shared" si="153"/>
        <v>0</v>
      </c>
      <c r="AB874" s="254">
        <f t="shared" si="154"/>
        <v>0</v>
      </c>
      <c r="AC874" s="254"/>
      <c r="AD874" s="255"/>
    </row>
    <row r="875" spans="1:30" ht="12.75" customHeight="1" x14ac:dyDescent="0.25">
      <c r="A875" s="186"/>
      <c r="B875" s="230"/>
      <c r="C875" s="256"/>
      <c r="D875" s="232"/>
      <c r="E875" s="192">
        <f t="shared" si="144"/>
        <v>10</v>
      </c>
      <c r="F875" s="144" t="str">
        <f>IFERROR(IF(MID(D875,4,3)="AFE",VLOOKUP(D875,'Affiliated entities'!$B$7:$T$37,2,FALSE),VLOOKUP(A875,Beneficiaries!$A$9:$C$38,2,FALSE)),"")</f>
        <v/>
      </c>
      <c r="G875" s="187" t="str">
        <f>IFERROR(IF(MID(D875,4,3)="AFE",VLOOKUP(D875,'Affiliated entities'!$B$7:$T$37,4,FALSE),VLOOKUP(A875,Beneficiaries!$A$9:$C$38,3,FALSE)),"")</f>
        <v/>
      </c>
      <c r="H875" s="188" t="b">
        <f t="shared" si="145"/>
        <v>1</v>
      </c>
      <c r="I875" s="147" t="str">
        <f t="shared" si="146"/>
        <v/>
      </c>
      <c r="J875" s="300">
        <f t="shared" si="147"/>
        <v>0</v>
      </c>
      <c r="K875" s="257"/>
      <c r="L875" s="230"/>
      <c r="M875" s="258"/>
      <c r="N875" s="258"/>
      <c r="O875" s="259"/>
      <c r="P875" s="258"/>
      <c r="Q875" s="259"/>
      <c r="R875" s="261"/>
      <c r="S875" s="261"/>
      <c r="T875" s="236"/>
      <c r="U875" s="402"/>
      <c r="V875" s="277">
        <f t="shared" si="148"/>
        <v>0</v>
      </c>
      <c r="W875" s="323" t="str">
        <f t="shared" si="149"/>
        <v/>
      </c>
      <c r="X875" s="238" t="str">
        <f t="shared" si="150"/>
        <v/>
      </c>
      <c r="Y875" s="252">
        <f t="shared" si="151"/>
        <v>0</v>
      </c>
      <c r="Z875" s="252">
        <f t="shared" si="152"/>
        <v>0</v>
      </c>
      <c r="AA875" s="253">
        <f t="shared" si="153"/>
        <v>0</v>
      </c>
      <c r="AB875" s="254">
        <f t="shared" si="154"/>
        <v>0</v>
      </c>
      <c r="AC875" s="254"/>
      <c r="AD875" s="255"/>
    </row>
    <row r="876" spans="1:30" ht="12.75" customHeight="1" x14ac:dyDescent="0.25">
      <c r="A876" s="186"/>
      <c r="B876" s="230"/>
      <c r="C876" s="256"/>
      <c r="D876" s="232"/>
      <c r="E876" s="192">
        <f t="shared" si="144"/>
        <v>10</v>
      </c>
      <c r="F876" s="144" t="str">
        <f>IFERROR(IF(MID(D876,4,3)="AFE",VLOOKUP(D876,'Affiliated entities'!$B$7:$T$37,2,FALSE),VLOOKUP(A876,Beneficiaries!$A$9:$C$38,2,FALSE)),"")</f>
        <v/>
      </c>
      <c r="G876" s="187" t="str">
        <f>IFERROR(IF(MID(D876,4,3)="AFE",VLOOKUP(D876,'Affiliated entities'!$B$7:$T$37,4,FALSE),VLOOKUP(A876,Beneficiaries!$A$9:$C$38,3,FALSE)),"")</f>
        <v/>
      </c>
      <c r="H876" s="188" t="b">
        <f t="shared" si="145"/>
        <v>1</v>
      </c>
      <c r="I876" s="147" t="str">
        <f t="shared" si="146"/>
        <v/>
      </c>
      <c r="J876" s="300">
        <f t="shared" si="147"/>
        <v>0</v>
      </c>
      <c r="K876" s="257"/>
      <c r="L876" s="230"/>
      <c r="M876" s="258"/>
      <c r="N876" s="258"/>
      <c r="O876" s="259"/>
      <c r="P876" s="258"/>
      <c r="Q876" s="259"/>
      <c r="R876" s="261"/>
      <c r="S876" s="261"/>
      <c r="T876" s="236"/>
      <c r="U876" s="402"/>
      <c r="V876" s="277">
        <f t="shared" si="148"/>
        <v>0</v>
      </c>
      <c r="W876" s="323" t="str">
        <f t="shared" si="149"/>
        <v/>
      </c>
      <c r="X876" s="238" t="str">
        <f t="shared" si="150"/>
        <v/>
      </c>
      <c r="Y876" s="252">
        <f t="shared" si="151"/>
        <v>0</v>
      </c>
      <c r="Z876" s="252">
        <f t="shared" si="152"/>
        <v>0</v>
      </c>
      <c r="AA876" s="253">
        <f t="shared" si="153"/>
        <v>0</v>
      </c>
      <c r="AB876" s="254">
        <f t="shared" si="154"/>
        <v>0</v>
      </c>
      <c r="AC876" s="254"/>
      <c r="AD876" s="255"/>
    </row>
    <row r="877" spans="1:30" ht="12.75" customHeight="1" x14ac:dyDescent="0.25">
      <c r="A877" s="186"/>
      <c r="B877" s="230"/>
      <c r="C877" s="256"/>
      <c r="D877" s="232"/>
      <c r="E877" s="192">
        <f t="shared" si="144"/>
        <v>10</v>
      </c>
      <c r="F877" s="144" t="str">
        <f>IFERROR(IF(MID(D877,4,3)="AFE",VLOOKUP(D877,'Affiliated entities'!$B$7:$T$37,2,FALSE),VLOOKUP(A877,Beneficiaries!$A$9:$C$38,2,FALSE)),"")</f>
        <v/>
      </c>
      <c r="G877" s="187" t="str">
        <f>IFERROR(IF(MID(D877,4,3)="AFE",VLOOKUP(D877,'Affiliated entities'!$B$7:$T$37,4,FALSE),VLOOKUP(A877,Beneficiaries!$A$9:$C$38,3,FALSE)),"")</f>
        <v/>
      </c>
      <c r="H877" s="188" t="b">
        <f t="shared" si="145"/>
        <v>1</v>
      </c>
      <c r="I877" s="147" t="str">
        <f t="shared" si="146"/>
        <v/>
      </c>
      <c r="J877" s="300">
        <f t="shared" si="147"/>
        <v>0</v>
      </c>
      <c r="K877" s="257"/>
      <c r="L877" s="230"/>
      <c r="M877" s="258"/>
      <c r="N877" s="258"/>
      <c r="O877" s="259"/>
      <c r="P877" s="258"/>
      <c r="Q877" s="259"/>
      <c r="R877" s="261"/>
      <c r="S877" s="261"/>
      <c r="T877" s="236"/>
      <c r="U877" s="402"/>
      <c r="V877" s="277">
        <f t="shared" si="148"/>
        <v>0</v>
      </c>
      <c r="W877" s="323" t="str">
        <f t="shared" si="149"/>
        <v/>
      </c>
      <c r="X877" s="238" t="str">
        <f t="shared" si="150"/>
        <v/>
      </c>
      <c r="Y877" s="252">
        <f t="shared" si="151"/>
        <v>0</v>
      </c>
      <c r="Z877" s="252">
        <f t="shared" si="152"/>
        <v>0</v>
      </c>
      <c r="AA877" s="253">
        <f t="shared" si="153"/>
        <v>0</v>
      </c>
      <c r="AB877" s="254">
        <f t="shared" si="154"/>
        <v>0</v>
      </c>
      <c r="AC877" s="254"/>
      <c r="AD877" s="255"/>
    </row>
    <row r="878" spans="1:30" ht="12.75" customHeight="1" x14ac:dyDescent="0.25">
      <c r="A878" s="186"/>
      <c r="B878" s="230"/>
      <c r="C878" s="256"/>
      <c r="D878" s="232"/>
      <c r="E878" s="192">
        <f t="shared" si="144"/>
        <v>10</v>
      </c>
      <c r="F878" s="144" t="str">
        <f>IFERROR(IF(MID(D878,4,3)="AFE",VLOOKUP(D878,'Affiliated entities'!$B$7:$T$37,2,FALSE),VLOOKUP(A878,Beneficiaries!$A$9:$C$38,2,FALSE)),"")</f>
        <v/>
      </c>
      <c r="G878" s="187" t="str">
        <f>IFERROR(IF(MID(D878,4,3)="AFE",VLOOKUP(D878,'Affiliated entities'!$B$7:$T$37,4,FALSE),VLOOKUP(A878,Beneficiaries!$A$9:$C$38,3,FALSE)),"")</f>
        <v/>
      </c>
      <c r="H878" s="188" t="b">
        <f t="shared" si="145"/>
        <v>1</v>
      </c>
      <c r="I878" s="147" t="str">
        <f t="shared" si="146"/>
        <v/>
      </c>
      <c r="J878" s="300">
        <f t="shared" si="147"/>
        <v>0</v>
      </c>
      <c r="K878" s="257"/>
      <c r="L878" s="230"/>
      <c r="M878" s="258"/>
      <c r="N878" s="258"/>
      <c r="O878" s="259"/>
      <c r="P878" s="258"/>
      <c r="Q878" s="259"/>
      <c r="R878" s="261"/>
      <c r="S878" s="261"/>
      <c r="T878" s="236"/>
      <c r="U878" s="402"/>
      <c r="V878" s="277">
        <f t="shared" si="148"/>
        <v>0</v>
      </c>
      <c r="W878" s="323" t="str">
        <f t="shared" si="149"/>
        <v/>
      </c>
      <c r="X878" s="238" t="str">
        <f t="shared" si="150"/>
        <v/>
      </c>
      <c r="Y878" s="252">
        <f t="shared" si="151"/>
        <v>0</v>
      </c>
      <c r="Z878" s="252">
        <f t="shared" si="152"/>
        <v>0</v>
      </c>
      <c r="AA878" s="253">
        <f t="shared" si="153"/>
        <v>0</v>
      </c>
      <c r="AB878" s="254">
        <f t="shared" si="154"/>
        <v>0</v>
      </c>
      <c r="AC878" s="254"/>
      <c r="AD878" s="255"/>
    </row>
    <row r="879" spans="1:30" ht="12.75" customHeight="1" x14ac:dyDescent="0.25">
      <c r="A879" s="186"/>
      <c r="B879" s="230"/>
      <c r="C879" s="256"/>
      <c r="D879" s="232"/>
      <c r="E879" s="192">
        <f t="shared" si="144"/>
        <v>10</v>
      </c>
      <c r="F879" s="144" t="str">
        <f>IFERROR(IF(MID(D879,4,3)="AFE",VLOOKUP(D879,'Affiliated entities'!$B$7:$T$37,2,FALSE),VLOOKUP(A879,Beneficiaries!$A$9:$C$38,2,FALSE)),"")</f>
        <v/>
      </c>
      <c r="G879" s="187" t="str">
        <f>IFERROR(IF(MID(D879,4,3)="AFE",VLOOKUP(D879,'Affiliated entities'!$B$7:$T$37,4,FALSE),VLOOKUP(A879,Beneficiaries!$A$9:$C$38,3,FALSE)),"")</f>
        <v/>
      </c>
      <c r="H879" s="188" t="b">
        <f t="shared" si="145"/>
        <v>1</v>
      </c>
      <c r="I879" s="147" t="str">
        <f t="shared" si="146"/>
        <v/>
      </c>
      <c r="J879" s="300">
        <f t="shared" si="147"/>
        <v>0</v>
      </c>
      <c r="K879" s="257"/>
      <c r="L879" s="230"/>
      <c r="M879" s="258"/>
      <c r="N879" s="258"/>
      <c r="O879" s="259"/>
      <c r="P879" s="258"/>
      <c r="Q879" s="259"/>
      <c r="R879" s="261"/>
      <c r="S879" s="261"/>
      <c r="T879" s="236"/>
      <c r="U879" s="402"/>
      <c r="V879" s="277">
        <f t="shared" si="148"/>
        <v>0</v>
      </c>
      <c r="W879" s="323" t="str">
        <f t="shared" si="149"/>
        <v/>
      </c>
      <c r="X879" s="238" t="str">
        <f t="shared" si="150"/>
        <v/>
      </c>
      <c r="Y879" s="252">
        <f t="shared" si="151"/>
        <v>0</v>
      </c>
      <c r="Z879" s="252">
        <f t="shared" si="152"/>
        <v>0</v>
      </c>
      <c r="AA879" s="253">
        <f t="shared" si="153"/>
        <v>0</v>
      </c>
      <c r="AB879" s="254">
        <f t="shared" si="154"/>
        <v>0</v>
      </c>
      <c r="AC879" s="254"/>
      <c r="AD879" s="255"/>
    </row>
    <row r="880" spans="1:30" ht="12.75" customHeight="1" x14ac:dyDescent="0.25">
      <c r="A880" s="186"/>
      <c r="B880" s="230"/>
      <c r="C880" s="256"/>
      <c r="D880" s="232"/>
      <c r="E880" s="192">
        <f t="shared" si="144"/>
        <v>10</v>
      </c>
      <c r="F880" s="144" t="str">
        <f>IFERROR(IF(MID(D880,4,3)="AFE",VLOOKUP(D880,'Affiliated entities'!$B$7:$T$37,2,FALSE),VLOOKUP(A880,Beneficiaries!$A$9:$C$38,2,FALSE)),"")</f>
        <v/>
      </c>
      <c r="G880" s="187" t="str">
        <f>IFERROR(IF(MID(D880,4,3)="AFE",VLOOKUP(D880,'Affiliated entities'!$B$7:$T$37,4,FALSE),VLOOKUP(A880,Beneficiaries!$A$9:$C$38,3,FALSE)),"")</f>
        <v/>
      </c>
      <c r="H880" s="188" t="b">
        <f t="shared" si="145"/>
        <v>1</v>
      </c>
      <c r="I880" s="147" t="str">
        <f t="shared" si="146"/>
        <v/>
      </c>
      <c r="J880" s="300">
        <f t="shared" si="147"/>
        <v>0</v>
      </c>
      <c r="K880" s="257"/>
      <c r="L880" s="230"/>
      <c r="M880" s="258"/>
      <c r="N880" s="258"/>
      <c r="O880" s="259"/>
      <c r="P880" s="258"/>
      <c r="Q880" s="259"/>
      <c r="R880" s="261"/>
      <c r="S880" s="261"/>
      <c r="T880" s="236"/>
      <c r="U880" s="402"/>
      <c r="V880" s="277">
        <f t="shared" si="148"/>
        <v>0</v>
      </c>
      <c r="W880" s="323" t="str">
        <f t="shared" si="149"/>
        <v/>
      </c>
      <c r="X880" s="238" t="str">
        <f t="shared" si="150"/>
        <v/>
      </c>
      <c r="Y880" s="252">
        <f t="shared" si="151"/>
        <v>0</v>
      </c>
      <c r="Z880" s="252">
        <f t="shared" si="152"/>
        <v>0</v>
      </c>
      <c r="AA880" s="253">
        <f t="shared" si="153"/>
        <v>0</v>
      </c>
      <c r="AB880" s="254">
        <f t="shared" si="154"/>
        <v>0</v>
      </c>
      <c r="AC880" s="254"/>
      <c r="AD880" s="255"/>
    </row>
    <row r="881" spans="1:30" ht="12.75" customHeight="1" x14ac:dyDescent="0.25">
      <c r="A881" s="186"/>
      <c r="B881" s="230"/>
      <c r="C881" s="256"/>
      <c r="D881" s="232"/>
      <c r="E881" s="192">
        <f t="shared" si="144"/>
        <v>10</v>
      </c>
      <c r="F881" s="144" t="str">
        <f>IFERROR(IF(MID(D881,4,3)="AFE",VLOOKUP(D881,'Affiliated entities'!$B$7:$T$37,2,FALSE),VLOOKUP(A881,Beneficiaries!$A$9:$C$38,2,FALSE)),"")</f>
        <v/>
      </c>
      <c r="G881" s="187" t="str">
        <f>IFERROR(IF(MID(D881,4,3)="AFE",VLOOKUP(D881,'Affiliated entities'!$B$7:$T$37,4,FALSE),VLOOKUP(A881,Beneficiaries!$A$9:$C$38,3,FALSE)),"")</f>
        <v/>
      </c>
      <c r="H881" s="188" t="b">
        <f t="shared" si="145"/>
        <v>1</v>
      </c>
      <c r="I881" s="147" t="str">
        <f t="shared" si="146"/>
        <v/>
      </c>
      <c r="J881" s="300">
        <f t="shared" si="147"/>
        <v>0</v>
      </c>
      <c r="K881" s="257"/>
      <c r="L881" s="230"/>
      <c r="M881" s="258"/>
      <c r="N881" s="258"/>
      <c r="O881" s="259"/>
      <c r="P881" s="258"/>
      <c r="Q881" s="259"/>
      <c r="R881" s="261"/>
      <c r="S881" s="261"/>
      <c r="T881" s="236"/>
      <c r="U881" s="402"/>
      <c r="V881" s="277">
        <f t="shared" si="148"/>
        <v>0</v>
      </c>
      <c r="W881" s="323" t="str">
        <f t="shared" si="149"/>
        <v/>
      </c>
      <c r="X881" s="238" t="str">
        <f t="shared" si="150"/>
        <v/>
      </c>
      <c r="Y881" s="252">
        <f t="shared" si="151"/>
        <v>0</v>
      </c>
      <c r="Z881" s="252">
        <f t="shared" si="152"/>
        <v>0</v>
      </c>
      <c r="AA881" s="253">
        <f t="shared" si="153"/>
        <v>0</v>
      </c>
      <c r="AB881" s="254">
        <f t="shared" si="154"/>
        <v>0</v>
      </c>
      <c r="AC881" s="254"/>
      <c r="AD881" s="255"/>
    </row>
    <row r="882" spans="1:30" ht="12.75" customHeight="1" x14ac:dyDescent="0.25">
      <c r="A882" s="186"/>
      <c r="B882" s="230"/>
      <c r="C882" s="256"/>
      <c r="D882" s="232"/>
      <c r="E882" s="192">
        <f t="shared" ref="E882:E945" si="155">IF(H882=TRUE,10,0)</f>
        <v>10</v>
      </c>
      <c r="F882" s="144" t="str">
        <f>IFERROR(IF(MID(D882,4,3)="AFE",VLOOKUP(D882,'Affiliated entities'!$B$7:$T$37,2,FALSE),VLOOKUP(A882,Beneficiaries!$A$9:$C$38,2,FALSE)),"")</f>
        <v/>
      </c>
      <c r="G882" s="187" t="str">
        <f>IFERROR(IF(MID(D882,4,3)="AFE",VLOOKUP(D882,'Affiliated entities'!$B$7:$T$37,4,FALSE),VLOOKUP(A882,Beneficiaries!$A$9:$C$38,3,FALSE)),"")</f>
        <v/>
      </c>
      <c r="H882" s="188" t="b">
        <f t="shared" ref="H882:H945" si="156">IF(I882="Partner",TRUE,ISNUMBER(FIND(A882,D882)))</f>
        <v>1</v>
      </c>
      <c r="I882" s="147" t="str">
        <f t="shared" ref="I882:I945" si="157">IF(A882&lt;&gt;"",D882,"")</f>
        <v/>
      </c>
      <c r="J882" s="300">
        <f t="shared" ref="J882:J945" si="158">IF(I882="partner",A882,0)</f>
        <v>0</v>
      </c>
      <c r="K882" s="257"/>
      <c r="L882" s="230"/>
      <c r="M882" s="258"/>
      <c r="N882" s="258"/>
      <c r="O882" s="259"/>
      <c r="P882" s="258"/>
      <c r="Q882" s="259"/>
      <c r="R882" s="261"/>
      <c r="S882" s="261"/>
      <c r="T882" s="236"/>
      <c r="U882" s="402"/>
      <c r="V882" s="277">
        <f t="shared" ref="V882:V945" si="159">+T882+U882</f>
        <v>0</v>
      </c>
      <c r="W882" s="323" t="str">
        <f t="shared" ref="W882:W945" si="160">IF(A882="","",(IF(OR(B882="",C882="",D882="",K882="",M882="",N882="",O882="",P882="",Q882="",R882="",S882="",),"FILL ALL FIELDS","")))</f>
        <v/>
      </c>
      <c r="X882" s="238" t="str">
        <f t="shared" ref="X882:X945" si="161">IF(A882="","",(IF(OR(N882=P882, R882=S882),"CHECK DATES or CITY","")))</f>
        <v/>
      </c>
      <c r="Y882" s="252">
        <f t="shared" ref="Y882:Y945" si="162">IF(OR(O882="IN", O882=""), 0, IF(OR(Q882="IN", Q882=""), 0, T882))</f>
        <v>0</v>
      </c>
      <c r="Z882" s="252">
        <f t="shared" ref="Z882:Z945" si="163">+U882</f>
        <v>0</v>
      </c>
      <c r="AA882" s="253">
        <f t="shared" ref="AA882:AA945" si="164">+Z882+Y882</f>
        <v>0</v>
      </c>
      <c r="AB882" s="254">
        <f t="shared" ref="AB882:AB945" si="165">IF(V882&gt;AA882,V882-AA882,0)</f>
        <v>0</v>
      </c>
      <c r="AC882" s="254"/>
      <c r="AD882" s="255"/>
    </row>
    <row r="883" spans="1:30" ht="12.75" customHeight="1" x14ac:dyDescent="0.25">
      <c r="A883" s="186"/>
      <c r="B883" s="230"/>
      <c r="C883" s="256"/>
      <c r="D883" s="232"/>
      <c r="E883" s="192">
        <f t="shared" si="155"/>
        <v>10</v>
      </c>
      <c r="F883" s="144" t="str">
        <f>IFERROR(IF(MID(D883,4,3)="AFE",VLOOKUP(D883,'Affiliated entities'!$B$7:$T$37,2,FALSE),VLOOKUP(A883,Beneficiaries!$A$9:$C$38,2,FALSE)),"")</f>
        <v/>
      </c>
      <c r="G883" s="187" t="str">
        <f>IFERROR(IF(MID(D883,4,3)="AFE",VLOOKUP(D883,'Affiliated entities'!$B$7:$T$37,4,FALSE),VLOOKUP(A883,Beneficiaries!$A$9:$C$38,3,FALSE)),"")</f>
        <v/>
      </c>
      <c r="H883" s="188" t="b">
        <f t="shared" si="156"/>
        <v>1</v>
      </c>
      <c r="I883" s="147" t="str">
        <f t="shared" si="157"/>
        <v/>
      </c>
      <c r="J883" s="300">
        <f t="shared" si="158"/>
        <v>0</v>
      </c>
      <c r="K883" s="257"/>
      <c r="L883" s="230"/>
      <c r="M883" s="258"/>
      <c r="N883" s="258"/>
      <c r="O883" s="259"/>
      <c r="P883" s="258"/>
      <c r="Q883" s="259"/>
      <c r="R883" s="261"/>
      <c r="S883" s="261"/>
      <c r="T883" s="236"/>
      <c r="U883" s="402"/>
      <c r="V883" s="277">
        <f t="shared" si="159"/>
        <v>0</v>
      </c>
      <c r="W883" s="323" t="str">
        <f t="shared" si="160"/>
        <v/>
      </c>
      <c r="X883" s="238" t="str">
        <f t="shared" si="161"/>
        <v/>
      </c>
      <c r="Y883" s="252">
        <f t="shared" si="162"/>
        <v>0</v>
      </c>
      <c r="Z883" s="252">
        <f t="shared" si="163"/>
        <v>0</v>
      </c>
      <c r="AA883" s="253">
        <f t="shared" si="164"/>
        <v>0</v>
      </c>
      <c r="AB883" s="254">
        <f t="shared" si="165"/>
        <v>0</v>
      </c>
      <c r="AC883" s="254"/>
      <c r="AD883" s="255"/>
    </row>
    <row r="884" spans="1:30" ht="12.75" customHeight="1" x14ac:dyDescent="0.25">
      <c r="A884" s="186"/>
      <c r="B884" s="230"/>
      <c r="C884" s="256"/>
      <c r="D884" s="232"/>
      <c r="E884" s="192">
        <f t="shared" si="155"/>
        <v>10</v>
      </c>
      <c r="F884" s="144" t="str">
        <f>IFERROR(IF(MID(D884,4,3)="AFE",VLOOKUP(D884,'Affiliated entities'!$B$7:$T$37,2,FALSE),VLOOKUP(A884,Beneficiaries!$A$9:$C$38,2,FALSE)),"")</f>
        <v/>
      </c>
      <c r="G884" s="187" t="str">
        <f>IFERROR(IF(MID(D884,4,3)="AFE",VLOOKUP(D884,'Affiliated entities'!$B$7:$T$37,4,FALSE),VLOOKUP(A884,Beneficiaries!$A$9:$C$38,3,FALSE)),"")</f>
        <v/>
      </c>
      <c r="H884" s="188" t="b">
        <f t="shared" si="156"/>
        <v>1</v>
      </c>
      <c r="I884" s="147" t="str">
        <f t="shared" si="157"/>
        <v/>
      </c>
      <c r="J884" s="300">
        <f t="shared" si="158"/>
        <v>0</v>
      </c>
      <c r="K884" s="257"/>
      <c r="L884" s="230"/>
      <c r="M884" s="258"/>
      <c r="N884" s="258"/>
      <c r="O884" s="259"/>
      <c r="P884" s="258"/>
      <c r="Q884" s="259"/>
      <c r="R884" s="261"/>
      <c r="S884" s="261"/>
      <c r="T884" s="236"/>
      <c r="U884" s="402"/>
      <c r="V884" s="277">
        <f t="shared" si="159"/>
        <v>0</v>
      </c>
      <c r="W884" s="323" t="str">
        <f t="shared" si="160"/>
        <v/>
      </c>
      <c r="X884" s="238" t="str">
        <f t="shared" si="161"/>
        <v/>
      </c>
      <c r="Y884" s="252">
        <f t="shared" si="162"/>
        <v>0</v>
      </c>
      <c r="Z884" s="252">
        <f t="shared" si="163"/>
        <v>0</v>
      </c>
      <c r="AA884" s="253">
        <f t="shared" si="164"/>
        <v>0</v>
      </c>
      <c r="AB884" s="254">
        <f t="shared" si="165"/>
        <v>0</v>
      </c>
      <c r="AC884" s="254"/>
      <c r="AD884" s="255"/>
    </row>
    <row r="885" spans="1:30" ht="12.75" customHeight="1" x14ac:dyDescent="0.25">
      <c r="A885" s="186"/>
      <c r="B885" s="230"/>
      <c r="C885" s="256"/>
      <c r="D885" s="232"/>
      <c r="E885" s="192">
        <f t="shared" si="155"/>
        <v>10</v>
      </c>
      <c r="F885" s="144" t="str">
        <f>IFERROR(IF(MID(D885,4,3)="AFE",VLOOKUP(D885,'Affiliated entities'!$B$7:$T$37,2,FALSE),VLOOKUP(A885,Beneficiaries!$A$9:$C$38,2,FALSE)),"")</f>
        <v/>
      </c>
      <c r="G885" s="187" t="str">
        <f>IFERROR(IF(MID(D885,4,3)="AFE",VLOOKUP(D885,'Affiliated entities'!$B$7:$T$37,4,FALSE),VLOOKUP(A885,Beneficiaries!$A$9:$C$38,3,FALSE)),"")</f>
        <v/>
      </c>
      <c r="H885" s="188" t="b">
        <f t="shared" si="156"/>
        <v>1</v>
      </c>
      <c r="I885" s="147" t="str">
        <f t="shared" si="157"/>
        <v/>
      </c>
      <c r="J885" s="300">
        <f t="shared" si="158"/>
        <v>0</v>
      </c>
      <c r="K885" s="257"/>
      <c r="L885" s="230"/>
      <c r="M885" s="258"/>
      <c r="N885" s="258"/>
      <c r="O885" s="259"/>
      <c r="P885" s="258"/>
      <c r="Q885" s="259"/>
      <c r="R885" s="261"/>
      <c r="S885" s="261"/>
      <c r="T885" s="236"/>
      <c r="U885" s="402"/>
      <c r="V885" s="277">
        <f t="shared" si="159"/>
        <v>0</v>
      </c>
      <c r="W885" s="323" t="str">
        <f t="shared" si="160"/>
        <v/>
      </c>
      <c r="X885" s="238" t="str">
        <f t="shared" si="161"/>
        <v/>
      </c>
      <c r="Y885" s="252">
        <f t="shared" si="162"/>
        <v>0</v>
      </c>
      <c r="Z885" s="252">
        <f t="shared" si="163"/>
        <v>0</v>
      </c>
      <c r="AA885" s="253">
        <f t="shared" si="164"/>
        <v>0</v>
      </c>
      <c r="AB885" s="254">
        <f t="shared" si="165"/>
        <v>0</v>
      </c>
      <c r="AC885" s="254"/>
      <c r="AD885" s="255"/>
    </row>
    <row r="886" spans="1:30" ht="12.75" customHeight="1" x14ac:dyDescent="0.25">
      <c r="A886" s="186"/>
      <c r="B886" s="230"/>
      <c r="C886" s="256"/>
      <c r="D886" s="232"/>
      <c r="E886" s="192">
        <f t="shared" si="155"/>
        <v>10</v>
      </c>
      <c r="F886" s="144" t="str">
        <f>IFERROR(IF(MID(D886,4,3)="AFE",VLOOKUP(D886,'Affiliated entities'!$B$7:$T$37,2,FALSE),VLOOKUP(A886,Beneficiaries!$A$9:$C$38,2,FALSE)),"")</f>
        <v/>
      </c>
      <c r="G886" s="187" t="str">
        <f>IFERROR(IF(MID(D886,4,3)="AFE",VLOOKUP(D886,'Affiliated entities'!$B$7:$T$37,4,FALSE),VLOOKUP(A886,Beneficiaries!$A$9:$C$38,3,FALSE)),"")</f>
        <v/>
      </c>
      <c r="H886" s="188" t="b">
        <f t="shared" si="156"/>
        <v>1</v>
      </c>
      <c r="I886" s="147" t="str">
        <f t="shared" si="157"/>
        <v/>
      </c>
      <c r="J886" s="300">
        <f t="shared" si="158"/>
        <v>0</v>
      </c>
      <c r="K886" s="257"/>
      <c r="L886" s="230"/>
      <c r="M886" s="258"/>
      <c r="N886" s="258"/>
      <c r="O886" s="259"/>
      <c r="P886" s="258"/>
      <c r="Q886" s="259"/>
      <c r="R886" s="261"/>
      <c r="S886" s="261"/>
      <c r="T886" s="236"/>
      <c r="U886" s="402"/>
      <c r="V886" s="277">
        <f t="shared" si="159"/>
        <v>0</v>
      </c>
      <c r="W886" s="323" t="str">
        <f t="shared" si="160"/>
        <v/>
      </c>
      <c r="X886" s="238" t="str">
        <f t="shared" si="161"/>
        <v/>
      </c>
      <c r="Y886" s="252">
        <f t="shared" si="162"/>
        <v>0</v>
      </c>
      <c r="Z886" s="252">
        <f t="shared" si="163"/>
        <v>0</v>
      </c>
      <c r="AA886" s="253">
        <f t="shared" si="164"/>
        <v>0</v>
      </c>
      <c r="AB886" s="254">
        <f t="shared" si="165"/>
        <v>0</v>
      </c>
      <c r="AC886" s="254"/>
      <c r="AD886" s="255"/>
    </row>
    <row r="887" spans="1:30" ht="12.75" customHeight="1" x14ac:dyDescent="0.25">
      <c r="A887" s="186"/>
      <c r="B887" s="230"/>
      <c r="C887" s="256"/>
      <c r="D887" s="232"/>
      <c r="E887" s="192">
        <f t="shared" si="155"/>
        <v>10</v>
      </c>
      <c r="F887" s="144" t="str">
        <f>IFERROR(IF(MID(D887,4,3)="AFE",VLOOKUP(D887,'Affiliated entities'!$B$7:$T$37,2,FALSE),VLOOKUP(A887,Beneficiaries!$A$9:$C$38,2,FALSE)),"")</f>
        <v/>
      </c>
      <c r="G887" s="187" t="str">
        <f>IFERROR(IF(MID(D887,4,3)="AFE",VLOOKUP(D887,'Affiliated entities'!$B$7:$T$37,4,FALSE),VLOOKUP(A887,Beneficiaries!$A$9:$C$38,3,FALSE)),"")</f>
        <v/>
      </c>
      <c r="H887" s="188" t="b">
        <f t="shared" si="156"/>
        <v>1</v>
      </c>
      <c r="I887" s="147" t="str">
        <f t="shared" si="157"/>
        <v/>
      </c>
      <c r="J887" s="300">
        <f t="shared" si="158"/>
        <v>0</v>
      </c>
      <c r="K887" s="257"/>
      <c r="L887" s="230"/>
      <c r="M887" s="258"/>
      <c r="N887" s="258"/>
      <c r="O887" s="259"/>
      <c r="P887" s="258"/>
      <c r="Q887" s="259"/>
      <c r="R887" s="261"/>
      <c r="S887" s="261"/>
      <c r="T887" s="236"/>
      <c r="U887" s="402"/>
      <c r="V887" s="277">
        <f t="shared" si="159"/>
        <v>0</v>
      </c>
      <c r="W887" s="323" t="str">
        <f t="shared" si="160"/>
        <v/>
      </c>
      <c r="X887" s="238" t="str">
        <f t="shared" si="161"/>
        <v/>
      </c>
      <c r="Y887" s="252">
        <f t="shared" si="162"/>
        <v>0</v>
      </c>
      <c r="Z887" s="252">
        <f t="shared" si="163"/>
        <v>0</v>
      </c>
      <c r="AA887" s="253">
        <f t="shared" si="164"/>
        <v>0</v>
      </c>
      <c r="AB887" s="254">
        <f t="shared" si="165"/>
        <v>0</v>
      </c>
      <c r="AC887" s="254"/>
      <c r="AD887" s="255"/>
    </row>
    <row r="888" spans="1:30" ht="12.75" customHeight="1" x14ac:dyDescent="0.25">
      <c r="A888" s="186"/>
      <c r="B888" s="230"/>
      <c r="C888" s="256"/>
      <c r="D888" s="232"/>
      <c r="E888" s="192">
        <f t="shared" si="155"/>
        <v>10</v>
      </c>
      <c r="F888" s="144" t="str">
        <f>IFERROR(IF(MID(D888,4,3)="AFE",VLOOKUP(D888,'Affiliated entities'!$B$7:$T$37,2,FALSE),VLOOKUP(A888,Beneficiaries!$A$9:$C$38,2,FALSE)),"")</f>
        <v/>
      </c>
      <c r="G888" s="187" t="str">
        <f>IFERROR(IF(MID(D888,4,3)="AFE",VLOOKUP(D888,'Affiliated entities'!$B$7:$T$37,4,FALSE),VLOOKUP(A888,Beneficiaries!$A$9:$C$38,3,FALSE)),"")</f>
        <v/>
      </c>
      <c r="H888" s="188" t="b">
        <f t="shared" si="156"/>
        <v>1</v>
      </c>
      <c r="I888" s="147" t="str">
        <f t="shared" si="157"/>
        <v/>
      </c>
      <c r="J888" s="300">
        <f t="shared" si="158"/>
        <v>0</v>
      </c>
      <c r="K888" s="257"/>
      <c r="L888" s="230"/>
      <c r="M888" s="258"/>
      <c r="N888" s="258"/>
      <c r="O888" s="259"/>
      <c r="P888" s="258"/>
      <c r="Q888" s="259"/>
      <c r="R888" s="261"/>
      <c r="S888" s="261"/>
      <c r="T888" s="236"/>
      <c r="U888" s="402"/>
      <c r="V888" s="277">
        <f t="shared" si="159"/>
        <v>0</v>
      </c>
      <c r="W888" s="323" t="str">
        <f t="shared" si="160"/>
        <v/>
      </c>
      <c r="X888" s="238" t="str">
        <f t="shared" si="161"/>
        <v/>
      </c>
      <c r="Y888" s="252">
        <f t="shared" si="162"/>
        <v>0</v>
      </c>
      <c r="Z888" s="252">
        <f t="shared" si="163"/>
        <v>0</v>
      </c>
      <c r="AA888" s="253">
        <f t="shared" si="164"/>
        <v>0</v>
      </c>
      <c r="AB888" s="254">
        <f t="shared" si="165"/>
        <v>0</v>
      </c>
      <c r="AC888" s="254"/>
      <c r="AD888" s="255"/>
    </row>
    <row r="889" spans="1:30" ht="12.75" customHeight="1" x14ac:dyDescent="0.25">
      <c r="A889" s="186"/>
      <c r="B889" s="230"/>
      <c r="C889" s="256"/>
      <c r="D889" s="232"/>
      <c r="E889" s="192">
        <f t="shared" si="155"/>
        <v>10</v>
      </c>
      <c r="F889" s="144" t="str">
        <f>IFERROR(IF(MID(D889,4,3)="AFE",VLOOKUP(D889,'Affiliated entities'!$B$7:$T$37,2,FALSE),VLOOKUP(A889,Beneficiaries!$A$9:$C$38,2,FALSE)),"")</f>
        <v/>
      </c>
      <c r="G889" s="187" t="str">
        <f>IFERROR(IF(MID(D889,4,3)="AFE",VLOOKUP(D889,'Affiliated entities'!$B$7:$T$37,4,FALSE),VLOOKUP(A889,Beneficiaries!$A$9:$C$38,3,FALSE)),"")</f>
        <v/>
      </c>
      <c r="H889" s="188" t="b">
        <f t="shared" si="156"/>
        <v>1</v>
      </c>
      <c r="I889" s="147" t="str">
        <f t="shared" si="157"/>
        <v/>
      </c>
      <c r="J889" s="300">
        <f t="shared" si="158"/>
        <v>0</v>
      </c>
      <c r="K889" s="257"/>
      <c r="L889" s="230"/>
      <c r="M889" s="258"/>
      <c r="N889" s="258"/>
      <c r="O889" s="259"/>
      <c r="P889" s="258"/>
      <c r="Q889" s="259"/>
      <c r="R889" s="261"/>
      <c r="S889" s="261"/>
      <c r="T889" s="236"/>
      <c r="U889" s="402"/>
      <c r="V889" s="277">
        <f t="shared" si="159"/>
        <v>0</v>
      </c>
      <c r="W889" s="323" t="str">
        <f t="shared" si="160"/>
        <v/>
      </c>
      <c r="X889" s="238" t="str">
        <f t="shared" si="161"/>
        <v/>
      </c>
      <c r="Y889" s="252">
        <f t="shared" si="162"/>
        <v>0</v>
      </c>
      <c r="Z889" s="252">
        <f t="shared" si="163"/>
        <v>0</v>
      </c>
      <c r="AA889" s="253">
        <f t="shared" si="164"/>
        <v>0</v>
      </c>
      <c r="AB889" s="254">
        <f t="shared" si="165"/>
        <v>0</v>
      </c>
      <c r="AC889" s="254"/>
      <c r="AD889" s="255"/>
    </row>
    <row r="890" spans="1:30" ht="12.75" customHeight="1" x14ac:dyDescent="0.25">
      <c r="A890" s="186"/>
      <c r="B890" s="230"/>
      <c r="C890" s="256"/>
      <c r="D890" s="232"/>
      <c r="E890" s="192">
        <f t="shared" si="155"/>
        <v>10</v>
      </c>
      <c r="F890" s="144" t="str">
        <f>IFERROR(IF(MID(D890,4,3)="AFE",VLOOKUP(D890,'Affiliated entities'!$B$7:$T$37,2,FALSE),VLOOKUP(A890,Beneficiaries!$A$9:$C$38,2,FALSE)),"")</f>
        <v/>
      </c>
      <c r="G890" s="187" t="str">
        <f>IFERROR(IF(MID(D890,4,3)="AFE",VLOOKUP(D890,'Affiliated entities'!$B$7:$T$37,4,FALSE),VLOOKUP(A890,Beneficiaries!$A$9:$C$38,3,FALSE)),"")</f>
        <v/>
      </c>
      <c r="H890" s="188" t="b">
        <f t="shared" si="156"/>
        <v>1</v>
      </c>
      <c r="I890" s="147" t="str">
        <f t="shared" si="157"/>
        <v/>
      </c>
      <c r="J890" s="300">
        <f t="shared" si="158"/>
        <v>0</v>
      </c>
      <c r="K890" s="257"/>
      <c r="L890" s="230"/>
      <c r="M890" s="258"/>
      <c r="N890" s="258"/>
      <c r="O890" s="259"/>
      <c r="P890" s="258"/>
      <c r="Q890" s="259"/>
      <c r="R890" s="261"/>
      <c r="S890" s="261"/>
      <c r="T890" s="236"/>
      <c r="U890" s="402"/>
      <c r="V890" s="277">
        <f t="shared" si="159"/>
        <v>0</v>
      </c>
      <c r="W890" s="323" t="str">
        <f t="shared" si="160"/>
        <v/>
      </c>
      <c r="X890" s="238" t="str">
        <f t="shared" si="161"/>
        <v/>
      </c>
      <c r="Y890" s="252">
        <f t="shared" si="162"/>
        <v>0</v>
      </c>
      <c r="Z890" s="252">
        <f t="shared" si="163"/>
        <v>0</v>
      </c>
      <c r="AA890" s="253">
        <f t="shared" si="164"/>
        <v>0</v>
      </c>
      <c r="AB890" s="254">
        <f t="shared" si="165"/>
        <v>0</v>
      </c>
      <c r="AC890" s="254"/>
      <c r="AD890" s="255"/>
    </row>
    <row r="891" spans="1:30" ht="12.75" customHeight="1" x14ac:dyDescent="0.25">
      <c r="A891" s="186"/>
      <c r="B891" s="230"/>
      <c r="C891" s="256"/>
      <c r="D891" s="232"/>
      <c r="E891" s="192">
        <f t="shared" si="155"/>
        <v>10</v>
      </c>
      <c r="F891" s="144" t="str">
        <f>IFERROR(IF(MID(D891,4,3)="AFE",VLOOKUP(D891,'Affiliated entities'!$B$7:$T$37,2,FALSE),VLOOKUP(A891,Beneficiaries!$A$9:$C$38,2,FALSE)),"")</f>
        <v/>
      </c>
      <c r="G891" s="187" t="str">
        <f>IFERROR(IF(MID(D891,4,3)="AFE",VLOOKUP(D891,'Affiliated entities'!$B$7:$T$37,4,FALSE),VLOOKUP(A891,Beneficiaries!$A$9:$C$38,3,FALSE)),"")</f>
        <v/>
      </c>
      <c r="H891" s="188" t="b">
        <f t="shared" si="156"/>
        <v>1</v>
      </c>
      <c r="I891" s="147" t="str">
        <f t="shared" si="157"/>
        <v/>
      </c>
      <c r="J891" s="300">
        <f t="shared" si="158"/>
        <v>0</v>
      </c>
      <c r="K891" s="257"/>
      <c r="L891" s="230"/>
      <c r="M891" s="258"/>
      <c r="N891" s="258"/>
      <c r="O891" s="259"/>
      <c r="P891" s="258"/>
      <c r="Q891" s="259"/>
      <c r="R891" s="261"/>
      <c r="S891" s="261"/>
      <c r="T891" s="236"/>
      <c r="U891" s="402"/>
      <c r="V891" s="277">
        <f t="shared" si="159"/>
        <v>0</v>
      </c>
      <c r="W891" s="323" t="str">
        <f t="shared" si="160"/>
        <v/>
      </c>
      <c r="X891" s="238" t="str">
        <f t="shared" si="161"/>
        <v/>
      </c>
      <c r="Y891" s="252">
        <f t="shared" si="162"/>
        <v>0</v>
      </c>
      <c r="Z891" s="252">
        <f t="shared" si="163"/>
        <v>0</v>
      </c>
      <c r="AA891" s="253">
        <f t="shared" si="164"/>
        <v>0</v>
      </c>
      <c r="AB891" s="254">
        <f t="shared" si="165"/>
        <v>0</v>
      </c>
      <c r="AC891" s="254"/>
      <c r="AD891" s="255"/>
    </row>
    <row r="892" spans="1:30" ht="12.75" customHeight="1" x14ac:dyDescent="0.25">
      <c r="A892" s="186"/>
      <c r="B892" s="230"/>
      <c r="C892" s="256"/>
      <c r="D892" s="232"/>
      <c r="E892" s="192">
        <f t="shared" si="155"/>
        <v>10</v>
      </c>
      <c r="F892" s="144" t="str">
        <f>IFERROR(IF(MID(D892,4,3)="AFE",VLOOKUP(D892,'Affiliated entities'!$B$7:$T$37,2,FALSE),VLOOKUP(A892,Beneficiaries!$A$9:$C$38,2,FALSE)),"")</f>
        <v/>
      </c>
      <c r="G892" s="187" t="str">
        <f>IFERROR(IF(MID(D892,4,3)="AFE",VLOOKUP(D892,'Affiliated entities'!$B$7:$T$37,4,FALSE),VLOOKUP(A892,Beneficiaries!$A$9:$C$38,3,FALSE)),"")</f>
        <v/>
      </c>
      <c r="H892" s="188" t="b">
        <f t="shared" si="156"/>
        <v>1</v>
      </c>
      <c r="I892" s="147" t="str">
        <f t="shared" si="157"/>
        <v/>
      </c>
      <c r="J892" s="300">
        <f t="shared" si="158"/>
        <v>0</v>
      </c>
      <c r="K892" s="257"/>
      <c r="L892" s="230"/>
      <c r="M892" s="258"/>
      <c r="N892" s="258"/>
      <c r="O892" s="259"/>
      <c r="P892" s="258"/>
      <c r="Q892" s="259"/>
      <c r="R892" s="261"/>
      <c r="S892" s="261"/>
      <c r="T892" s="236"/>
      <c r="U892" s="402"/>
      <c r="V892" s="277">
        <f t="shared" si="159"/>
        <v>0</v>
      </c>
      <c r="W892" s="323" t="str">
        <f t="shared" si="160"/>
        <v/>
      </c>
      <c r="X892" s="238" t="str">
        <f t="shared" si="161"/>
        <v/>
      </c>
      <c r="Y892" s="252">
        <f t="shared" si="162"/>
        <v>0</v>
      </c>
      <c r="Z892" s="252">
        <f t="shared" si="163"/>
        <v>0</v>
      </c>
      <c r="AA892" s="253">
        <f t="shared" si="164"/>
        <v>0</v>
      </c>
      <c r="AB892" s="254">
        <f t="shared" si="165"/>
        <v>0</v>
      </c>
      <c r="AC892" s="254"/>
      <c r="AD892" s="255"/>
    </row>
    <row r="893" spans="1:30" ht="12.75" customHeight="1" x14ac:dyDescent="0.25">
      <c r="A893" s="186"/>
      <c r="B893" s="230"/>
      <c r="C893" s="256"/>
      <c r="D893" s="232"/>
      <c r="E893" s="192">
        <f t="shared" si="155"/>
        <v>10</v>
      </c>
      <c r="F893" s="144" t="str">
        <f>IFERROR(IF(MID(D893,4,3)="AFE",VLOOKUP(D893,'Affiliated entities'!$B$7:$T$37,2,FALSE),VLOOKUP(A893,Beneficiaries!$A$9:$C$38,2,FALSE)),"")</f>
        <v/>
      </c>
      <c r="G893" s="187" t="str">
        <f>IFERROR(IF(MID(D893,4,3)="AFE",VLOOKUP(D893,'Affiliated entities'!$B$7:$T$37,4,FALSE),VLOOKUP(A893,Beneficiaries!$A$9:$C$38,3,FALSE)),"")</f>
        <v/>
      </c>
      <c r="H893" s="188" t="b">
        <f t="shared" si="156"/>
        <v>1</v>
      </c>
      <c r="I893" s="147" t="str">
        <f t="shared" si="157"/>
        <v/>
      </c>
      <c r="J893" s="300">
        <f t="shared" si="158"/>
        <v>0</v>
      </c>
      <c r="K893" s="257"/>
      <c r="L893" s="230"/>
      <c r="M893" s="258"/>
      <c r="N893" s="258"/>
      <c r="O893" s="259"/>
      <c r="P893" s="258"/>
      <c r="Q893" s="259"/>
      <c r="R893" s="261"/>
      <c r="S893" s="261"/>
      <c r="T893" s="236"/>
      <c r="U893" s="402"/>
      <c r="V893" s="277">
        <f t="shared" si="159"/>
        <v>0</v>
      </c>
      <c r="W893" s="323" t="str">
        <f t="shared" si="160"/>
        <v/>
      </c>
      <c r="X893" s="238" t="str">
        <f t="shared" si="161"/>
        <v/>
      </c>
      <c r="Y893" s="252">
        <f t="shared" si="162"/>
        <v>0</v>
      </c>
      <c r="Z893" s="252">
        <f t="shared" si="163"/>
        <v>0</v>
      </c>
      <c r="AA893" s="253">
        <f t="shared" si="164"/>
        <v>0</v>
      </c>
      <c r="AB893" s="254">
        <f t="shared" si="165"/>
        <v>0</v>
      </c>
      <c r="AC893" s="254"/>
      <c r="AD893" s="255"/>
    </row>
    <row r="894" spans="1:30" ht="12.75" customHeight="1" x14ac:dyDescent="0.25">
      <c r="A894" s="186"/>
      <c r="B894" s="230"/>
      <c r="C894" s="256"/>
      <c r="D894" s="232"/>
      <c r="E894" s="192">
        <f t="shared" si="155"/>
        <v>10</v>
      </c>
      <c r="F894" s="144" t="str">
        <f>IFERROR(IF(MID(D894,4,3)="AFE",VLOOKUP(D894,'Affiliated entities'!$B$7:$T$37,2,FALSE),VLOOKUP(A894,Beneficiaries!$A$9:$C$38,2,FALSE)),"")</f>
        <v/>
      </c>
      <c r="G894" s="187" t="str">
        <f>IFERROR(IF(MID(D894,4,3)="AFE",VLOOKUP(D894,'Affiliated entities'!$B$7:$T$37,4,FALSE),VLOOKUP(A894,Beneficiaries!$A$9:$C$38,3,FALSE)),"")</f>
        <v/>
      </c>
      <c r="H894" s="188" t="b">
        <f t="shared" si="156"/>
        <v>1</v>
      </c>
      <c r="I894" s="147" t="str">
        <f t="shared" si="157"/>
        <v/>
      </c>
      <c r="J894" s="300">
        <f t="shared" si="158"/>
        <v>0</v>
      </c>
      <c r="K894" s="257"/>
      <c r="L894" s="230"/>
      <c r="M894" s="258"/>
      <c r="N894" s="258"/>
      <c r="O894" s="259"/>
      <c r="P894" s="258"/>
      <c r="Q894" s="259"/>
      <c r="R894" s="261"/>
      <c r="S894" s="261"/>
      <c r="T894" s="236"/>
      <c r="U894" s="402"/>
      <c r="V894" s="277">
        <f t="shared" si="159"/>
        <v>0</v>
      </c>
      <c r="W894" s="323" t="str">
        <f t="shared" si="160"/>
        <v/>
      </c>
      <c r="X894" s="238" t="str">
        <f t="shared" si="161"/>
        <v/>
      </c>
      <c r="Y894" s="252">
        <f t="shared" si="162"/>
        <v>0</v>
      </c>
      <c r="Z894" s="252">
        <f t="shared" si="163"/>
        <v>0</v>
      </c>
      <c r="AA894" s="253">
        <f t="shared" si="164"/>
        <v>0</v>
      </c>
      <c r="AB894" s="254">
        <f t="shared" si="165"/>
        <v>0</v>
      </c>
      <c r="AC894" s="254"/>
      <c r="AD894" s="255"/>
    </row>
    <row r="895" spans="1:30" ht="12.75" customHeight="1" x14ac:dyDescent="0.25">
      <c r="A895" s="186"/>
      <c r="B895" s="230"/>
      <c r="C895" s="256"/>
      <c r="D895" s="232"/>
      <c r="E895" s="192">
        <f t="shared" si="155"/>
        <v>10</v>
      </c>
      <c r="F895" s="144" t="str">
        <f>IFERROR(IF(MID(D895,4,3)="AFE",VLOOKUP(D895,'Affiliated entities'!$B$7:$T$37,2,FALSE),VLOOKUP(A895,Beneficiaries!$A$9:$C$38,2,FALSE)),"")</f>
        <v/>
      </c>
      <c r="G895" s="187" t="str">
        <f>IFERROR(IF(MID(D895,4,3)="AFE",VLOOKUP(D895,'Affiliated entities'!$B$7:$T$37,4,FALSE),VLOOKUP(A895,Beneficiaries!$A$9:$C$38,3,FALSE)),"")</f>
        <v/>
      </c>
      <c r="H895" s="188" t="b">
        <f t="shared" si="156"/>
        <v>1</v>
      </c>
      <c r="I895" s="147" t="str">
        <f t="shared" si="157"/>
        <v/>
      </c>
      <c r="J895" s="300">
        <f t="shared" si="158"/>
        <v>0</v>
      </c>
      <c r="K895" s="257"/>
      <c r="L895" s="230"/>
      <c r="M895" s="258"/>
      <c r="N895" s="258"/>
      <c r="O895" s="259"/>
      <c r="P895" s="258"/>
      <c r="Q895" s="259"/>
      <c r="R895" s="261"/>
      <c r="S895" s="261"/>
      <c r="T895" s="236"/>
      <c r="U895" s="402"/>
      <c r="V895" s="277">
        <f t="shared" si="159"/>
        <v>0</v>
      </c>
      <c r="W895" s="323" t="str">
        <f t="shared" si="160"/>
        <v/>
      </c>
      <c r="X895" s="238" t="str">
        <f t="shared" si="161"/>
        <v/>
      </c>
      <c r="Y895" s="252">
        <f t="shared" si="162"/>
        <v>0</v>
      </c>
      <c r="Z895" s="252">
        <f t="shared" si="163"/>
        <v>0</v>
      </c>
      <c r="AA895" s="253">
        <f t="shared" si="164"/>
        <v>0</v>
      </c>
      <c r="AB895" s="254">
        <f t="shared" si="165"/>
        <v>0</v>
      </c>
      <c r="AC895" s="254"/>
      <c r="AD895" s="255"/>
    </row>
    <row r="896" spans="1:30" ht="12.75" customHeight="1" x14ac:dyDescent="0.25">
      <c r="A896" s="186"/>
      <c r="B896" s="230"/>
      <c r="C896" s="256"/>
      <c r="D896" s="232"/>
      <c r="E896" s="192">
        <f t="shared" si="155"/>
        <v>10</v>
      </c>
      <c r="F896" s="144" t="str">
        <f>IFERROR(IF(MID(D896,4,3)="AFE",VLOOKUP(D896,'Affiliated entities'!$B$7:$T$37,2,FALSE),VLOOKUP(A896,Beneficiaries!$A$9:$C$38,2,FALSE)),"")</f>
        <v/>
      </c>
      <c r="G896" s="187" t="str">
        <f>IFERROR(IF(MID(D896,4,3)="AFE",VLOOKUP(D896,'Affiliated entities'!$B$7:$T$37,4,FALSE),VLOOKUP(A896,Beneficiaries!$A$9:$C$38,3,FALSE)),"")</f>
        <v/>
      </c>
      <c r="H896" s="188" t="b">
        <f t="shared" si="156"/>
        <v>1</v>
      </c>
      <c r="I896" s="147" t="str">
        <f t="shared" si="157"/>
        <v/>
      </c>
      <c r="J896" s="300">
        <f t="shared" si="158"/>
        <v>0</v>
      </c>
      <c r="K896" s="257"/>
      <c r="L896" s="230"/>
      <c r="M896" s="258"/>
      <c r="N896" s="258"/>
      <c r="O896" s="259"/>
      <c r="P896" s="258"/>
      <c r="Q896" s="259"/>
      <c r="R896" s="261"/>
      <c r="S896" s="261"/>
      <c r="T896" s="236"/>
      <c r="U896" s="402"/>
      <c r="V896" s="277">
        <f t="shared" si="159"/>
        <v>0</v>
      </c>
      <c r="W896" s="323" t="str">
        <f t="shared" si="160"/>
        <v/>
      </c>
      <c r="X896" s="238" t="str">
        <f t="shared" si="161"/>
        <v/>
      </c>
      <c r="Y896" s="252">
        <f t="shared" si="162"/>
        <v>0</v>
      </c>
      <c r="Z896" s="252">
        <f t="shared" si="163"/>
        <v>0</v>
      </c>
      <c r="AA896" s="253">
        <f t="shared" si="164"/>
        <v>0</v>
      </c>
      <c r="AB896" s="254">
        <f t="shared" si="165"/>
        <v>0</v>
      </c>
      <c r="AC896" s="254"/>
      <c r="AD896" s="255"/>
    </row>
    <row r="897" spans="1:30" ht="12.75" customHeight="1" x14ac:dyDescent="0.25">
      <c r="A897" s="186"/>
      <c r="B897" s="230"/>
      <c r="C897" s="256"/>
      <c r="D897" s="232"/>
      <c r="E897" s="192">
        <f t="shared" si="155"/>
        <v>10</v>
      </c>
      <c r="F897" s="144" t="str">
        <f>IFERROR(IF(MID(D897,4,3)="AFE",VLOOKUP(D897,'Affiliated entities'!$B$7:$T$37,2,FALSE),VLOOKUP(A897,Beneficiaries!$A$9:$C$38,2,FALSE)),"")</f>
        <v/>
      </c>
      <c r="G897" s="187" t="str">
        <f>IFERROR(IF(MID(D897,4,3)="AFE",VLOOKUP(D897,'Affiliated entities'!$B$7:$T$37,4,FALSE),VLOOKUP(A897,Beneficiaries!$A$9:$C$38,3,FALSE)),"")</f>
        <v/>
      </c>
      <c r="H897" s="188" t="b">
        <f t="shared" si="156"/>
        <v>1</v>
      </c>
      <c r="I897" s="147" t="str">
        <f t="shared" si="157"/>
        <v/>
      </c>
      <c r="J897" s="300">
        <f t="shared" si="158"/>
        <v>0</v>
      </c>
      <c r="K897" s="257"/>
      <c r="L897" s="230"/>
      <c r="M897" s="258"/>
      <c r="N897" s="258"/>
      <c r="O897" s="259"/>
      <c r="P897" s="258"/>
      <c r="Q897" s="259"/>
      <c r="R897" s="261"/>
      <c r="S897" s="261"/>
      <c r="T897" s="236"/>
      <c r="U897" s="402"/>
      <c r="V897" s="277">
        <f t="shared" si="159"/>
        <v>0</v>
      </c>
      <c r="W897" s="323" t="str">
        <f t="shared" si="160"/>
        <v/>
      </c>
      <c r="X897" s="238" t="str">
        <f t="shared" si="161"/>
        <v/>
      </c>
      <c r="Y897" s="252">
        <f t="shared" si="162"/>
        <v>0</v>
      </c>
      <c r="Z897" s="252">
        <f t="shared" si="163"/>
        <v>0</v>
      </c>
      <c r="AA897" s="253">
        <f t="shared" si="164"/>
        <v>0</v>
      </c>
      <c r="AB897" s="254">
        <f t="shared" si="165"/>
        <v>0</v>
      </c>
      <c r="AC897" s="254"/>
      <c r="AD897" s="255"/>
    </row>
    <row r="898" spans="1:30" ht="12.75" customHeight="1" x14ac:dyDescent="0.25">
      <c r="A898" s="186"/>
      <c r="B898" s="230"/>
      <c r="C898" s="256"/>
      <c r="D898" s="232"/>
      <c r="E898" s="192">
        <f t="shared" si="155"/>
        <v>10</v>
      </c>
      <c r="F898" s="144" t="str">
        <f>IFERROR(IF(MID(D898,4,3)="AFE",VLOOKUP(D898,'Affiliated entities'!$B$7:$T$37,2,FALSE),VLOOKUP(A898,Beneficiaries!$A$9:$C$38,2,FALSE)),"")</f>
        <v/>
      </c>
      <c r="G898" s="187" t="str">
        <f>IFERROR(IF(MID(D898,4,3)="AFE",VLOOKUP(D898,'Affiliated entities'!$B$7:$T$37,4,FALSE),VLOOKUP(A898,Beneficiaries!$A$9:$C$38,3,FALSE)),"")</f>
        <v/>
      </c>
      <c r="H898" s="188" t="b">
        <f t="shared" si="156"/>
        <v>1</v>
      </c>
      <c r="I898" s="147" t="str">
        <f t="shared" si="157"/>
        <v/>
      </c>
      <c r="J898" s="300">
        <f t="shared" si="158"/>
        <v>0</v>
      </c>
      <c r="K898" s="257"/>
      <c r="L898" s="230"/>
      <c r="M898" s="258"/>
      <c r="N898" s="258"/>
      <c r="O898" s="259"/>
      <c r="P898" s="258"/>
      <c r="Q898" s="259"/>
      <c r="R898" s="261"/>
      <c r="S898" s="261"/>
      <c r="T898" s="236"/>
      <c r="U898" s="402"/>
      <c r="V898" s="277">
        <f t="shared" si="159"/>
        <v>0</v>
      </c>
      <c r="W898" s="323" t="str">
        <f t="shared" si="160"/>
        <v/>
      </c>
      <c r="X898" s="238" t="str">
        <f t="shared" si="161"/>
        <v/>
      </c>
      <c r="Y898" s="252">
        <f t="shared" si="162"/>
        <v>0</v>
      </c>
      <c r="Z898" s="252">
        <f t="shared" si="163"/>
        <v>0</v>
      </c>
      <c r="AA898" s="253">
        <f t="shared" si="164"/>
        <v>0</v>
      </c>
      <c r="AB898" s="254">
        <f t="shared" si="165"/>
        <v>0</v>
      </c>
      <c r="AC898" s="254"/>
      <c r="AD898" s="255"/>
    </row>
    <row r="899" spans="1:30" ht="12.75" customHeight="1" x14ac:dyDescent="0.25">
      <c r="A899" s="186"/>
      <c r="B899" s="230"/>
      <c r="C899" s="256"/>
      <c r="D899" s="232"/>
      <c r="E899" s="192">
        <f t="shared" si="155"/>
        <v>10</v>
      </c>
      <c r="F899" s="144" t="str">
        <f>IFERROR(IF(MID(D899,4,3)="AFE",VLOOKUP(D899,'Affiliated entities'!$B$7:$T$37,2,FALSE),VLOOKUP(A899,Beneficiaries!$A$9:$C$38,2,FALSE)),"")</f>
        <v/>
      </c>
      <c r="G899" s="187" t="str">
        <f>IFERROR(IF(MID(D899,4,3)="AFE",VLOOKUP(D899,'Affiliated entities'!$B$7:$T$37,4,FALSE),VLOOKUP(A899,Beneficiaries!$A$9:$C$38,3,FALSE)),"")</f>
        <v/>
      </c>
      <c r="H899" s="188" t="b">
        <f t="shared" si="156"/>
        <v>1</v>
      </c>
      <c r="I899" s="147" t="str">
        <f t="shared" si="157"/>
        <v/>
      </c>
      <c r="J899" s="300">
        <f t="shared" si="158"/>
        <v>0</v>
      </c>
      <c r="K899" s="257"/>
      <c r="L899" s="230"/>
      <c r="M899" s="258"/>
      <c r="N899" s="258"/>
      <c r="O899" s="259"/>
      <c r="P899" s="258"/>
      <c r="Q899" s="259"/>
      <c r="R899" s="261"/>
      <c r="S899" s="261"/>
      <c r="T899" s="236"/>
      <c r="U899" s="402"/>
      <c r="V899" s="277">
        <f t="shared" si="159"/>
        <v>0</v>
      </c>
      <c r="W899" s="323" t="str">
        <f t="shared" si="160"/>
        <v/>
      </c>
      <c r="X899" s="238" t="str">
        <f t="shared" si="161"/>
        <v/>
      </c>
      <c r="Y899" s="252">
        <f t="shared" si="162"/>
        <v>0</v>
      </c>
      <c r="Z899" s="252">
        <f t="shared" si="163"/>
        <v>0</v>
      </c>
      <c r="AA899" s="253">
        <f t="shared" si="164"/>
        <v>0</v>
      </c>
      <c r="AB899" s="254">
        <f t="shared" si="165"/>
        <v>0</v>
      </c>
      <c r="AC899" s="254"/>
      <c r="AD899" s="255"/>
    </row>
    <row r="900" spans="1:30" ht="12.75" customHeight="1" x14ac:dyDescent="0.25">
      <c r="A900" s="186"/>
      <c r="B900" s="230"/>
      <c r="C900" s="256"/>
      <c r="D900" s="232"/>
      <c r="E900" s="192">
        <f t="shared" si="155"/>
        <v>10</v>
      </c>
      <c r="F900" s="144" t="str">
        <f>IFERROR(IF(MID(D900,4,3)="AFE",VLOOKUP(D900,'Affiliated entities'!$B$7:$T$37,2,FALSE),VLOOKUP(A900,Beneficiaries!$A$9:$C$38,2,FALSE)),"")</f>
        <v/>
      </c>
      <c r="G900" s="187" t="str">
        <f>IFERROR(IF(MID(D900,4,3)="AFE",VLOOKUP(D900,'Affiliated entities'!$B$7:$T$37,4,FALSE),VLOOKUP(A900,Beneficiaries!$A$9:$C$38,3,FALSE)),"")</f>
        <v/>
      </c>
      <c r="H900" s="188" t="b">
        <f t="shared" si="156"/>
        <v>1</v>
      </c>
      <c r="I900" s="147" t="str">
        <f t="shared" si="157"/>
        <v/>
      </c>
      <c r="J900" s="300">
        <f t="shared" si="158"/>
        <v>0</v>
      </c>
      <c r="K900" s="257"/>
      <c r="L900" s="230"/>
      <c r="M900" s="258"/>
      <c r="N900" s="258"/>
      <c r="O900" s="259"/>
      <c r="P900" s="258"/>
      <c r="Q900" s="259"/>
      <c r="R900" s="261"/>
      <c r="S900" s="261"/>
      <c r="T900" s="236"/>
      <c r="U900" s="402"/>
      <c r="V900" s="277">
        <f t="shared" si="159"/>
        <v>0</v>
      </c>
      <c r="W900" s="323" t="str">
        <f t="shared" si="160"/>
        <v/>
      </c>
      <c r="X900" s="238" t="str">
        <f t="shared" si="161"/>
        <v/>
      </c>
      <c r="Y900" s="252">
        <f t="shared" si="162"/>
        <v>0</v>
      </c>
      <c r="Z900" s="252">
        <f t="shared" si="163"/>
        <v>0</v>
      </c>
      <c r="AA900" s="253">
        <f t="shared" si="164"/>
        <v>0</v>
      </c>
      <c r="AB900" s="254">
        <f t="shared" si="165"/>
        <v>0</v>
      </c>
      <c r="AC900" s="254"/>
      <c r="AD900" s="255"/>
    </row>
    <row r="901" spans="1:30" ht="12.75" customHeight="1" x14ac:dyDescent="0.25">
      <c r="A901" s="186"/>
      <c r="B901" s="230"/>
      <c r="C901" s="256"/>
      <c r="D901" s="232"/>
      <c r="E901" s="192">
        <f t="shared" si="155"/>
        <v>10</v>
      </c>
      <c r="F901" s="144" t="str">
        <f>IFERROR(IF(MID(D901,4,3)="AFE",VLOOKUP(D901,'Affiliated entities'!$B$7:$T$37,2,FALSE),VLOOKUP(A901,Beneficiaries!$A$9:$C$38,2,FALSE)),"")</f>
        <v/>
      </c>
      <c r="G901" s="187" t="str">
        <f>IFERROR(IF(MID(D901,4,3)="AFE",VLOOKUP(D901,'Affiliated entities'!$B$7:$T$37,4,FALSE),VLOOKUP(A901,Beneficiaries!$A$9:$C$38,3,FALSE)),"")</f>
        <v/>
      </c>
      <c r="H901" s="188" t="b">
        <f t="shared" si="156"/>
        <v>1</v>
      </c>
      <c r="I901" s="147" t="str">
        <f t="shared" si="157"/>
        <v/>
      </c>
      <c r="J901" s="300">
        <f t="shared" si="158"/>
        <v>0</v>
      </c>
      <c r="K901" s="257"/>
      <c r="L901" s="230"/>
      <c r="M901" s="258"/>
      <c r="N901" s="258"/>
      <c r="O901" s="259"/>
      <c r="P901" s="258"/>
      <c r="Q901" s="259"/>
      <c r="R901" s="261"/>
      <c r="S901" s="261"/>
      <c r="T901" s="236"/>
      <c r="U901" s="402"/>
      <c r="V901" s="277">
        <f t="shared" si="159"/>
        <v>0</v>
      </c>
      <c r="W901" s="323" t="str">
        <f t="shared" si="160"/>
        <v/>
      </c>
      <c r="X901" s="238" t="str">
        <f t="shared" si="161"/>
        <v/>
      </c>
      <c r="Y901" s="252">
        <f t="shared" si="162"/>
        <v>0</v>
      </c>
      <c r="Z901" s="252">
        <f t="shared" si="163"/>
        <v>0</v>
      </c>
      <c r="AA901" s="253">
        <f t="shared" si="164"/>
        <v>0</v>
      </c>
      <c r="AB901" s="254">
        <f t="shared" si="165"/>
        <v>0</v>
      </c>
      <c r="AC901" s="254"/>
      <c r="AD901" s="255"/>
    </row>
    <row r="902" spans="1:30" ht="12.75" customHeight="1" x14ac:dyDescent="0.25">
      <c r="A902" s="186"/>
      <c r="B902" s="230"/>
      <c r="C902" s="256"/>
      <c r="D902" s="232"/>
      <c r="E902" s="192">
        <f t="shared" si="155"/>
        <v>10</v>
      </c>
      <c r="F902" s="144" t="str">
        <f>IFERROR(IF(MID(D902,4,3)="AFE",VLOOKUP(D902,'Affiliated entities'!$B$7:$T$37,2,FALSE),VLOOKUP(A902,Beneficiaries!$A$9:$C$38,2,FALSE)),"")</f>
        <v/>
      </c>
      <c r="G902" s="187" t="str">
        <f>IFERROR(IF(MID(D902,4,3)="AFE",VLOOKUP(D902,'Affiliated entities'!$B$7:$T$37,4,FALSE),VLOOKUP(A902,Beneficiaries!$A$9:$C$38,3,FALSE)),"")</f>
        <v/>
      </c>
      <c r="H902" s="188" t="b">
        <f t="shared" si="156"/>
        <v>1</v>
      </c>
      <c r="I902" s="147" t="str">
        <f t="shared" si="157"/>
        <v/>
      </c>
      <c r="J902" s="300">
        <f t="shared" si="158"/>
        <v>0</v>
      </c>
      <c r="K902" s="257"/>
      <c r="L902" s="230"/>
      <c r="M902" s="258"/>
      <c r="N902" s="258"/>
      <c r="O902" s="259"/>
      <c r="P902" s="258"/>
      <c r="Q902" s="259"/>
      <c r="R902" s="261"/>
      <c r="S902" s="261"/>
      <c r="T902" s="236"/>
      <c r="U902" s="402"/>
      <c r="V902" s="277">
        <f t="shared" si="159"/>
        <v>0</v>
      </c>
      <c r="W902" s="323" t="str">
        <f t="shared" si="160"/>
        <v/>
      </c>
      <c r="X902" s="238" t="str">
        <f t="shared" si="161"/>
        <v/>
      </c>
      <c r="Y902" s="252">
        <f t="shared" si="162"/>
        <v>0</v>
      </c>
      <c r="Z902" s="252">
        <f t="shared" si="163"/>
        <v>0</v>
      </c>
      <c r="AA902" s="253">
        <f t="shared" si="164"/>
        <v>0</v>
      </c>
      <c r="AB902" s="254">
        <f t="shared" si="165"/>
        <v>0</v>
      </c>
      <c r="AC902" s="254"/>
      <c r="AD902" s="255"/>
    </row>
    <row r="903" spans="1:30" ht="12.75" customHeight="1" x14ac:dyDescent="0.25">
      <c r="A903" s="186"/>
      <c r="B903" s="230"/>
      <c r="C903" s="256"/>
      <c r="D903" s="232"/>
      <c r="E903" s="192">
        <f t="shared" si="155"/>
        <v>10</v>
      </c>
      <c r="F903" s="144" t="str">
        <f>IFERROR(IF(MID(D903,4,3)="AFE",VLOOKUP(D903,'Affiliated entities'!$B$7:$T$37,2,FALSE),VLOOKUP(A903,Beneficiaries!$A$9:$C$38,2,FALSE)),"")</f>
        <v/>
      </c>
      <c r="G903" s="187" t="str">
        <f>IFERROR(IF(MID(D903,4,3)="AFE",VLOOKUP(D903,'Affiliated entities'!$B$7:$T$37,4,FALSE),VLOOKUP(A903,Beneficiaries!$A$9:$C$38,3,FALSE)),"")</f>
        <v/>
      </c>
      <c r="H903" s="188" t="b">
        <f t="shared" si="156"/>
        <v>1</v>
      </c>
      <c r="I903" s="147" t="str">
        <f t="shared" si="157"/>
        <v/>
      </c>
      <c r="J903" s="300">
        <f t="shared" si="158"/>
        <v>0</v>
      </c>
      <c r="K903" s="257"/>
      <c r="L903" s="230"/>
      <c r="M903" s="258"/>
      <c r="N903" s="258"/>
      <c r="O903" s="259"/>
      <c r="P903" s="258"/>
      <c r="Q903" s="259"/>
      <c r="R903" s="261"/>
      <c r="S903" s="261"/>
      <c r="T903" s="236"/>
      <c r="U903" s="402"/>
      <c r="V903" s="277">
        <f t="shared" si="159"/>
        <v>0</v>
      </c>
      <c r="W903" s="323" t="str">
        <f t="shared" si="160"/>
        <v/>
      </c>
      <c r="X903" s="238" t="str">
        <f t="shared" si="161"/>
        <v/>
      </c>
      <c r="Y903" s="252">
        <f t="shared" si="162"/>
        <v>0</v>
      </c>
      <c r="Z903" s="252">
        <f t="shared" si="163"/>
        <v>0</v>
      </c>
      <c r="AA903" s="253">
        <f t="shared" si="164"/>
        <v>0</v>
      </c>
      <c r="AB903" s="254">
        <f t="shared" si="165"/>
        <v>0</v>
      </c>
      <c r="AC903" s="254"/>
      <c r="AD903" s="255"/>
    </row>
    <row r="904" spans="1:30" ht="12.75" customHeight="1" x14ac:dyDescent="0.25">
      <c r="A904" s="186"/>
      <c r="B904" s="230"/>
      <c r="C904" s="256"/>
      <c r="D904" s="232"/>
      <c r="E904" s="192">
        <f t="shared" si="155"/>
        <v>10</v>
      </c>
      <c r="F904" s="144" t="str">
        <f>IFERROR(IF(MID(D904,4,3)="AFE",VLOOKUP(D904,'Affiliated entities'!$B$7:$T$37,2,FALSE),VLOOKUP(A904,Beneficiaries!$A$9:$C$38,2,FALSE)),"")</f>
        <v/>
      </c>
      <c r="G904" s="187" t="str">
        <f>IFERROR(IF(MID(D904,4,3)="AFE",VLOOKUP(D904,'Affiliated entities'!$B$7:$T$37,4,FALSE),VLOOKUP(A904,Beneficiaries!$A$9:$C$38,3,FALSE)),"")</f>
        <v/>
      </c>
      <c r="H904" s="188" t="b">
        <f t="shared" si="156"/>
        <v>1</v>
      </c>
      <c r="I904" s="147" t="str">
        <f t="shared" si="157"/>
        <v/>
      </c>
      <c r="J904" s="300">
        <f t="shared" si="158"/>
        <v>0</v>
      </c>
      <c r="K904" s="257"/>
      <c r="L904" s="230"/>
      <c r="M904" s="258"/>
      <c r="N904" s="258"/>
      <c r="O904" s="259"/>
      <c r="P904" s="258"/>
      <c r="Q904" s="259"/>
      <c r="R904" s="261"/>
      <c r="S904" s="261"/>
      <c r="T904" s="236"/>
      <c r="U904" s="402"/>
      <c r="V904" s="277">
        <f t="shared" si="159"/>
        <v>0</v>
      </c>
      <c r="W904" s="323" t="str">
        <f t="shared" si="160"/>
        <v/>
      </c>
      <c r="X904" s="238" t="str">
        <f t="shared" si="161"/>
        <v/>
      </c>
      <c r="Y904" s="252">
        <f t="shared" si="162"/>
        <v>0</v>
      </c>
      <c r="Z904" s="252">
        <f t="shared" si="163"/>
        <v>0</v>
      </c>
      <c r="AA904" s="253">
        <f t="shared" si="164"/>
        <v>0</v>
      </c>
      <c r="AB904" s="254">
        <f t="shared" si="165"/>
        <v>0</v>
      </c>
      <c r="AC904" s="254"/>
      <c r="AD904" s="255"/>
    </row>
    <row r="905" spans="1:30" ht="12.75" customHeight="1" x14ac:dyDescent="0.25">
      <c r="A905" s="186"/>
      <c r="B905" s="230"/>
      <c r="C905" s="256"/>
      <c r="D905" s="232"/>
      <c r="E905" s="192">
        <f t="shared" si="155"/>
        <v>10</v>
      </c>
      <c r="F905" s="144" t="str">
        <f>IFERROR(IF(MID(D905,4,3)="AFE",VLOOKUP(D905,'Affiliated entities'!$B$7:$T$37,2,FALSE),VLOOKUP(A905,Beneficiaries!$A$9:$C$38,2,FALSE)),"")</f>
        <v/>
      </c>
      <c r="G905" s="187" t="str">
        <f>IFERROR(IF(MID(D905,4,3)="AFE",VLOOKUP(D905,'Affiliated entities'!$B$7:$T$37,4,FALSE),VLOOKUP(A905,Beneficiaries!$A$9:$C$38,3,FALSE)),"")</f>
        <v/>
      </c>
      <c r="H905" s="188" t="b">
        <f t="shared" si="156"/>
        <v>1</v>
      </c>
      <c r="I905" s="147" t="str">
        <f t="shared" si="157"/>
        <v/>
      </c>
      <c r="J905" s="300">
        <f t="shared" si="158"/>
        <v>0</v>
      </c>
      <c r="K905" s="257"/>
      <c r="L905" s="230"/>
      <c r="M905" s="258"/>
      <c r="N905" s="258"/>
      <c r="O905" s="259"/>
      <c r="P905" s="258"/>
      <c r="Q905" s="259"/>
      <c r="R905" s="261"/>
      <c r="S905" s="261"/>
      <c r="T905" s="236"/>
      <c r="U905" s="402"/>
      <c r="V905" s="277">
        <f t="shared" si="159"/>
        <v>0</v>
      </c>
      <c r="W905" s="323" t="str">
        <f t="shared" si="160"/>
        <v/>
      </c>
      <c r="X905" s="238" t="str">
        <f t="shared" si="161"/>
        <v/>
      </c>
      <c r="Y905" s="252">
        <f t="shared" si="162"/>
        <v>0</v>
      </c>
      <c r="Z905" s="252">
        <f t="shared" si="163"/>
        <v>0</v>
      </c>
      <c r="AA905" s="253">
        <f t="shared" si="164"/>
        <v>0</v>
      </c>
      <c r="AB905" s="254">
        <f t="shared" si="165"/>
        <v>0</v>
      </c>
      <c r="AC905" s="254"/>
      <c r="AD905" s="255"/>
    </row>
    <row r="906" spans="1:30" ht="12.75" customHeight="1" x14ac:dyDescent="0.25">
      <c r="A906" s="186"/>
      <c r="B906" s="230"/>
      <c r="C906" s="256"/>
      <c r="D906" s="232"/>
      <c r="E906" s="192">
        <f t="shared" si="155"/>
        <v>10</v>
      </c>
      <c r="F906" s="144" t="str">
        <f>IFERROR(IF(MID(D906,4,3)="AFE",VLOOKUP(D906,'Affiliated entities'!$B$7:$T$37,2,FALSE),VLOOKUP(A906,Beneficiaries!$A$9:$C$38,2,FALSE)),"")</f>
        <v/>
      </c>
      <c r="G906" s="187" t="str">
        <f>IFERROR(IF(MID(D906,4,3)="AFE",VLOOKUP(D906,'Affiliated entities'!$B$7:$T$37,4,FALSE),VLOOKUP(A906,Beneficiaries!$A$9:$C$38,3,FALSE)),"")</f>
        <v/>
      </c>
      <c r="H906" s="188" t="b">
        <f t="shared" si="156"/>
        <v>1</v>
      </c>
      <c r="I906" s="147" t="str">
        <f t="shared" si="157"/>
        <v/>
      </c>
      <c r="J906" s="300">
        <f t="shared" si="158"/>
        <v>0</v>
      </c>
      <c r="K906" s="257"/>
      <c r="L906" s="230"/>
      <c r="M906" s="258"/>
      <c r="N906" s="258"/>
      <c r="O906" s="259"/>
      <c r="P906" s="258"/>
      <c r="Q906" s="259"/>
      <c r="R906" s="261"/>
      <c r="S906" s="261"/>
      <c r="T906" s="236"/>
      <c r="U906" s="402"/>
      <c r="V906" s="277">
        <f t="shared" si="159"/>
        <v>0</v>
      </c>
      <c r="W906" s="323" t="str">
        <f t="shared" si="160"/>
        <v/>
      </c>
      <c r="X906" s="238" t="str">
        <f t="shared" si="161"/>
        <v/>
      </c>
      <c r="Y906" s="252">
        <f t="shared" si="162"/>
        <v>0</v>
      </c>
      <c r="Z906" s="252">
        <f t="shared" si="163"/>
        <v>0</v>
      </c>
      <c r="AA906" s="253">
        <f t="shared" si="164"/>
        <v>0</v>
      </c>
      <c r="AB906" s="254">
        <f t="shared" si="165"/>
        <v>0</v>
      </c>
      <c r="AC906" s="254"/>
      <c r="AD906" s="255"/>
    </row>
    <row r="907" spans="1:30" ht="12.75" customHeight="1" x14ac:dyDescent="0.25">
      <c r="A907" s="186"/>
      <c r="B907" s="230"/>
      <c r="C907" s="256"/>
      <c r="D907" s="232"/>
      <c r="E907" s="192">
        <f t="shared" si="155"/>
        <v>10</v>
      </c>
      <c r="F907" s="144" t="str">
        <f>IFERROR(IF(MID(D907,4,3)="AFE",VLOOKUP(D907,'Affiliated entities'!$B$7:$T$37,2,FALSE),VLOOKUP(A907,Beneficiaries!$A$9:$C$38,2,FALSE)),"")</f>
        <v/>
      </c>
      <c r="G907" s="187" t="str">
        <f>IFERROR(IF(MID(D907,4,3)="AFE",VLOOKUP(D907,'Affiliated entities'!$B$7:$T$37,4,FALSE),VLOOKUP(A907,Beneficiaries!$A$9:$C$38,3,FALSE)),"")</f>
        <v/>
      </c>
      <c r="H907" s="188" t="b">
        <f t="shared" si="156"/>
        <v>1</v>
      </c>
      <c r="I907" s="147" t="str">
        <f t="shared" si="157"/>
        <v/>
      </c>
      <c r="J907" s="300">
        <f t="shared" si="158"/>
        <v>0</v>
      </c>
      <c r="K907" s="257"/>
      <c r="L907" s="230"/>
      <c r="M907" s="258"/>
      <c r="N907" s="258"/>
      <c r="O907" s="259"/>
      <c r="P907" s="258"/>
      <c r="Q907" s="259"/>
      <c r="R907" s="261"/>
      <c r="S907" s="261"/>
      <c r="T907" s="236"/>
      <c r="U907" s="402"/>
      <c r="V907" s="277">
        <f t="shared" si="159"/>
        <v>0</v>
      </c>
      <c r="W907" s="323" t="str">
        <f t="shared" si="160"/>
        <v/>
      </c>
      <c r="X907" s="238" t="str">
        <f t="shared" si="161"/>
        <v/>
      </c>
      <c r="Y907" s="252">
        <f t="shared" si="162"/>
        <v>0</v>
      </c>
      <c r="Z907" s="252">
        <f t="shared" si="163"/>
        <v>0</v>
      </c>
      <c r="AA907" s="253">
        <f t="shared" si="164"/>
        <v>0</v>
      </c>
      <c r="AB907" s="254">
        <f t="shared" si="165"/>
        <v>0</v>
      </c>
      <c r="AC907" s="254"/>
      <c r="AD907" s="255"/>
    </row>
    <row r="908" spans="1:30" ht="12.75" customHeight="1" x14ac:dyDescent="0.25">
      <c r="A908" s="186"/>
      <c r="B908" s="230"/>
      <c r="C908" s="256"/>
      <c r="D908" s="232"/>
      <c r="E908" s="192">
        <f t="shared" si="155"/>
        <v>10</v>
      </c>
      <c r="F908" s="144" t="str">
        <f>IFERROR(IF(MID(D908,4,3)="AFE",VLOOKUP(D908,'Affiliated entities'!$B$7:$T$37,2,FALSE),VLOOKUP(A908,Beneficiaries!$A$9:$C$38,2,FALSE)),"")</f>
        <v/>
      </c>
      <c r="G908" s="187" t="str">
        <f>IFERROR(IF(MID(D908,4,3)="AFE",VLOOKUP(D908,'Affiliated entities'!$B$7:$T$37,4,FALSE),VLOOKUP(A908,Beneficiaries!$A$9:$C$38,3,FALSE)),"")</f>
        <v/>
      </c>
      <c r="H908" s="188" t="b">
        <f t="shared" si="156"/>
        <v>1</v>
      </c>
      <c r="I908" s="147" t="str">
        <f t="shared" si="157"/>
        <v/>
      </c>
      <c r="J908" s="300">
        <f t="shared" si="158"/>
        <v>0</v>
      </c>
      <c r="K908" s="257"/>
      <c r="L908" s="230"/>
      <c r="M908" s="258"/>
      <c r="N908" s="258"/>
      <c r="O908" s="259"/>
      <c r="P908" s="258"/>
      <c r="Q908" s="259"/>
      <c r="R908" s="261"/>
      <c r="S908" s="261"/>
      <c r="T908" s="236"/>
      <c r="U908" s="402"/>
      <c r="V908" s="277">
        <f t="shared" si="159"/>
        <v>0</v>
      </c>
      <c r="W908" s="323" t="str">
        <f t="shared" si="160"/>
        <v/>
      </c>
      <c r="X908" s="238" t="str">
        <f t="shared" si="161"/>
        <v/>
      </c>
      <c r="Y908" s="252">
        <f t="shared" si="162"/>
        <v>0</v>
      </c>
      <c r="Z908" s="252">
        <f t="shared" si="163"/>
        <v>0</v>
      </c>
      <c r="AA908" s="253">
        <f t="shared" si="164"/>
        <v>0</v>
      </c>
      <c r="AB908" s="254">
        <f t="shared" si="165"/>
        <v>0</v>
      </c>
      <c r="AC908" s="254"/>
      <c r="AD908" s="255"/>
    </row>
    <row r="909" spans="1:30" ht="12.75" customHeight="1" x14ac:dyDescent="0.25">
      <c r="A909" s="186"/>
      <c r="B909" s="230"/>
      <c r="C909" s="256"/>
      <c r="D909" s="232"/>
      <c r="E909" s="192">
        <f t="shared" si="155"/>
        <v>10</v>
      </c>
      <c r="F909" s="144" t="str">
        <f>IFERROR(IF(MID(D909,4,3)="AFE",VLOOKUP(D909,'Affiliated entities'!$B$7:$T$37,2,FALSE),VLOOKUP(A909,Beneficiaries!$A$9:$C$38,2,FALSE)),"")</f>
        <v/>
      </c>
      <c r="G909" s="187" t="str">
        <f>IFERROR(IF(MID(D909,4,3)="AFE",VLOOKUP(D909,'Affiliated entities'!$B$7:$T$37,4,FALSE),VLOOKUP(A909,Beneficiaries!$A$9:$C$38,3,FALSE)),"")</f>
        <v/>
      </c>
      <c r="H909" s="188" t="b">
        <f t="shared" si="156"/>
        <v>1</v>
      </c>
      <c r="I909" s="147" t="str">
        <f t="shared" si="157"/>
        <v/>
      </c>
      <c r="J909" s="300">
        <f t="shared" si="158"/>
        <v>0</v>
      </c>
      <c r="K909" s="257"/>
      <c r="L909" s="230"/>
      <c r="M909" s="258"/>
      <c r="N909" s="258"/>
      <c r="O909" s="259"/>
      <c r="P909" s="258"/>
      <c r="Q909" s="259"/>
      <c r="R909" s="261"/>
      <c r="S909" s="261"/>
      <c r="T909" s="236"/>
      <c r="U909" s="402"/>
      <c r="V909" s="277">
        <f t="shared" si="159"/>
        <v>0</v>
      </c>
      <c r="W909" s="323" t="str">
        <f t="shared" si="160"/>
        <v/>
      </c>
      <c r="X909" s="238" t="str">
        <f t="shared" si="161"/>
        <v/>
      </c>
      <c r="Y909" s="252">
        <f t="shared" si="162"/>
        <v>0</v>
      </c>
      <c r="Z909" s="252">
        <f t="shared" si="163"/>
        <v>0</v>
      </c>
      <c r="AA909" s="253">
        <f t="shared" si="164"/>
        <v>0</v>
      </c>
      <c r="AB909" s="254">
        <f t="shared" si="165"/>
        <v>0</v>
      </c>
      <c r="AC909" s="254"/>
      <c r="AD909" s="255"/>
    </row>
    <row r="910" spans="1:30" ht="12.75" customHeight="1" x14ac:dyDescent="0.25">
      <c r="A910" s="186"/>
      <c r="B910" s="230"/>
      <c r="C910" s="256"/>
      <c r="D910" s="232"/>
      <c r="E910" s="192">
        <f t="shared" si="155"/>
        <v>10</v>
      </c>
      <c r="F910" s="144" t="str">
        <f>IFERROR(IF(MID(D910,4,3)="AFE",VLOOKUP(D910,'Affiliated entities'!$B$7:$T$37,2,FALSE),VLOOKUP(A910,Beneficiaries!$A$9:$C$38,2,FALSE)),"")</f>
        <v/>
      </c>
      <c r="G910" s="187" t="str">
        <f>IFERROR(IF(MID(D910,4,3)="AFE",VLOOKUP(D910,'Affiliated entities'!$B$7:$T$37,4,FALSE),VLOOKUP(A910,Beneficiaries!$A$9:$C$38,3,FALSE)),"")</f>
        <v/>
      </c>
      <c r="H910" s="188" t="b">
        <f t="shared" si="156"/>
        <v>1</v>
      </c>
      <c r="I910" s="147" t="str">
        <f t="shared" si="157"/>
        <v/>
      </c>
      <c r="J910" s="300">
        <f t="shared" si="158"/>
        <v>0</v>
      </c>
      <c r="K910" s="257"/>
      <c r="L910" s="230"/>
      <c r="M910" s="258"/>
      <c r="N910" s="258"/>
      <c r="O910" s="259"/>
      <c r="P910" s="258"/>
      <c r="Q910" s="259"/>
      <c r="R910" s="261"/>
      <c r="S910" s="261"/>
      <c r="T910" s="236"/>
      <c r="U910" s="402"/>
      <c r="V910" s="277">
        <f t="shared" si="159"/>
        <v>0</v>
      </c>
      <c r="W910" s="323" t="str">
        <f t="shared" si="160"/>
        <v/>
      </c>
      <c r="X910" s="238" t="str">
        <f t="shared" si="161"/>
        <v/>
      </c>
      <c r="Y910" s="252">
        <f t="shared" si="162"/>
        <v>0</v>
      </c>
      <c r="Z910" s="252">
        <f t="shared" si="163"/>
        <v>0</v>
      </c>
      <c r="AA910" s="253">
        <f t="shared" si="164"/>
        <v>0</v>
      </c>
      <c r="AB910" s="254">
        <f t="shared" si="165"/>
        <v>0</v>
      </c>
      <c r="AC910" s="254"/>
      <c r="AD910" s="255"/>
    </row>
    <row r="911" spans="1:30" ht="12.75" customHeight="1" x14ac:dyDescent="0.25">
      <c r="A911" s="186"/>
      <c r="B911" s="230"/>
      <c r="C911" s="256"/>
      <c r="D911" s="232"/>
      <c r="E911" s="192">
        <f t="shared" si="155"/>
        <v>10</v>
      </c>
      <c r="F911" s="144" t="str">
        <f>IFERROR(IF(MID(D911,4,3)="AFE",VLOOKUP(D911,'Affiliated entities'!$B$7:$T$37,2,FALSE),VLOOKUP(A911,Beneficiaries!$A$9:$C$38,2,FALSE)),"")</f>
        <v/>
      </c>
      <c r="G911" s="187" t="str">
        <f>IFERROR(IF(MID(D911,4,3)="AFE",VLOOKUP(D911,'Affiliated entities'!$B$7:$T$37,4,FALSE),VLOOKUP(A911,Beneficiaries!$A$9:$C$38,3,FALSE)),"")</f>
        <v/>
      </c>
      <c r="H911" s="188" t="b">
        <f t="shared" si="156"/>
        <v>1</v>
      </c>
      <c r="I911" s="147" t="str">
        <f t="shared" si="157"/>
        <v/>
      </c>
      <c r="J911" s="300">
        <f t="shared" si="158"/>
        <v>0</v>
      </c>
      <c r="K911" s="257"/>
      <c r="L911" s="230"/>
      <c r="M911" s="258"/>
      <c r="N911" s="258"/>
      <c r="O911" s="259"/>
      <c r="P911" s="258"/>
      <c r="Q911" s="259"/>
      <c r="R911" s="261"/>
      <c r="S911" s="261"/>
      <c r="T911" s="236"/>
      <c r="U911" s="402"/>
      <c r="V911" s="277">
        <f t="shared" si="159"/>
        <v>0</v>
      </c>
      <c r="W911" s="323" t="str">
        <f t="shared" si="160"/>
        <v/>
      </c>
      <c r="X911" s="238" t="str">
        <f t="shared" si="161"/>
        <v/>
      </c>
      <c r="Y911" s="252">
        <f t="shared" si="162"/>
        <v>0</v>
      </c>
      <c r="Z911" s="252">
        <f t="shared" si="163"/>
        <v>0</v>
      </c>
      <c r="AA911" s="253">
        <f t="shared" si="164"/>
        <v>0</v>
      </c>
      <c r="AB911" s="254">
        <f t="shared" si="165"/>
        <v>0</v>
      </c>
      <c r="AC911" s="254"/>
      <c r="AD911" s="255"/>
    </row>
    <row r="912" spans="1:30" ht="12.75" customHeight="1" x14ac:dyDescent="0.25">
      <c r="A912" s="186"/>
      <c r="B912" s="230"/>
      <c r="C912" s="256"/>
      <c r="D912" s="232"/>
      <c r="E912" s="192">
        <f t="shared" si="155"/>
        <v>10</v>
      </c>
      <c r="F912" s="144" t="str">
        <f>IFERROR(IF(MID(D912,4,3)="AFE",VLOOKUP(D912,'Affiliated entities'!$B$7:$T$37,2,FALSE),VLOOKUP(A912,Beneficiaries!$A$9:$C$38,2,FALSE)),"")</f>
        <v/>
      </c>
      <c r="G912" s="187" t="str">
        <f>IFERROR(IF(MID(D912,4,3)="AFE",VLOOKUP(D912,'Affiliated entities'!$B$7:$T$37,4,FALSE),VLOOKUP(A912,Beneficiaries!$A$9:$C$38,3,FALSE)),"")</f>
        <v/>
      </c>
      <c r="H912" s="188" t="b">
        <f t="shared" si="156"/>
        <v>1</v>
      </c>
      <c r="I912" s="147" t="str">
        <f t="shared" si="157"/>
        <v/>
      </c>
      <c r="J912" s="300">
        <f t="shared" si="158"/>
        <v>0</v>
      </c>
      <c r="K912" s="257"/>
      <c r="L912" s="230"/>
      <c r="M912" s="258"/>
      <c r="N912" s="258"/>
      <c r="O912" s="259"/>
      <c r="P912" s="258"/>
      <c r="Q912" s="259"/>
      <c r="R912" s="261"/>
      <c r="S912" s="261"/>
      <c r="T912" s="236"/>
      <c r="U912" s="402"/>
      <c r="V912" s="277">
        <f t="shared" si="159"/>
        <v>0</v>
      </c>
      <c r="W912" s="323" t="str">
        <f t="shared" si="160"/>
        <v/>
      </c>
      <c r="X912" s="238" t="str">
        <f t="shared" si="161"/>
        <v/>
      </c>
      <c r="Y912" s="252">
        <f t="shared" si="162"/>
        <v>0</v>
      </c>
      <c r="Z912" s="252">
        <f t="shared" si="163"/>
        <v>0</v>
      </c>
      <c r="AA912" s="253">
        <f t="shared" si="164"/>
        <v>0</v>
      </c>
      <c r="AB912" s="254">
        <f t="shared" si="165"/>
        <v>0</v>
      </c>
      <c r="AC912" s="254"/>
      <c r="AD912" s="255"/>
    </row>
    <row r="913" spans="1:30" ht="12.75" customHeight="1" x14ac:dyDescent="0.25">
      <c r="A913" s="186"/>
      <c r="B913" s="230"/>
      <c r="C913" s="256"/>
      <c r="D913" s="232"/>
      <c r="E913" s="192">
        <f t="shared" si="155"/>
        <v>10</v>
      </c>
      <c r="F913" s="144" t="str">
        <f>IFERROR(IF(MID(D913,4,3)="AFE",VLOOKUP(D913,'Affiliated entities'!$B$7:$T$37,2,FALSE),VLOOKUP(A913,Beneficiaries!$A$9:$C$38,2,FALSE)),"")</f>
        <v/>
      </c>
      <c r="G913" s="187" t="str">
        <f>IFERROR(IF(MID(D913,4,3)="AFE",VLOOKUP(D913,'Affiliated entities'!$B$7:$T$37,4,FALSE),VLOOKUP(A913,Beneficiaries!$A$9:$C$38,3,FALSE)),"")</f>
        <v/>
      </c>
      <c r="H913" s="188" t="b">
        <f t="shared" si="156"/>
        <v>1</v>
      </c>
      <c r="I913" s="147" t="str">
        <f t="shared" si="157"/>
        <v/>
      </c>
      <c r="J913" s="300">
        <f t="shared" si="158"/>
        <v>0</v>
      </c>
      <c r="K913" s="257"/>
      <c r="L913" s="230"/>
      <c r="M913" s="258"/>
      <c r="N913" s="258"/>
      <c r="O913" s="259"/>
      <c r="P913" s="258"/>
      <c r="Q913" s="259"/>
      <c r="R913" s="261"/>
      <c r="S913" s="261"/>
      <c r="T913" s="236"/>
      <c r="U913" s="402"/>
      <c r="V913" s="277">
        <f t="shared" si="159"/>
        <v>0</v>
      </c>
      <c r="W913" s="323" t="str">
        <f t="shared" si="160"/>
        <v/>
      </c>
      <c r="X913" s="238" t="str">
        <f t="shared" si="161"/>
        <v/>
      </c>
      <c r="Y913" s="252">
        <f t="shared" si="162"/>
        <v>0</v>
      </c>
      <c r="Z913" s="252">
        <f t="shared" si="163"/>
        <v>0</v>
      </c>
      <c r="AA913" s="253">
        <f t="shared" si="164"/>
        <v>0</v>
      </c>
      <c r="AB913" s="254">
        <f t="shared" si="165"/>
        <v>0</v>
      </c>
      <c r="AC913" s="254"/>
      <c r="AD913" s="255"/>
    </row>
    <row r="914" spans="1:30" ht="12.75" customHeight="1" x14ac:dyDescent="0.25">
      <c r="A914" s="186"/>
      <c r="B914" s="230"/>
      <c r="C914" s="256"/>
      <c r="D914" s="232"/>
      <c r="E914" s="192">
        <f t="shared" si="155"/>
        <v>10</v>
      </c>
      <c r="F914" s="144" t="str">
        <f>IFERROR(IF(MID(D914,4,3)="AFE",VLOOKUP(D914,'Affiliated entities'!$B$7:$T$37,2,FALSE),VLOOKUP(A914,Beneficiaries!$A$9:$C$38,2,FALSE)),"")</f>
        <v/>
      </c>
      <c r="G914" s="187" t="str">
        <f>IFERROR(IF(MID(D914,4,3)="AFE",VLOOKUP(D914,'Affiliated entities'!$B$7:$T$37,4,FALSE),VLOOKUP(A914,Beneficiaries!$A$9:$C$38,3,FALSE)),"")</f>
        <v/>
      </c>
      <c r="H914" s="188" t="b">
        <f t="shared" si="156"/>
        <v>1</v>
      </c>
      <c r="I914" s="147" t="str">
        <f t="shared" si="157"/>
        <v/>
      </c>
      <c r="J914" s="300">
        <f t="shared" si="158"/>
        <v>0</v>
      </c>
      <c r="K914" s="257"/>
      <c r="L914" s="230"/>
      <c r="M914" s="258"/>
      <c r="N914" s="258"/>
      <c r="O914" s="259"/>
      <c r="P914" s="258"/>
      <c r="Q914" s="259"/>
      <c r="R914" s="261"/>
      <c r="S914" s="261"/>
      <c r="T914" s="236"/>
      <c r="U914" s="402"/>
      <c r="V914" s="277">
        <f t="shared" si="159"/>
        <v>0</v>
      </c>
      <c r="W914" s="323" t="str">
        <f t="shared" si="160"/>
        <v/>
      </c>
      <c r="X914" s="238" t="str">
        <f t="shared" si="161"/>
        <v/>
      </c>
      <c r="Y914" s="252">
        <f t="shared" si="162"/>
        <v>0</v>
      </c>
      <c r="Z914" s="252">
        <f t="shared" si="163"/>
        <v>0</v>
      </c>
      <c r="AA914" s="253">
        <f t="shared" si="164"/>
        <v>0</v>
      </c>
      <c r="AB914" s="254">
        <f t="shared" si="165"/>
        <v>0</v>
      </c>
      <c r="AC914" s="254"/>
      <c r="AD914" s="255"/>
    </row>
    <row r="915" spans="1:30" ht="12.75" customHeight="1" x14ac:dyDescent="0.25">
      <c r="A915" s="186"/>
      <c r="B915" s="230"/>
      <c r="C915" s="256"/>
      <c r="D915" s="232"/>
      <c r="E915" s="192">
        <f t="shared" si="155"/>
        <v>10</v>
      </c>
      <c r="F915" s="144" t="str">
        <f>IFERROR(IF(MID(D915,4,3)="AFE",VLOOKUP(D915,'Affiliated entities'!$B$7:$T$37,2,FALSE),VLOOKUP(A915,Beneficiaries!$A$9:$C$38,2,FALSE)),"")</f>
        <v/>
      </c>
      <c r="G915" s="187" t="str">
        <f>IFERROR(IF(MID(D915,4,3)="AFE",VLOOKUP(D915,'Affiliated entities'!$B$7:$T$37,4,FALSE),VLOOKUP(A915,Beneficiaries!$A$9:$C$38,3,FALSE)),"")</f>
        <v/>
      </c>
      <c r="H915" s="188" t="b">
        <f t="shared" si="156"/>
        <v>1</v>
      </c>
      <c r="I915" s="147" t="str">
        <f t="shared" si="157"/>
        <v/>
      </c>
      <c r="J915" s="300">
        <f t="shared" si="158"/>
        <v>0</v>
      </c>
      <c r="K915" s="257"/>
      <c r="L915" s="230"/>
      <c r="M915" s="258"/>
      <c r="N915" s="258"/>
      <c r="O915" s="259"/>
      <c r="P915" s="258"/>
      <c r="Q915" s="259"/>
      <c r="R915" s="261"/>
      <c r="S915" s="261"/>
      <c r="T915" s="236"/>
      <c r="U915" s="402"/>
      <c r="V915" s="277">
        <f t="shared" si="159"/>
        <v>0</v>
      </c>
      <c r="W915" s="323" t="str">
        <f t="shared" si="160"/>
        <v/>
      </c>
      <c r="X915" s="238" t="str">
        <f t="shared" si="161"/>
        <v/>
      </c>
      <c r="Y915" s="252">
        <f t="shared" si="162"/>
        <v>0</v>
      </c>
      <c r="Z915" s="252">
        <f t="shared" si="163"/>
        <v>0</v>
      </c>
      <c r="AA915" s="253">
        <f t="shared" si="164"/>
        <v>0</v>
      </c>
      <c r="AB915" s="254">
        <f t="shared" si="165"/>
        <v>0</v>
      </c>
      <c r="AC915" s="254"/>
      <c r="AD915" s="255"/>
    </row>
    <row r="916" spans="1:30" ht="12.75" customHeight="1" x14ac:dyDescent="0.25">
      <c r="A916" s="186"/>
      <c r="B916" s="230"/>
      <c r="C916" s="256"/>
      <c r="D916" s="232"/>
      <c r="E916" s="192">
        <f t="shared" si="155"/>
        <v>10</v>
      </c>
      <c r="F916" s="144" t="str">
        <f>IFERROR(IF(MID(D916,4,3)="AFE",VLOOKUP(D916,'Affiliated entities'!$B$7:$T$37,2,FALSE),VLOOKUP(A916,Beneficiaries!$A$9:$C$38,2,FALSE)),"")</f>
        <v/>
      </c>
      <c r="G916" s="187" t="str">
        <f>IFERROR(IF(MID(D916,4,3)="AFE",VLOOKUP(D916,'Affiliated entities'!$B$7:$T$37,4,FALSE),VLOOKUP(A916,Beneficiaries!$A$9:$C$38,3,FALSE)),"")</f>
        <v/>
      </c>
      <c r="H916" s="188" t="b">
        <f t="shared" si="156"/>
        <v>1</v>
      </c>
      <c r="I916" s="147" t="str">
        <f t="shared" si="157"/>
        <v/>
      </c>
      <c r="J916" s="300">
        <f t="shared" si="158"/>
        <v>0</v>
      </c>
      <c r="K916" s="257"/>
      <c r="L916" s="230"/>
      <c r="M916" s="258"/>
      <c r="N916" s="258"/>
      <c r="O916" s="259"/>
      <c r="P916" s="258"/>
      <c r="Q916" s="259"/>
      <c r="R916" s="261"/>
      <c r="S916" s="261"/>
      <c r="T916" s="236"/>
      <c r="U916" s="402"/>
      <c r="V916" s="277">
        <f t="shared" si="159"/>
        <v>0</v>
      </c>
      <c r="W916" s="323" t="str">
        <f t="shared" si="160"/>
        <v/>
      </c>
      <c r="X916" s="238" t="str">
        <f t="shared" si="161"/>
        <v/>
      </c>
      <c r="Y916" s="252">
        <f t="shared" si="162"/>
        <v>0</v>
      </c>
      <c r="Z916" s="252">
        <f t="shared" si="163"/>
        <v>0</v>
      </c>
      <c r="AA916" s="253">
        <f t="shared" si="164"/>
        <v>0</v>
      </c>
      <c r="AB916" s="254">
        <f t="shared" si="165"/>
        <v>0</v>
      </c>
      <c r="AC916" s="254"/>
      <c r="AD916" s="255"/>
    </row>
    <row r="917" spans="1:30" ht="12.75" customHeight="1" x14ac:dyDescent="0.25">
      <c r="A917" s="186"/>
      <c r="B917" s="230"/>
      <c r="C917" s="256"/>
      <c r="D917" s="232"/>
      <c r="E917" s="192">
        <f t="shared" si="155"/>
        <v>10</v>
      </c>
      <c r="F917" s="144" t="str">
        <f>IFERROR(IF(MID(D917,4,3)="AFE",VLOOKUP(D917,'Affiliated entities'!$B$7:$T$37,2,FALSE),VLOOKUP(A917,Beneficiaries!$A$9:$C$38,2,FALSE)),"")</f>
        <v/>
      </c>
      <c r="G917" s="187" t="str">
        <f>IFERROR(IF(MID(D917,4,3)="AFE",VLOOKUP(D917,'Affiliated entities'!$B$7:$T$37,4,FALSE),VLOOKUP(A917,Beneficiaries!$A$9:$C$38,3,FALSE)),"")</f>
        <v/>
      </c>
      <c r="H917" s="188" t="b">
        <f t="shared" si="156"/>
        <v>1</v>
      </c>
      <c r="I917" s="147" t="str">
        <f t="shared" si="157"/>
        <v/>
      </c>
      <c r="J917" s="300">
        <f t="shared" si="158"/>
        <v>0</v>
      </c>
      <c r="K917" s="257"/>
      <c r="L917" s="230"/>
      <c r="M917" s="258"/>
      <c r="N917" s="258"/>
      <c r="O917" s="259"/>
      <c r="P917" s="258"/>
      <c r="Q917" s="259"/>
      <c r="R917" s="261"/>
      <c r="S917" s="261"/>
      <c r="T917" s="236"/>
      <c r="U917" s="402"/>
      <c r="V917" s="277">
        <f t="shared" si="159"/>
        <v>0</v>
      </c>
      <c r="W917" s="323" t="str">
        <f t="shared" si="160"/>
        <v/>
      </c>
      <c r="X917" s="238" t="str">
        <f t="shared" si="161"/>
        <v/>
      </c>
      <c r="Y917" s="252">
        <f t="shared" si="162"/>
        <v>0</v>
      </c>
      <c r="Z917" s="252">
        <f t="shared" si="163"/>
        <v>0</v>
      </c>
      <c r="AA917" s="253">
        <f t="shared" si="164"/>
        <v>0</v>
      </c>
      <c r="AB917" s="254">
        <f t="shared" si="165"/>
        <v>0</v>
      </c>
      <c r="AC917" s="254"/>
      <c r="AD917" s="255"/>
    </row>
    <row r="918" spans="1:30" ht="12.75" customHeight="1" x14ac:dyDescent="0.25">
      <c r="A918" s="186"/>
      <c r="B918" s="230"/>
      <c r="C918" s="256"/>
      <c r="D918" s="232"/>
      <c r="E918" s="192">
        <f t="shared" si="155"/>
        <v>10</v>
      </c>
      <c r="F918" s="144" t="str">
        <f>IFERROR(IF(MID(D918,4,3)="AFE",VLOOKUP(D918,'Affiliated entities'!$B$7:$T$37,2,FALSE),VLOOKUP(A918,Beneficiaries!$A$9:$C$38,2,FALSE)),"")</f>
        <v/>
      </c>
      <c r="G918" s="187" t="str">
        <f>IFERROR(IF(MID(D918,4,3)="AFE",VLOOKUP(D918,'Affiliated entities'!$B$7:$T$37,4,FALSE),VLOOKUP(A918,Beneficiaries!$A$9:$C$38,3,FALSE)),"")</f>
        <v/>
      </c>
      <c r="H918" s="188" t="b">
        <f t="shared" si="156"/>
        <v>1</v>
      </c>
      <c r="I918" s="147" t="str">
        <f t="shared" si="157"/>
        <v/>
      </c>
      <c r="J918" s="300">
        <f t="shared" si="158"/>
        <v>0</v>
      </c>
      <c r="K918" s="257"/>
      <c r="L918" s="230"/>
      <c r="M918" s="258"/>
      <c r="N918" s="258"/>
      <c r="O918" s="259"/>
      <c r="P918" s="258"/>
      <c r="Q918" s="259"/>
      <c r="R918" s="261"/>
      <c r="S918" s="261"/>
      <c r="T918" s="236"/>
      <c r="U918" s="402"/>
      <c r="V918" s="277">
        <f t="shared" si="159"/>
        <v>0</v>
      </c>
      <c r="W918" s="323" t="str">
        <f t="shared" si="160"/>
        <v/>
      </c>
      <c r="X918" s="238" t="str">
        <f t="shared" si="161"/>
        <v/>
      </c>
      <c r="Y918" s="252">
        <f t="shared" si="162"/>
        <v>0</v>
      </c>
      <c r="Z918" s="252">
        <f t="shared" si="163"/>
        <v>0</v>
      </c>
      <c r="AA918" s="253">
        <f t="shared" si="164"/>
        <v>0</v>
      </c>
      <c r="AB918" s="254">
        <f t="shared" si="165"/>
        <v>0</v>
      </c>
      <c r="AC918" s="254"/>
      <c r="AD918" s="255"/>
    </row>
    <row r="919" spans="1:30" ht="12.75" customHeight="1" x14ac:dyDescent="0.25">
      <c r="A919" s="186"/>
      <c r="B919" s="230"/>
      <c r="C919" s="256"/>
      <c r="D919" s="232"/>
      <c r="E919" s="192">
        <f t="shared" si="155"/>
        <v>10</v>
      </c>
      <c r="F919" s="144" t="str">
        <f>IFERROR(IF(MID(D919,4,3)="AFE",VLOOKUP(D919,'Affiliated entities'!$B$7:$T$37,2,FALSE),VLOOKUP(A919,Beneficiaries!$A$9:$C$38,2,FALSE)),"")</f>
        <v/>
      </c>
      <c r="G919" s="187" t="str">
        <f>IFERROR(IF(MID(D919,4,3)="AFE",VLOOKUP(D919,'Affiliated entities'!$B$7:$T$37,4,FALSE),VLOOKUP(A919,Beneficiaries!$A$9:$C$38,3,FALSE)),"")</f>
        <v/>
      </c>
      <c r="H919" s="188" t="b">
        <f t="shared" si="156"/>
        <v>1</v>
      </c>
      <c r="I919" s="147" t="str">
        <f t="shared" si="157"/>
        <v/>
      </c>
      <c r="J919" s="300">
        <f t="shared" si="158"/>
        <v>0</v>
      </c>
      <c r="K919" s="257"/>
      <c r="L919" s="230"/>
      <c r="M919" s="258"/>
      <c r="N919" s="258"/>
      <c r="O919" s="259"/>
      <c r="P919" s="258"/>
      <c r="Q919" s="259"/>
      <c r="R919" s="261"/>
      <c r="S919" s="261"/>
      <c r="T919" s="236"/>
      <c r="U919" s="402"/>
      <c r="V919" s="277">
        <f t="shared" si="159"/>
        <v>0</v>
      </c>
      <c r="W919" s="323" t="str">
        <f t="shared" si="160"/>
        <v/>
      </c>
      <c r="X919" s="238" t="str">
        <f t="shared" si="161"/>
        <v/>
      </c>
      <c r="Y919" s="252">
        <f t="shared" si="162"/>
        <v>0</v>
      </c>
      <c r="Z919" s="252">
        <f t="shared" si="163"/>
        <v>0</v>
      </c>
      <c r="AA919" s="253">
        <f t="shared" si="164"/>
        <v>0</v>
      </c>
      <c r="AB919" s="254">
        <f t="shared" si="165"/>
        <v>0</v>
      </c>
      <c r="AC919" s="254"/>
      <c r="AD919" s="255"/>
    </row>
    <row r="920" spans="1:30" ht="12.75" customHeight="1" x14ac:dyDescent="0.25">
      <c r="A920" s="186"/>
      <c r="B920" s="230"/>
      <c r="C920" s="256"/>
      <c r="D920" s="232"/>
      <c r="E920" s="192">
        <f t="shared" si="155"/>
        <v>10</v>
      </c>
      <c r="F920" s="144" t="str">
        <f>IFERROR(IF(MID(D920,4,3)="AFE",VLOOKUP(D920,'Affiliated entities'!$B$7:$T$37,2,FALSE),VLOOKUP(A920,Beneficiaries!$A$9:$C$38,2,FALSE)),"")</f>
        <v/>
      </c>
      <c r="G920" s="187" t="str">
        <f>IFERROR(IF(MID(D920,4,3)="AFE",VLOOKUP(D920,'Affiliated entities'!$B$7:$T$37,4,FALSE),VLOOKUP(A920,Beneficiaries!$A$9:$C$38,3,FALSE)),"")</f>
        <v/>
      </c>
      <c r="H920" s="188" t="b">
        <f t="shared" si="156"/>
        <v>1</v>
      </c>
      <c r="I920" s="147" t="str">
        <f t="shared" si="157"/>
        <v/>
      </c>
      <c r="J920" s="300">
        <f t="shared" si="158"/>
        <v>0</v>
      </c>
      <c r="K920" s="257"/>
      <c r="L920" s="230"/>
      <c r="M920" s="258"/>
      <c r="N920" s="258"/>
      <c r="O920" s="259"/>
      <c r="P920" s="258"/>
      <c r="Q920" s="259"/>
      <c r="R920" s="261"/>
      <c r="S920" s="261"/>
      <c r="T920" s="236"/>
      <c r="U920" s="402"/>
      <c r="V920" s="277">
        <f t="shared" si="159"/>
        <v>0</v>
      </c>
      <c r="W920" s="323" t="str">
        <f t="shared" si="160"/>
        <v/>
      </c>
      <c r="X920" s="238" t="str">
        <f t="shared" si="161"/>
        <v/>
      </c>
      <c r="Y920" s="252">
        <f t="shared" si="162"/>
        <v>0</v>
      </c>
      <c r="Z920" s="252">
        <f t="shared" si="163"/>
        <v>0</v>
      </c>
      <c r="AA920" s="253">
        <f t="shared" si="164"/>
        <v>0</v>
      </c>
      <c r="AB920" s="254">
        <f t="shared" si="165"/>
        <v>0</v>
      </c>
      <c r="AC920" s="254"/>
      <c r="AD920" s="255"/>
    </row>
    <row r="921" spans="1:30" ht="12.75" customHeight="1" x14ac:dyDescent="0.25">
      <c r="A921" s="186"/>
      <c r="B921" s="230"/>
      <c r="C921" s="256"/>
      <c r="D921" s="232"/>
      <c r="E921" s="192">
        <f t="shared" si="155"/>
        <v>10</v>
      </c>
      <c r="F921" s="144" t="str">
        <f>IFERROR(IF(MID(D921,4,3)="AFE",VLOOKUP(D921,'Affiliated entities'!$B$7:$T$37,2,FALSE),VLOOKUP(A921,Beneficiaries!$A$9:$C$38,2,FALSE)),"")</f>
        <v/>
      </c>
      <c r="G921" s="187" t="str">
        <f>IFERROR(IF(MID(D921,4,3)="AFE",VLOOKUP(D921,'Affiliated entities'!$B$7:$T$37,4,FALSE),VLOOKUP(A921,Beneficiaries!$A$9:$C$38,3,FALSE)),"")</f>
        <v/>
      </c>
      <c r="H921" s="188" t="b">
        <f t="shared" si="156"/>
        <v>1</v>
      </c>
      <c r="I921" s="147" t="str">
        <f t="shared" si="157"/>
        <v/>
      </c>
      <c r="J921" s="300">
        <f t="shared" si="158"/>
        <v>0</v>
      </c>
      <c r="K921" s="257"/>
      <c r="L921" s="230"/>
      <c r="M921" s="258"/>
      <c r="N921" s="258"/>
      <c r="O921" s="259"/>
      <c r="P921" s="258"/>
      <c r="Q921" s="259"/>
      <c r="R921" s="261"/>
      <c r="S921" s="261"/>
      <c r="T921" s="236"/>
      <c r="U921" s="402"/>
      <c r="V921" s="277">
        <f t="shared" si="159"/>
        <v>0</v>
      </c>
      <c r="W921" s="323" t="str">
        <f t="shared" si="160"/>
        <v/>
      </c>
      <c r="X921" s="238" t="str">
        <f t="shared" si="161"/>
        <v/>
      </c>
      <c r="Y921" s="252">
        <f t="shared" si="162"/>
        <v>0</v>
      </c>
      <c r="Z921" s="252">
        <f t="shared" si="163"/>
        <v>0</v>
      </c>
      <c r="AA921" s="253">
        <f t="shared" si="164"/>
        <v>0</v>
      </c>
      <c r="AB921" s="254">
        <f t="shared" si="165"/>
        <v>0</v>
      </c>
      <c r="AC921" s="254"/>
      <c r="AD921" s="255"/>
    </row>
    <row r="922" spans="1:30" ht="12.75" customHeight="1" x14ac:dyDescent="0.25">
      <c r="A922" s="186"/>
      <c r="B922" s="230"/>
      <c r="C922" s="256"/>
      <c r="D922" s="232"/>
      <c r="E922" s="192">
        <f t="shared" si="155"/>
        <v>10</v>
      </c>
      <c r="F922" s="144" t="str">
        <f>IFERROR(IF(MID(D922,4,3)="AFE",VLOOKUP(D922,'Affiliated entities'!$B$7:$T$37,2,FALSE),VLOOKUP(A922,Beneficiaries!$A$9:$C$38,2,FALSE)),"")</f>
        <v/>
      </c>
      <c r="G922" s="187" t="str">
        <f>IFERROR(IF(MID(D922,4,3)="AFE",VLOOKUP(D922,'Affiliated entities'!$B$7:$T$37,4,FALSE),VLOOKUP(A922,Beneficiaries!$A$9:$C$38,3,FALSE)),"")</f>
        <v/>
      </c>
      <c r="H922" s="188" t="b">
        <f t="shared" si="156"/>
        <v>1</v>
      </c>
      <c r="I922" s="147" t="str">
        <f t="shared" si="157"/>
        <v/>
      </c>
      <c r="J922" s="300">
        <f t="shared" si="158"/>
        <v>0</v>
      </c>
      <c r="K922" s="257"/>
      <c r="L922" s="230"/>
      <c r="M922" s="258"/>
      <c r="N922" s="258"/>
      <c r="O922" s="259"/>
      <c r="P922" s="258"/>
      <c r="Q922" s="259"/>
      <c r="R922" s="261"/>
      <c r="S922" s="261"/>
      <c r="T922" s="236"/>
      <c r="U922" s="402"/>
      <c r="V922" s="277">
        <f t="shared" si="159"/>
        <v>0</v>
      </c>
      <c r="W922" s="323" t="str">
        <f t="shared" si="160"/>
        <v/>
      </c>
      <c r="X922" s="238" t="str">
        <f t="shared" si="161"/>
        <v/>
      </c>
      <c r="Y922" s="252">
        <f t="shared" si="162"/>
        <v>0</v>
      </c>
      <c r="Z922" s="252">
        <f t="shared" si="163"/>
        <v>0</v>
      </c>
      <c r="AA922" s="253">
        <f t="shared" si="164"/>
        <v>0</v>
      </c>
      <c r="AB922" s="254">
        <f t="shared" si="165"/>
        <v>0</v>
      </c>
      <c r="AC922" s="254"/>
      <c r="AD922" s="255"/>
    </row>
    <row r="923" spans="1:30" ht="12.75" customHeight="1" x14ac:dyDescent="0.25">
      <c r="A923" s="186"/>
      <c r="B923" s="230"/>
      <c r="C923" s="256"/>
      <c r="D923" s="232"/>
      <c r="E923" s="192">
        <f t="shared" si="155"/>
        <v>10</v>
      </c>
      <c r="F923" s="144" t="str">
        <f>IFERROR(IF(MID(D923,4,3)="AFE",VLOOKUP(D923,'Affiliated entities'!$B$7:$T$37,2,FALSE),VLOOKUP(A923,Beneficiaries!$A$9:$C$38,2,FALSE)),"")</f>
        <v/>
      </c>
      <c r="G923" s="187" t="str">
        <f>IFERROR(IF(MID(D923,4,3)="AFE",VLOOKUP(D923,'Affiliated entities'!$B$7:$T$37,4,FALSE),VLOOKUP(A923,Beneficiaries!$A$9:$C$38,3,FALSE)),"")</f>
        <v/>
      </c>
      <c r="H923" s="188" t="b">
        <f t="shared" si="156"/>
        <v>1</v>
      </c>
      <c r="I923" s="147" t="str">
        <f t="shared" si="157"/>
        <v/>
      </c>
      <c r="J923" s="300">
        <f t="shared" si="158"/>
        <v>0</v>
      </c>
      <c r="K923" s="257"/>
      <c r="L923" s="230"/>
      <c r="M923" s="258"/>
      <c r="N923" s="258"/>
      <c r="O923" s="259"/>
      <c r="P923" s="258"/>
      <c r="Q923" s="259"/>
      <c r="R923" s="261"/>
      <c r="S923" s="261"/>
      <c r="T923" s="236"/>
      <c r="U923" s="402"/>
      <c r="V923" s="277">
        <f t="shared" si="159"/>
        <v>0</v>
      </c>
      <c r="W923" s="323" t="str">
        <f t="shared" si="160"/>
        <v/>
      </c>
      <c r="X923" s="238" t="str">
        <f t="shared" si="161"/>
        <v/>
      </c>
      <c r="Y923" s="252">
        <f t="shared" si="162"/>
        <v>0</v>
      </c>
      <c r="Z923" s="252">
        <f t="shared" si="163"/>
        <v>0</v>
      </c>
      <c r="AA923" s="253">
        <f t="shared" si="164"/>
        <v>0</v>
      </c>
      <c r="AB923" s="254">
        <f t="shared" si="165"/>
        <v>0</v>
      </c>
      <c r="AC923" s="254"/>
      <c r="AD923" s="255"/>
    </row>
    <row r="924" spans="1:30" ht="12.75" customHeight="1" x14ac:dyDescent="0.25">
      <c r="A924" s="186"/>
      <c r="B924" s="230"/>
      <c r="C924" s="256"/>
      <c r="D924" s="232"/>
      <c r="E924" s="192">
        <f t="shared" si="155"/>
        <v>10</v>
      </c>
      <c r="F924" s="144" t="str">
        <f>IFERROR(IF(MID(D924,4,3)="AFE",VLOOKUP(D924,'Affiliated entities'!$B$7:$T$37,2,FALSE),VLOOKUP(A924,Beneficiaries!$A$9:$C$38,2,FALSE)),"")</f>
        <v/>
      </c>
      <c r="G924" s="187" t="str">
        <f>IFERROR(IF(MID(D924,4,3)="AFE",VLOOKUP(D924,'Affiliated entities'!$B$7:$T$37,4,FALSE),VLOOKUP(A924,Beneficiaries!$A$9:$C$38,3,FALSE)),"")</f>
        <v/>
      </c>
      <c r="H924" s="188" t="b">
        <f t="shared" si="156"/>
        <v>1</v>
      </c>
      <c r="I924" s="147" t="str">
        <f t="shared" si="157"/>
        <v/>
      </c>
      <c r="J924" s="300">
        <f t="shared" si="158"/>
        <v>0</v>
      </c>
      <c r="K924" s="257"/>
      <c r="L924" s="230"/>
      <c r="M924" s="258"/>
      <c r="N924" s="258"/>
      <c r="O924" s="259"/>
      <c r="P924" s="258"/>
      <c r="Q924" s="259"/>
      <c r="R924" s="261"/>
      <c r="S924" s="261"/>
      <c r="T924" s="236"/>
      <c r="U924" s="402"/>
      <c r="V924" s="277">
        <f t="shared" si="159"/>
        <v>0</v>
      </c>
      <c r="W924" s="323" t="str">
        <f t="shared" si="160"/>
        <v/>
      </c>
      <c r="X924" s="238" t="str">
        <f t="shared" si="161"/>
        <v/>
      </c>
      <c r="Y924" s="252">
        <f t="shared" si="162"/>
        <v>0</v>
      </c>
      <c r="Z924" s="252">
        <f t="shared" si="163"/>
        <v>0</v>
      </c>
      <c r="AA924" s="253">
        <f t="shared" si="164"/>
        <v>0</v>
      </c>
      <c r="AB924" s="254">
        <f t="shared" si="165"/>
        <v>0</v>
      </c>
      <c r="AC924" s="254"/>
      <c r="AD924" s="255"/>
    </row>
    <row r="925" spans="1:30" ht="12.75" customHeight="1" x14ac:dyDescent="0.25">
      <c r="A925" s="186"/>
      <c r="B925" s="230"/>
      <c r="C925" s="256"/>
      <c r="D925" s="232"/>
      <c r="E925" s="192">
        <f t="shared" si="155"/>
        <v>10</v>
      </c>
      <c r="F925" s="144" t="str">
        <f>IFERROR(IF(MID(D925,4,3)="AFE",VLOOKUP(D925,'Affiliated entities'!$B$7:$T$37,2,FALSE),VLOOKUP(A925,Beneficiaries!$A$9:$C$38,2,FALSE)),"")</f>
        <v/>
      </c>
      <c r="G925" s="187" t="str">
        <f>IFERROR(IF(MID(D925,4,3)="AFE",VLOOKUP(D925,'Affiliated entities'!$B$7:$T$37,4,FALSE),VLOOKUP(A925,Beneficiaries!$A$9:$C$38,3,FALSE)),"")</f>
        <v/>
      </c>
      <c r="H925" s="188" t="b">
        <f t="shared" si="156"/>
        <v>1</v>
      </c>
      <c r="I925" s="147" t="str">
        <f t="shared" si="157"/>
        <v/>
      </c>
      <c r="J925" s="300">
        <f t="shared" si="158"/>
        <v>0</v>
      </c>
      <c r="K925" s="257"/>
      <c r="L925" s="230"/>
      <c r="M925" s="258"/>
      <c r="N925" s="258"/>
      <c r="O925" s="259"/>
      <c r="P925" s="258"/>
      <c r="Q925" s="259"/>
      <c r="R925" s="261"/>
      <c r="S925" s="261"/>
      <c r="T925" s="236"/>
      <c r="U925" s="402"/>
      <c r="V925" s="277">
        <f t="shared" si="159"/>
        <v>0</v>
      </c>
      <c r="W925" s="323" t="str">
        <f t="shared" si="160"/>
        <v/>
      </c>
      <c r="X925" s="238" t="str">
        <f t="shared" si="161"/>
        <v/>
      </c>
      <c r="Y925" s="252">
        <f t="shared" si="162"/>
        <v>0</v>
      </c>
      <c r="Z925" s="252">
        <f t="shared" si="163"/>
        <v>0</v>
      </c>
      <c r="AA925" s="253">
        <f t="shared" si="164"/>
        <v>0</v>
      </c>
      <c r="AB925" s="254">
        <f t="shared" si="165"/>
        <v>0</v>
      </c>
      <c r="AC925" s="254"/>
      <c r="AD925" s="255"/>
    </row>
    <row r="926" spans="1:30" ht="12.75" customHeight="1" x14ac:dyDescent="0.25">
      <c r="A926" s="186"/>
      <c r="B926" s="230"/>
      <c r="C926" s="256"/>
      <c r="D926" s="232"/>
      <c r="E926" s="192">
        <f t="shared" si="155"/>
        <v>10</v>
      </c>
      <c r="F926" s="144" t="str">
        <f>IFERROR(IF(MID(D926,4,3)="AFE",VLOOKUP(D926,'Affiliated entities'!$B$7:$T$37,2,FALSE),VLOOKUP(A926,Beneficiaries!$A$9:$C$38,2,FALSE)),"")</f>
        <v/>
      </c>
      <c r="G926" s="187" t="str">
        <f>IFERROR(IF(MID(D926,4,3)="AFE",VLOOKUP(D926,'Affiliated entities'!$B$7:$T$37,4,FALSE),VLOOKUP(A926,Beneficiaries!$A$9:$C$38,3,FALSE)),"")</f>
        <v/>
      </c>
      <c r="H926" s="188" t="b">
        <f t="shared" si="156"/>
        <v>1</v>
      </c>
      <c r="I926" s="147" t="str">
        <f t="shared" si="157"/>
        <v/>
      </c>
      <c r="J926" s="300">
        <f t="shared" si="158"/>
        <v>0</v>
      </c>
      <c r="K926" s="257"/>
      <c r="L926" s="230"/>
      <c r="M926" s="258"/>
      <c r="N926" s="258"/>
      <c r="O926" s="259"/>
      <c r="P926" s="258"/>
      <c r="Q926" s="259"/>
      <c r="R926" s="261"/>
      <c r="S926" s="261"/>
      <c r="T926" s="236"/>
      <c r="U926" s="402"/>
      <c r="V926" s="277">
        <f t="shared" si="159"/>
        <v>0</v>
      </c>
      <c r="W926" s="323" t="str">
        <f t="shared" si="160"/>
        <v/>
      </c>
      <c r="X926" s="238" t="str">
        <f t="shared" si="161"/>
        <v/>
      </c>
      <c r="Y926" s="252">
        <f t="shared" si="162"/>
        <v>0</v>
      </c>
      <c r="Z926" s="252">
        <f t="shared" si="163"/>
        <v>0</v>
      </c>
      <c r="AA926" s="253">
        <f t="shared" si="164"/>
        <v>0</v>
      </c>
      <c r="AB926" s="254">
        <f t="shared" si="165"/>
        <v>0</v>
      </c>
      <c r="AC926" s="254"/>
      <c r="AD926" s="255"/>
    </row>
    <row r="927" spans="1:30" ht="12.75" customHeight="1" x14ac:dyDescent="0.25">
      <c r="A927" s="186"/>
      <c r="B927" s="230"/>
      <c r="C927" s="256"/>
      <c r="D927" s="232"/>
      <c r="E927" s="192">
        <f t="shared" si="155"/>
        <v>10</v>
      </c>
      <c r="F927" s="144" t="str">
        <f>IFERROR(IF(MID(D927,4,3)="AFE",VLOOKUP(D927,'Affiliated entities'!$B$7:$T$37,2,FALSE),VLOOKUP(A927,Beneficiaries!$A$9:$C$38,2,FALSE)),"")</f>
        <v/>
      </c>
      <c r="G927" s="187" t="str">
        <f>IFERROR(IF(MID(D927,4,3)="AFE",VLOOKUP(D927,'Affiliated entities'!$B$7:$T$37,4,FALSE),VLOOKUP(A927,Beneficiaries!$A$9:$C$38,3,FALSE)),"")</f>
        <v/>
      </c>
      <c r="H927" s="188" t="b">
        <f t="shared" si="156"/>
        <v>1</v>
      </c>
      <c r="I927" s="147" t="str">
        <f t="shared" si="157"/>
        <v/>
      </c>
      <c r="J927" s="300">
        <f t="shared" si="158"/>
        <v>0</v>
      </c>
      <c r="K927" s="257"/>
      <c r="L927" s="230"/>
      <c r="M927" s="258"/>
      <c r="N927" s="258"/>
      <c r="O927" s="259"/>
      <c r="P927" s="258"/>
      <c r="Q927" s="259"/>
      <c r="R927" s="261"/>
      <c r="S927" s="261"/>
      <c r="T927" s="236"/>
      <c r="U927" s="402"/>
      <c r="V927" s="277">
        <f t="shared" si="159"/>
        <v>0</v>
      </c>
      <c r="W927" s="323" t="str">
        <f t="shared" si="160"/>
        <v/>
      </c>
      <c r="X927" s="238" t="str">
        <f t="shared" si="161"/>
        <v/>
      </c>
      <c r="Y927" s="252">
        <f t="shared" si="162"/>
        <v>0</v>
      </c>
      <c r="Z927" s="252">
        <f t="shared" si="163"/>
        <v>0</v>
      </c>
      <c r="AA927" s="253">
        <f t="shared" si="164"/>
        <v>0</v>
      </c>
      <c r="AB927" s="254">
        <f t="shared" si="165"/>
        <v>0</v>
      </c>
      <c r="AC927" s="254"/>
      <c r="AD927" s="255"/>
    </row>
    <row r="928" spans="1:30" ht="12.75" customHeight="1" x14ac:dyDescent="0.25">
      <c r="A928" s="186"/>
      <c r="B928" s="230"/>
      <c r="C928" s="256"/>
      <c r="D928" s="232"/>
      <c r="E928" s="192">
        <f t="shared" si="155"/>
        <v>10</v>
      </c>
      <c r="F928" s="144" t="str">
        <f>IFERROR(IF(MID(D928,4,3)="AFE",VLOOKUP(D928,'Affiliated entities'!$B$7:$T$37,2,FALSE),VLOOKUP(A928,Beneficiaries!$A$9:$C$38,2,FALSE)),"")</f>
        <v/>
      </c>
      <c r="G928" s="187" t="str">
        <f>IFERROR(IF(MID(D928,4,3)="AFE",VLOOKUP(D928,'Affiliated entities'!$B$7:$T$37,4,FALSE),VLOOKUP(A928,Beneficiaries!$A$9:$C$38,3,FALSE)),"")</f>
        <v/>
      </c>
      <c r="H928" s="188" t="b">
        <f t="shared" si="156"/>
        <v>1</v>
      </c>
      <c r="I928" s="147" t="str">
        <f t="shared" si="157"/>
        <v/>
      </c>
      <c r="J928" s="300">
        <f t="shared" si="158"/>
        <v>0</v>
      </c>
      <c r="K928" s="257"/>
      <c r="L928" s="230"/>
      <c r="M928" s="258"/>
      <c r="N928" s="258"/>
      <c r="O928" s="259"/>
      <c r="P928" s="258"/>
      <c r="Q928" s="259"/>
      <c r="R928" s="261"/>
      <c r="S928" s="261"/>
      <c r="T928" s="236"/>
      <c r="U928" s="402"/>
      <c r="V928" s="277">
        <f t="shared" si="159"/>
        <v>0</v>
      </c>
      <c r="W928" s="323" t="str">
        <f t="shared" si="160"/>
        <v/>
      </c>
      <c r="X928" s="238" t="str">
        <f t="shared" si="161"/>
        <v/>
      </c>
      <c r="Y928" s="252">
        <f t="shared" si="162"/>
        <v>0</v>
      </c>
      <c r="Z928" s="252">
        <f t="shared" si="163"/>
        <v>0</v>
      </c>
      <c r="AA928" s="253">
        <f t="shared" si="164"/>
        <v>0</v>
      </c>
      <c r="AB928" s="254">
        <f t="shared" si="165"/>
        <v>0</v>
      </c>
      <c r="AC928" s="254"/>
      <c r="AD928" s="255"/>
    </row>
    <row r="929" spans="1:30" ht="12.75" customHeight="1" x14ac:dyDescent="0.25">
      <c r="A929" s="186"/>
      <c r="B929" s="230"/>
      <c r="C929" s="256"/>
      <c r="D929" s="232"/>
      <c r="E929" s="192">
        <f t="shared" si="155"/>
        <v>10</v>
      </c>
      <c r="F929" s="144" t="str">
        <f>IFERROR(IF(MID(D929,4,3)="AFE",VLOOKUP(D929,'Affiliated entities'!$B$7:$T$37,2,FALSE),VLOOKUP(A929,Beneficiaries!$A$9:$C$38,2,FALSE)),"")</f>
        <v/>
      </c>
      <c r="G929" s="187" t="str">
        <f>IFERROR(IF(MID(D929,4,3)="AFE",VLOOKUP(D929,'Affiliated entities'!$B$7:$T$37,4,FALSE),VLOOKUP(A929,Beneficiaries!$A$9:$C$38,3,FALSE)),"")</f>
        <v/>
      </c>
      <c r="H929" s="188" t="b">
        <f t="shared" si="156"/>
        <v>1</v>
      </c>
      <c r="I929" s="147" t="str">
        <f t="shared" si="157"/>
        <v/>
      </c>
      <c r="J929" s="300">
        <f t="shared" si="158"/>
        <v>0</v>
      </c>
      <c r="K929" s="257"/>
      <c r="L929" s="230"/>
      <c r="M929" s="258"/>
      <c r="N929" s="258"/>
      <c r="O929" s="259"/>
      <c r="P929" s="258"/>
      <c r="Q929" s="259"/>
      <c r="R929" s="261"/>
      <c r="S929" s="261"/>
      <c r="T929" s="236"/>
      <c r="U929" s="402"/>
      <c r="V929" s="277">
        <f t="shared" si="159"/>
        <v>0</v>
      </c>
      <c r="W929" s="323" t="str">
        <f t="shared" si="160"/>
        <v/>
      </c>
      <c r="X929" s="238" t="str">
        <f t="shared" si="161"/>
        <v/>
      </c>
      <c r="Y929" s="252">
        <f t="shared" si="162"/>
        <v>0</v>
      </c>
      <c r="Z929" s="252">
        <f t="shared" si="163"/>
        <v>0</v>
      </c>
      <c r="AA929" s="253">
        <f t="shared" si="164"/>
        <v>0</v>
      </c>
      <c r="AB929" s="254">
        <f t="shared" si="165"/>
        <v>0</v>
      </c>
      <c r="AC929" s="254"/>
      <c r="AD929" s="255"/>
    </row>
    <row r="930" spans="1:30" ht="12.75" customHeight="1" x14ac:dyDescent="0.25">
      <c r="A930" s="186"/>
      <c r="B930" s="230"/>
      <c r="C930" s="256"/>
      <c r="D930" s="232"/>
      <c r="E930" s="192">
        <f t="shared" si="155"/>
        <v>10</v>
      </c>
      <c r="F930" s="144" t="str">
        <f>IFERROR(IF(MID(D930,4,3)="AFE",VLOOKUP(D930,'Affiliated entities'!$B$7:$T$37,2,FALSE),VLOOKUP(A930,Beneficiaries!$A$9:$C$38,2,FALSE)),"")</f>
        <v/>
      </c>
      <c r="G930" s="187" t="str">
        <f>IFERROR(IF(MID(D930,4,3)="AFE",VLOOKUP(D930,'Affiliated entities'!$B$7:$T$37,4,FALSE),VLOOKUP(A930,Beneficiaries!$A$9:$C$38,3,FALSE)),"")</f>
        <v/>
      </c>
      <c r="H930" s="188" t="b">
        <f t="shared" si="156"/>
        <v>1</v>
      </c>
      <c r="I930" s="147" t="str">
        <f t="shared" si="157"/>
        <v/>
      </c>
      <c r="J930" s="300">
        <f t="shared" si="158"/>
        <v>0</v>
      </c>
      <c r="K930" s="257"/>
      <c r="L930" s="230"/>
      <c r="M930" s="258"/>
      <c r="N930" s="258"/>
      <c r="O930" s="259"/>
      <c r="P930" s="258"/>
      <c r="Q930" s="259"/>
      <c r="R930" s="261"/>
      <c r="S930" s="261"/>
      <c r="T930" s="236"/>
      <c r="U930" s="402"/>
      <c r="V930" s="277">
        <f t="shared" si="159"/>
        <v>0</v>
      </c>
      <c r="W930" s="323" t="str">
        <f t="shared" si="160"/>
        <v/>
      </c>
      <c r="X930" s="238" t="str">
        <f t="shared" si="161"/>
        <v/>
      </c>
      <c r="Y930" s="252">
        <f t="shared" si="162"/>
        <v>0</v>
      </c>
      <c r="Z930" s="252">
        <f t="shared" si="163"/>
        <v>0</v>
      </c>
      <c r="AA930" s="253">
        <f t="shared" si="164"/>
        <v>0</v>
      </c>
      <c r="AB930" s="254">
        <f t="shared" si="165"/>
        <v>0</v>
      </c>
      <c r="AC930" s="254"/>
      <c r="AD930" s="255"/>
    </row>
    <row r="931" spans="1:30" ht="12.75" customHeight="1" x14ac:dyDescent="0.25">
      <c r="A931" s="186"/>
      <c r="B931" s="230"/>
      <c r="C931" s="256"/>
      <c r="D931" s="232"/>
      <c r="E931" s="192">
        <f t="shared" si="155"/>
        <v>10</v>
      </c>
      <c r="F931" s="144" t="str">
        <f>IFERROR(IF(MID(D931,4,3)="AFE",VLOOKUP(D931,'Affiliated entities'!$B$7:$T$37,2,FALSE),VLOOKUP(A931,Beneficiaries!$A$9:$C$38,2,FALSE)),"")</f>
        <v/>
      </c>
      <c r="G931" s="187" t="str">
        <f>IFERROR(IF(MID(D931,4,3)="AFE",VLOOKUP(D931,'Affiliated entities'!$B$7:$T$37,4,FALSE),VLOOKUP(A931,Beneficiaries!$A$9:$C$38,3,FALSE)),"")</f>
        <v/>
      </c>
      <c r="H931" s="188" t="b">
        <f t="shared" si="156"/>
        <v>1</v>
      </c>
      <c r="I931" s="147" t="str">
        <f t="shared" si="157"/>
        <v/>
      </c>
      <c r="J931" s="300">
        <f t="shared" si="158"/>
        <v>0</v>
      </c>
      <c r="K931" s="257"/>
      <c r="L931" s="230"/>
      <c r="M931" s="258"/>
      <c r="N931" s="258"/>
      <c r="O931" s="259"/>
      <c r="P931" s="258"/>
      <c r="Q931" s="259"/>
      <c r="R931" s="261"/>
      <c r="S931" s="261"/>
      <c r="T931" s="236"/>
      <c r="U931" s="402"/>
      <c r="V931" s="277">
        <f t="shared" si="159"/>
        <v>0</v>
      </c>
      <c r="W931" s="323" t="str">
        <f t="shared" si="160"/>
        <v/>
      </c>
      <c r="X931" s="238" t="str">
        <f t="shared" si="161"/>
        <v/>
      </c>
      <c r="Y931" s="252">
        <f t="shared" si="162"/>
        <v>0</v>
      </c>
      <c r="Z931" s="252">
        <f t="shared" si="163"/>
        <v>0</v>
      </c>
      <c r="AA931" s="253">
        <f t="shared" si="164"/>
        <v>0</v>
      </c>
      <c r="AB931" s="254">
        <f t="shared" si="165"/>
        <v>0</v>
      </c>
      <c r="AC931" s="254"/>
      <c r="AD931" s="255"/>
    </row>
    <row r="932" spans="1:30" ht="12.75" customHeight="1" x14ac:dyDescent="0.25">
      <c r="A932" s="186"/>
      <c r="B932" s="230"/>
      <c r="C932" s="256"/>
      <c r="D932" s="232"/>
      <c r="E932" s="192">
        <f t="shared" si="155"/>
        <v>10</v>
      </c>
      <c r="F932" s="144" t="str">
        <f>IFERROR(IF(MID(D932,4,3)="AFE",VLOOKUP(D932,'Affiliated entities'!$B$7:$T$37,2,FALSE),VLOOKUP(A932,Beneficiaries!$A$9:$C$38,2,FALSE)),"")</f>
        <v/>
      </c>
      <c r="G932" s="187" t="str">
        <f>IFERROR(IF(MID(D932,4,3)="AFE",VLOOKUP(D932,'Affiliated entities'!$B$7:$T$37,4,FALSE),VLOOKUP(A932,Beneficiaries!$A$9:$C$38,3,FALSE)),"")</f>
        <v/>
      </c>
      <c r="H932" s="188" t="b">
        <f t="shared" si="156"/>
        <v>1</v>
      </c>
      <c r="I932" s="147" t="str">
        <f t="shared" si="157"/>
        <v/>
      </c>
      <c r="J932" s="300">
        <f t="shared" si="158"/>
        <v>0</v>
      </c>
      <c r="K932" s="257"/>
      <c r="L932" s="230"/>
      <c r="M932" s="258"/>
      <c r="N932" s="258"/>
      <c r="O932" s="259"/>
      <c r="P932" s="258"/>
      <c r="Q932" s="259"/>
      <c r="R932" s="261"/>
      <c r="S932" s="261"/>
      <c r="T932" s="236"/>
      <c r="U932" s="402"/>
      <c r="V932" s="277">
        <f t="shared" si="159"/>
        <v>0</v>
      </c>
      <c r="W932" s="323" t="str">
        <f t="shared" si="160"/>
        <v/>
      </c>
      <c r="X932" s="238" t="str">
        <f t="shared" si="161"/>
        <v/>
      </c>
      <c r="Y932" s="252">
        <f t="shared" si="162"/>
        <v>0</v>
      </c>
      <c r="Z932" s="252">
        <f t="shared" si="163"/>
        <v>0</v>
      </c>
      <c r="AA932" s="253">
        <f t="shared" si="164"/>
        <v>0</v>
      </c>
      <c r="AB932" s="254">
        <f t="shared" si="165"/>
        <v>0</v>
      </c>
      <c r="AC932" s="254"/>
      <c r="AD932" s="255"/>
    </row>
    <row r="933" spans="1:30" ht="12.75" customHeight="1" x14ac:dyDescent="0.25">
      <c r="A933" s="186"/>
      <c r="B933" s="230"/>
      <c r="C933" s="256"/>
      <c r="D933" s="232"/>
      <c r="E933" s="192">
        <f t="shared" si="155"/>
        <v>10</v>
      </c>
      <c r="F933" s="144" t="str">
        <f>IFERROR(IF(MID(D933,4,3)="AFE",VLOOKUP(D933,'Affiliated entities'!$B$7:$T$37,2,FALSE),VLOOKUP(A933,Beneficiaries!$A$9:$C$38,2,FALSE)),"")</f>
        <v/>
      </c>
      <c r="G933" s="187" t="str">
        <f>IFERROR(IF(MID(D933,4,3)="AFE",VLOOKUP(D933,'Affiliated entities'!$B$7:$T$37,4,FALSE),VLOOKUP(A933,Beneficiaries!$A$9:$C$38,3,FALSE)),"")</f>
        <v/>
      </c>
      <c r="H933" s="188" t="b">
        <f t="shared" si="156"/>
        <v>1</v>
      </c>
      <c r="I933" s="147" t="str">
        <f t="shared" si="157"/>
        <v/>
      </c>
      <c r="J933" s="300">
        <f t="shared" si="158"/>
        <v>0</v>
      </c>
      <c r="K933" s="257"/>
      <c r="L933" s="230"/>
      <c r="M933" s="258"/>
      <c r="N933" s="258"/>
      <c r="O933" s="259"/>
      <c r="P933" s="258"/>
      <c r="Q933" s="259"/>
      <c r="R933" s="261"/>
      <c r="S933" s="261"/>
      <c r="T933" s="236"/>
      <c r="U933" s="402"/>
      <c r="V933" s="277">
        <f t="shared" si="159"/>
        <v>0</v>
      </c>
      <c r="W933" s="323" t="str">
        <f t="shared" si="160"/>
        <v/>
      </c>
      <c r="X933" s="238" t="str">
        <f t="shared" si="161"/>
        <v/>
      </c>
      <c r="Y933" s="252">
        <f t="shared" si="162"/>
        <v>0</v>
      </c>
      <c r="Z933" s="252">
        <f t="shared" si="163"/>
        <v>0</v>
      </c>
      <c r="AA933" s="253">
        <f t="shared" si="164"/>
        <v>0</v>
      </c>
      <c r="AB933" s="254">
        <f t="shared" si="165"/>
        <v>0</v>
      </c>
      <c r="AC933" s="254"/>
      <c r="AD933" s="255"/>
    </row>
    <row r="934" spans="1:30" ht="12.75" customHeight="1" x14ac:dyDescent="0.25">
      <c r="A934" s="186"/>
      <c r="B934" s="230"/>
      <c r="C934" s="256"/>
      <c r="D934" s="232"/>
      <c r="E934" s="192">
        <f t="shared" si="155"/>
        <v>10</v>
      </c>
      <c r="F934" s="144" t="str">
        <f>IFERROR(IF(MID(D934,4,3)="AFE",VLOOKUP(D934,'Affiliated entities'!$B$7:$T$37,2,FALSE),VLOOKUP(A934,Beneficiaries!$A$9:$C$38,2,FALSE)),"")</f>
        <v/>
      </c>
      <c r="G934" s="187" t="str">
        <f>IFERROR(IF(MID(D934,4,3)="AFE",VLOOKUP(D934,'Affiliated entities'!$B$7:$T$37,4,FALSE),VLOOKUP(A934,Beneficiaries!$A$9:$C$38,3,FALSE)),"")</f>
        <v/>
      </c>
      <c r="H934" s="188" t="b">
        <f t="shared" si="156"/>
        <v>1</v>
      </c>
      <c r="I934" s="147" t="str">
        <f t="shared" si="157"/>
        <v/>
      </c>
      <c r="J934" s="300">
        <f t="shared" si="158"/>
        <v>0</v>
      </c>
      <c r="K934" s="257"/>
      <c r="L934" s="230"/>
      <c r="M934" s="258"/>
      <c r="N934" s="258"/>
      <c r="O934" s="259"/>
      <c r="P934" s="258"/>
      <c r="Q934" s="259"/>
      <c r="R934" s="261"/>
      <c r="S934" s="261"/>
      <c r="T934" s="236"/>
      <c r="U934" s="402"/>
      <c r="V934" s="277">
        <f t="shared" si="159"/>
        <v>0</v>
      </c>
      <c r="W934" s="323" t="str">
        <f t="shared" si="160"/>
        <v/>
      </c>
      <c r="X934" s="238" t="str">
        <f t="shared" si="161"/>
        <v/>
      </c>
      <c r="Y934" s="252">
        <f t="shared" si="162"/>
        <v>0</v>
      </c>
      <c r="Z934" s="252">
        <f t="shared" si="163"/>
        <v>0</v>
      </c>
      <c r="AA934" s="253">
        <f t="shared" si="164"/>
        <v>0</v>
      </c>
      <c r="AB934" s="254">
        <f t="shared" si="165"/>
        <v>0</v>
      </c>
      <c r="AC934" s="254"/>
      <c r="AD934" s="255"/>
    </row>
    <row r="935" spans="1:30" ht="12.75" customHeight="1" x14ac:dyDescent="0.25">
      <c r="A935" s="186"/>
      <c r="B935" s="230"/>
      <c r="C935" s="256"/>
      <c r="D935" s="232"/>
      <c r="E935" s="192">
        <f t="shared" si="155"/>
        <v>10</v>
      </c>
      <c r="F935" s="144" t="str">
        <f>IFERROR(IF(MID(D935,4,3)="AFE",VLOOKUP(D935,'Affiliated entities'!$B$7:$T$37,2,FALSE),VLOOKUP(A935,Beneficiaries!$A$9:$C$38,2,FALSE)),"")</f>
        <v/>
      </c>
      <c r="G935" s="187" t="str">
        <f>IFERROR(IF(MID(D935,4,3)="AFE",VLOOKUP(D935,'Affiliated entities'!$B$7:$T$37,4,FALSE),VLOOKUP(A935,Beneficiaries!$A$9:$C$38,3,FALSE)),"")</f>
        <v/>
      </c>
      <c r="H935" s="188" t="b">
        <f t="shared" si="156"/>
        <v>1</v>
      </c>
      <c r="I935" s="147" t="str">
        <f t="shared" si="157"/>
        <v/>
      </c>
      <c r="J935" s="300">
        <f t="shared" si="158"/>
        <v>0</v>
      </c>
      <c r="K935" s="257"/>
      <c r="L935" s="230"/>
      <c r="M935" s="258"/>
      <c r="N935" s="258"/>
      <c r="O935" s="259"/>
      <c r="P935" s="258"/>
      <c r="Q935" s="259"/>
      <c r="R935" s="261"/>
      <c r="S935" s="261"/>
      <c r="T935" s="236"/>
      <c r="U935" s="402"/>
      <c r="V935" s="277">
        <f t="shared" si="159"/>
        <v>0</v>
      </c>
      <c r="W935" s="323" t="str">
        <f t="shared" si="160"/>
        <v/>
      </c>
      <c r="X935" s="238" t="str">
        <f t="shared" si="161"/>
        <v/>
      </c>
      <c r="Y935" s="252">
        <f t="shared" si="162"/>
        <v>0</v>
      </c>
      <c r="Z935" s="252">
        <f t="shared" si="163"/>
        <v>0</v>
      </c>
      <c r="AA935" s="253">
        <f t="shared" si="164"/>
        <v>0</v>
      </c>
      <c r="AB935" s="254">
        <f t="shared" si="165"/>
        <v>0</v>
      </c>
      <c r="AC935" s="254"/>
      <c r="AD935" s="255"/>
    </row>
    <row r="936" spans="1:30" ht="12.75" customHeight="1" x14ac:dyDescent="0.25">
      <c r="A936" s="186"/>
      <c r="B936" s="230"/>
      <c r="C936" s="256"/>
      <c r="D936" s="232"/>
      <c r="E936" s="192">
        <f t="shared" si="155"/>
        <v>10</v>
      </c>
      <c r="F936" s="144" t="str">
        <f>IFERROR(IF(MID(D936,4,3)="AFE",VLOOKUP(D936,'Affiliated entities'!$B$7:$T$37,2,FALSE),VLOOKUP(A936,Beneficiaries!$A$9:$C$38,2,FALSE)),"")</f>
        <v/>
      </c>
      <c r="G936" s="187" t="str">
        <f>IFERROR(IF(MID(D936,4,3)="AFE",VLOOKUP(D936,'Affiliated entities'!$B$7:$T$37,4,FALSE),VLOOKUP(A936,Beneficiaries!$A$9:$C$38,3,FALSE)),"")</f>
        <v/>
      </c>
      <c r="H936" s="188" t="b">
        <f t="shared" si="156"/>
        <v>1</v>
      </c>
      <c r="I936" s="147" t="str">
        <f t="shared" si="157"/>
        <v/>
      </c>
      <c r="J936" s="300">
        <f t="shared" si="158"/>
        <v>0</v>
      </c>
      <c r="K936" s="257"/>
      <c r="L936" s="230"/>
      <c r="M936" s="258"/>
      <c r="N936" s="258"/>
      <c r="O936" s="259"/>
      <c r="P936" s="258"/>
      <c r="Q936" s="259"/>
      <c r="R936" s="261"/>
      <c r="S936" s="261"/>
      <c r="T936" s="236"/>
      <c r="U936" s="402"/>
      <c r="V936" s="277">
        <f t="shared" si="159"/>
        <v>0</v>
      </c>
      <c r="W936" s="323" t="str">
        <f t="shared" si="160"/>
        <v/>
      </c>
      <c r="X936" s="238" t="str">
        <f t="shared" si="161"/>
        <v/>
      </c>
      <c r="Y936" s="252">
        <f t="shared" si="162"/>
        <v>0</v>
      </c>
      <c r="Z936" s="252">
        <f t="shared" si="163"/>
        <v>0</v>
      </c>
      <c r="AA936" s="253">
        <f t="shared" si="164"/>
        <v>0</v>
      </c>
      <c r="AB936" s="254">
        <f t="shared" si="165"/>
        <v>0</v>
      </c>
      <c r="AC936" s="254"/>
      <c r="AD936" s="255"/>
    </row>
    <row r="937" spans="1:30" ht="12.75" customHeight="1" x14ac:dyDescent="0.25">
      <c r="A937" s="186"/>
      <c r="B937" s="230"/>
      <c r="C937" s="256"/>
      <c r="D937" s="232"/>
      <c r="E937" s="192">
        <f t="shared" si="155"/>
        <v>10</v>
      </c>
      <c r="F937" s="144" t="str">
        <f>IFERROR(IF(MID(D937,4,3)="AFE",VLOOKUP(D937,'Affiliated entities'!$B$7:$T$37,2,FALSE),VLOOKUP(A937,Beneficiaries!$A$9:$C$38,2,FALSE)),"")</f>
        <v/>
      </c>
      <c r="G937" s="187" t="str">
        <f>IFERROR(IF(MID(D937,4,3)="AFE",VLOOKUP(D937,'Affiliated entities'!$B$7:$T$37,4,FALSE),VLOOKUP(A937,Beneficiaries!$A$9:$C$38,3,FALSE)),"")</f>
        <v/>
      </c>
      <c r="H937" s="188" t="b">
        <f t="shared" si="156"/>
        <v>1</v>
      </c>
      <c r="I937" s="147" t="str">
        <f t="shared" si="157"/>
        <v/>
      </c>
      <c r="J937" s="300">
        <f t="shared" si="158"/>
        <v>0</v>
      </c>
      <c r="K937" s="257"/>
      <c r="L937" s="230"/>
      <c r="M937" s="258"/>
      <c r="N937" s="258"/>
      <c r="O937" s="259"/>
      <c r="P937" s="258"/>
      <c r="Q937" s="259"/>
      <c r="R937" s="261"/>
      <c r="S937" s="261"/>
      <c r="T937" s="236"/>
      <c r="U937" s="402"/>
      <c r="V937" s="277">
        <f t="shared" si="159"/>
        <v>0</v>
      </c>
      <c r="W937" s="323" t="str">
        <f t="shared" si="160"/>
        <v/>
      </c>
      <c r="X937" s="238" t="str">
        <f t="shared" si="161"/>
        <v/>
      </c>
      <c r="Y937" s="252">
        <f t="shared" si="162"/>
        <v>0</v>
      </c>
      <c r="Z937" s="252">
        <f t="shared" si="163"/>
        <v>0</v>
      </c>
      <c r="AA937" s="253">
        <f t="shared" si="164"/>
        <v>0</v>
      </c>
      <c r="AB937" s="254">
        <f t="shared" si="165"/>
        <v>0</v>
      </c>
      <c r="AC937" s="254"/>
      <c r="AD937" s="255"/>
    </row>
    <row r="938" spans="1:30" ht="12.75" customHeight="1" x14ac:dyDescent="0.25">
      <c r="A938" s="186"/>
      <c r="B938" s="230"/>
      <c r="C938" s="256"/>
      <c r="D938" s="232"/>
      <c r="E938" s="192">
        <f t="shared" si="155"/>
        <v>10</v>
      </c>
      <c r="F938" s="144" t="str">
        <f>IFERROR(IF(MID(D938,4,3)="AFE",VLOOKUP(D938,'Affiliated entities'!$B$7:$T$37,2,FALSE),VLOOKUP(A938,Beneficiaries!$A$9:$C$38,2,FALSE)),"")</f>
        <v/>
      </c>
      <c r="G938" s="187" t="str">
        <f>IFERROR(IF(MID(D938,4,3)="AFE",VLOOKUP(D938,'Affiliated entities'!$B$7:$T$37,4,FALSE),VLOOKUP(A938,Beneficiaries!$A$9:$C$38,3,FALSE)),"")</f>
        <v/>
      </c>
      <c r="H938" s="188" t="b">
        <f t="shared" si="156"/>
        <v>1</v>
      </c>
      <c r="I938" s="147" t="str">
        <f t="shared" si="157"/>
        <v/>
      </c>
      <c r="J938" s="300">
        <f t="shared" si="158"/>
        <v>0</v>
      </c>
      <c r="K938" s="257"/>
      <c r="L938" s="230"/>
      <c r="M938" s="258"/>
      <c r="N938" s="258"/>
      <c r="O938" s="259"/>
      <c r="P938" s="258"/>
      <c r="Q938" s="259"/>
      <c r="R938" s="261"/>
      <c r="S938" s="261"/>
      <c r="T938" s="236"/>
      <c r="U938" s="402"/>
      <c r="V938" s="277">
        <f t="shared" si="159"/>
        <v>0</v>
      </c>
      <c r="W938" s="323" t="str">
        <f t="shared" si="160"/>
        <v/>
      </c>
      <c r="X938" s="238" t="str">
        <f t="shared" si="161"/>
        <v/>
      </c>
      <c r="Y938" s="252">
        <f t="shared" si="162"/>
        <v>0</v>
      </c>
      <c r="Z938" s="252">
        <f t="shared" si="163"/>
        <v>0</v>
      </c>
      <c r="AA938" s="253">
        <f t="shared" si="164"/>
        <v>0</v>
      </c>
      <c r="AB938" s="254">
        <f t="shared" si="165"/>
        <v>0</v>
      </c>
      <c r="AC938" s="254"/>
      <c r="AD938" s="255"/>
    </row>
    <row r="939" spans="1:30" ht="12.75" customHeight="1" x14ac:dyDescent="0.25">
      <c r="A939" s="186"/>
      <c r="B939" s="230"/>
      <c r="C939" s="256"/>
      <c r="D939" s="232"/>
      <c r="E939" s="192">
        <f t="shared" si="155"/>
        <v>10</v>
      </c>
      <c r="F939" s="144" t="str">
        <f>IFERROR(IF(MID(D939,4,3)="AFE",VLOOKUP(D939,'Affiliated entities'!$B$7:$T$37,2,FALSE),VLOOKUP(A939,Beneficiaries!$A$9:$C$38,2,FALSE)),"")</f>
        <v/>
      </c>
      <c r="G939" s="187" t="str">
        <f>IFERROR(IF(MID(D939,4,3)="AFE",VLOOKUP(D939,'Affiliated entities'!$B$7:$T$37,4,FALSE),VLOOKUP(A939,Beneficiaries!$A$9:$C$38,3,FALSE)),"")</f>
        <v/>
      </c>
      <c r="H939" s="188" t="b">
        <f t="shared" si="156"/>
        <v>1</v>
      </c>
      <c r="I939" s="147" t="str">
        <f t="shared" si="157"/>
        <v/>
      </c>
      <c r="J939" s="300">
        <f t="shared" si="158"/>
        <v>0</v>
      </c>
      <c r="K939" s="257"/>
      <c r="L939" s="230"/>
      <c r="M939" s="258"/>
      <c r="N939" s="258"/>
      <c r="O939" s="259"/>
      <c r="P939" s="258"/>
      <c r="Q939" s="259"/>
      <c r="R939" s="261"/>
      <c r="S939" s="261"/>
      <c r="T939" s="236"/>
      <c r="U939" s="402"/>
      <c r="V939" s="277">
        <f t="shared" si="159"/>
        <v>0</v>
      </c>
      <c r="W939" s="323" t="str">
        <f t="shared" si="160"/>
        <v/>
      </c>
      <c r="X939" s="238" t="str">
        <f t="shared" si="161"/>
        <v/>
      </c>
      <c r="Y939" s="252">
        <f t="shared" si="162"/>
        <v>0</v>
      </c>
      <c r="Z939" s="252">
        <f t="shared" si="163"/>
        <v>0</v>
      </c>
      <c r="AA939" s="253">
        <f t="shared" si="164"/>
        <v>0</v>
      </c>
      <c r="AB939" s="254">
        <f t="shared" si="165"/>
        <v>0</v>
      </c>
      <c r="AC939" s="254"/>
      <c r="AD939" s="255"/>
    </row>
    <row r="940" spans="1:30" ht="12.75" customHeight="1" x14ac:dyDescent="0.25">
      <c r="A940" s="186"/>
      <c r="B940" s="230"/>
      <c r="C940" s="256"/>
      <c r="D940" s="232"/>
      <c r="E940" s="192">
        <f t="shared" si="155"/>
        <v>10</v>
      </c>
      <c r="F940" s="144" t="str">
        <f>IFERROR(IF(MID(D940,4,3)="AFE",VLOOKUP(D940,'Affiliated entities'!$B$7:$T$37,2,FALSE),VLOOKUP(A940,Beneficiaries!$A$9:$C$38,2,FALSE)),"")</f>
        <v/>
      </c>
      <c r="G940" s="187" t="str">
        <f>IFERROR(IF(MID(D940,4,3)="AFE",VLOOKUP(D940,'Affiliated entities'!$B$7:$T$37,4,FALSE),VLOOKUP(A940,Beneficiaries!$A$9:$C$38,3,FALSE)),"")</f>
        <v/>
      </c>
      <c r="H940" s="188" t="b">
        <f t="shared" si="156"/>
        <v>1</v>
      </c>
      <c r="I940" s="147" t="str">
        <f t="shared" si="157"/>
        <v/>
      </c>
      <c r="J940" s="300">
        <f t="shared" si="158"/>
        <v>0</v>
      </c>
      <c r="K940" s="257"/>
      <c r="L940" s="230"/>
      <c r="M940" s="258"/>
      <c r="N940" s="258"/>
      <c r="O940" s="259"/>
      <c r="P940" s="258"/>
      <c r="Q940" s="259"/>
      <c r="R940" s="261"/>
      <c r="S940" s="261"/>
      <c r="T940" s="236"/>
      <c r="U940" s="402"/>
      <c r="V940" s="277">
        <f t="shared" si="159"/>
        <v>0</v>
      </c>
      <c r="W940" s="323" t="str">
        <f t="shared" si="160"/>
        <v/>
      </c>
      <c r="X940" s="238" t="str">
        <f t="shared" si="161"/>
        <v/>
      </c>
      <c r="Y940" s="252">
        <f t="shared" si="162"/>
        <v>0</v>
      </c>
      <c r="Z940" s="252">
        <f t="shared" si="163"/>
        <v>0</v>
      </c>
      <c r="AA940" s="253">
        <f t="shared" si="164"/>
        <v>0</v>
      </c>
      <c r="AB940" s="254">
        <f t="shared" si="165"/>
        <v>0</v>
      </c>
      <c r="AC940" s="254"/>
      <c r="AD940" s="255"/>
    </row>
    <row r="941" spans="1:30" ht="12.75" customHeight="1" x14ac:dyDescent="0.25">
      <c r="A941" s="186"/>
      <c r="B941" s="230"/>
      <c r="C941" s="256"/>
      <c r="D941" s="232"/>
      <c r="E941" s="192">
        <f t="shared" si="155"/>
        <v>10</v>
      </c>
      <c r="F941" s="144" t="str">
        <f>IFERROR(IF(MID(D941,4,3)="AFE",VLOOKUP(D941,'Affiliated entities'!$B$7:$T$37,2,FALSE),VLOOKUP(A941,Beneficiaries!$A$9:$C$38,2,FALSE)),"")</f>
        <v/>
      </c>
      <c r="G941" s="187" t="str">
        <f>IFERROR(IF(MID(D941,4,3)="AFE",VLOOKUP(D941,'Affiliated entities'!$B$7:$T$37,4,FALSE),VLOOKUP(A941,Beneficiaries!$A$9:$C$38,3,FALSE)),"")</f>
        <v/>
      </c>
      <c r="H941" s="188" t="b">
        <f t="shared" si="156"/>
        <v>1</v>
      </c>
      <c r="I941" s="147" t="str">
        <f t="shared" si="157"/>
        <v/>
      </c>
      <c r="J941" s="300">
        <f t="shared" si="158"/>
        <v>0</v>
      </c>
      <c r="K941" s="257"/>
      <c r="L941" s="230"/>
      <c r="M941" s="258"/>
      <c r="N941" s="258"/>
      <c r="O941" s="259"/>
      <c r="P941" s="258"/>
      <c r="Q941" s="259"/>
      <c r="R941" s="261"/>
      <c r="S941" s="261"/>
      <c r="T941" s="236"/>
      <c r="U941" s="402"/>
      <c r="V941" s="277">
        <f t="shared" si="159"/>
        <v>0</v>
      </c>
      <c r="W941" s="323" t="str">
        <f t="shared" si="160"/>
        <v/>
      </c>
      <c r="X941" s="238" t="str">
        <f t="shared" si="161"/>
        <v/>
      </c>
      <c r="Y941" s="252">
        <f t="shared" si="162"/>
        <v>0</v>
      </c>
      <c r="Z941" s="252">
        <f t="shared" si="163"/>
        <v>0</v>
      </c>
      <c r="AA941" s="253">
        <f t="shared" si="164"/>
        <v>0</v>
      </c>
      <c r="AB941" s="254">
        <f t="shared" si="165"/>
        <v>0</v>
      </c>
      <c r="AC941" s="254"/>
      <c r="AD941" s="255"/>
    </row>
    <row r="942" spans="1:30" ht="12.75" customHeight="1" x14ac:dyDescent="0.25">
      <c r="A942" s="186"/>
      <c r="B942" s="230"/>
      <c r="C942" s="256"/>
      <c r="D942" s="232"/>
      <c r="E942" s="192">
        <f t="shared" si="155"/>
        <v>10</v>
      </c>
      <c r="F942" s="144" t="str">
        <f>IFERROR(IF(MID(D942,4,3)="AFE",VLOOKUP(D942,'Affiliated entities'!$B$7:$T$37,2,FALSE),VLOOKUP(A942,Beneficiaries!$A$9:$C$38,2,FALSE)),"")</f>
        <v/>
      </c>
      <c r="G942" s="187" t="str">
        <f>IFERROR(IF(MID(D942,4,3)="AFE",VLOOKUP(D942,'Affiliated entities'!$B$7:$T$37,4,FALSE),VLOOKUP(A942,Beneficiaries!$A$9:$C$38,3,FALSE)),"")</f>
        <v/>
      </c>
      <c r="H942" s="188" t="b">
        <f t="shared" si="156"/>
        <v>1</v>
      </c>
      <c r="I942" s="147" t="str">
        <f t="shared" si="157"/>
        <v/>
      </c>
      <c r="J942" s="300">
        <f t="shared" si="158"/>
        <v>0</v>
      </c>
      <c r="K942" s="257"/>
      <c r="L942" s="230"/>
      <c r="M942" s="258"/>
      <c r="N942" s="258"/>
      <c r="O942" s="259"/>
      <c r="P942" s="258"/>
      <c r="Q942" s="259"/>
      <c r="R942" s="261"/>
      <c r="S942" s="261"/>
      <c r="T942" s="236"/>
      <c r="U942" s="402"/>
      <c r="V942" s="277">
        <f t="shared" si="159"/>
        <v>0</v>
      </c>
      <c r="W942" s="323" t="str">
        <f t="shared" si="160"/>
        <v/>
      </c>
      <c r="X942" s="238" t="str">
        <f t="shared" si="161"/>
        <v/>
      </c>
      <c r="Y942" s="252">
        <f t="shared" si="162"/>
        <v>0</v>
      </c>
      <c r="Z942" s="252">
        <f t="shared" si="163"/>
        <v>0</v>
      </c>
      <c r="AA942" s="253">
        <f t="shared" si="164"/>
        <v>0</v>
      </c>
      <c r="AB942" s="254">
        <f t="shared" si="165"/>
        <v>0</v>
      </c>
      <c r="AC942" s="254"/>
      <c r="AD942" s="255"/>
    </row>
    <row r="943" spans="1:30" ht="12.75" customHeight="1" x14ac:dyDescent="0.25">
      <c r="A943" s="186"/>
      <c r="B943" s="230"/>
      <c r="C943" s="256"/>
      <c r="D943" s="232"/>
      <c r="E943" s="192">
        <f t="shared" si="155"/>
        <v>10</v>
      </c>
      <c r="F943" s="144" t="str">
        <f>IFERROR(IF(MID(D943,4,3)="AFE",VLOOKUP(D943,'Affiliated entities'!$B$7:$T$37,2,FALSE),VLOOKUP(A943,Beneficiaries!$A$9:$C$38,2,FALSE)),"")</f>
        <v/>
      </c>
      <c r="G943" s="187" t="str">
        <f>IFERROR(IF(MID(D943,4,3)="AFE",VLOOKUP(D943,'Affiliated entities'!$B$7:$T$37,4,FALSE),VLOOKUP(A943,Beneficiaries!$A$9:$C$38,3,FALSE)),"")</f>
        <v/>
      </c>
      <c r="H943" s="188" t="b">
        <f t="shared" si="156"/>
        <v>1</v>
      </c>
      <c r="I943" s="147" t="str">
        <f t="shared" si="157"/>
        <v/>
      </c>
      <c r="J943" s="300">
        <f t="shared" si="158"/>
        <v>0</v>
      </c>
      <c r="K943" s="257"/>
      <c r="L943" s="230"/>
      <c r="M943" s="258"/>
      <c r="N943" s="258"/>
      <c r="O943" s="259"/>
      <c r="P943" s="258"/>
      <c r="Q943" s="259"/>
      <c r="R943" s="261"/>
      <c r="S943" s="261"/>
      <c r="T943" s="236"/>
      <c r="U943" s="402"/>
      <c r="V943" s="277">
        <f t="shared" si="159"/>
        <v>0</v>
      </c>
      <c r="W943" s="323" t="str">
        <f t="shared" si="160"/>
        <v/>
      </c>
      <c r="X943" s="238" t="str">
        <f t="shared" si="161"/>
        <v/>
      </c>
      <c r="Y943" s="252">
        <f t="shared" si="162"/>
        <v>0</v>
      </c>
      <c r="Z943" s="252">
        <f t="shared" si="163"/>
        <v>0</v>
      </c>
      <c r="AA943" s="253">
        <f t="shared" si="164"/>
        <v>0</v>
      </c>
      <c r="AB943" s="254">
        <f t="shared" si="165"/>
        <v>0</v>
      </c>
      <c r="AC943" s="254"/>
      <c r="AD943" s="255"/>
    </row>
    <row r="944" spans="1:30" ht="12.75" customHeight="1" x14ac:dyDescent="0.25">
      <c r="A944" s="186"/>
      <c r="B944" s="230"/>
      <c r="C944" s="256"/>
      <c r="D944" s="232"/>
      <c r="E944" s="192">
        <f t="shared" si="155"/>
        <v>10</v>
      </c>
      <c r="F944" s="144" t="str">
        <f>IFERROR(IF(MID(D944,4,3)="AFE",VLOOKUP(D944,'Affiliated entities'!$B$7:$T$37,2,FALSE),VLOOKUP(A944,Beneficiaries!$A$9:$C$38,2,FALSE)),"")</f>
        <v/>
      </c>
      <c r="G944" s="187" t="str">
        <f>IFERROR(IF(MID(D944,4,3)="AFE",VLOOKUP(D944,'Affiliated entities'!$B$7:$T$37,4,FALSE),VLOOKUP(A944,Beneficiaries!$A$9:$C$38,3,FALSE)),"")</f>
        <v/>
      </c>
      <c r="H944" s="188" t="b">
        <f t="shared" si="156"/>
        <v>1</v>
      </c>
      <c r="I944" s="147" t="str">
        <f t="shared" si="157"/>
        <v/>
      </c>
      <c r="J944" s="300">
        <f t="shared" si="158"/>
        <v>0</v>
      </c>
      <c r="K944" s="257"/>
      <c r="L944" s="230"/>
      <c r="M944" s="258"/>
      <c r="N944" s="258"/>
      <c r="O944" s="259"/>
      <c r="P944" s="258"/>
      <c r="Q944" s="259"/>
      <c r="R944" s="261"/>
      <c r="S944" s="261"/>
      <c r="T944" s="236"/>
      <c r="U944" s="402"/>
      <c r="V944" s="277">
        <f t="shared" si="159"/>
        <v>0</v>
      </c>
      <c r="W944" s="323" t="str">
        <f t="shared" si="160"/>
        <v/>
      </c>
      <c r="X944" s="238" t="str">
        <f t="shared" si="161"/>
        <v/>
      </c>
      <c r="Y944" s="252">
        <f t="shared" si="162"/>
        <v>0</v>
      </c>
      <c r="Z944" s="252">
        <f t="shared" si="163"/>
        <v>0</v>
      </c>
      <c r="AA944" s="253">
        <f t="shared" si="164"/>
        <v>0</v>
      </c>
      <c r="AB944" s="254">
        <f t="shared" si="165"/>
        <v>0</v>
      </c>
      <c r="AC944" s="254"/>
      <c r="AD944" s="255"/>
    </row>
    <row r="945" spans="1:30" ht="12.75" customHeight="1" x14ac:dyDescent="0.25">
      <c r="A945" s="186"/>
      <c r="B945" s="230"/>
      <c r="C945" s="256"/>
      <c r="D945" s="232"/>
      <c r="E945" s="192">
        <f t="shared" si="155"/>
        <v>10</v>
      </c>
      <c r="F945" s="144" t="str">
        <f>IFERROR(IF(MID(D945,4,3)="AFE",VLOOKUP(D945,'Affiliated entities'!$B$7:$T$37,2,FALSE),VLOOKUP(A945,Beneficiaries!$A$9:$C$38,2,FALSE)),"")</f>
        <v/>
      </c>
      <c r="G945" s="187" t="str">
        <f>IFERROR(IF(MID(D945,4,3)="AFE",VLOOKUP(D945,'Affiliated entities'!$B$7:$T$37,4,FALSE),VLOOKUP(A945,Beneficiaries!$A$9:$C$38,3,FALSE)),"")</f>
        <v/>
      </c>
      <c r="H945" s="188" t="b">
        <f t="shared" si="156"/>
        <v>1</v>
      </c>
      <c r="I945" s="147" t="str">
        <f t="shared" si="157"/>
        <v/>
      </c>
      <c r="J945" s="300">
        <f t="shared" si="158"/>
        <v>0</v>
      </c>
      <c r="K945" s="257"/>
      <c r="L945" s="230"/>
      <c r="M945" s="258"/>
      <c r="N945" s="258"/>
      <c r="O945" s="259"/>
      <c r="P945" s="258"/>
      <c r="Q945" s="259"/>
      <c r="R945" s="261"/>
      <c r="S945" s="261"/>
      <c r="T945" s="236"/>
      <c r="U945" s="402"/>
      <c r="V945" s="277">
        <f t="shared" si="159"/>
        <v>0</v>
      </c>
      <c r="W945" s="323" t="str">
        <f t="shared" si="160"/>
        <v/>
      </c>
      <c r="X945" s="238" t="str">
        <f t="shared" si="161"/>
        <v/>
      </c>
      <c r="Y945" s="252">
        <f t="shared" si="162"/>
        <v>0</v>
      </c>
      <c r="Z945" s="252">
        <f t="shared" si="163"/>
        <v>0</v>
      </c>
      <c r="AA945" s="253">
        <f t="shared" si="164"/>
        <v>0</v>
      </c>
      <c r="AB945" s="254">
        <f t="shared" si="165"/>
        <v>0</v>
      </c>
      <c r="AC945" s="254"/>
      <c r="AD945" s="255"/>
    </row>
    <row r="946" spans="1:30" ht="12.75" customHeight="1" x14ac:dyDescent="0.25">
      <c r="A946" s="186"/>
      <c r="B946" s="230"/>
      <c r="C946" s="256"/>
      <c r="D946" s="232"/>
      <c r="E946" s="192">
        <f t="shared" ref="E946:E1009" si="166">IF(H946=TRUE,10,0)</f>
        <v>10</v>
      </c>
      <c r="F946" s="144" t="str">
        <f>IFERROR(IF(MID(D946,4,3)="AFE",VLOOKUP(D946,'Affiliated entities'!$B$7:$T$37,2,FALSE),VLOOKUP(A946,Beneficiaries!$A$9:$C$38,2,FALSE)),"")</f>
        <v/>
      </c>
      <c r="G946" s="187" t="str">
        <f>IFERROR(IF(MID(D946,4,3)="AFE",VLOOKUP(D946,'Affiliated entities'!$B$7:$T$37,4,FALSE),VLOOKUP(A946,Beneficiaries!$A$9:$C$38,3,FALSE)),"")</f>
        <v/>
      </c>
      <c r="H946" s="188" t="b">
        <f t="shared" ref="H946:H1009" si="167">IF(I946="Partner",TRUE,ISNUMBER(FIND(A946,D946)))</f>
        <v>1</v>
      </c>
      <c r="I946" s="147" t="str">
        <f t="shared" ref="I946:I1009" si="168">IF(A946&lt;&gt;"",D946,"")</f>
        <v/>
      </c>
      <c r="J946" s="300">
        <f t="shared" ref="J946:J1009" si="169">IF(I946="partner",A946,0)</f>
        <v>0</v>
      </c>
      <c r="K946" s="257"/>
      <c r="L946" s="230"/>
      <c r="M946" s="258"/>
      <c r="N946" s="258"/>
      <c r="O946" s="259"/>
      <c r="P946" s="258"/>
      <c r="Q946" s="259"/>
      <c r="R946" s="261"/>
      <c r="S946" s="261"/>
      <c r="T946" s="236"/>
      <c r="U946" s="402"/>
      <c r="V946" s="277">
        <f t="shared" ref="V946:V1009" si="170">+T946+U946</f>
        <v>0</v>
      </c>
      <c r="W946" s="323" t="str">
        <f t="shared" ref="W946:W1009" si="171">IF(A946="","",(IF(OR(B946="",C946="",D946="",K946="",M946="",N946="",O946="",P946="",Q946="",R946="",S946="",),"FILL ALL FIELDS","")))</f>
        <v/>
      </c>
      <c r="X946" s="238" t="str">
        <f t="shared" ref="X946:X1009" si="172">IF(A946="","",(IF(OR(N946=P946, R946=S946),"CHECK DATES or CITY","")))</f>
        <v/>
      </c>
      <c r="Y946" s="252">
        <f t="shared" ref="Y946:Y1009" si="173">IF(OR(O946="IN", O946=""), 0, IF(OR(Q946="IN", Q946=""), 0, T946))</f>
        <v>0</v>
      </c>
      <c r="Z946" s="252">
        <f t="shared" ref="Z946:Z1009" si="174">+U946</f>
        <v>0</v>
      </c>
      <c r="AA946" s="253">
        <f t="shared" ref="AA946:AA1009" si="175">+Z946+Y946</f>
        <v>0</v>
      </c>
      <c r="AB946" s="254">
        <f t="shared" ref="AB946:AB1009" si="176">IF(V946&gt;AA946,V946-AA946,0)</f>
        <v>0</v>
      </c>
      <c r="AC946" s="254"/>
      <c r="AD946" s="255"/>
    </row>
    <row r="947" spans="1:30" ht="12.75" customHeight="1" x14ac:dyDescent="0.25">
      <c r="A947" s="186"/>
      <c r="B947" s="230"/>
      <c r="C947" s="256"/>
      <c r="D947" s="232"/>
      <c r="E947" s="192">
        <f t="shared" si="166"/>
        <v>10</v>
      </c>
      <c r="F947" s="144" t="str">
        <f>IFERROR(IF(MID(D947,4,3)="AFE",VLOOKUP(D947,'Affiliated entities'!$B$7:$T$37,2,FALSE),VLOOKUP(A947,Beneficiaries!$A$9:$C$38,2,FALSE)),"")</f>
        <v/>
      </c>
      <c r="G947" s="187" t="str">
        <f>IFERROR(IF(MID(D947,4,3)="AFE",VLOOKUP(D947,'Affiliated entities'!$B$7:$T$37,4,FALSE),VLOOKUP(A947,Beneficiaries!$A$9:$C$38,3,FALSE)),"")</f>
        <v/>
      </c>
      <c r="H947" s="188" t="b">
        <f t="shared" si="167"/>
        <v>1</v>
      </c>
      <c r="I947" s="147" t="str">
        <f t="shared" si="168"/>
        <v/>
      </c>
      <c r="J947" s="300">
        <f t="shared" si="169"/>
        <v>0</v>
      </c>
      <c r="K947" s="257"/>
      <c r="L947" s="230"/>
      <c r="M947" s="258"/>
      <c r="N947" s="258"/>
      <c r="O947" s="259"/>
      <c r="P947" s="258"/>
      <c r="Q947" s="259"/>
      <c r="R947" s="261"/>
      <c r="S947" s="261"/>
      <c r="T947" s="236"/>
      <c r="U947" s="402"/>
      <c r="V947" s="277">
        <f t="shared" si="170"/>
        <v>0</v>
      </c>
      <c r="W947" s="323" t="str">
        <f t="shared" si="171"/>
        <v/>
      </c>
      <c r="X947" s="238" t="str">
        <f t="shared" si="172"/>
        <v/>
      </c>
      <c r="Y947" s="252">
        <f t="shared" si="173"/>
        <v>0</v>
      </c>
      <c r="Z947" s="252">
        <f t="shared" si="174"/>
        <v>0</v>
      </c>
      <c r="AA947" s="253">
        <f t="shared" si="175"/>
        <v>0</v>
      </c>
      <c r="AB947" s="254">
        <f t="shared" si="176"/>
        <v>0</v>
      </c>
      <c r="AC947" s="254"/>
      <c r="AD947" s="255"/>
    </row>
    <row r="948" spans="1:30" ht="12.75" customHeight="1" x14ac:dyDescent="0.25">
      <c r="A948" s="186"/>
      <c r="B948" s="230"/>
      <c r="C948" s="256"/>
      <c r="D948" s="232"/>
      <c r="E948" s="192">
        <f t="shared" si="166"/>
        <v>10</v>
      </c>
      <c r="F948" s="144" t="str">
        <f>IFERROR(IF(MID(D948,4,3)="AFE",VLOOKUP(D948,'Affiliated entities'!$B$7:$T$37,2,FALSE),VLOOKUP(A948,Beneficiaries!$A$9:$C$38,2,FALSE)),"")</f>
        <v/>
      </c>
      <c r="G948" s="187" t="str">
        <f>IFERROR(IF(MID(D948,4,3)="AFE",VLOOKUP(D948,'Affiliated entities'!$B$7:$T$37,4,FALSE),VLOOKUP(A948,Beneficiaries!$A$9:$C$38,3,FALSE)),"")</f>
        <v/>
      </c>
      <c r="H948" s="188" t="b">
        <f t="shared" si="167"/>
        <v>1</v>
      </c>
      <c r="I948" s="147" t="str">
        <f t="shared" si="168"/>
        <v/>
      </c>
      <c r="J948" s="300">
        <f t="shared" si="169"/>
        <v>0</v>
      </c>
      <c r="K948" s="257"/>
      <c r="L948" s="230"/>
      <c r="M948" s="258"/>
      <c r="N948" s="258"/>
      <c r="O948" s="259"/>
      <c r="P948" s="258"/>
      <c r="Q948" s="259"/>
      <c r="R948" s="261"/>
      <c r="S948" s="261"/>
      <c r="T948" s="236"/>
      <c r="U948" s="402"/>
      <c r="V948" s="277">
        <f t="shared" si="170"/>
        <v>0</v>
      </c>
      <c r="W948" s="323" t="str">
        <f t="shared" si="171"/>
        <v/>
      </c>
      <c r="X948" s="238" t="str">
        <f t="shared" si="172"/>
        <v/>
      </c>
      <c r="Y948" s="252">
        <f t="shared" si="173"/>
        <v>0</v>
      </c>
      <c r="Z948" s="252">
        <f t="shared" si="174"/>
        <v>0</v>
      </c>
      <c r="AA948" s="253">
        <f t="shared" si="175"/>
        <v>0</v>
      </c>
      <c r="AB948" s="254">
        <f t="shared" si="176"/>
        <v>0</v>
      </c>
      <c r="AC948" s="254"/>
      <c r="AD948" s="255"/>
    </row>
    <row r="949" spans="1:30" ht="12.75" customHeight="1" x14ac:dyDescent="0.25">
      <c r="A949" s="186"/>
      <c r="B949" s="230"/>
      <c r="C949" s="256"/>
      <c r="D949" s="232"/>
      <c r="E949" s="192">
        <f t="shared" si="166"/>
        <v>10</v>
      </c>
      <c r="F949" s="144" t="str">
        <f>IFERROR(IF(MID(D949,4,3)="AFE",VLOOKUP(D949,'Affiliated entities'!$B$7:$T$37,2,FALSE),VLOOKUP(A949,Beneficiaries!$A$9:$C$38,2,FALSE)),"")</f>
        <v/>
      </c>
      <c r="G949" s="187" t="str">
        <f>IFERROR(IF(MID(D949,4,3)="AFE",VLOOKUP(D949,'Affiliated entities'!$B$7:$T$37,4,FALSE),VLOOKUP(A949,Beneficiaries!$A$9:$C$38,3,FALSE)),"")</f>
        <v/>
      </c>
      <c r="H949" s="188" t="b">
        <f t="shared" si="167"/>
        <v>1</v>
      </c>
      <c r="I949" s="147" t="str">
        <f t="shared" si="168"/>
        <v/>
      </c>
      <c r="J949" s="300">
        <f t="shared" si="169"/>
        <v>0</v>
      </c>
      <c r="K949" s="257"/>
      <c r="L949" s="230"/>
      <c r="M949" s="258"/>
      <c r="N949" s="258"/>
      <c r="O949" s="259"/>
      <c r="P949" s="258"/>
      <c r="Q949" s="259"/>
      <c r="R949" s="261"/>
      <c r="S949" s="261"/>
      <c r="T949" s="236"/>
      <c r="U949" s="402"/>
      <c r="V949" s="277">
        <f t="shared" si="170"/>
        <v>0</v>
      </c>
      <c r="W949" s="323" t="str">
        <f t="shared" si="171"/>
        <v/>
      </c>
      <c r="X949" s="238" t="str">
        <f t="shared" si="172"/>
        <v/>
      </c>
      <c r="Y949" s="252">
        <f t="shared" si="173"/>
        <v>0</v>
      </c>
      <c r="Z949" s="252">
        <f t="shared" si="174"/>
        <v>0</v>
      </c>
      <c r="AA949" s="253">
        <f t="shared" si="175"/>
        <v>0</v>
      </c>
      <c r="AB949" s="254">
        <f t="shared" si="176"/>
        <v>0</v>
      </c>
      <c r="AC949" s="254"/>
      <c r="AD949" s="255"/>
    </row>
    <row r="950" spans="1:30" ht="12.75" customHeight="1" x14ac:dyDescent="0.25">
      <c r="A950" s="186"/>
      <c r="B950" s="230"/>
      <c r="C950" s="256"/>
      <c r="D950" s="232"/>
      <c r="E950" s="192">
        <f t="shared" si="166"/>
        <v>10</v>
      </c>
      <c r="F950" s="144" t="str">
        <f>IFERROR(IF(MID(D950,4,3)="AFE",VLOOKUP(D950,'Affiliated entities'!$B$7:$T$37,2,FALSE),VLOOKUP(A950,Beneficiaries!$A$9:$C$38,2,FALSE)),"")</f>
        <v/>
      </c>
      <c r="G950" s="187" t="str">
        <f>IFERROR(IF(MID(D950,4,3)="AFE",VLOOKUP(D950,'Affiliated entities'!$B$7:$T$37,4,FALSE),VLOOKUP(A950,Beneficiaries!$A$9:$C$38,3,FALSE)),"")</f>
        <v/>
      </c>
      <c r="H950" s="188" t="b">
        <f t="shared" si="167"/>
        <v>1</v>
      </c>
      <c r="I950" s="147" t="str">
        <f t="shared" si="168"/>
        <v/>
      </c>
      <c r="J950" s="300">
        <f t="shared" si="169"/>
        <v>0</v>
      </c>
      <c r="K950" s="257"/>
      <c r="L950" s="230"/>
      <c r="M950" s="258"/>
      <c r="N950" s="258"/>
      <c r="O950" s="259"/>
      <c r="P950" s="258"/>
      <c r="Q950" s="259"/>
      <c r="R950" s="261"/>
      <c r="S950" s="261"/>
      <c r="T950" s="236"/>
      <c r="U950" s="402"/>
      <c r="V950" s="277">
        <f t="shared" si="170"/>
        <v>0</v>
      </c>
      <c r="W950" s="323" t="str">
        <f t="shared" si="171"/>
        <v/>
      </c>
      <c r="X950" s="238" t="str">
        <f t="shared" si="172"/>
        <v/>
      </c>
      <c r="Y950" s="252">
        <f t="shared" si="173"/>
        <v>0</v>
      </c>
      <c r="Z950" s="252">
        <f t="shared" si="174"/>
        <v>0</v>
      </c>
      <c r="AA950" s="253">
        <f t="shared" si="175"/>
        <v>0</v>
      </c>
      <c r="AB950" s="254">
        <f t="shared" si="176"/>
        <v>0</v>
      </c>
      <c r="AC950" s="254"/>
      <c r="AD950" s="255"/>
    </row>
    <row r="951" spans="1:30" ht="12.75" customHeight="1" x14ac:dyDescent="0.25">
      <c r="A951" s="186"/>
      <c r="B951" s="230"/>
      <c r="C951" s="256"/>
      <c r="D951" s="232"/>
      <c r="E951" s="192">
        <f t="shared" si="166"/>
        <v>10</v>
      </c>
      <c r="F951" s="144" t="str">
        <f>IFERROR(IF(MID(D951,4,3)="AFE",VLOOKUP(D951,'Affiliated entities'!$B$7:$T$37,2,FALSE),VLOOKUP(A951,Beneficiaries!$A$9:$C$38,2,FALSE)),"")</f>
        <v/>
      </c>
      <c r="G951" s="187" t="str">
        <f>IFERROR(IF(MID(D951,4,3)="AFE",VLOOKUP(D951,'Affiliated entities'!$B$7:$T$37,4,FALSE),VLOOKUP(A951,Beneficiaries!$A$9:$C$38,3,FALSE)),"")</f>
        <v/>
      </c>
      <c r="H951" s="188" t="b">
        <f t="shared" si="167"/>
        <v>1</v>
      </c>
      <c r="I951" s="147" t="str">
        <f t="shared" si="168"/>
        <v/>
      </c>
      <c r="J951" s="300">
        <f t="shared" si="169"/>
        <v>0</v>
      </c>
      <c r="K951" s="257"/>
      <c r="L951" s="230"/>
      <c r="M951" s="258"/>
      <c r="N951" s="258"/>
      <c r="O951" s="259"/>
      <c r="P951" s="258"/>
      <c r="Q951" s="259"/>
      <c r="R951" s="261"/>
      <c r="S951" s="261"/>
      <c r="T951" s="236"/>
      <c r="U951" s="402"/>
      <c r="V951" s="277">
        <f t="shared" si="170"/>
        <v>0</v>
      </c>
      <c r="W951" s="323" t="str">
        <f t="shared" si="171"/>
        <v/>
      </c>
      <c r="X951" s="238" t="str">
        <f t="shared" si="172"/>
        <v/>
      </c>
      <c r="Y951" s="252">
        <f t="shared" si="173"/>
        <v>0</v>
      </c>
      <c r="Z951" s="252">
        <f t="shared" si="174"/>
        <v>0</v>
      </c>
      <c r="AA951" s="253">
        <f t="shared" si="175"/>
        <v>0</v>
      </c>
      <c r="AB951" s="254">
        <f t="shared" si="176"/>
        <v>0</v>
      </c>
      <c r="AC951" s="254"/>
      <c r="AD951" s="255"/>
    </row>
    <row r="952" spans="1:30" ht="12.75" customHeight="1" x14ac:dyDescent="0.25">
      <c r="A952" s="186"/>
      <c r="B952" s="230"/>
      <c r="C952" s="256"/>
      <c r="D952" s="232"/>
      <c r="E952" s="192">
        <f t="shared" si="166"/>
        <v>10</v>
      </c>
      <c r="F952" s="144" t="str">
        <f>IFERROR(IF(MID(D952,4,3)="AFE",VLOOKUP(D952,'Affiliated entities'!$B$7:$T$37,2,FALSE),VLOOKUP(A952,Beneficiaries!$A$9:$C$38,2,FALSE)),"")</f>
        <v/>
      </c>
      <c r="G952" s="187" t="str">
        <f>IFERROR(IF(MID(D952,4,3)="AFE",VLOOKUP(D952,'Affiliated entities'!$B$7:$T$37,4,FALSE),VLOOKUP(A952,Beneficiaries!$A$9:$C$38,3,FALSE)),"")</f>
        <v/>
      </c>
      <c r="H952" s="188" t="b">
        <f t="shared" si="167"/>
        <v>1</v>
      </c>
      <c r="I952" s="147" t="str">
        <f t="shared" si="168"/>
        <v/>
      </c>
      <c r="J952" s="300">
        <f t="shared" si="169"/>
        <v>0</v>
      </c>
      <c r="K952" s="257"/>
      <c r="L952" s="230"/>
      <c r="M952" s="258"/>
      <c r="N952" s="258"/>
      <c r="O952" s="259"/>
      <c r="P952" s="258"/>
      <c r="Q952" s="259"/>
      <c r="R952" s="261"/>
      <c r="S952" s="261"/>
      <c r="T952" s="236"/>
      <c r="U952" s="402"/>
      <c r="V952" s="277">
        <f t="shared" si="170"/>
        <v>0</v>
      </c>
      <c r="W952" s="323" t="str">
        <f t="shared" si="171"/>
        <v/>
      </c>
      <c r="X952" s="238" t="str">
        <f t="shared" si="172"/>
        <v/>
      </c>
      <c r="Y952" s="252">
        <f t="shared" si="173"/>
        <v>0</v>
      </c>
      <c r="Z952" s="252">
        <f t="shared" si="174"/>
        <v>0</v>
      </c>
      <c r="AA952" s="253">
        <f t="shared" si="175"/>
        <v>0</v>
      </c>
      <c r="AB952" s="254">
        <f t="shared" si="176"/>
        <v>0</v>
      </c>
      <c r="AC952" s="254"/>
      <c r="AD952" s="255"/>
    </row>
    <row r="953" spans="1:30" ht="12.75" customHeight="1" x14ac:dyDescent="0.25">
      <c r="A953" s="186"/>
      <c r="B953" s="230"/>
      <c r="C953" s="256"/>
      <c r="D953" s="232"/>
      <c r="E953" s="192">
        <f t="shared" si="166"/>
        <v>10</v>
      </c>
      <c r="F953" s="144" t="str">
        <f>IFERROR(IF(MID(D953,4,3)="AFE",VLOOKUP(D953,'Affiliated entities'!$B$7:$T$37,2,FALSE),VLOOKUP(A953,Beneficiaries!$A$9:$C$38,2,FALSE)),"")</f>
        <v/>
      </c>
      <c r="G953" s="187" t="str">
        <f>IFERROR(IF(MID(D953,4,3)="AFE",VLOOKUP(D953,'Affiliated entities'!$B$7:$T$37,4,FALSE),VLOOKUP(A953,Beneficiaries!$A$9:$C$38,3,FALSE)),"")</f>
        <v/>
      </c>
      <c r="H953" s="188" t="b">
        <f t="shared" si="167"/>
        <v>1</v>
      </c>
      <c r="I953" s="147" t="str">
        <f t="shared" si="168"/>
        <v/>
      </c>
      <c r="J953" s="300">
        <f t="shared" si="169"/>
        <v>0</v>
      </c>
      <c r="K953" s="257"/>
      <c r="L953" s="230"/>
      <c r="M953" s="258"/>
      <c r="N953" s="258"/>
      <c r="O953" s="259"/>
      <c r="P953" s="258"/>
      <c r="Q953" s="259"/>
      <c r="R953" s="261"/>
      <c r="S953" s="261"/>
      <c r="T953" s="236"/>
      <c r="U953" s="402"/>
      <c r="V953" s="277">
        <f t="shared" si="170"/>
        <v>0</v>
      </c>
      <c r="W953" s="323" t="str">
        <f t="shared" si="171"/>
        <v/>
      </c>
      <c r="X953" s="238" t="str">
        <f t="shared" si="172"/>
        <v/>
      </c>
      <c r="Y953" s="252">
        <f t="shared" si="173"/>
        <v>0</v>
      </c>
      <c r="Z953" s="252">
        <f t="shared" si="174"/>
        <v>0</v>
      </c>
      <c r="AA953" s="253">
        <f t="shared" si="175"/>
        <v>0</v>
      </c>
      <c r="AB953" s="254">
        <f t="shared" si="176"/>
        <v>0</v>
      </c>
      <c r="AC953" s="254"/>
      <c r="AD953" s="255"/>
    </row>
    <row r="954" spans="1:30" ht="12.75" customHeight="1" x14ac:dyDescent="0.25">
      <c r="A954" s="186"/>
      <c r="B954" s="230"/>
      <c r="C954" s="256"/>
      <c r="D954" s="232"/>
      <c r="E954" s="192">
        <f t="shared" si="166"/>
        <v>10</v>
      </c>
      <c r="F954" s="144" t="str">
        <f>IFERROR(IF(MID(D954,4,3)="AFE",VLOOKUP(D954,'Affiliated entities'!$B$7:$T$37,2,FALSE),VLOOKUP(A954,Beneficiaries!$A$9:$C$38,2,FALSE)),"")</f>
        <v/>
      </c>
      <c r="G954" s="187" t="str">
        <f>IFERROR(IF(MID(D954,4,3)="AFE",VLOOKUP(D954,'Affiliated entities'!$B$7:$T$37,4,FALSE),VLOOKUP(A954,Beneficiaries!$A$9:$C$38,3,FALSE)),"")</f>
        <v/>
      </c>
      <c r="H954" s="188" t="b">
        <f t="shared" si="167"/>
        <v>1</v>
      </c>
      <c r="I954" s="147" t="str">
        <f t="shared" si="168"/>
        <v/>
      </c>
      <c r="J954" s="300">
        <f t="shared" si="169"/>
        <v>0</v>
      </c>
      <c r="K954" s="257"/>
      <c r="L954" s="230"/>
      <c r="M954" s="258"/>
      <c r="N954" s="258"/>
      <c r="O954" s="259"/>
      <c r="P954" s="258"/>
      <c r="Q954" s="259"/>
      <c r="R954" s="261"/>
      <c r="S954" s="261"/>
      <c r="T954" s="236"/>
      <c r="U954" s="402"/>
      <c r="V954" s="277">
        <f t="shared" si="170"/>
        <v>0</v>
      </c>
      <c r="W954" s="323" t="str">
        <f t="shared" si="171"/>
        <v/>
      </c>
      <c r="X954" s="238" t="str">
        <f t="shared" si="172"/>
        <v/>
      </c>
      <c r="Y954" s="252">
        <f t="shared" si="173"/>
        <v>0</v>
      </c>
      <c r="Z954" s="252">
        <f t="shared" si="174"/>
        <v>0</v>
      </c>
      <c r="AA954" s="253">
        <f t="shared" si="175"/>
        <v>0</v>
      </c>
      <c r="AB954" s="254">
        <f t="shared" si="176"/>
        <v>0</v>
      </c>
      <c r="AC954" s="254"/>
      <c r="AD954" s="255"/>
    </row>
    <row r="955" spans="1:30" ht="12.75" customHeight="1" x14ac:dyDescent="0.25">
      <c r="A955" s="186"/>
      <c r="B955" s="230"/>
      <c r="C955" s="256"/>
      <c r="D955" s="232"/>
      <c r="E955" s="192">
        <f t="shared" si="166"/>
        <v>10</v>
      </c>
      <c r="F955" s="144" t="str">
        <f>IFERROR(IF(MID(D955,4,3)="AFE",VLOOKUP(D955,'Affiliated entities'!$B$7:$T$37,2,FALSE),VLOOKUP(A955,Beneficiaries!$A$9:$C$38,2,FALSE)),"")</f>
        <v/>
      </c>
      <c r="G955" s="187" t="str">
        <f>IFERROR(IF(MID(D955,4,3)="AFE",VLOOKUP(D955,'Affiliated entities'!$B$7:$T$37,4,FALSE),VLOOKUP(A955,Beneficiaries!$A$9:$C$38,3,FALSE)),"")</f>
        <v/>
      </c>
      <c r="H955" s="188" t="b">
        <f t="shared" si="167"/>
        <v>1</v>
      </c>
      <c r="I955" s="147" t="str">
        <f t="shared" si="168"/>
        <v/>
      </c>
      <c r="J955" s="300">
        <f t="shared" si="169"/>
        <v>0</v>
      </c>
      <c r="K955" s="257"/>
      <c r="L955" s="230"/>
      <c r="M955" s="258"/>
      <c r="N955" s="258"/>
      <c r="O955" s="259"/>
      <c r="P955" s="258"/>
      <c r="Q955" s="259"/>
      <c r="R955" s="261"/>
      <c r="S955" s="261"/>
      <c r="T955" s="236"/>
      <c r="U955" s="402"/>
      <c r="V955" s="277">
        <f t="shared" si="170"/>
        <v>0</v>
      </c>
      <c r="W955" s="323" t="str">
        <f t="shared" si="171"/>
        <v/>
      </c>
      <c r="X955" s="238" t="str">
        <f t="shared" si="172"/>
        <v/>
      </c>
      <c r="Y955" s="252">
        <f t="shared" si="173"/>
        <v>0</v>
      </c>
      <c r="Z955" s="252">
        <f t="shared" si="174"/>
        <v>0</v>
      </c>
      <c r="AA955" s="253">
        <f t="shared" si="175"/>
        <v>0</v>
      </c>
      <c r="AB955" s="254">
        <f t="shared" si="176"/>
        <v>0</v>
      </c>
      <c r="AC955" s="254"/>
      <c r="AD955" s="255"/>
    </row>
    <row r="956" spans="1:30" ht="12.75" customHeight="1" x14ac:dyDescent="0.25">
      <c r="A956" s="186"/>
      <c r="B956" s="230"/>
      <c r="C956" s="256"/>
      <c r="D956" s="232"/>
      <c r="E956" s="192">
        <f t="shared" si="166"/>
        <v>10</v>
      </c>
      <c r="F956" s="144" t="str">
        <f>IFERROR(IF(MID(D956,4,3)="AFE",VLOOKUP(D956,'Affiliated entities'!$B$7:$T$37,2,FALSE),VLOOKUP(A956,Beneficiaries!$A$9:$C$38,2,FALSE)),"")</f>
        <v/>
      </c>
      <c r="G956" s="187" t="str">
        <f>IFERROR(IF(MID(D956,4,3)="AFE",VLOOKUP(D956,'Affiliated entities'!$B$7:$T$37,4,FALSE),VLOOKUP(A956,Beneficiaries!$A$9:$C$38,3,FALSE)),"")</f>
        <v/>
      </c>
      <c r="H956" s="188" t="b">
        <f t="shared" si="167"/>
        <v>1</v>
      </c>
      <c r="I956" s="147" t="str">
        <f t="shared" si="168"/>
        <v/>
      </c>
      <c r="J956" s="300">
        <f t="shared" si="169"/>
        <v>0</v>
      </c>
      <c r="K956" s="257"/>
      <c r="L956" s="230"/>
      <c r="M956" s="258"/>
      <c r="N956" s="258"/>
      <c r="O956" s="259"/>
      <c r="P956" s="258"/>
      <c r="Q956" s="259"/>
      <c r="R956" s="261"/>
      <c r="S956" s="261"/>
      <c r="T956" s="236"/>
      <c r="U956" s="402"/>
      <c r="V956" s="277">
        <f t="shared" si="170"/>
        <v>0</v>
      </c>
      <c r="W956" s="323" t="str">
        <f t="shared" si="171"/>
        <v/>
      </c>
      <c r="X956" s="238" t="str">
        <f t="shared" si="172"/>
        <v/>
      </c>
      <c r="Y956" s="252">
        <f t="shared" si="173"/>
        <v>0</v>
      </c>
      <c r="Z956" s="252">
        <f t="shared" si="174"/>
        <v>0</v>
      </c>
      <c r="AA956" s="253">
        <f t="shared" si="175"/>
        <v>0</v>
      </c>
      <c r="AB956" s="254">
        <f t="shared" si="176"/>
        <v>0</v>
      </c>
      <c r="AC956" s="254"/>
      <c r="AD956" s="255"/>
    </row>
    <row r="957" spans="1:30" ht="12.75" customHeight="1" x14ac:dyDescent="0.25">
      <c r="A957" s="186"/>
      <c r="B957" s="230"/>
      <c r="C957" s="256"/>
      <c r="D957" s="232"/>
      <c r="E957" s="192">
        <f t="shared" si="166"/>
        <v>10</v>
      </c>
      <c r="F957" s="144" t="str">
        <f>IFERROR(IF(MID(D957,4,3)="AFE",VLOOKUP(D957,'Affiliated entities'!$B$7:$T$37,2,FALSE),VLOOKUP(A957,Beneficiaries!$A$9:$C$38,2,FALSE)),"")</f>
        <v/>
      </c>
      <c r="G957" s="187" t="str">
        <f>IFERROR(IF(MID(D957,4,3)="AFE",VLOOKUP(D957,'Affiliated entities'!$B$7:$T$37,4,FALSE),VLOOKUP(A957,Beneficiaries!$A$9:$C$38,3,FALSE)),"")</f>
        <v/>
      </c>
      <c r="H957" s="188" t="b">
        <f t="shared" si="167"/>
        <v>1</v>
      </c>
      <c r="I957" s="147" t="str">
        <f t="shared" si="168"/>
        <v/>
      </c>
      <c r="J957" s="300">
        <f t="shared" si="169"/>
        <v>0</v>
      </c>
      <c r="K957" s="257"/>
      <c r="L957" s="230"/>
      <c r="M957" s="258"/>
      <c r="N957" s="258"/>
      <c r="O957" s="259"/>
      <c r="P957" s="258"/>
      <c r="Q957" s="259"/>
      <c r="R957" s="261"/>
      <c r="S957" s="261"/>
      <c r="T957" s="236"/>
      <c r="U957" s="402"/>
      <c r="V957" s="277">
        <f t="shared" si="170"/>
        <v>0</v>
      </c>
      <c r="W957" s="323" t="str">
        <f t="shared" si="171"/>
        <v/>
      </c>
      <c r="X957" s="238" t="str">
        <f t="shared" si="172"/>
        <v/>
      </c>
      <c r="Y957" s="252">
        <f t="shared" si="173"/>
        <v>0</v>
      </c>
      <c r="Z957" s="252">
        <f t="shared" si="174"/>
        <v>0</v>
      </c>
      <c r="AA957" s="253">
        <f t="shared" si="175"/>
        <v>0</v>
      </c>
      <c r="AB957" s="254">
        <f t="shared" si="176"/>
        <v>0</v>
      </c>
      <c r="AC957" s="254"/>
      <c r="AD957" s="255"/>
    </row>
    <row r="958" spans="1:30" ht="12.75" customHeight="1" x14ac:dyDescent="0.25">
      <c r="A958" s="186"/>
      <c r="B958" s="230"/>
      <c r="C958" s="256"/>
      <c r="D958" s="232"/>
      <c r="E958" s="192">
        <f t="shared" si="166"/>
        <v>10</v>
      </c>
      <c r="F958" s="144" t="str">
        <f>IFERROR(IF(MID(D958,4,3)="AFE",VLOOKUP(D958,'Affiliated entities'!$B$7:$T$37,2,FALSE),VLOOKUP(A958,Beneficiaries!$A$9:$C$38,2,FALSE)),"")</f>
        <v/>
      </c>
      <c r="G958" s="187" t="str">
        <f>IFERROR(IF(MID(D958,4,3)="AFE",VLOOKUP(D958,'Affiliated entities'!$B$7:$T$37,4,FALSE),VLOOKUP(A958,Beneficiaries!$A$9:$C$38,3,FALSE)),"")</f>
        <v/>
      </c>
      <c r="H958" s="188" t="b">
        <f t="shared" si="167"/>
        <v>1</v>
      </c>
      <c r="I958" s="147" t="str">
        <f t="shared" si="168"/>
        <v/>
      </c>
      <c r="J958" s="300">
        <f t="shared" si="169"/>
        <v>0</v>
      </c>
      <c r="K958" s="257"/>
      <c r="L958" s="230"/>
      <c r="M958" s="258"/>
      <c r="N958" s="258"/>
      <c r="O958" s="259"/>
      <c r="P958" s="258"/>
      <c r="Q958" s="259"/>
      <c r="R958" s="261"/>
      <c r="S958" s="261"/>
      <c r="T958" s="236"/>
      <c r="U958" s="402"/>
      <c r="V958" s="277">
        <f t="shared" si="170"/>
        <v>0</v>
      </c>
      <c r="W958" s="323" t="str">
        <f t="shared" si="171"/>
        <v/>
      </c>
      <c r="X958" s="238" t="str">
        <f t="shared" si="172"/>
        <v/>
      </c>
      <c r="Y958" s="252">
        <f t="shared" si="173"/>
        <v>0</v>
      </c>
      <c r="Z958" s="252">
        <f t="shared" si="174"/>
        <v>0</v>
      </c>
      <c r="AA958" s="253">
        <f t="shared" si="175"/>
        <v>0</v>
      </c>
      <c r="AB958" s="254">
        <f t="shared" si="176"/>
        <v>0</v>
      </c>
      <c r="AC958" s="254"/>
      <c r="AD958" s="255"/>
    </row>
    <row r="959" spans="1:30" ht="12.75" customHeight="1" x14ac:dyDescent="0.25">
      <c r="A959" s="186"/>
      <c r="B959" s="230"/>
      <c r="C959" s="256"/>
      <c r="D959" s="232"/>
      <c r="E959" s="192">
        <f t="shared" si="166"/>
        <v>10</v>
      </c>
      <c r="F959" s="144" t="str">
        <f>IFERROR(IF(MID(D959,4,3)="AFE",VLOOKUP(D959,'Affiliated entities'!$B$7:$T$37,2,FALSE),VLOOKUP(A959,Beneficiaries!$A$9:$C$38,2,FALSE)),"")</f>
        <v/>
      </c>
      <c r="G959" s="187" t="str">
        <f>IFERROR(IF(MID(D959,4,3)="AFE",VLOOKUP(D959,'Affiliated entities'!$B$7:$T$37,4,FALSE),VLOOKUP(A959,Beneficiaries!$A$9:$C$38,3,FALSE)),"")</f>
        <v/>
      </c>
      <c r="H959" s="188" t="b">
        <f t="shared" si="167"/>
        <v>1</v>
      </c>
      <c r="I959" s="147" t="str">
        <f t="shared" si="168"/>
        <v/>
      </c>
      <c r="J959" s="300">
        <f t="shared" si="169"/>
        <v>0</v>
      </c>
      <c r="K959" s="257"/>
      <c r="L959" s="230"/>
      <c r="M959" s="258"/>
      <c r="N959" s="258"/>
      <c r="O959" s="259"/>
      <c r="P959" s="258"/>
      <c r="Q959" s="259"/>
      <c r="R959" s="261"/>
      <c r="S959" s="261"/>
      <c r="T959" s="236"/>
      <c r="U959" s="402"/>
      <c r="V959" s="277">
        <f t="shared" si="170"/>
        <v>0</v>
      </c>
      <c r="W959" s="323" t="str">
        <f t="shared" si="171"/>
        <v/>
      </c>
      <c r="X959" s="238" t="str">
        <f t="shared" si="172"/>
        <v/>
      </c>
      <c r="Y959" s="252">
        <f t="shared" si="173"/>
        <v>0</v>
      </c>
      <c r="Z959" s="252">
        <f t="shared" si="174"/>
        <v>0</v>
      </c>
      <c r="AA959" s="253">
        <f t="shared" si="175"/>
        <v>0</v>
      </c>
      <c r="AB959" s="254">
        <f t="shared" si="176"/>
        <v>0</v>
      </c>
      <c r="AC959" s="254"/>
      <c r="AD959" s="255"/>
    </row>
    <row r="960" spans="1:30" ht="12.75" customHeight="1" x14ac:dyDescent="0.25">
      <c r="A960" s="186"/>
      <c r="B960" s="230"/>
      <c r="C960" s="256"/>
      <c r="D960" s="232"/>
      <c r="E960" s="192">
        <f t="shared" si="166"/>
        <v>10</v>
      </c>
      <c r="F960" s="144" t="str">
        <f>IFERROR(IF(MID(D960,4,3)="AFE",VLOOKUP(D960,'Affiliated entities'!$B$7:$T$37,2,FALSE),VLOOKUP(A960,Beneficiaries!$A$9:$C$38,2,FALSE)),"")</f>
        <v/>
      </c>
      <c r="G960" s="187" t="str">
        <f>IFERROR(IF(MID(D960,4,3)="AFE",VLOOKUP(D960,'Affiliated entities'!$B$7:$T$37,4,FALSE),VLOOKUP(A960,Beneficiaries!$A$9:$C$38,3,FALSE)),"")</f>
        <v/>
      </c>
      <c r="H960" s="188" t="b">
        <f t="shared" si="167"/>
        <v>1</v>
      </c>
      <c r="I960" s="147" t="str">
        <f t="shared" si="168"/>
        <v/>
      </c>
      <c r="J960" s="300">
        <f t="shared" si="169"/>
        <v>0</v>
      </c>
      <c r="K960" s="257"/>
      <c r="L960" s="230"/>
      <c r="M960" s="258"/>
      <c r="N960" s="258"/>
      <c r="O960" s="259"/>
      <c r="P960" s="258"/>
      <c r="Q960" s="259"/>
      <c r="R960" s="261"/>
      <c r="S960" s="261"/>
      <c r="T960" s="236"/>
      <c r="U960" s="402"/>
      <c r="V960" s="277">
        <f t="shared" si="170"/>
        <v>0</v>
      </c>
      <c r="W960" s="323" t="str">
        <f t="shared" si="171"/>
        <v/>
      </c>
      <c r="X960" s="238" t="str">
        <f t="shared" si="172"/>
        <v/>
      </c>
      <c r="Y960" s="252">
        <f t="shared" si="173"/>
        <v>0</v>
      </c>
      <c r="Z960" s="252">
        <f t="shared" si="174"/>
        <v>0</v>
      </c>
      <c r="AA960" s="253">
        <f t="shared" si="175"/>
        <v>0</v>
      </c>
      <c r="AB960" s="254">
        <f t="shared" si="176"/>
        <v>0</v>
      </c>
      <c r="AC960" s="254"/>
      <c r="AD960" s="255"/>
    </row>
    <row r="961" spans="1:30" ht="12.75" customHeight="1" x14ac:dyDescent="0.25">
      <c r="A961" s="186"/>
      <c r="B961" s="230"/>
      <c r="C961" s="256"/>
      <c r="D961" s="232"/>
      <c r="E961" s="192">
        <f t="shared" si="166"/>
        <v>10</v>
      </c>
      <c r="F961" s="144" t="str">
        <f>IFERROR(IF(MID(D961,4,3)="AFE",VLOOKUP(D961,'Affiliated entities'!$B$7:$T$37,2,FALSE),VLOOKUP(A961,Beneficiaries!$A$9:$C$38,2,FALSE)),"")</f>
        <v/>
      </c>
      <c r="G961" s="187" t="str">
        <f>IFERROR(IF(MID(D961,4,3)="AFE",VLOOKUP(D961,'Affiliated entities'!$B$7:$T$37,4,FALSE),VLOOKUP(A961,Beneficiaries!$A$9:$C$38,3,FALSE)),"")</f>
        <v/>
      </c>
      <c r="H961" s="188" t="b">
        <f t="shared" si="167"/>
        <v>1</v>
      </c>
      <c r="I961" s="147" t="str">
        <f t="shared" si="168"/>
        <v/>
      </c>
      <c r="J961" s="300">
        <f t="shared" si="169"/>
        <v>0</v>
      </c>
      <c r="K961" s="257"/>
      <c r="L961" s="230"/>
      <c r="M961" s="258"/>
      <c r="N961" s="258"/>
      <c r="O961" s="259"/>
      <c r="P961" s="258"/>
      <c r="Q961" s="259"/>
      <c r="R961" s="261"/>
      <c r="S961" s="261"/>
      <c r="T961" s="236"/>
      <c r="U961" s="402"/>
      <c r="V961" s="277">
        <f t="shared" si="170"/>
        <v>0</v>
      </c>
      <c r="W961" s="323" t="str">
        <f t="shared" si="171"/>
        <v/>
      </c>
      <c r="X961" s="238" t="str">
        <f t="shared" si="172"/>
        <v/>
      </c>
      <c r="Y961" s="252">
        <f t="shared" si="173"/>
        <v>0</v>
      </c>
      <c r="Z961" s="252">
        <f t="shared" si="174"/>
        <v>0</v>
      </c>
      <c r="AA961" s="253">
        <f t="shared" si="175"/>
        <v>0</v>
      </c>
      <c r="AB961" s="254">
        <f t="shared" si="176"/>
        <v>0</v>
      </c>
      <c r="AC961" s="254"/>
      <c r="AD961" s="255"/>
    </row>
    <row r="962" spans="1:30" ht="12.75" customHeight="1" x14ac:dyDescent="0.25">
      <c r="A962" s="186"/>
      <c r="B962" s="230"/>
      <c r="C962" s="256"/>
      <c r="D962" s="232"/>
      <c r="E962" s="192">
        <f t="shared" si="166"/>
        <v>10</v>
      </c>
      <c r="F962" s="144" t="str">
        <f>IFERROR(IF(MID(D962,4,3)="AFE",VLOOKUP(D962,'Affiliated entities'!$B$7:$T$37,2,FALSE),VLOOKUP(A962,Beneficiaries!$A$9:$C$38,2,FALSE)),"")</f>
        <v/>
      </c>
      <c r="G962" s="187" t="str">
        <f>IFERROR(IF(MID(D962,4,3)="AFE",VLOOKUP(D962,'Affiliated entities'!$B$7:$T$37,4,FALSE),VLOOKUP(A962,Beneficiaries!$A$9:$C$38,3,FALSE)),"")</f>
        <v/>
      </c>
      <c r="H962" s="188" t="b">
        <f t="shared" si="167"/>
        <v>1</v>
      </c>
      <c r="I962" s="147" t="str">
        <f t="shared" si="168"/>
        <v/>
      </c>
      <c r="J962" s="300">
        <f t="shared" si="169"/>
        <v>0</v>
      </c>
      <c r="K962" s="257"/>
      <c r="L962" s="230"/>
      <c r="M962" s="258"/>
      <c r="N962" s="258"/>
      <c r="O962" s="259"/>
      <c r="P962" s="258"/>
      <c r="Q962" s="259"/>
      <c r="R962" s="261"/>
      <c r="S962" s="261"/>
      <c r="T962" s="236"/>
      <c r="U962" s="402"/>
      <c r="V962" s="277">
        <f t="shared" si="170"/>
        <v>0</v>
      </c>
      <c r="W962" s="323" t="str">
        <f t="shared" si="171"/>
        <v/>
      </c>
      <c r="X962" s="238" t="str">
        <f t="shared" si="172"/>
        <v/>
      </c>
      <c r="Y962" s="252">
        <f t="shared" si="173"/>
        <v>0</v>
      </c>
      <c r="Z962" s="252">
        <f t="shared" si="174"/>
        <v>0</v>
      </c>
      <c r="AA962" s="253">
        <f t="shared" si="175"/>
        <v>0</v>
      </c>
      <c r="AB962" s="254">
        <f t="shared" si="176"/>
        <v>0</v>
      </c>
      <c r="AC962" s="254"/>
      <c r="AD962" s="255"/>
    </row>
    <row r="963" spans="1:30" ht="12.75" customHeight="1" x14ac:dyDescent="0.25">
      <c r="A963" s="186"/>
      <c r="B963" s="230"/>
      <c r="C963" s="256"/>
      <c r="D963" s="232"/>
      <c r="E963" s="192">
        <f t="shared" si="166"/>
        <v>10</v>
      </c>
      <c r="F963" s="144" t="str">
        <f>IFERROR(IF(MID(D963,4,3)="AFE",VLOOKUP(D963,'Affiliated entities'!$B$7:$T$37,2,FALSE),VLOOKUP(A963,Beneficiaries!$A$9:$C$38,2,FALSE)),"")</f>
        <v/>
      </c>
      <c r="G963" s="187" t="str">
        <f>IFERROR(IF(MID(D963,4,3)="AFE",VLOOKUP(D963,'Affiliated entities'!$B$7:$T$37,4,FALSE),VLOOKUP(A963,Beneficiaries!$A$9:$C$38,3,FALSE)),"")</f>
        <v/>
      </c>
      <c r="H963" s="188" t="b">
        <f t="shared" si="167"/>
        <v>1</v>
      </c>
      <c r="I963" s="147" t="str">
        <f t="shared" si="168"/>
        <v/>
      </c>
      <c r="J963" s="300">
        <f t="shared" si="169"/>
        <v>0</v>
      </c>
      <c r="K963" s="257"/>
      <c r="L963" s="230"/>
      <c r="M963" s="258"/>
      <c r="N963" s="258"/>
      <c r="O963" s="259"/>
      <c r="P963" s="258"/>
      <c r="Q963" s="259"/>
      <c r="R963" s="261"/>
      <c r="S963" s="261"/>
      <c r="T963" s="236"/>
      <c r="U963" s="402"/>
      <c r="V963" s="277">
        <f t="shared" si="170"/>
        <v>0</v>
      </c>
      <c r="W963" s="323" t="str">
        <f t="shared" si="171"/>
        <v/>
      </c>
      <c r="X963" s="238" t="str">
        <f t="shared" si="172"/>
        <v/>
      </c>
      <c r="Y963" s="252">
        <f t="shared" si="173"/>
        <v>0</v>
      </c>
      <c r="Z963" s="252">
        <f t="shared" si="174"/>
        <v>0</v>
      </c>
      <c r="AA963" s="253">
        <f t="shared" si="175"/>
        <v>0</v>
      </c>
      <c r="AB963" s="254">
        <f t="shared" si="176"/>
        <v>0</v>
      </c>
      <c r="AC963" s="254"/>
      <c r="AD963" s="255"/>
    </row>
    <row r="964" spans="1:30" ht="12.75" customHeight="1" x14ac:dyDescent="0.25">
      <c r="A964" s="186"/>
      <c r="B964" s="230"/>
      <c r="C964" s="256"/>
      <c r="D964" s="232"/>
      <c r="E964" s="192">
        <f t="shared" si="166"/>
        <v>10</v>
      </c>
      <c r="F964" s="144" t="str">
        <f>IFERROR(IF(MID(D964,4,3)="AFE",VLOOKUP(D964,'Affiliated entities'!$B$7:$T$37,2,FALSE),VLOOKUP(A964,Beneficiaries!$A$9:$C$38,2,FALSE)),"")</f>
        <v/>
      </c>
      <c r="G964" s="187" t="str">
        <f>IFERROR(IF(MID(D964,4,3)="AFE",VLOOKUP(D964,'Affiliated entities'!$B$7:$T$37,4,FALSE),VLOOKUP(A964,Beneficiaries!$A$9:$C$38,3,FALSE)),"")</f>
        <v/>
      </c>
      <c r="H964" s="188" t="b">
        <f t="shared" si="167"/>
        <v>1</v>
      </c>
      <c r="I964" s="147" t="str">
        <f t="shared" si="168"/>
        <v/>
      </c>
      <c r="J964" s="300">
        <f t="shared" si="169"/>
        <v>0</v>
      </c>
      <c r="K964" s="257"/>
      <c r="L964" s="230"/>
      <c r="M964" s="258"/>
      <c r="N964" s="258"/>
      <c r="O964" s="259"/>
      <c r="P964" s="258"/>
      <c r="Q964" s="259"/>
      <c r="R964" s="261"/>
      <c r="S964" s="261"/>
      <c r="T964" s="236"/>
      <c r="U964" s="402"/>
      <c r="V964" s="277">
        <f t="shared" si="170"/>
        <v>0</v>
      </c>
      <c r="W964" s="323" t="str">
        <f t="shared" si="171"/>
        <v/>
      </c>
      <c r="X964" s="238" t="str">
        <f t="shared" si="172"/>
        <v/>
      </c>
      <c r="Y964" s="252">
        <f t="shared" si="173"/>
        <v>0</v>
      </c>
      <c r="Z964" s="252">
        <f t="shared" si="174"/>
        <v>0</v>
      </c>
      <c r="AA964" s="253">
        <f t="shared" si="175"/>
        <v>0</v>
      </c>
      <c r="AB964" s="254">
        <f t="shared" si="176"/>
        <v>0</v>
      </c>
      <c r="AC964" s="254"/>
      <c r="AD964" s="255"/>
    </row>
    <row r="965" spans="1:30" ht="12.75" customHeight="1" x14ac:dyDescent="0.25">
      <c r="A965" s="186"/>
      <c r="B965" s="230"/>
      <c r="C965" s="256"/>
      <c r="D965" s="232"/>
      <c r="E965" s="192">
        <f t="shared" si="166"/>
        <v>10</v>
      </c>
      <c r="F965" s="144" t="str">
        <f>IFERROR(IF(MID(D965,4,3)="AFE",VLOOKUP(D965,'Affiliated entities'!$B$7:$T$37,2,FALSE),VLOOKUP(A965,Beneficiaries!$A$9:$C$38,2,FALSE)),"")</f>
        <v/>
      </c>
      <c r="G965" s="187" t="str">
        <f>IFERROR(IF(MID(D965,4,3)="AFE",VLOOKUP(D965,'Affiliated entities'!$B$7:$T$37,4,FALSE),VLOOKUP(A965,Beneficiaries!$A$9:$C$38,3,FALSE)),"")</f>
        <v/>
      </c>
      <c r="H965" s="188" t="b">
        <f t="shared" si="167"/>
        <v>1</v>
      </c>
      <c r="I965" s="147" t="str">
        <f t="shared" si="168"/>
        <v/>
      </c>
      <c r="J965" s="300">
        <f t="shared" si="169"/>
        <v>0</v>
      </c>
      <c r="K965" s="257"/>
      <c r="L965" s="230"/>
      <c r="M965" s="258"/>
      <c r="N965" s="258"/>
      <c r="O965" s="259"/>
      <c r="P965" s="258"/>
      <c r="Q965" s="259"/>
      <c r="R965" s="261"/>
      <c r="S965" s="261"/>
      <c r="T965" s="236"/>
      <c r="U965" s="402"/>
      <c r="V965" s="277">
        <f t="shared" si="170"/>
        <v>0</v>
      </c>
      <c r="W965" s="323" t="str">
        <f t="shared" si="171"/>
        <v/>
      </c>
      <c r="X965" s="238" t="str">
        <f t="shared" si="172"/>
        <v/>
      </c>
      <c r="Y965" s="252">
        <f t="shared" si="173"/>
        <v>0</v>
      </c>
      <c r="Z965" s="252">
        <f t="shared" si="174"/>
        <v>0</v>
      </c>
      <c r="AA965" s="253">
        <f t="shared" si="175"/>
        <v>0</v>
      </c>
      <c r="AB965" s="254">
        <f t="shared" si="176"/>
        <v>0</v>
      </c>
      <c r="AC965" s="254"/>
      <c r="AD965" s="255"/>
    </row>
    <row r="966" spans="1:30" ht="12.75" customHeight="1" x14ac:dyDescent="0.25">
      <c r="A966" s="186"/>
      <c r="B966" s="230"/>
      <c r="C966" s="256"/>
      <c r="D966" s="232"/>
      <c r="E966" s="192">
        <f t="shared" si="166"/>
        <v>10</v>
      </c>
      <c r="F966" s="144" t="str">
        <f>IFERROR(IF(MID(D966,4,3)="AFE",VLOOKUP(D966,'Affiliated entities'!$B$7:$T$37,2,FALSE),VLOOKUP(A966,Beneficiaries!$A$9:$C$38,2,FALSE)),"")</f>
        <v/>
      </c>
      <c r="G966" s="187" t="str">
        <f>IFERROR(IF(MID(D966,4,3)="AFE",VLOOKUP(D966,'Affiliated entities'!$B$7:$T$37,4,FALSE),VLOOKUP(A966,Beneficiaries!$A$9:$C$38,3,FALSE)),"")</f>
        <v/>
      </c>
      <c r="H966" s="188" t="b">
        <f t="shared" si="167"/>
        <v>1</v>
      </c>
      <c r="I966" s="147" t="str">
        <f t="shared" si="168"/>
        <v/>
      </c>
      <c r="J966" s="300">
        <f t="shared" si="169"/>
        <v>0</v>
      </c>
      <c r="K966" s="257"/>
      <c r="L966" s="230"/>
      <c r="M966" s="258"/>
      <c r="N966" s="258"/>
      <c r="O966" s="259"/>
      <c r="P966" s="258"/>
      <c r="Q966" s="259"/>
      <c r="R966" s="261"/>
      <c r="S966" s="261"/>
      <c r="T966" s="236"/>
      <c r="U966" s="402"/>
      <c r="V966" s="277">
        <f t="shared" si="170"/>
        <v>0</v>
      </c>
      <c r="W966" s="323" t="str">
        <f t="shared" si="171"/>
        <v/>
      </c>
      <c r="X966" s="238" t="str">
        <f t="shared" si="172"/>
        <v/>
      </c>
      <c r="Y966" s="252">
        <f t="shared" si="173"/>
        <v>0</v>
      </c>
      <c r="Z966" s="252">
        <f t="shared" si="174"/>
        <v>0</v>
      </c>
      <c r="AA966" s="253">
        <f t="shared" si="175"/>
        <v>0</v>
      </c>
      <c r="AB966" s="254">
        <f t="shared" si="176"/>
        <v>0</v>
      </c>
      <c r="AC966" s="254"/>
      <c r="AD966" s="255"/>
    </row>
    <row r="967" spans="1:30" ht="12.75" customHeight="1" x14ac:dyDescent="0.25">
      <c r="A967" s="186"/>
      <c r="B967" s="230"/>
      <c r="C967" s="256"/>
      <c r="D967" s="232"/>
      <c r="E967" s="192">
        <f t="shared" si="166"/>
        <v>10</v>
      </c>
      <c r="F967" s="144" t="str">
        <f>IFERROR(IF(MID(D967,4,3)="AFE",VLOOKUP(D967,'Affiliated entities'!$B$7:$T$37,2,FALSE),VLOOKUP(A967,Beneficiaries!$A$9:$C$38,2,FALSE)),"")</f>
        <v/>
      </c>
      <c r="G967" s="187" t="str">
        <f>IFERROR(IF(MID(D967,4,3)="AFE",VLOOKUP(D967,'Affiliated entities'!$B$7:$T$37,4,FALSE),VLOOKUP(A967,Beneficiaries!$A$9:$C$38,3,FALSE)),"")</f>
        <v/>
      </c>
      <c r="H967" s="188" t="b">
        <f t="shared" si="167"/>
        <v>1</v>
      </c>
      <c r="I967" s="147" t="str">
        <f t="shared" si="168"/>
        <v/>
      </c>
      <c r="J967" s="300">
        <f t="shared" si="169"/>
        <v>0</v>
      </c>
      <c r="K967" s="257"/>
      <c r="L967" s="230"/>
      <c r="M967" s="258"/>
      <c r="N967" s="258"/>
      <c r="O967" s="259"/>
      <c r="P967" s="258"/>
      <c r="Q967" s="259"/>
      <c r="R967" s="261"/>
      <c r="S967" s="261"/>
      <c r="T967" s="236"/>
      <c r="U967" s="402"/>
      <c r="V967" s="277">
        <f t="shared" si="170"/>
        <v>0</v>
      </c>
      <c r="W967" s="323" t="str">
        <f t="shared" si="171"/>
        <v/>
      </c>
      <c r="X967" s="238" t="str">
        <f t="shared" si="172"/>
        <v/>
      </c>
      <c r="Y967" s="252">
        <f t="shared" si="173"/>
        <v>0</v>
      </c>
      <c r="Z967" s="252">
        <f t="shared" si="174"/>
        <v>0</v>
      </c>
      <c r="AA967" s="253">
        <f t="shared" si="175"/>
        <v>0</v>
      </c>
      <c r="AB967" s="254">
        <f t="shared" si="176"/>
        <v>0</v>
      </c>
      <c r="AC967" s="254"/>
      <c r="AD967" s="255"/>
    </row>
    <row r="968" spans="1:30" ht="12.75" customHeight="1" x14ac:dyDescent="0.25">
      <c r="A968" s="186"/>
      <c r="B968" s="230"/>
      <c r="C968" s="256"/>
      <c r="D968" s="232"/>
      <c r="E968" s="192">
        <f t="shared" si="166"/>
        <v>10</v>
      </c>
      <c r="F968" s="144" t="str">
        <f>IFERROR(IF(MID(D968,4,3)="AFE",VLOOKUP(D968,'Affiliated entities'!$B$7:$T$37,2,FALSE),VLOOKUP(A968,Beneficiaries!$A$9:$C$38,2,FALSE)),"")</f>
        <v/>
      </c>
      <c r="G968" s="187" t="str">
        <f>IFERROR(IF(MID(D968,4,3)="AFE",VLOOKUP(D968,'Affiliated entities'!$B$7:$T$37,4,FALSE),VLOOKUP(A968,Beneficiaries!$A$9:$C$38,3,FALSE)),"")</f>
        <v/>
      </c>
      <c r="H968" s="188" t="b">
        <f t="shared" si="167"/>
        <v>1</v>
      </c>
      <c r="I968" s="147" t="str">
        <f t="shared" si="168"/>
        <v/>
      </c>
      <c r="J968" s="300">
        <f t="shared" si="169"/>
        <v>0</v>
      </c>
      <c r="K968" s="257"/>
      <c r="L968" s="230"/>
      <c r="M968" s="258"/>
      <c r="N968" s="258"/>
      <c r="O968" s="259"/>
      <c r="P968" s="258"/>
      <c r="Q968" s="259"/>
      <c r="R968" s="261"/>
      <c r="S968" s="261"/>
      <c r="T968" s="236"/>
      <c r="U968" s="402"/>
      <c r="V968" s="277">
        <f t="shared" si="170"/>
        <v>0</v>
      </c>
      <c r="W968" s="323" t="str">
        <f t="shared" si="171"/>
        <v/>
      </c>
      <c r="X968" s="238" t="str">
        <f t="shared" si="172"/>
        <v/>
      </c>
      <c r="Y968" s="252">
        <f t="shared" si="173"/>
        <v>0</v>
      </c>
      <c r="Z968" s="252">
        <f t="shared" si="174"/>
        <v>0</v>
      </c>
      <c r="AA968" s="253">
        <f t="shared" si="175"/>
        <v>0</v>
      </c>
      <c r="AB968" s="254">
        <f t="shared" si="176"/>
        <v>0</v>
      </c>
      <c r="AC968" s="254"/>
      <c r="AD968" s="255"/>
    </row>
    <row r="969" spans="1:30" ht="12.75" customHeight="1" x14ac:dyDescent="0.25">
      <c r="A969" s="186"/>
      <c r="B969" s="230"/>
      <c r="C969" s="256"/>
      <c r="D969" s="232"/>
      <c r="E969" s="192">
        <f t="shared" si="166"/>
        <v>10</v>
      </c>
      <c r="F969" s="144" t="str">
        <f>IFERROR(IF(MID(D969,4,3)="AFE",VLOOKUP(D969,'Affiliated entities'!$B$7:$T$37,2,FALSE),VLOOKUP(A969,Beneficiaries!$A$9:$C$38,2,FALSE)),"")</f>
        <v/>
      </c>
      <c r="G969" s="187" t="str">
        <f>IFERROR(IF(MID(D969,4,3)="AFE",VLOOKUP(D969,'Affiliated entities'!$B$7:$T$37,4,FALSE),VLOOKUP(A969,Beneficiaries!$A$9:$C$38,3,FALSE)),"")</f>
        <v/>
      </c>
      <c r="H969" s="188" t="b">
        <f t="shared" si="167"/>
        <v>1</v>
      </c>
      <c r="I969" s="147" t="str">
        <f t="shared" si="168"/>
        <v/>
      </c>
      <c r="J969" s="300">
        <f t="shared" si="169"/>
        <v>0</v>
      </c>
      <c r="K969" s="257"/>
      <c r="L969" s="230"/>
      <c r="M969" s="258"/>
      <c r="N969" s="258"/>
      <c r="O969" s="259"/>
      <c r="P969" s="258"/>
      <c r="Q969" s="259"/>
      <c r="R969" s="261"/>
      <c r="S969" s="261"/>
      <c r="T969" s="236"/>
      <c r="U969" s="402"/>
      <c r="V969" s="277">
        <f t="shared" si="170"/>
        <v>0</v>
      </c>
      <c r="W969" s="323" t="str">
        <f t="shared" si="171"/>
        <v/>
      </c>
      <c r="X969" s="238" t="str">
        <f t="shared" si="172"/>
        <v/>
      </c>
      <c r="Y969" s="252">
        <f t="shared" si="173"/>
        <v>0</v>
      </c>
      <c r="Z969" s="252">
        <f t="shared" si="174"/>
        <v>0</v>
      </c>
      <c r="AA969" s="253">
        <f t="shared" si="175"/>
        <v>0</v>
      </c>
      <c r="AB969" s="254">
        <f t="shared" si="176"/>
        <v>0</v>
      </c>
      <c r="AC969" s="254"/>
      <c r="AD969" s="255"/>
    </row>
    <row r="970" spans="1:30" ht="12.75" customHeight="1" x14ac:dyDescent="0.25">
      <c r="A970" s="186"/>
      <c r="B970" s="230"/>
      <c r="C970" s="256"/>
      <c r="D970" s="232"/>
      <c r="E970" s="192">
        <f t="shared" si="166"/>
        <v>10</v>
      </c>
      <c r="F970" s="144" t="str">
        <f>IFERROR(IF(MID(D970,4,3)="AFE",VLOOKUP(D970,'Affiliated entities'!$B$7:$T$37,2,FALSE),VLOOKUP(A970,Beneficiaries!$A$9:$C$38,2,FALSE)),"")</f>
        <v/>
      </c>
      <c r="G970" s="187" t="str">
        <f>IFERROR(IF(MID(D970,4,3)="AFE",VLOOKUP(D970,'Affiliated entities'!$B$7:$T$37,4,FALSE),VLOOKUP(A970,Beneficiaries!$A$9:$C$38,3,FALSE)),"")</f>
        <v/>
      </c>
      <c r="H970" s="188" t="b">
        <f t="shared" si="167"/>
        <v>1</v>
      </c>
      <c r="I970" s="147" t="str">
        <f t="shared" si="168"/>
        <v/>
      </c>
      <c r="J970" s="300">
        <f t="shared" si="169"/>
        <v>0</v>
      </c>
      <c r="K970" s="257"/>
      <c r="L970" s="230"/>
      <c r="M970" s="258"/>
      <c r="N970" s="258"/>
      <c r="O970" s="259"/>
      <c r="P970" s="258"/>
      <c r="Q970" s="259"/>
      <c r="R970" s="261"/>
      <c r="S970" s="261"/>
      <c r="T970" s="236"/>
      <c r="U970" s="402"/>
      <c r="V970" s="277">
        <f t="shared" si="170"/>
        <v>0</v>
      </c>
      <c r="W970" s="323" t="str">
        <f t="shared" si="171"/>
        <v/>
      </c>
      <c r="X970" s="238" t="str">
        <f t="shared" si="172"/>
        <v/>
      </c>
      <c r="Y970" s="252">
        <f t="shared" si="173"/>
        <v>0</v>
      </c>
      <c r="Z970" s="252">
        <f t="shared" si="174"/>
        <v>0</v>
      </c>
      <c r="AA970" s="253">
        <f t="shared" si="175"/>
        <v>0</v>
      </c>
      <c r="AB970" s="254">
        <f t="shared" si="176"/>
        <v>0</v>
      </c>
      <c r="AC970" s="254"/>
      <c r="AD970" s="255"/>
    </row>
    <row r="971" spans="1:30" ht="12.75" customHeight="1" x14ac:dyDescent="0.25">
      <c r="A971" s="186"/>
      <c r="B971" s="230"/>
      <c r="C971" s="256"/>
      <c r="D971" s="232"/>
      <c r="E971" s="192">
        <f t="shared" si="166"/>
        <v>10</v>
      </c>
      <c r="F971" s="144" t="str">
        <f>IFERROR(IF(MID(D971,4,3)="AFE",VLOOKUP(D971,'Affiliated entities'!$B$7:$T$37,2,FALSE),VLOOKUP(A971,Beneficiaries!$A$9:$C$38,2,FALSE)),"")</f>
        <v/>
      </c>
      <c r="G971" s="187" t="str">
        <f>IFERROR(IF(MID(D971,4,3)="AFE",VLOOKUP(D971,'Affiliated entities'!$B$7:$T$37,4,FALSE),VLOOKUP(A971,Beneficiaries!$A$9:$C$38,3,FALSE)),"")</f>
        <v/>
      </c>
      <c r="H971" s="188" t="b">
        <f t="shared" si="167"/>
        <v>1</v>
      </c>
      <c r="I971" s="147" t="str">
        <f t="shared" si="168"/>
        <v/>
      </c>
      <c r="J971" s="300">
        <f t="shared" si="169"/>
        <v>0</v>
      </c>
      <c r="K971" s="257"/>
      <c r="L971" s="230"/>
      <c r="M971" s="258"/>
      <c r="N971" s="258"/>
      <c r="O971" s="259"/>
      <c r="P971" s="258"/>
      <c r="Q971" s="259"/>
      <c r="R971" s="261"/>
      <c r="S971" s="261"/>
      <c r="T971" s="236"/>
      <c r="U971" s="402"/>
      <c r="V971" s="277">
        <f t="shared" si="170"/>
        <v>0</v>
      </c>
      <c r="W971" s="323" t="str">
        <f t="shared" si="171"/>
        <v/>
      </c>
      <c r="X971" s="238" t="str">
        <f t="shared" si="172"/>
        <v/>
      </c>
      <c r="Y971" s="252">
        <f t="shared" si="173"/>
        <v>0</v>
      </c>
      <c r="Z971" s="252">
        <f t="shared" si="174"/>
        <v>0</v>
      </c>
      <c r="AA971" s="253">
        <f t="shared" si="175"/>
        <v>0</v>
      </c>
      <c r="AB971" s="254">
        <f t="shared" si="176"/>
        <v>0</v>
      </c>
      <c r="AC971" s="254"/>
      <c r="AD971" s="255"/>
    </row>
    <row r="972" spans="1:30" ht="12.75" customHeight="1" x14ac:dyDescent="0.25">
      <c r="A972" s="186"/>
      <c r="B972" s="230"/>
      <c r="C972" s="256"/>
      <c r="D972" s="232"/>
      <c r="E972" s="192">
        <f t="shared" si="166"/>
        <v>10</v>
      </c>
      <c r="F972" s="144" t="str">
        <f>IFERROR(IF(MID(D972,4,3)="AFE",VLOOKUP(D972,'Affiliated entities'!$B$7:$T$37,2,FALSE),VLOOKUP(A972,Beneficiaries!$A$9:$C$38,2,FALSE)),"")</f>
        <v/>
      </c>
      <c r="G972" s="187" t="str">
        <f>IFERROR(IF(MID(D972,4,3)="AFE",VLOOKUP(D972,'Affiliated entities'!$B$7:$T$37,4,FALSE),VLOOKUP(A972,Beneficiaries!$A$9:$C$38,3,FALSE)),"")</f>
        <v/>
      </c>
      <c r="H972" s="188" t="b">
        <f t="shared" si="167"/>
        <v>1</v>
      </c>
      <c r="I972" s="147" t="str">
        <f t="shared" si="168"/>
        <v/>
      </c>
      <c r="J972" s="300">
        <f t="shared" si="169"/>
        <v>0</v>
      </c>
      <c r="K972" s="257"/>
      <c r="L972" s="230"/>
      <c r="M972" s="258"/>
      <c r="N972" s="258"/>
      <c r="O972" s="259"/>
      <c r="P972" s="258"/>
      <c r="Q972" s="259"/>
      <c r="R972" s="261"/>
      <c r="S972" s="261"/>
      <c r="T972" s="236"/>
      <c r="U972" s="402"/>
      <c r="V972" s="277">
        <f t="shared" si="170"/>
        <v>0</v>
      </c>
      <c r="W972" s="323" t="str">
        <f t="shared" si="171"/>
        <v/>
      </c>
      <c r="X972" s="238" t="str">
        <f t="shared" si="172"/>
        <v/>
      </c>
      <c r="Y972" s="252">
        <f t="shared" si="173"/>
        <v>0</v>
      </c>
      <c r="Z972" s="252">
        <f t="shared" si="174"/>
        <v>0</v>
      </c>
      <c r="AA972" s="253">
        <f t="shared" si="175"/>
        <v>0</v>
      </c>
      <c r="AB972" s="254">
        <f t="shared" si="176"/>
        <v>0</v>
      </c>
      <c r="AC972" s="254"/>
      <c r="AD972" s="255"/>
    </row>
    <row r="973" spans="1:30" ht="12.75" customHeight="1" x14ac:dyDescent="0.25">
      <c r="A973" s="186"/>
      <c r="B973" s="230"/>
      <c r="C973" s="256"/>
      <c r="D973" s="232"/>
      <c r="E973" s="192">
        <f t="shared" si="166"/>
        <v>10</v>
      </c>
      <c r="F973" s="144" t="str">
        <f>IFERROR(IF(MID(D973,4,3)="AFE",VLOOKUP(D973,'Affiliated entities'!$B$7:$T$37,2,FALSE),VLOOKUP(A973,Beneficiaries!$A$9:$C$38,2,FALSE)),"")</f>
        <v/>
      </c>
      <c r="G973" s="187" t="str">
        <f>IFERROR(IF(MID(D973,4,3)="AFE",VLOOKUP(D973,'Affiliated entities'!$B$7:$T$37,4,FALSE),VLOOKUP(A973,Beneficiaries!$A$9:$C$38,3,FALSE)),"")</f>
        <v/>
      </c>
      <c r="H973" s="188" t="b">
        <f t="shared" si="167"/>
        <v>1</v>
      </c>
      <c r="I973" s="147" t="str">
        <f t="shared" si="168"/>
        <v/>
      </c>
      <c r="J973" s="300">
        <f t="shared" si="169"/>
        <v>0</v>
      </c>
      <c r="K973" s="257"/>
      <c r="L973" s="230"/>
      <c r="M973" s="258"/>
      <c r="N973" s="258"/>
      <c r="O973" s="259"/>
      <c r="P973" s="258"/>
      <c r="Q973" s="259"/>
      <c r="R973" s="261"/>
      <c r="S973" s="261"/>
      <c r="T973" s="236"/>
      <c r="U973" s="402"/>
      <c r="V973" s="277">
        <f t="shared" si="170"/>
        <v>0</v>
      </c>
      <c r="W973" s="323" t="str">
        <f t="shared" si="171"/>
        <v/>
      </c>
      <c r="X973" s="238" t="str">
        <f t="shared" si="172"/>
        <v/>
      </c>
      <c r="Y973" s="252">
        <f t="shared" si="173"/>
        <v>0</v>
      </c>
      <c r="Z973" s="252">
        <f t="shared" si="174"/>
        <v>0</v>
      </c>
      <c r="AA973" s="253">
        <f t="shared" si="175"/>
        <v>0</v>
      </c>
      <c r="AB973" s="254">
        <f t="shared" si="176"/>
        <v>0</v>
      </c>
      <c r="AC973" s="254"/>
      <c r="AD973" s="255"/>
    </row>
    <row r="974" spans="1:30" ht="12.75" customHeight="1" x14ac:dyDescent="0.25">
      <c r="A974" s="186"/>
      <c r="B974" s="230"/>
      <c r="C974" s="256"/>
      <c r="D974" s="232"/>
      <c r="E974" s="192">
        <f t="shared" si="166"/>
        <v>10</v>
      </c>
      <c r="F974" s="144" t="str">
        <f>IFERROR(IF(MID(D974,4,3)="AFE",VLOOKUP(D974,'Affiliated entities'!$B$7:$T$37,2,FALSE),VLOOKUP(A974,Beneficiaries!$A$9:$C$38,2,FALSE)),"")</f>
        <v/>
      </c>
      <c r="G974" s="187" t="str">
        <f>IFERROR(IF(MID(D974,4,3)="AFE",VLOOKUP(D974,'Affiliated entities'!$B$7:$T$37,4,FALSE),VLOOKUP(A974,Beneficiaries!$A$9:$C$38,3,FALSE)),"")</f>
        <v/>
      </c>
      <c r="H974" s="188" t="b">
        <f t="shared" si="167"/>
        <v>1</v>
      </c>
      <c r="I974" s="147" t="str">
        <f t="shared" si="168"/>
        <v/>
      </c>
      <c r="J974" s="300">
        <f t="shared" si="169"/>
        <v>0</v>
      </c>
      <c r="K974" s="257"/>
      <c r="L974" s="230"/>
      <c r="M974" s="258"/>
      <c r="N974" s="258"/>
      <c r="O974" s="259"/>
      <c r="P974" s="258"/>
      <c r="Q974" s="259"/>
      <c r="R974" s="261"/>
      <c r="S974" s="261"/>
      <c r="T974" s="236"/>
      <c r="U974" s="402"/>
      <c r="V974" s="277">
        <f t="shared" si="170"/>
        <v>0</v>
      </c>
      <c r="W974" s="323" t="str">
        <f t="shared" si="171"/>
        <v/>
      </c>
      <c r="X974" s="238" t="str">
        <f t="shared" si="172"/>
        <v/>
      </c>
      <c r="Y974" s="252">
        <f t="shared" si="173"/>
        <v>0</v>
      </c>
      <c r="Z974" s="252">
        <f t="shared" si="174"/>
        <v>0</v>
      </c>
      <c r="AA974" s="253">
        <f t="shared" si="175"/>
        <v>0</v>
      </c>
      <c r="AB974" s="254">
        <f t="shared" si="176"/>
        <v>0</v>
      </c>
      <c r="AC974" s="254"/>
      <c r="AD974" s="255"/>
    </row>
    <row r="975" spans="1:30" ht="12.75" customHeight="1" x14ac:dyDescent="0.25">
      <c r="A975" s="186"/>
      <c r="B975" s="230"/>
      <c r="C975" s="256"/>
      <c r="D975" s="232"/>
      <c r="E975" s="192">
        <f t="shared" si="166"/>
        <v>10</v>
      </c>
      <c r="F975" s="144" t="str">
        <f>IFERROR(IF(MID(D975,4,3)="AFE",VLOOKUP(D975,'Affiliated entities'!$B$7:$T$37,2,FALSE),VLOOKUP(A975,Beneficiaries!$A$9:$C$38,2,FALSE)),"")</f>
        <v/>
      </c>
      <c r="G975" s="187" t="str">
        <f>IFERROR(IF(MID(D975,4,3)="AFE",VLOOKUP(D975,'Affiliated entities'!$B$7:$T$37,4,FALSE),VLOOKUP(A975,Beneficiaries!$A$9:$C$38,3,FALSE)),"")</f>
        <v/>
      </c>
      <c r="H975" s="188" t="b">
        <f t="shared" si="167"/>
        <v>1</v>
      </c>
      <c r="I975" s="147" t="str">
        <f t="shared" si="168"/>
        <v/>
      </c>
      <c r="J975" s="300">
        <f t="shared" si="169"/>
        <v>0</v>
      </c>
      <c r="K975" s="257"/>
      <c r="L975" s="230"/>
      <c r="M975" s="258"/>
      <c r="N975" s="258"/>
      <c r="O975" s="259"/>
      <c r="P975" s="258"/>
      <c r="Q975" s="259"/>
      <c r="R975" s="261"/>
      <c r="S975" s="261"/>
      <c r="T975" s="236"/>
      <c r="U975" s="402"/>
      <c r="V975" s="277">
        <f t="shared" si="170"/>
        <v>0</v>
      </c>
      <c r="W975" s="323" t="str">
        <f t="shared" si="171"/>
        <v/>
      </c>
      <c r="X975" s="238" t="str">
        <f t="shared" si="172"/>
        <v/>
      </c>
      <c r="Y975" s="252">
        <f t="shared" si="173"/>
        <v>0</v>
      </c>
      <c r="Z975" s="252">
        <f t="shared" si="174"/>
        <v>0</v>
      </c>
      <c r="AA975" s="253">
        <f t="shared" si="175"/>
        <v>0</v>
      </c>
      <c r="AB975" s="254">
        <f t="shared" si="176"/>
        <v>0</v>
      </c>
      <c r="AC975" s="254"/>
      <c r="AD975" s="255"/>
    </row>
    <row r="976" spans="1:30" ht="12.75" customHeight="1" x14ac:dyDescent="0.25">
      <c r="A976" s="186"/>
      <c r="B976" s="230"/>
      <c r="C976" s="256"/>
      <c r="D976" s="232"/>
      <c r="E976" s="192">
        <f t="shared" si="166"/>
        <v>10</v>
      </c>
      <c r="F976" s="144" t="str">
        <f>IFERROR(IF(MID(D976,4,3)="AFE",VLOOKUP(D976,'Affiliated entities'!$B$7:$T$37,2,FALSE),VLOOKUP(A976,Beneficiaries!$A$9:$C$38,2,FALSE)),"")</f>
        <v/>
      </c>
      <c r="G976" s="187" t="str">
        <f>IFERROR(IF(MID(D976,4,3)="AFE",VLOOKUP(D976,'Affiliated entities'!$B$7:$T$37,4,FALSE),VLOOKUP(A976,Beneficiaries!$A$9:$C$38,3,FALSE)),"")</f>
        <v/>
      </c>
      <c r="H976" s="188" t="b">
        <f t="shared" si="167"/>
        <v>1</v>
      </c>
      <c r="I976" s="147" t="str">
        <f t="shared" si="168"/>
        <v/>
      </c>
      <c r="J976" s="300">
        <f t="shared" si="169"/>
        <v>0</v>
      </c>
      <c r="K976" s="257"/>
      <c r="L976" s="230"/>
      <c r="M976" s="258"/>
      <c r="N976" s="258"/>
      <c r="O976" s="259"/>
      <c r="P976" s="258"/>
      <c r="Q976" s="259"/>
      <c r="R976" s="261"/>
      <c r="S976" s="261"/>
      <c r="T976" s="236"/>
      <c r="U976" s="402"/>
      <c r="V976" s="277">
        <f t="shared" si="170"/>
        <v>0</v>
      </c>
      <c r="W976" s="323" t="str">
        <f t="shared" si="171"/>
        <v/>
      </c>
      <c r="X976" s="238" t="str">
        <f t="shared" si="172"/>
        <v/>
      </c>
      <c r="Y976" s="252">
        <f t="shared" si="173"/>
        <v>0</v>
      </c>
      <c r="Z976" s="252">
        <f t="shared" si="174"/>
        <v>0</v>
      </c>
      <c r="AA976" s="253">
        <f t="shared" si="175"/>
        <v>0</v>
      </c>
      <c r="AB976" s="254">
        <f t="shared" si="176"/>
        <v>0</v>
      </c>
      <c r="AC976" s="254"/>
      <c r="AD976" s="255"/>
    </row>
    <row r="977" spans="1:30" ht="12.75" customHeight="1" x14ac:dyDescent="0.25">
      <c r="A977" s="186"/>
      <c r="B977" s="230"/>
      <c r="C977" s="256"/>
      <c r="D977" s="232"/>
      <c r="E977" s="192">
        <f t="shared" si="166"/>
        <v>10</v>
      </c>
      <c r="F977" s="144" t="str">
        <f>IFERROR(IF(MID(D977,4,3)="AFE",VLOOKUP(D977,'Affiliated entities'!$B$7:$T$37,2,FALSE),VLOOKUP(A977,Beneficiaries!$A$9:$C$38,2,FALSE)),"")</f>
        <v/>
      </c>
      <c r="G977" s="187" t="str">
        <f>IFERROR(IF(MID(D977,4,3)="AFE",VLOOKUP(D977,'Affiliated entities'!$B$7:$T$37,4,FALSE),VLOOKUP(A977,Beneficiaries!$A$9:$C$38,3,FALSE)),"")</f>
        <v/>
      </c>
      <c r="H977" s="188" t="b">
        <f t="shared" si="167"/>
        <v>1</v>
      </c>
      <c r="I977" s="147" t="str">
        <f t="shared" si="168"/>
        <v/>
      </c>
      <c r="J977" s="300">
        <f t="shared" si="169"/>
        <v>0</v>
      </c>
      <c r="K977" s="257"/>
      <c r="L977" s="230"/>
      <c r="M977" s="258"/>
      <c r="N977" s="258"/>
      <c r="O977" s="259"/>
      <c r="P977" s="258"/>
      <c r="Q977" s="259"/>
      <c r="R977" s="261"/>
      <c r="S977" s="261"/>
      <c r="T977" s="236"/>
      <c r="U977" s="402"/>
      <c r="V977" s="277">
        <f t="shared" si="170"/>
        <v>0</v>
      </c>
      <c r="W977" s="323" t="str">
        <f t="shared" si="171"/>
        <v/>
      </c>
      <c r="X977" s="238" t="str">
        <f t="shared" si="172"/>
        <v/>
      </c>
      <c r="Y977" s="252">
        <f t="shared" si="173"/>
        <v>0</v>
      </c>
      <c r="Z977" s="252">
        <f t="shared" si="174"/>
        <v>0</v>
      </c>
      <c r="AA977" s="253">
        <f t="shared" si="175"/>
        <v>0</v>
      </c>
      <c r="AB977" s="254">
        <f t="shared" si="176"/>
        <v>0</v>
      </c>
      <c r="AC977" s="254"/>
      <c r="AD977" s="255"/>
    </row>
    <row r="978" spans="1:30" ht="12.75" customHeight="1" x14ac:dyDescent="0.25">
      <c r="A978" s="186"/>
      <c r="B978" s="230"/>
      <c r="C978" s="256"/>
      <c r="D978" s="232"/>
      <c r="E978" s="192">
        <f t="shared" si="166"/>
        <v>10</v>
      </c>
      <c r="F978" s="144" t="str">
        <f>IFERROR(IF(MID(D978,4,3)="AFE",VLOOKUP(D978,'Affiliated entities'!$B$7:$T$37,2,FALSE),VLOOKUP(A978,Beneficiaries!$A$9:$C$38,2,FALSE)),"")</f>
        <v/>
      </c>
      <c r="G978" s="187" t="str">
        <f>IFERROR(IF(MID(D978,4,3)="AFE",VLOOKUP(D978,'Affiliated entities'!$B$7:$T$37,4,FALSE),VLOOKUP(A978,Beneficiaries!$A$9:$C$38,3,FALSE)),"")</f>
        <v/>
      </c>
      <c r="H978" s="188" t="b">
        <f t="shared" si="167"/>
        <v>1</v>
      </c>
      <c r="I978" s="147" t="str">
        <f t="shared" si="168"/>
        <v/>
      </c>
      <c r="J978" s="300">
        <f t="shared" si="169"/>
        <v>0</v>
      </c>
      <c r="K978" s="257"/>
      <c r="L978" s="230"/>
      <c r="M978" s="258"/>
      <c r="N978" s="258"/>
      <c r="O978" s="259"/>
      <c r="P978" s="258"/>
      <c r="Q978" s="259"/>
      <c r="R978" s="261"/>
      <c r="S978" s="261"/>
      <c r="T978" s="236"/>
      <c r="U978" s="402"/>
      <c r="V978" s="277">
        <f t="shared" si="170"/>
        <v>0</v>
      </c>
      <c r="W978" s="323" t="str">
        <f t="shared" si="171"/>
        <v/>
      </c>
      <c r="X978" s="238" t="str">
        <f t="shared" si="172"/>
        <v/>
      </c>
      <c r="Y978" s="252">
        <f t="shared" si="173"/>
        <v>0</v>
      </c>
      <c r="Z978" s="252">
        <f t="shared" si="174"/>
        <v>0</v>
      </c>
      <c r="AA978" s="253">
        <f t="shared" si="175"/>
        <v>0</v>
      </c>
      <c r="AB978" s="254">
        <f t="shared" si="176"/>
        <v>0</v>
      </c>
      <c r="AC978" s="254"/>
      <c r="AD978" s="255"/>
    </row>
    <row r="979" spans="1:30" ht="12.75" customHeight="1" x14ac:dyDescent="0.25">
      <c r="A979" s="186"/>
      <c r="B979" s="230"/>
      <c r="C979" s="256"/>
      <c r="D979" s="232"/>
      <c r="E979" s="192">
        <f t="shared" si="166"/>
        <v>10</v>
      </c>
      <c r="F979" s="144" t="str">
        <f>IFERROR(IF(MID(D979,4,3)="AFE",VLOOKUP(D979,'Affiliated entities'!$B$7:$T$37,2,FALSE),VLOOKUP(A979,Beneficiaries!$A$9:$C$38,2,FALSE)),"")</f>
        <v/>
      </c>
      <c r="G979" s="187" t="str">
        <f>IFERROR(IF(MID(D979,4,3)="AFE",VLOOKUP(D979,'Affiliated entities'!$B$7:$T$37,4,FALSE),VLOOKUP(A979,Beneficiaries!$A$9:$C$38,3,FALSE)),"")</f>
        <v/>
      </c>
      <c r="H979" s="188" t="b">
        <f t="shared" si="167"/>
        <v>1</v>
      </c>
      <c r="I979" s="147" t="str">
        <f t="shared" si="168"/>
        <v/>
      </c>
      <c r="J979" s="300">
        <f t="shared" si="169"/>
        <v>0</v>
      </c>
      <c r="K979" s="257"/>
      <c r="L979" s="230"/>
      <c r="M979" s="258"/>
      <c r="N979" s="258"/>
      <c r="O979" s="259"/>
      <c r="P979" s="258"/>
      <c r="Q979" s="259"/>
      <c r="R979" s="261"/>
      <c r="S979" s="261"/>
      <c r="T979" s="236"/>
      <c r="U979" s="402"/>
      <c r="V979" s="277">
        <f t="shared" si="170"/>
        <v>0</v>
      </c>
      <c r="W979" s="323" t="str">
        <f t="shared" si="171"/>
        <v/>
      </c>
      <c r="X979" s="238" t="str">
        <f t="shared" si="172"/>
        <v/>
      </c>
      <c r="Y979" s="252">
        <f t="shared" si="173"/>
        <v>0</v>
      </c>
      <c r="Z979" s="252">
        <f t="shared" si="174"/>
        <v>0</v>
      </c>
      <c r="AA979" s="253">
        <f t="shared" si="175"/>
        <v>0</v>
      </c>
      <c r="AB979" s="254">
        <f t="shared" si="176"/>
        <v>0</v>
      </c>
      <c r="AC979" s="254"/>
      <c r="AD979" s="255"/>
    </row>
    <row r="980" spans="1:30" ht="12.75" customHeight="1" x14ac:dyDescent="0.25">
      <c r="A980" s="186"/>
      <c r="B980" s="230"/>
      <c r="C980" s="256"/>
      <c r="D980" s="232"/>
      <c r="E980" s="192">
        <f t="shared" si="166"/>
        <v>10</v>
      </c>
      <c r="F980" s="144" t="str">
        <f>IFERROR(IF(MID(D980,4,3)="AFE",VLOOKUP(D980,'Affiliated entities'!$B$7:$T$37,2,FALSE),VLOOKUP(A980,Beneficiaries!$A$9:$C$38,2,FALSE)),"")</f>
        <v/>
      </c>
      <c r="G980" s="187" t="str">
        <f>IFERROR(IF(MID(D980,4,3)="AFE",VLOOKUP(D980,'Affiliated entities'!$B$7:$T$37,4,FALSE),VLOOKUP(A980,Beneficiaries!$A$9:$C$38,3,FALSE)),"")</f>
        <v/>
      </c>
      <c r="H980" s="188" t="b">
        <f t="shared" si="167"/>
        <v>1</v>
      </c>
      <c r="I980" s="147" t="str">
        <f t="shared" si="168"/>
        <v/>
      </c>
      <c r="J980" s="300">
        <f t="shared" si="169"/>
        <v>0</v>
      </c>
      <c r="K980" s="257"/>
      <c r="L980" s="230"/>
      <c r="M980" s="258"/>
      <c r="N980" s="258"/>
      <c r="O980" s="259"/>
      <c r="P980" s="258"/>
      <c r="Q980" s="259"/>
      <c r="R980" s="261"/>
      <c r="S980" s="261"/>
      <c r="T980" s="236"/>
      <c r="U980" s="402"/>
      <c r="V980" s="277">
        <f t="shared" si="170"/>
        <v>0</v>
      </c>
      <c r="W980" s="323" t="str">
        <f t="shared" si="171"/>
        <v/>
      </c>
      <c r="X980" s="238" t="str">
        <f t="shared" si="172"/>
        <v/>
      </c>
      <c r="Y980" s="252">
        <f t="shared" si="173"/>
        <v>0</v>
      </c>
      <c r="Z980" s="252">
        <f t="shared" si="174"/>
        <v>0</v>
      </c>
      <c r="AA980" s="253">
        <f t="shared" si="175"/>
        <v>0</v>
      </c>
      <c r="AB980" s="254">
        <f t="shared" si="176"/>
        <v>0</v>
      </c>
      <c r="AC980" s="254"/>
      <c r="AD980" s="255"/>
    </row>
    <row r="981" spans="1:30" ht="12.75" customHeight="1" x14ac:dyDescent="0.25">
      <c r="A981" s="186"/>
      <c r="B981" s="230"/>
      <c r="C981" s="256"/>
      <c r="D981" s="232"/>
      <c r="E981" s="192">
        <f t="shared" si="166"/>
        <v>10</v>
      </c>
      <c r="F981" s="144" t="str">
        <f>IFERROR(IF(MID(D981,4,3)="AFE",VLOOKUP(D981,'Affiliated entities'!$B$7:$T$37,2,FALSE),VLOOKUP(A981,Beneficiaries!$A$9:$C$38,2,FALSE)),"")</f>
        <v/>
      </c>
      <c r="G981" s="187" t="str">
        <f>IFERROR(IF(MID(D981,4,3)="AFE",VLOOKUP(D981,'Affiliated entities'!$B$7:$T$37,4,FALSE),VLOOKUP(A981,Beneficiaries!$A$9:$C$38,3,FALSE)),"")</f>
        <v/>
      </c>
      <c r="H981" s="188" t="b">
        <f t="shared" si="167"/>
        <v>1</v>
      </c>
      <c r="I981" s="147" t="str">
        <f t="shared" si="168"/>
        <v/>
      </c>
      <c r="J981" s="300">
        <f t="shared" si="169"/>
        <v>0</v>
      </c>
      <c r="K981" s="257"/>
      <c r="L981" s="230"/>
      <c r="M981" s="258"/>
      <c r="N981" s="258"/>
      <c r="O981" s="259"/>
      <c r="P981" s="258"/>
      <c r="Q981" s="259"/>
      <c r="R981" s="261"/>
      <c r="S981" s="261"/>
      <c r="T981" s="236"/>
      <c r="U981" s="402"/>
      <c r="V981" s="277">
        <f t="shared" si="170"/>
        <v>0</v>
      </c>
      <c r="W981" s="323" t="str">
        <f t="shared" si="171"/>
        <v/>
      </c>
      <c r="X981" s="238" t="str">
        <f t="shared" si="172"/>
        <v/>
      </c>
      <c r="Y981" s="252">
        <f t="shared" si="173"/>
        <v>0</v>
      </c>
      <c r="Z981" s="252">
        <f t="shared" si="174"/>
        <v>0</v>
      </c>
      <c r="AA981" s="253">
        <f t="shared" si="175"/>
        <v>0</v>
      </c>
      <c r="AB981" s="254">
        <f t="shared" si="176"/>
        <v>0</v>
      </c>
      <c r="AC981" s="254"/>
      <c r="AD981" s="255"/>
    </row>
    <row r="982" spans="1:30" ht="12.75" customHeight="1" x14ac:dyDescent="0.25">
      <c r="A982" s="186"/>
      <c r="B982" s="230"/>
      <c r="C982" s="256"/>
      <c r="D982" s="232"/>
      <c r="E982" s="192">
        <f t="shared" si="166"/>
        <v>10</v>
      </c>
      <c r="F982" s="144" t="str">
        <f>IFERROR(IF(MID(D982,4,3)="AFE",VLOOKUP(D982,'Affiliated entities'!$B$7:$T$37,2,FALSE),VLOOKUP(A982,Beneficiaries!$A$9:$C$38,2,FALSE)),"")</f>
        <v/>
      </c>
      <c r="G982" s="187" t="str">
        <f>IFERROR(IF(MID(D982,4,3)="AFE",VLOOKUP(D982,'Affiliated entities'!$B$7:$T$37,4,FALSE),VLOOKUP(A982,Beneficiaries!$A$9:$C$38,3,FALSE)),"")</f>
        <v/>
      </c>
      <c r="H982" s="188" t="b">
        <f t="shared" si="167"/>
        <v>1</v>
      </c>
      <c r="I982" s="147" t="str">
        <f t="shared" si="168"/>
        <v/>
      </c>
      <c r="J982" s="300">
        <f t="shared" si="169"/>
        <v>0</v>
      </c>
      <c r="K982" s="257"/>
      <c r="L982" s="230"/>
      <c r="M982" s="258"/>
      <c r="N982" s="258"/>
      <c r="O982" s="259"/>
      <c r="P982" s="258"/>
      <c r="Q982" s="259"/>
      <c r="R982" s="261"/>
      <c r="S982" s="261"/>
      <c r="T982" s="236"/>
      <c r="U982" s="402"/>
      <c r="V982" s="277">
        <f t="shared" si="170"/>
        <v>0</v>
      </c>
      <c r="W982" s="323" t="str">
        <f t="shared" si="171"/>
        <v/>
      </c>
      <c r="X982" s="238" t="str">
        <f t="shared" si="172"/>
        <v/>
      </c>
      <c r="Y982" s="252">
        <f t="shared" si="173"/>
        <v>0</v>
      </c>
      <c r="Z982" s="252">
        <f t="shared" si="174"/>
        <v>0</v>
      </c>
      <c r="AA982" s="253">
        <f t="shared" si="175"/>
        <v>0</v>
      </c>
      <c r="AB982" s="254">
        <f t="shared" si="176"/>
        <v>0</v>
      </c>
      <c r="AC982" s="254"/>
      <c r="AD982" s="255"/>
    </row>
    <row r="983" spans="1:30" ht="12.75" customHeight="1" x14ac:dyDescent="0.25">
      <c r="A983" s="186"/>
      <c r="B983" s="230"/>
      <c r="C983" s="256"/>
      <c r="D983" s="232"/>
      <c r="E983" s="192">
        <f t="shared" si="166"/>
        <v>10</v>
      </c>
      <c r="F983" s="144" t="str">
        <f>IFERROR(IF(MID(D983,4,3)="AFE",VLOOKUP(D983,'Affiliated entities'!$B$7:$T$37,2,FALSE),VLOOKUP(A983,Beneficiaries!$A$9:$C$38,2,FALSE)),"")</f>
        <v/>
      </c>
      <c r="G983" s="187" t="str">
        <f>IFERROR(IF(MID(D983,4,3)="AFE",VLOOKUP(D983,'Affiliated entities'!$B$7:$T$37,4,FALSE),VLOOKUP(A983,Beneficiaries!$A$9:$C$38,3,FALSE)),"")</f>
        <v/>
      </c>
      <c r="H983" s="188" t="b">
        <f t="shared" si="167"/>
        <v>1</v>
      </c>
      <c r="I983" s="147" t="str">
        <f t="shared" si="168"/>
        <v/>
      </c>
      <c r="J983" s="300">
        <f t="shared" si="169"/>
        <v>0</v>
      </c>
      <c r="K983" s="257"/>
      <c r="L983" s="230"/>
      <c r="M983" s="258"/>
      <c r="N983" s="258"/>
      <c r="O983" s="259"/>
      <c r="P983" s="258"/>
      <c r="Q983" s="259"/>
      <c r="R983" s="261"/>
      <c r="S983" s="261"/>
      <c r="T983" s="236"/>
      <c r="U983" s="402"/>
      <c r="V983" s="277">
        <f t="shared" si="170"/>
        <v>0</v>
      </c>
      <c r="W983" s="323" t="str">
        <f t="shared" si="171"/>
        <v/>
      </c>
      <c r="X983" s="238" t="str">
        <f t="shared" si="172"/>
        <v/>
      </c>
      <c r="Y983" s="252">
        <f t="shared" si="173"/>
        <v>0</v>
      </c>
      <c r="Z983" s="252">
        <f t="shared" si="174"/>
        <v>0</v>
      </c>
      <c r="AA983" s="253">
        <f t="shared" si="175"/>
        <v>0</v>
      </c>
      <c r="AB983" s="254">
        <f t="shared" si="176"/>
        <v>0</v>
      </c>
      <c r="AC983" s="254"/>
      <c r="AD983" s="255"/>
    </row>
    <row r="984" spans="1:30" ht="12.75" customHeight="1" x14ac:dyDescent="0.25">
      <c r="A984" s="186"/>
      <c r="B984" s="230"/>
      <c r="C984" s="256"/>
      <c r="D984" s="232"/>
      <c r="E984" s="192">
        <f t="shared" si="166"/>
        <v>10</v>
      </c>
      <c r="F984" s="144" t="str">
        <f>IFERROR(IF(MID(D984,4,3)="AFE",VLOOKUP(D984,'Affiliated entities'!$B$7:$T$37,2,FALSE),VLOOKUP(A984,Beneficiaries!$A$9:$C$38,2,FALSE)),"")</f>
        <v/>
      </c>
      <c r="G984" s="187" t="str">
        <f>IFERROR(IF(MID(D984,4,3)="AFE",VLOOKUP(D984,'Affiliated entities'!$B$7:$T$37,4,FALSE),VLOOKUP(A984,Beneficiaries!$A$9:$C$38,3,FALSE)),"")</f>
        <v/>
      </c>
      <c r="H984" s="188" t="b">
        <f t="shared" si="167"/>
        <v>1</v>
      </c>
      <c r="I984" s="147" t="str">
        <f t="shared" si="168"/>
        <v/>
      </c>
      <c r="J984" s="300">
        <f t="shared" si="169"/>
        <v>0</v>
      </c>
      <c r="K984" s="257"/>
      <c r="L984" s="230"/>
      <c r="M984" s="258"/>
      <c r="N984" s="258"/>
      <c r="O984" s="259"/>
      <c r="P984" s="258"/>
      <c r="Q984" s="259"/>
      <c r="R984" s="261"/>
      <c r="S984" s="261"/>
      <c r="T984" s="236"/>
      <c r="U984" s="402"/>
      <c r="V984" s="277">
        <f t="shared" si="170"/>
        <v>0</v>
      </c>
      <c r="W984" s="323" t="str">
        <f t="shared" si="171"/>
        <v/>
      </c>
      <c r="X984" s="238" t="str">
        <f t="shared" si="172"/>
        <v/>
      </c>
      <c r="Y984" s="252">
        <f t="shared" si="173"/>
        <v>0</v>
      </c>
      <c r="Z984" s="252">
        <f t="shared" si="174"/>
        <v>0</v>
      </c>
      <c r="AA984" s="253">
        <f t="shared" si="175"/>
        <v>0</v>
      </c>
      <c r="AB984" s="254">
        <f t="shared" si="176"/>
        <v>0</v>
      </c>
      <c r="AC984" s="254"/>
      <c r="AD984" s="255"/>
    </row>
    <row r="985" spans="1:30" ht="12.75" customHeight="1" x14ac:dyDescent="0.25">
      <c r="A985" s="186"/>
      <c r="B985" s="230"/>
      <c r="C985" s="256"/>
      <c r="D985" s="232"/>
      <c r="E985" s="192">
        <f t="shared" si="166"/>
        <v>10</v>
      </c>
      <c r="F985" s="144" t="str">
        <f>IFERROR(IF(MID(D985,4,3)="AFE",VLOOKUP(D985,'Affiliated entities'!$B$7:$T$37,2,FALSE),VLOOKUP(A985,Beneficiaries!$A$9:$C$38,2,FALSE)),"")</f>
        <v/>
      </c>
      <c r="G985" s="187" t="str">
        <f>IFERROR(IF(MID(D985,4,3)="AFE",VLOOKUP(D985,'Affiliated entities'!$B$7:$T$37,4,FALSE),VLOOKUP(A985,Beneficiaries!$A$9:$C$38,3,FALSE)),"")</f>
        <v/>
      </c>
      <c r="H985" s="188" t="b">
        <f t="shared" si="167"/>
        <v>1</v>
      </c>
      <c r="I985" s="147" t="str">
        <f t="shared" si="168"/>
        <v/>
      </c>
      <c r="J985" s="300">
        <f t="shared" si="169"/>
        <v>0</v>
      </c>
      <c r="K985" s="257"/>
      <c r="L985" s="230"/>
      <c r="M985" s="258"/>
      <c r="N985" s="258"/>
      <c r="O985" s="259"/>
      <c r="P985" s="258"/>
      <c r="Q985" s="259"/>
      <c r="R985" s="261"/>
      <c r="S985" s="261"/>
      <c r="T985" s="236"/>
      <c r="U985" s="402"/>
      <c r="V985" s="277">
        <f t="shared" si="170"/>
        <v>0</v>
      </c>
      <c r="W985" s="323" t="str">
        <f t="shared" si="171"/>
        <v/>
      </c>
      <c r="X985" s="238" t="str">
        <f t="shared" si="172"/>
        <v/>
      </c>
      <c r="Y985" s="252">
        <f t="shared" si="173"/>
        <v>0</v>
      </c>
      <c r="Z985" s="252">
        <f t="shared" si="174"/>
        <v>0</v>
      </c>
      <c r="AA985" s="253">
        <f t="shared" si="175"/>
        <v>0</v>
      </c>
      <c r="AB985" s="254">
        <f t="shared" si="176"/>
        <v>0</v>
      </c>
      <c r="AC985" s="254"/>
      <c r="AD985" s="255"/>
    </row>
    <row r="986" spans="1:30" ht="12.75" customHeight="1" x14ac:dyDescent="0.25">
      <c r="A986" s="186"/>
      <c r="B986" s="230"/>
      <c r="C986" s="256"/>
      <c r="D986" s="232"/>
      <c r="E986" s="192">
        <f t="shared" si="166"/>
        <v>10</v>
      </c>
      <c r="F986" s="144" t="str">
        <f>IFERROR(IF(MID(D986,4,3)="AFE",VLOOKUP(D986,'Affiliated entities'!$B$7:$T$37,2,FALSE),VLOOKUP(A986,Beneficiaries!$A$9:$C$38,2,FALSE)),"")</f>
        <v/>
      </c>
      <c r="G986" s="187" t="str">
        <f>IFERROR(IF(MID(D986,4,3)="AFE",VLOOKUP(D986,'Affiliated entities'!$B$7:$T$37,4,FALSE),VLOOKUP(A986,Beneficiaries!$A$9:$C$38,3,FALSE)),"")</f>
        <v/>
      </c>
      <c r="H986" s="188" t="b">
        <f t="shared" si="167"/>
        <v>1</v>
      </c>
      <c r="I986" s="147" t="str">
        <f t="shared" si="168"/>
        <v/>
      </c>
      <c r="J986" s="300">
        <f t="shared" si="169"/>
        <v>0</v>
      </c>
      <c r="K986" s="257"/>
      <c r="L986" s="230"/>
      <c r="M986" s="258"/>
      <c r="N986" s="258"/>
      <c r="O986" s="259"/>
      <c r="P986" s="258"/>
      <c r="Q986" s="259"/>
      <c r="R986" s="261"/>
      <c r="S986" s="261"/>
      <c r="T986" s="236"/>
      <c r="U986" s="402"/>
      <c r="V986" s="277">
        <f t="shared" si="170"/>
        <v>0</v>
      </c>
      <c r="W986" s="323" t="str">
        <f t="shared" si="171"/>
        <v/>
      </c>
      <c r="X986" s="238" t="str">
        <f t="shared" si="172"/>
        <v/>
      </c>
      <c r="Y986" s="252">
        <f t="shared" si="173"/>
        <v>0</v>
      </c>
      <c r="Z986" s="252">
        <f t="shared" si="174"/>
        <v>0</v>
      </c>
      <c r="AA986" s="253">
        <f t="shared" si="175"/>
        <v>0</v>
      </c>
      <c r="AB986" s="254">
        <f t="shared" si="176"/>
        <v>0</v>
      </c>
      <c r="AC986" s="254"/>
      <c r="AD986" s="255"/>
    </row>
    <row r="987" spans="1:30" ht="12.75" customHeight="1" x14ac:dyDescent="0.25">
      <c r="A987" s="186"/>
      <c r="B987" s="230"/>
      <c r="C987" s="256"/>
      <c r="D987" s="232"/>
      <c r="E987" s="192">
        <f t="shared" si="166"/>
        <v>10</v>
      </c>
      <c r="F987" s="144" t="str">
        <f>IFERROR(IF(MID(D987,4,3)="AFE",VLOOKUP(D987,'Affiliated entities'!$B$7:$T$37,2,FALSE),VLOOKUP(A987,Beneficiaries!$A$9:$C$38,2,FALSE)),"")</f>
        <v/>
      </c>
      <c r="G987" s="187" t="str">
        <f>IFERROR(IF(MID(D987,4,3)="AFE",VLOOKUP(D987,'Affiliated entities'!$B$7:$T$37,4,FALSE),VLOOKUP(A987,Beneficiaries!$A$9:$C$38,3,FALSE)),"")</f>
        <v/>
      </c>
      <c r="H987" s="188" t="b">
        <f t="shared" si="167"/>
        <v>1</v>
      </c>
      <c r="I987" s="147" t="str">
        <f t="shared" si="168"/>
        <v/>
      </c>
      <c r="J987" s="300">
        <f t="shared" si="169"/>
        <v>0</v>
      </c>
      <c r="K987" s="257"/>
      <c r="L987" s="230"/>
      <c r="M987" s="258"/>
      <c r="N987" s="258"/>
      <c r="O987" s="259"/>
      <c r="P987" s="258"/>
      <c r="Q987" s="259"/>
      <c r="R987" s="261"/>
      <c r="S987" s="261"/>
      <c r="T987" s="236"/>
      <c r="U987" s="402"/>
      <c r="V987" s="277">
        <f t="shared" si="170"/>
        <v>0</v>
      </c>
      <c r="W987" s="323" t="str">
        <f t="shared" si="171"/>
        <v/>
      </c>
      <c r="X987" s="238" t="str">
        <f t="shared" si="172"/>
        <v/>
      </c>
      <c r="Y987" s="252">
        <f t="shared" si="173"/>
        <v>0</v>
      </c>
      <c r="Z987" s="252">
        <f t="shared" si="174"/>
        <v>0</v>
      </c>
      <c r="AA987" s="253">
        <f t="shared" si="175"/>
        <v>0</v>
      </c>
      <c r="AB987" s="254">
        <f t="shared" si="176"/>
        <v>0</v>
      </c>
      <c r="AC987" s="254"/>
      <c r="AD987" s="255"/>
    </row>
    <row r="988" spans="1:30" ht="12.75" customHeight="1" x14ac:dyDescent="0.25">
      <c r="A988" s="186"/>
      <c r="B988" s="230"/>
      <c r="C988" s="256"/>
      <c r="D988" s="232"/>
      <c r="E988" s="192">
        <f t="shared" si="166"/>
        <v>10</v>
      </c>
      <c r="F988" s="144" t="str">
        <f>IFERROR(IF(MID(D988,4,3)="AFE",VLOOKUP(D988,'Affiliated entities'!$B$7:$T$37,2,FALSE),VLOOKUP(A988,Beneficiaries!$A$9:$C$38,2,FALSE)),"")</f>
        <v/>
      </c>
      <c r="G988" s="187" t="str">
        <f>IFERROR(IF(MID(D988,4,3)="AFE",VLOOKUP(D988,'Affiliated entities'!$B$7:$T$37,4,FALSE),VLOOKUP(A988,Beneficiaries!$A$9:$C$38,3,FALSE)),"")</f>
        <v/>
      </c>
      <c r="H988" s="188" t="b">
        <f t="shared" si="167"/>
        <v>1</v>
      </c>
      <c r="I988" s="147" t="str">
        <f t="shared" si="168"/>
        <v/>
      </c>
      <c r="J988" s="300">
        <f t="shared" si="169"/>
        <v>0</v>
      </c>
      <c r="K988" s="257"/>
      <c r="L988" s="230"/>
      <c r="M988" s="258"/>
      <c r="N988" s="258"/>
      <c r="O988" s="259"/>
      <c r="P988" s="258"/>
      <c r="Q988" s="259"/>
      <c r="R988" s="261"/>
      <c r="S988" s="261"/>
      <c r="T988" s="236"/>
      <c r="U988" s="402"/>
      <c r="V988" s="277">
        <f t="shared" si="170"/>
        <v>0</v>
      </c>
      <c r="W988" s="323" t="str">
        <f t="shared" si="171"/>
        <v/>
      </c>
      <c r="X988" s="238" t="str">
        <f t="shared" si="172"/>
        <v/>
      </c>
      <c r="Y988" s="252">
        <f t="shared" si="173"/>
        <v>0</v>
      </c>
      <c r="Z988" s="252">
        <f t="shared" si="174"/>
        <v>0</v>
      </c>
      <c r="AA988" s="253">
        <f t="shared" si="175"/>
        <v>0</v>
      </c>
      <c r="AB988" s="254">
        <f t="shared" si="176"/>
        <v>0</v>
      </c>
      <c r="AC988" s="254"/>
      <c r="AD988" s="255"/>
    </row>
    <row r="989" spans="1:30" ht="12.75" customHeight="1" x14ac:dyDescent="0.25">
      <c r="A989" s="186"/>
      <c r="B989" s="230"/>
      <c r="C989" s="256"/>
      <c r="D989" s="232"/>
      <c r="E989" s="192">
        <f t="shared" si="166"/>
        <v>10</v>
      </c>
      <c r="F989" s="144" t="str">
        <f>IFERROR(IF(MID(D989,4,3)="AFE",VLOOKUP(D989,'Affiliated entities'!$B$7:$T$37,2,FALSE),VLOOKUP(A989,Beneficiaries!$A$9:$C$38,2,FALSE)),"")</f>
        <v/>
      </c>
      <c r="G989" s="187" t="str">
        <f>IFERROR(IF(MID(D989,4,3)="AFE",VLOOKUP(D989,'Affiliated entities'!$B$7:$T$37,4,FALSE),VLOOKUP(A989,Beneficiaries!$A$9:$C$38,3,FALSE)),"")</f>
        <v/>
      </c>
      <c r="H989" s="188" t="b">
        <f t="shared" si="167"/>
        <v>1</v>
      </c>
      <c r="I989" s="147" t="str">
        <f t="shared" si="168"/>
        <v/>
      </c>
      <c r="J989" s="300">
        <f t="shared" si="169"/>
        <v>0</v>
      </c>
      <c r="K989" s="257"/>
      <c r="L989" s="230"/>
      <c r="M989" s="258"/>
      <c r="N989" s="258"/>
      <c r="O989" s="259"/>
      <c r="P989" s="258"/>
      <c r="Q989" s="259"/>
      <c r="R989" s="261"/>
      <c r="S989" s="261"/>
      <c r="T989" s="236"/>
      <c r="U989" s="402"/>
      <c r="V989" s="277">
        <f t="shared" si="170"/>
        <v>0</v>
      </c>
      <c r="W989" s="323" t="str">
        <f t="shared" si="171"/>
        <v/>
      </c>
      <c r="X989" s="238" t="str">
        <f t="shared" si="172"/>
        <v/>
      </c>
      <c r="Y989" s="252">
        <f t="shared" si="173"/>
        <v>0</v>
      </c>
      <c r="Z989" s="252">
        <f t="shared" si="174"/>
        <v>0</v>
      </c>
      <c r="AA989" s="253">
        <f t="shared" si="175"/>
        <v>0</v>
      </c>
      <c r="AB989" s="254">
        <f t="shared" si="176"/>
        <v>0</v>
      </c>
      <c r="AC989" s="254"/>
      <c r="AD989" s="255"/>
    </row>
    <row r="990" spans="1:30" ht="12.75" customHeight="1" x14ac:dyDescent="0.25">
      <c r="A990" s="186"/>
      <c r="B990" s="230"/>
      <c r="C990" s="256"/>
      <c r="D990" s="232"/>
      <c r="E990" s="192">
        <f t="shared" si="166"/>
        <v>10</v>
      </c>
      <c r="F990" s="144" t="str">
        <f>IFERROR(IF(MID(D990,4,3)="AFE",VLOOKUP(D990,'Affiliated entities'!$B$7:$T$37,2,FALSE),VLOOKUP(A990,Beneficiaries!$A$9:$C$38,2,FALSE)),"")</f>
        <v/>
      </c>
      <c r="G990" s="187" t="str">
        <f>IFERROR(IF(MID(D990,4,3)="AFE",VLOOKUP(D990,'Affiliated entities'!$B$7:$T$37,4,FALSE),VLOOKUP(A990,Beneficiaries!$A$9:$C$38,3,FALSE)),"")</f>
        <v/>
      </c>
      <c r="H990" s="188" t="b">
        <f t="shared" si="167"/>
        <v>1</v>
      </c>
      <c r="I990" s="147" t="str">
        <f t="shared" si="168"/>
        <v/>
      </c>
      <c r="J990" s="300">
        <f t="shared" si="169"/>
        <v>0</v>
      </c>
      <c r="K990" s="257"/>
      <c r="L990" s="230"/>
      <c r="M990" s="258"/>
      <c r="N990" s="258"/>
      <c r="O990" s="259"/>
      <c r="P990" s="258"/>
      <c r="Q990" s="259"/>
      <c r="R990" s="261"/>
      <c r="S990" s="261"/>
      <c r="T990" s="236"/>
      <c r="U990" s="402"/>
      <c r="V990" s="277">
        <f t="shared" si="170"/>
        <v>0</v>
      </c>
      <c r="W990" s="323" t="str">
        <f t="shared" si="171"/>
        <v/>
      </c>
      <c r="X990" s="238" t="str">
        <f t="shared" si="172"/>
        <v/>
      </c>
      <c r="Y990" s="252">
        <f t="shared" si="173"/>
        <v>0</v>
      </c>
      <c r="Z990" s="252">
        <f t="shared" si="174"/>
        <v>0</v>
      </c>
      <c r="AA990" s="253">
        <f t="shared" si="175"/>
        <v>0</v>
      </c>
      <c r="AB990" s="254">
        <f t="shared" si="176"/>
        <v>0</v>
      </c>
      <c r="AC990" s="254"/>
      <c r="AD990" s="255"/>
    </row>
    <row r="991" spans="1:30" ht="12.75" customHeight="1" x14ac:dyDescent="0.25">
      <c r="A991" s="186"/>
      <c r="B991" s="230"/>
      <c r="C991" s="256"/>
      <c r="D991" s="232"/>
      <c r="E991" s="192">
        <f t="shared" si="166"/>
        <v>10</v>
      </c>
      <c r="F991" s="144" t="str">
        <f>IFERROR(IF(MID(D991,4,3)="AFE",VLOOKUP(D991,'Affiliated entities'!$B$7:$T$37,2,FALSE),VLOOKUP(A991,Beneficiaries!$A$9:$C$38,2,FALSE)),"")</f>
        <v/>
      </c>
      <c r="G991" s="187" t="str">
        <f>IFERROR(IF(MID(D991,4,3)="AFE",VLOOKUP(D991,'Affiliated entities'!$B$7:$T$37,4,FALSE),VLOOKUP(A991,Beneficiaries!$A$9:$C$38,3,FALSE)),"")</f>
        <v/>
      </c>
      <c r="H991" s="188" t="b">
        <f t="shared" si="167"/>
        <v>1</v>
      </c>
      <c r="I991" s="147" t="str">
        <f t="shared" si="168"/>
        <v/>
      </c>
      <c r="J991" s="300">
        <f t="shared" si="169"/>
        <v>0</v>
      </c>
      <c r="K991" s="257"/>
      <c r="L991" s="230"/>
      <c r="M991" s="258"/>
      <c r="N991" s="258"/>
      <c r="O991" s="259"/>
      <c r="P991" s="258"/>
      <c r="Q991" s="259"/>
      <c r="R991" s="261"/>
      <c r="S991" s="261"/>
      <c r="T991" s="236"/>
      <c r="U991" s="402"/>
      <c r="V991" s="277">
        <f t="shared" si="170"/>
        <v>0</v>
      </c>
      <c r="W991" s="323" t="str">
        <f t="shared" si="171"/>
        <v/>
      </c>
      <c r="X991" s="238" t="str">
        <f t="shared" si="172"/>
        <v/>
      </c>
      <c r="Y991" s="252">
        <f t="shared" si="173"/>
        <v>0</v>
      </c>
      <c r="Z991" s="252">
        <f t="shared" si="174"/>
        <v>0</v>
      </c>
      <c r="AA991" s="253">
        <f t="shared" si="175"/>
        <v>0</v>
      </c>
      <c r="AB991" s="254">
        <f t="shared" si="176"/>
        <v>0</v>
      </c>
      <c r="AC991" s="254"/>
      <c r="AD991" s="255"/>
    </row>
    <row r="992" spans="1:30" ht="12.75" customHeight="1" x14ac:dyDescent="0.25">
      <c r="A992" s="186"/>
      <c r="B992" s="230"/>
      <c r="C992" s="256"/>
      <c r="D992" s="232"/>
      <c r="E992" s="192">
        <f t="shared" si="166"/>
        <v>10</v>
      </c>
      <c r="F992" s="144" t="str">
        <f>IFERROR(IF(MID(D992,4,3)="AFE",VLOOKUP(D992,'Affiliated entities'!$B$7:$T$37,2,FALSE),VLOOKUP(A992,Beneficiaries!$A$9:$C$38,2,FALSE)),"")</f>
        <v/>
      </c>
      <c r="G992" s="187" t="str">
        <f>IFERROR(IF(MID(D992,4,3)="AFE",VLOOKUP(D992,'Affiliated entities'!$B$7:$T$37,4,FALSE),VLOOKUP(A992,Beneficiaries!$A$9:$C$38,3,FALSE)),"")</f>
        <v/>
      </c>
      <c r="H992" s="188" t="b">
        <f t="shared" si="167"/>
        <v>1</v>
      </c>
      <c r="I992" s="147" t="str">
        <f t="shared" si="168"/>
        <v/>
      </c>
      <c r="J992" s="300">
        <f t="shared" si="169"/>
        <v>0</v>
      </c>
      <c r="K992" s="257"/>
      <c r="L992" s="230"/>
      <c r="M992" s="258"/>
      <c r="N992" s="258"/>
      <c r="O992" s="259"/>
      <c r="P992" s="258"/>
      <c r="Q992" s="259"/>
      <c r="R992" s="261"/>
      <c r="S992" s="261"/>
      <c r="T992" s="236"/>
      <c r="U992" s="402"/>
      <c r="V992" s="277">
        <f t="shared" si="170"/>
        <v>0</v>
      </c>
      <c r="W992" s="323" t="str">
        <f t="shared" si="171"/>
        <v/>
      </c>
      <c r="X992" s="238" t="str">
        <f t="shared" si="172"/>
        <v/>
      </c>
      <c r="Y992" s="252">
        <f t="shared" si="173"/>
        <v>0</v>
      </c>
      <c r="Z992" s="252">
        <f t="shared" si="174"/>
        <v>0</v>
      </c>
      <c r="AA992" s="253">
        <f t="shared" si="175"/>
        <v>0</v>
      </c>
      <c r="AB992" s="254">
        <f t="shared" si="176"/>
        <v>0</v>
      </c>
      <c r="AC992" s="254"/>
      <c r="AD992" s="255"/>
    </row>
    <row r="993" spans="1:30" ht="12.75" customHeight="1" x14ac:dyDescent="0.25">
      <c r="A993" s="186"/>
      <c r="B993" s="230"/>
      <c r="C993" s="256"/>
      <c r="D993" s="232"/>
      <c r="E993" s="192">
        <f t="shared" si="166"/>
        <v>10</v>
      </c>
      <c r="F993" s="144" t="str">
        <f>IFERROR(IF(MID(D993,4,3)="AFE",VLOOKUP(D993,'Affiliated entities'!$B$7:$T$37,2,FALSE),VLOOKUP(A993,Beneficiaries!$A$9:$C$38,2,FALSE)),"")</f>
        <v/>
      </c>
      <c r="G993" s="187" t="str">
        <f>IFERROR(IF(MID(D993,4,3)="AFE",VLOOKUP(D993,'Affiliated entities'!$B$7:$T$37,4,FALSE),VLOOKUP(A993,Beneficiaries!$A$9:$C$38,3,FALSE)),"")</f>
        <v/>
      </c>
      <c r="H993" s="188" t="b">
        <f t="shared" si="167"/>
        <v>1</v>
      </c>
      <c r="I993" s="147" t="str">
        <f t="shared" si="168"/>
        <v/>
      </c>
      <c r="J993" s="300">
        <f t="shared" si="169"/>
        <v>0</v>
      </c>
      <c r="K993" s="257"/>
      <c r="L993" s="230"/>
      <c r="M993" s="258"/>
      <c r="N993" s="258"/>
      <c r="O993" s="259"/>
      <c r="P993" s="258"/>
      <c r="Q993" s="259"/>
      <c r="R993" s="261"/>
      <c r="S993" s="261"/>
      <c r="T993" s="236"/>
      <c r="U993" s="402"/>
      <c r="V993" s="277">
        <f t="shared" si="170"/>
        <v>0</v>
      </c>
      <c r="W993" s="323" t="str">
        <f t="shared" si="171"/>
        <v/>
      </c>
      <c r="X993" s="238" t="str">
        <f t="shared" si="172"/>
        <v/>
      </c>
      <c r="Y993" s="252">
        <f t="shared" si="173"/>
        <v>0</v>
      </c>
      <c r="Z993" s="252">
        <f t="shared" si="174"/>
        <v>0</v>
      </c>
      <c r="AA993" s="253">
        <f t="shared" si="175"/>
        <v>0</v>
      </c>
      <c r="AB993" s="254">
        <f t="shared" si="176"/>
        <v>0</v>
      </c>
      <c r="AC993" s="254"/>
      <c r="AD993" s="255"/>
    </row>
    <row r="994" spans="1:30" ht="12.75" customHeight="1" x14ac:dyDescent="0.25">
      <c r="A994" s="186"/>
      <c r="B994" s="230"/>
      <c r="C994" s="256"/>
      <c r="D994" s="232"/>
      <c r="E994" s="192">
        <f t="shared" si="166"/>
        <v>10</v>
      </c>
      <c r="F994" s="144" t="str">
        <f>IFERROR(IF(MID(D994,4,3)="AFE",VLOOKUP(D994,'Affiliated entities'!$B$7:$T$37,2,FALSE),VLOOKUP(A994,Beneficiaries!$A$9:$C$38,2,FALSE)),"")</f>
        <v/>
      </c>
      <c r="G994" s="187" t="str">
        <f>IFERROR(IF(MID(D994,4,3)="AFE",VLOOKUP(D994,'Affiliated entities'!$B$7:$T$37,4,FALSE),VLOOKUP(A994,Beneficiaries!$A$9:$C$38,3,FALSE)),"")</f>
        <v/>
      </c>
      <c r="H994" s="188" t="b">
        <f t="shared" si="167"/>
        <v>1</v>
      </c>
      <c r="I994" s="147" t="str">
        <f t="shared" si="168"/>
        <v/>
      </c>
      <c r="J994" s="300">
        <f t="shared" si="169"/>
        <v>0</v>
      </c>
      <c r="K994" s="257"/>
      <c r="L994" s="230"/>
      <c r="M994" s="258"/>
      <c r="N994" s="258"/>
      <c r="O994" s="259"/>
      <c r="P994" s="258"/>
      <c r="Q994" s="259"/>
      <c r="R994" s="261"/>
      <c r="S994" s="261"/>
      <c r="T994" s="236"/>
      <c r="U994" s="402"/>
      <c r="V994" s="277">
        <f t="shared" si="170"/>
        <v>0</v>
      </c>
      <c r="W994" s="323" t="str">
        <f t="shared" si="171"/>
        <v/>
      </c>
      <c r="X994" s="238" t="str">
        <f t="shared" si="172"/>
        <v/>
      </c>
      <c r="Y994" s="252">
        <f t="shared" si="173"/>
        <v>0</v>
      </c>
      <c r="Z994" s="252">
        <f t="shared" si="174"/>
        <v>0</v>
      </c>
      <c r="AA994" s="253">
        <f t="shared" si="175"/>
        <v>0</v>
      </c>
      <c r="AB994" s="254">
        <f t="shared" si="176"/>
        <v>0</v>
      </c>
      <c r="AC994" s="254"/>
      <c r="AD994" s="255"/>
    </row>
    <row r="995" spans="1:30" ht="12.75" customHeight="1" x14ac:dyDescent="0.25">
      <c r="A995" s="186"/>
      <c r="B995" s="230"/>
      <c r="C995" s="256"/>
      <c r="D995" s="232"/>
      <c r="E995" s="192">
        <f t="shared" si="166"/>
        <v>10</v>
      </c>
      <c r="F995" s="144" t="str">
        <f>IFERROR(IF(MID(D995,4,3)="AFE",VLOOKUP(D995,'Affiliated entities'!$B$7:$T$37,2,FALSE),VLOOKUP(A995,Beneficiaries!$A$9:$C$38,2,FALSE)),"")</f>
        <v/>
      </c>
      <c r="G995" s="187" t="str">
        <f>IFERROR(IF(MID(D995,4,3)="AFE",VLOOKUP(D995,'Affiliated entities'!$B$7:$T$37,4,FALSE),VLOOKUP(A995,Beneficiaries!$A$9:$C$38,3,FALSE)),"")</f>
        <v/>
      </c>
      <c r="H995" s="188" t="b">
        <f t="shared" si="167"/>
        <v>1</v>
      </c>
      <c r="I995" s="147" t="str">
        <f t="shared" si="168"/>
        <v/>
      </c>
      <c r="J995" s="300">
        <f t="shared" si="169"/>
        <v>0</v>
      </c>
      <c r="K995" s="257"/>
      <c r="L995" s="230"/>
      <c r="M995" s="258"/>
      <c r="N995" s="258"/>
      <c r="O995" s="259"/>
      <c r="P995" s="258"/>
      <c r="Q995" s="259"/>
      <c r="R995" s="261"/>
      <c r="S995" s="261"/>
      <c r="T995" s="236"/>
      <c r="U995" s="402"/>
      <c r="V995" s="277">
        <f t="shared" si="170"/>
        <v>0</v>
      </c>
      <c r="W995" s="323" t="str">
        <f t="shared" si="171"/>
        <v/>
      </c>
      <c r="X995" s="238" t="str">
        <f t="shared" si="172"/>
        <v/>
      </c>
      <c r="Y995" s="252">
        <f t="shared" si="173"/>
        <v>0</v>
      </c>
      <c r="Z995" s="252">
        <f t="shared" si="174"/>
        <v>0</v>
      </c>
      <c r="AA995" s="253">
        <f t="shared" si="175"/>
        <v>0</v>
      </c>
      <c r="AB995" s="254">
        <f t="shared" si="176"/>
        <v>0</v>
      </c>
      <c r="AC995" s="254"/>
      <c r="AD995" s="255"/>
    </row>
    <row r="996" spans="1:30" ht="12.75" customHeight="1" x14ac:dyDescent="0.25">
      <c r="A996" s="186"/>
      <c r="B996" s="230"/>
      <c r="C996" s="256"/>
      <c r="D996" s="232"/>
      <c r="E996" s="192">
        <f t="shared" si="166"/>
        <v>10</v>
      </c>
      <c r="F996" s="144" t="str">
        <f>IFERROR(IF(MID(D996,4,3)="AFE",VLOOKUP(D996,'Affiliated entities'!$B$7:$T$37,2,FALSE),VLOOKUP(A996,Beneficiaries!$A$9:$C$38,2,FALSE)),"")</f>
        <v/>
      </c>
      <c r="G996" s="187" t="str">
        <f>IFERROR(IF(MID(D996,4,3)="AFE",VLOOKUP(D996,'Affiliated entities'!$B$7:$T$37,4,FALSE),VLOOKUP(A996,Beneficiaries!$A$9:$C$38,3,FALSE)),"")</f>
        <v/>
      </c>
      <c r="H996" s="188" t="b">
        <f t="shared" si="167"/>
        <v>1</v>
      </c>
      <c r="I996" s="147" t="str">
        <f t="shared" si="168"/>
        <v/>
      </c>
      <c r="J996" s="300">
        <f t="shared" si="169"/>
        <v>0</v>
      </c>
      <c r="K996" s="257"/>
      <c r="L996" s="230"/>
      <c r="M996" s="258"/>
      <c r="N996" s="258"/>
      <c r="O996" s="259"/>
      <c r="P996" s="258"/>
      <c r="Q996" s="259"/>
      <c r="R996" s="261"/>
      <c r="S996" s="261"/>
      <c r="T996" s="236"/>
      <c r="U996" s="402"/>
      <c r="V996" s="277">
        <f t="shared" si="170"/>
        <v>0</v>
      </c>
      <c r="W996" s="323" t="str">
        <f t="shared" si="171"/>
        <v/>
      </c>
      <c r="X996" s="238" t="str">
        <f t="shared" si="172"/>
        <v/>
      </c>
      <c r="Y996" s="252">
        <f t="shared" si="173"/>
        <v>0</v>
      </c>
      <c r="Z996" s="252">
        <f t="shared" si="174"/>
        <v>0</v>
      </c>
      <c r="AA996" s="253">
        <f t="shared" si="175"/>
        <v>0</v>
      </c>
      <c r="AB996" s="254">
        <f t="shared" si="176"/>
        <v>0</v>
      </c>
      <c r="AC996" s="254"/>
      <c r="AD996" s="255"/>
    </row>
    <row r="997" spans="1:30" ht="12.75" customHeight="1" x14ac:dyDescent="0.25">
      <c r="A997" s="186"/>
      <c r="B997" s="230"/>
      <c r="C997" s="256"/>
      <c r="D997" s="232"/>
      <c r="E997" s="192">
        <f t="shared" si="166"/>
        <v>10</v>
      </c>
      <c r="F997" s="144" t="str">
        <f>IFERROR(IF(MID(D997,4,3)="AFE",VLOOKUP(D997,'Affiliated entities'!$B$7:$T$37,2,FALSE),VLOOKUP(A997,Beneficiaries!$A$9:$C$38,2,FALSE)),"")</f>
        <v/>
      </c>
      <c r="G997" s="187" t="str">
        <f>IFERROR(IF(MID(D997,4,3)="AFE",VLOOKUP(D997,'Affiliated entities'!$B$7:$T$37,4,FALSE),VLOOKUP(A997,Beneficiaries!$A$9:$C$38,3,FALSE)),"")</f>
        <v/>
      </c>
      <c r="H997" s="188" t="b">
        <f t="shared" si="167"/>
        <v>1</v>
      </c>
      <c r="I997" s="147" t="str">
        <f t="shared" si="168"/>
        <v/>
      </c>
      <c r="J997" s="300">
        <f t="shared" si="169"/>
        <v>0</v>
      </c>
      <c r="K997" s="257"/>
      <c r="L997" s="230"/>
      <c r="M997" s="258"/>
      <c r="N997" s="258"/>
      <c r="O997" s="259"/>
      <c r="P997" s="258"/>
      <c r="Q997" s="259"/>
      <c r="R997" s="261"/>
      <c r="S997" s="261"/>
      <c r="T997" s="236"/>
      <c r="U997" s="402"/>
      <c r="V997" s="277">
        <f t="shared" si="170"/>
        <v>0</v>
      </c>
      <c r="W997" s="323" t="str">
        <f t="shared" si="171"/>
        <v/>
      </c>
      <c r="X997" s="238" t="str">
        <f t="shared" si="172"/>
        <v/>
      </c>
      <c r="Y997" s="252">
        <f t="shared" si="173"/>
        <v>0</v>
      </c>
      <c r="Z997" s="252">
        <f t="shared" si="174"/>
        <v>0</v>
      </c>
      <c r="AA997" s="253">
        <f t="shared" si="175"/>
        <v>0</v>
      </c>
      <c r="AB997" s="254">
        <f t="shared" si="176"/>
        <v>0</v>
      </c>
      <c r="AC997" s="254"/>
      <c r="AD997" s="255"/>
    </row>
    <row r="998" spans="1:30" ht="12.75" customHeight="1" x14ac:dyDescent="0.25">
      <c r="A998" s="186"/>
      <c r="B998" s="230"/>
      <c r="C998" s="256"/>
      <c r="D998" s="232"/>
      <c r="E998" s="192">
        <f t="shared" si="166"/>
        <v>10</v>
      </c>
      <c r="F998" s="144" t="str">
        <f>IFERROR(IF(MID(D998,4,3)="AFE",VLOOKUP(D998,'Affiliated entities'!$B$7:$T$37,2,FALSE),VLOOKUP(A998,Beneficiaries!$A$9:$C$38,2,FALSE)),"")</f>
        <v/>
      </c>
      <c r="G998" s="187" t="str">
        <f>IFERROR(IF(MID(D998,4,3)="AFE",VLOOKUP(D998,'Affiliated entities'!$B$7:$T$37,4,FALSE),VLOOKUP(A998,Beneficiaries!$A$9:$C$38,3,FALSE)),"")</f>
        <v/>
      </c>
      <c r="H998" s="188" t="b">
        <f t="shared" si="167"/>
        <v>1</v>
      </c>
      <c r="I998" s="147" t="str">
        <f t="shared" si="168"/>
        <v/>
      </c>
      <c r="J998" s="300">
        <f t="shared" si="169"/>
        <v>0</v>
      </c>
      <c r="K998" s="257"/>
      <c r="L998" s="230"/>
      <c r="M998" s="258"/>
      <c r="N998" s="258"/>
      <c r="O998" s="259"/>
      <c r="P998" s="258"/>
      <c r="Q998" s="259"/>
      <c r="R998" s="261"/>
      <c r="S998" s="261"/>
      <c r="T998" s="236"/>
      <c r="U998" s="402"/>
      <c r="V998" s="277">
        <f t="shared" si="170"/>
        <v>0</v>
      </c>
      <c r="W998" s="323" t="str">
        <f t="shared" si="171"/>
        <v/>
      </c>
      <c r="X998" s="238" t="str">
        <f t="shared" si="172"/>
        <v/>
      </c>
      <c r="Y998" s="252">
        <f t="shared" si="173"/>
        <v>0</v>
      </c>
      <c r="Z998" s="252">
        <f t="shared" si="174"/>
        <v>0</v>
      </c>
      <c r="AA998" s="253">
        <f t="shared" si="175"/>
        <v>0</v>
      </c>
      <c r="AB998" s="254">
        <f t="shared" si="176"/>
        <v>0</v>
      </c>
      <c r="AC998" s="254"/>
      <c r="AD998" s="255"/>
    </row>
    <row r="999" spans="1:30" ht="12.75" customHeight="1" x14ac:dyDescent="0.25">
      <c r="A999" s="186"/>
      <c r="B999" s="230"/>
      <c r="C999" s="256"/>
      <c r="D999" s="232"/>
      <c r="E999" s="192">
        <f t="shared" si="166"/>
        <v>10</v>
      </c>
      <c r="F999" s="144" t="str">
        <f>IFERROR(IF(MID(D999,4,3)="AFE",VLOOKUP(D999,'Affiliated entities'!$B$7:$T$37,2,FALSE),VLOOKUP(A999,Beneficiaries!$A$9:$C$38,2,FALSE)),"")</f>
        <v/>
      </c>
      <c r="G999" s="187" t="str">
        <f>IFERROR(IF(MID(D999,4,3)="AFE",VLOOKUP(D999,'Affiliated entities'!$B$7:$T$37,4,FALSE),VLOOKUP(A999,Beneficiaries!$A$9:$C$38,3,FALSE)),"")</f>
        <v/>
      </c>
      <c r="H999" s="188" t="b">
        <f t="shared" si="167"/>
        <v>1</v>
      </c>
      <c r="I999" s="147" t="str">
        <f t="shared" si="168"/>
        <v/>
      </c>
      <c r="J999" s="300">
        <f t="shared" si="169"/>
        <v>0</v>
      </c>
      <c r="K999" s="257"/>
      <c r="L999" s="230"/>
      <c r="M999" s="258"/>
      <c r="N999" s="258"/>
      <c r="O999" s="259"/>
      <c r="P999" s="258"/>
      <c r="Q999" s="259"/>
      <c r="R999" s="261"/>
      <c r="S999" s="261"/>
      <c r="T999" s="236"/>
      <c r="U999" s="402"/>
      <c r="V999" s="277">
        <f t="shared" si="170"/>
        <v>0</v>
      </c>
      <c r="W999" s="323" t="str">
        <f t="shared" si="171"/>
        <v/>
      </c>
      <c r="X999" s="238" t="str">
        <f t="shared" si="172"/>
        <v/>
      </c>
      <c r="Y999" s="252">
        <f t="shared" si="173"/>
        <v>0</v>
      </c>
      <c r="Z999" s="252">
        <f t="shared" si="174"/>
        <v>0</v>
      </c>
      <c r="AA999" s="253">
        <f t="shared" si="175"/>
        <v>0</v>
      </c>
      <c r="AB999" s="254">
        <f t="shared" si="176"/>
        <v>0</v>
      </c>
      <c r="AC999" s="254"/>
      <c r="AD999" s="255"/>
    </row>
    <row r="1000" spans="1:30" ht="12.75" customHeight="1" x14ac:dyDescent="0.25">
      <c r="A1000" s="186"/>
      <c r="B1000" s="230"/>
      <c r="C1000" s="256"/>
      <c r="D1000" s="232"/>
      <c r="E1000" s="192">
        <f t="shared" si="166"/>
        <v>10</v>
      </c>
      <c r="F1000" s="144" t="str">
        <f>IFERROR(IF(MID(D1000,4,3)="AFE",VLOOKUP(D1000,'Affiliated entities'!$B$7:$T$37,2,FALSE),VLOOKUP(A1000,Beneficiaries!$A$9:$C$38,2,FALSE)),"")</f>
        <v/>
      </c>
      <c r="G1000" s="187" t="str">
        <f>IFERROR(IF(MID(D1000,4,3)="AFE",VLOOKUP(D1000,'Affiliated entities'!$B$7:$T$37,4,FALSE),VLOOKUP(A1000,Beneficiaries!$A$9:$C$38,3,FALSE)),"")</f>
        <v/>
      </c>
      <c r="H1000" s="188" t="b">
        <f t="shared" si="167"/>
        <v>1</v>
      </c>
      <c r="I1000" s="147" t="str">
        <f t="shared" si="168"/>
        <v/>
      </c>
      <c r="J1000" s="300">
        <f t="shared" si="169"/>
        <v>0</v>
      </c>
      <c r="K1000" s="257"/>
      <c r="L1000" s="230"/>
      <c r="M1000" s="258"/>
      <c r="N1000" s="258"/>
      <c r="O1000" s="259"/>
      <c r="P1000" s="258"/>
      <c r="Q1000" s="259"/>
      <c r="R1000" s="261"/>
      <c r="S1000" s="261"/>
      <c r="T1000" s="236"/>
      <c r="U1000" s="402"/>
      <c r="V1000" s="277">
        <f t="shared" si="170"/>
        <v>0</v>
      </c>
      <c r="W1000" s="323" t="str">
        <f t="shared" si="171"/>
        <v/>
      </c>
      <c r="X1000" s="238" t="str">
        <f t="shared" si="172"/>
        <v/>
      </c>
      <c r="Y1000" s="252">
        <f t="shared" si="173"/>
        <v>0</v>
      </c>
      <c r="Z1000" s="252">
        <f t="shared" si="174"/>
        <v>0</v>
      </c>
      <c r="AA1000" s="253">
        <f t="shared" si="175"/>
        <v>0</v>
      </c>
      <c r="AB1000" s="254">
        <f t="shared" si="176"/>
        <v>0</v>
      </c>
      <c r="AC1000" s="254"/>
      <c r="AD1000" s="255"/>
    </row>
    <row r="1001" spans="1:30" ht="12.75" customHeight="1" x14ac:dyDescent="0.25">
      <c r="A1001" s="186"/>
      <c r="B1001" s="230"/>
      <c r="C1001" s="256"/>
      <c r="D1001" s="232"/>
      <c r="E1001" s="192">
        <f t="shared" si="166"/>
        <v>10</v>
      </c>
      <c r="F1001" s="144" t="str">
        <f>IFERROR(IF(MID(D1001,4,3)="AFE",VLOOKUP(D1001,'Affiliated entities'!$B$7:$T$37,2,FALSE),VLOOKUP(A1001,Beneficiaries!$A$9:$C$38,2,FALSE)),"")</f>
        <v/>
      </c>
      <c r="G1001" s="187" t="str">
        <f>IFERROR(IF(MID(D1001,4,3)="AFE",VLOOKUP(D1001,'Affiliated entities'!$B$7:$T$37,4,FALSE),VLOOKUP(A1001,Beneficiaries!$A$9:$C$38,3,FALSE)),"")</f>
        <v/>
      </c>
      <c r="H1001" s="188" t="b">
        <f t="shared" si="167"/>
        <v>1</v>
      </c>
      <c r="I1001" s="147" t="str">
        <f t="shared" si="168"/>
        <v/>
      </c>
      <c r="J1001" s="300">
        <f t="shared" si="169"/>
        <v>0</v>
      </c>
      <c r="K1001" s="257"/>
      <c r="L1001" s="230"/>
      <c r="M1001" s="258"/>
      <c r="N1001" s="258"/>
      <c r="O1001" s="259"/>
      <c r="P1001" s="258"/>
      <c r="Q1001" s="259"/>
      <c r="R1001" s="261"/>
      <c r="S1001" s="261"/>
      <c r="T1001" s="236"/>
      <c r="U1001" s="402"/>
      <c r="V1001" s="277">
        <f t="shared" si="170"/>
        <v>0</v>
      </c>
      <c r="W1001" s="323" t="str">
        <f t="shared" si="171"/>
        <v/>
      </c>
      <c r="X1001" s="238" t="str">
        <f t="shared" si="172"/>
        <v/>
      </c>
      <c r="Y1001" s="252">
        <f t="shared" si="173"/>
        <v>0</v>
      </c>
      <c r="Z1001" s="252">
        <f t="shared" si="174"/>
        <v>0</v>
      </c>
      <c r="AA1001" s="253">
        <f t="shared" si="175"/>
        <v>0</v>
      </c>
      <c r="AB1001" s="254">
        <f t="shared" si="176"/>
        <v>0</v>
      </c>
      <c r="AC1001" s="254"/>
      <c r="AD1001" s="255"/>
    </row>
    <row r="1002" spans="1:30" ht="12.75" customHeight="1" x14ac:dyDescent="0.25">
      <c r="A1002" s="186"/>
      <c r="B1002" s="230"/>
      <c r="C1002" s="256"/>
      <c r="D1002" s="232"/>
      <c r="E1002" s="192">
        <f t="shared" si="166"/>
        <v>10</v>
      </c>
      <c r="F1002" s="144" t="str">
        <f>IFERROR(IF(MID(D1002,4,3)="AFE",VLOOKUP(D1002,'Affiliated entities'!$B$7:$T$37,2,FALSE),VLOOKUP(A1002,Beneficiaries!$A$9:$C$38,2,FALSE)),"")</f>
        <v/>
      </c>
      <c r="G1002" s="187" t="str">
        <f>IFERROR(IF(MID(D1002,4,3)="AFE",VLOOKUP(D1002,'Affiliated entities'!$B$7:$T$37,4,FALSE),VLOOKUP(A1002,Beneficiaries!$A$9:$C$38,3,FALSE)),"")</f>
        <v/>
      </c>
      <c r="H1002" s="188" t="b">
        <f t="shared" si="167"/>
        <v>1</v>
      </c>
      <c r="I1002" s="147" t="str">
        <f t="shared" si="168"/>
        <v/>
      </c>
      <c r="J1002" s="300">
        <f t="shared" si="169"/>
        <v>0</v>
      </c>
      <c r="K1002" s="257"/>
      <c r="L1002" s="230"/>
      <c r="M1002" s="258"/>
      <c r="N1002" s="258"/>
      <c r="O1002" s="259"/>
      <c r="P1002" s="258"/>
      <c r="Q1002" s="259"/>
      <c r="R1002" s="261"/>
      <c r="S1002" s="261"/>
      <c r="T1002" s="236"/>
      <c r="U1002" s="402"/>
      <c r="V1002" s="277">
        <f t="shared" si="170"/>
        <v>0</v>
      </c>
      <c r="W1002" s="323" t="str">
        <f t="shared" si="171"/>
        <v/>
      </c>
      <c r="X1002" s="238" t="str">
        <f t="shared" si="172"/>
        <v/>
      </c>
      <c r="Y1002" s="252">
        <f t="shared" si="173"/>
        <v>0</v>
      </c>
      <c r="Z1002" s="252">
        <f t="shared" si="174"/>
        <v>0</v>
      </c>
      <c r="AA1002" s="253">
        <f t="shared" si="175"/>
        <v>0</v>
      </c>
      <c r="AB1002" s="254">
        <f t="shared" si="176"/>
        <v>0</v>
      </c>
      <c r="AC1002" s="254"/>
      <c r="AD1002" s="255"/>
    </row>
    <row r="1003" spans="1:30" ht="12.75" customHeight="1" x14ac:dyDescent="0.25">
      <c r="A1003" s="186"/>
      <c r="B1003" s="230"/>
      <c r="C1003" s="256"/>
      <c r="D1003" s="232"/>
      <c r="E1003" s="192">
        <f t="shared" si="166"/>
        <v>10</v>
      </c>
      <c r="F1003" s="144" t="str">
        <f>IFERROR(IF(MID(D1003,4,3)="AFE",VLOOKUP(D1003,'Affiliated entities'!$B$7:$T$37,2,FALSE),VLOOKUP(A1003,Beneficiaries!$A$9:$C$38,2,FALSE)),"")</f>
        <v/>
      </c>
      <c r="G1003" s="187" t="str">
        <f>IFERROR(IF(MID(D1003,4,3)="AFE",VLOOKUP(D1003,'Affiliated entities'!$B$7:$T$37,4,FALSE),VLOOKUP(A1003,Beneficiaries!$A$9:$C$38,3,FALSE)),"")</f>
        <v/>
      </c>
      <c r="H1003" s="188" t="b">
        <f t="shared" si="167"/>
        <v>1</v>
      </c>
      <c r="I1003" s="147" t="str">
        <f t="shared" si="168"/>
        <v/>
      </c>
      <c r="J1003" s="300">
        <f t="shared" si="169"/>
        <v>0</v>
      </c>
      <c r="K1003" s="257"/>
      <c r="L1003" s="230"/>
      <c r="M1003" s="258"/>
      <c r="N1003" s="258"/>
      <c r="O1003" s="259"/>
      <c r="P1003" s="258"/>
      <c r="Q1003" s="259"/>
      <c r="R1003" s="261"/>
      <c r="S1003" s="261"/>
      <c r="T1003" s="236"/>
      <c r="U1003" s="402"/>
      <c r="V1003" s="277">
        <f t="shared" si="170"/>
        <v>0</v>
      </c>
      <c r="W1003" s="323" t="str">
        <f t="shared" si="171"/>
        <v/>
      </c>
      <c r="X1003" s="238" t="str">
        <f t="shared" si="172"/>
        <v/>
      </c>
      <c r="Y1003" s="252">
        <f t="shared" si="173"/>
        <v>0</v>
      </c>
      <c r="Z1003" s="252">
        <f t="shared" si="174"/>
        <v>0</v>
      </c>
      <c r="AA1003" s="253">
        <f t="shared" si="175"/>
        <v>0</v>
      </c>
      <c r="AB1003" s="254">
        <f t="shared" si="176"/>
        <v>0</v>
      </c>
      <c r="AC1003" s="254"/>
      <c r="AD1003" s="255"/>
    </row>
    <row r="1004" spans="1:30" ht="12.75" customHeight="1" x14ac:dyDescent="0.25">
      <c r="A1004" s="186"/>
      <c r="B1004" s="230"/>
      <c r="C1004" s="256"/>
      <c r="D1004" s="232"/>
      <c r="E1004" s="192">
        <f t="shared" si="166"/>
        <v>10</v>
      </c>
      <c r="F1004" s="144" t="str">
        <f>IFERROR(IF(MID(D1004,4,3)="AFE",VLOOKUP(D1004,'Affiliated entities'!$B$7:$T$37,2,FALSE),VLOOKUP(A1004,Beneficiaries!$A$9:$C$38,2,FALSE)),"")</f>
        <v/>
      </c>
      <c r="G1004" s="187" t="str">
        <f>IFERROR(IF(MID(D1004,4,3)="AFE",VLOOKUP(D1004,'Affiliated entities'!$B$7:$T$37,4,FALSE),VLOOKUP(A1004,Beneficiaries!$A$9:$C$38,3,FALSE)),"")</f>
        <v/>
      </c>
      <c r="H1004" s="188" t="b">
        <f t="shared" si="167"/>
        <v>1</v>
      </c>
      <c r="I1004" s="147" t="str">
        <f t="shared" si="168"/>
        <v/>
      </c>
      <c r="J1004" s="300">
        <f t="shared" si="169"/>
        <v>0</v>
      </c>
      <c r="K1004" s="257"/>
      <c r="L1004" s="230"/>
      <c r="M1004" s="258"/>
      <c r="N1004" s="258"/>
      <c r="O1004" s="259"/>
      <c r="P1004" s="258"/>
      <c r="Q1004" s="259"/>
      <c r="R1004" s="261"/>
      <c r="S1004" s="261"/>
      <c r="T1004" s="236"/>
      <c r="U1004" s="402"/>
      <c r="V1004" s="277">
        <f t="shared" si="170"/>
        <v>0</v>
      </c>
      <c r="W1004" s="323" t="str">
        <f t="shared" si="171"/>
        <v/>
      </c>
      <c r="X1004" s="238" t="str">
        <f t="shared" si="172"/>
        <v/>
      </c>
      <c r="Y1004" s="252">
        <f t="shared" si="173"/>
        <v>0</v>
      </c>
      <c r="Z1004" s="252">
        <f t="shared" si="174"/>
        <v>0</v>
      </c>
      <c r="AA1004" s="253">
        <f t="shared" si="175"/>
        <v>0</v>
      </c>
      <c r="AB1004" s="254">
        <f t="shared" si="176"/>
        <v>0</v>
      </c>
      <c r="AC1004" s="254"/>
      <c r="AD1004" s="255"/>
    </row>
    <row r="1005" spans="1:30" ht="12.75" customHeight="1" x14ac:dyDescent="0.25">
      <c r="A1005" s="186"/>
      <c r="B1005" s="230"/>
      <c r="C1005" s="256"/>
      <c r="D1005" s="232"/>
      <c r="E1005" s="192">
        <f t="shared" si="166"/>
        <v>10</v>
      </c>
      <c r="F1005" s="144" t="str">
        <f>IFERROR(IF(MID(D1005,4,3)="AFE",VLOOKUP(D1005,'Affiliated entities'!$B$7:$T$37,2,FALSE),VLOOKUP(A1005,Beneficiaries!$A$9:$C$38,2,FALSE)),"")</f>
        <v/>
      </c>
      <c r="G1005" s="187" t="str">
        <f>IFERROR(IF(MID(D1005,4,3)="AFE",VLOOKUP(D1005,'Affiliated entities'!$B$7:$T$37,4,FALSE),VLOOKUP(A1005,Beneficiaries!$A$9:$C$38,3,FALSE)),"")</f>
        <v/>
      </c>
      <c r="H1005" s="188" t="b">
        <f t="shared" si="167"/>
        <v>1</v>
      </c>
      <c r="I1005" s="147" t="str">
        <f t="shared" si="168"/>
        <v/>
      </c>
      <c r="J1005" s="300">
        <f t="shared" si="169"/>
        <v>0</v>
      </c>
      <c r="K1005" s="257"/>
      <c r="L1005" s="230"/>
      <c r="M1005" s="258"/>
      <c r="N1005" s="258"/>
      <c r="O1005" s="259"/>
      <c r="P1005" s="258"/>
      <c r="Q1005" s="259"/>
      <c r="R1005" s="261"/>
      <c r="S1005" s="261"/>
      <c r="T1005" s="236"/>
      <c r="U1005" s="402"/>
      <c r="V1005" s="277">
        <f t="shared" si="170"/>
        <v>0</v>
      </c>
      <c r="W1005" s="323" t="str">
        <f t="shared" si="171"/>
        <v/>
      </c>
      <c r="X1005" s="238" t="str">
        <f t="shared" si="172"/>
        <v/>
      </c>
      <c r="Y1005" s="252">
        <f t="shared" si="173"/>
        <v>0</v>
      </c>
      <c r="Z1005" s="252">
        <f t="shared" si="174"/>
        <v>0</v>
      </c>
      <c r="AA1005" s="253">
        <f t="shared" si="175"/>
        <v>0</v>
      </c>
      <c r="AB1005" s="254">
        <f t="shared" si="176"/>
        <v>0</v>
      </c>
      <c r="AC1005" s="254"/>
      <c r="AD1005" s="255"/>
    </row>
    <row r="1006" spans="1:30" ht="12.75" customHeight="1" x14ac:dyDescent="0.25">
      <c r="A1006" s="186"/>
      <c r="B1006" s="230"/>
      <c r="C1006" s="256"/>
      <c r="D1006" s="232"/>
      <c r="E1006" s="192">
        <f t="shared" si="166"/>
        <v>10</v>
      </c>
      <c r="F1006" s="144" t="str">
        <f>IFERROR(IF(MID(D1006,4,3)="AFE",VLOOKUP(D1006,'Affiliated entities'!$B$7:$T$37,2,FALSE),VLOOKUP(A1006,Beneficiaries!$A$9:$C$38,2,FALSE)),"")</f>
        <v/>
      </c>
      <c r="G1006" s="187" t="str">
        <f>IFERROR(IF(MID(D1006,4,3)="AFE",VLOOKUP(D1006,'Affiliated entities'!$B$7:$T$37,4,FALSE),VLOOKUP(A1006,Beneficiaries!$A$9:$C$38,3,FALSE)),"")</f>
        <v/>
      </c>
      <c r="H1006" s="188" t="b">
        <f t="shared" si="167"/>
        <v>1</v>
      </c>
      <c r="I1006" s="147" t="str">
        <f t="shared" si="168"/>
        <v/>
      </c>
      <c r="J1006" s="300">
        <f t="shared" si="169"/>
        <v>0</v>
      </c>
      <c r="K1006" s="257"/>
      <c r="L1006" s="230"/>
      <c r="M1006" s="258"/>
      <c r="N1006" s="258"/>
      <c r="O1006" s="259"/>
      <c r="P1006" s="258"/>
      <c r="Q1006" s="259"/>
      <c r="R1006" s="261"/>
      <c r="S1006" s="261"/>
      <c r="T1006" s="236"/>
      <c r="U1006" s="402"/>
      <c r="V1006" s="277">
        <f t="shared" si="170"/>
        <v>0</v>
      </c>
      <c r="W1006" s="323" t="str">
        <f t="shared" si="171"/>
        <v/>
      </c>
      <c r="X1006" s="238" t="str">
        <f t="shared" si="172"/>
        <v/>
      </c>
      <c r="Y1006" s="252">
        <f t="shared" si="173"/>
        <v>0</v>
      </c>
      <c r="Z1006" s="252">
        <f t="shared" si="174"/>
        <v>0</v>
      </c>
      <c r="AA1006" s="253">
        <f t="shared" si="175"/>
        <v>0</v>
      </c>
      <c r="AB1006" s="254">
        <f t="shared" si="176"/>
        <v>0</v>
      </c>
      <c r="AC1006" s="254"/>
      <c r="AD1006" s="255"/>
    </row>
    <row r="1007" spans="1:30" ht="12.75" customHeight="1" x14ac:dyDescent="0.25">
      <c r="A1007" s="186"/>
      <c r="B1007" s="230"/>
      <c r="C1007" s="256"/>
      <c r="D1007" s="232"/>
      <c r="E1007" s="192">
        <f t="shared" si="166"/>
        <v>10</v>
      </c>
      <c r="F1007" s="144" t="str">
        <f>IFERROR(IF(MID(D1007,4,3)="AFE",VLOOKUP(D1007,'Affiliated entities'!$B$7:$T$37,2,FALSE),VLOOKUP(A1007,Beneficiaries!$A$9:$C$38,2,FALSE)),"")</f>
        <v/>
      </c>
      <c r="G1007" s="187" t="str">
        <f>IFERROR(IF(MID(D1007,4,3)="AFE",VLOOKUP(D1007,'Affiliated entities'!$B$7:$T$37,4,FALSE),VLOOKUP(A1007,Beneficiaries!$A$9:$C$38,3,FALSE)),"")</f>
        <v/>
      </c>
      <c r="H1007" s="188" t="b">
        <f t="shared" si="167"/>
        <v>1</v>
      </c>
      <c r="I1007" s="147" t="str">
        <f t="shared" si="168"/>
        <v/>
      </c>
      <c r="J1007" s="300">
        <f t="shared" si="169"/>
        <v>0</v>
      </c>
      <c r="K1007" s="257"/>
      <c r="L1007" s="230"/>
      <c r="M1007" s="258"/>
      <c r="N1007" s="258"/>
      <c r="O1007" s="259"/>
      <c r="P1007" s="258"/>
      <c r="Q1007" s="259"/>
      <c r="R1007" s="261"/>
      <c r="S1007" s="261"/>
      <c r="T1007" s="236"/>
      <c r="U1007" s="402"/>
      <c r="V1007" s="277">
        <f t="shared" si="170"/>
        <v>0</v>
      </c>
      <c r="W1007" s="323" t="str">
        <f t="shared" si="171"/>
        <v/>
      </c>
      <c r="X1007" s="238" t="str">
        <f t="shared" si="172"/>
        <v/>
      </c>
      <c r="Y1007" s="252">
        <f t="shared" si="173"/>
        <v>0</v>
      </c>
      <c r="Z1007" s="252">
        <f t="shared" si="174"/>
        <v>0</v>
      </c>
      <c r="AA1007" s="253">
        <f t="shared" si="175"/>
        <v>0</v>
      </c>
      <c r="AB1007" s="254">
        <f t="shared" si="176"/>
        <v>0</v>
      </c>
      <c r="AC1007" s="254"/>
      <c r="AD1007" s="255"/>
    </row>
    <row r="1008" spans="1:30" ht="12.75" customHeight="1" x14ac:dyDescent="0.25">
      <c r="A1008" s="186"/>
      <c r="B1008" s="230"/>
      <c r="C1008" s="256"/>
      <c r="D1008" s="232"/>
      <c r="E1008" s="192">
        <f t="shared" si="166"/>
        <v>10</v>
      </c>
      <c r="F1008" s="144" t="str">
        <f>IFERROR(IF(MID(D1008,4,3)="AFE",VLOOKUP(D1008,'Affiliated entities'!$B$7:$T$37,2,FALSE),VLOOKUP(A1008,Beneficiaries!$A$9:$C$38,2,FALSE)),"")</f>
        <v/>
      </c>
      <c r="G1008" s="187" t="str">
        <f>IFERROR(IF(MID(D1008,4,3)="AFE",VLOOKUP(D1008,'Affiliated entities'!$B$7:$T$37,4,FALSE),VLOOKUP(A1008,Beneficiaries!$A$9:$C$38,3,FALSE)),"")</f>
        <v/>
      </c>
      <c r="H1008" s="188" t="b">
        <f t="shared" si="167"/>
        <v>1</v>
      </c>
      <c r="I1008" s="147" t="str">
        <f t="shared" si="168"/>
        <v/>
      </c>
      <c r="J1008" s="300">
        <f t="shared" si="169"/>
        <v>0</v>
      </c>
      <c r="K1008" s="257"/>
      <c r="L1008" s="230"/>
      <c r="M1008" s="258"/>
      <c r="N1008" s="258"/>
      <c r="O1008" s="259"/>
      <c r="P1008" s="258"/>
      <c r="Q1008" s="259"/>
      <c r="R1008" s="261"/>
      <c r="S1008" s="261"/>
      <c r="T1008" s="236"/>
      <c r="U1008" s="402"/>
      <c r="V1008" s="277">
        <f t="shared" si="170"/>
        <v>0</v>
      </c>
      <c r="W1008" s="323" t="str">
        <f t="shared" si="171"/>
        <v/>
      </c>
      <c r="X1008" s="238" t="str">
        <f t="shared" si="172"/>
        <v/>
      </c>
      <c r="Y1008" s="252">
        <f t="shared" si="173"/>
        <v>0</v>
      </c>
      <c r="Z1008" s="252">
        <f t="shared" si="174"/>
        <v>0</v>
      </c>
      <c r="AA1008" s="253">
        <f t="shared" si="175"/>
        <v>0</v>
      </c>
      <c r="AB1008" s="254">
        <f t="shared" si="176"/>
        <v>0</v>
      </c>
      <c r="AC1008" s="254"/>
      <c r="AD1008" s="255"/>
    </row>
    <row r="1009" spans="1:30" ht="12.75" customHeight="1" x14ac:dyDescent="0.25">
      <c r="A1009" s="186"/>
      <c r="B1009" s="230"/>
      <c r="C1009" s="256"/>
      <c r="D1009" s="232"/>
      <c r="E1009" s="192">
        <f t="shared" si="166"/>
        <v>10</v>
      </c>
      <c r="F1009" s="144" t="str">
        <f>IFERROR(IF(MID(D1009,4,3)="AFE",VLOOKUP(D1009,'Affiliated entities'!$B$7:$T$37,2,FALSE),VLOOKUP(A1009,Beneficiaries!$A$9:$C$38,2,FALSE)),"")</f>
        <v/>
      </c>
      <c r="G1009" s="187" t="str">
        <f>IFERROR(IF(MID(D1009,4,3)="AFE",VLOOKUP(D1009,'Affiliated entities'!$B$7:$T$37,4,FALSE),VLOOKUP(A1009,Beneficiaries!$A$9:$C$38,3,FALSE)),"")</f>
        <v/>
      </c>
      <c r="H1009" s="188" t="b">
        <f t="shared" si="167"/>
        <v>1</v>
      </c>
      <c r="I1009" s="147" t="str">
        <f t="shared" si="168"/>
        <v/>
      </c>
      <c r="J1009" s="300">
        <f t="shared" si="169"/>
        <v>0</v>
      </c>
      <c r="K1009" s="257"/>
      <c r="L1009" s="230"/>
      <c r="M1009" s="258"/>
      <c r="N1009" s="258"/>
      <c r="O1009" s="259"/>
      <c r="P1009" s="258"/>
      <c r="Q1009" s="259"/>
      <c r="R1009" s="261"/>
      <c r="S1009" s="261"/>
      <c r="T1009" s="236"/>
      <c r="U1009" s="402"/>
      <c r="V1009" s="277">
        <f t="shared" si="170"/>
        <v>0</v>
      </c>
      <c r="W1009" s="323" t="str">
        <f t="shared" si="171"/>
        <v/>
      </c>
      <c r="X1009" s="238" t="str">
        <f t="shared" si="172"/>
        <v/>
      </c>
      <c r="Y1009" s="252">
        <f t="shared" si="173"/>
        <v>0</v>
      </c>
      <c r="Z1009" s="252">
        <f t="shared" si="174"/>
        <v>0</v>
      </c>
      <c r="AA1009" s="253">
        <f t="shared" si="175"/>
        <v>0</v>
      </c>
      <c r="AB1009" s="254">
        <f t="shared" si="176"/>
        <v>0</v>
      </c>
      <c r="AC1009" s="254"/>
      <c r="AD1009" s="255"/>
    </row>
    <row r="1010" spans="1:30" ht="12.75" customHeight="1" x14ac:dyDescent="0.25">
      <c r="A1010" s="186"/>
      <c r="B1010" s="230"/>
      <c r="C1010" s="256"/>
      <c r="D1010" s="232"/>
      <c r="E1010" s="192">
        <f t="shared" ref="E1010:E1073" si="177">IF(H1010=TRUE,10,0)</f>
        <v>10</v>
      </c>
      <c r="F1010" s="144" t="str">
        <f>IFERROR(IF(MID(D1010,4,3)="AFE",VLOOKUP(D1010,'Affiliated entities'!$B$7:$T$37,2,FALSE),VLOOKUP(A1010,Beneficiaries!$A$9:$C$38,2,FALSE)),"")</f>
        <v/>
      </c>
      <c r="G1010" s="187" t="str">
        <f>IFERROR(IF(MID(D1010,4,3)="AFE",VLOOKUP(D1010,'Affiliated entities'!$B$7:$T$37,4,FALSE),VLOOKUP(A1010,Beneficiaries!$A$9:$C$38,3,FALSE)),"")</f>
        <v/>
      </c>
      <c r="H1010" s="188" t="b">
        <f t="shared" ref="H1010:H1073" si="178">IF(I1010="Partner",TRUE,ISNUMBER(FIND(A1010,D1010)))</f>
        <v>1</v>
      </c>
      <c r="I1010" s="147" t="str">
        <f t="shared" ref="I1010:I1073" si="179">IF(A1010&lt;&gt;"",D1010,"")</f>
        <v/>
      </c>
      <c r="J1010" s="300">
        <f t="shared" ref="J1010:J1073" si="180">IF(I1010="partner",A1010,0)</f>
        <v>0</v>
      </c>
      <c r="K1010" s="257"/>
      <c r="L1010" s="230"/>
      <c r="M1010" s="258"/>
      <c r="N1010" s="258"/>
      <c r="O1010" s="259"/>
      <c r="P1010" s="258"/>
      <c r="Q1010" s="259"/>
      <c r="R1010" s="261"/>
      <c r="S1010" s="261"/>
      <c r="T1010" s="236"/>
      <c r="U1010" s="402"/>
      <c r="V1010" s="277">
        <f t="shared" ref="V1010:V1073" si="181">+T1010+U1010</f>
        <v>0</v>
      </c>
      <c r="W1010" s="323" t="str">
        <f t="shared" ref="W1010:W1073" si="182">IF(A1010="","",(IF(OR(B1010="",C1010="",D1010="",K1010="",M1010="",N1010="",O1010="",P1010="",Q1010="",R1010="",S1010="",),"FILL ALL FIELDS","")))</f>
        <v/>
      </c>
      <c r="X1010" s="238" t="str">
        <f t="shared" ref="X1010:X1073" si="183">IF(A1010="","",(IF(OR(N1010=P1010, R1010=S1010),"CHECK DATES or CITY","")))</f>
        <v/>
      </c>
      <c r="Y1010" s="252">
        <f t="shared" ref="Y1010:Y1073" si="184">IF(OR(O1010="IN", O1010=""), 0, IF(OR(Q1010="IN", Q1010=""), 0, T1010))</f>
        <v>0</v>
      </c>
      <c r="Z1010" s="252">
        <f t="shared" ref="Z1010:Z1073" si="185">+U1010</f>
        <v>0</v>
      </c>
      <c r="AA1010" s="253">
        <f t="shared" ref="AA1010:AA1073" si="186">+Z1010+Y1010</f>
        <v>0</v>
      </c>
      <c r="AB1010" s="254">
        <f t="shared" ref="AB1010:AB1073" si="187">IF(V1010&gt;AA1010,V1010-AA1010,0)</f>
        <v>0</v>
      </c>
      <c r="AC1010" s="254"/>
      <c r="AD1010" s="255"/>
    </row>
    <row r="1011" spans="1:30" ht="12.75" customHeight="1" x14ac:dyDescent="0.25">
      <c r="A1011" s="186"/>
      <c r="B1011" s="230"/>
      <c r="C1011" s="256"/>
      <c r="D1011" s="232"/>
      <c r="E1011" s="192">
        <f t="shared" si="177"/>
        <v>10</v>
      </c>
      <c r="F1011" s="144" t="str">
        <f>IFERROR(IF(MID(D1011,4,3)="AFE",VLOOKUP(D1011,'Affiliated entities'!$B$7:$T$37,2,FALSE),VLOOKUP(A1011,Beneficiaries!$A$9:$C$38,2,FALSE)),"")</f>
        <v/>
      </c>
      <c r="G1011" s="187" t="str">
        <f>IFERROR(IF(MID(D1011,4,3)="AFE",VLOOKUP(D1011,'Affiliated entities'!$B$7:$T$37,4,FALSE),VLOOKUP(A1011,Beneficiaries!$A$9:$C$38,3,FALSE)),"")</f>
        <v/>
      </c>
      <c r="H1011" s="188" t="b">
        <f t="shared" si="178"/>
        <v>1</v>
      </c>
      <c r="I1011" s="147" t="str">
        <f t="shared" si="179"/>
        <v/>
      </c>
      <c r="J1011" s="300">
        <f t="shared" si="180"/>
        <v>0</v>
      </c>
      <c r="K1011" s="257"/>
      <c r="L1011" s="230"/>
      <c r="M1011" s="258"/>
      <c r="N1011" s="258"/>
      <c r="O1011" s="259"/>
      <c r="P1011" s="258"/>
      <c r="Q1011" s="259"/>
      <c r="R1011" s="261"/>
      <c r="S1011" s="261"/>
      <c r="T1011" s="236"/>
      <c r="U1011" s="402"/>
      <c r="V1011" s="277">
        <f t="shared" si="181"/>
        <v>0</v>
      </c>
      <c r="W1011" s="323" t="str">
        <f t="shared" si="182"/>
        <v/>
      </c>
      <c r="X1011" s="238" t="str">
        <f t="shared" si="183"/>
        <v/>
      </c>
      <c r="Y1011" s="252">
        <f t="shared" si="184"/>
        <v>0</v>
      </c>
      <c r="Z1011" s="252">
        <f t="shared" si="185"/>
        <v>0</v>
      </c>
      <c r="AA1011" s="253">
        <f t="shared" si="186"/>
        <v>0</v>
      </c>
      <c r="AB1011" s="254">
        <f t="shared" si="187"/>
        <v>0</v>
      </c>
      <c r="AC1011" s="254"/>
      <c r="AD1011" s="255"/>
    </row>
    <row r="1012" spans="1:30" ht="12.75" customHeight="1" x14ac:dyDescent="0.25">
      <c r="A1012" s="186"/>
      <c r="B1012" s="230"/>
      <c r="C1012" s="256"/>
      <c r="D1012" s="232"/>
      <c r="E1012" s="192">
        <f t="shared" si="177"/>
        <v>10</v>
      </c>
      <c r="F1012" s="144" t="str">
        <f>IFERROR(IF(MID(D1012,4,3)="AFE",VLOOKUP(D1012,'Affiliated entities'!$B$7:$T$37,2,FALSE),VLOOKUP(A1012,Beneficiaries!$A$9:$C$38,2,FALSE)),"")</f>
        <v/>
      </c>
      <c r="G1012" s="187" t="str">
        <f>IFERROR(IF(MID(D1012,4,3)="AFE",VLOOKUP(D1012,'Affiliated entities'!$B$7:$T$37,4,FALSE),VLOOKUP(A1012,Beneficiaries!$A$9:$C$38,3,FALSE)),"")</f>
        <v/>
      </c>
      <c r="H1012" s="188" t="b">
        <f t="shared" si="178"/>
        <v>1</v>
      </c>
      <c r="I1012" s="147" t="str">
        <f t="shared" si="179"/>
        <v/>
      </c>
      <c r="J1012" s="300">
        <f t="shared" si="180"/>
        <v>0</v>
      </c>
      <c r="K1012" s="257"/>
      <c r="L1012" s="230"/>
      <c r="M1012" s="258"/>
      <c r="N1012" s="258"/>
      <c r="O1012" s="259"/>
      <c r="P1012" s="258"/>
      <c r="Q1012" s="259"/>
      <c r="R1012" s="261"/>
      <c r="S1012" s="261"/>
      <c r="T1012" s="236"/>
      <c r="U1012" s="402"/>
      <c r="V1012" s="277">
        <f t="shared" si="181"/>
        <v>0</v>
      </c>
      <c r="W1012" s="323" t="str">
        <f t="shared" si="182"/>
        <v/>
      </c>
      <c r="X1012" s="238" t="str">
        <f t="shared" si="183"/>
        <v/>
      </c>
      <c r="Y1012" s="252">
        <f t="shared" si="184"/>
        <v>0</v>
      </c>
      <c r="Z1012" s="252">
        <f t="shared" si="185"/>
        <v>0</v>
      </c>
      <c r="AA1012" s="253">
        <f t="shared" si="186"/>
        <v>0</v>
      </c>
      <c r="AB1012" s="254">
        <f t="shared" si="187"/>
        <v>0</v>
      </c>
      <c r="AC1012" s="254"/>
      <c r="AD1012" s="255"/>
    </row>
    <row r="1013" spans="1:30" ht="12.75" customHeight="1" x14ac:dyDescent="0.25">
      <c r="A1013" s="186"/>
      <c r="B1013" s="230"/>
      <c r="C1013" s="256"/>
      <c r="D1013" s="232"/>
      <c r="E1013" s="192">
        <f t="shared" si="177"/>
        <v>10</v>
      </c>
      <c r="F1013" s="144" t="str">
        <f>IFERROR(IF(MID(D1013,4,3)="AFE",VLOOKUP(D1013,'Affiliated entities'!$B$7:$T$37,2,FALSE),VLOOKUP(A1013,Beneficiaries!$A$9:$C$38,2,FALSE)),"")</f>
        <v/>
      </c>
      <c r="G1013" s="187" t="str">
        <f>IFERROR(IF(MID(D1013,4,3)="AFE",VLOOKUP(D1013,'Affiliated entities'!$B$7:$T$37,4,FALSE),VLOOKUP(A1013,Beneficiaries!$A$9:$C$38,3,FALSE)),"")</f>
        <v/>
      </c>
      <c r="H1013" s="188" t="b">
        <f t="shared" si="178"/>
        <v>1</v>
      </c>
      <c r="I1013" s="147" t="str">
        <f t="shared" si="179"/>
        <v/>
      </c>
      <c r="J1013" s="300">
        <f t="shared" si="180"/>
        <v>0</v>
      </c>
      <c r="K1013" s="257"/>
      <c r="L1013" s="230"/>
      <c r="M1013" s="258"/>
      <c r="N1013" s="258"/>
      <c r="O1013" s="259"/>
      <c r="P1013" s="258"/>
      <c r="Q1013" s="259"/>
      <c r="R1013" s="261"/>
      <c r="S1013" s="261"/>
      <c r="T1013" s="236"/>
      <c r="U1013" s="402"/>
      <c r="V1013" s="277">
        <f t="shared" si="181"/>
        <v>0</v>
      </c>
      <c r="W1013" s="323" t="str">
        <f t="shared" si="182"/>
        <v/>
      </c>
      <c r="X1013" s="238" t="str">
        <f t="shared" si="183"/>
        <v/>
      </c>
      <c r="Y1013" s="252">
        <f t="shared" si="184"/>
        <v>0</v>
      </c>
      <c r="Z1013" s="252">
        <f t="shared" si="185"/>
        <v>0</v>
      </c>
      <c r="AA1013" s="253">
        <f t="shared" si="186"/>
        <v>0</v>
      </c>
      <c r="AB1013" s="254">
        <f t="shared" si="187"/>
        <v>0</v>
      </c>
      <c r="AC1013" s="254"/>
      <c r="AD1013" s="255"/>
    </row>
    <row r="1014" spans="1:30" ht="12.75" customHeight="1" x14ac:dyDescent="0.25">
      <c r="A1014" s="186"/>
      <c r="B1014" s="230"/>
      <c r="C1014" s="256"/>
      <c r="D1014" s="232"/>
      <c r="E1014" s="192">
        <f t="shared" si="177"/>
        <v>10</v>
      </c>
      <c r="F1014" s="144" t="str">
        <f>IFERROR(IF(MID(D1014,4,3)="AFE",VLOOKUP(D1014,'Affiliated entities'!$B$7:$T$37,2,FALSE),VLOOKUP(A1014,Beneficiaries!$A$9:$C$38,2,FALSE)),"")</f>
        <v/>
      </c>
      <c r="G1014" s="187" t="str">
        <f>IFERROR(IF(MID(D1014,4,3)="AFE",VLOOKUP(D1014,'Affiliated entities'!$B$7:$T$37,4,FALSE),VLOOKUP(A1014,Beneficiaries!$A$9:$C$38,3,FALSE)),"")</f>
        <v/>
      </c>
      <c r="H1014" s="188" t="b">
        <f t="shared" si="178"/>
        <v>1</v>
      </c>
      <c r="I1014" s="147" t="str">
        <f t="shared" si="179"/>
        <v/>
      </c>
      <c r="J1014" s="300">
        <f t="shared" si="180"/>
        <v>0</v>
      </c>
      <c r="K1014" s="257"/>
      <c r="L1014" s="230"/>
      <c r="M1014" s="258"/>
      <c r="N1014" s="258"/>
      <c r="O1014" s="259"/>
      <c r="P1014" s="258"/>
      <c r="Q1014" s="259"/>
      <c r="R1014" s="261"/>
      <c r="S1014" s="261"/>
      <c r="T1014" s="236"/>
      <c r="U1014" s="402"/>
      <c r="V1014" s="277">
        <f t="shared" si="181"/>
        <v>0</v>
      </c>
      <c r="W1014" s="323" t="str">
        <f t="shared" si="182"/>
        <v/>
      </c>
      <c r="X1014" s="238" t="str">
        <f t="shared" si="183"/>
        <v/>
      </c>
      <c r="Y1014" s="252">
        <f t="shared" si="184"/>
        <v>0</v>
      </c>
      <c r="Z1014" s="252">
        <f t="shared" si="185"/>
        <v>0</v>
      </c>
      <c r="AA1014" s="253">
        <f t="shared" si="186"/>
        <v>0</v>
      </c>
      <c r="AB1014" s="254">
        <f t="shared" si="187"/>
        <v>0</v>
      </c>
      <c r="AC1014" s="254"/>
      <c r="AD1014" s="255"/>
    </row>
    <row r="1015" spans="1:30" ht="12.75" customHeight="1" x14ac:dyDescent="0.25">
      <c r="A1015" s="186"/>
      <c r="B1015" s="230"/>
      <c r="C1015" s="256"/>
      <c r="D1015" s="232"/>
      <c r="E1015" s="192">
        <f t="shared" si="177"/>
        <v>10</v>
      </c>
      <c r="F1015" s="144" t="str">
        <f>IFERROR(IF(MID(D1015,4,3)="AFE",VLOOKUP(D1015,'Affiliated entities'!$B$7:$T$37,2,FALSE),VLOOKUP(A1015,Beneficiaries!$A$9:$C$38,2,FALSE)),"")</f>
        <v/>
      </c>
      <c r="G1015" s="187" t="str">
        <f>IFERROR(IF(MID(D1015,4,3)="AFE",VLOOKUP(D1015,'Affiliated entities'!$B$7:$T$37,4,FALSE),VLOOKUP(A1015,Beneficiaries!$A$9:$C$38,3,FALSE)),"")</f>
        <v/>
      </c>
      <c r="H1015" s="188" t="b">
        <f t="shared" si="178"/>
        <v>1</v>
      </c>
      <c r="I1015" s="147" t="str">
        <f t="shared" si="179"/>
        <v/>
      </c>
      <c r="J1015" s="300">
        <f t="shared" si="180"/>
        <v>0</v>
      </c>
      <c r="K1015" s="257"/>
      <c r="L1015" s="230"/>
      <c r="M1015" s="258"/>
      <c r="N1015" s="258"/>
      <c r="O1015" s="259"/>
      <c r="P1015" s="258"/>
      <c r="Q1015" s="259"/>
      <c r="R1015" s="261"/>
      <c r="S1015" s="261"/>
      <c r="T1015" s="236"/>
      <c r="U1015" s="402"/>
      <c r="V1015" s="277">
        <f t="shared" si="181"/>
        <v>0</v>
      </c>
      <c r="W1015" s="323" t="str">
        <f t="shared" si="182"/>
        <v/>
      </c>
      <c r="X1015" s="238" t="str">
        <f t="shared" si="183"/>
        <v/>
      </c>
      <c r="Y1015" s="252">
        <f t="shared" si="184"/>
        <v>0</v>
      </c>
      <c r="Z1015" s="252">
        <f t="shared" si="185"/>
        <v>0</v>
      </c>
      <c r="AA1015" s="253">
        <f t="shared" si="186"/>
        <v>0</v>
      </c>
      <c r="AB1015" s="254">
        <f t="shared" si="187"/>
        <v>0</v>
      </c>
      <c r="AC1015" s="254"/>
      <c r="AD1015" s="255"/>
    </row>
    <row r="1016" spans="1:30" ht="12.75" customHeight="1" x14ac:dyDescent="0.25">
      <c r="A1016" s="186"/>
      <c r="B1016" s="230"/>
      <c r="C1016" s="256"/>
      <c r="D1016" s="232"/>
      <c r="E1016" s="192">
        <f t="shared" si="177"/>
        <v>10</v>
      </c>
      <c r="F1016" s="144" t="str">
        <f>IFERROR(IF(MID(D1016,4,3)="AFE",VLOOKUP(D1016,'Affiliated entities'!$B$7:$T$37,2,FALSE),VLOOKUP(A1016,Beneficiaries!$A$9:$C$38,2,FALSE)),"")</f>
        <v/>
      </c>
      <c r="G1016" s="187" t="str">
        <f>IFERROR(IF(MID(D1016,4,3)="AFE",VLOOKUP(D1016,'Affiliated entities'!$B$7:$T$37,4,FALSE),VLOOKUP(A1016,Beneficiaries!$A$9:$C$38,3,FALSE)),"")</f>
        <v/>
      </c>
      <c r="H1016" s="188" t="b">
        <f t="shared" si="178"/>
        <v>1</v>
      </c>
      <c r="I1016" s="147" t="str">
        <f t="shared" si="179"/>
        <v/>
      </c>
      <c r="J1016" s="300">
        <f t="shared" si="180"/>
        <v>0</v>
      </c>
      <c r="K1016" s="257"/>
      <c r="L1016" s="230"/>
      <c r="M1016" s="258"/>
      <c r="N1016" s="258"/>
      <c r="O1016" s="259"/>
      <c r="P1016" s="258"/>
      <c r="Q1016" s="259"/>
      <c r="R1016" s="261"/>
      <c r="S1016" s="261"/>
      <c r="T1016" s="236"/>
      <c r="U1016" s="402"/>
      <c r="V1016" s="277">
        <f t="shared" si="181"/>
        <v>0</v>
      </c>
      <c r="W1016" s="323" t="str">
        <f t="shared" si="182"/>
        <v/>
      </c>
      <c r="X1016" s="238" t="str">
        <f t="shared" si="183"/>
        <v/>
      </c>
      <c r="Y1016" s="252">
        <f t="shared" si="184"/>
        <v>0</v>
      </c>
      <c r="Z1016" s="252">
        <f t="shared" si="185"/>
        <v>0</v>
      </c>
      <c r="AA1016" s="253">
        <f t="shared" si="186"/>
        <v>0</v>
      </c>
      <c r="AB1016" s="254">
        <f t="shared" si="187"/>
        <v>0</v>
      </c>
      <c r="AC1016" s="254"/>
      <c r="AD1016" s="255"/>
    </row>
    <row r="1017" spans="1:30" ht="12.75" customHeight="1" x14ac:dyDescent="0.25">
      <c r="A1017" s="186"/>
      <c r="B1017" s="230"/>
      <c r="C1017" s="256"/>
      <c r="D1017" s="232"/>
      <c r="E1017" s="192">
        <f t="shared" si="177"/>
        <v>10</v>
      </c>
      <c r="F1017" s="144" t="str">
        <f>IFERROR(IF(MID(D1017,4,3)="AFE",VLOOKUP(D1017,'Affiliated entities'!$B$7:$T$37,2,FALSE),VLOOKUP(A1017,Beneficiaries!$A$9:$C$38,2,FALSE)),"")</f>
        <v/>
      </c>
      <c r="G1017" s="187" t="str">
        <f>IFERROR(IF(MID(D1017,4,3)="AFE",VLOOKUP(D1017,'Affiliated entities'!$B$7:$T$37,4,FALSE),VLOOKUP(A1017,Beneficiaries!$A$9:$C$38,3,FALSE)),"")</f>
        <v/>
      </c>
      <c r="H1017" s="188" t="b">
        <f t="shared" si="178"/>
        <v>1</v>
      </c>
      <c r="I1017" s="147" t="str">
        <f t="shared" si="179"/>
        <v/>
      </c>
      <c r="J1017" s="300">
        <f t="shared" si="180"/>
        <v>0</v>
      </c>
      <c r="K1017" s="257"/>
      <c r="L1017" s="230"/>
      <c r="M1017" s="258"/>
      <c r="N1017" s="258"/>
      <c r="O1017" s="259"/>
      <c r="P1017" s="258"/>
      <c r="Q1017" s="259"/>
      <c r="R1017" s="261"/>
      <c r="S1017" s="261"/>
      <c r="T1017" s="236"/>
      <c r="U1017" s="402"/>
      <c r="V1017" s="277">
        <f t="shared" si="181"/>
        <v>0</v>
      </c>
      <c r="W1017" s="323" t="str">
        <f t="shared" si="182"/>
        <v/>
      </c>
      <c r="X1017" s="238" t="str">
        <f t="shared" si="183"/>
        <v/>
      </c>
      <c r="Y1017" s="252">
        <f t="shared" si="184"/>
        <v>0</v>
      </c>
      <c r="Z1017" s="252">
        <f t="shared" si="185"/>
        <v>0</v>
      </c>
      <c r="AA1017" s="253">
        <f t="shared" si="186"/>
        <v>0</v>
      </c>
      <c r="AB1017" s="254">
        <f t="shared" si="187"/>
        <v>0</v>
      </c>
      <c r="AC1017" s="254"/>
      <c r="AD1017" s="255"/>
    </row>
    <row r="1018" spans="1:30" ht="12.75" customHeight="1" x14ac:dyDescent="0.25">
      <c r="A1018" s="186"/>
      <c r="B1018" s="230"/>
      <c r="C1018" s="256"/>
      <c r="D1018" s="232"/>
      <c r="E1018" s="192">
        <f t="shared" si="177"/>
        <v>10</v>
      </c>
      <c r="F1018" s="144" t="str">
        <f>IFERROR(IF(MID(D1018,4,3)="AFE",VLOOKUP(D1018,'Affiliated entities'!$B$7:$T$37,2,FALSE),VLOOKUP(A1018,Beneficiaries!$A$9:$C$38,2,FALSE)),"")</f>
        <v/>
      </c>
      <c r="G1018" s="187" t="str">
        <f>IFERROR(IF(MID(D1018,4,3)="AFE",VLOOKUP(D1018,'Affiliated entities'!$B$7:$T$37,4,FALSE),VLOOKUP(A1018,Beneficiaries!$A$9:$C$38,3,FALSE)),"")</f>
        <v/>
      </c>
      <c r="H1018" s="188" t="b">
        <f t="shared" si="178"/>
        <v>1</v>
      </c>
      <c r="I1018" s="147" t="str">
        <f t="shared" si="179"/>
        <v/>
      </c>
      <c r="J1018" s="300">
        <f t="shared" si="180"/>
        <v>0</v>
      </c>
      <c r="K1018" s="257"/>
      <c r="L1018" s="230"/>
      <c r="M1018" s="258"/>
      <c r="N1018" s="258"/>
      <c r="O1018" s="259"/>
      <c r="P1018" s="258"/>
      <c r="Q1018" s="259"/>
      <c r="R1018" s="261"/>
      <c r="S1018" s="261"/>
      <c r="T1018" s="236"/>
      <c r="U1018" s="402"/>
      <c r="V1018" s="277">
        <f t="shared" si="181"/>
        <v>0</v>
      </c>
      <c r="W1018" s="323" t="str">
        <f t="shared" si="182"/>
        <v/>
      </c>
      <c r="X1018" s="238" t="str">
        <f t="shared" si="183"/>
        <v/>
      </c>
      <c r="Y1018" s="252">
        <f t="shared" si="184"/>
        <v>0</v>
      </c>
      <c r="Z1018" s="252">
        <f t="shared" si="185"/>
        <v>0</v>
      </c>
      <c r="AA1018" s="253">
        <f t="shared" si="186"/>
        <v>0</v>
      </c>
      <c r="AB1018" s="254">
        <f t="shared" si="187"/>
        <v>0</v>
      </c>
      <c r="AC1018" s="254"/>
      <c r="AD1018" s="255"/>
    </row>
    <row r="1019" spans="1:30" ht="12.75" customHeight="1" x14ac:dyDescent="0.25">
      <c r="A1019" s="186"/>
      <c r="B1019" s="230"/>
      <c r="C1019" s="256"/>
      <c r="D1019" s="232"/>
      <c r="E1019" s="192">
        <f t="shared" si="177"/>
        <v>10</v>
      </c>
      <c r="F1019" s="144" t="str">
        <f>IFERROR(IF(MID(D1019,4,3)="AFE",VLOOKUP(D1019,'Affiliated entities'!$B$7:$T$37,2,FALSE),VLOOKUP(A1019,Beneficiaries!$A$9:$C$38,2,FALSE)),"")</f>
        <v/>
      </c>
      <c r="G1019" s="187" t="str">
        <f>IFERROR(IF(MID(D1019,4,3)="AFE",VLOOKUP(D1019,'Affiliated entities'!$B$7:$T$37,4,FALSE),VLOOKUP(A1019,Beneficiaries!$A$9:$C$38,3,FALSE)),"")</f>
        <v/>
      </c>
      <c r="H1019" s="188" t="b">
        <f t="shared" si="178"/>
        <v>1</v>
      </c>
      <c r="I1019" s="147" t="str">
        <f t="shared" si="179"/>
        <v/>
      </c>
      <c r="J1019" s="300">
        <f t="shared" si="180"/>
        <v>0</v>
      </c>
      <c r="K1019" s="257"/>
      <c r="L1019" s="230"/>
      <c r="M1019" s="258"/>
      <c r="N1019" s="258"/>
      <c r="O1019" s="259"/>
      <c r="P1019" s="258"/>
      <c r="Q1019" s="259"/>
      <c r="R1019" s="261"/>
      <c r="S1019" s="261"/>
      <c r="T1019" s="236"/>
      <c r="U1019" s="402"/>
      <c r="V1019" s="277">
        <f t="shared" si="181"/>
        <v>0</v>
      </c>
      <c r="W1019" s="323" t="str">
        <f t="shared" si="182"/>
        <v/>
      </c>
      <c r="X1019" s="238" t="str">
        <f t="shared" si="183"/>
        <v/>
      </c>
      <c r="Y1019" s="252">
        <f t="shared" si="184"/>
        <v>0</v>
      </c>
      <c r="Z1019" s="252">
        <f t="shared" si="185"/>
        <v>0</v>
      </c>
      <c r="AA1019" s="253">
        <f t="shared" si="186"/>
        <v>0</v>
      </c>
      <c r="AB1019" s="254">
        <f t="shared" si="187"/>
        <v>0</v>
      </c>
      <c r="AC1019" s="254"/>
      <c r="AD1019" s="255"/>
    </row>
    <row r="1020" spans="1:30" ht="12.75" customHeight="1" x14ac:dyDescent="0.25">
      <c r="A1020" s="186"/>
      <c r="B1020" s="230"/>
      <c r="C1020" s="256"/>
      <c r="D1020" s="232"/>
      <c r="E1020" s="192">
        <f t="shared" si="177"/>
        <v>10</v>
      </c>
      <c r="F1020" s="144" t="str">
        <f>IFERROR(IF(MID(D1020,4,3)="AFE",VLOOKUP(D1020,'Affiliated entities'!$B$7:$T$37,2,FALSE),VLOOKUP(A1020,Beneficiaries!$A$9:$C$38,2,FALSE)),"")</f>
        <v/>
      </c>
      <c r="G1020" s="187" t="str">
        <f>IFERROR(IF(MID(D1020,4,3)="AFE",VLOOKUP(D1020,'Affiliated entities'!$B$7:$T$37,4,FALSE),VLOOKUP(A1020,Beneficiaries!$A$9:$C$38,3,FALSE)),"")</f>
        <v/>
      </c>
      <c r="H1020" s="188" t="b">
        <f t="shared" si="178"/>
        <v>1</v>
      </c>
      <c r="I1020" s="147" t="str">
        <f t="shared" si="179"/>
        <v/>
      </c>
      <c r="J1020" s="300">
        <f t="shared" si="180"/>
        <v>0</v>
      </c>
      <c r="K1020" s="257"/>
      <c r="L1020" s="230"/>
      <c r="M1020" s="258"/>
      <c r="N1020" s="258"/>
      <c r="O1020" s="259"/>
      <c r="P1020" s="258"/>
      <c r="Q1020" s="259"/>
      <c r="R1020" s="261"/>
      <c r="S1020" s="261"/>
      <c r="T1020" s="236"/>
      <c r="U1020" s="402"/>
      <c r="V1020" s="277">
        <f t="shared" si="181"/>
        <v>0</v>
      </c>
      <c r="W1020" s="323" t="str">
        <f t="shared" si="182"/>
        <v/>
      </c>
      <c r="X1020" s="238" t="str">
        <f t="shared" si="183"/>
        <v/>
      </c>
      <c r="Y1020" s="252">
        <f t="shared" si="184"/>
        <v>0</v>
      </c>
      <c r="Z1020" s="252">
        <f t="shared" si="185"/>
        <v>0</v>
      </c>
      <c r="AA1020" s="253">
        <f t="shared" si="186"/>
        <v>0</v>
      </c>
      <c r="AB1020" s="254">
        <f t="shared" si="187"/>
        <v>0</v>
      </c>
      <c r="AC1020" s="254"/>
      <c r="AD1020" s="255"/>
    </row>
    <row r="1021" spans="1:30" ht="12.75" customHeight="1" x14ac:dyDescent="0.25">
      <c r="A1021" s="186"/>
      <c r="B1021" s="230"/>
      <c r="C1021" s="256"/>
      <c r="D1021" s="232"/>
      <c r="E1021" s="192">
        <f t="shared" si="177"/>
        <v>10</v>
      </c>
      <c r="F1021" s="144" t="str">
        <f>IFERROR(IF(MID(D1021,4,3)="AFE",VLOOKUP(D1021,'Affiliated entities'!$B$7:$T$37,2,FALSE),VLOOKUP(A1021,Beneficiaries!$A$9:$C$38,2,FALSE)),"")</f>
        <v/>
      </c>
      <c r="G1021" s="187" t="str">
        <f>IFERROR(IF(MID(D1021,4,3)="AFE",VLOOKUP(D1021,'Affiliated entities'!$B$7:$T$37,4,FALSE),VLOOKUP(A1021,Beneficiaries!$A$9:$C$38,3,FALSE)),"")</f>
        <v/>
      </c>
      <c r="H1021" s="188" t="b">
        <f t="shared" si="178"/>
        <v>1</v>
      </c>
      <c r="I1021" s="147" t="str">
        <f t="shared" si="179"/>
        <v/>
      </c>
      <c r="J1021" s="300">
        <f t="shared" si="180"/>
        <v>0</v>
      </c>
      <c r="K1021" s="257"/>
      <c r="L1021" s="230"/>
      <c r="M1021" s="258"/>
      <c r="N1021" s="258"/>
      <c r="O1021" s="259"/>
      <c r="P1021" s="258"/>
      <c r="Q1021" s="259"/>
      <c r="R1021" s="261"/>
      <c r="S1021" s="261"/>
      <c r="T1021" s="236"/>
      <c r="U1021" s="402"/>
      <c r="V1021" s="277">
        <f t="shared" si="181"/>
        <v>0</v>
      </c>
      <c r="W1021" s="323" t="str">
        <f t="shared" si="182"/>
        <v/>
      </c>
      <c r="X1021" s="238" t="str">
        <f t="shared" si="183"/>
        <v/>
      </c>
      <c r="Y1021" s="252">
        <f t="shared" si="184"/>
        <v>0</v>
      </c>
      <c r="Z1021" s="252">
        <f t="shared" si="185"/>
        <v>0</v>
      </c>
      <c r="AA1021" s="253">
        <f t="shared" si="186"/>
        <v>0</v>
      </c>
      <c r="AB1021" s="254">
        <f t="shared" si="187"/>
        <v>0</v>
      </c>
      <c r="AC1021" s="254"/>
      <c r="AD1021" s="255"/>
    </row>
    <row r="1022" spans="1:30" ht="12.75" customHeight="1" x14ac:dyDescent="0.25">
      <c r="A1022" s="186"/>
      <c r="B1022" s="230"/>
      <c r="C1022" s="256"/>
      <c r="D1022" s="232"/>
      <c r="E1022" s="192">
        <f t="shared" si="177"/>
        <v>10</v>
      </c>
      <c r="F1022" s="144" t="str">
        <f>IFERROR(IF(MID(D1022,4,3)="AFE",VLOOKUP(D1022,'Affiliated entities'!$B$7:$T$37,2,FALSE),VLOOKUP(A1022,Beneficiaries!$A$9:$C$38,2,FALSE)),"")</f>
        <v/>
      </c>
      <c r="G1022" s="187" t="str">
        <f>IFERROR(IF(MID(D1022,4,3)="AFE",VLOOKUP(D1022,'Affiliated entities'!$B$7:$T$37,4,FALSE),VLOOKUP(A1022,Beneficiaries!$A$9:$C$38,3,FALSE)),"")</f>
        <v/>
      </c>
      <c r="H1022" s="188" t="b">
        <f t="shared" si="178"/>
        <v>1</v>
      </c>
      <c r="I1022" s="147" t="str">
        <f t="shared" si="179"/>
        <v/>
      </c>
      <c r="J1022" s="300">
        <f t="shared" si="180"/>
        <v>0</v>
      </c>
      <c r="K1022" s="257"/>
      <c r="L1022" s="230"/>
      <c r="M1022" s="258"/>
      <c r="N1022" s="258"/>
      <c r="O1022" s="259"/>
      <c r="P1022" s="258"/>
      <c r="Q1022" s="259"/>
      <c r="R1022" s="261"/>
      <c r="S1022" s="261"/>
      <c r="T1022" s="236"/>
      <c r="U1022" s="402"/>
      <c r="V1022" s="277">
        <f t="shared" si="181"/>
        <v>0</v>
      </c>
      <c r="W1022" s="323" t="str">
        <f t="shared" si="182"/>
        <v/>
      </c>
      <c r="X1022" s="238" t="str">
        <f t="shared" si="183"/>
        <v/>
      </c>
      <c r="Y1022" s="252">
        <f t="shared" si="184"/>
        <v>0</v>
      </c>
      <c r="Z1022" s="252">
        <f t="shared" si="185"/>
        <v>0</v>
      </c>
      <c r="AA1022" s="253">
        <f t="shared" si="186"/>
        <v>0</v>
      </c>
      <c r="AB1022" s="254">
        <f t="shared" si="187"/>
        <v>0</v>
      </c>
      <c r="AC1022" s="254"/>
      <c r="AD1022" s="255"/>
    </row>
    <row r="1023" spans="1:30" ht="12.75" customHeight="1" x14ac:dyDescent="0.25">
      <c r="A1023" s="186"/>
      <c r="B1023" s="230"/>
      <c r="C1023" s="256"/>
      <c r="D1023" s="232"/>
      <c r="E1023" s="192">
        <f t="shared" si="177"/>
        <v>10</v>
      </c>
      <c r="F1023" s="144" t="str">
        <f>IFERROR(IF(MID(D1023,4,3)="AFE",VLOOKUP(D1023,'Affiliated entities'!$B$7:$T$37,2,FALSE),VLOOKUP(A1023,Beneficiaries!$A$9:$C$38,2,FALSE)),"")</f>
        <v/>
      </c>
      <c r="G1023" s="187" t="str">
        <f>IFERROR(IF(MID(D1023,4,3)="AFE",VLOOKUP(D1023,'Affiliated entities'!$B$7:$T$37,4,FALSE),VLOOKUP(A1023,Beneficiaries!$A$9:$C$38,3,FALSE)),"")</f>
        <v/>
      </c>
      <c r="H1023" s="188" t="b">
        <f t="shared" si="178"/>
        <v>1</v>
      </c>
      <c r="I1023" s="147" t="str">
        <f t="shared" si="179"/>
        <v/>
      </c>
      <c r="J1023" s="300">
        <f t="shared" si="180"/>
        <v>0</v>
      </c>
      <c r="K1023" s="257"/>
      <c r="L1023" s="230"/>
      <c r="M1023" s="258"/>
      <c r="N1023" s="258"/>
      <c r="O1023" s="259"/>
      <c r="P1023" s="258"/>
      <c r="Q1023" s="259"/>
      <c r="R1023" s="261"/>
      <c r="S1023" s="261"/>
      <c r="T1023" s="236"/>
      <c r="U1023" s="402"/>
      <c r="V1023" s="277">
        <f t="shared" si="181"/>
        <v>0</v>
      </c>
      <c r="W1023" s="323" t="str">
        <f t="shared" si="182"/>
        <v/>
      </c>
      <c r="X1023" s="238" t="str">
        <f t="shared" si="183"/>
        <v/>
      </c>
      <c r="Y1023" s="252">
        <f t="shared" si="184"/>
        <v>0</v>
      </c>
      <c r="Z1023" s="252">
        <f t="shared" si="185"/>
        <v>0</v>
      </c>
      <c r="AA1023" s="253">
        <f t="shared" si="186"/>
        <v>0</v>
      </c>
      <c r="AB1023" s="254">
        <f t="shared" si="187"/>
        <v>0</v>
      </c>
      <c r="AC1023" s="254"/>
      <c r="AD1023" s="255"/>
    </row>
    <row r="1024" spans="1:30" ht="12.75" customHeight="1" x14ac:dyDescent="0.25">
      <c r="A1024" s="186"/>
      <c r="B1024" s="230"/>
      <c r="C1024" s="256"/>
      <c r="D1024" s="232"/>
      <c r="E1024" s="192">
        <f t="shared" si="177"/>
        <v>10</v>
      </c>
      <c r="F1024" s="144" t="str">
        <f>IFERROR(IF(MID(D1024,4,3)="AFE",VLOOKUP(D1024,'Affiliated entities'!$B$7:$T$37,2,FALSE),VLOOKUP(A1024,Beneficiaries!$A$9:$C$38,2,FALSE)),"")</f>
        <v/>
      </c>
      <c r="G1024" s="187" t="str">
        <f>IFERROR(IF(MID(D1024,4,3)="AFE",VLOOKUP(D1024,'Affiliated entities'!$B$7:$T$37,4,FALSE),VLOOKUP(A1024,Beneficiaries!$A$9:$C$38,3,FALSE)),"")</f>
        <v/>
      </c>
      <c r="H1024" s="188" t="b">
        <f t="shared" si="178"/>
        <v>1</v>
      </c>
      <c r="I1024" s="147" t="str">
        <f t="shared" si="179"/>
        <v/>
      </c>
      <c r="J1024" s="300">
        <f t="shared" si="180"/>
        <v>0</v>
      </c>
      <c r="K1024" s="257"/>
      <c r="L1024" s="230"/>
      <c r="M1024" s="258"/>
      <c r="N1024" s="258"/>
      <c r="O1024" s="259"/>
      <c r="P1024" s="258"/>
      <c r="Q1024" s="259"/>
      <c r="R1024" s="261"/>
      <c r="S1024" s="261"/>
      <c r="T1024" s="236"/>
      <c r="U1024" s="402"/>
      <c r="V1024" s="277">
        <f t="shared" si="181"/>
        <v>0</v>
      </c>
      <c r="W1024" s="323" t="str">
        <f t="shared" si="182"/>
        <v/>
      </c>
      <c r="X1024" s="238" t="str">
        <f t="shared" si="183"/>
        <v/>
      </c>
      <c r="Y1024" s="252">
        <f t="shared" si="184"/>
        <v>0</v>
      </c>
      <c r="Z1024" s="252">
        <f t="shared" si="185"/>
        <v>0</v>
      </c>
      <c r="AA1024" s="253">
        <f t="shared" si="186"/>
        <v>0</v>
      </c>
      <c r="AB1024" s="254">
        <f t="shared" si="187"/>
        <v>0</v>
      </c>
      <c r="AC1024" s="254"/>
      <c r="AD1024" s="255"/>
    </row>
    <row r="1025" spans="1:30" ht="12.75" customHeight="1" x14ac:dyDescent="0.25">
      <c r="A1025" s="186"/>
      <c r="B1025" s="230"/>
      <c r="C1025" s="256"/>
      <c r="D1025" s="232"/>
      <c r="E1025" s="192">
        <f t="shared" si="177"/>
        <v>10</v>
      </c>
      <c r="F1025" s="144" t="str">
        <f>IFERROR(IF(MID(D1025,4,3)="AFE",VLOOKUP(D1025,'Affiliated entities'!$B$7:$T$37,2,FALSE),VLOOKUP(A1025,Beneficiaries!$A$9:$C$38,2,FALSE)),"")</f>
        <v/>
      </c>
      <c r="G1025" s="187" t="str">
        <f>IFERROR(IF(MID(D1025,4,3)="AFE",VLOOKUP(D1025,'Affiliated entities'!$B$7:$T$37,4,FALSE),VLOOKUP(A1025,Beneficiaries!$A$9:$C$38,3,FALSE)),"")</f>
        <v/>
      </c>
      <c r="H1025" s="188" t="b">
        <f t="shared" si="178"/>
        <v>1</v>
      </c>
      <c r="I1025" s="147" t="str">
        <f t="shared" si="179"/>
        <v/>
      </c>
      <c r="J1025" s="300">
        <f t="shared" si="180"/>
        <v>0</v>
      </c>
      <c r="K1025" s="257"/>
      <c r="L1025" s="230"/>
      <c r="M1025" s="258"/>
      <c r="N1025" s="258"/>
      <c r="O1025" s="259"/>
      <c r="P1025" s="258"/>
      <c r="Q1025" s="259"/>
      <c r="R1025" s="261"/>
      <c r="S1025" s="261"/>
      <c r="T1025" s="236"/>
      <c r="U1025" s="402"/>
      <c r="V1025" s="277">
        <f t="shared" si="181"/>
        <v>0</v>
      </c>
      <c r="W1025" s="323" t="str">
        <f t="shared" si="182"/>
        <v/>
      </c>
      <c r="X1025" s="238" t="str">
        <f t="shared" si="183"/>
        <v/>
      </c>
      <c r="Y1025" s="252">
        <f t="shared" si="184"/>
        <v>0</v>
      </c>
      <c r="Z1025" s="252">
        <f t="shared" si="185"/>
        <v>0</v>
      </c>
      <c r="AA1025" s="253">
        <f t="shared" si="186"/>
        <v>0</v>
      </c>
      <c r="AB1025" s="254">
        <f t="shared" si="187"/>
        <v>0</v>
      </c>
      <c r="AC1025" s="254"/>
      <c r="AD1025" s="255"/>
    </row>
    <row r="1026" spans="1:30" ht="12.75" customHeight="1" x14ac:dyDescent="0.25">
      <c r="A1026" s="186"/>
      <c r="B1026" s="230"/>
      <c r="C1026" s="256"/>
      <c r="D1026" s="232"/>
      <c r="E1026" s="192">
        <f t="shared" si="177"/>
        <v>10</v>
      </c>
      <c r="F1026" s="144" t="str">
        <f>IFERROR(IF(MID(D1026,4,3)="AFE",VLOOKUP(D1026,'Affiliated entities'!$B$7:$T$37,2,FALSE),VLOOKUP(A1026,Beneficiaries!$A$9:$C$38,2,FALSE)),"")</f>
        <v/>
      </c>
      <c r="G1026" s="187" t="str">
        <f>IFERROR(IF(MID(D1026,4,3)="AFE",VLOOKUP(D1026,'Affiliated entities'!$B$7:$T$37,4,FALSE),VLOOKUP(A1026,Beneficiaries!$A$9:$C$38,3,FALSE)),"")</f>
        <v/>
      </c>
      <c r="H1026" s="188" t="b">
        <f t="shared" si="178"/>
        <v>1</v>
      </c>
      <c r="I1026" s="147" t="str">
        <f t="shared" si="179"/>
        <v/>
      </c>
      <c r="J1026" s="300">
        <f t="shared" si="180"/>
        <v>0</v>
      </c>
      <c r="K1026" s="257"/>
      <c r="L1026" s="230"/>
      <c r="M1026" s="258"/>
      <c r="N1026" s="258"/>
      <c r="O1026" s="259"/>
      <c r="P1026" s="258"/>
      <c r="Q1026" s="259"/>
      <c r="R1026" s="261"/>
      <c r="S1026" s="261"/>
      <c r="T1026" s="236"/>
      <c r="U1026" s="402"/>
      <c r="V1026" s="277">
        <f t="shared" si="181"/>
        <v>0</v>
      </c>
      <c r="W1026" s="323" t="str">
        <f t="shared" si="182"/>
        <v/>
      </c>
      <c r="X1026" s="238" t="str">
        <f t="shared" si="183"/>
        <v/>
      </c>
      <c r="Y1026" s="252">
        <f t="shared" si="184"/>
        <v>0</v>
      </c>
      <c r="Z1026" s="252">
        <f t="shared" si="185"/>
        <v>0</v>
      </c>
      <c r="AA1026" s="253">
        <f t="shared" si="186"/>
        <v>0</v>
      </c>
      <c r="AB1026" s="254">
        <f t="shared" si="187"/>
        <v>0</v>
      </c>
      <c r="AC1026" s="254"/>
      <c r="AD1026" s="255"/>
    </row>
    <row r="1027" spans="1:30" ht="12.75" customHeight="1" x14ac:dyDescent="0.25">
      <c r="A1027" s="186"/>
      <c r="B1027" s="230"/>
      <c r="C1027" s="256"/>
      <c r="D1027" s="232"/>
      <c r="E1027" s="192">
        <f t="shared" si="177"/>
        <v>10</v>
      </c>
      <c r="F1027" s="144" t="str">
        <f>IFERROR(IF(MID(D1027,4,3)="AFE",VLOOKUP(D1027,'Affiliated entities'!$B$7:$T$37,2,FALSE),VLOOKUP(A1027,Beneficiaries!$A$9:$C$38,2,FALSE)),"")</f>
        <v/>
      </c>
      <c r="G1027" s="187" t="str">
        <f>IFERROR(IF(MID(D1027,4,3)="AFE",VLOOKUP(D1027,'Affiliated entities'!$B$7:$T$37,4,FALSE),VLOOKUP(A1027,Beneficiaries!$A$9:$C$38,3,FALSE)),"")</f>
        <v/>
      </c>
      <c r="H1027" s="188" t="b">
        <f t="shared" si="178"/>
        <v>1</v>
      </c>
      <c r="I1027" s="147" t="str">
        <f t="shared" si="179"/>
        <v/>
      </c>
      <c r="J1027" s="300">
        <f t="shared" si="180"/>
        <v>0</v>
      </c>
      <c r="K1027" s="257"/>
      <c r="L1027" s="230"/>
      <c r="M1027" s="258"/>
      <c r="N1027" s="258"/>
      <c r="O1027" s="259"/>
      <c r="P1027" s="258"/>
      <c r="Q1027" s="259"/>
      <c r="R1027" s="261"/>
      <c r="S1027" s="261"/>
      <c r="T1027" s="236"/>
      <c r="U1027" s="402"/>
      <c r="V1027" s="277">
        <f t="shared" si="181"/>
        <v>0</v>
      </c>
      <c r="W1027" s="323" t="str">
        <f t="shared" si="182"/>
        <v/>
      </c>
      <c r="X1027" s="238" t="str">
        <f t="shared" si="183"/>
        <v/>
      </c>
      <c r="Y1027" s="252">
        <f t="shared" si="184"/>
        <v>0</v>
      </c>
      <c r="Z1027" s="252">
        <f t="shared" si="185"/>
        <v>0</v>
      </c>
      <c r="AA1027" s="253">
        <f t="shared" si="186"/>
        <v>0</v>
      </c>
      <c r="AB1027" s="254">
        <f t="shared" si="187"/>
        <v>0</v>
      </c>
      <c r="AC1027" s="254"/>
      <c r="AD1027" s="255"/>
    </row>
    <row r="1028" spans="1:30" ht="12.75" customHeight="1" x14ac:dyDescent="0.25">
      <c r="A1028" s="186"/>
      <c r="B1028" s="230"/>
      <c r="C1028" s="256"/>
      <c r="D1028" s="232"/>
      <c r="E1028" s="192">
        <f t="shared" si="177"/>
        <v>10</v>
      </c>
      <c r="F1028" s="144" t="str">
        <f>IFERROR(IF(MID(D1028,4,3)="AFE",VLOOKUP(D1028,'Affiliated entities'!$B$7:$T$37,2,FALSE),VLOOKUP(A1028,Beneficiaries!$A$9:$C$38,2,FALSE)),"")</f>
        <v/>
      </c>
      <c r="G1028" s="187" t="str">
        <f>IFERROR(IF(MID(D1028,4,3)="AFE",VLOOKUP(D1028,'Affiliated entities'!$B$7:$T$37,4,FALSE),VLOOKUP(A1028,Beneficiaries!$A$9:$C$38,3,FALSE)),"")</f>
        <v/>
      </c>
      <c r="H1028" s="188" t="b">
        <f t="shared" si="178"/>
        <v>1</v>
      </c>
      <c r="I1028" s="147" t="str">
        <f t="shared" si="179"/>
        <v/>
      </c>
      <c r="J1028" s="300">
        <f t="shared" si="180"/>
        <v>0</v>
      </c>
      <c r="K1028" s="257"/>
      <c r="L1028" s="230"/>
      <c r="M1028" s="258"/>
      <c r="N1028" s="258"/>
      <c r="O1028" s="259"/>
      <c r="P1028" s="258"/>
      <c r="Q1028" s="259"/>
      <c r="R1028" s="261"/>
      <c r="S1028" s="261"/>
      <c r="T1028" s="236"/>
      <c r="U1028" s="402"/>
      <c r="V1028" s="277">
        <f t="shared" si="181"/>
        <v>0</v>
      </c>
      <c r="W1028" s="323" t="str">
        <f t="shared" si="182"/>
        <v/>
      </c>
      <c r="X1028" s="238" t="str">
        <f t="shared" si="183"/>
        <v/>
      </c>
      <c r="Y1028" s="252">
        <f t="shared" si="184"/>
        <v>0</v>
      </c>
      <c r="Z1028" s="252">
        <f t="shared" si="185"/>
        <v>0</v>
      </c>
      <c r="AA1028" s="253">
        <f t="shared" si="186"/>
        <v>0</v>
      </c>
      <c r="AB1028" s="254">
        <f t="shared" si="187"/>
        <v>0</v>
      </c>
      <c r="AC1028" s="254"/>
      <c r="AD1028" s="255"/>
    </row>
    <row r="1029" spans="1:30" ht="12.75" customHeight="1" x14ac:dyDescent="0.25">
      <c r="A1029" s="186"/>
      <c r="B1029" s="230"/>
      <c r="C1029" s="256"/>
      <c r="D1029" s="232"/>
      <c r="E1029" s="192">
        <f t="shared" si="177"/>
        <v>10</v>
      </c>
      <c r="F1029" s="144" t="str">
        <f>IFERROR(IF(MID(D1029,4,3)="AFE",VLOOKUP(D1029,'Affiliated entities'!$B$7:$T$37,2,FALSE),VLOOKUP(A1029,Beneficiaries!$A$9:$C$38,2,FALSE)),"")</f>
        <v/>
      </c>
      <c r="G1029" s="187" t="str">
        <f>IFERROR(IF(MID(D1029,4,3)="AFE",VLOOKUP(D1029,'Affiliated entities'!$B$7:$T$37,4,FALSE),VLOOKUP(A1029,Beneficiaries!$A$9:$C$38,3,FALSE)),"")</f>
        <v/>
      </c>
      <c r="H1029" s="188" t="b">
        <f t="shared" si="178"/>
        <v>1</v>
      </c>
      <c r="I1029" s="147" t="str">
        <f t="shared" si="179"/>
        <v/>
      </c>
      <c r="J1029" s="300">
        <f t="shared" si="180"/>
        <v>0</v>
      </c>
      <c r="K1029" s="257"/>
      <c r="L1029" s="230"/>
      <c r="M1029" s="258"/>
      <c r="N1029" s="258"/>
      <c r="O1029" s="259"/>
      <c r="P1029" s="258"/>
      <c r="Q1029" s="259"/>
      <c r="R1029" s="261"/>
      <c r="S1029" s="261"/>
      <c r="T1029" s="236"/>
      <c r="U1029" s="402"/>
      <c r="V1029" s="277">
        <f t="shared" si="181"/>
        <v>0</v>
      </c>
      <c r="W1029" s="323" t="str">
        <f t="shared" si="182"/>
        <v/>
      </c>
      <c r="X1029" s="238" t="str">
        <f t="shared" si="183"/>
        <v/>
      </c>
      <c r="Y1029" s="252">
        <f t="shared" si="184"/>
        <v>0</v>
      </c>
      <c r="Z1029" s="252">
        <f t="shared" si="185"/>
        <v>0</v>
      </c>
      <c r="AA1029" s="253">
        <f t="shared" si="186"/>
        <v>0</v>
      </c>
      <c r="AB1029" s="254">
        <f t="shared" si="187"/>
        <v>0</v>
      </c>
      <c r="AC1029" s="254"/>
      <c r="AD1029" s="255"/>
    </row>
    <row r="1030" spans="1:30" ht="12.75" customHeight="1" x14ac:dyDescent="0.25">
      <c r="A1030" s="186"/>
      <c r="B1030" s="230"/>
      <c r="C1030" s="256"/>
      <c r="D1030" s="232"/>
      <c r="E1030" s="192">
        <f t="shared" si="177"/>
        <v>10</v>
      </c>
      <c r="F1030" s="144" t="str">
        <f>IFERROR(IF(MID(D1030,4,3)="AFE",VLOOKUP(D1030,'Affiliated entities'!$B$7:$T$37,2,FALSE),VLOOKUP(A1030,Beneficiaries!$A$9:$C$38,2,FALSE)),"")</f>
        <v/>
      </c>
      <c r="G1030" s="187" t="str">
        <f>IFERROR(IF(MID(D1030,4,3)="AFE",VLOOKUP(D1030,'Affiliated entities'!$B$7:$T$37,4,FALSE),VLOOKUP(A1030,Beneficiaries!$A$9:$C$38,3,FALSE)),"")</f>
        <v/>
      </c>
      <c r="H1030" s="188" t="b">
        <f t="shared" si="178"/>
        <v>1</v>
      </c>
      <c r="I1030" s="147" t="str">
        <f t="shared" si="179"/>
        <v/>
      </c>
      <c r="J1030" s="300">
        <f t="shared" si="180"/>
        <v>0</v>
      </c>
      <c r="K1030" s="257"/>
      <c r="L1030" s="230"/>
      <c r="M1030" s="258"/>
      <c r="N1030" s="258"/>
      <c r="O1030" s="259"/>
      <c r="P1030" s="258"/>
      <c r="Q1030" s="259"/>
      <c r="R1030" s="261"/>
      <c r="S1030" s="261"/>
      <c r="T1030" s="236"/>
      <c r="U1030" s="402"/>
      <c r="V1030" s="277">
        <f t="shared" si="181"/>
        <v>0</v>
      </c>
      <c r="W1030" s="323" t="str">
        <f t="shared" si="182"/>
        <v/>
      </c>
      <c r="X1030" s="238" t="str">
        <f t="shared" si="183"/>
        <v/>
      </c>
      <c r="Y1030" s="252">
        <f t="shared" si="184"/>
        <v>0</v>
      </c>
      <c r="Z1030" s="252">
        <f t="shared" si="185"/>
        <v>0</v>
      </c>
      <c r="AA1030" s="253">
        <f t="shared" si="186"/>
        <v>0</v>
      </c>
      <c r="AB1030" s="254">
        <f t="shared" si="187"/>
        <v>0</v>
      </c>
      <c r="AC1030" s="254"/>
      <c r="AD1030" s="255"/>
    </row>
    <row r="1031" spans="1:30" ht="12.75" customHeight="1" x14ac:dyDescent="0.25">
      <c r="A1031" s="186"/>
      <c r="B1031" s="230"/>
      <c r="C1031" s="256"/>
      <c r="D1031" s="232"/>
      <c r="E1031" s="192">
        <f t="shared" si="177"/>
        <v>10</v>
      </c>
      <c r="F1031" s="144" t="str">
        <f>IFERROR(IF(MID(D1031,4,3)="AFE",VLOOKUP(D1031,'Affiliated entities'!$B$7:$T$37,2,FALSE),VLOOKUP(A1031,Beneficiaries!$A$9:$C$38,2,FALSE)),"")</f>
        <v/>
      </c>
      <c r="G1031" s="187" t="str">
        <f>IFERROR(IF(MID(D1031,4,3)="AFE",VLOOKUP(D1031,'Affiliated entities'!$B$7:$T$37,4,FALSE),VLOOKUP(A1031,Beneficiaries!$A$9:$C$38,3,FALSE)),"")</f>
        <v/>
      </c>
      <c r="H1031" s="188" t="b">
        <f t="shared" si="178"/>
        <v>1</v>
      </c>
      <c r="I1031" s="147" t="str">
        <f t="shared" si="179"/>
        <v/>
      </c>
      <c r="J1031" s="300">
        <f t="shared" si="180"/>
        <v>0</v>
      </c>
      <c r="K1031" s="257"/>
      <c r="L1031" s="230"/>
      <c r="M1031" s="258"/>
      <c r="N1031" s="258"/>
      <c r="O1031" s="259"/>
      <c r="P1031" s="258"/>
      <c r="Q1031" s="259"/>
      <c r="R1031" s="261"/>
      <c r="S1031" s="261"/>
      <c r="T1031" s="236"/>
      <c r="U1031" s="402"/>
      <c r="V1031" s="277">
        <f t="shared" si="181"/>
        <v>0</v>
      </c>
      <c r="W1031" s="323" t="str">
        <f t="shared" si="182"/>
        <v/>
      </c>
      <c r="X1031" s="238" t="str">
        <f t="shared" si="183"/>
        <v/>
      </c>
      <c r="Y1031" s="252">
        <f t="shared" si="184"/>
        <v>0</v>
      </c>
      <c r="Z1031" s="252">
        <f t="shared" si="185"/>
        <v>0</v>
      </c>
      <c r="AA1031" s="253">
        <f t="shared" si="186"/>
        <v>0</v>
      </c>
      <c r="AB1031" s="254">
        <f t="shared" si="187"/>
        <v>0</v>
      </c>
      <c r="AC1031" s="254"/>
      <c r="AD1031" s="255"/>
    </row>
    <row r="1032" spans="1:30" ht="12.75" customHeight="1" x14ac:dyDescent="0.25">
      <c r="A1032" s="186"/>
      <c r="B1032" s="230"/>
      <c r="C1032" s="256"/>
      <c r="D1032" s="232"/>
      <c r="E1032" s="192">
        <f t="shared" si="177"/>
        <v>10</v>
      </c>
      <c r="F1032" s="144" t="str">
        <f>IFERROR(IF(MID(D1032,4,3)="AFE",VLOOKUP(D1032,'Affiliated entities'!$B$7:$T$37,2,FALSE),VLOOKUP(A1032,Beneficiaries!$A$9:$C$38,2,FALSE)),"")</f>
        <v/>
      </c>
      <c r="G1032" s="187" t="str">
        <f>IFERROR(IF(MID(D1032,4,3)="AFE",VLOOKUP(D1032,'Affiliated entities'!$B$7:$T$37,4,FALSE),VLOOKUP(A1032,Beneficiaries!$A$9:$C$38,3,FALSE)),"")</f>
        <v/>
      </c>
      <c r="H1032" s="188" t="b">
        <f t="shared" si="178"/>
        <v>1</v>
      </c>
      <c r="I1032" s="147" t="str">
        <f t="shared" si="179"/>
        <v/>
      </c>
      <c r="J1032" s="300">
        <f t="shared" si="180"/>
        <v>0</v>
      </c>
      <c r="K1032" s="257"/>
      <c r="L1032" s="230"/>
      <c r="M1032" s="258"/>
      <c r="N1032" s="258"/>
      <c r="O1032" s="259"/>
      <c r="P1032" s="258"/>
      <c r="Q1032" s="259"/>
      <c r="R1032" s="261"/>
      <c r="S1032" s="261"/>
      <c r="T1032" s="236"/>
      <c r="U1032" s="402"/>
      <c r="V1032" s="277">
        <f t="shared" si="181"/>
        <v>0</v>
      </c>
      <c r="W1032" s="323" t="str">
        <f t="shared" si="182"/>
        <v/>
      </c>
      <c r="X1032" s="238" t="str">
        <f t="shared" si="183"/>
        <v/>
      </c>
      <c r="Y1032" s="252">
        <f t="shared" si="184"/>
        <v>0</v>
      </c>
      <c r="Z1032" s="252">
        <f t="shared" si="185"/>
        <v>0</v>
      </c>
      <c r="AA1032" s="253">
        <f t="shared" si="186"/>
        <v>0</v>
      </c>
      <c r="AB1032" s="254">
        <f t="shared" si="187"/>
        <v>0</v>
      </c>
      <c r="AC1032" s="254"/>
      <c r="AD1032" s="255"/>
    </row>
    <row r="1033" spans="1:30" ht="12.75" customHeight="1" x14ac:dyDescent="0.25">
      <c r="A1033" s="186"/>
      <c r="B1033" s="230"/>
      <c r="C1033" s="256"/>
      <c r="D1033" s="232"/>
      <c r="E1033" s="192">
        <f t="shared" si="177"/>
        <v>10</v>
      </c>
      <c r="F1033" s="144" t="str">
        <f>IFERROR(IF(MID(D1033,4,3)="AFE",VLOOKUP(D1033,'Affiliated entities'!$B$7:$T$37,2,FALSE),VLOOKUP(A1033,Beneficiaries!$A$9:$C$38,2,FALSE)),"")</f>
        <v/>
      </c>
      <c r="G1033" s="187" t="str">
        <f>IFERROR(IF(MID(D1033,4,3)="AFE",VLOOKUP(D1033,'Affiliated entities'!$B$7:$T$37,4,FALSE),VLOOKUP(A1033,Beneficiaries!$A$9:$C$38,3,FALSE)),"")</f>
        <v/>
      </c>
      <c r="H1033" s="188" t="b">
        <f t="shared" si="178"/>
        <v>1</v>
      </c>
      <c r="I1033" s="147" t="str">
        <f t="shared" si="179"/>
        <v/>
      </c>
      <c r="J1033" s="300">
        <f t="shared" si="180"/>
        <v>0</v>
      </c>
      <c r="K1033" s="257"/>
      <c r="L1033" s="230"/>
      <c r="M1033" s="258"/>
      <c r="N1033" s="258"/>
      <c r="O1033" s="259"/>
      <c r="P1033" s="258"/>
      <c r="Q1033" s="259"/>
      <c r="R1033" s="261"/>
      <c r="S1033" s="261"/>
      <c r="T1033" s="236"/>
      <c r="U1033" s="402"/>
      <c r="V1033" s="277">
        <f t="shared" si="181"/>
        <v>0</v>
      </c>
      <c r="W1033" s="323" t="str">
        <f t="shared" si="182"/>
        <v/>
      </c>
      <c r="X1033" s="238" t="str">
        <f t="shared" si="183"/>
        <v/>
      </c>
      <c r="Y1033" s="252">
        <f t="shared" si="184"/>
        <v>0</v>
      </c>
      <c r="Z1033" s="252">
        <f t="shared" si="185"/>
        <v>0</v>
      </c>
      <c r="AA1033" s="253">
        <f t="shared" si="186"/>
        <v>0</v>
      </c>
      <c r="AB1033" s="254">
        <f t="shared" si="187"/>
        <v>0</v>
      </c>
      <c r="AC1033" s="254"/>
      <c r="AD1033" s="255"/>
    </row>
    <row r="1034" spans="1:30" ht="12.75" customHeight="1" x14ac:dyDescent="0.25">
      <c r="A1034" s="186"/>
      <c r="B1034" s="230"/>
      <c r="C1034" s="256"/>
      <c r="D1034" s="232"/>
      <c r="E1034" s="192">
        <f t="shared" si="177"/>
        <v>10</v>
      </c>
      <c r="F1034" s="144" t="str">
        <f>IFERROR(IF(MID(D1034,4,3)="AFE",VLOOKUP(D1034,'Affiliated entities'!$B$7:$T$37,2,FALSE),VLOOKUP(A1034,Beneficiaries!$A$9:$C$38,2,FALSE)),"")</f>
        <v/>
      </c>
      <c r="G1034" s="187" t="str">
        <f>IFERROR(IF(MID(D1034,4,3)="AFE",VLOOKUP(D1034,'Affiliated entities'!$B$7:$T$37,4,FALSE),VLOOKUP(A1034,Beneficiaries!$A$9:$C$38,3,FALSE)),"")</f>
        <v/>
      </c>
      <c r="H1034" s="188" t="b">
        <f t="shared" si="178"/>
        <v>1</v>
      </c>
      <c r="I1034" s="147" t="str">
        <f t="shared" si="179"/>
        <v/>
      </c>
      <c r="J1034" s="300">
        <f t="shared" si="180"/>
        <v>0</v>
      </c>
      <c r="K1034" s="257"/>
      <c r="L1034" s="230"/>
      <c r="M1034" s="258"/>
      <c r="N1034" s="258"/>
      <c r="O1034" s="259"/>
      <c r="P1034" s="258"/>
      <c r="Q1034" s="259"/>
      <c r="R1034" s="261"/>
      <c r="S1034" s="261"/>
      <c r="T1034" s="236"/>
      <c r="U1034" s="402"/>
      <c r="V1034" s="277">
        <f t="shared" si="181"/>
        <v>0</v>
      </c>
      <c r="W1034" s="323" t="str">
        <f t="shared" si="182"/>
        <v/>
      </c>
      <c r="X1034" s="238" t="str">
        <f t="shared" si="183"/>
        <v/>
      </c>
      <c r="Y1034" s="252">
        <f t="shared" si="184"/>
        <v>0</v>
      </c>
      <c r="Z1034" s="252">
        <f t="shared" si="185"/>
        <v>0</v>
      </c>
      <c r="AA1034" s="253">
        <f t="shared" si="186"/>
        <v>0</v>
      </c>
      <c r="AB1034" s="254">
        <f t="shared" si="187"/>
        <v>0</v>
      </c>
      <c r="AC1034" s="254"/>
      <c r="AD1034" s="255"/>
    </row>
    <row r="1035" spans="1:30" ht="12.75" customHeight="1" x14ac:dyDescent="0.25">
      <c r="A1035" s="186"/>
      <c r="B1035" s="230"/>
      <c r="C1035" s="256"/>
      <c r="D1035" s="232"/>
      <c r="E1035" s="192">
        <f t="shared" si="177"/>
        <v>10</v>
      </c>
      <c r="F1035" s="144" t="str">
        <f>IFERROR(IF(MID(D1035,4,3)="AFE",VLOOKUP(D1035,'Affiliated entities'!$B$7:$T$37,2,FALSE),VLOOKUP(A1035,Beneficiaries!$A$9:$C$38,2,FALSE)),"")</f>
        <v/>
      </c>
      <c r="G1035" s="187" t="str">
        <f>IFERROR(IF(MID(D1035,4,3)="AFE",VLOOKUP(D1035,'Affiliated entities'!$B$7:$T$37,4,FALSE),VLOOKUP(A1035,Beneficiaries!$A$9:$C$38,3,FALSE)),"")</f>
        <v/>
      </c>
      <c r="H1035" s="188" t="b">
        <f t="shared" si="178"/>
        <v>1</v>
      </c>
      <c r="I1035" s="147" t="str">
        <f t="shared" si="179"/>
        <v/>
      </c>
      <c r="J1035" s="300">
        <f t="shared" si="180"/>
        <v>0</v>
      </c>
      <c r="K1035" s="257"/>
      <c r="L1035" s="230"/>
      <c r="M1035" s="258"/>
      <c r="N1035" s="258"/>
      <c r="O1035" s="259"/>
      <c r="P1035" s="258"/>
      <c r="Q1035" s="259"/>
      <c r="R1035" s="261"/>
      <c r="S1035" s="261"/>
      <c r="T1035" s="236"/>
      <c r="U1035" s="402"/>
      <c r="V1035" s="277">
        <f t="shared" si="181"/>
        <v>0</v>
      </c>
      <c r="W1035" s="323" t="str">
        <f t="shared" si="182"/>
        <v/>
      </c>
      <c r="X1035" s="238" t="str">
        <f t="shared" si="183"/>
        <v/>
      </c>
      <c r="Y1035" s="252">
        <f t="shared" si="184"/>
        <v>0</v>
      </c>
      <c r="Z1035" s="252">
        <f t="shared" si="185"/>
        <v>0</v>
      </c>
      <c r="AA1035" s="253">
        <f t="shared" si="186"/>
        <v>0</v>
      </c>
      <c r="AB1035" s="254">
        <f t="shared" si="187"/>
        <v>0</v>
      </c>
      <c r="AC1035" s="254"/>
      <c r="AD1035" s="255"/>
    </row>
    <row r="1036" spans="1:30" ht="12.75" customHeight="1" x14ac:dyDescent="0.25">
      <c r="A1036" s="186"/>
      <c r="B1036" s="230"/>
      <c r="C1036" s="256"/>
      <c r="D1036" s="232"/>
      <c r="E1036" s="192">
        <f t="shared" si="177"/>
        <v>10</v>
      </c>
      <c r="F1036" s="144" t="str">
        <f>IFERROR(IF(MID(D1036,4,3)="AFE",VLOOKUP(D1036,'Affiliated entities'!$B$7:$T$37,2,FALSE),VLOOKUP(A1036,Beneficiaries!$A$9:$C$38,2,FALSE)),"")</f>
        <v/>
      </c>
      <c r="G1036" s="187" t="str">
        <f>IFERROR(IF(MID(D1036,4,3)="AFE",VLOOKUP(D1036,'Affiliated entities'!$B$7:$T$37,4,FALSE),VLOOKUP(A1036,Beneficiaries!$A$9:$C$38,3,FALSE)),"")</f>
        <v/>
      </c>
      <c r="H1036" s="188" t="b">
        <f t="shared" si="178"/>
        <v>1</v>
      </c>
      <c r="I1036" s="147" t="str">
        <f t="shared" si="179"/>
        <v/>
      </c>
      <c r="J1036" s="300">
        <f t="shared" si="180"/>
        <v>0</v>
      </c>
      <c r="K1036" s="257"/>
      <c r="L1036" s="230"/>
      <c r="M1036" s="258"/>
      <c r="N1036" s="258"/>
      <c r="O1036" s="259"/>
      <c r="P1036" s="258"/>
      <c r="Q1036" s="259"/>
      <c r="R1036" s="261"/>
      <c r="S1036" s="261"/>
      <c r="T1036" s="236"/>
      <c r="U1036" s="402"/>
      <c r="V1036" s="277">
        <f t="shared" si="181"/>
        <v>0</v>
      </c>
      <c r="W1036" s="323" t="str">
        <f t="shared" si="182"/>
        <v/>
      </c>
      <c r="X1036" s="238" t="str">
        <f t="shared" si="183"/>
        <v/>
      </c>
      <c r="Y1036" s="252">
        <f t="shared" si="184"/>
        <v>0</v>
      </c>
      <c r="Z1036" s="252">
        <f t="shared" si="185"/>
        <v>0</v>
      </c>
      <c r="AA1036" s="253">
        <f t="shared" si="186"/>
        <v>0</v>
      </c>
      <c r="AB1036" s="254">
        <f t="shared" si="187"/>
        <v>0</v>
      </c>
      <c r="AC1036" s="254"/>
      <c r="AD1036" s="255"/>
    </row>
    <row r="1037" spans="1:30" ht="12.75" customHeight="1" x14ac:dyDescent="0.25">
      <c r="A1037" s="186"/>
      <c r="B1037" s="230"/>
      <c r="C1037" s="256"/>
      <c r="D1037" s="232"/>
      <c r="E1037" s="192">
        <f t="shared" si="177"/>
        <v>10</v>
      </c>
      <c r="F1037" s="144" t="str">
        <f>IFERROR(IF(MID(D1037,4,3)="AFE",VLOOKUP(D1037,'Affiliated entities'!$B$7:$T$37,2,FALSE),VLOOKUP(A1037,Beneficiaries!$A$9:$C$38,2,FALSE)),"")</f>
        <v/>
      </c>
      <c r="G1037" s="187" t="str">
        <f>IFERROR(IF(MID(D1037,4,3)="AFE",VLOOKUP(D1037,'Affiliated entities'!$B$7:$T$37,4,FALSE),VLOOKUP(A1037,Beneficiaries!$A$9:$C$38,3,FALSE)),"")</f>
        <v/>
      </c>
      <c r="H1037" s="188" t="b">
        <f t="shared" si="178"/>
        <v>1</v>
      </c>
      <c r="I1037" s="147" t="str">
        <f t="shared" si="179"/>
        <v/>
      </c>
      <c r="J1037" s="300">
        <f t="shared" si="180"/>
        <v>0</v>
      </c>
      <c r="K1037" s="257"/>
      <c r="L1037" s="230"/>
      <c r="M1037" s="258"/>
      <c r="N1037" s="258"/>
      <c r="O1037" s="259"/>
      <c r="P1037" s="258"/>
      <c r="Q1037" s="259"/>
      <c r="R1037" s="261"/>
      <c r="S1037" s="261"/>
      <c r="T1037" s="236"/>
      <c r="U1037" s="402"/>
      <c r="V1037" s="277">
        <f t="shared" si="181"/>
        <v>0</v>
      </c>
      <c r="W1037" s="323" t="str">
        <f t="shared" si="182"/>
        <v/>
      </c>
      <c r="X1037" s="238" t="str">
        <f t="shared" si="183"/>
        <v/>
      </c>
      <c r="Y1037" s="252">
        <f t="shared" si="184"/>
        <v>0</v>
      </c>
      <c r="Z1037" s="252">
        <f t="shared" si="185"/>
        <v>0</v>
      </c>
      <c r="AA1037" s="253">
        <f t="shared" si="186"/>
        <v>0</v>
      </c>
      <c r="AB1037" s="254">
        <f t="shared" si="187"/>
        <v>0</v>
      </c>
      <c r="AC1037" s="254"/>
      <c r="AD1037" s="255"/>
    </row>
    <row r="1038" spans="1:30" ht="12.75" customHeight="1" x14ac:dyDescent="0.25">
      <c r="A1038" s="186"/>
      <c r="B1038" s="230"/>
      <c r="C1038" s="256"/>
      <c r="D1038" s="232"/>
      <c r="E1038" s="192">
        <f t="shared" si="177"/>
        <v>10</v>
      </c>
      <c r="F1038" s="144" t="str">
        <f>IFERROR(IF(MID(D1038,4,3)="AFE",VLOOKUP(D1038,'Affiliated entities'!$B$7:$T$37,2,FALSE),VLOOKUP(A1038,Beneficiaries!$A$9:$C$38,2,FALSE)),"")</f>
        <v/>
      </c>
      <c r="G1038" s="187" t="str">
        <f>IFERROR(IF(MID(D1038,4,3)="AFE",VLOOKUP(D1038,'Affiliated entities'!$B$7:$T$37,4,FALSE),VLOOKUP(A1038,Beneficiaries!$A$9:$C$38,3,FALSE)),"")</f>
        <v/>
      </c>
      <c r="H1038" s="188" t="b">
        <f t="shared" si="178"/>
        <v>1</v>
      </c>
      <c r="I1038" s="147" t="str">
        <f t="shared" si="179"/>
        <v/>
      </c>
      <c r="J1038" s="300">
        <f t="shared" si="180"/>
        <v>0</v>
      </c>
      <c r="K1038" s="257"/>
      <c r="L1038" s="230"/>
      <c r="M1038" s="258"/>
      <c r="N1038" s="258"/>
      <c r="O1038" s="259"/>
      <c r="P1038" s="258"/>
      <c r="Q1038" s="259"/>
      <c r="R1038" s="261"/>
      <c r="S1038" s="261"/>
      <c r="T1038" s="236"/>
      <c r="U1038" s="402"/>
      <c r="V1038" s="277">
        <f t="shared" si="181"/>
        <v>0</v>
      </c>
      <c r="W1038" s="323" t="str">
        <f t="shared" si="182"/>
        <v/>
      </c>
      <c r="X1038" s="238" t="str">
        <f t="shared" si="183"/>
        <v/>
      </c>
      <c r="Y1038" s="252">
        <f t="shared" si="184"/>
        <v>0</v>
      </c>
      <c r="Z1038" s="252">
        <f t="shared" si="185"/>
        <v>0</v>
      </c>
      <c r="AA1038" s="253">
        <f t="shared" si="186"/>
        <v>0</v>
      </c>
      <c r="AB1038" s="254">
        <f t="shared" si="187"/>
        <v>0</v>
      </c>
      <c r="AC1038" s="254"/>
      <c r="AD1038" s="255"/>
    </row>
    <row r="1039" spans="1:30" ht="12.75" customHeight="1" x14ac:dyDescent="0.25">
      <c r="A1039" s="186"/>
      <c r="B1039" s="230"/>
      <c r="C1039" s="256"/>
      <c r="D1039" s="232"/>
      <c r="E1039" s="192">
        <f t="shared" si="177"/>
        <v>10</v>
      </c>
      <c r="F1039" s="144" t="str">
        <f>IFERROR(IF(MID(D1039,4,3)="AFE",VLOOKUP(D1039,'Affiliated entities'!$B$7:$T$37,2,FALSE),VLOOKUP(A1039,Beneficiaries!$A$9:$C$38,2,FALSE)),"")</f>
        <v/>
      </c>
      <c r="G1039" s="187" t="str">
        <f>IFERROR(IF(MID(D1039,4,3)="AFE",VLOOKUP(D1039,'Affiliated entities'!$B$7:$T$37,4,FALSE),VLOOKUP(A1039,Beneficiaries!$A$9:$C$38,3,FALSE)),"")</f>
        <v/>
      </c>
      <c r="H1039" s="188" t="b">
        <f t="shared" si="178"/>
        <v>1</v>
      </c>
      <c r="I1039" s="147" t="str">
        <f t="shared" si="179"/>
        <v/>
      </c>
      <c r="J1039" s="300">
        <f t="shared" si="180"/>
        <v>0</v>
      </c>
      <c r="K1039" s="257"/>
      <c r="L1039" s="230"/>
      <c r="M1039" s="258"/>
      <c r="N1039" s="258"/>
      <c r="O1039" s="259"/>
      <c r="P1039" s="258"/>
      <c r="Q1039" s="259"/>
      <c r="R1039" s="261"/>
      <c r="S1039" s="261"/>
      <c r="T1039" s="236"/>
      <c r="U1039" s="402"/>
      <c r="V1039" s="277">
        <f t="shared" si="181"/>
        <v>0</v>
      </c>
      <c r="W1039" s="323" t="str">
        <f t="shared" si="182"/>
        <v/>
      </c>
      <c r="X1039" s="238" t="str">
        <f t="shared" si="183"/>
        <v/>
      </c>
      <c r="Y1039" s="252">
        <f t="shared" si="184"/>
        <v>0</v>
      </c>
      <c r="Z1039" s="252">
        <f t="shared" si="185"/>
        <v>0</v>
      </c>
      <c r="AA1039" s="253">
        <f t="shared" si="186"/>
        <v>0</v>
      </c>
      <c r="AB1039" s="254">
        <f t="shared" si="187"/>
        <v>0</v>
      </c>
      <c r="AC1039" s="254"/>
      <c r="AD1039" s="255"/>
    </row>
    <row r="1040" spans="1:30" ht="12.75" customHeight="1" x14ac:dyDescent="0.25">
      <c r="A1040" s="186"/>
      <c r="B1040" s="230"/>
      <c r="C1040" s="256"/>
      <c r="D1040" s="232"/>
      <c r="E1040" s="192">
        <f t="shared" si="177"/>
        <v>10</v>
      </c>
      <c r="F1040" s="144" t="str">
        <f>IFERROR(IF(MID(D1040,4,3)="AFE",VLOOKUP(D1040,'Affiliated entities'!$B$7:$T$37,2,FALSE),VLOOKUP(A1040,Beneficiaries!$A$9:$C$38,2,FALSE)),"")</f>
        <v/>
      </c>
      <c r="G1040" s="187" t="str">
        <f>IFERROR(IF(MID(D1040,4,3)="AFE",VLOOKUP(D1040,'Affiliated entities'!$B$7:$T$37,4,FALSE),VLOOKUP(A1040,Beneficiaries!$A$9:$C$38,3,FALSE)),"")</f>
        <v/>
      </c>
      <c r="H1040" s="188" t="b">
        <f t="shared" si="178"/>
        <v>1</v>
      </c>
      <c r="I1040" s="147" t="str">
        <f t="shared" si="179"/>
        <v/>
      </c>
      <c r="J1040" s="300">
        <f t="shared" si="180"/>
        <v>0</v>
      </c>
      <c r="K1040" s="257"/>
      <c r="L1040" s="230"/>
      <c r="M1040" s="258"/>
      <c r="N1040" s="258"/>
      <c r="O1040" s="259"/>
      <c r="P1040" s="258"/>
      <c r="Q1040" s="259"/>
      <c r="R1040" s="261"/>
      <c r="S1040" s="261"/>
      <c r="T1040" s="236"/>
      <c r="U1040" s="402"/>
      <c r="V1040" s="277">
        <f t="shared" si="181"/>
        <v>0</v>
      </c>
      <c r="W1040" s="323" t="str">
        <f t="shared" si="182"/>
        <v/>
      </c>
      <c r="X1040" s="238" t="str">
        <f t="shared" si="183"/>
        <v/>
      </c>
      <c r="Y1040" s="252">
        <f t="shared" si="184"/>
        <v>0</v>
      </c>
      <c r="Z1040" s="252">
        <f t="shared" si="185"/>
        <v>0</v>
      </c>
      <c r="AA1040" s="253">
        <f t="shared" si="186"/>
        <v>0</v>
      </c>
      <c r="AB1040" s="254">
        <f t="shared" si="187"/>
        <v>0</v>
      </c>
      <c r="AC1040" s="254"/>
      <c r="AD1040" s="255"/>
    </row>
    <row r="1041" spans="1:30" ht="12.75" customHeight="1" x14ac:dyDescent="0.25">
      <c r="A1041" s="186"/>
      <c r="B1041" s="230"/>
      <c r="C1041" s="256"/>
      <c r="D1041" s="232"/>
      <c r="E1041" s="192">
        <f t="shared" si="177"/>
        <v>10</v>
      </c>
      <c r="F1041" s="144" t="str">
        <f>IFERROR(IF(MID(D1041,4,3)="AFE",VLOOKUP(D1041,'Affiliated entities'!$B$7:$T$37,2,FALSE),VLOOKUP(A1041,Beneficiaries!$A$9:$C$38,2,FALSE)),"")</f>
        <v/>
      </c>
      <c r="G1041" s="187" t="str">
        <f>IFERROR(IF(MID(D1041,4,3)="AFE",VLOOKUP(D1041,'Affiliated entities'!$B$7:$T$37,4,FALSE),VLOOKUP(A1041,Beneficiaries!$A$9:$C$38,3,FALSE)),"")</f>
        <v/>
      </c>
      <c r="H1041" s="188" t="b">
        <f t="shared" si="178"/>
        <v>1</v>
      </c>
      <c r="I1041" s="147" t="str">
        <f t="shared" si="179"/>
        <v/>
      </c>
      <c r="J1041" s="300">
        <f t="shared" si="180"/>
        <v>0</v>
      </c>
      <c r="K1041" s="257"/>
      <c r="L1041" s="230"/>
      <c r="M1041" s="258"/>
      <c r="N1041" s="258"/>
      <c r="O1041" s="259"/>
      <c r="P1041" s="258"/>
      <c r="Q1041" s="259"/>
      <c r="R1041" s="261"/>
      <c r="S1041" s="261"/>
      <c r="T1041" s="236"/>
      <c r="U1041" s="402"/>
      <c r="V1041" s="277">
        <f t="shared" si="181"/>
        <v>0</v>
      </c>
      <c r="W1041" s="323" t="str">
        <f t="shared" si="182"/>
        <v/>
      </c>
      <c r="X1041" s="238" t="str">
        <f t="shared" si="183"/>
        <v/>
      </c>
      <c r="Y1041" s="252">
        <f t="shared" si="184"/>
        <v>0</v>
      </c>
      <c r="Z1041" s="252">
        <f t="shared" si="185"/>
        <v>0</v>
      </c>
      <c r="AA1041" s="253">
        <f t="shared" si="186"/>
        <v>0</v>
      </c>
      <c r="AB1041" s="254">
        <f t="shared" si="187"/>
        <v>0</v>
      </c>
      <c r="AC1041" s="254"/>
      <c r="AD1041" s="255"/>
    </row>
    <row r="1042" spans="1:30" ht="12.75" customHeight="1" x14ac:dyDescent="0.25">
      <c r="A1042" s="186"/>
      <c r="B1042" s="230"/>
      <c r="C1042" s="256"/>
      <c r="D1042" s="232"/>
      <c r="E1042" s="192">
        <f t="shared" si="177"/>
        <v>10</v>
      </c>
      <c r="F1042" s="144" t="str">
        <f>IFERROR(IF(MID(D1042,4,3)="AFE",VLOOKUP(D1042,'Affiliated entities'!$B$7:$T$37,2,FALSE),VLOOKUP(A1042,Beneficiaries!$A$9:$C$38,2,FALSE)),"")</f>
        <v/>
      </c>
      <c r="G1042" s="187" t="str">
        <f>IFERROR(IF(MID(D1042,4,3)="AFE",VLOOKUP(D1042,'Affiliated entities'!$B$7:$T$37,4,FALSE),VLOOKUP(A1042,Beneficiaries!$A$9:$C$38,3,FALSE)),"")</f>
        <v/>
      </c>
      <c r="H1042" s="188" t="b">
        <f t="shared" si="178"/>
        <v>1</v>
      </c>
      <c r="I1042" s="147" t="str">
        <f t="shared" si="179"/>
        <v/>
      </c>
      <c r="J1042" s="300">
        <f t="shared" si="180"/>
        <v>0</v>
      </c>
      <c r="K1042" s="257"/>
      <c r="L1042" s="230"/>
      <c r="M1042" s="258"/>
      <c r="N1042" s="258"/>
      <c r="O1042" s="259"/>
      <c r="P1042" s="258"/>
      <c r="Q1042" s="259"/>
      <c r="R1042" s="261"/>
      <c r="S1042" s="261"/>
      <c r="T1042" s="236"/>
      <c r="U1042" s="402"/>
      <c r="V1042" s="277">
        <f t="shared" si="181"/>
        <v>0</v>
      </c>
      <c r="W1042" s="323" t="str">
        <f t="shared" si="182"/>
        <v/>
      </c>
      <c r="X1042" s="238" t="str">
        <f t="shared" si="183"/>
        <v/>
      </c>
      <c r="Y1042" s="252">
        <f t="shared" si="184"/>
        <v>0</v>
      </c>
      <c r="Z1042" s="252">
        <f t="shared" si="185"/>
        <v>0</v>
      </c>
      <c r="AA1042" s="253">
        <f t="shared" si="186"/>
        <v>0</v>
      </c>
      <c r="AB1042" s="254">
        <f t="shared" si="187"/>
        <v>0</v>
      </c>
      <c r="AC1042" s="254"/>
      <c r="AD1042" s="255"/>
    </row>
    <row r="1043" spans="1:30" ht="12.75" customHeight="1" x14ac:dyDescent="0.25">
      <c r="A1043" s="186"/>
      <c r="B1043" s="230"/>
      <c r="C1043" s="256"/>
      <c r="D1043" s="232"/>
      <c r="E1043" s="192">
        <f t="shared" si="177"/>
        <v>10</v>
      </c>
      <c r="F1043" s="144" t="str">
        <f>IFERROR(IF(MID(D1043,4,3)="AFE",VLOOKUP(D1043,'Affiliated entities'!$B$7:$T$37,2,FALSE),VLOOKUP(A1043,Beneficiaries!$A$9:$C$38,2,FALSE)),"")</f>
        <v/>
      </c>
      <c r="G1043" s="187" t="str">
        <f>IFERROR(IF(MID(D1043,4,3)="AFE",VLOOKUP(D1043,'Affiliated entities'!$B$7:$T$37,4,FALSE),VLOOKUP(A1043,Beneficiaries!$A$9:$C$38,3,FALSE)),"")</f>
        <v/>
      </c>
      <c r="H1043" s="188" t="b">
        <f t="shared" si="178"/>
        <v>1</v>
      </c>
      <c r="I1043" s="147" t="str">
        <f t="shared" si="179"/>
        <v/>
      </c>
      <c r="J1043" s="300">
        <f t="shared" si="180"/>
        <v>0</v>
      </c>
      <c r="K1043" s="257"/>
      <c r="L1043" s="230"/>
      <c r="M1043" s="258"/>
      <c r="N1043" s="258"/>
      <c r="O1043" s="259"/>
      <c r="P1043" s="258"/>
      <c r="Q1043" s="259"/>
      <c r="R1043" s="261"/>
      <c r="S1043" s="261"/>
      <c r="T1043" s="236"/>
      <c r="U1043" s="402"/>
      <c r="V1043" s="277">
        <f t="shared" si="181"/>
        <v>0</v>
      </c>
      <c r="W1043" s="323" t="str">
        <f t="shared" si="182"/>
        <v/>
      </c>
      <c r="X1043" s="238" t="str">
        <f t="shared" si="183"/>
        <v/>
      </c>
      <c r="Y1043" s="252">
        <f t="shared" si="184"/>
        <v>0</v>
      </c>
      <c r="Z1043" s="252">
        <f t="shared" si="185"/>
        <v>0</v>
      </c>
      <c r="AA1043" s="253">
        <f t="shared" si="186"/>
        <v>0</v>
      </c>
      <c r="AB1043" s="254">
        <f t="shared" si="187"/>
        <v>0</v>
      </c>
      <c r="AC1043" s="254"/>
      <c r="AD1043" s="255"/>
    </row>
    <row r="1044" spans="1:30" ht="12.75" customHeight="1" x14ac:dyDescent="0.25">
      <c r="A1044" s="186"/>
      <c r="B1044" s="230"/>
      <c r="C1044" s="256"/>
      <c r="D1044" s="232"/>
      <c r="E1044" s="192">
        <f t="shared" si="177"/>
        <v>10</v>
      </c>
      <c r="F1044" s="144" t="str">
        <f>IFERROR(IF(MID(D1044,4,3)="AFE",VLOOKUP(D1044,'Affiliated entities'!$B$7:$T$37,2,FALSE),VLOOKUP(A1044,Beneficiaries!$A$9:$C$38,2,FALSE)),"")</f>
        <v/>
      </c>
      <c r="G1044" s="187" t="str">
        <f>IFERROR(IF(MID(D1044,4,3)="AFE",VLOOKUP(D1044,'Affiliated entities'!$B$7:$T$37,4,FALSE),VLOOKUP(A1044,Beneficiaries!$A$9:$C$38,3,FALSE)),"")</f>
        <v/>
      </c>
      <c r="H1044" s="188" t="b">
        <f t="shared" si="178"/>
        <v>1</v>
      </c>
      <c r="I1044" s="147" t="str">
        <f t="shared" si="179"/>
        <v/>
      </c>
      <c r="J1044" s="300">
        <f t="shared" si="180"/>
        <v>0</v>
      </c>
      <c r="K1044" s="257"/>
      <c r="L1044" s="230"/>
      <c r="M1044" s="258"/>
      <c r="N1044" s="258"/>
      <c r="O1044" s="259"/>
      <c r="P1044" s="258"/>
      <c r="Q1044" s="259"/>
      <c r="R1044" s="261"/>
      <c r="S1044" s="261"/>
      <c r="T1044" s="236"/>
      <c r="U1044" s="402"/>
      <c r="V1044" s="277">
        <f t="shared" si="181"/>
        <v>0</v>
      </c>
      <c r="W1044" s="323" t="str">
        <f t="shared" si="182"/>
        <v/>
      </c>
      <c r="X1044" s="238" t="str">
        <f t="shared" si="183"/>
        <v/>
      </c>
      <c r="Y1044" s="252">
        <f t="shared" si="184"/>
        <v>0</v>
      </c>
      <c r="Z1044" s="252">
        <f t="shared" si="185"/>
        <v>0</v>
      </c>
      <c r="AA1044" s="253">
        <f t="shared" si="186"/>
        <v>0</v>
      </c>
      <c r="AB1044" s="254">
        <f t="shared" si="187"/>
        <v>0</v>
      </c>
      <c r="AC1044" s="254"/>
      <c r="AD1044" s="255"/>
    </row>
    <row r="1045" spans="1:30" ht="12.75" customHeight="1" x14ac:dyDescent="0.25">
      <c r="A1045" s="186"/>
      <c r="B1045" s="230"/>
      <c r="C1045" s="256"/>
      <c r="D1045" s="232"/>
      <c r="E1045" s="192">
        <f t="shared" si="177"/>
        <v>10</v>
      </c>
      <c r="F1045" s="144" t="str">
        <f>IFERROR(IF(MID(D1045,4,3)="AFE",VLOOKUP(D1045,'Affiliated entities'!$B$7:$T$37,2,FALSE),VLOOKUP(A1045,Beneficiaries!$A$9:$C$38,2,FALSE)),"")</f>
        <v/>
      </c>
      <c r="G1045" s="187" t="str">
        <f>IFERROR(IF(MID(D1045,4,3)="AFE",VLOOKUP(D1045,'Affiliated entities'!$B$7:$T$37,4,FALSE),VLOOKUP(A1045,Beneficiaries!$A$9:$C$38,3,FALSE)),"")</f>
        <v/>
      </c>
      <c r="H1045" s="188" t="b">
        <f t="shared" si="178"/>
        <v>1</v>
      </c>
      <c r="I1045" s="147" t="str">
        <f t="shared" si="179"/>
        <v/>
      </c>
      <c r="J1045" s="300">
        <f t="shared" si="180"/>
        <v>0</v>
      </c>
      <c r="K1045" s="257"/>
      <c r="L1045" s="230"/>
      <c r="M1045" s="258"/>
      <c r="N1045" s="258"/>
      <c r="O1045" s="259"/>
      <c r="P1045" s="258"/>
      <c r="Q1045" s="259"/>
      <c r="R1045" s="261"/>
      <c r="S1045" s="261"/>
      <c r="T1045" s="236"/>
      <c r="U1045" s="402"/>
      <c r="V1045" s="277">
        <f t="shared" si="181"/>
        <v>0</v>
      </c>
      <c r="W1045" s="323" t="str">
        <f t="shared" si="182"/>
        <v/>
      </c>
      <c r="X1045" s="238" t="str">
        <f t="shared" si="183"/>
        <v/>
      </c>
      <c r="Y1045" s="252">
        <f t="shared" si="184"/>
        <v>0</v>
      </c>
      <c r="Z1045" s="252">
        <f t="shared" si="185"/>
        <v>0</v>
      </c>
      <c r="AA1045" s="253">
        <f t="shared" si="186"/>
        <v>0</v>
      </c>
      <c r="AB1045" s="254">
        <f t="shared" si="187"/>
        <v>0</v>
      </c>
      <c r="AC1045" s="254"/>
      <c r="AD1045" s="255"/>
    </row>
    <row r="1046" spans="1:30" ht="12.75" customHeight="1" x14ac:dyDescent="0.25">
      <c r="A1046" s="186"/>
      <c r="B1046" s="230"/>
      <c r="C1046" s="256"/>
      <c r="D1046" s="232"/>
      <c r="E1046" s="192">
        <f t="shared" si="177"/>
        <v>10</v>
      </c>
      <c r="F1046" s="144" t="str">
        <f>IFERROR(IF(MID(D1046,4,3)="AFE",VLOOKUP(D1046,'Affiliated entities'!$B$7:$T$37,2,FALSE),VLOOKUP(A1046,Beneficiaries!$A$9:$C$38,2,FALSE)),"")</f>
        <v/>
      </c>
      <c r="G1046" s="187" t="str">
        <f>IFERROR(IF(MID(D1046,4,3)="AFE",VLOOKUP(D1046,'Affiliated entities'!$B$7:$T$37,4,FALSE),VLOOKUP(A1046,Beneficiaries!$A$9:$C$38,3,FALSE)),"")</f>
        <v/>
      </c>
      <c r="H1046" s="188" t="b">
        <f t="shared" si="178"/>
        <v>1</v>
      </c>
      <c r="I1046" s="147" t="str">
        <f t="shared" si="179"/>
        <v/>
      </c>
      <c r="J1046" s="300">
        <f t="shared" si="180"/>
        <v>0</v>
      </c>
      <c r="K1046" s="257"/>
      <c r="L1046" s="230"/>
      <c r="M1046" s="258"/>
      <c r="N1046" s="258"/>
      <c r="O1046" s="259"/>
      <c r="P1046" s="258"/>
      <c r="Q1046" s="259"/>
      <c r="R1046" s="261"/>
      <c r="S1046" s="261"/>
      <c r="T1046" s="236"/>
      <c r="U1046" s="402"/>
      <c r="V1046" s="277">
        <f t="shared" si="181"/>
        <v>0</v>
      </c>
      <c r="W1046" s="323" t="str">
        <f t="shared" si="182"/>
        <v/>
      </c>
      <c r="X1046" s="238" t="str">
        <f t="shared" si="183"/>
        <v/>
      </c>
      <c r="Y1046" s="252">
        <f t="shared" si="184"/>
        <v>0</v>
      </c>
      <c r="Z1046" s="252">
        <f t="shared" si="185"/>
        <v>0</v>
      </c>
      <c r="AA1046" s="253">
        <f t="shared" si="186"/>
        <v>0</v>
      </c>
      <c r="AB1046" s="254">
        <f t="shared" si="187"/>
        <v>0</v>
      </c>
      <c r="AC1046" s="254"/>
      <c r="AD1046" s="255"/>
    </row>
    <row r="1047" spans="1:30" ht="12.75" customHeight="1" x14ac:dyDescent="0.25">
      <c r="A1047" s="186"/>
      <c r="B1047" s="230"/>
      <c r="C1047" s="256"/>
      <c r="D1047" s="232"/>
      <c r="E1047" s="192">
        <f t="shared" si="177"/>
        <v>10</v>
      </c>
      <c r="F1047" s="144" t="str">
        <f>IFERROR(IF(MID(D1047,4,3)="AFE",VLOOKUP(D1047,'Affiliated entities'!$B$7:$T$37,2,FALSE),VLOOKUP(A1047,Beneficiaries!$A$9:$C$38,2,FALSE)),"")</f>
        <v/>
      </c>
      <c r="G1047" s="187" t="str">
        <f>IFERROR(IF(MID(D1047,4,3)="AFE",VLOOKUP(D1047,'Affiliated entities'!$B$7:$T$37,4,FALSE),VLOOKUP(A1047,Beneficiaries!$A$9:$C$38,3,FALSE)),"")</f>
        <v/>
      </c>
      <c r="H1047" s="188" t="b">
        <f t="shared" si="178"/>
        <v>1</v>
      </c>
      <c r="I1047" s="147" t="str">
        <f t="shared" si="179"/>
        <v/>
      </c>
      <c r="J1047" s="300">
        <f t="shared" si="180"/>
        <v>0</v>
      </c>
      <c r="K1047" s="257"/>
      <c r="L1047" s="230"/>
      <c r="M1047" s="258"/>
      <c r="N1047" s="258"/>
      <c r="O1047" s="259"/>
      <c r="P1047" s="258"/>
      <c r="Q1047" s="259"/>
      <c r="R1047" s="261"/>
      <c r="S1047" s="261"/>
      <c r="T1047" s="236"/>
      <c r="U1047" s="402"/>
      <c r="V1047" s="277">
        <f t="shared" si="181"/>
        <v>0</v>
      </c>
      <c r="W1047" s="323" t="str">
        <f t="shared" si="182"/>
        <v/>
      </c>
      <c r="X1047" s="238" t="str">
        <f t="shared" si="183"/>
        <v/>
      </c>
      <c r="Y1047" s="252">
        <f t="shared" si="184"/>
        <v>0</v>
      </c>
      <c r="Z1047" s="252">
        <f t="shared" si="185"/>
        <v>0</v>
      </c>
      <c r="AA1047" s="253">
        <f t="shared" si="186"/>
        <v>0</v>
      </c>
      <c r="AB1047" s="254">
        <f t="shared" si="187"/>
        <v>0</v>
      </c>
      <c r="AC1047" s="254"/>
      <c r="AD1047" s="255"/>
    </row>
    <row r="1048" spans="1:30" ht="12.75" customHeight="1" x14ac:dyDescent="0.25">
      <c r="A1048" s="186"/>
      <c r="B1048" s="230"/>
      <c r="C1048" s="256"/>
      <c r="D1048" s="232"/>
      <c r="E1048" s="192">
        <f t="shared" si="177"/>
        <v>10</v>
      </c>
      <c r="F1048" s="144" t="str">
        <f>IFERROR(IF(MID(D1048,4,3)="AFE",VLOOKUP(D1048,'Affiliated entities'!$B$7:$T$37,2,FALSE),VLOOKUP(A1048,Beneficiaries!$A$9:$C$38,2,FALSE)),"")</f>
        <v/>
      </c>
      <c r="G1048" s="187" t="str">
        <f>IFERROR(IF(MID(D1048,4,3)="AFE",VLOOKUP(D1048,'Affiliated entities'!$B$7:$T$37,4,FALSE),VLOOKUP(A1048,Beneficiaries!$A$9:$C$38,3,FALSE)),"")</f>
        <v/>
      </c>
      <c r="H1048" s="188" t="b">
        <f t="shared" si="178"/>
        <v>1</v>
      </c>
      <c r="I1048" s="147" t="str">
        <f t="shared" si="179"/>
        <v/>
      </c>
      <c r="J1048" s="300">
        <f t="shared" si="180"/>
        <v>0</v>
      </c>
      <c r="K1048" s="257"/>
      <c r="L1048" s="230"/>
      <c r="M1048" s="258"/>
      <c r="N1048" s="258"/>
      <c r="O1048" s="259"/>
      <c r="P1048" s="258"/>
      <c r="Q1048" s="259"/>
      <c r="R1048" s="261"/>
      <c r="S1048" s="261"/>
      <c r="T1048" s="236"/>
      <c r="U1048" s="402"/>
      <c r="V1048" s="277">
        <f t="shared" si="181"/>
        <v>0</v>
      </c>
      <c r="W1048" s="323" t="str">
        <f t="shared" si="182"/>
        <v/>
      </c>
      <c r="X1048" s="238" t="str">
        <f t="shared" si="183"/>
        <v/>
      </c>
      <c r="Y1048" s="252">
        <f t="shared" si="184"/>
        <v>0</v>
      </c>
      <c r="Z1048" s="252">
        <f t="shared" si="185"/>
        <v>0</v>
      </c>
      <c r="AA1048" s="253">
        <f t="shared" si="186"/>
        <v>0</v>
      </c>
      <c r="AB1048" s="254">
        <f t="shared" si="187"/>
        <v>0</v>
      </c>
      <c r="AC1048" s="254"/>
      <c r="AD1048" s="255"/>
    </row>
    <row r="1049" spans="1:30" ht="12.75" customHeight="1" x14ac:dyDescent="0.25">
      <c r="A1049" s="186"/>
      <c r="B1049" s="230"/>
      <c r="C1049" s="256"/>
      <c r="D1049" s="232"/>
      <c r="E1049" s="192">
        <f t="shared" si="177"/>
        <v>10</v>
      </c>
      <c r="F1049" s="144" t="str">
        <f>IFERROR(IF(MID(D1049,4,3)="AFE",VLOOKUP(D1049,'Affiliated entities'!$B$7:$T$37,2,FALSE),VLOOKUP(A1049,Beneficiaries!$A$9:$C$38,2,FALSE)),"")</f>
        <v/>
      </c>
      <c r="G1049" s="187" t="str">
        <f>IFERROR(IF(MID(D1049,4,3)="AFE",VLOOKUP(D1049,'Affiliated entities'!$B$7:$T$37,4,FALSE),VLOOKUP(A1049,Beneficiaries!$A$9:$C$38,3,FALSE)),"")</f>
        <v/>
      </c>
      <c r="H1049" s="188" t="b">
        <f t="shared" si="178"/>
        <v>1</v>
      </c>
      <c r="I1049" s="147" t="str">
        <f t="shared" si="179"/>
        <v/>
      </c>
      <c r="J1049" s="300">
        <f t="shared" si="180"/>
        <v>0</v>
      </c>
      <c r="K1049" s="257"/>
      <c r="L1049" s="230"/>
      <c r="M1049" s="258"/>
      <c r="N1049" s="258"/>
      <c r="O1049" s="259"/>
      <c r="P1049" s="258"/>
      <c r="Q1049" s="259"/>
      <c r="R1049" s="261"/>
      <c r="S1049" s="261"/>
      <c r="T1049" s="236"/>
      <c r="U1049" s="402"/>
      <c r="V1049" s="277">
        <f t="shared" si="181"/>
        <v>0</v>
      </c>
      <c r="W1049" s="323" t="str">
        <f t="shared" si="182"/>
        <v/>
      </c>
      <c r="X1049" s="238" t="str">
        <f t="shared" si="183"/>
        <v/>
      </c>
      <c r="Y1049" s="252">
        <f t="shared" si="184"/>
        <v>0</v>
      </c>
      <c r="Z1049" s="252">
        <f t="shared" si="185"/>
        <v>0</v>
      </c>
      <c r="AA1049" s="253">
        <f t="shared" si="186"/>
        <v>0</v>
      </c>
      <c r="AB1049" s="254">
        <f t="shared" si="187"/>
        <v>0</v>
      </c>
      <c r="AC1049" s="254"/>
      <c r="AD1049" s="255"/>
    </row>
    <row r="1050" spans="1:30" ht="12.75" customHeight="1" x14ac:dyDescent="0.25">
      <c r="A1050" s="186"/>
      <c r="B1050" s="230"/>
      <c r="C1050" s="256"/>
      <c r="D1050" s="232"/>
      <c r="E1050" s="192">
        <f t="shared" si="177"/>
        <v>10</v>
      </c>
      <c r="F1050" s="144" t="str">
        <f>IFERROR(IF(MID(D1050,4,3)="AFE",VLOOKUP(D1050,'Affiliated entities'!$B$7:$T$37,2,FALSE),VLOOKUP(A1050,Beneficiaries!$A$9:$C$38,2,FALSE)),"")</f>
        <v/>
      </c>
      <c r="G1050" s="187" t="str">
        <f>IFERROR(IF(MID(D1050,4,3)="AFE",VLOOKUP(D1050,'Affiliated entities'!$B$7:$T$37,4,FALSE),VLOOKUP(A1050,Beneficiaries!$A$9:$C$38,3,FALSE)),"")</f>
        <v/>
      </c>
      <c r="H1050" s="188" t="b">
        <f t="shared" si="178"/>
        <v>1</v>
      </c>
      <c r="I1050" s="147" t="str">
        <f t="shared" si="179"/>
        <v/>
      </c>
      <c r="J1050" s="300">
        <f t="shared" si="180"/>
        <v>0</v>
      </c>
      <c r="K1050" s="257"/>
      <c r="L1050" s="230"/>
      <c r="M1050" s="258"/>
      <c r="N1050" s="258"/>
      <c r="O1050" s="259"/>
      <c r="P1050" s="258"/>
      <c r="Q1050" s="259"/>
      <c r="R1050" s="261"/>
      <c r="S1050" s="261"/>
      <c r="T1050" s="236"/>
      <c r="U1050" s="402"/>
      <c r="V1050" s="277">
        <f t="shared" si="181"/>
        <v>0</v>
      </c>
      <c r="W1050" s="323" t="str">
        <f t="shared" si="182"/>
        <v/>
      </c>
      <c r="X1050" s="238" t="str">
        <f t="shared" si="183"/>
        <v/>
      </c>
      <c r="Y1050" s="252">
        <f t="shared" si="184"/>
        <v>0</v>
      </c>
      <c r="Z1050" s="252">
        <f t="shared" si="185"/>
        <v>0</v>
      </c>
      <c r="AA1050" s="253">
        <f t="shared" si="186"/>
        <v>0</v>
      </c>
      <c r="AB1050" s="254">
        <f t="shared" si="187"/>
        <v>0</v>
      </c>
      <c r="AC1050" s="254"/>
      <c r="AD1050" s="255"/>
    </row>
    <row r="1051" spans="1:30" ht="12.75" customHeight="1" x14ac:dyDescent="0.25">
      <c r="A1051" s="186"/>
      <c r="B1051" s="230"/>
      <c r="C1051" s="256"/>
      <c r="D1051" s="232"/>
      <c r="E1051" s="192">
        <f t="shared" si="177"/>
        <v>10</v>
      </c>
      <c r="F1051" s="144" t="str">
        <f>IFERROR(IF(MID(D1051,4,3)="AFE",VLOOKUP(D1051,'Affiliated entities'!$B$7:$T$37,2,FALSE),VLOOKUP(A1051,Beneficiaries!$A$9:$C$38,2,FALSE)),"")</f>
        <v/>
      </c>
      <c r="G1051" s="187" t="str">
        <f>IFERROR(IF(MID(D1051,4,3)="AFE",VLOOKUP(D1051,'Affiliated entities'!$B$7:$T$37,4,FALSE),VLOOKUP(A1051,Beneficiaries!$A$9:$C$38,3,FALSE)),"")</f>
        <v/>
      </c>
      <c r="H1051" s="188" t="b">
        <f t="shared" si="178"/>
        <v>1</v>
      </c>
      <c r="I1051" s="147" t="str">
        <f t="shared" si="179"/>
        <v/>
      </c>
      <c r="J1051" s="300">
        <f t="shared" si="180"/>
        <v>0</v>
      </c>
      <c r="K1051" s="257"/>
      <c r="L1051" s="230"/>
      <c r="M1051" s="258"/>
      <c r="N1051" s="258"/>
      <c r="O1051" s="259"/>
      <c r="P1051" s="258"/>
      <c r="Q1051" s="259"/>
      <c r="R1051" s="261"/>
      <c r="S1051" s="261"/>
      <c r="T1051" s="236"/>
      <c r="U1051" s="402"/>
      <c r="V1051" s="277">
        <f t="shared" si="181"/>
        <v>0</v>
      </c>
      <c r="W1051" s="323" t="str">
        <f t="shared" si="182"/>
        <v/>
      </c>
      <c r="X1051" s="238" t="str">
        <f t="shared" si="183"/>
        <v/>
      </c>
      <c r="Y1051" s="252">
        <f t="shared" si="184"/>
        <v>0</v>
      </c>
      <c r="Z1051" s="252">
        <f t="shared" si="185"/>
        <v>0</v>
      </c>
      <c r="AA1051" s="253">
        <f t="shared" si="186"/>
        <v>0</v>
      </c>
      <c r="AB1051" s="254">
        <f t="shared" si="187"/>
        <v>0</v>
      </c>
      <c r="AC1051" s="254"/>
      <c r="AD1051" s="255"/>
    </row>
    <row r="1052" spans="1:30" ht="12.75" customHeight="1" x14ac:dyDescent="0.25">
      <c r="A1052" s="186"/>
      <c r="B1052" s="230"/>
      <c r="C1052" s="256"/>
      <c r="D1052" s="232"/>
      <c r="E1052" s="192">
        <f t="shared" si="177"/>
        <v>10</v>
      </c>
      <c r="F1052" s="144" t="str">
        <f>IFERROR(IF(MID(D1052,4,3)="AFE",VLOOKUP(D1052,'Affiliated entities'!$B$7:$T$37,2,FALSE),VLOOKUP(A1052,Beneficiaries!$A$9:$C$38,2,FALSE)),"")</f>
        <v/>
      </c>
      <c r="G1052" s="187" t="str">
        <f>IFERROR(IF(MID(D1052,4,3)="AFE",VLOOKUP(D1052,'Affiliated entities'!$B$7:$T$37,4,FALSE),VLOOKUP(A1052,Beneficiaries!$A$9:$C$38,3,FALSE)),"")</f>
        <v/>
      </c>
      <c r="H1052" s="188" t="b">
        <f t="shared" si="178"/>
        <v>1</v>
      </c>
      <c r="I1052" s="147" t="str">
        <f t="shared" si="179"/>
        <v/>
      </c>
      <c r="J1052" s="300">
        <f t="shared" si="180"/>
        <v>0</v>
      </c>
      <c r="K1052" s="257"/>
      <c r="L1052" s="230"/>
      <c r="M1052" s="258"/>
      <c r="N1052" s="258"/>
      <c r="O1052" s="259"/>
      <c r="P1052" s="258"/>
      <c r="Q1052" s="259"/>
      <c r="R1052" s="261"/>
      <c r="S1052" s="261"/>
      <c r="T1052" s="236"/>
      <c r="U1052" s="402"/>
      <c r="V1052" s="277">
        <f t="shared" si="181"/>
        <v>0</v>
      </c>
      <c r="W1052" s="323" t="str">
        <f t="shared" si="182"/>
        <v/>
      </c>
      <c r="X1052" s="238" t="str">
        <f t="shared" si="183"/>
        <v/>
      </c>
      <c r="Y1052" s="252">
        <f t="shared" si="184"/>
        <v>0</v>
      </c>
      <c r="Z1052" s="252">
        <f t="shared" si="185"/>
        <v>0</v>
      </c>
      <c r="AA1052" s="253">
        <f t="shared" si="186"/>
        <v>0</v>
      </c>
      <c r="AB1052" s="254">
        <f t="shared" si="187"/>
        <v>0</v>
      </c>
      <c r="AC1052" s="254"/>
      <c r="AD1052" s="255"/>
    </row>
    <row r="1053" spans="1:30" ht="12.75" customHeight="1" x14ac:dyDescent="0.25">
      <c r="A1053" s="186"/>
      <c r="B1053" s="230"/>
      <c r="C1053" s="256"/>
      <c r="D1053" s="232"/>
      <c r="E1053" s="192">
        <f t="shared" si="177"/>
        <v>10</v>
      </c>
      <c r="F1053" s="144" t="str">
        <f>IFERROR(IF(MID(D1053,4,3)="AFE",VLOOKUP(D1053,'Affiliated entities'!$B$7:$T$37,2,FALSE),VLOOKUP(A1053,Beneficiaries!$A$9:$C$38,2,FALSE)),"")</f>
        <v/>
      </c>
      <c r="G1053" s="187" t="str">
        <f>IFERROR(IF(MID(D1053,4,3)="AFE",VLOOKUP(D1053,'Affiliated entities'!$B$7:$T$37,4,FALSE),VLOOKUP(A1053,Beneficiaries!$A$9:$C$38,3,FALSE)),"")</f>
        <v/>
      </c>
      <c r="H1053" s="188" t="b">
        <f t="shared" si="178"/>
        <v>1</v>
      </c>
      <c r="I1053" s="147" t="str">
        <f t="shared" si="179"/>
        <v/>
      </c>
      <c r="J1053" s="300">
        <f t="shared" si="180"/>
        <v>0</v>
      </c>
      <c r="K1053" s="257"/>
      <c r="L1053" s="230"/>
      <c r="M1053" s="258"/>
      <c r="N1053" s="258"/>
      <c r="O1053" s="259"/>
      <c r="P1053" s="258"/>
      <c r="Q1053" s="259"/>
      <c r="R1053" s="261"/>
      <c r="S1053" s="261"/>
      <c r="T1053" s="236"/>
      <c r="U1053" s="402"/>
      <c r="V1053" s="277">
        <f t="shared" si="181"/>
        <v>0</v>
      </c>
      <c r="W1053" s="323" t="str">
        <f t="shared" si="182"/>
        <v/>
      </c>
      <c r="X1053" s="238" t="str">
        <f t="shared" si="183"/>
        <v/>
      </c>
      <c r="Y1053" s="252">
        <f t="shared" si="184"/>
        <v>0</v>
      </c>
      <c r="Z1053" s="252">
        <f t="shared" si="185"/>
        <v>0</v>
      </c>
      <c r="AA1053" s="253">
        <f t="shared" si="186"/>
        <v>0</v>
      </c>
      <c r="AB1053" s="254">
        <f t="shared" si="187"/>
        <v>0</v>
      </c>
      <c r="AC1053" s="254"/>
      <c r="AD1053" s="255"/>
    </row>
    <row r="1054" spans="1:30" ht="12.75" customHeight="1" x14ac:dyDescent="0.25">
      <c r="A1054" s="186"/>
      <c r="B1054" s="230"/>
      <c r="C1054" s="256"/>
      <c r="D1054" s="232"/>
      <c r="E1054" s="192">
        <f t="shared" si="177"/>
        <v>10</v>
      </c>
      <c r="F1054" s="144" t="str">
        <f>IFERROR(IF(MID(D1054,4,3)="AFE",VLOOKUP(D1054,'Affiliated entities'!$B$7:$T$37,2,FALSE),VLOOKUP(A1054,Beneficiaries!$A$9:$C$38,2,FALSE)),"")</f>
        <v/>
      </c>
      <c r="G1054" s="187" t="str">
        <f>IFERROR(IF(MID(D1054,4,3)="AFE",VLOOKUP(D1054,'Affiliated entities'!$B$7:$T$37,4,FALSE),VLOOKUP(A1054,Beneficiaries!$A$9:$C$38,3,FALSE)),"")</f>
        <v/>
      </c>
      <c r="H1054" s="188" t="b">
        <f t="shared" si="178"/>
        <v>1</v>
      </c>
      <c r="I1054" s="147" t="str">
        <f t="shared" si="179"/>
        <v/>
      </c>
      <c r="J1054" s="300">
        <f t="shared" si="180"/>
        <v>0</v>
      </c>
      <c r="K1054" s="257"/>
      <c r="L1054" s="230"/>
      <c r="M1054" s="258"/>
      <c r="N1054" s="258"/>
      <c r="O1054" s="259"/>
      <c r="P1054" s="258"/>
      <c r="Q1054" s="259"/>
      <c r="R1054" s="261"/>
      <c r="S1054" s="261"/>
      <c r="T1054" s="236"/>
      <c r="U1054" s="402"/>
      <c r="V1054" s="277">
        <f t="shared" si="181"/>
        <v>0</v>
      </c>
      <c r="W1054" s="323" t="str">
        <f t="shared" si="182"/>
        <v/>
      </c>
      <c r="X1054" s="238" t="str">
        <f t="shared" si="183"/>
        <v/>
      </c>
      <c r="Y1054" s="252">
        <f t="shared" si="184"/>
        <v>0</v>
      </c>
      <c r="Z1054" s="252">
        <f t="shared" si="185"/>
        <v>0</v>
      </c>
      <c r="AA1054" s="253">
        <f t="shared" si="186"/>
        <v>0</v>
      </c>
      <c r="AB1054" s="254">
        <f t="shared" si="187"/>
        <v>0</v>
      </c>
      <c r="AC1054" s="254"/>
      <c r="AD1054" s="255"/>
    </row>
    <row r="1055" spans="1:30" ht="12.75" customHeight="1" x14ac:dyDescent="0.25">
      <c r="A1055" s="186"/>
      <c r="B1055" s="230"/>
      <c r="C1055" s="256"/>
      <c r="D1055" s="232"/>
      <c r="E1055" s="192">
        <f t="shared" si="177"/>
        <v>10</v>
      </c>
      <c r="F1055" s="144" t="str">
        <f>IFERROR(IF(MID(D1055,4,3)="AFE",VLOOKUP(D1055,'Affiliated entities'!$B$7:$T$37,2,FALSE),VLOOKUP(A1055,Beneficiaries!$A$9:$C$38,2,FALSE)),"")</f>
        <v/>
      </c>
      <c r="G1055" s="187" t="str">
        <f>IFERROR(IF(MID(D1055,4,3)="AFE",VLOOKUP(D1055,'Affiliated entities'!$B$7:$T$37,4,FALSE),VLOOKUP(A1055,Beneficiaries!$A$9:$C$38,3,FALSE)),"")</f>
        <v/>
      </c>
      <c r="H1055" s="188" t="b">
        <f t="shared" si="178"/>
        <v>1</v>
      </c>
      <c r="I1055" s="147" t="str">
        <f t="shared" si="179"/>
        <v/>
      </c>
      <c r="J1055" s="300">
        <f t="shared" si="180"/>
        <v>0</v>
      </c>
      <c r="K1055" s="257"/>
      <c r="L1055" s="230"/>
      <c r="M1055" s="258"/>
      <c r="N1055" s="258"/>
      <c r="O1055" s="259"/>
      <c r="P1055" s="258"/>
      <c r="Q1055" s="259"/>
      <c r="R1055" s="261"/>
      <c r="S1055" s="261"/>
      <c r="T1055" s="236"/>
      <c r="U1055" s="402"/>
      <c r="V1055" s="277">
        <f t="shared" si="181"/>
        <v>0</v>
      </c>
      <c r="W1055" s="323" t="str">
        <f t="shared" si="182"/>
        <v/>
      </c>
      <c r="X1055" s="238" t="str">
        <f t="shared" si="183"/>
        <v/>
      </c>
      <c r="Y1055" s="252">
        <f t="shared" si="184"/>
        <v>0</v>
      </c>
      <c r="Z1055" s="252">
        <f t="shared" si="185"/>
        <v>0</v>
      </c>
      <c r="AA1055" s="253">
        <f t="shared" si="186"/>
        <v>0</v>
      </c>
      <c r="AB1055" s="254">
        <f t="shared" si="187"/>
        <v>0</v>
      </c>
      <c r="AC1055" s="254"/>
      <c r="AD1055" s="255"/>
    </row>
    <row r="1056" spans="1:30" ht="12.75" customHeight="1" x14ac:dyDescent="0.25">
      <c r="A1056" s="186"/>
      <c r="B1056" s="230"/>
      <c r="C1056" s="256"/>
      <c r="D1056" s="232"/>
      <c r="E1056" s="192">
        <f t="shared" si="177"/>
        <v>10</v>
      </c>
      <c r="F1056" s="144" t="str">
        <f>IFERROR(IF(MID(D1056,4,3)="AFE",VLOOKUP(D1056,'Affiliated entities'!$B$7:$T$37,2,FALSE),VLOOKUP(A1056,Beneficiaries!$A$9:$C$38,2,FALSE)),"")</f>
        <v/>
      </c>
      <c r="G1056" s="187" t="str">
        <f>IFERROR(IF(MID(D1056,4,3)="AFE",VLOOKUP(D1056,'Affiliated entities'!$B$7:$T$37,4,FALSE),VLOOKUP(A1056,Beneficiaries!$A$9:$C$38,3,FALSE)),"")</f>
        <v/>
      </c>
      <c r="H1056" s="188" t="b">
        <f t="shared" si="178"/>
        <v>1</v>
      </c>
      <c r="I1056" s="147" t="str">
        <f t="shared" si="179"/>
        <v/>
      </c>
      <c r="J1056" s="300">
        <f t="shared" si="180"/>
        <v>0</v>
      </c>
      <c r="K1056" s="257"/>
      <c r="L1056" s="230"/>
      <c r="M1056" s="258"/>
      <c r="N1056" s="258"/>
      <c r="O1056" s="259"/>
      <c r="P1056" s="258"/>
      <c r="Q1056" s="259"/>
      <c r="R1056" s="261"/>
      <c r="S1056" s="261"/>
      <c r="T1056" s="236"/>
      <c r="U1056" s="402"/>
      <c r="V1056" s="277">
        <f t="shared" si="181"/>
        <v>0</v>
      </c>
      <c r="W1056" s="323" t="str">
        <f t="shared" si="182"/>
        <v/>
      </c>
      <c r="X1056" s="238" t="str">
        <f t="shared" si="183"/>
        <v/>
      </c>
      <c r="Y1056" s="252">
        <f t="shared" si="184"/>
        <v>0</v>
      </c>
      <c r="Z1056" s="252">
        <f t="shared" si="185"/>
        <v>0</v>
      </c>
      <c r="AA1056" s="253">
        <f t="shared" si="186"/>
        <v>0</v>
      </c>
      <c r="AB1056" s="254">
        <f t="shared" si="187"/>
        <v>0</v>
      </c>
      <c r="AC1056" s="254"/>
      <c r="AD1056" s="255"/>
    </row>
    <row r="1057" spans="1:30" ht="12.75" customHeight="1" x14ac:dyDescent="0.25">
      <c r="A1057" s="186"/>
      <c r="B1057" s="230"/>
      <c r="C1057" s="256"/>
      <c r="D1057" s="232"/>
      <c r="E1057" s="192">
        <f t="shared" si="177"/>
        <v>10</v>
      </c>
      <c r="F1057" s="144" t="str">
        <f>IFERROR(IF(MID(D1057,4,3)="AFE",VLOOKUP(D1057,'Affiliated entities'!$B$7:$T$37,2,FALSE),VLOOKUP(A1057,Beneficiaries!$A$9:$C$38,2,FALSE)),"")</f>
        <v/>
      </c>
      <c r="G1057" s="187" t="str">
        <f>IFERROR(IF(MID(D1057,4,3)="AFE",VLOOKUP(D1057,'Affiliated entities'!$B$7:$T$37,4,FALSE),VLOOKUP(A1057,Beneficiaries!$A$9:$C$38,3,FALSE)),"")</f>
        <v/>
      </c>
      <c r="H1057" s="188" t="b">
        <f t="shared" si="178"/>
        <v>1</v>
      </c>
      <c r="I1057" s="147" t="str">
        <f t="shared" si="179"/>
        <v/>
      </c>
      <c r="J1057" s="300">
        <f t="shared" si="180"/>
        <v>0</v>
      </c>
      <c r="K1057" s="257"/>
      <c r="L1057" s="230"/>
      <c r="M1057" s="258"/>
      <c r="N1057" s="258"/>
      <c r="O1057" s="259"/>
      <c r="P1057" s="258"/>
      <c r="Q1057" s="259"/>
      <c r="R1057" s="261"/>
      <c r="S1057" s="261"/>
      <c r="T1057" s="236"/>
      <c r="U1057" s="402"/>
      <c r="V1057" s="277">
        <f t="shared" si="181"/>
        <v>0</v>
      </c>
      <c r="W1057" s="323" t="str">
        <f t="shared" si="182"/>
        <v/>
      </c>
      <c r="X1057" s="238" t="str">
        <f t="shared" si="183"/>
        <v/>
      </c>
      <c r="Y1057" s="252">
        <f t="shared" si="184"/>
        <v>0</v>
      </c>
      <c r="Z1057" s="252">
        <f t="shared" si="185"/>
        <v>0</v>
      </c>
      <c r="AA1057" s="253">
        <f t="shared" si="186"/>
        <v>0</v>
      </c>
      <c r="AB1057" s="254">
        <f t="shared" si="187"/>
        <v>0</v>
      </c>
      <c r="AC1057" s="254"/>
      <c r="AD1057" s="255"/>
    </row>
    <row r="1058" spans="1:30" ht="12.75" customHeight="1" x14ac:dyDescent="0.25">
      <c r="A1058" s="186"/>
      <c r="B1058" s="230"/>
      <c r="C1058" s="256"/>
      <c r="D1058" s="232"/>
      <c r="E1058" s="192">
        <f t="shared" si="177"/>
        <v>10</v>
      </c>
      <c r="F1058" s="144" t="str">
        <f>IFERROR(IF(MID(D1058,4,3)="AFE",VLOOKUP(D1058,'Affiliated entities'!$B$7:$T$37,2,FALSE),VLOOKUP(A1058,Beneficiaries!$A$9:$C$38,2,FALSE)),"")</f>
        <v/>
      </c>
      <c r="G1058" s="187" t="str">
        <f>IFERROR(IF(MID(D1058,4,3)="AFE",VLOOKUP(D1058,'Affiliated entities'!$B$7:$T$37,4,FALSE),VLOOKUP(A1058,Beneficiaries!$A$9:$C$38,3,FALSE)),"")</f>
        <v/>
      </c>
      <c r="H1058" s="188" t="b">
        <f t="shared" si="178"/>
        <v>1</v>
      </c>
      <c r="I1058" s="147" t="str">
        <f t="shared" si="179"/>
        <v/>
      </c>
      <c r="J1058" s="300">
        <f t="shared" si="180"/>
        <v>0</v>
      </c>
      <c r="K1058" s="257"/>
      <c r="L1058" s="230"/>
      <c r="M1058" s="258"/>
      <c r="N1058" s="258"/>
      <c r="O1058" s="259"/>
      <c r="P1058" s="258"/>
      <c r="Q1058" s="259"/>
      <c r="R1058" s="261"/>
      <c r="S1058" s="261"/>
      <c r="T1058" s="236"/>
      <c r="U1058" s="402"/>
      <c r="V1058" s="277">
        <f t="shared" si="181"/>
        <v>0</v>
      </c>
      <c r="W1058" s="323" t="str">
        <f t="shared" si="182"/>
        <v/>
      </c>
      <c r="X1058" s="238" t="str">
        <f t="shared" si="183"/>
        <v/>
      </c>
      <c r="Y1058" s="252">
        <f t="shared" si="184"/>
        <v>0</v>
      </c>
      <c r="Z1058" s="252">
        <f t="shared" si="185"/>
        <v>0</v>
      </c>
      <c r="AA1058" s="253">
        <f t="shared" si="186"/>
        <v>0</v>
      </c>
      <c r="AB1058" s="254">
        <f t="shared" si="187"/>
        <v>0</v>
      </c>
      <c r="AC1058" s="254"/>
      <c r="AD1058" s="255"/>
    </row>
    <row r="1059" spans="1:30" ht="12.75" customHeight="1" x14ac:dyDescent="0.25">
      <c r="A1059" s="186"/>
      <c r="B1059" s="230"/>
      <c r="C1059" s="256"/>
      <c r="D1059" s="232"/>
      <c r="E1059" s="192">
        <f t="shared" si="177"/>
        <v>10</v>
      </c>
      <c r="F1059" s="144" t="str">
        <f>IFERROR(IF(MID(D1059,4,3)="AFE",VLOOKUP(D1059,'Affiliated entities'!$B$7:$T$37,2,FALSE),VLOOKUP(A1059,Beneficiaries!$A$9:$C$38,2,FALSE)),"")</f>
        <v/>
      </c>
      <c r="G1059" s="187" t="str">
        <f>IFERROR(IF(MID(D1059,4,3)="AFE",VLOOKUP(D1059,'Affiliated entities'!$B$7:$T$37,4,FALSE),VLOOKUP(A1059,Beneficiaries!$A$9:$C$38,3,FALSE)),"")</f>
        <v/>
      </c>
      <c r="H1059" s="188" t="b">
        <f t="shared" si="178"/>
        <v>1</v>
      </c>
      <c r="I1059" s="147" t="str">
        <f t="shared" si="179"/>
        <v/>
      </c>
      <c r="J1059" s="300">
        <f t="shared" si="180"/>
        <v>0</v>
      </c>
      <c r="K1059" s="257"/>
      <c r="L1059" s="230"/>
      <c r="M1059" s="258"/>
      <c r="N1059" s="258"/>
      <c r="O1059" s="259"/>
      <c r="P1059" s="258"/>
      <c r="Q1059" s="259"/>
      <c r="R1059" s="261"/>
      <c r="S1059" s="261"/>
      <c r="T1059" s="236"/>
      <c r="U1059" s="402"/>
      <c r="V1059" s="277">
        <f t="shared" si="181"/>
        <v>0</v>
      </c>
      <c r="W1059" s="323" t="str">
        <f t="shared" si="182"/>
        <v/>
      </c>
      <c r="X1059" s="238" t="str">
        <f t="shared" si="183"/>
        <v/>
      </c>
      <c r="Y1059" s="252">
        <f t="shared" si="184"/>
        <v>0</v>
      </c>
      <c r="Z1059" s="252">
        <f t="shared" si="185"/>
        <v>0</v>
      </c>
      <c r="AA1059" s="253">
        <f t="shared" si="186"/>
        <v>0</v>
      </c>
      <c r="AB1059" s="254">
        <f t="shared" si="187"/>
        <v>0</v>
      </c>
      <c r="AC1059" s="254"/>
      <c r="AD1059" s="255"/>
    </row>
    <row r="1060" spans="1:30" ht="12.75" customHeight="1" x14ac:dyDescent="0.25">
      <c r="A1060" s="186"/>
      <c r="B1060" s="230"/>
      <c r="C1060" s="256"/>
      <c r="D1060" s="232"/>
      <c r="E1060" s="192">
        <f t="shared" si="177"/>
        <v>10</v>
      </c>
      <c r="F1060" s="144" t="str">
        <f>IFERROR(IF(MID(D1060,4,3)="AFE",VLOOKUP(D1060,'Affiliated entities'!$B$7:$T$37,2,FALSE),VLOOKUP(A1060,Beneficiaries!$A$9:$C$38,2,FALSE)),"")</f>
        <v/>
      </c>
      <c r="G1060" s="187" t="str">
        <f>IFERROR(IF(MID(D1060,4,3)="AFE",VLOOKUP(D1060,'Affiliated entities'!$B$7:$T$37,4,FALSE),VLOOKUP(A1060,Beneficiaries!$A$9:$C$38,3,FALSE)),"")</f>
        <v/>
      </c>
      <c r="H1060" s="188" t="b">
        <f t="shared" si="178"/>
        <v>1</v>
      </c>
      <c r="I1060" s="147" t="str">
        <f t="shared" si="179"/>
        <v/>
      </c>
      <c r="J1060" s="300">
        <f t="shared" si="180"/>
        <v>0</v>
      </c>
      <c r="K1060" s="257"/>
      <c r="L1060" s="230"/>
      <c r="M1060" s="258"/>
      <c r="N1060" s="258"/>
      <c r="O1060" s="259"/>
      <c r="P1060" s="258"/>
      <c r="Q1060" s="259"/>
      <c r="R1060" s="261"/>
      <c r="S1060" s="261"/>
      <c r="T1060" s="236"/>
      <c r="U1060" s="402"/>
      <c r="V1060" s="277">
        <f t="shared" si="181"/>
        <v>0</v>
      </c>
      <c r="W1060" s="323" t="str">
        <f t="shared" si="182"/>
        <v/>
      </c>
      <c r="X1060" s="238" t="str">
        <f t="shared" si="183"/>
        <v/>
      </c>
      <c r="Y1060" s="252">
        <f t="shared" si="184"/>
        <v>0</v>
      </c>
      <c r="Z1060" s="252">
        <f t="shared" si="185"/>
        <v>0</v>
      </c>
      <c r="AA1060" s="253">
        <f t="shared" si="186"/>
        <v>0</v>
      </c>
      <c r="AB1060" s="254">
        <f t="shared" si="187"/>
        <v>0</v>
      </c>
      <c r="AC1060" s="254"/>
      <c r="AD1060" s="255"/>
    </row>
    <row r="1061" spans="1:30" ht="12.75" customHeight="1" x14ac:dyDescent="0.25">
      <c r="A1061" s="186"/>
      <c r="B1061" s="230"/>
      <c r="C1061" s="256"/>
      <c r="D1061" s="232"/>
      <c r="E1061" s="192">
        <f t="shared" si="177"/>
        <v>10</v>
      </c>
      <c r="F1061" s="144" t="str">
        <f>IFERROR(IF(MID(D1061,4,3)="AFE",VLOOKUP(D1061,'Affiliated entities'!$B$7:$T$37,2,FALSE),VLOOKUP(A1061,Beneficiaries!$A$9:$C$38,2,FALSE)),"")</f>
        <v/>
      </c>
      <c r="G1061" s="187" t="str">
        <f>IFERROR(IF(MID(D1061,4,3)="AFE",VLOOKUP(D1061,'Affiliated entities'!$B$7:$T$37,4,FALSE),VLOOKUP(A1061,Beneficiaries!$A$9:$C$38,3,FALSE)),"")</f>
        <v/>
      </c>
      <c r="H1061" s="188" t="b">
        <f t="shared" si="178"/>
        <v>1</v>
      </c>
      <c r="I1061" s="147" t="str">
        <f t="shared" si="179"/>
        <v/>
      </c>
      <c r="J1061" s="300">
        <f t="shared" si="180"/>
        <v>0</v>
      </c>
      <c r="K1061" s="257"/>
      <c r="L1061" s="230"/>
      <c r="M1061" s="258"/>
      <c r="N1061" s="258"/>
      <c r="O1061" s="259"/>
      <c r="P1061" s="258"/>
      <c r="Q1061" s="259"/>
      <c r="R1061" s="261"/>
      <c r="S1061" s="261"/>
      <c r="T1061" s="236"/>
      <c r="U1061" s="402"/>
      <c r="V1061" s="277">
        <f t="shared" si="181"/>
        <v>0</v>
      </c>
      <c r="W1061" s="323" t="str">
        <f t="shared" si="182"/>
        <v/>
      </c>
      <c r="X1061" s="238" t="str">
        <f t="shared" si="183"/>
        <v/>
      </c>
      <c r="Y1061" s="252">
        <f t="shared" si="184"/>
        <v>0</v>
      </c>
      <c r="Z1061" s="252">
        <f t="shared" si="185"/>
        <v>0</v>
      </c>
      <c r="AA1061" s="253">
        <f t="shared" si="186"/>
        <v>0</v>
      </c>
      <c r="AB1061" s="254">
        <f t="shared" si="187"/>
        <v>0</v>
      </c>
      <c r="AC1061" s="254"/>
      <c r="AD1061" s="255"/>
    </row>
    <row r="1062" spans="1:30" ht="12.75" customHeight="1" x14ac:dyDescent="0.25">
      <c r="A1062" s="186"/>
      <c r="B1062" s="230"/>
      <c r="C1062" s="256"/>
      <c r="D1062" s="232"/>
      <c r="E1062" s="192">
        <f t="shared" si="177"/>
        <v>10</v>
      </c>
      <c r="F1062" s="144" t="str">
        <f>IFERROR(IF(MID(D1062,4,3)="AFE",VLOOKUP(D1062,'Affiliated entities'!$B$7:$T$37,2,FALSE),VLOOKUP(A1062,Beneficiaries!$A$9:$C$38,2,FALSE)),"")</f>
        <v/>
      </c>
      <c r="G1062" s="187" t="str">
        <f>IFERROR(IF(MID(D1062,4,3)="AFE",VLOOKUP(D1062,'Affiliated entities'!$B$7:$T$37,4,FALSE),VLOOKUP(A1062,Beneficiaries!$A$9:$C$38,3,FALSE)),"")</f>
        <v/>
      </c>
      <c r="H1062" s="188" t="b">
        <f t="shared" si="178"/>
        <v>1</v>
      </c>
      <c r="I1062" s="147" t="str">
        <f t="shared" si="179"/>
        <v/>
      </c>
      <c r="J1062" s="300">
        <f t="shared" si="180"/>
        <v>0</v>
      </c>
      <c r="K1062" s="257"/>
      <c r="L1062" s="230"/>
      <c r="M1062" s="258"/>
      <c r="N1062" s="258"/>
      <c r="O1062" s="259"/>
      <c r="P1062" s="258"/>
      <c r="Q1062" s="259"/>
      <c r="R1062" s="261"/>
      <c r="S1062" s="261"/>
      <c r="T1062" s="236"/>
      <c r="U1062" s="402"/>
      <c r="V1062" s="277">
        <f t="shared" si="181"/>
        <v>0</v>
      </c>
      <c r="W1062" s="323" t="str">
        <f t="shared" si="182"/>
        <v/>
      </c>
      <c r="X1062" s="238" t="str">
        <f t="shared" si="183"/>
        <v/>
      </c>
      <c r="Y1062" s="252">
        <f t="shared" si="184"/>
        <v>0</v>
      </c>
      <c r="Z1062" s="252">
        <f t="shared" si="185"/>
        <v>0</v>
      </c>
      <c r="AA1062" s="253">
        <f t="shared" si="186"/>
        <v>0</v>
      </c>
      <c r="AB1062" s="254">
        <f t="shared" si="187"/>
        <v>0</v>
      </c>
      <c r="AC1062" s="254"/>
      <c r="AD1062" s="255"/>
    </row>
    <row r="1063" spans="1:30" ht="12.75" customHeight="1" x14ac:dyDescent="0.25">
      <c r="A1063" s="186"/>
      <c r="B1063" s="230"/>
      <c r="C1063" s="256"/>
      <c r="D1063" s="232"/>
      <c r="E1063" s="192">
        <f t="shared" si="177"/>
        <v>10</v>
      </c>
      <c r="F1063" s="144" t="str">
        <f>IFERROR(IF(MID(D1063,4,3)="AFE",VLOOKUP(D1063,'Affiliated entities'!$B$7:$T$37,2,FALSE),VLOOKUP(A1063,Beneficiaries!$A$9:$C$38,2,FALSE)),"")</f>
        <v/>
      </c>
      <c r="G1063" s="187" t="str">
        <f>IFERROR(IF(MID(D1063,4,3)="AFE",VLOOKUP(D1063,'Affiliated entities'!$B$7:$T$37,4,FALSE),VLOOKUP(A1063,Beneficiaries!$A$9:$C$38,3,FALSE)),"")</f>
        <v/>
      </c>
      <c r="H1063" s="188" t="b">
        <f t="shared" si="178"/>
        <v>1</v>
      </c>
      <c r="I1063" s="147" t="str">
        <f t="shared" si="179"/>
        <v/>
      </c>
      <c r="J1063" s="300">
        <f t="shared" si="180"/>
        <v>0</v>
      </c>
      <c r="K1063" s="257"/>
      <c r="L1063" s="230"/>
      <c r="M1063" s="258"/>
      <c r="N1063" s="258"/>
      <c r="O1063" s="259"/>
      <c r="P1063" s="258"/>
      <c r="Q1063" s="259"/>
      <c r="R1063" s="261"/>
      <c r="S1063" s="261"/>
      <c r="T1063" s="236"/>
      <c r="U1063" s="402"/>
      <c r="V1063" s="277">
        <f t="shared" si="181"/>
        <v>0</v>
      </c>
      <c r="W1063" s="323" t="str">
        <f t="shared" si="182"/>
        <v/>
      </c>
      <c r="X1063" s="238" t="str">
        <f t="shared" si="183"/>
        <v/>
      </c>
      <c r="Y1063" s="252">
        <f t="shared" si="184"/>
        <v>0</v>
      </c>
      <c r="Z1063" s="252">
        <f t="shared" si="185"/>
        <v>0</v>
      </c>
      <c r="AA1063" s="253">
        <f t="shared" si="186"/>
        <v>0</v>
      </c>
      <c r="AB1063" s="254">
        <f t="shared" si="187"/>
        <v>0</v>
      </c>
      <c r="AC1063" s="254"/>
      <c r="AD1063" s="255"/>
    </row>
    <row r="1064" spans="1:30" ht="12.75" customHeight="1" x14ac:dyDescent="0.25">
      <c r="A1064" s="186"/>
      <c r="B1064" s="230"/>
      <c r="C1064" s="256"/>
      <c r="D1064" s="232"/>
      <c r="E1064" s="192">
        <f t="shared" si="177"/>
        <v>10</v>
      </c>
      <c r="F1064" s="144" t="str">
        <f>IFERROR(IF(MID(D1064,4,3)="AFE",VLOOKUP(D1064,'Affiliated entities'!$B$7:$T$37,2,FALSE),VLOOKUP(A1064,Beneficiaries!$A$9:$C$38,2,FALSE)),"")</f>
        <v/>
      </c>
      <c r="G1064" s="187" t="str">
        <f>IFERROR(IF(MID(D1064,4,3)="AFE",VLOOKUP(D1064,'Affiliated entities'!$B$7:$T$37,4,FALSE),VLOOKUP(A1064,Beneficiaries!$A$9:$C$38,3,FALSE)),"")</f>
        <v/>
      </c>
      <c r="H1064" s="188" t="b">
        <f t="shared" si="178"/>
        <v>1</v>
      </c>
      <c r="I1064" s="147" t="str">
        <f t="shared" si="179"/>
        <v/>
      </c>
      <c r="J1064" s="300">
        <f t="shared" si="180"/>
        <v>0</v>
      </c>
      <c r="K1064" s="257"/>
      <c r="L1064" s="230"/>
      <c r="M1064" s="258"/>
      <c r="N1064" s="258"/>
      <c r="O1064" s="259"/>
      <c r="P1064" s="258"/>
      <c r="Q1064" s="259"/>
      <c r="R1064" s="261"/>
      <c r="S1064" s="261"/>
      <c r="T1064" s="236"/>
      <c r="U1064" s="402"/>
      <c r="V1064" s="277">
        <f t="shared" si="181"/>
        <v>0</v>
      </c>
      <c r="W1064" s="323" t="str">
        <f t="shared" si="182"/>
        <v/>
      </c>
      <c r="X1064" s="238" t="str">
        <f t="shared" si="183"/>
        <v/>
      </c>
      <c r="Y1064" s="252">
        <f t="shared" si="184"/>
        <v>0</v>
      </c>
      <c r="Z1064" s="252">
        <f t="shared" si="185"/>
        <v>0</v>
      </c>
      <c r="AA1064" s="253">
        <f t="shared" si="186"/>
        <v>0</v>
      </c>
      <c r="AB1064" s="254">
        <f t="shared" si="187"/>
        <v>0</v>
      </c>
      <c r="AC1064" s="254"/>
      <c r="AD1064" s="255"/>
    </row>
    <row r="1065" spans="1:30" ht="12.75" customHeight="1" x14ac:dyDescent="0.25">
      <c r="A1065" s="186"/>
      <c r="B1065" s="230"/>
      <c r="C1065" s="256"/>
      <c r="D1065" s="232"/>
      <c r="E1065" s="192">
        <f t="shared" si="177"/>
        <v>10</v>
      </c>
      <c r="F1065" s="144" t="str">
        <f>IFERROR(IF(MID(D1065,4,3)="AFE",VLOOKUP(D1065,'Affiliated entities'!$B$7:$T$37,2,FALSE),VLOOKUP(A1065,Beneficiaries!$A$9:$C$38,2,FALSE)),"")</f>
        <v/>
      </c>
      <c r="G1065" s="187" t="str">
        <f>IFERROR(IF(MID(D1065,4,3)="AFE",VLOOKUP(D1065,'Affiliated entities'!$B$7:$T$37,4,FALSE),VLOOKUP(A1065,Beneficiaries!$A$9:$C$38,3,FALSE)),"")</f>
        <v/>
      </c>
      <c r="H1065" s="188" t="b">
        <f t="shared" si="178"/>
        <v>1</v>
      </c>
      <c r="I1065" s="147" t="str">
        <f t="shared" si="179"/>
        <v/>
      </c>
      <c r="J1065" s="300">
        <f t="shared" si="180"/>
        <v>0</v>
      </c>
      <c r="K1065" s="257"/>
      <c r="L1065" s="230"/>
      <c r="M1065" s="258"/>
      <c r="N1065" s="258"/>
      <c r="O1065" s="259"/>
      <c r="P1065" s="258"/>
      <c r="Q1065" s="259"/>
      <c r="R1065" s="261"/>
      <c r="S1065" s="261"/>
      <c r="T1065" s="236"/>
      <c r="U1065" s="402"/>
      <c r="V1065" s="277">
        <f t="shared" si="181"/>
        <v>0</v>
      </c>
      <c r="W1065" s="323" t="str">
        <f t="shared" si="182"/>
        <v/>
      </c>
      <c r="X1065" s="238" t="str">
        <f t="shared" si="183"/>
        <v/>
      </c>
      <c r="Y1065" s="252">
        <f t="shared" si="184"/>
        <v>0</v>
      </c>
      <c r="Z1065" s="252">
        <f t="shared" si="185"/>
        <v>0</v>
      </c>
      <c r="AA1065" s="253">
        <f t="shared" si="186"/>
        <v>0</v>
      </c>
      <c r="AB1065" s="254">
        <f t="shared" si="187"/>
        <v>0</v>
      </c>
      <c r="AC1065" s="254"/>
      <c r="AD1065" s="255"/>
    </row>
    <row r="1066" spans="1:30" ht="12.75" customHeight="1" x14ac:dyDescent="0.25">
      <c r="A1066" s="186"/>
      <c r="B1066" s="230"/>
      <c r="C1066" s="256"/>
      <c r="D1066" s="232"/>
      <c r="E1066" s="192">
        <f t="shared" si="177"/>
        <v>10</v>
      </c>
      <c r="F1066" s="144" t="str">
        <f>IFERROR(IF(MID(D1066,4,3)="AFE",VLOOKUP(D1066,'Affiliated entities'!$B$7:$T$37,2,FALSE),VLOOKUP(A1066,Beneficiaries!$A$9:$C$38,2,FALSE)),"")</f>
        <v/>
      </c>
      <c r="G1066" s="187" t="str">
        <f>IFERROR(IF(MID(D1066,4,3)="AFE",VLOOKUP(D1066,'Affiliated entities'!$B$7:$T$37,4,FALSE),VLOOKUP(A1066,Beneficiaries!$A$9:$C$38,3,FALSE)),"")</f>
        <v/>
      </c>
      <c r="H1066" s="188" t="b">
        <f t="shared" si="178"/>
        <v>1</v>
      </c>
      <c r="I1066" s="147" t="str">
        <f t="shared" si="179"/>
        <v/>
      </c>
      <c r="J1066" s="300">
        <f t="shared" si="180"/>
        <v>0</v>
      </c>
      <c r="K1066" s="257"/>
      <c r="L1066" s="230"/>
      <c r="M1066" s="258"/>
      <c r="N1066" s="258"/>
      <c r="O1066" s="259"/>
      <c r="P1066" s="258"/>
      <c r="Q1066" s="259"/>
      <c r="R1066" s="261"/>
      <c r="S1066" s="261"/>
      <c r="T1066" s="236"/>
      <c r="U1066" s="402"/>
      <c r="V1066" s="277">
        <f t="shared" si="181"/>
        <v>0</v>
      </c>
      <c r="W1066" s="323" t="str">
        <f t="shared" si="182"/>
        <v/>
      </c>
      <c r="X1066" s="238" t="str">
        <f t="shared" si="183"/>
        <v/>
      </c>
      <c r="Y1066" s="252">
        <f t="shared" si="184"/>
        <v>0</v>
      </c>
      <c r="Z1066" s="252">
        <f t="shared" si="185"/>
        <v>0</v>
      </c>
      <c r="AA1066" s="253">
        <f t="shared" si="186"/>
        <v>0</v>
      </c>
      <c r="AB1066" s="254">
        <f t="shared" si="187"/>
        <v>0</v>
      </c>
      <c r="AC1066" s="254"/>
      <c r="AD1066" s="255"/>
    </row>
    <row r="1067" spans="1:30" ht="12.75" customHeight="1" x14ac:dyDescent="0.25">
      <c r="A1067" s="186"/>
      <c r="B1067" s="230"/>
      <c r="C1067" s="256"/>
      <c r="D1067" s="232"/>
      <c r="E1067" s="192">
        <f t="shared" si="177"/>
        <v>10</v>
      </c>
      <c r="F1067" s="144" t="str">
        <f>IFERROR(IF(MID(D1067,4,3)="AFE",VLOOKUP(D1067,'Affiliated entities'!$B$7:$T$37,2,FALSE),VLOOKUP(A1067,Beneficiaries!$A$9:$C$38,2,FALSE)),"")</f>
        <v/>
      </c>
      <c r="G1067" s="187" t="str">
        <f>IFERROR(IF(MID(D1067,4,3)="AFE",VLOOKUP(D1067,'Affiliated entities'!$B$7:$T$37,4,FALSE),VLOOKUP(A1067,Beneficiaries!$A$9:$C$38,3,FALSE)),"")</f>
        <v/>
      </c>
      <c r="H1067" s="188" t="b">
        <f t="shared" si="178"/>
        <v>1</v>
      </c>
      <c r="I1067" s="147" t="str">
        <f t="shared" si="179"/>
        <v/>
      </c>
      <c r="J1067" s="300">
        <f t="shared" si="180"/>
        <v>0</v>
      </c>
      <c r="K1067" s="257"/>
      <c r="L1067" s="230"/>
      <c r="M1067" s="258"/>
      <c r="N1067" s="258"/>
      <c r="O1067" s="259"/>
      <c r="P1067" s="258"/>
      <c r="Q1067" s="259"/>
      <c r="R1067" s="261"/>
      <c r="S1067" s="261"/>
      <c r="T1067" s="236"/>
      <c r="U1067" s="402"/>
      <c r="V1067" s="277">
        <f t="shared" si="181"/>
        <v>0</v>
      </c>
      <c r="W1067" s="323" t="str">
        <f t="shared" si="182"/>
        <v/>
      </c>
      <c r="X1067" s="238" t="str">
        <f t="shared" si="183"/>
        <v/>
      </c>
      <c r="Y1067" s="252">
        <f t="shared" si="184"/>
        <v>0</v>
      </c>
      <c r="Z1067" s="252">
        <f t="shared" si="185"/>
        <v>0</v>
      </c>
      <c r="AA1067" s="253">
        <f t="shared" si="186"/>
        <v>0</v>
      </c>
      <c r="AB1067" s="254">
        <f t="shared" si="187"/>
        <v>0</v>
      </c>
      <c r="AC1067" s="254"/>
      <c r="AD1067" s="255"/>
    </row>
    <row r="1068" spans="1:30" ht="12.75" customHeight="1" x14ac:dyDescent="0.25">
      <c r="A1068" s="186"/>
      <c r="B1068" s="230"/>
      <c r="C1068" s="256"/>
      <c r="D1068" s="232"/>
      <c r="E1068" s="192">
        <f t="shared" si="177"/>
        <v>10</v>
      </c>
      <c r="F1068" s="144" t="str">
        <f>IFERROR(IF(MID(D1068,4,3)="AFE",VLOOKUP(D1068,'Affiliated entities'!$B$7:$T$37,2,FALSE),VLOOKUP(A1068,Beneficiaries!$A$9:$C$38,2,FALSE)),"")</f>
        <v/>
      </c>
      <c r="G1068" s="187" t="str">
        <f>IFERROR(IF(MID(D1068,4,3)="AFE",VLOOKUP(D1068,'Affiliated entities'!$B$7:$T$37,4,FALSE),VLOOKUP(A1068,Beneficiaries!$A$9:$C$38,3,FALSE)),"")</f>
        <v/>
      </c>
      <c r="H1068" s="188" t="b">
        <f t="shared" si="178"/>
        <v>1</v>
      </c>
      <c r="I1068" s="147" t="str">
        <f t="shared" si="179"/>
        <v/>
      </c>
      <c r="J1068" s="300">
        <f t="shared" si="180"/>
        <v>0</v>
      </c>
      <c r="K1068" s="257"/>
      <c r="L1068" s="230"/>
      <c r="M1068" s="258"/>
      <c r="N1068" s="258"/>
      <c r="O1068" s="259"/>
      <c r="P1068" s="258"/>
      <c r="Q1068" s="259"/>
      <c r="R1068" s="261"/>
      <c r="S1068" s="261"/>
      <c r="T1068" s="236"/>
      <c r="U1068" s="402"/>
      <c r="V1068" s="277">
        <f t="shared" si="181"/>
        <v>0</v>
      </c>
      <c r="W1068" s="323" t="str">
        <f t="shared" si="182"/>
        <v/>
      </c>
      <c r="X1068" s="238" t="str">
        <f t="shared" si="183"/>
        <v/>
      </c>
      <c r="Y1068" s="252">
        <f t="shared" si="184"/>
        <v>0</v>
      </c>
      <c r="Z1068" s="252">
        <f t="shared" si="185"/>
        <v>0</v>
      </c>
      <c r="AA1068" s="253">
        <f t="shared" si="186"/>
        <v>0</v>
      </c>
      <c r="AB1068" s="254">
        <f t="shared" si="187"/>
        <v>0</v>
      </c>
      <c r="AC1068" s="254"/>
      <c r="AD1068" s="255"/>
    </row>
    <row r="1069" spans="1:30" ht="12.75" customHeight="1" x14ac:dyDescent="0.25">
      <c r="A1069" s="186"/>
      <c r="B1069" s="230"/>
      <c r="C1069" s="256"/>
      <c r="D1069" s="232"/>
      <c r="E1069" s="192">
        <f t="shared" si="177"/>
        <v>10</v>
      </c>
      <c r="F1069" s="144" t="str">
        <f>IFERROR(IF(MID(D1069,4,3)="AFE",VLOOKUP(D1069,'Affiliated entities'!$B$7:$T$37,2,FALSE),VLOOKUP(A1069,Beneficiaries!$A$9:$C$38,2,FALSE)),"")</f>
        <v/>
      </c>
      <c r="G1069" s="187" t="str">
        <f>IFERROR(IF(MID(D1069,4,3)="AFE",VLOOKUP(D1069,'Affiliated entities'!$B$7:$T$37,4,FALSE),VLOOKUP(A1069,Beneficiaries!$A$9:$C$38,3,FALSE)),"")</f>
        <v/>
      </c>
      <c r="H1069" s="188" t="b">
        <f t="shared" si="178"/>
        <v>1</v>
      </c>
      <c r="I1069" s="147" t="str">
        <f t="shared" si="179"/>
        <v/>
      </c>
      <c r="J1069" s="300">
        <f t="shared" si="180"/>
        <v>0</v>
      </c>
      <c r="K1069" s="257"/>
      <c r="L1069" s="230"/>
      <c r="M1069" s="258"/>
      <c r="N1069" s="258"/>
      <c r="O1069" s="259"/>
      <c r="P1069" s="258"/>
      <c r="Q1069" s="259"/>
      <c r="R1069" s="261"/>
      <c r="S1069" s="261"/>
      <c r="T1069" s="236"/>
      <c r="U1069" s="402"/>
      <c r="V1069" s="277">
        <f t="shared" si="181"/>
        <v>0</v>
      </c>
      <c r="W1069" s="323" t="str">
        <f t="shared" si="182"/>
        <v/>
      </c>
      <c r="X1069" s="238" t="str">
        <f t="shared" si="183"/>
        <v/>
      </c>
      <c r="Y1069" s="252">
        <f t="shared" si="184"/>
        <v>0</v>
      </c>
      <c r="Z1069" s="252">
        <f t="shared" si="185"/>
        <v>0</v>
      </c>
      <c r="AA1069" s="253">
        <f t="shared" si="186"/>
        <v>0</v>
      </c>
      <c r="AB1069" s="254">
        <f t="shared" si="187"/>
        <v>0</v>
      </c>
      <c r="AC1069" s="254"/>
      <c r="AD1069" s="255"/>
    </row>
    <row r="1070" spans="1:30" ht="12.75" customHeight="1" x14ac:dyDescent="0.25">
      <c r="A1070" s="186"/>
      <c r="B1070" s="230"/>
      <c r="C1070" s="256"/>
      <c r="D1070" s="232"/>
      <c r="E1070" s="192">
        <f t="shared" si="177"/>
        <v>10</v>
      </c>
      <c r="F1070" s="144" t="str">
        <f>IFERROR(IF(MID(D1070,4,3)="AFE",VLOOKUP(D1070,'Affiliated entities'!$B$7:$T$37,2,FALSE),VLOOKUP(A1070,Beneficiaries!$A$9:$C$38,2,FALSE)),"")</f>
        <v/>
      </c>
      <c r="G1070" s="187" t="str">
        <f>IFERROR(IF(MID(D1070,4,3)="AFE",VLOOKUP(D1070,'Affiliated entities'!$B$7:$T$37,4,FALSE),VLOOKUP(A1070,Beneficiaries!$A$9:$C$38,3,FALSE)),"")</f>
        <v/>
      </c>
      <c r="H1070" s="188" t="b">
        <f t="shared" si="178"/>
        <v>1</v>
      </c>
      <c r="I1070" s="147" t="str">
        <f t="shared" si="179"/>
        <v/>
      </c>
      <c r="J1070" s="300">
        <f t="shared" si="180"/>
        <v>0</v>
      </c>
      <c r="K1070" s="257"/>
      <c r="L1070" s="230"/>
      <c r="M1070" s="258"/>
      <c r="N1070" s="258"/>
      <c r="O1070" s="259"/>
      <c r="P1070" s="258"/>
      <c r="Q1070" s="259"/>
      <c r="R1070" s="261"/>
      <c r="S1070" s="261"/>
      <c r="T1070" s="236"/>
      <c r="U1070" s="402"/>
      <c r="V1070" s="277">
        <f t="shared" si="181"/>
        <v>0</v>
      </c>
      <c r="W1070" s="323" t="str">
        <f t="shared" si="182"/>
        <v/>
      </c>
      <c r="X1070" s="238" t="str">
        <f t="shared" si="183"/>
        <v/>
      </c>
      <c r="Y1070" s="252">
        <f t="shared" si="184"/>
        <v>0</v>
      </c>
      <c r="Z1070" s="252">
        <f t="shared" si="185"/>
        <v>0</v>
      </c>
      <c r="AA1070" s="253">
        <f t="shared" si="186"/>
        <v>0</v>
      </c>
      <c r="AB1070" s="254">
        <f t="shared" si="187"/>
        <v>0</v>
      </c>
      <c r="AC1070" s="254"/>
      <c r="AD1070" s="255"/>
    </row>
    <row r="1071" spans="1:30" ht="12.75" customHeight="1" x14ac:dyDescent="0.25">
      <c r="A1071" s="186"/>
      <c r="B1071" s="230"/>
      <c r="C1071" s="256"/>
      <c r="D1071" s="232"/>
      <c r="E1071" s="192">
        <f t="shared" si="177"/>
        <v>10</v>
      </c>
      <c r="F1071" s="144" t="str">
        <f>IFERROR(IF(MID(D1071,4,3)="AFE",VLOOKUP(D1071,'Affiliated entities'!$B$7:$T$37,2,FALSE),VLOOKUP(A1071,Beneficiaries!$A$9:$C$38,2,FALSE)),"")</f>
        <v/>
      </c>
      <c r="G1071" s="187" t="str">
        <f>IFERROR(IF(MID(D1071,4,3)="AFE",VLOOKUP(D1071,'Affiliated entities'!$B$7:$T$37,4,FALSE),VLOOKUP(A1071,Beneficiaries!$A$9:$C$38,3,FALSE)),"")</f>
        <v/>
      </c>
      <c r="H1071" s="188" t="b">
        <f t="shared" si="178"/>
        <v>1</v>
      </c>
      <c r="I1071" s="147" t="str">
        <f t="shared" si="179"/>
        <v/>
      </c>
      <c r="J1071" s="300">
        <f t="shared" si="180"/>
        <v>0</v>
      </c>
      <c r="K1071" s="257"/>
      <c r="L1071" s="230"/>
      <c r="M1071" s="258"/>
      <c r="N1071" s="258"/>
      <c r="O1071" s="259"/>
      <c r="P1071" s="258"/>
      <c r="Q1071" s="259"/>
      <c r="R1071" s="261"/>
      <c r="S1071" s="261"/>
      <c r="T1071" s="236"/>
      <c r="U1071" s="402"/>
      <c r="V1071" s="277">
        <f t="shared" si="181"/>
        <v>0</v>
      </c>
      <c r="W1071" s="323" t="str">
        <f t="shared" si="182"/>
        <v/>
      </c>
      <c r="X1071" s="238" t="str">
        <f t="shared" si="183"/>
        <v/>
      </c>
      <c r="Y1071" s="252">
        <f t="shared" si="184"/>
        <v>0</v>
      </c>
      <c r="Z1071" s="252">
        <f t="shared" si="185"/>
        <v>0</v>
      </c>
      <c r="AA1071" s="253">
        <f t="shared" si="186"/>
        <v>0</v>
      </c>
      <c r="AB1071" s="254">
        <f t="shared" si="187"/>
        <v>0</v>
      </c>
      <c r="AC1071" s="254"/>
      <c r="AD1071" s="255"/>
    </row>
    <row r="1072" spans="1:30" ht="12.75" customHeight="1" x14ac:dyDescent="0.25">
      <c r="A1072" s="186"/>
      <c r="B1072" s="230"/>
      <c r="C1072" s="256"/>
      <c r="D1072" s="232"/>
      <c r="E1072" s="192">
        <f t="shared" si="177"/>
        <v>10</v>
      </c>
      <c r="F1072" s="144" t="str">
        <f>IFERROR(IF(MID(D1072,4,3)="AFE",VLOOKUP(D1072,'Affiliated entities'!$B$7:$T$37,2,FALSE),VLOOKUP(A1072,Beneficiaries!$A$9:$C$38,2,FALSE)),"")</f>
        <v/>
      </c>
      <c r="G1072" s="187" t="str">
        <f>IFERROR(IF(MID(D1072,4,3)="AFE",VLOOKUP(D1072,'Affiliated entities'!$B$7:$T$37,4,FALSE),VLOOKUP(A1072,Beneficiaries!$A$9:$C$38,3,FALSE)),"")</f>
        <v/>
      </c>
      <c r="H1072" s="188" t="b">
        <f t="shared" si="178"/>
        <v>1</v>
      </c>
      <c r="I1072" s="147" t="str">
        <f t="shared" si="179"/>
        <v/>
      </c>
      <c r="J1072" s="300">
        <f t="shared" si="180"/>
        <v>0</v>
      </c>
      <c r="K1072" s="257"/>
      <c r="L1072" s="230"/>
      <c r="M1072" s="258"/>
      <c r="N1072" s="258"/>
      <c r="O1072" s="259"/>
      <c r="P1072" s="258"/>
      <c r="Q1072" s="259"/>
      <c r="R1072" s="261"/>
      <c r="S1072" s="261"/>
      <c r="T1072" s="236"/>
      <c r="U1072" s="402"/>
      <c r="V1072" s="277">
        <f t="shared" si="181"/>
        <v>0</v>
      </c>
      <c r="W1072" s="323" t="str">
        <f t="shared" si="182"/>
        <v/>
      </c>
      <c r="X1072" s="238" t="str">
        <f t="shared" si="183"/>
        <v/>
      </c>
      <c r="Y1072" s="252">
        <f t="shared" si="184"/>
        <v>0</v>
      </c>
      <c r="Z1072" s="252">
        <f t="shared" si="185"/>
        <v>0</v>
      </c>
      <c r="AA1072" s="253">
        <f t="shared" si="186"/>
        <v>0</v>
      </c>
      <c r="AB1072" s="254">
        <f t="shared" si="187"/>
        <v>0</v>
      </c>
      <c r="AC1072" s="254"/>
      <c r="AD1072" s="255"/>
    </row>
    <row r="1073" spans="1:30" ht="12.75" customHeight="1" x14ac:dyDescent="0.25">
      <c r="A1073" s="186"/>
      <c r="B1073" s="230"/>
      <c r="C1073" s="256"/>
      <c r="D1073" s="232"/>
      <c r="E1073" s="192">
        <f t="shared" si="177"/>
        <v>10</v>
      </c>
      <c r="F1073" s="144" t="str">
        <f>IFERROR(IF(MID(D1073,4,3)="AFE",VLOOKUP(D1073,'Affiliated entities'!$B$7:$T$37,2,FALSE),VLOOKUP(A1073,Beneficiaries!$A$9:$C$38,2,FALSE)),"")</f>
        <v/>
      </c>
      <c r="G1073" s="187" t="str">
        <f>IFERROR(IF(MID(D1073,4,3)="AFE",VLOOKUP(D1073,'Affiliated entities'!$B$7:$T$37,4,FALSE),VLOOKUP(A1073,Beneficiaries!$A$9:$C$38,3,FALSE)),"")</f>
        <v/>
      </c>
      <c r="H1073" s="188" t="b">
        <f t="shared" si="178"/>
        <v>1</v>
      </c>
      <c r="I1073" s="147" t="str">
        <f t="shared" si="179"/>
        <v/>
      </c>
      <c r="J1073" s="300">
        <f t="shared" si="180"/>
        <v>0</v>
      </c>
      <c r="K1073" s="257"/>
      <c r="L1073" s="230"/>
      <c r="M1073" s="258"/>
      <c r="N1073" s="258"/>
      <c r="O1073" s="259"/>
      <c r="P1073" s="258"/>
      <c r="Q1073" s="259"/>
      <c r="R1073" s="261"/>
      <c r="S1073" s="261"/>
      <c r="T1073" s="236"/>
      <c r="U1073" s="402"/>
      <c r="V1073" s="277">
        <f t="shared" si="181"/>
        <v>0</v>
      </c>
      <c r="W1073" s="323" t="str">
        <f t="shared" si="182"/>
        <v/>
      </c>
      <c r="X1073" s="238" t="str">
        <f t="shared" si="183"/>
        <v/>
      </c>
      <c r="Y1073" s="252">
        <f t="shared" si="184"/>
        <v>0</v>
      </c>
      <c r="Z1073" s="252">
        <f t="shared" si="185"/>
        <v>0</v>
      </c>
      <c r="AA1073" s="253">
        <f t="shared" si="186"/>
        <v>0</v>
      </c>
      <c r="AB1073" s="254">
        <f t="shared" si="187"/>
        <v>0</v>
      </c>
      <c r="AC1073" s="254"/>
      <c r="AD1073" s="255"/>
    </row>
    <row r="1074" spans="1:30" ht="12.75" customHeight="1" x14ac:dyDescent="0.25">
      <c r="A1074" s="186"/>
      <c r="B1074" s="230"/>
      <c r="C1074" s="256"/>
      <c r="D1074" s="232"/>
      <c r="E1074" s="192">
        <f t="shared" ref="E1074:E1137" si="188">IF(H1074=TRUE,10,0)</f>
        <v>10</v>
      </c>
      <c r="F1074" s="144" t="str">
        <f>IFERROR(IF(MID(D1074,4,3)="AFE",VLOOKUP(D1074,'Affiliated entities'!$B$7:$T$37,2,FALSE),VLOOKUP(A1074,Beneficiaries!$A$9:$C$38,2,FALSE)),"")</f>
        <v/>
      </c>
      <c r="G1074" s="187" t="str">
        <f>IFERROR(IF(MID(D1074,4,3)="AFE",VLOOKUP(D1074,'Affiliated entities'!$B$7:$T$37,4,FALSE),VLOOKUP(A1074,Beneficiaries!$A$9:$C$38,3,FALSE)),"")</f>
        <v/>
      </c>
      <c r="H1074" s="188" t="b">
        <f t="shared" ref="H1074:H1137" si="189">IF(I1074="Partner",TRUE,ISNUMBER(FIND(A1074,D1074)))</f>
        <v>1</v>
      </c>
      <c r="I1074" s="147" t="str">
        <f t="shared" ref="I1074:I1137" si="190">IF(A1074&lt;&gt;"",D1074,"")</f>
        <v/>
      </c>
      <c r="J1074" s="300">
        <f t="shared" ref="J1074:J1137" si="191">IF(I1074="partner",A1074,0)</f>
        <v>0</v>
      </c>
      <c r="K1074" s="257"/>
      <c r="L1074" s="230"/>
      <c r="M1074" s="258"/>
      <c r="N1074" s="258"/>
      <c r="O1074" s="259"/>
      <c r="P1074" s="258"/>
      <c r="Q1074" s="259"/>
      <c r="R1074" s="261"/>
      <c r="S1074" s="261"/>
      <c r="T1074" s="236"/>
      <c r="U1074" s="402"/>
      <c r="V1074" s="277">
        <f t="shared" ref="V1074:V1137" si="192">+T1074+U1074</f>
        <v>0</v>
      </c>
      <c r="W1074" s="323" t="str">
        <f t="shared" ref="W1074:W1137" si="193">IF(A1074="","",(IF(OR(B1074="",C1074="",D1074="",K1074="",M1074="",N1074="",O1074="",P1074="",Q1074="",R1074="",S1074="",),"FILL ALL FIELDS","")))</f>
        <v/>
      </c>
      <c r="X1074" s="238" t="str">
        <f t="shared" ref="X1074:X1137" si="194">IF(A1074="","",(IF(OR(N1074=P1074, R1074=S1074),"CHECK DATES or CITY","")))</f>
        <v/>
      </c>
      <c r="Y1074" s="252">
        <f t="shared" ref="Y1074:Y1137" si="195">IF(OR(O1074="IN", O1074=""), 0, IF(OR(Q1074="IN", Q1074=""), 0, T1074))</f>
        <v>0</v>
      </c>
      <c r="Z1074" s="252">
        <f t="shared" ref="Z1074:Z1137" si="196">+U1074</f>
        <v>0</v>
      </c>
      <c r="AA1074" s="253">
        <f t="shared" ref="AA1074:AA1137" si="197">+Z1074+Y1074</f>
        <v>0</v>
      </c>
      <c r="AB1074" s="254">
        <f t="shared" ref="AB1074:AB1137" si="198">IF(V1074&gt;AA1074,V1074-AA1074,0)</f>
        <v>0</v>
      </c>
      <c r="AC1074" s="254"/>
      <c r="AD1074" s="255"/>
    </row>
    <row r="1075" spans="1:30" ht="12.75" customHeight="1" x14ac:dyDescent="0.25">
      <c r="A1075" s="186"/>
      <c r="B1075" s="230"/>
      <c r="C1075" s="256"/>
      <c r="D1075" s="232"/>
      <c r="E1075" s="192">
        <f t="shared" si="188"/>
        <v>10</v>
      </c>
      <c r="F1075" s="144" t="str">
        <f>IFERROR(IF(MID(D1075,4,3)="AFE",VLOOKUP(D1075,'Affiliated entities'!$B$7:$T$37,2,FALSE),VLOOKUP(A1075,Beneficiaries!$A$9:$C$38,2,FALSE)),"")</f>
        <v/>
      </c>
      <c r="G1075" s="187" t="str">
        <f>IFERROR(IF(MID(D1075,4,3)="AFE",VLOOKUP(D1075,'Affiliated entities'!$B$7:$T$37,4,FALSE),VLOOKUP(A1075,Beneficiaries!$A$9:$C$38,3,FALSE)),"")</f>
        <v/>
      </c>
      <c r="H1075" s="188" t="b">
        <f t="shared" si="189"/>
        <v>1</v>
      </c>
      <c r="I1075" s="147" t="str">
        <f t="shared" si="190"/>
        <v/>
      </c>
      <c r="J1075" s="300">
        <f t="shared" si="191"/>
        <v>0</v>
      </c>
      <c r="K1075" s="257"/>
      <c r="L1075" s="230"/>
      <c r="M1075" s="258"/>
      <c r="N1075" s="258"/>
      <c r="O1075" s="259"/>
      <c r="P1075" s="258"/>
      <c r="Q1075" s="259"/>
      <c r="R1075" s="261"/>
      <c r="S1075" s="261"/>
      <c r="T1075" s="236"/>
      <c r="U1075" s="402"/>
      <c r="V1075" s="277">
        <f t="shared" si="192"/>
        <v>0</v>
      </c>
      <c r="W1075" s="323" t="str">
        <f t="shared" si="193"/>
        <v/>
      </c>
      <c r="X1075" s="238" t="str">
        <f t="shared" si="194"/>
        <v/>
      </c>
      <c r="Y1075" s="252">
        <f t="shared" si="195"/>
        <v>0</v>
      </c>
      <c r="Z1075" s="252">
        <f t="shared" si="196"/>
        <v>0</v>
      </c>
      <c r="AA1075" s="253">
        <f t="shared" si="197"/>
        <v>0</v>
      </c>
      <c r="AB1075" s="254">
        <f t="shared" si="198"/>
        <v>0</v>
      </c>
      <c r="AC1075" s="254"/>
      <c r="AD1075" s="255"/>
    </row>
    <row r="1076" spans="1:30" ht="12.75" customHeight="1" x14ac:dyDescent="0.25">
      <c r="A1076" s="186"/>
      <c r="B1076" s="230"/>
      <c r="C1076" s="256"/>
      <c r="D1076" s="232"/>
      <c r="E1076" s="192">
        <f t="shared" si="188"/>
        <v>10</v>
      </c>
      <c r="F1076" s="144" t="str">
        <f>IFERROR(IF(MID(D1076,4,3)="AFE",VLOOKUP(D1076,'Affiliated entities'!$B$7:$T$37,2,FALSE),VLOOKUP(A1076,Beneficiaries!$A$9:$C$38,2,FALSE)),"")</f>
        <v/>
      </c>
      <c r="G1076" s="187" t="str">
        <f>IFERROR(IF(MID(D1076,4,3)="AFE",VLOOKUP(D1076,'Affiliated entities'!$B$7:$T$37,4,FALSE),VLOOKUP(A1076,Beneficiaries!$A$9:$C$38,3,FALSE)),"")</f>
        <v/>
      </c>
      <c r="H1076" s="188" t="b">
        <f t="shared" si="189"/>
        <v>1</v>
      </c>
      <c r="I1076" s="147" t="str">
        <f t="shared" si="190"/>
        <v/>
      </c>
      <c r="J1076" s="300">
        <f t="shared" si="191"/>
        <v>0</v>
      </c>
      <c r="K1076" s="257"/>
      <c r="L1076" s="230"/>
      <c r="M1076" s="258"/>
      <c r="N1076" s="258"/>
      <c r="O1076" s="259"/>
      <c r="P1076" s="258"/>
      <c r="Q1076" s="259"/>
      <c r="R1076" s="261"/>
      <c r="S1076" s="261"/>
      <c r="T1076" s="236"/>
      <c r="U1076" s="402"/>
      <c r="V1076" s="277">
        <f t="shared" si="192"/>
        <v>0</v>
      </c>
      <c r="W1076" s="323" t="str">
        <f t="shared" si="193"/>
        <v/>
      </c>
      <c r="X1076" s="238" t="str">
        <f t="shared" si="194"/>
        <v/>
      </c>
      <c r="Y1076" s="252">
        <f t="shared" si="195"/>
        <v>0</v>
      </c>
      <c r="Z1076" s="252">
        <f t="shared" si="196"/>
        <v>0</v>
      </c>
      <c r="AA1076" s="253">
        <f t="shared" si="197"/>
        <v>0</v>
      </c>
      <c r="AB1076" s="254">
        <f t="shared" si="198"/>
        <v>0</v>
      </c>
      <c r="AC1076" s="254"/>
      <c r="AD1076" s="255"/>
    </row>
    <row r="1077" spans="1:30" ht="12.75" customHeight="1" x14ac:dyDescent="0.25">
      <c r="A1077" s="186"/>
      <c r="B1077" s="230"/>
      <c r="C1077" s="256"/>
      <c r="D1077" s="232"/>
      <c r="E1077" s="192">
        <f t="shared" si="188"/>
        <v>10</v>
      </c>
      <c r="F1077" s="144" t="str">
        <f>IFERROR(IF(MID(D1077,4,3)="AFE",VLOOKUP(D1077,'Affiliated entities'!$B$7:$T$37,2,FALSE),VLOOKUP(A1077,Beneficiaries!$A$9:$C$38,2,FALSE)),"")</f>
        <v/>
      </c>
      <c r="G1077" s="187" t="str">
        <f>IFERROR(IF(MID(D1077,4,3)="AFE",VLOOKUP(D1077,'Affiliated entities'!$B$7:$T$37,4,FALSE),VLOOKUP(A1077,Beneficiaries!$A$9:$C$38,3,FALSE)),"")</f>
        <v/>
      </c>
      <c r="H1077" s="188" t="b">
        <f t="shared" si="189"/>
        <v>1</v>
      </c>
      <c r="I1077" s="147" t="str">
        <f t="shared" si="190"/>
        <v/>
      </c>
      <c r="J1077" s="300">
        <f t="shared" si="191"/>
        <v>0</v>
      </c>
      <c r="K1077" s="257"/>
      <c r="L1077" s="230"/>
      <c r="M1077" s="258"/>
      <c r="N1077" s="258"/>
      <c r="O1077" s="259"/>
      <c r="P1077" s="258"/>
      <c r="Q1077" s="259"/>
      <c r="R1077" s="261"/>
      <c r="S1077" s="261"/>
      <c r="T1077" s="236"/>
      <c r="U1077" s="402"/>
      <c r="V1077" s="277">
        <f t="shared" si="192"/>
        <v>0</v>
      </c>
      <c r="W1077" s="323" t="str">
        <f t="shared" si="193"/>
        <v/>
      </c>
      <c r="X1077" s="238" t="str">
        <f t="shared" si="194"/>
        <v/>
      </c>
      <c r="Y1077" s="252">
        <f t="shared" si="195"/>
        <v>0</v>
      </c>
      <c r="Z1077" s="252">
        <f t="shared" si="196"/>
        <v>0</v>
      </c>
      <c r="AA1077" s="253">
        <f t="shared" si="197"/>
        <v>0</v>
      </c>
      <c r="AB1077" s="254">
        <f t="shared" si="198"/>
        <v>0</v>
      </c>
      <c r="AC1077" s="254"/>
      <c r="AD1077" s="255"/>
    </row>
    <row r="1078" spans="1:30" ht="12.75" customHeight="1" x14ac:dyDescent="0.25">
      <c r="A1078" s="186"/>
      <c r="B1078" s="230"/>
      <c r="C1078" s="256"/>
      <c r="D1078" s="232"/>
      <c r="E1078" s="192">
        <f t="shared" si="188"/>
        <v>10</v>
      </c>
      <c r="F1078" s="144" t="str">
        <f>IFERROR(IF(MID(D1078,4,3)="AFE",VLOOKUP(D1078,'Affiliated entities'!$B$7:$T$37,2,FALSE),VLOOKUP(A1078,Beneficiaries!$A$9:$C$38,2,FALSE)),"")</f>
        <v/>
      </c>
      <c r="G1078" s="187" t="str">
        <f>IFERROR(IF(MID(D1078,4,3)="AFE",VLOOKUP(D1078,'Affiliated entities'!$B$7:$T$37,4,FALSE),VLOOKUP(A1078,Beneficiaries!$A$9:$C$38,3,FALSE)),"")</f>
        <v/>
      </c>
      <c r="H1078" s="188" t="b">
        <f t="shared" si="189"/>
        <v>1</v>
      </c>
      <c r="I1078" s="147" t="str">
        <f t="shared" si="190"/>
        <v/>
      </c>
      <c r="J1078" s="300">
        <f t="shared" si="191"/>
        <v>0</v>
      </c>
      <c r="K1078" s="257"/>
      <c r="L1078" s="230"/>
      <c r="M1078" s="258"/>
      <c r="N1078" s="258"/>
      <c r="O1078" s="259"/>
      <c r="P1078" s="258"/>
      <c r="Q1078" s="259"/>
      <c r="R1078" s="261"/>
      <c r="S1078" s="261"/>
      <c r="T1078" s="236"/>
      <c r="U1078" s="402"/>
      <c r="V1078" s="277">
        <f t="shared" si="192"/>
        <v>0</v>
      </c>
      <c r="W1078" s="323" t="str">
        <f t="shared" si="193"/>
        <v/>
      </c>
      <c r="X1078" s="238" t="str">
        <f t="shared" si="194"/>
        <v/>
      </c>
      <c r="Y1078" s="252">
        <f t="shared" si="195"/>
        <v>0</v>
      </c>
      <c r="Z1078" s="252">
        <f t="shared" si="196"/>
        <v>0</v>
      </c>
      <c r="AA1078" s="253">
        <f t="shared" si="197"/>
        <v>0</v>
      </c>
      <c r="AB1078" s="254">
        <f t="shared" si="198"/>
        <v>0</v>
      </c>
      <c r="AC1078" s="254"/>
      <c r="AD1078" s="255"/>
    </row>
    <row r="1079" spans="1:30" ht="12.75" customHeight="1" x14ac:dyDescent="0.25">
      <c r="A1079" s="186"/>
      <c r="B1079" s="230"/>
      <c r="C1079" s="256"/>
      <c r="D1079" s="232"/>
      <c r="E1079" s="192">
        <f t="shared" si="188"/>
        <v>10</v>
      </c>
      <c r="F1079" s="144" t="str">
        <f>IFERROR(IF(MID(D1079,4,3)="AFE",VLOOKUP(D1079,'Affiliated entities'!$B$7:$T$37,2,FALSE),VLOOKUP(A1079,Beneficiaries!$A$9:$C$38,2,FALSE)),"")</f>
        <v/>
      </c>
      <c r="G1079" s="187" t="str">
        <f>IFERROR(IF(MID(D1079,4,3)="AFE",VLOOKUP(D1079,'Affiliated entities'!$B$7:$T$37,4,FALSE),VLOOKUP(A1079,Beneficiaries!$A$9:$C$38,3,FALSE)),"")</f>
        <v/>
      </c>
      <c r="H1079" s="188" t="b">
        <f t="shared" si="189"/>
        <v>1</v>
      </c>
      <c r="I1079" s="147" t="str">
        <f t="shared" si="190"/>
        <v/>
      </c>
      <c r="J1079" s="300">
        <f t="shared" si="191"/>
        <v>0</v>
      </c>
      <c r="K1079" s="257"/>
      <c r="L1079" s="230"/>
      <c r="M1079" s="258"/>
      <c r="N1079" s="258"/>
      <c r="O1079" s="259"/>
      <c r="P1079" s="258"/>
      <c r="Q1079" s="259"/>
      <c r="R1079" s="261"/>
      <c r="S1079" s="261"/>
      <c r="T1079" s="236"/>
      <c r="U1079" s="402"/>
      <c r="V1079" s="277">
        <f t="shared" si="192"/>
        <v>0</v>
      </c>
      <c r="W1079" s="323" t="str">
        <f t="shared" si="193"/>
        <v/>
      </c>
      <c r="X1079" s="238" t="str">
        <f t="shared" si="194"/>
        <v/>
      </c>
      <c r="Y1079" s="252">
        <f t="shared" si="195"/>
        <v>0</v>
      </c>
      <c r="Z1079" s="252">
        <f t="shared" si="196"/>
        <v>0</v>
      </c>
      <c r="AA1079" s="253">
        <f t="shared" si="197"/>
        <v>0</v>
      </c>
      <c r="AB1079" s="254">
        <f t="shared" si="198"/>
        <v>0</v>
      </c>
      <c r="AC1079" s="254"/>
      <c r="AD1079" s="255"/>
    </row>
    <row r="1080" spans="1:30" ht="12.75" customHeight="1" x14ac:dyDescent="0.25">
      <c r="A1080" s="186"/>
      <c r="B1080" s="230"/>
      <c r="C1080" s="256"/>
      <c r="D1080" s="232"/>
      <c r="E1080" s="192">
        <f t="shared" si="188"/>
        <v>10</v>
      </c>
      <c r="F1080" s="144" t="str">
        <f>IFERROR(IF(MID(D1080,4,3)="AFE",VLOOKUP(D1080,'Affiliated entities'!$B$7:$T$37,2,FALSE),VLOOKUP(A1080,Beneficiaries!$A$9:$C$38,2,FALSE)),"")</f>
        <v/>
      </c>
      <c r="G1080" s="187" t="str">
        <f>IFERROR(IF(MID(D1080,4,3)="AFE",VLOOKUP(D1080,'Affiliated entities'!$B$7:$T$37,4,FALSE),VLOOKUP(A1080,Beneficiaries!$A$9:$C$38,3,FALSE)),"")</f>
        <v/>
      </c>
      <c r="H1080" s="188" t="b">
        <f t="shared" si="189"/>
        <v>1</v>
      </c>
      <c r="I1080" s="147" t="str">
        <f t="shared" si="190"/>
        <v/>
      </c>
      <c r="J1080" s="300">
        <f t="shared" si="191"/>
        <v>0</v>
      </c>
      <c r="K1080" s="257"/>
      <c r="L1080" s="230"/>
      <c r="M1080" s="258"/>
      <c r="N1080" s="258"/>
      <c r="O1080" s="259"/>
      <c r="P1080" s="258"/>
      <c r="Q1080" s="259"/>
      <c r="R1080" s="261"/>
      <c r="S1080" s="261"/>
      <c r="T1080" s="236"/>
      <c r="U1080" s="402"/>
      <c r="V1080" s="277">
        <f t="shared" si="192"/>
        <v>0</v>
      </c>
      <c r="W1080" s="323" t="str">
        <f t="shared" si="193"/>
        <v/>
      </c>
      <c r="X1080" s="238" t="str">
        <f t="shared" si="194"/>
        <v/>
      </c>
      <c r="Y1080" s="252">
        <f t="shared" si="195"/>
        <v>0</v>
      </c>
      <c r="Z1080" s="252">
        <f t="shared" si="196"/>
        <v>0</v>
      </c>
      <c r="AA1080" s="253">
        <f t="shared" si="197"/>
        <v>0</v>
      </c>
      <c r="AB1080" s="254">
        <f t="shared" si="198"/>
        <v>0</v>
      </c>
      <c r="AC1080" s="254"/>
      <c r="AD1080" s="255"/>
    </row>
    <row r="1081" spans="1:30" ht="12.75" customHeight="1" x14ac:dyDescent="0.25">
      <c r="A1081" s="186"/>
      <c r="B1081" s="230"/>
      <c r="C1081" s="256"/>
      <c r="D1081" s="232"/>
      <c r="E1081" s="192">
        <f t="shared" si="188"/>
        <v>10</v>
      </c>
      <c r="F1081" s="144" t="str">
        <f>IFERROR(IF(MID(D1081,4,3)="AFE",VLOOKUP(D1081,'Affiliated entities'!$B$7:$T$37,2,FALSE),VLOOKUP(A1081,Beneficiaries!$A$9:$C$38,2,FALSE)),"")</f>
        <v/>
      </c>
      <c r="G1081" s="187" t="str">
        <f>IFERROR(IF(MID(D1081,4,3)="AFE",VLOOKUP(D1081,'Affiliated entities'!$B$7:$T$37,4,FALSE),VLOOKUP(A1081,Beneficiaries!$A$9:$C$38,3,FALSE)),"")</f>
        <v/>
      </c>
      <c r="H1081" s="188" t="b">
        <f t="shared" si="189"/>
        <v>1</v>
      </c>
      <c r="I1081" s="147" t="str">
        <f t="shared" si="190"/>
        <v/>
      </c>
      <c r="J1081" s="300">
        <f t="shared" si="191"/>
        <v>0</v>
      </c>
      <c r="K1081" s="257"/>
      <c r="L1081" s="230"/>
      <c r="M1081" s="258"/>
      <c r="N1081" s="258"/>
      <c r="O1081" s="259"/>
      <c r="P1081" s="258"/>
      <c r="Q1081" s="259"/>
      <c r="R1081" s="261"/>
      <c r="S1081" s="261"/>
      <c r="T1081" s="236"/>
      <c r="U1081" s="402"/>
      <c r="V1081" s="277">
        <f t="shared" si="192"/>
        <v>0</v>
      </c>
      <c r="W1081" s="323" t="str">
        <f t="shared" si="193"/>
        <v/>
      </c>
      <c r="X1081" s="238" t="str">
        <f t="shared" si="194"/>
        <v/>
      </c>
      <c r="Y1081" s="252">
        <f t="shared" si="195"/>
        <v>0</v>
      </c>
      <c r="Z1081" s="252">
        <f t="shared" si="196"/>
        <v>0</v>
      </c>
      <c r="AA1081" s="253">
        <f t="shared" si="197"/>
        <v>0</v>
      </c>
      <c r="AB1081" s="254">
        <f t="shared" si="198"/>
        <v>0</v>
      </c>
      <c r="AC1081" s="254"/>
      <c r="AD1081" s="255"/>
    </row>
    <row r="1082" spans="1:30" ht="12.75" customHeight="1" x14ac:dyDescent="0.25">
      <c r="A1082" s="186"/>
      <c r="B1082" s="230"/>
      <c r="C1082" s="256"/>
      <c r="D1082" s="232"/>
      <c r="E1082" s="192">
        <f t="shared" si="188"/>
        <v>10</v>
      </c>
      <c r="F1082" s="144" t="str">
        <f>IFERROR(IF(MID(D1082,4,3)="AFE",VLOOKUP(D1082,'Affiliated entities'!$B$7:$T$37,2,FALSE),VLOOKUP(A1082,Beneficiaries!$A$9:$C$38,2,FALSE)),"")</f>
        <v/>
      </c>
      <c r="G1082" s="187" t="str">
        <f>IFERROR(IF(MID(D1082,4,3)="AFE",VLOOKUP(D1082,'Affiliated entities'!$B$7:$T$37,4,FALSE),VLOOKUP(A1082,Beneficiaries!$A$9:$C$38,3,FALSE)),"")</f>
        <v/>
      </c>
      <c r="H1082" s="188" t="b">
        <f t="shared" si="189"/>
        <v>1</v>
      </c>
      <c r="I1082" s="147" t="str">
        <f t="shared" si="190"/>
        <v/>
      </c>
      <c r="J1082" s="300">
        <f t="shared" si="191"/>
        <v>0</v>
      </c>
      <c r="K1082" s="257"/>
      <c r="L1082" s="230"/>
      <c r="M1082" s="258"/>
      <c r="N1082" s="258"/>
      <c r="O1082" s="259"/>
      <c r="P1082" s="258"/>
      <c r="Q1082" s="259"/>
      <c r="R1082" s="261"/>
      <c r="S1082" s="261"/>
      <c r="T1082" s="236"/>
      <c r="U1082" s="402"/>
      <c r="V1082" s="277">
        <f t="shared" si="192"/>
        <v>0</v>
      </c>
      <c r="W1082" s="323" t="str">
        <f t="shared" si="193"/>
        <v/>
      </c>
      <c r="X1082" s="238" t="str">
        <f t="shared" si="194"/>
        <v/>
      </c>
      <c r="Y1082" s="252">
        <f t="shared" si="195"/>
        <v>0</v>
      </c>
      <c r="Z1082" s="252">
        <f t="shared" si="196"/>
        <v>0</v>
      </c>
      <c r="AA1082" s="253">
        <f t="shared" si="197"/>
        <v>0</v>
      </c>
      <c r="AB1082" s="254">
        <f t="shared" si="198"/>
        <v>0</v>
      </c>
      <c r="AC1082" s="254"/>
      <c r="AD1082" s="255"/>
    </row>
    <row r="1083" spans="1:30" ht="12.75" customHeight="1" x14ac:dyDescent="0.25">
      <c r="A1083" s="186"/>
      <c r="B1083" s="230"/>
      <c r="C1083" s="256"/>
      <c r="D1083" s="232"/>
      <c r="E1083" s="192">
        <f t="shared" si="188"/>
        <v>10</v>
      </c>
      <c r="F1083" s="144" t="str">
        <f>IFERROR(IF(MID(D1083,4,3)="AFE",VLOOKUP(D1083,'Affiliated entities'!$B$7:$T$37,2,FALSE),VLOOKUP(A1083,Beneficiaries!$A$9:$C$38,2,FALSE)),"")</f>
        <v/>
      </c>
      <c r="G1083" s="187" t="str">
        <f>IFERROR(IF(MID(D1083,4,3)="AFE",VLOOKUP(D1083,'Affiliated entities'!$B$7:$T$37,4,FALSE),VLOOKUP(A1083,Beneficiaries!$A$9:$C$38,3,FALSE)),"")</f>
        <v/>
      </c>
      <c r="H1083" s="188" t="b">
        <f t="shared" si="189"/>
        <v>1</v>
      </c>
      <c r="I1083" s="147" t="str">
        <f t="shared" si="190"/>
        <v/>
      </c>
      <c r="J1083" s="300">
        <f t="shared" si="191"/>
        <v>0</v>
      </c>
      <c r="K1083" s="257"/>
      <c r="L1083" s="230"/>
      <c r="M1083" s="258"/>
      <c r="N1083" s="258"/>
      <c r="O1083" s="259"/>
      <c r="P1083" s="258"/>
      <c r="Q1083" s="259"/>
      <c r="R1083" s="261"/>
      <c r="S1083" s="261"/>
      <c r="T1083" s="236"/>
      <c r="U1083" s="402"/>
      <c r="V1083" s="277">
        <f t="shared" si="192"/>
        <v>0</v>
      </c>
      <c r="W1083" s="323" t="str">
        <f t="shared" si="193"/>
        <v/>
      </c>
      <c r="X1083" s="238" t="str">
        <f t="shared" si="194"/>
        <v/>
      </c>
      <c r="Y1083" s="252">
        <f t="shared" si="195"/>
        <v>0</v>
      </c>
      <c r="Z1083" s="252">
        <f t="shared" si="196"/>
        <v>0</v>
      </c>
      <c r="AA1083" s="253">
        <f t="shared" si="197"/>
        <v>0</v>
      </c>
      <c r="AB1083" s="254">
        <f t="shared" si="198"/>
        <v>0</v>
      </c>
      <c r="AC1083" s="254"/>
      <c r="AD1083" s="255"/>
    </row>
    <row r="1084" spans="1:30" ht="12.75" customHeight="1" x14ac:dyDescent="0.25">
      <c r="A1084" s="186"/>
      <c r="B1084" s="230"/>
      <c r="C1084" s="256"/>
      <c r="D1084" s="232"/>
      <c r="E1084" s="192">
        <f t="shared" si="188"/>
        <v>10</v>
      </c>
      <c r="F1084" s="144" t="str">
        <f>IFERROR(IF(MID(D1084,4,3)="AFE",VLOOKUP(D1084,'Affiliated entities'!$B$7:$T$37,2,FALSE),VLOOKUP(A1084,Beneficiaries!$A$9:$C$38,2,FALSE)),"")</f>
        <v/>
      </c>
      <c r="G1084" s="187" t="str">
        <f>IFERROR(IF(MID(D1084,4,3)="AFE",VLOOKUP(D1084,'Affiliated entities'!$B$7:$T$37,4,FALSE),VLOOKUP(A1084,Beneficiaries!$A$9:$C$38,3,FALSE)),"")</f>
        <v/>
      </c>
      <c r="H1084" s="188" t="b">
        <f t="shared" si="189"/>
        <v>1</v>
      </c>
      <c r="I1084" s="147" t="str">
        <f t="shared" si="190"/>
        <v/>
      </c>
      <c r="J1084" s="300">
        <f t="shared" si="191"/>
        <v>0</v>
      </c>
      <c r="K1084" s="257"/>
      <c r="L1084" s="230"/>
      <c r="M1084" s="258"/>
      <c r="N1084" s="258"/>
      <c r="O1084" s="259"/>
      <c r="P1084" s="258"/>
      <c r="Q1084" s="259"/>
      <c r="R1084" s="261"/>
      <c r="S1084" s="261"/>
      <c r="T1084" s="236"/>
      <c r="U1084" s="402"/>
      <c r="V1084" s="277">
        <f t="shared" si="192"/>
        <v>0</v>
      </c>
      <c r="W1084" s="323" t="str">
        <f t="shared" si="193"/>
        <v/>
      </c>
      <c r="X1084" s="238" t="str">
        <f t="shared" si="194"/>
        <v/>
      </c>
      <c r="Y1084" s="252">
        <f t="shared" si="195"/>
        <v>0</v>
      </c>
      <c r="Z1084" s="252">
        <f t="shared" si="196"/>
        <v>0</v>
      </c>
      <c r="AA1084" s="253">
        <f t="shared" si="197"/>
        <v>0</v>
      </c>
      <c r="AB1084" s="254">
        <f t="shared" si="198"/>
        <v>0</v>
      </c>
      <c r="AC1084" s="254"/>
      <c r="AD1084" s="255"/>
    </row>
    <row r="1085" spans="1:30" ht="12.75" customHeight="1" x14ac:dyDescent="0.25">
      <c r="A1085" s="186"/>
      <c r="B1085" s="230"/>
      <c r="C1085" s="256"/>
      <c r="D1085" s="232"/>
      <c r="E1085" s="192">
        <f t="shared" si="188"/>
        <v>10</v>
      </c>
      <c r="F1085" s="144" t="str">
        <f>IFERROR(IF(MID(D1085,4,3)="AFE",VLOOKUP(D1085,'Affiliated entities'!$B$7:$T$37,2,FALSE),VLOOKUP(A1085,Beneficiaries!$A$9:$C$38,2,FALSE)),"")</f>
        <v/>
      </c>
      <c r="G1085" s="187" t="str">
        <f>IFERROR(IF(MID(D1085,4,3)="AFE",VLOOKUP(D1085,'Affiliated entities'!$B$7:$T$37,4,FALSE),VLOOKUP(A1085,Beneficiaries!$A$9:$C$38,3,FALSE)),"")</f>
        <v/>
      </c>
      <c r="H1085" s="188" t="b">
        <f t="shared" si="189"/>
        <v>1</v>
      </c>
      <c r="I1085" s="147" t="str">
        <f t="shared" si="190"/>
        <v/>
      </c>
      <c r="J1085" s="300">
        <f t="shared" si="191"/>
        <v>0</v>
      </c>
      <c r="K1085" s="257"/>
      <c r="L1085" s="230"/>
      <c r="M1085" s="258"/>
      <c r="N1085" s="258"/>
      <c r="O1085" s="259"/>
      <c r="P1085" s="258"/>
      <c r="Q1085" s="259"/>
      <c r="R1085" s="261"/>
      <c r="S1085" s="261"/>
      <c r="T1085" s="236"/>
      <c r="U1085" s="402"/>
      <c r="V1085" s="277">
        <f t="shared" si="192"/>
        <v>0</v>
      </c>
      <c r="W1085" s="323" t="str">
        <f t="shared" si="193"/>
        <v/>
      </c>
      <c r="X1085" s="238" t="str">
        <f t="shared" si="194"/>
        <v/>
      </c>
      <c r="Y1085" s="252">
        <f t="shared" si="195"/>
        <v>0</v>
      </c>
      <c r="Z1085" s="252">
        <f t="shared" si="196"/>
        <v>0</v>
      </c>
      <c r="AA1085" s="253">
        <f t="shared" si="197"/>
        <v>0</v>
      </c>
      <c r="AB1085" s="254">
        <f t="shared" si="198"/>
        <v>0</v>
      </c>
      <c r="AC1085" s="254"/>
      <c r="AD1085" s="255"/>
    </row>
    <row r="1086" spans="1:30" ht="12.75" customHeight="1" x14ac:dyDescent="0.25">
      <c r="A1086" s="186"/>
      <c r="B1086" s="230"/>
      <c r="C1086" s="256"/>
      <c r="D1086" s="232"/>
      <c r="E1086" s="192">
        <f t="shared" si="188"/>
        <v>10</v>
      </c>
      <c r="F1086" s="144" t="str">
        <f>IFERROR(IF(MID(D1086,4,3)="AFE",VLOOKUP(D1086,'Affiliated entities'!$B$7:$T$37,2,FALSE),VLOOKUP(A1086,Beneficiaries!$A$9:$C$38,2,FALSE)),"")</f>
        <v/>
      </c>
      <c r="G1086" s="187" t="str">
        <f>IFERROR(IF(MID(D1086,4,3)="AFE",VLOOKUP(D1086,'Affiliated entities'!$B$7:$T$37,4,FALSE),VLOOKUP(A1086,Beneficiaries!$A$9:$C$38,3,FALSE)),"")</f>
        <v/>
      </c>
      <c r="H1086" s="188" t="b">
        <f t="shared" si="189"/>
        <v>1</v>
      </c>
      <c r="I1086" s="147" t="str">
        <f t="shared" si="190"/>
        <v/>
      </c>
      <c r="J1086" s="300">
        <f t="shared" si="191"/>
        <v>0</v>
      </c>
      <c r="K1086" s="257"/>
      <c r="L1086" s="230"/>
      <c r="M1086" s="258"/>
      <c r="N1086" s="258"/>
      <c r="O1086" s="259"/>
      <c r="P1086" s="258"/>
      <c r="Q1086" s="259"/>
      <c r="R1086" s="261"/>
      <c r="S1086" s="261"/>
      <c r="T1086" s="236"/>
      <c r="U1086" s="402"/>
      <c r="V1086" s="277">
        <f t="shared" si="192"/>
        <v>0</v>
      </c>
      <c r="W1086" s="323" t="str">
        <f t="shared" si="193"/>
        <v/>
      </c>
      <c r="X1086" s="238" t="str">
        <f t="shared" si="194"/>
        <v/>
      </c>
      <c r="Y1086" s="252">
        <f t="shared" si="195"/>
        <v>0</v>
      </c>
      <c r="Z1086" s="252">
        <f t="shared" si="196"/>
        <v>0</v>
      </c>
      <c r="AA1086" s="253">
        <f t="shared" si="197"/>
        <v>0</v>
      </c>
      <c r="AB1086" s="254">
        <f t="shared" si="198"/>
        <v>0</v>
      </c>
      <c r="AC1086" s="254"/>
      <c r="AD1086" s="255"/>
    </row>
    <row r="1087" spans="1:30" ht="12.75" customHeight="1" x14ac:dyDescent="0.25">
      <c r="A1087" s="186"/>
      <c r="B1087" s="230"/>
      <c r="C1087" s="256"/>
      <c r="D1087" s="232"/>
      <c r="E1087" s="192">
        <f t="shared" si="188"/>
        <v>10</v>
      </c>
      <c r="F1087" s="144" t="str">
        <f>IFERROR(IF(MID(D1087,4,3)="AFE",VLOOKUP(D1087,'Affiliated entities'!$B$7:$T$37,2,FALSE),VLOOKUP(A1087,Beneficiaries!$A$9:$C$38,2,FALSE)),"")</f>
        <v/>
      </c>
      <c r="G1087" s="187" t="str">
        <f>IFERROR(IF(MID(D1087,4,3)="AFE",VLOOKUP(D1087,'Affiliated entities'!$B$7:$T$37,4,FALSE),VLOOKUP(A1087,Beneficiaries!$A$9:$C$38,3,FALSE)),"")</f>
        <v/>
      </c>
      <c r="H1087" s="188" t="b">
        <f t="shared" si="189"/>
        <v>1</v>
      </c>
      <c r="I1087" s="147" t="str">
        <f t="shared" si="190"/>
        <v/>
      </c>
      <c r="J1087" s="300">
        <f t="shared" si="191"/>
        <v>0</v>
      </c>
      <c r="K1087" s="257"/>
      <c r="L1087" s="230"/>
      <c r="M1087" s="258"/>
      <c r="N1087" s="258"/>
      <c r="O1087" s="259"/>
      <c r="P1087" s="258"/>
      <c r="Q1087" s="259"/>
      <c r="R1087" s="261"/>
      <c r="S1087" s="261"/>
      <c r="T1087" s="236"/>
      <c r="U1087" s="402"/>
      <c r="V1087" s="277">
        <f t="shared" si="192"/>
        <v>0</v>
      </c>
      <c r="W1087" s="323" t="str">
        <f t="shared" si="193"/>
        <v/>
      </c>
      <c r="X1087" s="238" t="str">
        <f t="shared" si="194"/>
        <v/>
      </c>
      <c r="Y1087" s="252">
        <f t="shared" si="195"/>
        <v>0</v>
      </c>
      <c r="Z1087" s="252">
        <f t="shared" si="196"/>
        <v>0</v>
      </c>
      <c r="AA1087" s="253">
        <f t="shared" si="197"/>
        <v>0</v>
      </c>
      <c r="AB1087" s="254">
        <f t="shared" si="198"/>
        <v>0</v>
      </c>
      <c r="AC1087" s="254"/>
      <c r="AD1087" s="255"/>
    </row>
    <row r="1088" spans="1:30" ht="12.75" customHeight="1" x14ac:dyDescent="0.25">
      <c r="A1088" s="186"/>
      <c r="B1088" s="230"/>
      <c r="C1088" s="256"/>
      <c r="D1088" s="232"/>
      <c r="E1088" s="192">
        <f t="shared" si="188"/>
        <v>10</v>
      </c>
      <c r="F1088" s="144" t="str">
        <f>IFERROR(IF(MID(D1088,4,3)="AFE",VLOOKUP(D1088,'Affiliated entities'!$B$7:$T$37,2,FALSE),VLOOKUP(A1088,Beneficiaries!$A$9:$C$38,2,FALSE)),"")</f>
        <v/>
      </c>
      <c r="G1088" s="187" t="str">
        <f>IFERROR(IF(MID(D1088,4,3)="AFE",VLOOKUP(D1088,'Affiliated entities'!$B$7:$T$37,4,FALSE),VLOOKUP(A1088,Beneficiaries!$A$9:$C$38,3,FALSE)),"")</f>
        <v/>
      </c>
      <c r="H1088" s="188" t="b">
        <f t="shared" si="189"/>
        <v>1</v>
      </c>
      <c r="I1088" s="147" t="str">
        <f t="shared" si="190"/>
        <v/>
      </c>
      <c r="J1088" s="300">
        <f t="shared" si="191"/>
        <v>0</v>
      </c>
      <c r="K1088" s="257"/>
      <c r="L1088" s="230"/>
      <c r="M1088" s="258"/>
      <c r="N1088" s="258"/>
      <c r="O1088" s="259"/>
      <c r="P1088" s="258"/>
      <c r="Q1088" s="259"/>
      <c r="R1088" s="261"/>
      <c r="S1088" s="261"/>
      <c r="T1088" s="236"/>
      <c r="U1088" s="402"/>
      <c r="V1088" s="277">
        <f t="shared" si="192"/>
        <v>0</v>
      </c>
      <c r="W1088" s="323" t="str">
        <f t="shared" si="193"/>
        <v/>
      </c>
      <c r="X1088" s="238" t="str">
        <f t="shared" si="194"/>
        <v/>
      </c>
      <c r="Y1088" s="252">
        <f t="shared" si="195"/>
        <v>0</v>
      </c>
      <c r="Z1088" s="252">
        <f t="shared" si="196"/>
        <v>0</v>
      </c>
      <c r="AA1088" s="253">
        <f t="shared" si="197"/>
        <v>0</v>
      </c>
      <c r="AB1088" s="254">
        <f t="shared" si="198"/>
        <v>0</v>
      </c>
      <c r="AC1088" s="254"/>
      <c r="AD1088" s="255"/>
    </row>
    <row r="1089" spans="1:30" ht="12.75" customHeight="1" x14ac:dyDescent="0.25">
      <c r="A1089" s="186"/>
      <c r="B1089" s="230"/>
      <c r="C1089" s="256"/>
      <c r="D1089" s="232"/>
      <c r="E1089" s="192">
        <f t="shared" si="188"/>
        <v>10</v>
      </c>
      <c r="F1089" s="144" t="str">
        <f>IFERROR(IF(MID(D1089,4,3)="AFE",VLOOKUP(D1089,'Affiliated entities'!$B$7:$T$37,2,FALSE),VLOOKUP(A1089,Beneficiaries!$A$9:$C$38,2,FALSE)),"")</f>
        <v/>
      </c>
      <c r="G1089" s="187" t="str">
        <f>IFERROR(IF(MID(D1089,4,3)="AFE",VLOOKUP(D1089,'Affiliated entities'!$B$7:$T$37,4,FALSE),VLOOKUP(A1089,Beneficiaries!$A$9:$C$38,3,FALSE)),"")</f>
        <v/>
      </c>
      <c r="H1089" s="188" t="b">
        <f t="shared" si="189"/>
        <v>1</v>
      </c>
      <c r="I1089" s="147" t="str">
        <f t="shared" si="190"/>
        <v/>
      </c>
      <c r="J1089" s="300">
        <f t="shared" si="191"/>
        <v>0</v>
      </c>
      <c r="K1089" s="257"/>
      <c r="L1089" s="230"/>
      <c r="M1089" s="258"/>
      <c r="N1089" s="258"/>
      <c r="O1089" s="259"/>
      <c r="P1089" s="258"/>
      <c r="Q1089" s="259"/>
      <c r="R1089" s="261"/>
      <c r="S1089" s="261"/>
      <c r="T1089" s="236"/>
      <c r="U1089" s="402"/>
      <c r="V1089" s="277">
        <f t="shared" si="192"/>
        <v>0</v>
      </c>
      <c r="W1089" s="323" t="str">
        <f t="shared" si="193"/>
        <v/>
      </c>
      <c r="X1089" s="238" t="str">
        <f t="shared" si="194"/>
        <v/>
      </c>
      <c r="Y1089" s="252">
        <f t="shared" si="195"/>
        <v>0</v>
      </c>
      <c r="Z1089" s="252">
        <f t="shared" si="196"/>
        <v>0</v>
      </c>
      <c r="AA1089" s="253">
        <f t="shared" si="197"/>
        <v>0</v>
      </c>
      <c r="AB1089" s="254">
        <f t="shared" si="198"/>
        <v>0</v>
      </c>
      <c r="AC1089" s="254"/>
      <c r="AD1089" s="255"/>
    </row>
    <row r="1090" spans="1:30" ht="12.75" customHeight="1" x14ac:dyDescent="0.25">
      <c r="A1090" s="186"/>
      <c r="B1090" s="230"/>
      <c r="C1090" s="256"/>
      <c r="D1090" s="232"/>
      <c r="E1090" s="192">
        <f t="shared" si="188"/>
        <v>10</v>
      </c>
      <c r="F1090" s="144" t="str">
        <f>IFERROR(IF(MID(D1090,4,3)="AFE",VLOOKUP(D1090,'Affiliated entities'!$B$7:$T$37,2,FALSE),VLOOKUP(A1090,Beneficiaries!$A$9:$C$38,2,FALSE)),"")</f>
        <v/>
      </c>
      <c r="G1090" s="187" t="str">
        <f>IFERROR(IF(MID(D1090,4,3)="AFE",VLOOKUP(D1090,'Affiliated entities'!$B$7:$T$37,4,FALSE),VLOOKUP(A1090,Beneficiaries!$A$9:$C$38,3,FALSE)),"")</f>
        <v/>
      </c>
      <c r="H1090" s="188" t="b">
        <f t="shared" si="189"/>
        <v>1</v>
      </c>
      <c r="I1090" s="147" t="str">
        <f t="shared" si="190"/>
        <v/>
      </c>
      <c r="J1090" s="300">
        <f t="shared" si="191"/>
        <v>0</v>
      </c>
      <c r="K1090" s="257"/>
      <c r="L1090" s="230"/>
      <c r="M1090" s="258"/>
      <c r="N1090" s="258"/>
      <c r="O1090" s="259"/>
      <c r="P1090" s="258"/>
      <c r="Q1090" s="259"/>
      <c r="R1090" s="261"/>
      <c r="S1090" s="261"/>
      <c r="T1090" s="236"/>
      <c r="U1090" s="402"/>
      <c r="V1090" s="277">
        <f t="shared" si="192"/>
        <v>0</v>
      </c>
      <c r="W1090" s="323" t="str">
        <f t="shared" si="193"/>
        <v/>
      </c>
      <c r="X1090" s="238" t="str">
        <f t="shared" si="194"/>
        <v/>
      </c>
      <c r="Y1090" s="252">
        <f t="shared" si="195"/>
        <v>0</v>
      </c>
      <c r="Z1090" s="252">
        <f t="shared" si="196"/>
        <v>0</v>
      </c>
      <c r="AA1090" s="253">
        <f t="shared" si="197"/>
        <v>0</v>
      </c>
      <c r="AB1090" s="254">
        <f t="shared" si="198"/>
        <v>0</v>
      </c>
      <c r="AC1090" s="254"/>
      <c r="AD1090" s="255"/>
    </row>
    <row r="1091" spans="1:30" ht="12.75" customHeight="1" x14ac:dyDescent="0.25">
      <c r="A1091" s="186"/>
      <c r="B1091" s="230"/>
      <c r="C1091" s="256"/>
      <c r="D1091" s="232"/>
      <c r="E1091" s="192">
        <f t="shared" si="188"/>
        <v>10</v>
      </c>
      <c r="F1091" s="144" t="str">
        <f>IFERROR(IF(MID(D1091,4,3)="AFE",VLOOKUP(D1091,'Affiliated entities'!$B$7:$T$37,2,FALSE),VLOOKUP(A1091,Beneficiaries!$A$9:$C$38,2,FALSE)),"")</f>
        <v/>
      </c>
      <c r="G1091" s="187" t="str">
        <f>IFERROR(IF(MID(D1091,4,3)="AFE",VLOOKUP(D1091,'Affiliated entities'!$B$7:$T$37,4,FALSE),VLOOKUP(A1091,Beneficiaries!$A$9:$C$38,3,FALSE)),"")</f>
        <v/>
      </c>
      <c r="H1091" s="188" t="b">
        <f t="shared" si="189"/>
        <v>1</v>
      </c>
      <c r="I1091" s="147" t="str">
        <f t="shared" si="190"/>
        <v/>
      </c>
      <c r="J1091" s="300">
        <f t="shared" si="191"/>
        <v>0</v>
      </c>
      <c r="K1091" s="257"/>
      <c r="L1091" s="230"/>
      <c r="M1091" s="258"/>
      <c r="N1091" s="258"/>
      <c r="O1091" s="259"/>
      <c r="P1091" s="258"/>
      <c r="Q1091" s="259"/>
      <c r="R1091" s="261"/>
      <c r="S1091" s="261"/>
      <c r="T1091" s="236"/>
      <c r="U1091" s="402"/>
      <c r="V1091" s="277">
        <f t="shared" si="192"/>
        <v>0</v>
      </c>
      <c r="W1091" s="323" t="str">
        <f t="shared" si="193"/>
        <v/>
      </c>
      <c r="X1091" s="238" t="str">
        <f t="shared" si="194"/>
        <v/>
      </c>
      <c r="Y1091" s="252">
        <f t="shared" si="195"/>
        <v>0</v>
      </c>
      <c r="Z1091" s="252">
        <f t="shared" si="196"/>
        <v>0</v>
      </c>
      <c r="AA1091" s="253">
        <f t="shared" si="197"/>
        <v>0</v>
      </c>
      <c r="AB1091" s="254">
        <f t="shared" si="198"/>
        <v>0</v>
      </c>
      <c r="AC1091" s="254"/>
      <c r="AD1091" s="255"/>
    </row>
    <row r="1092" spans="1:30" ht="12.75" customHeight="1" x14ac:dyDescent="0.25">
      <c r="A1092" s="186"/>
      <c r="B1092" s="230"/>
      <c r="C1092" s="256"/>
      <c r="D1092" s="232"/>
      <c r="E1092" s="192">
        <f t="shared" si="188"/>
        <v>10</v>
      </c>
      <c r="F1092" s="144" t="str">
        <f>IFERROR(IF(MID(D1092,4,3)="AFE",VLOOKUP(D1092,'Affiliated entities'!$B$7:$T$37,2,FALSE),VLOOKUP(A1092,Beneficiaries!$A$9:$C$38,2,FALSE)),"")</f>
        <v/>
      </c>
      <c r="G1092" s="187" t="str">
        <f>IFERROR(IF(MID(D1092,4,3)="AFE",VLOOKUP(D1092,'Affiliated entities'!$B$7:$T$37,4,FALSE),VLOOKUP(A1092,Beneficiaries!$A$9:$C$38,3,FALSE)),"")</f>
        <v/>
      </c>
      <c r="H1092" s="188" t="b">
        <f t="shared" si="189"/>
        <v>1</v>
      </c>
      <c r="I1092" s="147" t="str">
        <f t="shared" si="190"/>
        <v/>
      </c>
      <c r="J1092" s="300">
        <f t="shared" si="191"/>
        <v>0</v>
      </c>
      <c r="K1092" s="257"/>
      <c r="L1092" s="230"/>
      <c r="M1092" s="258"/>
      <c r="N1092" s="258"/>
      <c r="O1092" s="259"/>
      <c r="P1092" s="258"/>
      <c r="Q1092" s="259"/>
      <c r="R1092" s="261"/>
      <c r="S1092" s="261"/>
      <c r="T1092" s="236"/>
      <c r="U1092" s="402"/>
      <c r="V1092" s="277">
        <f t="shared" si="192"/>
        <v>0</v>
      </c>
      <c r="W1092" s="323" t="str">
        <f t="shared" si="193"/>
        <v/>
      </c>
      <c r="X1092" s="238" t="str">
        <f t="shared" si="194"/>
        <v/>
      </c>
      <c r="Y1092" s="252">
        <f t="shared" si="195"/>
        <v>0</v>
      </c>
      <c r="Z1092" s="252">
        <f t="shared" si="196"/>
        <v>0</v>
      </c>
      <c r="AA1092" s="253">
        <f t="shared" si="197"/>
        <v>0</v>
      </c>
      <c r="AB1092" s="254">
        <f t="shared" si="198"/>
        <v>0</v>
      </c>
      <c r="AC1092" s="254"/>
      <c r="AD1092" s="255"/>
    </row>
    <row r="1093" spans="1:30" ht="12.75" customHeight="1" x14ac:dyDescent="0.25">
      <c r="A1093" s="186"/>
      <c r="B1093" s="230"/>
      <c r="C1093" s="256"/>
      <c r="D1093" s="232"/>
      <c r="E1093" s="192">
        <f t="shared" si="188"/>
        <v>10</v>
      </c>
      <c r="F1093" s="144" t="str">
        <f>IFERROR(IF(MID(D1093,4,3)="AFE",VLOOKUP(D1093,'Affiliated entities'!$B$7:$T$37,2,FALSE),VLOOKUP(A1093,Beneficiaries!$A$9:$C$38,2,FALSE)),"")</f>
        <v/>
      </c>
      <c r="G1093" s="187" t="str">
        <f>IFERROR(IF(MID(D1093,4,3)="AFE",VLOOKUP(D1093,'Affiliated entities'!$B$7:$T$37,4,FALSE),VLOOKUP(A1093,Beneficiaries!$A$9:$C$38,3,FALSE)),"")</f>
        <v/>
      </c>
      <c r="H1093" s="188" t="b">
        <f t="shared" si="189"/>
        <v>1</v>
      </c>
      <c r="I1093" s="147" t="str">
        <f t="shared" si="190"/>
        <v/>
      </c>
      <c r="J1093" s="300">
        <f t="shared" si="191"/>
        <v>0</v>
      </c>
      <c r="K1093" s="257"/>
      <c r="L1093" s="230"/>
      <c r="M1093" s="258"/>
      <c r="N1093" s="258"/>
      <c r="O1093" s="259"/>
      <c r="P1093" s="258"/>
      <c r="Q1093" s="259"/>
      <c r="R1093" s="261"/>
      <c r="S1093" s="261"/>
      <c r="T1093" s="236"/>
      <c r="U1093" s="402"/>
      <c r="V1093" s="277">
        <f t="shared" si="192"/>
        <v>0</v>
      </c>
      <c r="W1093" s="323" t="str">
        <f t="shared" si="193"/>
        <v/>
      </c>
      <c r="X1093" s="238" t="str">
        <f t="shared" si="194"/>
        <v/>
      </c>
      <c r="Y1093" s="252">
        <f t="shared" si="195"/>
        <v>0</v>
      </c>
      <c r="Z1093" s="252">
        <f t="shared" si="196"/>
        <v>0</v>
      </c>
      <c r="AA1093" s="253">
        <f t="shared" si="197"/>
        <v>0</v>
      </c>
      <c r="AB1093" s="254">
        <f t="shared" si="198"/>
        <v>0</v>
      </c>
      <c r="AC1093" s="254"/>
      <c r="AD1093" s="255"/>
    </row>
    <row r="1094" spans="1:30" ht="12.75" customHeight="1" x14ac:dyDescent="0.25">
      <c r="A1094" s="186"/>
      <c r="B1094" s="230"/>
      <c r="C1094" s="256"/>
      <c r="D1094" s="232"/>
      <c r="E1094" s="192">
        <f t="shared" si="188"/>
        <v>10</v>
      </c>
      <c r="F1094" s="144" t="str">
        <f>IFERROR(IF(MID(D1094,4,3)="AFE",VLOOKUP(D1094,'Affiliated entities'!$B$7:$T$37,2,FALSE),VLOOKUP(A1094,Beneficiaries!$A$9:$C$38,2,FALSE)),"")</f>
        <v/>
      </c>
      <c r="G1094" s="187" t="str">
        <f>IFERROR(IF(MID(D1094,4,3)="AFE",VLOOKUP(D1094,'Affiliated entities'!$B$7:$T$37,4,FALSE),VLOOKUP(A1094,Beneficiaries!$A$9:$C$38,3,FALSE)),"")</f>
        <v/>
      </c>
      <c r="H1094" s="188" t="b">
        <f t="shared" si="189"/>
        <v>1</v>
      </c>
      <c r="I1094" s="147" t="str">
        <f t="shared" si="190"/>
        <v/>
      </c>
      <c r="J1094" s="300">
        <f t="shared" si="191"/>
        <v>0</v>
      </c>
      <c r="K1094" s="257"/>
      <c r="L1094" s="230"/>
      <c r="M1094" s="258"/>
      <c r="N1094" s="258"/>
      <c r="O1094" s="259"/>
      <c r="P1094" s="258"/>
      <c r="Q1094" s="259"/>
      <c r="R1094" s="261"/>
      <c r="S1094" s="261"/>
      <c r="T1094" s="236"/>
      <c r="U1094" s="402"/>
      <c r="V1094" s="277">
        <f t="shared" si="192"/>
        <v>0</v>
      </c>
      <c r="W1094" s="323" t="str">
        <f t="shared" si="193"/>
        <v/>
      </c>
      <c r="X1094" s="238" t="str">
        <f t="shared" si="194"/>
        <v/>
      </c>
      <c r="Y1094" s="252">
        <f t="shared" si="195"/>
        <v>0</v>
      </c>
      <c r="Z1094" s="252">
        <f t="shared" si="196"/>
        <v>0</v>
      </c>
      <c r="AA1094" s="253">
        <f t="shared" si="197"/>
        <v>0</v>
      </c>
      <c r="AB1094" s="254">
        <f t="shared" si="198"/>
        <v>0</v>
      </c>
      <c r="AC1094" s="254"/>
      <c r="AD1094" s="255"/>
    </row>
    <row r="1095" spans="1:30" ht="12.75" customHeight="1" x14ac:dyDescent="0.25">
      <c r="A1095" s="186"/>
      <c r="B1095" s="230"/>
      <c r="C1095" s="256"/>
      <c r="D1095" s="232"/>
      <c r="E1095" s="192">
        <f t="shared" si="188"/>
        <v>10</v>
      </c>
      <c r="F1095" s="144" t="str">
        <f>IFERROR(IF(MID(D1095,4,3)="AFE",VLOOKUP(D1095,'Affiliated entities'!$B$7:$T$37,2,FALSE),VLOOKUP(A1095,Beneficiaries!$A$9:$C$38,2,FALSE)),"")</f>
        <v/>
      </c>
      <c r="G1095" s="187" t="str">
        <f>IFERROR(IF(MID(D1095,4,3)="AFE",VLOOKUP(D1095,'Affiliated entities'!$B$7:$T$37,4,FALSE),VLOOKUP(A1095,Beneficiaries!$A$9:$C$38,3,FALSE)),"")</f>
        <v/>
      </c>
      <c r="H1095" s="188" t="b">
        <f t="shared" si="189"/>
        <v>1</v>
      </c>
      <c r="I1095" s="147" t="str">
        <f t="shared" si="190"/>
        <v/>
      </c>
      <c r="J1095" s="300">
        <f t="shared" si="191"/>
        <v>0</v>
      </c>
      <c r="K1095" s="257"/>
      <c r="L1095" s="230"/>
      <c r="M1095" s="258"/>
      <c r="N1095" s="258"/>
      <c r="O1095" s="259"/>
      <c r="P1095" s="258"/>
      <c r="Q1095" s="259"/>
      <c r="R1095" s="261"/>
      <c r="S1095" s="261"/>
      <c r="T1095" s="236"/>
      <c r="U1095" s="402"/>
      <c r="V1095" s="277">
        <f t="shared" si="192"/>
        <v>0</v>
      </c>
      <c r="W1095" s="323" t="str">
        <f t="shared" si="193"/>
        <v/>
      </c>
      <c r="X1095" s="238" t="str">
        <f t="shared" si="194"/>
        <v/>
      </c>
      <c r="Y1095" s="252">
        <f t="shared" si="195"/>
        <v>0</v>
      </c>
      <c r="Z1095" s="252">
        <f t="shared" si="196"/>
        <v>0</v>
      </c>
      <c r="AA1095" s="253">
        <f t="shared" si="197"/>
        <v>0</v>
      </c>
      <c r="AB1095" s="254">
        <f t="shared" si="198"/>
        <v>0</v>
      </c>
      <c r="AC1095" s="254"/>
      <c r="AD1095" s="255"/>
    </row>
    <row r="1096" spans="1:30" ht="12.75" customHeight="1" x14ac:dyDescent="0.25">
      <c r="A1096" s="186"/>
      <c r="B1096" s="230"/>
      <c r="C1096" s="256"/>
      <c r="D1096" s="232"/>
      <c r="E1096" s="192">
        <f t="shared" si="188"/>
        <v>10</v>
      </c>
      <c r="F1096" s="144" t="str">
        <f>IFERROR(IF(MID(D1096,4,3)="AFE",VLOOKUP(D1096,'Affiliated entities'!$B$7:$T$37,2,FALSE),VLOOKUP(A1096,Beneficiaries!$A$9:$C$38,2,FALSE)),"")</f>
        <v/>
      </c>
      <c r="G1096" s="187" t="str">
        <f>IFERROR(IF(MID(D1096,4,3)="AFE",VLOOKUP(D1096,'Affiliated entities'!$B$7:$T$37,4,FALSE),VLOOKUP(A1096,Beneficiaries!$A$9:$C$38,3,FALSE)),"")</f>
        <v/>
      </c>
      <c r="H1096" s="188" t="b">
        <f t="shared" si="189"/>
        <v>1</v>
      </c>
      <c r="I1096" s="147" t="str">
        <f t="shared" si="190"/>
        <v/>
      </c>
      <c r="J1096" s="300">
        <f t="shared" si="191"/>
        <v>0</v>
      </c>
      <c r="K1096" s="257"/>
      <c r="L1096" s="230"/>
      <c r="M1096" s="258"/>
      <c r="N1096" s="258"/>
      <c r="O1096" s="259"/>
      <c r="P1096" s="258"/>
      <c r="Q1096" s="259"/>
      <c r="R1096" s="261"/>
      <c r="S1096" s="261"/>
      <c r="T1096" s="236"/>
      <c r="U1096" s="402"/>
      <c r="V1096" s="277">
        <f t="shared" si="192"/>
        <v>0</v>
      </c>
      <c r="W1096" s="323" t="str">
        <f t="shared" si="193"/>
        <v/>
      </c>
      <c r="X1096" s="238" t="str">
        <f t="shared" si="194"/>
        <v/>
      </c>
      <c r="Y1096" s="252">
        <f t="shared" si="195"/>
        <v>0</v>
      </c>
      <c r="Z1096" s="252">
        <f t="shared" si="196"/>
        <v>0</v>
      </c>
      <c r="AA1096" s="253">
        <f t="shared" si="197"/>
        <v>0</v>
      </c>
      <c r="AB1096" s="254">
        <f t="shared" si="198"/>
        <v>0</v>
      </c>
      <c r="AC1096" s="254"/>
      <c r="AD1096" s="255"/>
    </row>
    <row r="1097" spans="1:30" ht="12.75" customHeight="1" x14ac:dyDescent="0.25">
      <c r="A1097" s="186"/>
      <c r="B1097" s="230"/>
      <c r="C1097" s="256"/>
      <c r="D1097" s="232"/>
      <c r="E1097" s="192">
        <f t="shared" si="188"/>
        <v>10</v>
      </c>
      <c r="F1097" s="144" t="str">
        <f>IFERROR(IF(MID(D1097,4,3)="AFE",VLOOKUP(D1097,'Affiliated entities'!$B$7:$T$37,2,FALSE),VLOOKUP(A1097,Beneficiaries!$A$9:$C$38,2,FALSE)),"")</f>
        <v/>
      </c>
      <c r="G1097" s="187" t="str">
        <f>IFERROR(IF(MID(D1097,4,3)="AFE",VLOOKUP(D1097,'Affiliated entities'!$B$7:$T$37,4,FALSE),VLOOKUP(A1097,Beneficiaries!$A$9:$C$38,3,FALSE)),"")</f>
        <v/>
      </c>
      <c r="H1097" s="188" t="b">
        <f t="shared" si="189"/>
        <v>1</v>
      </c>
      <c r="I1097" s="147" t="str">
        <f t="shared" si="190"/>
        <v/>
      </c>
      <c r="J1097" s="300">
        <f t="shared" si="191"/>
        <v>0</v>
      </c>
      <c r="K1097" s="257"/>
      <c r="L1097" s="230"/>
      <c r="M1097" s="258"/>
      <c r="N1097" s="258"/>
      <c r="O1097" s="259"/>
      <c r="P1097" s="258"/>
      <c r="Q1097" s="259"/>
      <c r="R1097" s="261"/>
      <c r="S1097" s="261"/>
      <c r="T1097" s="236"/>
      <c r="U1097" s="402"/>
      <c r="V1097" s="277">
        <f t="shared" si="192"/>
        <v>0</v>
      </c>
      <c r="W1097" s="323" t="str">
        <f t="shared" si="193"/>
        <v/>
      </c>
      <c r="X1097" s="238" t="str">
        <f t="shared" si="194"/>
        <v/>
      </c>
      <c r="Y1097" s="252">
        <f t="shared" si="195"/>
        <v>0</v>
      </c>
      <c r="Z1097" s="252">
        <f t="shared" si="196"/>
        <v>0</v>
      </c>
      <c r="AA1097" s="253">
        <f t="shared" si="197"/>
        <v>0</v>
      </c>
      <c r="AB1097" s="254">
        <f t="shared" si="198"/>
        <v>0</v>
      </c>
      <c r="AC1097" s="254"/>
      <c r="AD1097" s="255"/>
    </row>
    <row r="1098" spans="1:30" ht="12.75" customHeight="1" x14ac:dyDescent="0.25">
      <c r="A1098" s="186"/>
      <c r="B1098" s="230"/>
      <c r="C1098" s="256"/>
      <c r="D1098" s="232"/>
      <c r="E1098" s="192">
        <f t="shared" si="188"/>
        <v>10</v>
      </c>
      <c r="F1098" s="144" t="str">
        <f>IFERROR(IF(MID(D1098,4,3)="AFE",VLOOKUP(D1098,'Affiliated entities'!$B$7:$T$37,2,FALSE),VLOOKUP(A1098,Beneficiaries!$A$9:$C$38,2,FALSE)),"")</f>
        <v/>
      </c>
      <c r="G1098" s="187" t="str">
        <f>IFERROR(IF(MID(D1098,4,3)="AFE",VLOOKUP(D1098,'Affiliated entities'!$B$7:$T$37,4,FALSE),VLOOKUP(A1098,Beneficiaries!$A$9:$C$38,3,FALSE)),"")</f>
        <v/>
      </c>
      <c r="H1098" s="188" t="b">
        <f t="shared" si="189"/>
        <v>1</v>
      </c>
      <c r="I1098" s="147" t="str">
        <f t="shared" si="190"/>
        <v/>
      </c>
      <c r="J1098" s="300">
        <f t="shared" si="191"/>
        <v>0</v>
      </c>
      <c r="K1098" s="257"/>
      <c r="L1098" s="230"/>
      <c r="M1098" s="258"/>
      <c r="N1098" s="258"/>
      <c r="O1098" s="259"/>
      <c r="P1098" s="258"/>
      <c r="Q1098" s="259"/>
      <c r="R1098" s="261"/>
      <c r="S1098" s="261"/>
      <c r="T1098" s="236"/>
      <c r="U1098" s="402"/>
      <c r="V1098" s="277">
        <f t="shared" si="192"/>
        <v>0</v>
      </c>
      <c r="W1098" s="323" t="str">
        <f t="shared" si="193"/>
        <v/>
      </c>
      <c r="X1098" s="238" t="str">
        <f t="shared" si="194"/>
        <v/>
      </c>
      <c r="Y1098" s="252">
        <f t="shared" si="195"/>
        <v>0</v>
      </c>
      <c r="Z1098" s="252">
        <f t="shared" si="196"/>
        <v>0</v>
      </c>
      <c r="AA1098" s="253">
        <f t="shared" si="197"/>
        <v>0</v>
      </c>
      <c r="AB1098" s="254">
        <f t="shared" si="198"/>
        <v>0</v>
      </c>
      <c r="AC1098" s="254"/>
      <c r="AD1098" s="255"/>
    </row>
    <row r="1099" spans="1:30" ht="12.75" customHeight="1" x14ac:dyDescent="0.25">
      <c r="A1099" s="186"/>
      <c r="B1099" s="230"/>
      <c r="C1099" s="256"/>
      <c r="D1099" s="232"/>
      <c r="E1099" s="192">
        <f t="shared" si="188"/>
        <v>10</v>
      </c>
      <c r="F1099" s="144" t="str">
        <f>IFERROR(IF(MID(D1099,4,3)="AFE",VLOOKUP(D1099,'Affiliated entities'!$B$7:$T$37,2,FALSE),VLOOKUP(A1099,Beneficiaries!$A$9:$C$38,2,FALSE)),"")</f>
        <v/>
      </c>
      <c r="G1099" s="187" t="str">
        <f>IFERROR(IF(MID(D1099,4,3)="AFE",VLOOKUP(D1099,'Affiliated entities'!$B$7:$T$37,4,FALSE),VLOOKUP(A1099,Beneficiaries!$A$9:$C$38,3,FALSE)),"")</f>
        <v/>
      </c>
      <c r="H1099" s="188" t="b">
        <f t="shared" si="189"/>
        <v>1</v>
      </c>
      <c r="I1099" s="147" t="str">
        <f t="shared" si="190"/>
        <v/>
      </c>
      <c r="J1099" s="300">
        <f t="shared" si="191"/>
        <v>0</v>
      </c>
      <c r="K1099" s="257"/>
      <c r="L1099" s="230"/>
      <c r="M1099" s="258"/>
      <c r="N1099" s="258"/>
      <c r="O1099" s="259"/>
      <c r="P1099" s="258"/>
      <c r="Q1099" s="259"/>
      <c r="R1099" s="261"/>
      <c r="S1099" s="261"/>
      <c r="T1099" s="236"/>
      <c r="U1099" s="402"/>
      <c r="V1099" s="277">
        <f t="shared" si="192"/>
        <v>0</v>
      </c>
      <c r="W1099" s="323" t="str">
        <f t="shared" si="193"/>
        <v/>
      </c>
      <c r="X1099" s="238" t="str">
        <f t="shared" si="194"/>
        <v/>
      </c>
      <c r="Y1099" s="252">
        <f t="shared" si="195"/>
        <v>0</v>
      </c>
      <c r="Z1099" s="252">
        <f t="shared" si="196"/>
        <v>0</v>
      </c>
      <c r="AA1099" s="253">
        <f t="shared" si="197"/>
        <v>0</v>
      </c>
      <c r="AB1099" s="254">
        <f t="shared" si="198"/>
        <v>0</v>
      </c>
      <c r="AC1099" s="254"/>
      <c r="AD1099" s="255"/>
    </row>
    <row r="1100" spans="1:30" ht="12.75" customHeight="1" x14ac:dyDescent="0.25">
      <c r="A1100" s="186"/>
      <c r="B1100" s="230"/>
      <c r="C1100" s="256"/>
      <c r="D1100" s="232"/>
      <c r="E1100" s="192">
        <f t="shared" si="188"/>
        <v>10</v>
      </c>
      <c r="F1100" s="144" t="str">
        <f>IFERROR(IF(MID(D1100,4,3)="AFE",VLOOKUP(D1100,'Affiliated entities'!$B$7:$T$37,2,FALSE),VLOOKUP(A1100,Beneficiaries!$A$9:$C$38,2,FALSE)),"")</f>
        <v/>
      </c>
      <c r="G1100" s="187" t="str">
        <f>IFERROR(IF(MID(D1100,4,3)="AFE",VLOOKUP(D1100,'Affiliated entities'!$B$7:$T$37,4,FALSE),VLOOKUP(A1100,Beneficiaries!$A$9:$C$38,3,FALSE)),"")</f>
        <v/>
      </c>
      <c r="H1100" s="188" t="b">
        <f t="shared" si="189"/>
        <v>1</v>
      </c>
      <c r="I1100" s="147" t="str">
        <f t="shared" si="190"/>
        <v/>
      </c>
      <c r="J1100" s="300">
        <f t="shared" si="191"/>
        <v>0</v>
      </c>
      <c r="K1100" s="257"/>
      <c r="L1100" s="230"/>
      <c r="M1100" s="258"/>
      <c r="N1100" s="258"/>
      <c r="O1100" s="259"/>
      <c r="P1100" s="258"/>
      <c r="Q1100" s="259"/>
      <c r="R1100" s="261"/>
      <c r="S1100" s="261"/>
      <c r="T1100" s="236"/>
      <c r="U1100" s="402"/>
      <c r="V1100" s="277">
        <f t="shared" si="192"/>
        <v>0</v>
      </c>
      <c r="W1100" s="323" t="str">
        <f t="shared" si="193"/>
        <v/>
      </c>
      <c r="X1100" s="238" t="str">
        <f t="shared" si="194"/>
        <v/>
      </c>
      <c r="Y1100" s="252">
        <f t="shared" si="195"/>
        <v>0</v>
      </c>
      <c r="Z1100" s="252">
        <f t="shared" si="196"/>
        <v>0</v>
      </c>
      <c r="AA1100" s="253">
        <f t="shared" si="197"/>
        <v>0</v>
      </c>
      <c r="AB1100" s="254">
        <f t="shared" si="198"/>
        <v>0</v>
      </c>
      <c r="AC1100" s="254"/>
      <c r="AD1100" s="255"/>
    </row>
    <row r="1101" spans="1:30" ht="12.75" customHeight="1" x14ac:dyDescent="0.25">
      <c r="A1101" s="186"/>
      <c r="B1101" s="230"/>
      <c r="C1101" s="256"/>
      <c r="D1101" s="232"/>
      <c r="E1101" s="192">
        <f t="shared" si="188"/>
        <v>10</v>
      </c>
      <c r="F1101" s="144" t="str">
        <f>IFERROR(IF(MID(D1101,4,3)="AFE",VLOOKUP(D1101,'Affiliated entities'!$B$7:$T$37,2,FALSE),VLOOKUP(A1101,Beneficiaries!$A$9:$C$38,2,FALSE)),"")</f>
        <v/>
      </c>
      <c r="G1101" s="187" t="str">
        <f>IFERROR(IF(MID(D1101,4,3)="AFE",VLOOKUP(D1101,'Affiliated entities'!$B$7:$T$37,4,FALSE),VLOOKUP(A1101,Beneficiaries!$A$9:$C$38,3,FALSE)),"")</f>
        <v/>
      </c>
      <c r="H1101" s="188" t="b">
        <f t="shared" si="189"/>
        <v>1</v>
      </c>
      <c r="I1101" s="147" t="str">
        <f t="shared" si="190"/>
        <v/>
      </c>
      <c r="J1101" s="300">
        <f t="shared" si="191"/>
        <v>0</v>
      </c>
      <c r="K1101" s="257"/>
      <c r="L1101" s="230"/>
      <c r="M1101" s="258"/>
      <c r="N1101" s="258"/>
      <c r="O1101" s="259"/>
      <c r="P1101" s="258"/>
      <c r="Q1101" s="259"/>
      <c r="R1101" s="261"/>
      <c r="S1101" s="261"/>
      <c r="T1101" s="236"/>
      <c r="U1101" s="402"/>
      <c r="V1101" s="277">
        <f t="shared" si="192"/>
        <v>0</v>
      </c>
      <c r="W1101" s="323" t="str">
        <f t="shared" si="193"/>
        <v/>
      </c>
      <c r="X1101" s="238" t="str">
        <f t="shared" si="194"/>
        <v/>
      </c>
      <c r="Y1101" s="252">
        <f t="shared" si="195"/>
        <v>0</v>
      </c>
      <c r="Z1101" s="252">
        <f t="shared" si="196"/>
        <v>0</v>
      </c>
      <c r="AA1101" s="253">
        <f t="shared" si="197"/>
        <v>0</v>
      </c>
      <c r="AB1101" s="254">
        <f t="shared" si="198"/>
        <v>0</v>
      </c>
      <c r="AC1101" s="254"/>
      <c r="AD1101" s="255"/>
    </row>
    <row r="1102" spans="1:30" ht="12.75" customHeight="1" x14ac:dyDescent="0.25">
      <c r="A1102" s="186"/>
      <c r="B1102" s="230"/>
      <c r="C1102" s="256"/>
      <c r="D1102" s="232"/>
      <c r="E1102" s="192">
        <f t="shared" si="188"/>
        <v>10</v>
      </c>
      <c r="F1102" s="144" t="str">
        <f>IFERROR(IF(MID(D1102,4,3)="AFE",VLOOKUP(D1102,'Affiliated entities'!$B$7:$T$37,2,FALSE),VLOOKUP(A1102,Beneficiaries!$A$9:$C$38,2,FALSE)),"")</f>
        <v/>
      </c>
      <c r="G1102" s="187" t="str">
        <f>IFERROR(IF(MID(D1102,4,3)="AFE",VLOOKUP(D1102,'Affiliated entities'!$B$7:$T$37,4,FALSE),VLOOKUP(A1102,Beneficiaries!$A$9:$C$38,3,FALSE)),"")</f>
        <v/>
      </c>
      <c r="H1102" s="188" t="b">
        <f t="shared" si="189"/>
        <v>1</v>
      </c>
      <c r="I1102" s="147" t="str">
        <f t="shared" si="190"/>
        <v/>
      </c>
      <c r="J1102" s="300">
        <f t="shared" si="191"/>
        <v>0</v>
      </c>
      <c r="K1102" s="257"/>
      <c r="L1102" s="230"/>
      <c r="M1102" s="258"/>
      <c r="N1102" s="258"/>
      <c r="O1102" s="259"/>
      <c r="P1102" s="258"/>
      <c r="Q1102" s="259"/>
      <c r="R1102" s="261"/>
      <c r="S1102" s="261"/>
      <c r="T1102" s="236"/>
      <c r="U1102" s="402"/>
      <c r="V1102" s="277">
        <f t="shared" si="192"/>
        <v>0</v>
      </c>
      <c r="W1102" s="323" t="str">
        <f t="shared" si="193"/>
        <v/>
      </c>
      <c r="X1102" s="238" t="str">
        <f t="shared" si="194"/>
        <v/>
      </c>
      <c r="Y1102" s="252">
        <f t="shared" si="195"/>
        <v>0</v>
      </c>
      <c r="Z1102" s="252">
        <f t="shared" si="196"/>
        <v>0</v>
      </c>
      <c r="AA1102" s="253">
        <f t="shared" si="197"/>
        <v>0</v>
      </c>
      <c r="AB1102" s="254">
        <f t="shared" si="198"/>
        <v>0</v>
      </c>
      <c r="AC1102" s="254"/>
      <c r="AD1102" s="255"/>
    </row>
    <row r="1103" spans="1:30" ht="12.75" customHeight="1" x14ac:dyDescent="0.25">
      <c r="A1103" s="186"/>
      <c r="B1103" s="230"/>
      <c r="C1103" s="256"/>
      <c r="D1103" s="232"/>
      <c r="E1103" s="192">
        <f t="shared" si="188"/>
        <v>10</v>
      </c>
      <c r="F1103" s="144" t="str">
        <f>IFERROR(IF(MID(D1103,4,3)="AFE",VLOOKUP(D1103,'Affiliated entities'!$B$7:$T$37,2,FALSE),VLOOKUP(A1103,Beneficiaries!$A$9:$C$38,2,FALSE)),"")</f>
        <v/>
      </c>
      <c r="G1103" s="187" t="str">
        <f>IFERROR(IF(MID(D1103,4,3)="AFE",VLOOKUP(D1103,'Affiliated entities'!$B$7:$T$37,4,FALSE),VLOOKUP(A1103,Beneficiaries!$A$9:$C$38,3,FALSE)),"")</f>
        <v/>
      </c>
      <c r="H1103" s="188" t="b">
        <f t="shared" si="189"/>
        <v>1</v>
      </c>
      <c r="I1103" s="147" t="str">
        <f t="shared" si="190"/>
        <v/>
      </c>
      <c r="J1103" s="300">
        <f t="shared" si="191"/>
        <v>0</v>
      </c>
      <c r="K1103" s="257"/>
      <c r="L1103" s="230"/>
      <c r="M1103" s="258"/>
      <c r="N1103" s="258"/>
      <c r="O1103" s="259"/>
      <c r="P1103" s="258"/>
      <c r="Q1103" s="259"/>
      <c r="R1103" s="261"/>
      <c r="S1103" s="261"/>
      <c r="T1103" s="236"/>
      <c r="U1103" s="402"/>
      <c r="V1103" s="277">
        <f t="shared" si="192"/>
        <v>0</v>
      </c>
      <c r="W1103" s="323" t="str">
        <f t="shared" si="193"/>
        <v/>
      </c>
      <c r="X1103" s="238" t="str">
        <f t="shared" si="194"/>
        <v/>
      </c>
      <c r="Y1103" s="252">
        <f t="shared" si="195"/>
        <v>0</v>
      </c>
      <c r="Z1103" s="252">
        <f t="shared" si="196"/>
        <v>0</v>
      </c>
      <c r="AA1103" s="253">
        <f t="shared" si="197"/>
        <v>0</v>
      </c>
      <c r="AB1103" s="254">
        <f t="shared" si="198"/>
        <v>0</v>
      </c>
      <c r="AC1103" s="254"/>
      <c r="AD1103" s="255"/>
    </row>
    <row r="1104" spans="1:30" ht="12.75" customHeight="1" x14ac:dyDescent="0.25">
      <c r="A1104" s="186"/>
      <c r="B1104" s="230"/>
      <c r="C1104" s="256"/>
      <c r="D1104" s="232"/>
      <c r="E1104" s="192">
        <f t="shared" si="188"/>
        <v>10</v>
      </c>
      <c r="F1104" s="144" t="str">
        <f>IFERROR(IF(MID(D1104,4,3)="AFE",VLOOKUP(D1104,'Affiliated entities'!$B$7:$T$37,2,FALSE),VLOOKUP(A1104,Beneficiaries!$A$9:$C$38,2,FALSE)),"")</f>
        <v/>
      </c>
      <c r="G1104" s="187" t="str">
        <f>IFERROR(IF(MID(D1104,4,3)="AFE",VLOOKUP(D1104,'Affiliated entities'!$B$7:$T$37,4,FALSE),VLOOKUP(A1104,Beneficiaries!$A$9:$C$38,3,FALSE)),"")</f>
        <v/>
      </c>
      <c r="H1104" s="188" t="b">
        <f t="shared" si="189"/>
        <v>1</v>
      </c>
      <c r="I1104" s="147" t="str">
        <f t="shared" si="190"/>
        <v/>
      </c>
      <c r="J1104" s="300">
        <f t="shared" si="191"/>
        <v>0</v>
      </c>
      <c r="K1104" s="257"/>
      <c r="L1104" s="230"/>
      <c r="M1104" s="258"/>
      <c r="N1104" s="258"/>
      <c r="O1104" s="259"/>
      <c r="P1104" s="258"/>
      <c r="Q1104" s="259"/>
      <c r="R1104" s="261"/>
      <c r="S1104" s="261"/>
      <c r="T1104" s="236"/>
      <c r="U1104" s="402"/>
      <c r="V1104" s="277">
        <f t="shared" si="192"/>
        <v>0</v>
      </c>
      <c r="W1104" s="323" t="str">
        <f t="shared" si="193"/>
        <v/>
      </c>
      <c r="X1104" s="238" t="str">
        <f t="shared" si="194"/>
        <v/>
      </c>
      <c r="Y1104" s="252">
        <f t="shared" si="195"/>
        <v>0</v>
      </c>
      <c r="Z1104" s="252">
        <f t="shared" si="196"/>
        <v>0</v>
      </c>
      <c r="AA1104" s="253">
        <f t="shared" si="197"/>
        <v>0</v>
      </c>
      <c r="AB1104" s="254">
        <f t="shared" si="198"/>
        <v>0</v>
      </c>
      <c r="AC1104" s="254"/>
      <c r="AD1104" s="255"/>
    </row>
    <row r="1105" spans="1:30" ht="12.75" customHeight="1" x14ac:dyDescent="0.25">
      <c r="A1105" s="186"/>
      <c r="B1105" s="230"/>
      <c r="C1105" s="256"/>
      <c r="D1105" s="232"/>
      <c r="E1105" s="192">
        <f t="shared" si="188"/>
        <v>10</v>
      </c>
      <c r="F1105" s="144" t="str">
        <f>IFERROR(IF(MID(D1105,4,3)="AFE",VLOOKUP(D1105,'Affiliated entities'!$B$7:$T$37,2,FALSE),VLOOKUP(A1105,Beneficiaries!$A$9:$C$38,2,FALSE)),"")</f>
        <v/>
      </c>
      <c r="G1105" s="187" t="str">
        <f>IFERROR(IF(MID(D1105,4,3)="AFE",VLOOKUP(D1105,'Affiliated entities'!$B$7:$T$37,4,FALSE),VLOOKUP(A1105,Beneficiaries!$A$9:$C$38,3,FALSE)),"")</f>
        <v/>
      </c>
      <c r="H1105" s="188" t="b">
        <f t="shared" si="189"/>
        <v>1</v>
      </c>
      <c r="I1105" s="147" t="str">
        <f t="shared" si="190"/>
        <v/>
      </c>
      <c r="J1105" s="300">
        <f t="shared" si="191"/>
        <v>0</v>
      </c>
      <c r="K1105" s="257"/>
      <c r="L1105" s="230"/>
      <c r="M1105" s="258"/>
      <c r="N1105" s="258"/>
      <c r="O1105" s="259"/>
      <c r="P1105" s="258"/>
      <c r="Q1105" s="259"/>
      <c r="R1105" s="261"/>
      <c r="S1105" s="261"/>
      <c r="T1105" s="236"/>
      <c r="U1105" s="402"/>
      <c r="V1105" s="277">
        <f t="shared" si="192"/>
        <v>0</v>
      </c>
      <c r="W1105" s="323" t="str">
        <f t="shared" si="193"/>
        <v/>
      </c>
      <c r="X1105" s="238" t="str">
        <f t="shared" si="194"/>
        <v/>
      </c>
      <c r="Y1105" s="252">
        <f t="shared" si="195"/>
        <v>0</v>
      </c>
      <c r="Z1105" s="252">
        <f t="shared" si="196"/>
        <v>0</v>
      </c>
      <c r="AA1105" s="253">
        <f t="shared" si="197"/>
        <v>0</v>
      </c>
      <c r="AB1105" s="254">
        <f t="shared" si="198"/>
        <v>0</v>
      </c>
      <c r="AC1105" s="254"/>
      <c r="AD1105" s="255"/>
    </row>
    <row r="1106" spans="1:30" ht="12.75" customHeight="1" x14ac:dyDescent="0.25">
      <c r="A1106" s="186"/>
      <c r="B1106" s="230"/>
      <c r="C1106" s="256"/>
      <c r="D1106" s="232"/>
      <c r="E1106" s="192">
        <f t="shared" si="188"/>
        <v>10</v>
      </c>
      <c r="F1106" s="144" t="str">
        <f>IFERROR(IF(MID(D1106,4,3)="AFE",VLOOKUP(D1106,'Affiliated entities'!$B$7:$T$37,2,FALSE),VLOOKUP(A1106,Beneficiaries!$A$9:$C$38,2,FALSE)),"")</f>
        <v/>
      </c>
      <c r="G1106" s="187" t="str">
        <f>IFERROR(IF(MID(D1106,4,3)="AFE",VLOOKUP(D1106,'Affiliated entities'!$B$7:$T$37,4,FALSE),VLOOKUP(A1106,Beneficiaries!$A$9:$C$38,3,FALSE)),"")</f>
        <v/>
      </c>
      <c r="H1106" s="188" t="b">
        <f t="shared" si="189"/>
        <v>1</v>
      </c>
      <c r="I1106" s="147" t="str">
        <f t="shared" si="190"/>
        <v/>
      </c>
      <c r="J1106" s="300">
        <f t="shared" si="191"/>
        <v>0</v>
      </c>
      <c r="K1106" s="257"/>
      <c r="L1106" s="230"/>
      <c r="M1106" s="258"/>
      <c r="N1106" s="258"/>
      <c r="O1106" s="259"/>
      <c r="P1106" s="258"/>
      <c r="Q1106" s="259"/>
      <c r="R1106" s="261"/>
      <c r="S1106" s="261"/>
      <c r="T1106" s="236"/>
      <c r="U1106" s="402"/>
      <c r="V1106" s="277">
        <f t="shared" si="192"/>
        <v>0</v>
      </c>
      <c r="W1106" s="323" t="str">
        <f t="shared" si="193"/>
        <v/>
      </c>
      <c r="X1106" s="238" t="str">
        <f t="shared" si="194"/>
        <v/>
      </c>
      <c r="Y1106" s="252">
        <f t="shared" si="195"/>
        <v>0</v>
      </c>
      <c r="Z1106" s="252">
        <f t="shared" si="196"/>
        <v>0</v>
      </c>
      <c r="AA1106" s="253">
        <f t="shared" si="197"/>
        <v>0</v>
      </c>
      <c r="AB1106" s="254">
        <f t="shared" si="198"/>
        <v>0</v>
      </c>
      <c r="AC1106" s="254"/>
      <c r="AD1106" s="255"/>
    </row>
    <row r="1107" spans="1:30" ht="12.75" customHeight="1" x14ac:dyDescent="0.25">
      <c r="A1107" s="186"/>
      <c r="B1107" s="230"/>
      <c r="C1107" s="256"/>
      <c r="D1107" s="232"/>
      <c r="E1107" s="192">
        <f t="shared" si="188"/>
        <v>10</v>
      </c>
      <c r="F1107" s="144" t="str">
        <f>IFERROR(IF(MID(D1107,4,3)="AFE",VLOOKUP(D1107,'Affiliated entities'!$B$7:$T$37,2,FALSE),VLOOKUP(A1107,Beneficiaries!$A$9:$C$38,2,FALSE)),"")</f>
        <v/>
      </c>
      <c r="G1107" s="187" t="str">
        <f>IFERROR(IF(MID(D1107,4,3)="AFE",VLOOKUP(D1107,'Affiliated entities'!$B$7:$T$37,4,FALSE),VLOOKUP(A1107,Beneficiaries!$A$9:$C$38,3,FALSE)),"")</f>
        <v/>
      </c>
      <c r="H1107" s="188" t="b">
        <f t="shared" si="189"/>
        <v>1</v>
      </c>
      <c r="I1107" s="147" t="str">
        <f t="shared" si="190"/>
        <v/>
      </c>
      <c r="J1107" s="300">
        <f t="shared" si="191"/>
        <v>0</v>
      </c>
      <c r="K1107" s="257"/>
      <c r="L1107" s="230"/>
      <c r="M1107" s="258"/>
      <c r="N1107" s="258"/>
      <c r="O1107" s="259"/>
      <c r="P1107" s="258"/>
      <c r="Q1107" s="259"/>
      <c r="R1107" s="261"/>
      <c r="S1107" s="261"/>
      <c r="T1107" s="236"/>
      <c r="U1107" s="402"/>
      <c r="V1107" s="277">
        <f t="shared" si="192"/>
        <v>0</v>
      </c>
      <c r="W1107" s="323" t="str">
        <f t="shared" si="193"/>
        <v/>
      </c>
      <c r="X1107" s="238" t="str">
        <f t="shared" si="194"/>
        <v/>
      </c>
      <c r="Y1107" s="252">
        <f t="shared" si="195"/>
        <v>0</v>
      </c>
      <c r="Z1107" s="252">
        <f t="shared" si="196"/>
        <v>0</v>
      </c>
      <c r="AA1107" s="253">
        <f t="shared" si="197"/>
        <v>0</v>
      </c>
      <c r="AB1107" s="254">
        <f t="shared" si="198"/>
        <v>0</v>
      </c>
      <c r="AC1107" s="254"/>
      <c r="AD1107" s="255"/>
    </row>
    <row r="1108" spans="1:30" ht="12.75" customHeight="1" x14ac:dyDescent="0.25">
      <c r="A1108" s="186"/>
      <c r="B1108" s="230"/>
      <c r="C1108" s="256"/>
      <c r="D1108" s="232"/>
      <c r="E1108" s="192">
        <f t="shared" si="188"/>
        <v>10</v>
      </c>
      <c r="F1108" s="144" t="str">
        <f>IFERROR(IF(MID(D1108,4,3)="AFE",VLOOKUP(D1108,'Affiliated entities'!$B$7:$T$37,2,FALSE),VLOOKUP(A1108,Beneficiaries!$A$9:$C$38,2,FALSE)),"")</f>
        <v/>
      </c>
      <c r="G1108" s="187" t="str">
        <f>IFERROR(IF(MID(D1108,4,3)="AFE",VLOOKUP(D1108,'Affiliated entities'!$B$7:$T$37,4,FALSE),VLOOKUP(A1108,Beneficiaries!$A$9:$C$38,3,FALSE)),"")</f>
        <v/>
      </c>
      <c r="H1108" s="188" t="b">
        <f t="shared" si="189"/>
        <v>1</v>
      </c>
      <c r="I1108" s="147" t="str">
        <f t="shared" si="190"/>
        <v/>
      </c>
      <c r="J1108" s="300">
        <f t="shared" si="191"/>
        <v>0</v>
      </c>
      <c r="K1108" s="257"/>
      <c r="L1108" s="230"/>
      <c r="M1108" s="258"/>
      <c r="N1108" s="258"/>
      <c r="O1108" s="259"/>
      <c r="P1108" s="258"/>
      <c r="Q1108" s="259"/>
      <c r="R1108" s="261"/>
      <c r="S1108" s="261"/>
      <c r="T1108" s="236"/>
      <c r="U1108" s="402"/>
      <c r="V1108" s="277">
        <f t="shared" si="192"/>
        <v>0</v>
      </c>
      <c r="W1108" s="323" t="str">
        <f t="shared" si="193"/>
        <v/>
      </c>
      <c r="X1108" s="238" t="str">
        <f t="shared" si="194"/>
        <v/>
      </c>
      <c r="Y1108" s="252">
        <f t="shared" si="195"/>
        <v>0</v>
      </c>
      <c r="Z1108" s="252">
        <f t="shared" si="196"/>
        <v>0</v>
      </c>
      <c r="AA1108" s="253">
        <f t="shared" si="197"/>
        <v>0</v>
      </c>
      <c r="AB1108" s="254">
        <f t="shared" si="198"/>
        <v>0</v>
      </c>
      <c r="AC1108" s="254"/>
      <c r="AD1108" s="255"/>
    </row>
    <row r="1109" spans="1:30" ht="12.75" customHeight="1" x14ac:dyDescent="0.25">
      <c r="A1109" s="186"/>
      <c r="B1109" s="230"/>
      <c r="C1109" s="256"/>
      <c r="D1109" s="232"/>
      <c r="E1109" s="192">
        <f t="shared" si="188"/>
        <v>10</v>
      </c>
      <c r="F1109" s="144" t="str">
        <f>IFERROR(IF(MID(D1109,4,3)="AFE",VLOOKUP(D1109,'Affiliated entities'!$B$7:$T$37,2,FALSE),VLOOKUP(A1109,Beneficiaries!$A$9:$C$38,2,FALSE)),"")</f>
        <v/>
      </c>
      <c r="G1109" s="187" t="str">
        <f>IFERROR(IF(MID(D1109,4,3)="AFE",VLOOKUP(D1109,'Affiliated entities'!$B$7:$T$37,4,FALSE),VLOOKUP(A1109,Beneficiaries!$A$9:$C$38,3,FALSE)),"")</f>
        <v/>
      </c>
      <c r="H1109" s="188" t="b">
        <f t="shared" si="189"/>
        <v>1</v>
      </c>
      <c r="I1109" s="147" t="str">
        <f t="shared" si="190"/>
        <v/>
      </c>
      <c r="J1109" s="300">
        <f t="shared" si="191"/>
        <v>0</v>
      </c>
      <c r="K1109" s="257"/>
      <c r="L1109" s="230"/>
      <c r="M1109" s="258"/>
      <c r="N1109" s="258"/>
      <c r="O1109" s="259"/>
      <c r="P1109" s="258"/>
      <c r="Q1109" s="259"/>
      <c r="R1109" s="261"/>
      <c r="S1109" s="261"/>
      <c r="T1109" s="236"/>
      <c r="U1109" s="402"/>
      <c r="V1109" s="277">
        <f t="shared" si="192"/>
        <v>0</v>
      </c>
      <c r="W1109" s="323" t="str">
        <f t="shared" si="193"/>
        <v/>
      </c>
      <c r="X1109" s="238" t="str">
        <f t="shared" si="194"/>
        <v/>
      </c>
      <c r="Y1109" s="252">
        <f t="shared" si="195"/>
        <v>0</v>
      </c>
      <c r="Z1109" s="252">
        <f t="shared" si="196"/>
        <v>0</v>
      </c>
      <c r="AA1109" s="253">
        <f t="shared" si="197"/>
        <v>0</v>
      </c>
      <c r="AB1109" s="254">
        <f t="shared" si="198"/>
        <v>0</v>
      </c>
      <c r="AC1109" s="254"/>
      <c r="AD1109" s="255"/>
    </row>
    <row r="1110" spans="1:30" ht="12.75" customHeight="1" x14ac:dyDescent="0.25">
      <c r="A1110" s="186"/>
      <c r="B1110" s="230"/>
      <c r="C1110" s="256"/>
      <c r="D1110" s="232"/>
      <c r="E1110" s="192">
        <f t="shared" si="188"/>
        <v>10</v>
      </c>
      <c r="F1110" s="144" t="str">
        <f>IFERROR(IF(MID(D1110,4,3)="AFE",VLOOKUP(D1110,'Affiliated entities'!$B$7:$T$37,2,FALSE),VLOOKUP(A1110,Beneficiaries!$A$9:$C$38,2,FALSE)),"")</f>
        <v/>
      </c>
      <c r="G1110" s="187" t="str">
        <f>IFERROR(IF(MID(D1110,4,3)="AFE",VLOOKUP(D1110,'Affiliated entities'!$B$7:$T$37,4,FALSE),VLOOKUP(A1110,Beneficiaries!$A$9:$C$38,3,FALSE)),"")</f>
        <v/>
      </c>
      <c r="H1110" s="188" t="b">
        <f t="shared" si="189"/>
        <v>1</v>
      </c>
      <c r="I1110" s="147" t="str">
        <f t="shared" si="190"/>
        <v/>
      </c>
      <c r="J1110" s="300">
        <f t="shared" si="191"/>
        <v>0</v>
      </c>
      <c r="K1110" s="257"/>
      <c r="L1110" s="230"/>
      <c r="M1110" s="258"/>
      <c r="N1110" s="258"/>
      <c r="O1110" s="259"/>
      <c r="P1110" s="258"/>
      <c r="Q1110" s="259"/>
      <c r="R1110" s="261"/>
      <c r="S1110" s="261"/>
      <c r="T1110" s="236"/>
      <c r="U1110" s="402"/>
      <c r="V1110" s="277">
        <f t="shared" si="192"/>
        <v>0</v>
      </c>
      <c r="W1110" s="323" t="str">
        <f t="shared" si="193"/>
        <v/>
      </c>
      <c r="X1110" s="238" t="str">
        <f t="shared" si="194"/>
        <v/>
      </c>
      <c r="Y1110" s="252">
        <f t="shared" si="195"/>
        <v>0</v>
      </c>
      <c r="Z1110" s="252">
        <f t="shared" si="196"/>
        <v>0</v>
      </c>
      <c r="AA1110" s="253">
        <f t="shared" si="197"/>
        <v>0</v>
      </c>
      <c r="AB1110" s="254">
        <f t="shared" si="198"/>
        <v>0</v>
      </c>
      <c r="AC1110" s="254"/>
      <c r="AD1110" s="255"/>
    </row>
    <row r="1111" spans="1:30" ht="12.75" customHeight="1" x14ac:dyDescent="0.25">
      <c r="A1111" s="186"/>
      <c r="B1111" s="230"/>
      <c r="C1111" s="256"/>
      <c r="D1111" s="232"/>
      <c r="E1111" s="192">
        <f t="shared" si="188"/>
        <v>10</v>
      </c>
      <c r="F1111" s="144" t="str">
        <f>IFERROR(IF(MID(D1111,4,3)="AFE",VLOOKUP(D1111,'Affiliated entities'!$B$7:$T$37,2,FALSE),VLOOKUP(A1111,Beneficiaries!$A$9:$C$38,2,FALSE)),"")</f>
        <v/>
      </c>
      <c r="G1111" s="187" t="str">
        <f>IFERROR(IF(MID(D1111,4,3)="AFE",VLOOKUP(D1111,'Affiliated entities'!$B$7:$T$37,4,FALSE),VLOOKUP(A1111,Beneficiaries!$A$9:$C$38,3,FALSE)),"")</f>
        <v/>
      </c>
      <c r="H1111" s="188" t="b">
        <f t="shared" si="189"/>
        <v>1</v>
      </c>
      <c r="I1111" s="147" t="str">
        <f t="shared" si="190"/>
        <v/>
      </c>
      <c r="J1111" s="300">
        <f t="shared" si="191"/>
        <v>0</v>
      </c>
      <c r="K1111" s="257"/>
      <c r="L1111" s="230"/>
      <c r="M1111" s="258"/>
      <c r="N1111" s="258"/>
      <c r="O1111" s="259"/>
      <c r="P1111" s="258"/>
      <c r="Q1111" s="259"/>
      <c r="R1111" s="261"/>
      <c r="S1111" s="261"/>
      <c r="T1111" s="236"/>
      <c r="U1111" s="402"/>
      <c r="V1111" s="277">
        <f t="shared" si="192"/>
        <v>0</v>
      </c>
      <c r="W1111" s="323" t="str">
        <f t="shared" si="193"/>
        <v/>
      </c>
      <c r="X1111" s="238" t="str">
        <f t="shared" si="194"/>
        <v/>
      </c>
      <c r="Y1111" s="252">
        <f t="shared" si="195"/>
        <v>0</v>
      </c>
      <c r="Z1111" s="252">
        <f t="shared" si="196"/>
        <v>0</v>
      </c>
      <c r="AA1111" s="253">
        <f t="shared" si="197"/>
        <v>0</v>
      </c>
      <c r="AB1111" s="254">
        <f t="shared" si="198"/>
        <v>0</v>
      </c>
      <c r="AC1111" s="254"/>
      <c r="AD1111" s="255"/>
    </row>
    <row r="1112" spans="1:30" ht="12.75" customHeight="1" x14ac:dyDescent="0.25">
      <c r="A1112" s="186"/>
      <c r="B1112" s="230"/>
      <c r="C1112" s="256"/>
      <c r="D1112" s="232"/>
      <c r="E1112" s="192">
        <f t="shared" si="188"/>
        <v>10</v>
      </c>
      <c r="F1112" s="144" t="str">
        <f>IFERROR(IF(MID(D1112,4,3)="AFE",VLOOKUP(D1112,'Affiliated entities'!$B$7:$T$37,2,FALSE),VLOOKUP(A1112,Beneficiaries!$A$9:$C$38,2,FALSE)),"")</f>
        <v/>
      </c>
      <c r="G1112" s="187" t="str">
        <f>IFERROR(IF(MID(D1112,4,3)="AFE",VLOOKUP(D1112,'Affiliated entities'!$B$7:$T$37,4,FALSE),VLOOKUP(A1112,Beneficiaries!$A$9:$C$38,3,FALSE)),"")</f>
        <v/>
      </c>
      <c r="H1112" s="188" t="b">
        <f t="shared" si="189"/>
        <v>1</v>
      </c>
      <c r="I1112" s="147" t="str">
        <f t="shared" si="190"/>
        <v/>
      </c>
      <c r="J1112" s="300">
        <f t="shared" si="191"/>
        <v>0</v>
      </c>
      <c r="K1112" s="257"/>
      <c r="L1112" s="230"/>
      <c r="M1112" s="258"/>
      <c r="N1112" s="258"/>
      <c r="O1112" s="259"/>
      <c r="P1112" s="258"/>
      <c r="Q1112" s="259"/>
      <c r="R1112" s="261"/>
      <c r="S1112" s="261"/>
      <c r="T1112" s="236"/>
      <c r="U1112" s="402"/>
      <c r="V1112" s="277">
        <f t="shared" si="192"/>
        <v>0</v>
      </c>
      <c r="W1112" s="323" t="str">
        <f t="shared" si="193"/>
        <v/>
      </c>
      <c r="X1112" s="238" t="str">
        <f t="shared" si="194"/>
        <v/>
      </c>
      <c r="Y1112" s="252">
        <f t="shared" si="195"/>
        <v>0</v>
      </c>
      <c r="Z1112" s="252">
        <f t="shared" si="196"/>
        <v>0</v>
      </c>
      <c r="AA1112" s="253">
        <f t="shared" si="197"/>
        <v>0</v>
      </c>
      <c r="AB1112" s="254">
        <f t="shared" si="198"/>
        <v>0</v>
      </c>
      <c r="AC1112" s="254"/>
      <c r="AD1112" s="255"/>
    </row>
    <row r="1113" spans="1:30" ht="12.75" customHeight="1" x14ac:dyDescent="0.25">
      <c r="A1113" s="186"/>
      <c r="B1113" s="230"/>
      <c r="C1113" s="256"/>
      <c r="D1113" s="232"/>
      <c r="E1113" s="192">
        <f t="shared" si="188"/>
        <v>10</v>
      </c>
      <c r="F1113" s="144" t="str">
        <f>IFERROR(IF(MID(D1113,4,3)="AFE",VLOOKUP(D1113,'Affiliated entities'!$B$7:$T$37,2,FALSE),VLOOKUP(A1113,Beneficiaries!$A$9:$C$38,2,FALSE)),"")</f>
        <v/>
      </c>
      <c r="G1113" s="187" t="str">
        <f>IFERROR(IF(MID(D1113,4,3)="AFE",VLOOKUP(D1113,'Affiliated entities'!$B$7:$T$37,4,FALSE),VLOOKUP(A1113,Beneficiaries!$A$9:$C$38,3,FALSE)),"")</f>
        <v/>
      </c>
      <c r="H1113" s="188" t="b">
        <f t="shared" si="189"/>
        <v>1</v>
      </c>
      <c r="I1113" s="147" t="str">
        <f t="shared" si="190"/>
        <v/>
      </c>
      <c r="J1113" s="300">
        <f t="shared" si="191"/>
        <v>0</v>
      </c>
      <c r="K1113" s="257"/>
      <c r="L1113" s="230"/>
      <c r="M1113" s="258"/>
      <c r="N1113" s="258"/>
      <c r="O1113" s="259"/>
      <c r="P1113" s="258"/>
      <c r="Q1113" s="259"/>
      <c r="R1113" s="261"/>
      <c r="S1113" s="261"/>
      <c r="T1113" s="236"/>
      <c r="U1113" s="402"/>
      <c r="V1113" s="277">
        <f t="shared" si="192"/>
        <v>0</v>
      </c>
      <c r="W1113" s="323" t="str">
        <f t="shared" si="193"/>
        <v/>
      </c>
      <c r="X1113" s="238" t="str">
        <f t="shared" si="194"/>
        <v/>
      </c>
      <c r="Y1113" s="252">
        <f t="shared" si="195"/>
        <v>0</v>
      </c>
      <c r="Z1113" s="252">
        <f t="shared" si="196"/>
        <v>0</v>
      </c>
      <c r="AA1113" s="253">
        <f t="shared" si="197"/>
        <v>0</v>
      </c>
      <c r="AB1113" s="254">
        <f t="shared" si="198"/>
        <v>0</v>
      </c>
      <c r="AC1113" s="254"/>
      <c r="AD1113" s="255"/>
    </row>
    <row r="1114" spans="1:30" ht="12.75" customHeight="1" x14ac:dyDescent="0.25">
      <c r="A1114" s="186"/>
      <c r="B1114" s="230"/>
      <c r="C1114" s="256"/>
      <c r="D1114" s="232"/>
      <c r="E1114" s="192">
        <f t="shared" si="188"/>
        <v>10</v>
      </c>
      <c r="F1114" s="144" t="str">
        <f>IFERROR(IF(MID(D1114,4,3)="AFE",VLOOKUP(D1114,'Affiliated entities'!$B$7:$T$37,2,FALSE),VLOOKUP(A1114,Beneficiaries!$A$9:$C$38,2,FALSE)),"")</f>
        <v/>
      </c>
      <c r="G1114" s="187" t="str">
        <f>IFERROR(IF(MID(D1114,4,3)="AFE",VLOOKUP(D1114,'Affiliated entities'!$B$7:$T$37,4,FALSE),VLOOKUP(A1114,Beneficiaries!$A$9:$C$38,3,FALSE)),"")</f>
        <v/>
      </c>
      <c r="H1114" s="188" t="b">
        <f t="shared" si="189"/>
        <v>1</v>
      </c>
      <c r="I1114" s="147" t="str">
        <f t="shared" si="190"/>
        <v/>
      </c>
      <c r="J1114" s="300">
        <f t="shared" si="191"/>
        <v>0</v>
      </c>
      <c r="K1114" s="257"/>
      <c r="L1114" s="230"/>
      <c r="M1114" s="258"/>
      <c r="N1114" s="258"/>
      <c r="O1114" s="259"/>
      <c r="P1114" s="258"/>
      <c r="Q1114" s="259"/>
      <c r="R1114" s="261"/>
      <c r="S1114" s="261"/>
      <c r="T1114" s="236"/>
      <c r="U1114" s="402"/>
      <c r="V1114" s="277">
        <f t="shared" si="192"/>
        <v>0</v>
      </c>
      <c r="W1114" s="323" t="str">
        <f t="shared" si="193"/>
        <v/>
      </c>
      <c r="X1114" s="238" t="str">
        <f t="shared" si="194"/>
        <v/>
      </c>
      <c r="Y1114" s="252">
        <f t="shared" si="195"/>
        <v>0</v>
      </c>
      <c r="Z1114" s="252">
        <f t="shared" si="196"/>
        <v>0</v>
      </c>
      <c r="AA1114" s="253">
        <f t="shared" si="197"/>
        <v>0</v>
      </c>
      <c r="AB1114" s="254">
        <f t="shared" si="198"/>
        <v>0</v>
      </c>
      <c r="AC1114" s="254"/>
      <c r="AD1114" s="255"/>
    </row>
    <row r="1115" spans="1:30" ht="12.75" customHeight="1" x14ac:dyDescent="0.25">
      <c r="A1115" s="186"/>
      <c r="B1115" s="230"/>
      <c r="C1115" s="256"/>
      <c r="D1115" s="232"/>
      <c r="E1115" s="192">
        <f t="shared" si="188"/>
        <v>10</v>
      </c>
      <c r="F1115" s="144" t="str">
        <f>IFERROR(IF(MID(D1115,4,3)="AFE",VLOOKUP(D1115,'Affiliated entities'!$B$7:$T$37,2,FALSE),VLOOKUP(A1115,Beneficiaries!$A$9:$C$38,2,FALSE)),"")</f>
        <v/>
      </c>
      <c r="G1115" s="187" t="str">
        <f>IFERROR(IF(MID(D1115,4,3)="AFE",VLOOKUP(D1115,'Affiliated entities'!$B$7:$T$37,4,FALSE),VLOOKUP(A1115,Beneficiaries!$A$9:$C$38,3,FALSE)),"")</f>
        <v/>
      </c>
      <c r="H1115" s="188" t="b">
        <f t="shared" si="189"/>
        <v>1</v>
      </c>
      <c r="I1115" s="147" t="str">
        <f t="shared" si="190"/>
        <v/>
      </c>
      <c r="J1115" s="300">
        <f t="shared" si="191"/>
        <v>0</v>
      </c>
      <c r="K1115" s="257"/>
      <c r="L1115" s="230"/>
      <c r="M1115" s="258"/>
      <c r="N1115" s="258"/>
      <c r="O1115" s="259"/>
      <c r="P1115" s="258"/>
      <c r="Q1115" s="259"/>
      <c r="R1115" s="261"/>
      <c r="S1115" s="261"/>
      <c r="T1115" s="236"/>
      <c r="U1115" s="402"/>
      <c r="V1115" s="277">
        <f t="shared" si="192"/>
        <v>0</v>
      </c>
      <c r="W1115" s="323" t="str">
        <f t="shared" si="193"/>
        <v/>
      </c>
      <c r="X1115" s="238" t="str">
        <f t="shared" si="194"/>
        <v/>
      </c>
      <c r="Y1115" s="252">
        <f t="shared" si="195"/>
        <v>0</v>
      </c>
      <c r="Z1115" s="252">
        <f t="shared" si="196"/>
        <v>0</v>
      </c>
      <c r="AA1115" s="253">
        <f t="shared" si="197"/>
        <v>0</v>
      </c>
      <c r="AB1115" s="254">
        <f t="shared" si="198"/>
        <v>0</v>
      </c>
      <c r="AC1115" s="254"/>
      <c r="AD1115" s="255"/>
    </row>
    <row r="1116" spans="1:30" ht="12.75" customHeight="1" x14ac:dyDescent="0.25">
      <c r="A1116" s="186"/>
      <c r="B1116" s="230"/>
      <c r="C1116" s="256"/>
      <c r="D1116" s="232"/>
      <c r="E1116" s="192">
        <f t="shared" si="188"/>
        <v>10</v>
      </c>
      <c r="F1116" s="144" t="str">
        <f>IFERROR(IF(MID(D1116,4,3)="AFE",VLOOKUP(D1116,'Affiliated entities'!$B$7:$T$37,2,FALSE),VLOOKUP(A1116,Beneficiaries!$A$9:$C$38,2,FALSE)),"")</f>
        <v/>
      </c>
      <c r="G1116" s="187" t="str">
        <f>IFERROR(IF(MID(D1116,4,3)="AFE",VLOOKUP(D1116,'Affiliated entities'!$B$7:$T$37,4,FALSE),VLOOKUP(A1116,Beneficiaries!$A$9:$C$38,3,FALSE)),"")</f>
        <v/>
      </c>
      <c r="H1116" s="188" t="b">
        <f t="shared" si="189"/>
        <v>1</v>
      </c>
      <c r="I1116" s="147" t="str">
        <f t="shared" si="190"/>
        <v/>
      </c>
      <c r="J1116" s="300">
        <f t="shared" si="191"/>
        <v>0</v>
      </c>
      <c r="K1116" s="257"/>
      <c r="L1116" s="230"/>
      <c r="M1116" s="258"/>
      <c r="N1116" s="258"/>
      <c r="O1116" s="259"/>
      <c r="P1116" s="258"/>
      <c r="Q1116" s="259"/>
      <c r="R1116" s="261"/>
      <c r="S1116" s="261"/>
      <c r="T1116" s="236"/>
      <c r="U1116" s="402"/>
      <c r="V1116" s="277">
        <f t="shared" si="192"/>
        <v>0</v>
      </c>
      <c r="W1116" s="323" t="str">
        <f t="shared" si="193"/>
        <v/>
      </c>
      <c r="X1116" s="238" t="str">
        <f t="shared" si="194"/>
        <v/>
      </c>
      <c r="Y1116" s="252">
        <f t="shared" si="195"/>
        <v>0</v>
      </c>
      <c r="Z1116" s="252">
        <f t="shared" si="196"/>
        <v>0</v>
      </c>
      <c r="AA1116" s="253">
        <f t="shared" si="197"/>
        <v>0</v>
      </c>
      <c r="AB1116" s="254">
        <f t="shared" si="198"/>
        <v>0</v>
      </c>
      <c r="AC1116" s="254"/>
      <c r="AD1116" s="255"/>
    </row>
    <row r="1117" spans="1:30" ht="12.75" customHeight="1" x14ac:dyDescent="0.25">
      <c r="A1117" s="186"/>
      <c r="B1117" s="230"/>
      <c r="C1117" s="256"/>
      <c r="D1117" s="232"/>
      <c r="E1117" s="192">
        <f t="shared" si="188"/>
        <v>10</v>
      </c>
      <c r="F1117" s="144" t="str">
        <f>IFERROR(IF(MID(D1117,4,3)="AFE",VLOOKUP(D1117,'Affiliated entities'!$B$7:$T$37,2,FALSE),VLOOKUP(A1117,Beneficiaries!$A$9:$C$38,2,FALSE)),"")</f>
        <v/>
      </c>
      <c r="G1117" s="187" t="str">
        <f>IFERROR(IF(MID(D1117,4,3)="AFE",VLOOKUP(D1117,'Affiliated entities'!$B$7:$T$37,4,FALSE),VLOOKUP(A1117,Beneficiaries!$A$9:$C$38,3,FALSE)),"")</f>
        <v/>
      </c>
      <c r="H1117" s="188" t="b">
        <f t="shared" si="189"/>
        <v>1</v>
      </c>
      <c r="I1117" s="147" t="str">
        <f t="shared" si="190"/>
        <v/>
      </c>
      <c r="J1117" s="300">
        <f t="shared" si="191"/>
        <v>0</v>
      </c>
      <c r="K1117" s="257"/>
      <c r="L1117" s="230"/>
      <c r="M1117" s="258"/>
      <c r="N1117" s="258"/>
      <c r="O1117" s="259"/>
      <c r="P1117" s="258"/>
      <c r="Q1117" s="259"/>
      <c r="R1117" s="261"/>
      <c r="S1117" s="261"/>
      <c r="T1117" s="236"/>
      <c r="U1117" s="402"/>
      <c r="V1117" s="277">
        <f t="shared" si="192"/>
        <v>0</v>
      </c>
      <c r="W1117" s="323" t="str">
        <f t="shared" si="193"/>
        <v/>
      </c>
      <c r="X1117" s="238" t="str">
        <f t="shared" si="194"/>
        <v/>
      </c>
      <c r="Y1117" s="252">
        <f t="shared" si="195"/>
        <v>0</v>
      </c>
      <c r="Z1117" s="252">
        <f t="shared" si="196"/>
        <v>0</v>
      </c>
      <c r="AA1117" s="253">
        <f t="shared" si="197"/>
        <v>0</v>
      </c>
      <c r="AB1117" s="254">
        <f t="shared" si="198"/>
        <v>0</v>
      </c>
      <c r="AC1117" s="254"/>
      <c r="AD1117" s="255"/>
    </row>
    <row r="1118" spans="1:30" ht="12.75" customHeight="1" x14ac:dyDescent="0.25">
      <c r="A1118" s="186"/>
      <c r="B1118" s="230"/>
      <c r="C1118" s="256"/>
      <c r="D1118" s="232"/>
      <c r="E1118" s="192">
        <f t="shared" si="188"/>
        <v>10</v>
      </c>
      <c r="F1118" s="144" t="str">
        <f>IFERROR(IF(MID(D1118,4,3)="AFE",VLOOKUP(D1118,'Affiliated entities'!$B$7:$T$37,2,FALSE),VLOOKUP(A1118,Beneficiaries!$A$9:$C$38,2,FALSE)),"")</f>
        <v/>
      </c>
      <c r="G1118" s="187" t="str">
        <f>IFERROR(IF(MID(D1118,4,3)="AFE",VLOOKUP(D1118,'Affiliated entities'!$B$7:$T$37,4,FALSE),VLOOKUP(A1118,Beneficiaries!$A$9:$C$38,3,FALSE)),"")</f>
        <v/>
      </c>
      <c r="H1118" s="188" t="b">
        <f t="shared" si="189"/>
        <v>1</v>
      </c>
      <c r="I1118" s="147" t="str">
        <f t="shared" si="190"/>
        <v/>
      </c>
      <c r="J1118" s="300">
        <f t="shared" si="191"/>
        <v>0</v>
      </c>
      <c r="K1118" s="257"/>
      <c r="L1118" s="230"/>
      <c r="M1118" s="258"/>
      <c r="N1118" s="258"/>
      <c r="O1118" s="259"/>
      <c r="P1118" s="258"/>
      <c r="Q1118" s="259"/>
      <c r="R1118" s="261"/>
      <c r="S1118" s="261"/>
      <c r="T1118" s="236"/>
      <c r="U1118" s="402"/>
      <c r="V1118" s="277">
        <f t="shared" si="192"/>
        <v>0</v>
      </c>
      <c r="W1118" s="323" t="str">
        <f t="shared" si="193"/>
        <v/>
      </c>
      <c r="X1118" s="238" t="str">
        <f t="shared" si="194"/>
        <v/>
      </c>
      <c r="Y1118" s="252">
        <f t="shared" si="195"/>
        <v>0</v>
      </c>
      <c r="Z1118" s="252">
        <f t="shared" si="196"/>
        <v>0</v>
      </c>
      <c r="AA1118" s="253">
        <f t="shared" si="197"/>
        <v>0</v>
      </c>
      <c r="AB1118" s="254">
        <f t="shared" si="198"/>
        <v>0</v>
      </c>
      <c r="AC1118" s="254"/>
      <c r="AD1118" s="255"/>
    </row>
    <row r="1119" spans="1:30" ht="12.75" customHeight="1" x14ac:dyDescent="0.25">
      <c r="A1119" s="186"/>
      <c r="B1119" s="230"/>
      <c r="C1119" s="256"/>
      <c r="D1119" s="232"/>
      <c r="E1119" s="192">
        <f t="shared" si="188"/>
        <v>10</v>
      </c>
      <c r="F1119" s="144" t="str">
        <f>IFERROR(IF(MID(D1119,4,3)="AFE",VLOOKUP(D1119,'Affiliated entities'!$B$7:$T$37,2,FALSE),VLOOKUP(A1119,Beneficiaries!$A$9:$C$38,2,FALSE)),"")</f>
        <v/>
      </c>
      <c r="G1119" s="187" t="str">
        <f>IFERROR(IF(MID(D1119,4,3)="AFE",VLOOKUP(D1119,'Affiliated entities'!$B$7:$T$37,4,FALSE),VLOOKUP(A1119,Beneficiaries!$A$9:$C$38,3,FALSE)),"")</f>
        <v/>
      </c>
      <c r="H1119" s="188" t="b">
        <f t="shared" si="189"/>
        <v>1</v>
      </c>
      <c r="I1119" s="147" t="str">
        <f t="shared" si="190"/>
        <v/>
      </c>
      <c r="J1119" s="300">
        <f t="shared" si="191"/>
        <v>0</v>
      </c>
      <c r="K1119" s="257"/>
      <c r="L1119" s="230"/>
      <c r="M1119" s="258"/>
      <c r="N1119" s="258"/>
      <c r="O1119" s="259"/>
      <c r="P1119" s="258"/>
      <c r="Q1119" s="259"/>
      <c r="R1119" s="261"/>
      <c r="S1119" s="261"/>
      <c r="T1119" s="236"/>
      <c r="U1119" s="402"/>
      <c r="V1119" s="277">
        <f t="shared" si="192"/>
        <v>0</v>
      </c>
      <c r="W1119" s="323" t="str">
        <f t="shared" si="193"/>
        <v/>
      </c>
      <c r="X1119" s="238" t="str">
        <f t="shared" si="194"/>
        <v/>
      </c>
      <c r="Y1119" s="252">
        <f t="shared" si="195"/>
        <v>0</v>
      </c>
      <c r="Z1119" s="252">
        <f t="shared" si="196"/>
        <v>0</v>
      </c>
      <c r="AA1119" s="253">
        <f t="shared" si="197"/>
        <v>0</v>
      </c>
      <c r="AB1119" s="254">
        <f t="shared" si="198"/>
        <v>0</v>
      </c>
      <c r="AC1119" s="254"/>
      <c r="AD1119" s="255"/>
    </row>
    <row r="1120" spans="1:30" ht="12.75" customHeight="1" x14ac:dyDescent="0.25">
      <c r="A1120" s="186"/>
      <c r="B1120" s="230"/>
      <c r="C1120" s="256"/>
      <c r="D1120" s="232"/>
      <c r="E1120" s="192">
        <f t="shared" si="188"/>
        <v>10</v>
      </c>
      <c r="F1120" s="144" t="str">
        <f>IFERROR(IF(MID(D1120,4,3)="AFE",VLOOKUP(D1120,'Affiliated entities'!$B$7:$T$37,2,FALSE),VLOOKUP(A1120,Beneficiaries!$A$9:$C$38,2,FALSE)),"")</f>
        <v/>
      </c>
      <c r="G1120" s="187" t="str">
        <f>IFERROR(IF(MID(D1120,4,3)="AFE",VLOOKUP(D1120,'Affiliated entities'!$B$7:$T$37,4,FALSE),VLOOKUP(A1120,Beneficiaries!$A$9:$C$38,3,FALSE)),"")</f>
        <v/>
      </c>
      <c r="H1120" s="188" t="b">
        <f t="shared" si="189"/>
        <v>1</v>
      </c>
      <c r="I1120" s="147" t="str">
        <f t="shared" si="190"/>
        <v/>
      </c>
      <c r="J1120" s="300">
        <f t="shared" si="191"/>
        <v>0</v>
      </c>
      <c r="K1120" s="257"/>
      <c r="L1120" s="230"/>
      <c r="M1120" s="258"/>
      <c r="N1120" s="258"/>
      <c r="O1120" s="259"/>
      <c r="P1120" s="258"/>
      <c r="Q1120" s="259"/>
      <c r="R1120" s="261"/>
      <c r="S1120" s="261"/>
      <c r="T1120" s="236"/>
      <c r="U1120" s="402"/>
      <c r="V1120" s="277">
        <f t="shared" si="192"/>
        <v>0</v>
      </c>
      <c r="W1120" s="323" t="str">
        <f t="shared" si="193"/>
        <v/>
      </c>
      <c r="X1120" s="238" t="str">
        <f t="shared" si="194"/>
        <v/>
      </c>
      <c r="Y1120" s="252">
        <f t="shared" si="195"/>
        <v>0</v>
      </c>
      <c r="Z1120" s="252">
        <f t="shared" si="196"/>
        <v>0</v>
      </c>
      <c r="AA1120" s="253">
        <f t="shared" si="197"/>
        <v>0</v>
      </c>
      <c r="AB1120" s="254">
        <f t="shared" si="198"/>
        <v>0</v>
      </c>
      <c r="AC1120" s="254"/>
      <c r="AD1120" s="255"/>
    </row>
    <row r="1121" spans="1:30" ht="12.75" customHeight="1" x14ac:dyDescent="0.25">
      <c r="A1121" s="186"/>
      <c r="B1121" s="230"/>
      <c r="C1121" s="256"/>
      <c r="D1121" s="232"/>
      <c r="E1121" s="192">
        <f t="shared" si="188"/>
        <v>10</v>
      </c>
      <c r="F1121" s="144" t="str">
        <f>IFERROR(IF(MID(D1121,4,3)="AFE",VLOOKUP(D1121,'Affiliated entities'!$B$7:$T$37,2,FALSE),VLOOKUP(A1121,Beneficiaries!$A$9:$C$38,2,FALSE)),"")</f>
        <v/>
      </c>
      <c r="G1121" s="187" t="str">
        <f>IFERROR(IF(MID(D1121,4,3)="AFE",VLOOKUP(D1121,'Affiliated entities'!$B$7:$T$37,4,FALSE),VLOOKUP(A1121,Beneficiaries!$A$9:$C$38,3,FALSE)),"")</f>
        <v/>
      </c>
      <c r="H1121" s="188" t="b">
        <f t="shared" si="189"/>
        <v>1</v>
      </c>
      <c r="I1121" s="147" t="str">
        <f t="shared" si="190"/>
        <v/>
      </c>
      <c r="J1121" s="300">
        <f t="shared" si="191"/>
        <v>0</v>
      </c>
      <c r="K1121" s="257"/>
      <c r="L1121" s="230"/>
      <c r="M1121" s="258"/>
      <c r="N1121" s="258"/>
      <c r="O1121" s="259"/>
      <c r="P1121" s="258"/>
      <c r="Q1121" s="259"/>
      <c r="R1121" s="261"/>
      <c r="S1121" s="261"/>
      <c r="T1121" s="236"/>
      <c r="U1121" s="402"/>
      <c r="V1121" s="277">
        <f t="shared" si="192"/>
        <v>0</v>
      </c>
      <c r="W1121" s="323" t="str">
        <f t="shared" si="193"/>
        <v/>
      </c>
      <c r="X1121" s="238" t="str">
        <f t="shared" si="194"/>
        <v/>
      </c>
      <c r="Y1121" s="252">
        <f t="shared" si="195"/>
        <v>0</v>
      </c>
      <c r="Z1121" s="252">
        <f t="shared" si="196"/>
        <v>0</v>
      </c>
      <c r="AA1121" s="253">
        <f t="shared" si="197"/>
        <v>0</v>
      </c>
      <c r="AB1121" s="254">
        <f t="shared" si="198"/>
        <v>0</v>
      </c>
      <c r="AC1121" s="254"/>
      <c r="AD1121" s="255"/>
    </row>
    <row r="1122" spans="1:30" ht="12.75" customHeight="1" x14ac:dyDescent="0.25">
      <c r="A1122" s="186"/>
      <c r="B1122" s="230"/>
      <c r="C1122" s="256"/>
      <c r="D1122" s="232"/>
      <c r="E1122" s="192">
        <f t="shared" si="188"/>
        <v>10</v>
      </c>
      <c r="F1122" s="144" t="str">
        <f>IFERROR(IF(MID(D1122,4,3)="AFE",VLOOKUP(D1122,'Affiliated entities'!$B$7:$T$37,2,FALSE),VLOOKUP(A1122,Beneficiaries!$A$9:$C$38,2,FALSE)),"")</f>
        <v/>
      </c>
      <c r="G1122" s="187" t="str">
        <f>IFERROR(IF(MID(D1122,4,3)="AFE",VLOOKUP(D1122,'Affiliated entities'!$B$7:$T$37,4,FALSE),VLOOKUP(A1122,Beneficiaries!$A$9:$C$38,3,FALSE)),"")</f>
        <v/>
      </c>
      <c r="H1122" s="188" t="b">
        <f t="shared" si="189"/>
        <v>1</v>
      </c>
      <c r="I1122" s="147" t="str">
        <f t="shared" si="190"/>
        <v/>
      </c>
      <c r="J1122" s="300">
        <f t="shared" si="191"/>
        <v>0</v>
      </c>
      <c r="K1122" s="257"/>
      <c r="L1122" s="230"/>
      <c r="M1122" s="258"/>
      <c r="N1122" s="258"/>
      <c r="O1122" s="259"/>
      <c r="P1122" s="258"/>
      <c r="Q1122" s="259"/>
      <c r="R1122" s="261"/>
      <c r="S1122" s="261"/>
      <c r="T1122" s="236"/>
      <c r="U1122" s="402"/>
      <c r="V1122" s="277">
        <f t="shared" si="192"/>
        <v>0</v>
      </c>
      <c r="W1122" s="323" t="str">
        <f t="shared" si="193"/>
        <v/>
      </c>
      <c r="X1122" s="238" t="str">
        <f t="shared" si="194"/>
        <v/>
      </c>
      <c r="Y1122" s="252">
        <f t="shared" si="195"/>
        <v>0</v>
      </c>
      <c r="Z1122" s="252">
        <f t="shared" si="196"/>
        <v>0</v>
      </c>
      <c r="AA1122" s="253">
        <f t="shared" si="197"/>
        <v>0</v>
      </c>
      <c r="AB1122" s="254">
        <f t="shared" si="198"/>
        <v>0</v>
      </c>
      <c r="AC1122" s="254"/>
      <c r="AD1122" s="255"/>
    </row>
    <row r="1123" spans="1:30" ht="12.75" customHeight="1" x14ac:dyDescent="0.25">
      <c r="A1123" s="186"/>
      <c r="B1123" s="230"/>
      <c r="C1123" s="256"/>
      <c r="D1123" s="232"/>
      <c r="E1123" s="192">
        <f t="shared" si="188"/>
        <v>10</v>
      </c>
      <c r="F1123" s="144" t="str">
        <f>IFERROR(IF(MID(D1123,4,3)="AFE",VLOOKUP(D1123,'Affiliated entities'!$B$7:$T$37,2,FALSE),VLOOKUP(A1123,Beneficiaries!$A$9:$C$38,2,FALSE)),"")</f>
        <v/>
      </c>
      <c r="G1123" s="187" t="str">
        <f>IFERROR(IF(MID(D1123,4,3)="AFE",VLOOKUP(D1123,'Affiliated entities'!$B$7:$T$37,4,FALSE),VLOOKUP(A1123,Beneficiaries!$A$9:$C$38,3,FALSE)),"")</f>
        <v/>
      </c>
      <c r="H1123" s="188" t="b">
        <f t="shared" si="189"/>
        <v>1</v>
      </c>
      <c r="I1123" s="147" t="str">
        <f t="shared" si="190"/>
        <v/>
      </c>
      <c r="J1123" s="300">
        <f t="shared" si="191"/>
        <v>0</v>
      </c>
      <c r="K1123" s="257"/>
      <c r="L1123" s="230"/>
      <c r="M1123" s="258"/>
      <c r="N1123" s="258"/>
      <c r="O1123" s="259"/>
      <c r="P1123" s="258"/>
      <c r="Q1123" s="259"/>
      <c r="R1123" s="261"/>
      <c r="S1123" s="261"/>
      <c r="T1123" s="236"/>
      <c r="U1123" s="402"/>
      <c r="V1123" s="277">
        <f t="shared" si="192"/>
        <v>0</v>
      </c>
      <c r="W1123" s="323" t="str">
        <f t="shared" si="193"/>
        <v/>
      </c>
      <c r="X1123" s="238" t="str">
        <f t="shared" si="194"/>
        <v/>
      </c>
      <c r="Y1123" s="252">
        <f t="shared" si="195"/>
        <v>0</v>
      </c>
      <c r="Z1123" s="252">
        <f t="shared" si="196"/>
        <v>0</v>
      </c>
      <c r="AA1123" s="253">
        <f t="shared" si="197"/>
        <v>0</v>
      </c>
      <c r="AB1123" s="254">
        <f t="shared" si="198"/>
        <v>0</v>
      </c>
      <c r="AC1123" s="254"/>
      <c r="AD1123" s="255"/>
    </row>
    <row r="1124" spans="1:30" ht="12.75" customHeight="1" x14ac:dyDescent="0.25">
      <c r="A1124" s="186"/>
      <c r="B1124" s="230"/>
      <c r="C1124" s="256"/>
      <c r="D1124" s="232"/>
      <c r="E1124" s="192">
        <f t="shared" si="188"/>
        <v>10</v>
      </c>
      <c r="F1124" s="144" t="str">
        <f>IFERROR(IF(MID(D1124,4,3)="AFE",VLOOKUP(D1124,'Affiliated entities'!$B$7:$T$37,2,FALSE),VLOOKUP(A1124,Beneficiaries!$A$9:$C$38,2,FALSE)),"")</f>
        <v/>
      </c>
      <c r="G1124" s="187" t="str">
        <f>IFERROR(IF(MID(D1124,4,3)="AFE",VLOOKUP(D1124,'Affiliated entities'!$B$7:$T$37,4,FALSE),VLOOKUP(A1124,Beneficiaries!$A$9:$C$38,3,FALSE)),"")</f>
        <v/>
      </c>
      <c r="H1124" s="188" t="b">
        <f t="shared" si="189"/>
        <v>1</v>
      </c>
      <c r="I1124" s="147" t="str">
        <f t="shared" si="190"/>
        <v/>
      </c>
      <c r="J1124" s="300">
        <f t="shared" si="191"/>
        <v>0</v>
      </c>
      <c r="K1124" s="257"/>
      <c r="L1124" s="230"/>
      <c r="M1124" s="258"/>
      <c r="N1124" s="258"/>
      <c r="O1124" s="259"/>
      <c r="P1124" s="258"/>
      <c r="Q1124" s="259"/>
      <c r="R1124" s="261"/>
      <c r="S1124" s="261"/>
      <c r="T1124" s="236"/>
      <c r="U1124" s="402"/>
      <c r="V1124" s="277">
        <f t="shared" si="192"/>
        <v>0</v>
      </c>
      <c r="W1124" s="323" t="str">
        <f t="shared" si="193"/>
        <v/>
      </c>
      <c r="X1124" s="238" t="str">
        <f t="shared" si="194"/>
        <v/>
      </c>
      <c r="Y1124" s="252">
        <f t="shared" si="195"/>
        <v>0</v>
      </c>
      <c r="Z1124" s="252">
        <f t="shared" si="196"/>
        <v>0</v>
      </c>
      <c r="AA1124" s="253">
        <f t="shared" si="197"/>
        <v>0</v>
      </c>
      <c r="AB1124" s="254">
        <f t="shared" si="198"/>
        <v>0</v>
      </c>
      <c r="AC1124" s="254"/>
      <c r="AD1124" s="255"/>
    </row>
    <row r="1125" spans="1:30" ht="12.75" customHeight="1" x14ac:dyDescent="0.25">
      <c r="A1125" s="186"/>
      <c r="B1125" s="230"/>
      <c r="C1125" s="256"/>
      <c r="D1125" s="232"/>
      <c r="E1125" s="192">
        <f t="shared" si="188"/>
        <v>10</v>
      </c>
      <c r="F1125" s="144" t="str">
        <f>IFERROR(IF(MID(D1125,4,3)="AFE",VLOOKUP(D1125,'Affiliated entities'!$B$7:$T$37,2,FALSE),VLOOKUP(A1125,Beneficiaries!$A$9:$C$38,2,FALSE)),"")</f>
        <v/>
      </c>
      <c r="G1125" s="187" t="str">
        <f>IFERROR(IF(MID(D1125,4,3)="AFE",VLOOKUP(D1125,'Affiliated entities'!$B$7:$T$37,4,FALSE),VLOOKUP(A1125,Beneficiaries!$A$9:$C$38,3,FALSE)),"")</f>
        <v/>
      </c>
      <c r="H1125" s="188" t="b">
        <f t="shared" si="189"/>
        <v>1</v>
      </c>
      <c r="I1125" s="147" t="str">
        <f t="shared" si="190"/>
        <v/>
      </c>
      <c r="J1125" s="300">
        <f t="shared" si="191"/>
        <v>0</v>
      </c>
      <c r="K1125" s="257"/>
      <c r="L1125" s="230"/>
      <c r="M1125" s="258"/>
      <c r="N1125" s="258"/>
      <c r="O1125" s="259"/>
      <c r="P1125" s="258"/>
      <c r="Q1125" s="259"/>
      <c r="R1125" s="261"/>
      <c r="S1125" s="261"/>
      <c r="T1125" s="236"/>
      <c r="U1125" s="402"/>
      <c r="V1125" s="277">
        <f t="shared" si="192"/>
        <v>0</v>
      </c>
      <c r="W1125" s="323" t="str">
        <f t="shared" si="193"/>
        <v/>
      </c>
      <c r="X1125" s="238" t="str">
        <f t="shared" si="194"/>
        <v/>
      </c>
      <c r="Y1125" s="252">
        <f t="shared" si="195"/>
        <v>0</v>
      </c>
      <c r="Z1125" s="252">
        <f t="shared" si="196"/>
        <v>0</v>
      </c>
      <c r="AA1125" s="253">
        <f t="shared" si="197"/>
        <v>0</v>
      </c>
      <c r="AB1125" s="254">
        <f t="shared" si="198"/>
        <v>0</v>
      </c>
      <c r="AC1125" s="254"/>
      <c r="AD1125" s="255"/>
    </row>
    <row r="1126" spans="1:30" ht="12.75" customHeight="1" x14ac:dyDescent="0.25">
      <c r="A1126" s="186"/>
      <c r="B1126" s="230"/>
      <c r="C1126" s="256"/>
      <c r="D1126" s="232"/>
      <c r="E1126" s="192">
        <f t="shared" si="188"/>
        <v>10</v>
      </c>
      <c r="F1126" s="144" t="str">
        <f>IFERROR(IF(MID(D1126,4,3)="AFE",VLOOKUP(D1126,'Affiliated entities'!$B$7:$T$37,2,FALSE),VLOOKUP(A1126,Beneficiaries!$A$9:$C$38,2,FALSE)),"")</f>
        <v/>
      </c>
      <c r="G1126" s="187" t="str">
        <f>IFERROR(IF(MID(D1126,4,3)="AFE",VLOOKUP(D1126,'Affiliated entities'!$B$7:$T$37,4,FALSE),VLOOKUP(A1126,Beneficiaries!$A$9:$C$38,3,FALSE)),"")</f>
        <v/>
      </c>
      <c r="H1126" s="188" t="b">
        <f t="shared" si="189"/>
        <v>1</v>
      </c>
      <c r="I1126" s="147" t="str">
        <f t="shared" si="190"/>
        <v/>
      </c>
      <c r="J1126" s="300">
        <f t="shared" si="191"/>
        <v>0</v>
      </c>
      <c r="K1126" s="257"/>
      <c r="L1126" s="230"/>
      <c r="M1126" s="258"/>
      <c r="N1126" s="258"/>
      <c r="O1126" s="259"/>
      <c r="P1126" s="258"/>
      <c r="Q1126" s="259"/>
      <c r="R1126" s="261"/>
      <c r="S1126" s="261"/>
      <c r="T1126" s="236"/>
      <c r="U1126" s="402"/>
      <c r="V1126" s="277">
        <f t="shared" si="192"/>
        <v>0</v>
      </c>
      <c r="W1126" s="323" t="str">
        <f t="shared" si="193"/>
        <v/>
      </c>
      <c r="X1126" s="238" t="str">
        <f t="shared" si="194"/>
        <v/>
      </c>
      <c r="Y1126" s="252">
        <f t="shared" si="195"/>
        <v>0</v>
      </c>
      <c r="Z1126" s="252">
        <f t="shared" si="196"/>
        <v>0</v>
      </c>
      <c r="AA1126" s="253">
        <f t="shared" si="197"/>
        <v>0</v>
      </c>
      <c r="AB1126" s="254">
        <f t="shared" si="198"/>
        <v>0</v>
      </c>
      <c r="AC1126" s="254"/>
      <c r="AD1126" s="255"/>
    </row>
    <row r="1127" spans="1:30" ht="12.75" customHeight="1" x14ac:dyDescent="0.25">
      <c r="A1127" s="186"/>
      <c r="B1127" s="230"/>
      <c r="C1127" s="256"/>
      <c r="D1127" s="232"/>
      <c r="E1127" s="192">
        <f t="shared" si="188"/>
        <v>10</v>
      </c>
      <c r="F1127" s="144" t="str">
        <f>IFERROR(IF(MID(D1127,4,3)="AFE",VLOOKUP(D1127,'Affiliated entities'!$B$7:$T$37,2,FALSE),VLOOKUP(A1127,Beneficiaries!$A$9:$C$38,2,FALSE)),"")</f>
        <v/>
      </c>
      <c r="G1127" s="187" t="str">
        <f>IFERROR(IF(MID(D1127,4,3)="AFE",VLOOKUP(D1127,'Affiliated entities'!$B$7:$T$37,4,FALSE),VLOOKUP(A1127,Beneficiaries!$A$9:$C$38,3,FALSE)),"")</f>
        <v/>
      </c>
      <c r="H1127" s="188" t="b">
        <f t="shared" si="189"/>
        <v>1</v>
      </c>
      <c r="I1127" s="147" t="str">
        <f t="shared" si="190"/>
        <v/>
      </c>
      <c r="J1127" s="300">
        <f t="shared" si="191"/>
        <v>0</v>
      </c>
      <c r="K1127" s="257"/>
      <c r="L1127" s="230"/>
      <c r="M1127" s="258"/>
      <c r="N1127" s="258"/>
      <c r="O1127" s="259"/>
      <c r="P1127" s="258"/>
      <c r="Q1127" s="259"/>
      <c r="R1127" s="261"/>
      <c r="S1127" s="261"/>
      <c r="T1127" s="236"/>
      <c r="U1127" s="402"/>
      <c r="V1127" s="277">
        <f t="shared" si="192"/>
        <v>0</v>
      </c>
      <c r="W1127" s="323" t="str">
        <f t="shared" si="193"/>
        <v/>
      </c>
      <c r="X1127" s="238" t="str">
        <f t="shared" si="194"/>
        <v/>
      </c>
      <c r="Y1127" s="252">
        <f t="shared" si="195"/>
        <v>0</v>
      </c>
      <c r="Z1127" s="252">
        <f t="shared" si="196"/>
        <v>0</v>
      </c>
      <c r="AA1127" s="253">
        <f t="shared" si="197"/>
        <v>0</v>
      </c>
      <c r="AB1127" s="254">
        <f t="shared" si="198"/>
        <v>0</v>
      </c>
      <c r="AC1127" s="254"/>
      <c r="AD1127" s="255"/>
    </row>
    <row r="1128" spans="1:30" ht="12.75" customHeight="1" x14ac:dyDescent="0.25">
      <c r="A1128" s="186"/>
      <c r="B1128" s="230"/>
      <c r="C1128" s="256"/>
      <c r="D1128" s="232"/>
      <c r="E1128" s="192">
        <f t="shared" si="188"/>
        <v>10</v>
      </c>
      <c r="F1128" s="144" t="str">
        <f>IFERROR(IF(MID(D1128,4,3)="AFE",VLOOKUP(D1128,'Affiliated entities'!$B$7:$T$37,2,FALSE),VLOOKUP(A1128,Beneficiaries!$A$9:$C$38,2,FALSE)),"")</f>
        <v/>
      </c>
      <c r="G1128" s="187" t="str">
        <f>IFERROR(IF(MID(D1128,4,3)="AFE",VLOOKUP(D1128,'Affiliated entities'!$B$7:$T$37,4,FALSE),VLOOKUP(A1128,Beneficiaries!$A$9:$C$38,3,FALSE)),"")</f>
        <v/>
      </c>
      <c r="H1128" s="188" t="b">
        <f t="shared" si="189"/>
        <v>1</v>
      </c>
      <c r="I1128" s="147" t="str">
        <f t="shared" si="190"/>
        <v/>
      </c>
      <c r="J1128" s="300">
        <f t="shared" si="191"/>
        <v>0</v>
      </c>
      <c r="K1128" s="257"/>
      <c r="L1128" s="230"/>
      <c r="M1128" s="258"/>
      <c r="N1128" s="258"/>
      <c r="O1128" s="259"/>
      <c r="P1128" s="258"/>
      <c r="Q1128" s="259"/>
      <c r="R1128" s="261"/>
      <c r="S1128" s="261"/>
      <c r="T1128" s="236"/>
      <c r="U1128" s="402"/>
      <c r="V1128" s="277">
        <f t="shared" si="192"/>
        <v>0</v>
      </c>
      <c r="W1128" s="323" t="str">
        <f t="shared" si="193"/>
        <v/>
      </c>
      <c r="X1128" s="238" t="str">
        <f t="shared" si="194"/>
        <v/>
      </c>
      <c r="Y1128" s="252">
        <f t="shared" si="195"/>
        <v>0</v>
      </c>
      <c r="Z1128" s="252">
        <f t="shared" si="196"/>
        <v>0</v>
      </c>
      <c r="AA1128" s="253">
        <f t="shared" si="197"/>
        <v>0</v>
      </c>
      <c r="AB1128" s="254">
        <f t="shared" si="198"/>
        <v>0</v>
      </c>
      <c r="AC1128" s="254"/>
      <c r="AD1128" s="255"/>
    </row>
    <row r="1129" spans="1:30" ht="12.75" customHeight="1" x14ac:dyDescent="0.25">
      <c r="A1129" s="186"/>
      <c r="B1129" s="230"/>
      <c r="C1129" s="256"/>
      <c r="D1129" s="232"/>
      <c r="E1129" s="192">
        <f t="shared" si="188"/>
        <v>10</v>
      </c>
      <c r="F1129" s="144" t="str">
        <f>IFERROR(IF(MID(D1129,4,3)="AFE",VLOOKUP(D1129,'Affiliated entities'!$B$7:$T$37,2,FALSE),VLOOKUP(A1129,Beneficiaries!$A$9:$C$38,2,FALSE)),"")</f>
        <v/>
      </c>
      <c r="G1129" s="187" t="str">
        <f>IFERROR(IF(MID(D1129,4,3)="AFE",VLOOKUP(D1129,'Affiliated entities'!$B$7:$T$37,4,FALSE),VLOOKUP(A1129,Beneficiaries!$A$9:$C$38,3,FALSE)),"")</f>
        <v/>
      </c>
      <c r="H1129" s="188" t="b">
        <f t="shared" si="189"/>
        <v>1</v>
      </c>
      <c r="I1129" s="147" t="str">
        <f t="shared" si="190"/>
        <v/>
      </c>
      <c r="J1129" s="300">
        <f t="shared" si="191"/>
        <v>0</v>
      </c>
      <c r="K1129" s="257"/>
      <c r="L1129" s="230"/>
      <c r="M1129" s="258"/>
      <c r="N1129" s="258"/>
      <c r="O1129" s="259"/>
      <c r="P1129" s="258"/>
      <c r="Q1129" s="259"/>
      <c r="R1129" s="261"/>
      <c r="S1129" s="261"/>
      <c r="T1129" s="236"/>
      <c r="U1129" s="402"/>
      <c r="V1129" s="277">
        <f t="shared" si="192"/>
        <v>0</v>
      </c>
      <c r="W1129" s="323" t="str">
        <f t="shared" si="193"/>
        <v/>
      </c>
      <c r="X1129" s="238" t="str">
        <f t="shared" si="194"/>
        <v/>
      </c>
      <c r="Y1129" s="252">
        <f t="shared" si="195"/>
        <v>0</v>
      </c>
      <c r="Z1129" s="252">
        <f t="shared" si="196"/>
        <v>0</v>
      </c>
      <c r="AA1129" s="253">
        <f t="shared" si="197"/>
        <v>0</v>
      </c>
      <c r="AB1129" s="254">
        <f t="shared" si="198"/>
        <v>0</v>
      </c>
      <c r="AC1129" s="254"/>
      <c r="AD1129" s="255"/>
    </row>
    <row r="1130" spans="1:30" ht="12.75" customHeight="1" x14ac:dyDescent="0.25">
      <c r="A1130" s="186"/>
      <c r="B1130" s="230"/>
      <c r="C1130" s="256"/>
      <c r="D1130" s="232"/>
      <c r="E1130" s="192">
        <f t="shared" si="188"/>
        <v>10</v>
      </c>
      <c r="F1130" s="144" t="str">
        <f>IFERROR(IF(MID(D1130,4,3)="AFE",VLOOKUP(D1130,'Affiliated entities'!$B$7:$T$37,2,FALSE),VLOOKUP(A1130,Beneficiaries!$A$9:$C$38,2,FALSE)),"")</f>
        <v/>
      </c>
      <c r="G1130" s="187" t="str">
        <f>IFERROR(IF(MID(D1130,4,3)="AFE",VLOOKUP(D1130,'Affiliated entities'!$B$7:$T$37,4,FALSE),VLOOKUP(A1130,Beneficiaries!$A$9:$C$38,3,FALSE)),"")</f>
        <v/>
      </c>
      <c r="H1130" s="188" t="b">
        <f t="shared" si="189"/>
        <v>1</v>
      </c>
      <c r="I1130" s="147" t="str">
        <f t="shared" si="190"/>
        <v/>
      </c>
      <c r="J1130" s="300">
        <f t="shared" si="191"/>
        <v>0</v>
      </c>
      <c r="K1130" s="257"/>
      <c r="L1130" s="230"/>
      <c r="M1130" s="258"/>
      <c r="N1130" s="258"/>
      <c r="O1130" s="259"/>
      <c r="P1130" s="258"/>
      <c r="Q1130" s="259"/>
      <c r="R1130" s="261"/>
      <c r="S1130" s="261"/>
      <c r="T1130" s="236"/>
      <c r="U1130" s="402"/>
      <c r="V1130" s="277">
        <f t="shared" si="192"/>
        <v>0</v>
      </c>
      <c r="W1130" s="323" t="str">
        <f t="shared" si="193"/>
        <v/>
      </c>
      <c r="X1130" s="238" t="str">
        <f t="shared" si="194"/>
        <v/>
      </c>
      <c r="Y1130" s="252">
        <f t="shared" si="195"/>
        <v>0</v>
      </c>
      <c r="Z1130" s="252">
        <f t="shared" si="196"/>
        <v>0</v>
      </c>
      <c r="AA1130" s="253">
        <f t="shared" si="197"/>
        <v>0</v>
      </c>
      <c r="AB1130" s="254">
        <f t="shared" si="198"/>
        <v>0</v>
      </c>
      <c r="AC1130" s="254"/>
      <c r="AD1130" s="255"/>
    </row>
    <row r="1131" spans="1:30" ht="12.75" customHeight="1" x14ac:dyDescent="0.25">
      <c r="A1131" s="186"/>
      <c r="B1131" s="230"/>
      <c r="C1131" s="256"/>
      <c r="D1131" s="232"/>
      <c r="E1131" s="192">
        <f t="shared" si="188"/>
        <v>10</v>
      </c>
      <c r="F1131" s="144" t="str">
        <f>IFERROR(IF(MID(D1131,4,3)="AFE",VLOOKUP(D1131,'Affiliated entities'!$B$7:$T$37,2,FALSE),VLOOKUP(A1131,Beneficiaries!$A$9:$C$38,2,FALSE)),"")</f>
        <v/>
      </c>
      <c r="G1131" s="187" t="str">
        <f>IFERROR(IF(MID(D1131,4,3)="AFE",VLOOKUP(D1131,'Affiliated entities'!$B$7:$T$37,4,FALSE),VLOOKUP(A1131,Beneficiaries!$A$9:$C$38,3,FALSE)),"")</f>
        <v/>
      </c>
      <c r="H1131" s="188" t="b">
        <f t="shared" si="189"/>
        <v>1</v>
      </c>
      <c r="I1131" s="147" t="str">
        <f t="shared" si="190"/>
        <v/>
      </c>
      <c r="J1131" s="300">
        <f t="shared" si="191"/>
        <v>0</v>
      </c>
      <c r="K1131" s="257"/>
      <c r="L1131" s="230"/>
      <c r="M1131" s="258"/>
      <c r="N1131" s="258"/>
      <c r="O1131" s="259"/>
      <c r="P1131" s="258"/>
      <c r="Q1131" s="259"/>
      <c r="R1131" s="261"/>
      <c r="S1131" s="261"/>
      <c r="T1131" s="236"/>
      <c r="U1131" s="402"/>
      <c r="V1131" s="277">
        <f t="shared" si="192"/>
        <v>0</v>
      </c>
      <c r="W1131" s="323" t="str">
        <f t="shared" si="193"/>
        <v/>
      </c>
      <c r="X1131" s="238" t="str">
        <f t="shared" si="194"/>
        <v/>
      </c>
      <c r="Y1131" s="252">
        <f t="shared" si="195"/>
        <v>0</v>
      </c>
      <c r="Z1131" s="252">
        <f t="shared" si="196"/>
        <v>0</v>
      </c>
      <c r="AA1131" s="253">
        <f t="shared" si="197"/>
        <v>0</v>
      </c>
      <c r="AB1131" s="254">
        <f t="shared" si="198"/>
        <v>0</v>
      </c>
      <c r="AC1131" s="254"/>
      <c r="AD1131" s="255"/>
    </row>
    <row r="1132" spans="1:30" ht="12.75" customHeight="1" x14ac:dyDescent="0.25">
      <c r="A1132" s="186"/>
      <c r="B1132" s="230"/>
      <c r="C1132" s="256"/>
      <c r="D1132" s="232"/>
      <c r="E1132" s="192">
        <f t="shared" si="188"/>
        <v>10</v>
      </c>
      <c r="F1132" s="144" t="str">
        <f>IFERROR(IF(MID(D1132,4,3)="AFE",VLOOKUP(D1132,'Affiliated entities'!$B$7:$T$37,2,FALSE),VLOOKUP(A1132,Beneficiaries!$A$9:$C$38,2,FALSE)),"")</f>
        <v/>
      </c>
      <c r="G1132" s="187" t="str">
        <f>IFERROR(IF(MID(D1132,4,3)="AFE",VLOOKUP(D1132,'Affiliated entities'!$B$7:$T$37,4,FALSE),VLOOKUP(A1132,Beneficiaries!$A$9:$C$38,3,FALSE)),"")</f>
        <v/>
      </c>
      <c r="H1132" s="188" t="b">
        <f t="shared" si="189"/>
        <v>1</v>
      </c>
      <c r="I1132" s="147" t="str">
        <f t="shared" si="190"/>
        <v/>
      </c>
      <c r="J1132" s="300">
        <f t="shared" si="191"/>
        <v>0</v>
      </c>
      <c r="K1132" s="257"/>
      <c r="L1132" s="230"/>
      <c r="M1132" s="258"/>
      <c r="N1132" s="258"/>
      <c r="O1132" s="259"/>
      <c r="P1132" s="258"/>
      <c r="Q1132" s="259"/>
      <c r="R1132" s="261"/>
      <c r="S1132" s="261"/>
      <c r="T1132" s="236"/>
      <c r="U1132" s="402"/>
      <c r="V1132" s="277">
        <f t="shared" si="192"/>
        <v>0</v>
      </c>
      <c r="W1132" s="323" t="str">
        <f t="shared" si="193"/>
        <v/>
      </c>
      <c r="X1132" s="238" t="str">
        <f t="shared" si="194"/>
        <v/>
      </c>
      <c r="Y1132" s="252">
        <f t="shared" si="195"/>
        <v>0</v>
      </c>
      <c r="Z1132" s="252">
        <f t="shared" si="196"/>
        <v>0</v>
      </c>
      <c r="AA1132" s="253">
        <f t="shared" si="197"/>
        <v>0</v>
      </c>
      <c r="AB1132" s="254">
        <f t="shared" si="198"/>
        <v>0</v>
      </c>
      <c r="AC1132" s="254"/>
      <c r="AD1132" s="255"/>
    </row>
    <row r="1133" spans="1:30" ht="12.75" customHeight="1" x14ac:dyDescent="0.25">
      <c r="A1133" s="186"/>
      <c r="B1133" s="230"/>
      <c r="C1133" s="256"/>
      <c r="D1133" s="232"/>
      <c r="E1133" s="192">
        <f t="shared" si="188"/>
        <v>10</v>
      </c>
      <c r="F1133" s="144" t="str">
        <f>IFERROR(IF(MID(D1133,4,3)="AFE",VLOOKUP(D1133,'Affiliated entities'!$B$7:$T$37,2,FALSE),VLOOKUP(A1133,Beneficiaries!$A$9:$C$38,2,FALSE)),"")</f>
        <v/>
      </c>
      <c r="G1133" s="187" t="str">
        <f>IFERROR(IF(MID(D1133,4,3)="AFE",VLOOKUP(D1133,'Affiliated entities'!$B$7:$T$37,4,FALSE),VLOOKUP(A1133,Beneficiaries!$A$9:$C$38,3,FALSE)),"")</f>
        <v/>
      </c>
      <c r="H1133" s="188" t="b">
        <f t="shared" si="189"/>
        <v>1</v>
      </c>
      <c r="I1133" s="147" t="str">
        <f t="shared" si="190"/>
        <v/>
      </c>
      <c r="J1133" s="300">
        <f t="shared" si="191"/>
        <v>0</v>
      </c>
      <c r="K1133" s="257"/>
      <c r="L1133" s="230"/>
      <c r="M1133" s="258"/>
      <c r="N1133" s="258"/>
      <c r="O1133" s="259"/>
      <c r="P1133" s="258"/>
      <c r="Q1133" s="259"/>
      <c r="R1133" s="261"/>
      <c r="S1133" s="261"/>
      <c r="T1133" s="236"/>
      <c r="U1133" s="402"/>
      <c r="V1133" s="277">
        <f t="shared" si="192"/>
        <v>0</v>
      </c>
      <c r="W1133" s="323" t="str">
        <f t="shared" si="193"/>
        <v/>
      </c>
      <c r="X1133" s="238" t="str">
        <f t="shared" si="194"/>
        <v/>
      </c>
      <c r="Y1133" s="252">
        <f t="shared" si="195"/>
        <v>0</v>
      </c>
      <c r="Z1133" s="252">
        <f t="shared" si="196"/>
        <v>0</v>
      </c>
      <c r="AA1133" s="253">
        <f t="shared" si="197"/>
        <v>0</v>
      </c>
      <c r="AB1133" s="254">
        <f t="shared" si="198"/>
        <v>0</v>
      </c>
      <c r="AC1133" s="254"/>
      <c r="AD1133" s="255"/>
    </row>
    <row r="1134" spans="1:30" ht="12.75" customHeight="1" x14ac:dyDescent="0.25">
      <c r="A1134" s="186"/>
      <c r="B1134" s="230"/>
      <c r="C1134" s="256"/>
      <c r="D1134" s="232"/>
      <c r="E1134" s="192">
        <f t="shared" si="188"/>
        <v>10</v>
      </c>
      <c r="F1134" s="144" t="str">
        <f>IFERROR(IF(MID(D1134,4,3)="AFE",VLOOKUP(D1134,'Affiliated entities'!$B$7:$T$37,2,FALSE),VLOOKUP(A1134,Beneficiaries!$A$9:$C$38,2,FALSE)),"")</f>
        <v/>
      </c>
      <c r="G1134" s="187" t="str">
        <f>IFERROR(IF(MID(D1134,4,3)="AFE",VLOOKUP(D1134,'Affiliated entities'!$B$7:$T$37,4,FALSE),VLOOKUP(A1134,Beneficiaries!$A$9:$C$38,3,FALSE)),"")</f>
        <v/>
      </c>
      <c r="H1134" s="188" t="b">
        <f t="shared" si="189"/>
        <v>1</v>
      </c>
      <c r="I1134" s="147" t="str">
        <f t="shared" si="190"/>
        <v/>
      </c>
      <c r="J1134" s="300">
        <f t="shared" si="191"/>
        <v>0</v>
      </c>
      <c r="K1134" s="257"/>
      <c r="L1134" s="230"/>
      <c r="M1134" s="258"/>
      <c r="N1134" s="258"/>
      <c r="O1134" s="259"/>
      <c r="P1134" s="258"/>
      <c r="Q1134" s="259"/>
      <c r="R1134" s="261"/>
      <c r="S1134" s="261"/>
      <c r="T1134" s="236"/>
      <c r="U1134" s="402"/>
      <c r="V1134" s="277">
        <f t="shared" si="192"/>
        <v>0</v>
      </c>
      <c r="W1134" s="323" t="str">
        <f t="shared" si="193"/>
        <v/>
      </c>
      <c r="X1134" s="238" t="str">
        <f t="shared" si="194"/>
        <v/>
      </c>
      <c r="Y1134" s="252">
        <f t="shared" si="195"/>
        <v>0</v>
      </c>
      <c r="Z1134" s="252">
        <f t="shared" si="196"/>
        <v>0</v>
      </c>
      <c r="AA1134" s="253">
        <f t="shared" si="197"/>
        <v>0</v>
      </c>
      <c r="AB1134" s="254">
        <f t="shared" si="198"/>
        <v>0</v>
      </c>
      <c r="AC1134" s="254"/>
      <c r="AD1134" s="255"/>
    </row>
    <row r="1135" spans="1:30" ht="12.75" customHeight="1" x14ac:dyDescent="0.25">
      <c r="A1135" s="186"/>
      <c r="B1135" s="230"/>
      <c r="C1135" s="256"/>
      <c r="D1135" s="232"/>
      <c r="E1135" s="192">
        <f t="shared" si="188"/>
        <v>10</v>
      </c>
      <c r="F1135" s="144" t="str">
        <f>IFERROR(IF(MID(D1135,4,3)="AFE",VLOOKUP(D1135,'Affiliated entities'!$B$7:$T$37,2,FALSE),VLOOKUP(A1135,Beneficiaries!$A$9:$C$38,2,FALSE)),"")</f>
        <v/>
      </c>
      <c r="G1135" s="187" t="str">
        <f>IFERROR(IF(MID(D1135,4,3)="AFE",VLOOKUP(D1135,'Affiliated entities'!$B$7:$T$37,4,FALSE),VLOOKUP(A1135,Beneficiaries!$A$9:$C$38,3,FALSE)),"")</f>
        <v/>
      </c>
      <c r="H1135" s="188" t="b">
        <f t="shared" si="189"/>
        <v>1</v>
      </c>
      <c r="I1135" s="147" t="str">
        <f t="shared" si="190"/>
        <v/>
      </c>
      <c r="J1135" s="300">
        <f t="shared" si="191"/>
        <v>0</v>
      </c>
      <c r="K1135" s="257"/>
      <c r="L1135" s="230"/>
      <c r="M1135" s="258"/>
      <c r="N1135" s="258"/>
      <c r="O1135" s="259"/>
      <c r="P1135" s="258"/>
      <c r="Q1135" s="259"/>
      <c r="R1135" s="261"/>
      <c r="S1135" s="261"/>
      <c r="T1135" s="236"/>
      <c r="U1135" s="402"/>
      <c r="V1135" s="277">
        <f t="shared" si="192"/>
        <v>0</v>
      </c>
      <c r="W1135" s="323" t="str">
        <f t="shared" si="193"/>
        <v/>
      </c>
      <c r="X1135" s="238" t="str">
        <f t="shared" si="194"/>
        <v/>
      </c>
      <c r="Y1135" s="252">
        <f t="shared" si="195"/>
        <v>0</v>
      </c>
      <c r="Z1135" s="252">
        <f t="shared" si="196"/>
        <v>0</v>
      </c>
      <c r="AA1135" s="253">
        <f t="shared" si="197"/>
        <v>0</v>
      </c>
      <c r="AB1135" s="254">
        <f t="shared" si="198"/>
        <v>0</v>
      </c>
      <c r="AC1135" s="254"/>
      <c r="AD1135" s="255"/>
    </row>
    <row r="1136" spans="1:30" ht="12.75" customHeight="1" x14ac:dyDescent="0.25">
      <c r="A1136" s="186"/>
      <c r="B1136" s="230"/>
      <c r="C1136" s="256"/>
      <c r="D1136" s="232"/>
      <c r="E1136" s="192">
        <f t="shared" si="188"/>
        <v>10</v>
      </c>
      <c r="F1136" s="144" t="str">
        <f>IFERROR(IF(MID(D1136,4,3)="AFE",VLOOKUP(D1136,'Affiliated entities'!$B$7:$T$37,2,FALSE),VLOOKUP(A1136,Beneficiaries!$A$9:$C$38,2,FALSE)),"")</f>
        <v/>
      </c>
      <c r="G1136" s="187" t="str">
        <f>IFERROR(IF(MID(D1136,4,3)="AFE",VLOOKUP(D1136,'Affiliated entities'!$B$7:$T$37,4,FALSE),VLOOKUP(A1136,Beneficiaries!$A$9:$C$38,3,FALSE)),"")</f>
        <v/>
      </c>
      <c r="H1136" s="188" t="b">
        <f t="shared" si="189"/>
        <v>1</v>
      </c>
      <c r="I1136" s="147" t="str">
        <f t="shared" si="190"/>
        <v/>
      </c>
      <c r="J1136" s="300">
        <f t="shared" si="191"/>
        <v>0</v>
      </c>
      <c r="K1136" s="257"/>
      <c r="L1136" s="230"/>
      <c r="M1136" s="258"/>
      <c r="N1136" s="258"/>
      <c r="O1136" s="259"/>
      <c r="P1136" s="258"/>
      <c r="Q1136" s="259"/>
      <c r="R1136" s="261"/>
      <c r="S1136" s="261"/>
      <c r="T1136" s="236"/>
      <c r="U1136" s="402"/>
      <c r="V1136" s="277">
        <f t="shared" si="192"/>
        <v>0</v>
      </c>
      <c r="W1136" s="323" t="str">
        <f t="shared" si="193"/>
        <v/>
      </c>
      <c r="X1136" s="238" t="str">
        <f t="shared" si="194"/>
        <v/>
      </c>
      <c r="Y1136" s="252">
        <f t="shared" si="195"/>
        <v>0</v>
      </c>
      <c r="Z1136" s="252">
        <f t="shared" si="196"/>
        <v>0</v>
      </c>
      <c r="AA1136" s="253">
        <f t="shared" si="197"/>
        <v>0</v>
      </c>
      <c r="AB1136" s="254">
        <f t="shared" si="198"/>
        <v>0</v>
      </c>
      <c r="AC1136" s="254"/>
      <c r="AD1136" s="255"/>
    </row>
    <row r="1137" spans="1:30" ht="12.75" customHeight="1" x14ac:dyDescent="0.25">
      <c r="A1137" s="186"/>
      <c r="B1137" s="230"/>
      <c r="C1137" s="256"/>
      <c r="D1137" s="232"/>
      <c r="E1137" s="192">
        <f t="shared" si="188"/>
        <v>10</v>
      </c>
      <c r="F1137" s="144" t="str">
        <f>IFERROR(IF(MID(D1137,4,3)="AFE",VLOOKUP(D1137,'Affiliated entities'!$B$7:$T$37,2,FALSE),VLOOKUP(A1137,Beneficiaries!$A$9:$C$38,2,FALSE)),"")</f>
        <v/>
      </c>
      <c r="G1137" s="187" t="str">
        <f>IFERROR(IF(MID(D1137,4,3)="AFE",VLOOKUP(D1137,'Affiliated entities'!$B$7:$T$37,4,FALSE),VLOOKUP(A1137,Beneficiaries!$A$9:$C$38,3,FALSE)),"")</f>
        <v/>
      </c>
      <c r="H1137" s="188" t="b">
        <f t="shared" si="189"/>
        <v>1</v>
      </c>
      <c r="I1137" s="147" t="str">
        <f t="shared" si="190"/>
        <v/>
      </c>
      <c r="J1137" s="300">
        <f t="shared" si="191"/>
        <v>0</v>
      </c>
      <c r="K1137" s="257"/>
      <c r="L1137" s="230"/>
      <c r="M1137" s="258"/>
      <c r="N1137" s="258"/>
      <c r="O1137" s="259"/>
      <c r="P1137" s="258"/>
      <c r="Q1137" s="259"/>
      <c r="R1137" s="261"/>
      <c r="S1137" s="261"/>
      <c r="T1137" s="236"/>
      <c r="U1137" s="402"/>
      <c r="V1137" s="277">
        <f t="shared" si="192"/>
        <v>0</v>
      </c>
      <c r="W1137" s="323" t="str">
        <f t="shared" si="193"/>
        <v/>
      </c>
      <c r="X1137" s="238" t="str">
        <f t="shared" si="194"/>
        <v/>
      </c>
      <c r="Y1137" s="252">
        <f t="shared" si="195"/>
        <v>0</v>
      </c>
      <c r="Z1137" s="252">
        <f t="shared" si="196"/>
        <v>0</v>
      </c>
      <c r="AA1137" s="253">
        <f t="shared" si="197"/>
        <v>0</v>
      </c>
      <c r="AB1137" s="254">
        <f t="shared" si="198"/>
        <v>0</v>
      </c>
      <c r="AC1137" s="254"/>
      <c r="AD1137" s="255"/>
    </row>
    <row r="1138" spans="1:30" ht="12.75" customHeight="1" x14ac:dyDescent="0.25">
      <c r="A1138" s="186"/>
      <c r="B1138" s="230"/>
      <c r="C1138" s="256"/>
      <c r="D1138" s="232"/>
      <c r="E1138" s="192">
        <f t="shared" ref="E1138:E1201" si="199">IF(H1138=TRUE,10,0)</f>
        <v>10</v>
      </c>
      <c r="F1138" s="144" t="str">
        <f>IFERROR(IF(MID(D1138,4,3)="AFE",VLOOKUP(D1138,'Affiliated entities'!$B$7:$T$37,2,FALSE),VLOOKUP(A1138,Beneficiaries!$A$9:$C$38,2,FALSE)),"")</f>
        <v/>
      </c>
      <c r="G1138" s="187" t="str">
        <f>IFERROR(IF(MID(D1138,4,3)="AFE",VLOOKUP(D1138,'Affiliated entities'!$B$7:$T$37,4,FALSE),VLOOKUP(A1138,Beneficiaries!$A$9:$C$38,3,FALSE)),"")</f>
        <v/>
      </c>
      <c r="H1138" s="188" t="b">
        <f t="shared" ref="H1138:H1201" si="200">IF(I1138="Partner",TRUE,ISNUMBER(FIND(A1138,D1138)))</f>
        <v>1</v>
      </c>
      <c r="I1138" s="147" t="str">
        <f t="shared" ref="I1138:I1201" si="201">IF(A1138&lt;&gt;"",D1138,"")</f>
        <v/>
      </c>
      <c r="J1138" s="300">
        <f t="shared" ref="J1138:J1201" si="202">IF(I1138="partner",A1138,0)</f>
        <v>0</v>
      </c>
      <c r="K1138" s="257"/>
      <c r="L1138" s="230"/>
      <c r="M1138" s="258"/>
      <c r="N1138" s="258"/>
      <c r="O1138" s="259"/>
      <c r="P1138" s="258"/>
      <c r="Q1138" s="259"/>
      <c r="R1138" s="261"/>
      <c r="S1138" s="261"/>
      <c r="T1138" s="236"/>
      <c r="U1138" s="402"/>
      <c r="V1138" s="277">
        <f t="shared" ref="V1138:V1201" si="203">+T1138+U1138</f>
        <v>0</v>
      </c>
      <c r="W1138" s="323" t="str">
        <f t="shared" ref="W1138:W1201" si="204">IF(A1138="","",(IF(OR(B1138="",C1138="",D1138="",K1138="",M1138="",N1138="",O1138="",P1138="",Q1138="",R1138="",S1138="",),"FILL ALL FIELDS","")))</f>
        <v/>
      </c>
      <c r="X1138" s="238" t="str">
        <f t="shared" ref="X1138:X1201" si="205">IF(A1138="","",(IF(OR(N1138=P1138, R1138=S1138),"CHECK DATES or CITY","")))</f>
        <v/>
      </c>
      <c r="Y1138" s="252">
        <f t="shared" ref="Y1138:Y1201" si="206">IF(OR(O1138="IN", O1138=""), 0, IF(OR(Q1138="IN", Q1138=""), 0, T1138))</f>
        <v>0</v>
      </c>
      <c r="Z1138" s="252">
        <f t="shared" ref="Z1138:Z1201" si="207">+U1138</f>
        <v>0</v>
      </c>
      <c r="AA1138" s="253">
        <f t="shared" ref="AA1138:AA1201" si="208">+Z1138+Y1138</f>
        <v>0</v>
      </c>
      <c r="AB1138" s="254">
        <f t="shared" ref="AB1138:AB1201" si="209">IF(V1138&gt;AA1138,V1138-AA1138,0)</f>
        <v>0</v>
      </c>
      <c r="AC1138" s="254"/>
      <c r="AD1138" s="255"/>
    </row>
    <row r="1139" spans="1:30" ht="12.75" customHeight="1" x14ac:dyDescent="0.25">
      <c r="A1139" s="186"/>
      <c r="B1139" s="230"/>
      <c r="C1139" s="256"/>
      <c r="D1139" s="232"/>
      <c r="E1139" s="192">
        <f t="shared" si="199"/>
        <v>10</v>
      </c>
      <c r="F1139" s="144" t="str">
        <f>IFERROR(IF(MID(D1139,4,3)="AFE",VLOOKUP(D1139,'Affiliated entities'!$B$7:$T$37,2,FALSE),VLOOKUP(A1139,Beneficiaries!$A$9:$C$38,2,FALSE)),"")</f>
        <v/>
      </c>
      <c r="G1139" s="187" t="str">
        <f>IFERROR(IF(MID(D1139,4,3)="AFE",VLOOKUP(D1139,'Affiliated entities'!$B$7:$T$37,4,FALSE),VLOOKUP(A1139,Beneficiaries!$A$9:$C$38,3,FALSE)),"")</f>
        <v/>
      </c>
      <c r="H1139" s="188" t="b">
        <f t="shared" si="200"/>
        <v>1</v>
      </c>
      <c r="I1139" s="147" t="str">
        <f t="shared" si="201"/>
        <v/>
      </c>
      <c r="J1139" s="300">
        <f t="shared" si="202"/>
        <v>0</v>
      </c>
      <c r="K1139" s="257"/>
      <c r="L1139" s="230"/>
      <c r="M1139" s="258"/>
      <c r="N1139" s="258"/>
      <c r="O1139" s="259"/>
      <c r="P1139" s="258"/>
      <c r="Q1139" s="259"/>
      <c r="R1139" s="261"/>
      <c r="S1139" s="261"/>
      <c r="T1139" s="236"/>
      <c r="U1139" s="402"/>
      <c r="V1139" s="277">
        <f t="shared" si="203"/>
        <v>0</v>
      </c>
      <c r="W1139" s="323" t="str">
        <f t="shared" si="204"/>
        <v/>
      </c>
      <c r="X1139" s="238" t="str">
        <f t="shared" si="205"/>
        <v/>
      </c>
      <c r="Y1139" s="252">
        <f t="shared" si="206"/>
        <v>0</v>
      </c>
      <c r="Z1139" s="252">
        <f t="shared" si="207"/>
        <v>0</v>
      </c>
      <c r="AA1139" s="253">
        <f t="shared" si="208"/>
        <v>0</v>
      </c>
      <c r="AB1139" s="254">
        <f t="shared" si="209"/>
        <v>0</v>
      </c>
      <c r="AC1139" s="254"/>
      <c r="AD1139" s="255"/>
    </row>
    <row r="1140" spans="1:30" ht="12.75" customHeight="1" x14ac:dyDescent="0.25">
      <c r="A1140" s="186"/>
      <c r="B1140" s="230"/>
      <c r="C1140" s="256"/>
      <c r="D1140" s="232"/>
      <c r="E1140" s="192">
        <f t="shared" si="199"/>
        <v>10</v>
      </c>
      <c r="F1140" s="144" t="str">
        <f>IFERROR(IF(MID(D1140,4,3)="AFE",VLOOKUP(D1140,'Affiliated entities'!$B$7:$T$37,2,FALSE),VLOOKUP(A1140,Beneficiaries!$A$9:$C$38,2,FALSE)),"")</f>
        <v/>
      </c>
      <c r="G1140" s="187" t="str">
        <f>IFERROR(IF(MID(D1140,4,3)="AFE",VLOOKUP(D1140,'Affiliated entities'!$B$7:$T$37,4,FALSE),VLOOKUP(A1140,Beneficiaries!$A$9:$C$38,3,FALSE)),"")</f>
        <v/>
      </c>
      <c r="H1140" s="188" t="b">
        <f t="shared" si="200"/>
        <v>1</v>
      </c>
      <c r="I1140" s="147" t="str">
        <f t="shared" si="201"/>
        <v/>
      </c>
      <c r="J1140" s="300">
        <f t="shared" si="202"/>
        <v>0</v>
      </c>
      <c r="K1140" s="257"/>
      <c r="L1140" s="230"/>
      <c r="M1140" s="258"/>
      <c r="N1140" s="258"/>
      <c r="O1140" s="259"/>
      <c r="P1140" s="258"/>
      <c r="Q1140" s="259"/>
      <c r="R1140" s="261"/>
      <c r="S1140" s="261"/>
      <c r="T1140" s="236"/>
      <c r="U1140" s="402"/>
      <c r="V1140" s="277">
        <f t="shared" si="203"/>
        <v>0</v>
      </c>
      <c r="W1140" s="323" t="str">
        <f t="shared" si="204"/>
        <v/>
      </c>
      <c r="X1140" s="238" t="str">
        <f t="shared" si="205"/>
        <v/>
      </c>
      <c r="Y1140" s="252">
        <f t="shared" si="206"/>
        <v>0</v>
      </c>
      <c r="Z1140" s="252">
        <f t="shared" si="207"/>
        <v>0</v>
      </c>
      <c r="AA1140" s="253">
        <f t="shared" si="208"/>
        <v>0</v>
      </c>
      <c r="AB1140" s="254">
        <f t="shared" si="209"/>
        <v>0</v>
      </c>
      <c r="AC1140" s="254"/>
      <c r="AD1140" s="255"/>
    </row>
    <row r="1141" spans="1:30" ht="12.75" customHeight="1" x14ac:dyDescent="0.25">
      <c r="A1141" s="186"/>
      <c r="B1141" s="230"/>
      <c r="C1141" s="256"/>
      <c r="D1141" s="232"/>
      <c r="E1141" s="192">
        <f t="shared" si="199"/>
        <v>10</v>
      </c>
      <c r="F1141" s="144" t="str">
        <f>IFERROR(IF(MID(D1141,4,3)="AFE",VLOOKUP(D1141,'Affiliated entities'!$B$7:$T$37,2,FALSE),VLOOKUP(A1141,Beneficiaries!$A$9:$C$38,2,FALSE)),"")</f>
        <v/>
      </c>
      <c r="G1141" s="187" t="str">
        <f>IFERROR(IF(MID(D1141,4,3)="AFE",VLOOKUP(D1141,'Affiliated entities'!$B$7:$T$37,4,FALSE),VLOOKUP(A1141,Beneficiaries!$A$9:$C$38,3,FALSE)),"")</f>
        <v/>
      </c>
      <c r="H1141" s="188" t="b">
        <f t="shared" si="200"/>
        <v>1</v>
      </c>
      <c r="I1141" s="147" t="str">
        <f t="shared" si="201"/>
        <v/>
      </c>
      <c r="J1141" s="300">
        <f t="shared" si="202"/>
        <v>0</v>
      </c>
      <c r="K1141" s="257"/>
      <c r="L1141" s="230"/>
      <c r="M1141" s="258"/>
      <c r="N1141" s="258"/>
      <c r="O1141" s="259"/>
      <c r="P1141" s="258"/>
      <c r="Q1141" s="259"/>
      <c r="R1141" s="261"/>
      <c r="S1141" s="261"/>
      <c r="T1141" s="236"/>
      <c r="U1141" s="402"/>
      <c r="V1141" s="277">
        <f t="shared" si="203"/>
        <v>0</v>
      </c>
      <c r="W1141" s="323" t="str">
        <f t="shared" si="204"/>
        <v/>
      </c>
      <c r="X1141" s="238" t="str">
        <f t="shared" si="205"/>
        <v/>
      </c>
      <c r="Y1141" s="252">
        <f t="shared" si="206"/>
        <v>0</v>
      </c>
      <c r="Z1141" s="252">
        <f t="shared" si="207"/>
        <v>0</v>
      </c>
      <c r="AA1141" s="253">
        <f t="shared" si="208"/>
        <v>0</v>
      </c>
      <c r="AB1141" s="254">
        <f t="shared" si="209"/>
        <v>0</v>
      </c>
      <c r="AC1141" s="254"/>
      <c r="AD1141" s="255"/>
    </row>
    <row r="1142" spans="1:30" ht="12.75" customHeight="1" x14ac:dyDescent="0.25">
      <c r="A1142" s="186"/>
      <c r="B1142" s="230"/>
      <c r="C1142" s="256"/>
      <c r="D1142" s="232"/>
      <c r="E1142" s="192">
        <f t="shared" si="199"/>
        <v>10</v>
      </c>
      <c r="F1142" s="144" t="str">
        <f>IFERROR(IF(MID(D1142,4,3)="AFE",VLOOKUP(D1142,'Affiliated entities'!$B$7:$T$37,2,FALSE),VLOOKUP(A1142,Beneficiaries!$A$9:$C$38,2,FALSE)),"")</f>
        <v/>
      </c>
      <c r="G1142" s="187" t="str">
        <f>IFERROR(IF(MID(D1142,4,3)="AFE",VLOOKUP(D1142,'Affiliated entities'!$B$7:$T$37,4,FALSE),VLOOKUP(A1142,Beneficiaries!$A$9:$C$38,3,FALSE)),"")</f>
        <v/>
      </c>
      <c r="H1142" s="188" t="b">
        <f t="shared" si="200"/>
        <v>1</v>
      </c>
      <c r="I1142" s="147" t="str">
        <f t="shared" si="201"/>
        <v/>
      </c>
      <c r="J1142" s="300">
        <f t="shared" si="202"/>
        <v>0</v>
      </c>
      <c r="K1142" s="257"/>
      <c r="L1142" s="230"/>
      <c r="M1142" s="258"/>
      <c r="N1142" s="258"/>
      <c r="O1142" s="259"/>
      <c r="P1142" s="258"/>
      <c r="Q1142" s="259"/>
      <c r="R1142" s="261"/>
      <c r="S1142" s="261"/>
      <c r="T1142" s="236"/>
      <c r="U1142" s="402"/>
      <c r="V1142" s="277">
        <f t="shared" si="203"/>
        <v>0</v>
      </c>
      <c r="W1142" s="323" t="str">
        <f t="shared" si="204"/>
        <v/>
      </c>
      <c r="X1142" s="238" t="str">
        <f t="shared" si="205"/>
        <v/>
      </c>
      <c r="Y1142" s="252">
        <f t="shared" si="206"/>
        <v>0</v>
      </c>
      <c r="Z1142" s="252">
        <f t="shared" si="207"/>
        <v>0</v>
      </c>
      <c r="AA1142" s="253">
        <f t="shared" si="208"/>
        <v>0</v>
      </c>
      <c r="AB1142" s="254">
        <f t="shared" si="209"/>
        <v>0</v>
      </c>
      <c r="AC1142" s="254"/>
      <c r="AD1142" s="255"/>
    </row>
    <row r="1143" spans="1:30" ht="12.75" customHeight="1" x14ac:dyDescent="0.25">
      <c r="A1143" s="186"/>
      <c r="B1143" s="230"/>
      <c r="C1143" s="256"/>
      <c r="D1143" s="232"/>
      <c r="E1143" s="192">
        <f t="shared" si="199"/>
        <v>10</v>
      </c>
      <c r="F1143" s="144" t="str">
        <f>IFERROR(IF(MID(D1143,4,3)="AFE",VLOOKUP(D1143,'Affiliated entities'!$B$7:$T$37,2,FALSE),VLOOKUP(A1143,Beneficiaries!$A$9:$C$38,2,FALSE)),"")</f>
        <v/>
      </c>
      <c r="G1143" s="187" t="str">
        <f>IFERROR(IF(MID(D1143,4,3)="AFE",VLOOKUP(D1143,'Affiliated entities'!$B$7:$T$37,4,FALSE),VLOOKUP(A1143,Beneficiaries!$A$9:$C$38,3,FALSE)),"")</f>
        <v/>
      </c>
      <c r="H1143" s="188" t="b">
        <f t="shared" si="200"/>
        <v>1</v>
      </c>
      <c r="I1143" s="147" t="str">
        <f t="shared" si="201"/>
        <v/>
      </c>
      <c r="J1143" s="300">
        <f t="shared" si="202"/>
        <v>0</v>
      </c>
      <c r="K1143" s="257"/>
      <c r="L1143" s="230"/>
      <c r="M1143" s="258"/>
      <c r="N1143" s="258"/>
      <c r="O1143" s="259"/>
      <c r="P1143" s="258"/>
      <c r="Q1143" s="259"/>
      <c r="R1143" s="261"/>
      <c r="S1143" s="261"/>
      <c r="T1143" s="236"/>
      <c r="U1143" s="402"/>
      <c r="V1143" s="277">
        <f t="shared" si="203"/>
        <v>0</v>
      </c>
      <c r="W1143" s="323" t="str">
        <f t="shared" si="204"/>
        <v/>
      </c>
      <c r="X1143" s="238" t="str">
        <f t="shared" si="205"/>
        <v/>
      </c>
      <c r="Y1143" s="252">
        <f t="shared" si="206"/>
        <v>0</v>
      </c>
      <c r="Z1143" s="252">
        <f t="shared" si="207"/>
        <v>0</v>
      </c>
      <c r="AA1143" s="253">
        <f t="shared" si="208"/>
        <v>0</v>
      </c>
      <c r="AB1143" s="254">
        <f t="shared" si="209"/>
        <v>0</v>
      </c>
      <c r="AC1143" s="254"/>
      <c r="AD1143" s="255"/>
    </row>
    <row r="1144" spans="1:30" ht="12.75" customHeight="1" x14ac:dyDescent="0.25">
      <c r="A1144" s="186"/>
      <c r="B1144" s="230"/>
      <c r="C1144" s="256"/>
      <c r="D1144" s="232"/>
      <c r="E1144" s="192">
        <f t="shared" si="199"/>
        <v>10</v>
      </c>
      <c r="F1144" s="144" t="str">
        <f>IFERROR(IF(MID(D1144,4,3)="AFE",VLOOKUP(D1144,'Affiliated entities'!$B$7:$T$37,2,FALSE),VLOOKUP(A1144,Beneficiaries!$A$9:$C$38,2,FALSE)),"")</f>
        <v/>
      </c>
      <c r="G1144" s="187" t="str">
        <f>IFERROR(IF(MID(D1144,4,3)="AFE",VLOOKUP(D1144,'Affiliated entities'!$B$7:$T$37,4,FALSE),VLOOKUP(A1144,Beneficiaries!$A$9:$C$38,3,FALSE)),"")</f>
        <v/>
      </c>
      <c r="H1144" s="188" t="b">
        <f t="shared" si="200"/>
        <v>1</v>
      </c>
      <c r="I1144" s="147" t="str">
        <f t="shared" si="201"/>
        <v/>
      </c>
      <c r="J1144" s="300">
        <f t="shared" si="202"/>
        <v>0</v>
      </c>
      <c r="K1144" s="257"/>
      <c r="L1144" s="230"/>
      <c r="M1144" s="258"/>
      <c r="N1144" s="258"/>
      <c r="O1144" s="259"/>
      <c r="P1144" s="258"/>
      <c r="Q1144" s="259"/>
      <c r="R1144" s="261"/>
      <c r="S1144" s="261"/>
      <c r="T1144" s="236"/>
      <c r="U1144" s="402"/>
      <c r="V1144" s="277">
        <f t="shared" si="203"/>
        <v>0</v>
      </c>
      <c r="W1144" s="323" t="str">
        <f t="shared" si="204"/>
        <v/>
      </c>
      <c r="X1144" s="238" t="str">
        <f t="shared" si="205"/>
        <v/>
      </c>
      <c r="Y1144" s="252">
        <f t="shared" si="206"/>
        <v>0</v>
      </c>
      <c r="Z1144" s="252">
        <f t="shared" si="207"/>
        <v>0</v>
      </c>
      <c r="AA1144" s="253">
        <f t="shared" si="208"/>
        <v>0</v>
      </c>
      <c r="AB1144" s="254">
        <f t="shared" si="209"/>
        <v>0</v>
      </c>
      <c r="AC1144" s="254"/>
      <c r="AD1144" s="255"/>
    </row>
    <row r="1145" spans="1:30" ht="12.75" customHeight="1" x14ac:dyDescent="0.25">
      <c r="A1145" s="186"/>
      <c r="B1145" s="230"/>
      <c r="C1145" s="256"/>
      <c r="D1145" s="232"/>
      <c r="E1145" s="192">
        <f t="shared" si="199"/>
        <v>10</v>
      </c>
      <c r="F1145" s="144" t="str">
        <f>IFERROR(IF(MID(D1145,4,3)="AFE",VLOOKUP(D1145,'Affiliated entities'!$B$7:$T$37,2,FALSE),VLOOKUP(A1145,Beneficiaries!$A$9:$C$38,2,FALSE)),"")</f>
        <v/>
      </c>
      <c r="G1145" s="187" t="str">
        <f>IFERROR(IF(MID(D1145,4,3)="AFE",VLOOKUP(D1145,'Affiliated entities'!$B$7:$T$37,4,FALSE),VLOOKUP(A1145,Beneficiaries!$A$9:$C$38,3,FALSE)),"")</f>
        <v/>
      </c>
      <c r="H1145" s="188" t="b">
        <f t="shared" si="200"/>
        <v>1</v>
      </c>
      <c r="I1145" s="147" t="str">
        <f t="shared" si="201"/>
        <v/>
      </c>
      <c r="J1145" s="300">
        <f t="shared" si="202"/>
        <v>0</v>
      </c>
      <c r="K1145" s="257"/>
      <c r="L1145" s="230"/>
      <c r="M1145" s="258"/>
      <c r="N1145" s="258"/>
      <c r="O1145" s="259"/>
      <c r="P1145" s="258"/>
      <c r="Q1145" s="259"/>
      <c r="R1145" s="261"/>
      <c r="S1145" s="261"/>
      <c r="T1145" s="236"/>
      <c r="U1145" s="402"/>
      <c r="V1145" s="277">
        <f t="shared" si="203"/>
        <v>0</v>
      </c>
      <c r="W1145" s="323" t="str">
        <f t="shared" si="204"/>
        <v/>
      </c>
      <c r="X1145" s="238" t="str">
        <f t="shared" si="205"/>
        <v/>
      </c>
      <c r="Y1145" s="252">
        <f t="shared" si="206"/>
        <v>0</v>
      </c>
      <c r="Z1145" s="252">
        <f t="shared" si="207"/>
        <v>0</v>
      </c>
      <c r="AA1145" s="253">
        <f t="shared" si="208"/>
        <v>0</v>
      </c>
      <c r="AB1145" s="254">
        <f t="shared" si="209"/>
        <v>0</v>
      </c>
      <c r="AC1145" s="254"/>
      <c r="AD1145" s="255"/>
    </row>
    <row r="1146" spans="1:30" ht="12.75" customHeight="1" x14ac:dyDescent="0.25">
      <c r="A1146" s="186"/>
      <c r="B1146" s="230"/>
      <c r="C1146" s="256"/>
      <c r="D1146" s="232"/>
      <c r="E1146" s="192">
        <f t="shared" si="199"/>
        <v>10</v>
      </c>
      <c r="F1146" s="144" t="str">
        <f>IFERROR(IF(MID(D1146,4,3)="AFE",VLOOKUP(D1146,'Affiliated entities'!$B$7:$T$37,2,FALSE),VLOOKUP(A1146,Beneficiaries!$A$9:$C$38,2,FALSE)),"")</f>
        <v/>
      </c>
      <c r="G1146" s="187" t="str">
        <f>IFERROR(IF(MID(D1146,4,3)="AFE",VLOOKUP(D1146,'Affiliated entities'!$B$7:$T$37,4,FALSE),VLOOKUP(A1146,Beneficiaries!$A$9:$C$38,3,FALSE)),"")</f>
        <v/>
      </c>
      <c r="H1146" s="188" t="b">
        <f t="shared" si="200"/>
        <v>1</v>
      </c>
      <c r="I1146" s="147" t="str">
        <f t="shared" si="201"/>
        <v/>
      </c>
      <c r="J1146" s="300">
        <f t="shared" si="202"/>
        <v>0</v>
      </c>
      <c r="K1146" s="257"/>
      <c r="L1146" s="230"/>
      <c r="M1146" s="258"/>
      <c r="N1146" s="258"/>
      <c r="O1146" s="259"/>
      <c r="P1146" s="258"/>
      <c r="Q1146" s="259"/>
      <c r="R1146" s="261"/>
      <c r="S1146" s="261"/>
      <c r="T1146" s="236"/>
      <c r="U1146" s="402"/>
      <c r="V1146" s="277">
        <f t="shared" si="203"/>
        <v>0</v>
      </c>
      <c r="W1146" s="323" t="str">
        <f t="shared" si="204"/>
        <v/>
      </c>
      <c r="X1146" s="238" t="str">
        <f t="shared" si="205"/>
        <v/>
      </c>
      <c r="Y1146" s="252">
        <f t="shared" si="206"/>
        <v>0</v>
      </c>
      <c r="Z1146" s="252">
        <f t="shared" si="207"/>
        <v>0</v>
      </c>
      <c r="AA1146" s="253">
        <f t="shared" si="208"/>
        <v>0</v>
      </c>
      <c r="AB1146" s="254">
        <f t="shared" si="209"/>
        <v>0</v>
      </c>
      <c r="AC1146" s="254"/>
      <c r="AD1146" s="255"/>
    </row>
    <row r="1147" spans="1:30" ht="12.75" customHeight="1" x14ac:dyDescent="0.25">
      <c r="A1147" s="186"/>
      <c r="B1147" s="230"/>
      <c r="C1147" s="256"/>
      <c r="D1147" s="232"/>
      <c r="E1147" s="192">
        <f t="shared" si="199"/>
        <v>10</v>
      </c>
      <c r="F1147" s="144" t="str">
        <f>IFERROR(IF(MID(D1147,4,3)="AFE",VLOOKUP(D1147,'Affiliated entities'!$B$7:$T$37,2,FALSE),VLOOKUP(A1147,Beneficiaries!$A$9:$C$38,2,FALSE)),"")</f>
        <v/>
      </c>
      <c r="G1147" s="187" t="str">
        <f>IFERROR(IF(MID(D1147,4,3)="AFE",VLOOKUP(D1147,'Affiliated entities'!$B$7:$T$37,4,FALSE),VLOOKUP(A1147,Beneficiaries!$A$9:$C$38,3,FALSE)),"")</f>
        <v/>
      </c>
      <c r="H1147" s="188" t="b">
        <f t="shared" si="200"/>
        <v>1</v>
      </c>
      <c r="I1147" s="147" t="str">
        <f t="shared" si="201"/>
        <v/>
      </c>
      <c r="J1147" s="300">
        <f t="shared" si="202"/>
        <v>0</v>
      </c>
      <c r="K1147" s="257"/>
      <c r="L1147" s="230"/>
      <c r="M1147" s="258"/>
      <c r="N1147" s="258"/>
      <c r="O1147" s="259"/>
      <c r="P1147" s="258"/>
      <c r="Q1147" s="259"/>
      <c r="R1147" s="261"/>
      <c r="S1147" s="261"/>
      <c r="T1147" s="236"/>
      <c r="U1147" s="402"/>
      <c r="V1147" s="277">
        <f t="shared" si="203"/>
        <v>0</v>
      </c>
      <c r="W1147" s="323" t="str">
        <f t="shared" si="204"/>
        <v/>
      </c>
      <c r="X1147" s="238" t="str">
        <f t="shared" si="205"/>
        <v/>
      </c>
      <c r="Y1147" s="252">
        <f t="shared" si="206"/>
        <v>0</v>
      </c>
      <c r="Z1147" s="252">
        <f t="shared" si="207"/>
        <v>0</v>
      </c>
      <c r="AA1147" s="253">
        <f t="shared" si="208"/>
        <v>0</v>
      </c>
      <c r="AB1147" s="254">
        <f t="shared" si="209"/>
        <v>0</v>
      </c>
      <c r="AC1147" s="254"/>
      <c r="AD1147" s="255"/>
    </row>
    <row r="1148" spans="1:30" ht="12.75" customHeight="1" x14ac:dyDescent="0.25">
      <c r="A1148" s="186"/>
      <c r="B1148" s="230"/>
      <c r="C1148" s="256"/>
      <c r="D1148" s="232"/>
      <c r="E1148" s="192">
        <f t="shared" si="199"/>
        <v>10</v>
      </c>
      <c r="F1148" s="144" t="str">
        <f>IFERROR(IF(MID(D1148,4,3)="AFE",VLOOKUP(D1148,'Affiliated entities'!$B$7:$T$37,2,FALSE),VLOOKUP(A1148,Beneficiaries!$A$9:$C$38,2,FALSE)),"")</f>
        <v/>
      </c>
      <c r="G1148" s="187" t="str">
        <f>IFERROR(IF(MID(D1148,4,3)="AFE",VLOOKUP(D1148,'Affiliated entities'!$B$7:$T$37,4,FALSE),VLOOKUP(A1148,Beneficiaries!$A$9:$C$38,3,FALSE)),"")</f>
        <v/>
      </c>
      <c r="H1148" s="188" t="b">
        <f t="shared" si="200"/>
        <v>1</v>
      </c>
      <c r="I1148" s="147" t="str">
        <f t="shared" si="201"/>
        <v/>
      </c>
      <c r="J1148" s="300">
        <f t="shared" si="202"/>
        <v>0</v>
      </c>
      <c r="K1148" s="257"/>
      <c r="L1148" s="230"/>
      <c r="M1148" s="258"/>
      <c r="N1148" s="258"/>
      <c r="O1148" s="259"/>
      <c r="P1148" s="258"/>
      <c r="Q1148" s="259"/>
      <c r="R1148" s="261"/>
      <c r="S1148" s="261"/>
      <c r="T1148" s="236"/>
      <c r="U1148" s="402"/>
      <c r="V1148" s="277">
        <f t="shared" si="203"/>
        <v>0</v>
      </c>
      <c r="W1148" s="323" t="str">
        <f t="shared" si="204"/>
        <v/>
      </c>
      <c r="X1148" s="238" t="str">
        <f t="shared" si="205"/>
        <v/>
      </c>
      <c r="Y1148" s="252">
        <f t="shared" si="206"/>
        <v>0</v>
      </c>
      <c r="Z1148" s="252">
        <f t="shared" si="207"/>
        <v>0</v>
      </c>
      <c r="AA1148" s="253">
        <f t="shared" si="208"/>
        <v>0</v>
      </c>
      <c r="AB1148" s="254">
        <f t="shared" si="209"/>
        <v>0</v>
      </c>
      <c r="AC1148" s="254"/>
      <c r="AD1148" s="255"/>
    </row>
    <row r="1149" spans="1:30" ht="12.75" customHeight="1" x14ac:dyDescent="0.25">
      <c r="A1149" s="186"/>
      <c r="B1149" s="230"/>
      <c r="C1149" s="256"/>
      <c r="D1149" s="232"/>
      <c r="E1149" s="192">
        <f t="shared" si="199"/>
        <v>10</v>
      </c>
      <c r="F1149" s="144" t="str">
        <f>IFERROR(IF(MID(D1149,4,3)="AFE",VLOOKUP(D1149,'Affiliated entities'!$B$7:$T$37,2,FALSE),VLOOKUP(A1149,Beneficiaries!$A$9:$C$38,2,FALSE)),"")</f>
        <v/>
      </c>
      <c r="G1149" s="187" t="str">
        <f>IFERROR(IF(MID(D1149,4,3)="AFE",VLOOKUP(D1149,'Affiliated entities'!$B$7:$T$37,4,FALSE),VLOOKUP(A1149,Beneficiaries!$A$9:$C$38,3,FALSE)),"")</f>
        <v/>
      </c>
      <c r="H1149" s="188" t="b">
        <f t="shared" si="200"/>
        <v>1</v>
      </c>
      <c r="I1149" s="147" t="str">
        <f t="shared" si="201"/>
        <v/>
      </c>
      <c r="J1149" s="300">
        <f t="shared" si="202"/>
        <v>0</v>
      </c>
      <c r="K1149" s="257"/>
      <c r="L1149" s="230"/>
      <c r="M1149" s="258"/>
      <c r="N1149" s="258"/>
      <c r="O1149" s="259"/>
      <c r="P1149" s="258"/>
      <c r="Q1149" s="259"/>
      <c r="R1149" s="261"/>
      <c r="S1149" s="261"/>
      <c r="T1149" s="236"/>
      <c r="U1149" s="402"/>
      <c r="V1149" s="277">
        <f t="shared" si="203"/>
        <v>0</v>
      </c>
      <c r="W1149" s="323" t="str">
        <f t="shared" si="204"/>
        <v/>
      </c>
      <c r="X1149" s="238" t="str">
        <f t="shared" si="205"/>
        <v/>
      </c>
      <c r="Y1149" s="252">
        <f t="shared" si="206"/>
        <v>0</v>
      </c>
      <c r="Z1149" s="252">
        <f t="shared" si="207"/>
        <v>0</v>
      </c>
      <c r="AA1149" s="253">
        <f t="shared" si="208"/>
        <v>0</v>
      </c>
      <c r="AB1149" s="254">
        <f t="shared" si="209"/>
        <v>0</v>
      </c>
      <c r="AC1149" s="254"/>
      <c r="AD1149" s="255"/>
    </row>
    <row r="1150" spans="1:30" ht="12.75" customHeight="1" x14ac:dyDescent="0.25">
      <c r="A1150" s="186"/>
      <c r="B1150" s="230"/>
      <c r="C1150" s="256"/>
      <c r="D1150" s="232"/>
      <c r="E1150" s="192">
        <f t="shared" si="199"/>
        <v>10</v>
      </c>
      <c r="F1150" s="144" t="str">
        <f>IFERROR(IF(MID(D1150,4,3)="AFE",VLOOKUP(D1150,'Affiliated entities'!$B$7:$T$37,2,FALSE),VLOOKUP(A1150,Beneficiaries!$A$9:$C$38,2,FALSE)),"")</f>
        <v/>
      </c>
      <c r="G1150" s="187" t="str">
        <f>IFERROR(IF(MID(D1150,4,3)="AFE",VLOOKUP(D1150,'Affiliated entities'!$B$7:$T$37,4,FALSE),VLOOKUP(A1150,Beneficiaries!$A$9:$C$38,3,FALSE)),"")</f>
        <v/>
      </c>
      <c r="H1150" s="188" t="b">
        <f t="shared" si="200"/>
        <v>1</v>
      </c>
      <c r="I1150" s="147" t="str">
        <f t="shared" si="201"/>
        <v/>
      </c>
      <c r="J1150" s="300">
        <f t="shared" si="202"/>
        <v>0</v>
      </c>
      <c r="K1150" s="257"/>
      <c r="L1150" s="230"/>
      <c r="M1150" s="258"/>
      <c r="N1150" s="258"/>
      <c r="O1150" s="259"/>
      <c r="P1150" s="258"/>
      <c r="Q1150" s="259"/>
      <c r="R1150" s="261"/>
      <c r="S1150" s="261"/>
      <c r="T1150" s="236"/>
      <c r="U1150" s="402"/>
      <c r="V1150" s="277">
        <f t="shared" si="203"/>
        <v>0</v>
      </c>
      <c r="W1150" s="323" t="str">
        <f t="shared" si="204"/>
        <v/>
      </c>
      <c r="X1150" s="238" t="str">
        <f t="shared" si="205"/>
        <v/>
      </c>
      <c r="Y1150" s="252">
        <f t="shared" si="206"/>
        <v>0</v>
      </c>
      <c r="Z1150" s="252">
        <f t="shared" si="207"/>
        <v>0</v>
      </c>
      <c r="AA1150" s="253">
        <f t="shared" si="208"/>
        <v>0</v>
      </c>
      <c r="AB1150" s="254">
        <f t="shared" si="209"/>
        <v>0</v>
      </c>
      <c r="AC1150" s="254"/>
      <c r="AD1150" s="255"/>
    </row>
    <row r="1151" spans="1:30" ht="12.75" customHeight="1" x14ac:dyDescent="0.25">
      <c r="A1151" s="186"/>
      <c r="B1151" s="230"/>
      <c r="C1151" s="256"/>
      <c r="D1151" s="232"/>
      <c r="E1151" s="192">
        <f t="shared" si="199"/>
        <v>10</v>
      </c>
      <c r="F1151" s="144" t="str">
        <f>IFERROR(IF(MID(D1151,4,3)="AFE",VLOOKUP(D1151,'Affiliated entities'!$B$7:$T$37,2,FALSE),VLOOKUP(A1151,Beneficiaries!$A$9:$C$38,2,FALSE)),"")</f>
        <v/>
      </c>
      <c r="G1151" s="187" t="str">
        <f>IFERROR(IF(MID(D1151,4,3)="AFE",VLOOKUP(D1151,'Affiliated entities'!$B$7:$T$37,4,FALSE),VLOOKUP(A1151,Beneficiaries!$A$9:$C$38,3,FALSE)),"")</f>
        <v/>
      </c>
      <c r="H1151" s="188" t="b">
        <f t="shared" si="200"/>
        <v>1</v>
      </c>
      <c r="I1151" s="147" t="str">
        <f t="shared" si="201"/>
        <v/>
      </c>
      <c r="J1151" s="300">
        <f t="shared" si="202"/>
        <v>0</v>
      </c>
      <c r="K1151" s="257"/>
      <c r="L1151" s="230"/>
      <c r="M1151" s="258"/>
      <c r="N1151" s="258"/>
      <c r="O1151" s="259"/>
      <c r="P1151" s="258"/>
      <c r="Q1151" s="259"/>
      <c r="R1151" s="261"/>
      <c r="S1151" s="261"/>
      <c r="T1151" s="236"/>
      <c r="U1151" s="402"/>
      <c r="V1151" s="277">
        <f t="shared" si="203"/>
        <v>0</v>
      </c>
      <c r="W1151" s="323" t="str">
        <f t="shared" si="204"/>
        <v/>
      </c>
      <c r="X1151" s="238" t="str">
        <f t="shared" si="205"/>
        <v/>
      </c>
      <c r="Y1151" s="252">
        <f t="shared" si="206"/>
        <v>0</v>
      </c>
      <c r="Z1151" s="252">
        <f t="shared" si="207"/>
        <v>0</v>
      </c>
      <c r="AA1151" s="253">
        <f t="shared" si="208"/>
        <v>0</v>
      </c>
      <c r="AB1151" s="254">
        <f t="shared" si="209"/>
        <v>0</v>
      </c>
      <c r="AC1151" s="254"/>
      <c r="AD1151" s="255"/>
    </row>
    <row r="1152" spans="1:30" ht="12.75" customHeight="1" x14ac:dyDescent="0.25">
      <c r="A1152" s="186"/>
      <c r="B1152" s="230"/>
      <c r="C1152" s="256"/>
      <c r="D1152" s="232"/>
      <c r="E1152" s="192">
        <f t="shared" si="199"/>
        <v>10</v>
      </c>
      <c r="F1152" s="144" t="str">
        <f>IFERROR(IF(MID(D1152,4,3)="AFE",VLOOKUP(D1152,'Affiliated entities'!$B$7:$T$37,2,FALSE),VLOOKUP(A1152,Beneficiaries!$A$9:$C$38,2,FALSE)),"")</f>
        <v/>
      </c>
      <c r="G1152" s="187" t="str">
        <f>IFERROR(IF(MID(D1152,4,3)="AFE",VLOOKUP(D1152,'Affiliated entities'!$B$7:$T$37,4,FALSE),VLOOKUP(A1152,Beneficiaries!$A$9:$C$38,3,FALSE)),"")</f>
        <v/>
      </c>
      <c r="H1152" s="188" t="b">
        <f t="shared" si="200"/>
        <v>1</v>
      </c>
      <c r="I1152" s="147" t="str">
        <f t="shared" si="201"/>
        <v/>
      </c>
      <c r="J1152" s="300">
        <f t="shared" si="202"/>
        <v>0</v>
      </c>
      <c r="K1152" s="257"/>
      <c r="L1152" s="230"/>
      <c r="M1152" s="258"/>
      <c r="N1152" s="258"/>
      <c r="O1152" s="259"/>
      <c r="P1152" s="258"/>
      <c r="Q1152" s="259"/>
      <c r="R1152" s="261"/>
      <c r="S1152" s="261"/>
      <c r="T1152" s="236"/>
      <c r="U1152" s="402"/>
      <c r="V1152" s="277">
        <f t="shared" si="203"/>
        <v>0</v>
      </c>
      <c r="W1152" s="323" t="str">
        <f t="shared" si="204"/>
        <v/>
      </c>
      <c r="X1152" s="238" t="str">
        <f t="shared" si="205"/>
        <v/>
      </c>
      <c r="Y1152" s="252">
        <f t="shared" si="206"/>
        <v>0</v>
      </c>
      <c r="Z1152" s="252">
        <f t="shared" si="207"/>
        <v>0</v>
      </c>
      <c r="AA1152" s="253">
        <f t="shared" si="208"/>
        <v>0</v>
      </c>
      <c r="AB1152" s="254">
        <f t="shared" si="209"/>
        <v>0</v>
      </c>
      <c r="AC1152" s="254"/>
      <c r="AD1152" s="255"/>
    </row>
    <row r="1153" spans="1:30" ht="12.75" customHeight="1" x14ac:dyDescent="0.25">
      <c r="A1153" s="186"/>
      <c r="B1153" s="230"/>
      <c r="C1153" s="256"/>
      <c r="D1153" s="232"/>
      <c r="E1153" s="192">
        <f t="shared" si="199"/>
        <v>10</v>
      </c>
      <c r="F1153" s="144" t="str">
        <f>IFERROR(IF(MID(D1153,4,3)="AFE",VLOOKUP(D1153,'Affiliated entities'!$B$7:$T$37,2,FALSE),VLOOKUP(A1153,Beneficiaries!$A$9:$C$38,2,FALSE)),"")</f>
        <v/>
      </c>
      <c r="G1153" s="187" t="str">
        <f>IFERROR(IF(MID(D1153,4,3)="AFE",VLOOKUP(D1153,'Affiliated entities'!$B$7:$T$37,4,FALSE),VLOOKUP(A1153,Beneficiaries!$A$9:$C$38,3,FALSE)),"")</f>
        <v/>
      </c>
      <c r="H1153" s="188" t="b">
        <f t="shared" si="200"/>
        <v>1</v>
      </c>
      <c r="I1153" s="147" t="str">
        <f t="shared" si="201"/>
        <v/>
      </c>
      <c r="J1153" s="300">
        <f t="shared" si="202"/>
        <v>0</v>
      </c>
      <c r="K1153" s="257"/>
      <c r="L1153" s="230"/>
      <c r="M1153" s="258"/>
      <c r="N1153" s="258"/>
      <c r="O1153" s="259"/>
      <c r="P1153" s="258"/>
      <c r="Q1153" s="259"/>
      <c r="R1153" s="261"/>
      <c r="S1153" s="261"/>
      <c r="T1153" s="236"/>
      <c r="U1153" s="402"/>
      <c r="V1153" s="277">
        <f t="shared" si="203"/>
        <v>0</v>
      </c>
      <c r="W1153" s="323" t="str">
        <f t="shared" si="204"/>
        <v/>
      </c>
      <c r="X1153" s="238" t="str">
        <f t="shared" si="205"/>
        <v/>
      </c>
      <c r="Y1153" s="252">
        <f t="shared" si="206"/>
        <v>0</v>
      </c>
      <c r="Z1153" s="252">
        <f t="shared" si="207"/>
        <v>0</v>
      </c>
      <c r="AA1153" s="253">
        <f t="shared" si="208"/>
        <v>0</v>
      </c>
      <c r="AB1153" s="254">
        <f t="shared" si="209"/>
        <v>0</v>
      </c>
      <c r="AC1153" s="254"/>
      <c r="AD1153" s="255"/>
    </row>
    <row r="1154" spans="1:30" ht="12.75" customHeight="1" x14ac:dyDescent="0.25">
      <c r="A1154" s="186"/>
      <c r="B1154" s="230"/>
      <c r="C1154" s="256"/>
      <c r="D1154" s="232"/>
      <c r="E1154" s="192">
        <f t="shared" si="199"/>
        <v>10</v>
      </c>
      <c r="F1154" s="144" t="str">
        <f>IFERROR(IF(MID(D1154,4,3)="AFE",VLOOKUP(D1154,'Affiliated entities'!$B$7:$T$37,2,FALSE),VLOOKUP(A1154,Beneficiaries!$A$9:$C$38,2,FALSE)),"")</f>
        <v/>
      </c>
      <c r="G1154" s="187" t="str">
        <f>IFERROR(IF(MID(D1154,4,3)="AFE",VLOOKUP(D1154,'Affiliated entities'!$B$7:$T$37,4,FALSE),VLOOKUP(A1154,Beneficiaries!$A$9:$C$38,3,FALSE)),"")</f>
        <v/>
      </c>
      <c r="H1154" s="188" t="b">
        <f t="shared" si="200"/>
        <v>1</v>
      </c>
      <c r="I1154" s="147" t="str">
        <f t="shared" si="201"/>
        <v/>
      </c>
      <c r="J1154" s="300">
        <f t="shared" si="202"/>
        <v>0</v>
      </c>
      <c r="K1154" s="257"/>
      <c r="L1154" s="230"/>
      <c r="M1154" s="258"/>
      <c r="N1154" s="258"/>
      <c r="O1154" s="259"/>
      <c r="P1154" s="258"/>
      <c r="Q1154" s="259"/>
      <c r="R1154" s="261"/>
      <c r="S1154" s="261"/>
      <c r="T1154" s="236"/>
      <c r="U1154" s="402"/>
      <c r="V1154" s="277">
        <f t="shared" si="203"/>
        <v>0</v>
      </c>
      <c r="W1154" s="323" t="str">
        <f t="shared" si="204"/>
        <v/>
      </c>
      <c r="X1154" s="238" t="str">
        <f t="shared" si="205"/>
        <v/>
      </c>
      <c r="Y1154" s="252">
        <f t="shared" si="206"/>
        <v>0</v>
      </c>
      <c r="Z1154" s="252">
        <f t="shared" si="207"/>
        <v>0</v>
      </c>
      <c r="AA1154" s="253">
        <f t="shared" si="208"/>
        <v>0</v>
      </c>
      <c r="AB1154" s="254">
        <f t="shared" si="209"/>
        <v>0</v>
      </c>
      <c r="AC1154" s="254"/>
      <c r="AD1154" s="255"/>
    </row>
    <row r="1155" spans="1:30" ht="12.75" customHeight="1" x14ac:dyDescent="0.25">
      <c r="A1155" s="186"/>
      <c r="B1155" s="230"/>
      <c r="C1155" s="256"/>
      <c r="D1155" s="232"/>
      <c r="E1155" s="192">
        <f t="shared" si="199"/>
        <v>10</v>
      </c>
      <c r="F1155" s="144" t="str">
        <f>IFERROR(IF(MID(D1155,4,3)="AFE",VLOOKUP(D1155,'Affiliated entities'!$B$7:$T$37,2,FALSE),VLOOKUP(A1155,Beneficiaries!$A$9:$C$38,2,FALSE)),"")</f>
        <v/>
      </c>
      <c r="G1155" s="187" t="str">
        <f>IFERROR(IF(MID(D1155,4,3)="AFE",VLOOKUP(D1155,'Affiliated entities'!$B$7:$T$37,4,FALSE),VLOOKUP(A1155,Beneficiaries!$A$9:$C$38,3,FALSE)),"")</f>
        <v/>
      </c>
      <c r="H1155" s="188" t="b">
        <f t="shared" si="200"/>
        <v>1</v>
      </c>
      <c r="I1155" s="147" t="str">
        <f t="shared" si="201"/>
        <v/>
      </c>
      <c r="J1155" s="300">
        <f t="shared" si="202"/>
        <v>0</v>
      </c>
      <c r="K1155" s="257"/>
      <c r="L1155" s="230"/>
      <c r="M1155" s="258"/>
      <c r="N1155" s="258"/>
      <c r="O1155" s="259"/>
      <c r="P1155" s="258"/>
      <c r="Q1155" s="259"/>
      <c r="R1155" s="261"/>
      <c r="S1155" s="261"/>
      <c r="T1155" s="236"/>
      <c r="U1155" s="402"/>
      <c r="V1155" s="277">
        <f t="shared" si="203"/>
        <v>0</v>
      </c>
      <c r="W1155" s="323" t="str">
        <f t="shared" si="204"/>
        <v/>
      </c>
      <c r="X1155" s="238" t="str">
        <f t="shared" si="205"/>
        <v/>
      </c>
      <c r="Y1155" s="252">
        <f t="shared" si="206"/>
        <v>0</v>
      </c>
      <c r="Z1155" s="252">
        <f t="shared" si="207"/>
        <v>0</v>
      </c>
      <c r="AA1155" s="253">
        <f t="shared" si="208"/>
        <v>0</v>
      </c>
      <c r="AB1155" s="254">
        <f t="shared" si="209"/>
        <v>0</v>
      </c>
      <c r="AC1155" s="254"/>
      <c r="AD1155" s="255"/>
    </row>
    <row r="1156" spans="1:30" ht="12.75" customHeight="1" x14ac:dyDescent="0.25">
      <c r="A1156" s="186"/>
      <c r="B1156" s="230"/>
      <c r="C1156" s="256"/>
      <c r="D1156" s="232"/>
      <c r="E1156" s="192">
        <f t="shared" si="199"/>
        <v>10</v>
      </c>
      <c r="F1156" s="144" t="str">
        <f>IFERROR(IF(MID(D1156,4,3)="AFE",VLOOKUP(D1156,'Affiliated entities'!$B$7:$T$37,2,FALSE),VLOOKUP(A1156,Beneficiaries!$A$9:$C$38,2,FALSE)),"")</f>
        <v/>
      </c>
      <c r="G1156" s="187" t="str">
        <f>IFERROR(IF(MID(D1156,4,3)="AFE",VLOOKUP(D1156,'Affiliated entities'!$B$7:$T$37,4,FALSE),VLOOKUP(A1156,Beneficiaries!$A$9:$C$38,3,FALSE)),"")</f>
        <v/>
      </c>
      <c r="H1156" s="188" t="b">
        <f t="shared" si="200"/>
        <v>1</v>
      </c>
      <c r="I1156" s="147" t="str">
        <f t="shared" si="201"/>
        <v/>
      </c>
      <c r="J1156" s="300">
        <f t="shared" si="202"/>
        <v>0</v>
      </c>
      <c r="K1156" s="257"/>
      <c r="L1156" s="230"/>
      <c r="M1156" s="258"/>
      <c r="N1156" s="258"/>
      <c r="O1156" s="259"/>
      <c r="P1156" s="258"/>
      <c r="Q1156" s="259"/>
      <c r="R1156" s="261"/>
      <c r="S1156" s="261"/>
      <c r="T1156" s="236"/>
      <c r="U1156" s="402"/>
      <c r="V1156" s="277">
        <f t="shared" si="203"/>
        <v>0</v>
      </c>
      <c r="W1156" s="323" t="str">
        <f t="shared" si="204"/>
        <v/>
      </c>
      <c r="X1156" s="238" t="str">
        <f t="shared" si="205"/>
        <v/>
      </c>
      <c r="Y1156" s="252">
        <f t="shared" si="206"/>
        <v>0</v>
      </c>
      <c r="Z1156" s="252">
        <f t="shared" si="207"/>
        <v>0</v>
      </c>
      <c r="AA1156" s="253">
        <f t="shared" si="208"/>
        <v>0</v>
      </c>
      <c r="AB1156" s="254">
        <f t="shared" si="209"/>
        <v>0</v>
      </c>
      <c r="AC1156" s="254"/>
      <c r="AD1156" s="255"/>
    </row>
    <row r="1157" spans="1:30" ht="12.75" customHeight="1" x14ac:dyDescent="0.25">
      <c r="A1157" s="186"/>
      <c r="B1157" s="230"/>
      <c r="C1157" s="256"/>
      <c r="D1157" s="232"/>
      <c r="E1157" s="192">
        <f t="shared" si="199"/>
        <v>10</v>
      </c>
      <c r="F1157" s="144" t="str">
        <f>IFERROR(IF(MID(D1157,4,3)="AFE",VLOOKUP(D1157,'Affiliated entities'!$B$7:$T$37,2,FALSE),VLOOKUP(A1157,Beneficiaries!$A$9:$C$38,2,FALSE)),"")</f>
        <v/>
      </c>
      <c r="G1157" s="187" t="str">
        <f>IFERROR(IF(MID(D1157,4,3)="AFE",VLOOKUP(D1157,'Affiliated entities'!$B$7:$T$37,4,FALSE),VLOOKUP(A1157,Beneficiaries!$A$9:$C$38,3,FALSE)),"")</f>
        <v/>
      </c>
      <c r="H1157" s="188" t="b">
        <f t="shared" si="200"/>
        <v>1</v>
      </c>
      <c r="I1157" s="147" t="str">
        <f t="shared" si="201"/>
        <v/>
      </c>
      <c r="J1157" s="300">
        <f t="shared" si="202"/>
        <v>0</v>
      </c>
      <c r="K1157" s="257"/>
      <c r="L1157" s="230"/>
      <c r="M1157" s="258"/>
      <c r="N1157" s="258"/>
      <c r="O1157" s="259"/>
      <c r="P1157" s="258"/>
      <c r="Q1157" s="259"/>
      <c r="R1157" s="261"/>
      <c r="S1157" s="261"/>
      <c r="T1157" s="236"/>
      <c r="U1157" s="402"/>
      <c r="V1157" s="277">
        <f t="shared" si="203"/>
        <v>0</v>
      </c>
      <c r="W1157" s="323" t="str">
        <f t="shared" si="204"/>
        <v/>
      </c>
      <c r="X1157" s="238" t="str">
        <f t="shared" si="205"/>
        <v/>
      </c>
      <c r="Y1157" s="252">
        <f t="shared" si="206"/>
        <v>0</v>
      </c>
      <c r="Z1157" s="252">
        <f t="shared" si="207"/>
        <v>0</v>
      </c>
      <c r="AA1157" s="253">
        <f t="shared" si="208"/>
        <v>0</v>
      </c>
      <c r="AB1157" s="254">
        <f t="shared" si="209"/>
        <v>0</v>
      </c>
      <c r="AC1157" s="254"/>
      <c r="AD1157" s="255"/>
    </row>
    <row r="1158" spans="1:30" ht="12.75" customHeight="1" x14ac:dyDescent="0.25">
      <c r="A1158" s="186"/>
      <c r="B1158" s="230"/>
      <c r="C1158" s="256"/>
      <c r="D1158" s="232"/>
      <c r="E1158" s="192">
        <f t="shared" si="199"/>
        <v>10</v>
      </c>
      <c r="F1158" s="144" t="str">
        <f>IFERROR(IF(MID(D1158,4,3)="AFE",VLOOKUP(D1158,'Affiliated entities'!$B$7:$T$37,2,FALSE),VLOOKUP(A1158,Beneficiaries!$A$9:$C$38,2,FALSE)),"")</f>
        <v/>
      </c>
      <c r="G1158" s="187" t="str">
        <f>IFERROR(IF(MID(D1158,4,3)="AFE",VLOOKUP(D1158,'Affiliated entities'!$B$7:$T$37,4,FALSE),VLOOKUP(A1158,Beneficiaries!$A$9:$C$38,3,FALSE)),"")</f>
        <v/>
      </c>
      <c r="H1158" s="188" t="b">
        <f t="shared" si="200"/>
        <v>1</v>
      </c>
      <c r="I1158" s="147" t="str">
        <f t="shared" si="201"/>
        <v/>
      </c>
      <c r="J1158" s="300">
        <f t="shared" si="202"/>
        <v>0</v>
      </c>
      <c r="K1158" s="257"/>
      <c r="L1158" s="230"/>
      <c r="M1158" s="258"/>
      <c r="N1158" s="258"/>
      <c r="O1158" s="259"/>
      <c r="P1158" s="258"/>
      <c r="Q1158" s="259"/>
      <c r="R1158" s="261"/>
      <c r="S1158" s="261"/>
      <c r="T1158" s="236"/>
      <c r="U1158" s="402"/>
      <c r="V1158" s="277">
        <f t="shared" si="203"/>
        <v>0</v>
      </c>
      <c r="W1158" s="323" t="str">
        <f t="shared" si="204"/>
        <v/>
      </c>
      <c r="X1158" s="238" t="str">
        <f t="shared" si="205"/>
        <v/>
      </c>
      <c r="Y1158" s="252">
        <f t="shared" si="206"/>
        <v>0</v>
      </c>
      <c r="Z1158" s="252">
        <f t="shared" si="207"/>
        <v>0</v>
      </c>
      <c r="AA1158" s="253">
        <f t="shared" si="208"/>
        <v>0</v>
      </c>
      <c r="AB1158" s="254">
        <f t="shared" si="209"/>
        <v>0</v>
      </c>
      <c r="AC1158" s="254"/>
      <c r="AD1158" s="255"/>
    </row>
    <row r="1159" spans="1:30" ht="12.75" customHeight="1" x14ac:dyDescent="0.25">
      <c r="A1159" s="186"/>
      <c r="B1159" s="230"/>
      <c r="C1159" s="256"/>
      <c r="D1159" s="232"/>
      <c r="E1159" s="192">
        <f t="shared" si="199"/>
        <v>10</v>
      </c>
      <c r="F1159" s="144" t="str">
        <f>IFERROR(IF(MID(D1159,4,3)="AFE",VLOOKUP(D1159,'Affiliated entities'!$B$7:$T$37,2,FALSE),VLOOKUP(A1159,Beneficiaries!$A$9:$C$38,2,FALSE)),"")</f>
        <v/>
      </c>
      <c r="G1159" s="187" t="str">
        <f>IFERROR(IF(MID(D1159,4,3)="AFE",VLOOKUP(D1159,'Affiliated entities'!$B$7:$T$37,4,FALSE),VLOOKUP(A1159,Beneficiaries!$A$9:$C$38,3,FALSE)),"")</f>
        <v/>
      </c>
      <c r="H1159" s="188" t="b">
        <f t="shared" si="200"/>
        <v>1</v>
      </c>
      <c r="I1159" s="147" t="str">
        <f t="shared" si="201"/>
        <v/>
      </c>
      <c r="J1159" s="300">
        <f t="shared" si="202"/>
        <v>0</v>
      </c>
      <c r="K1159" s="257"/>
      <c r="L1159" s="230"/>
      <c r="M1159" s="258"/>
      <c r="N1159" s="258"/>
      <c r="O1159" s="259"/>
      <c r="P1159" s="258"/>
      <c r="Q1159" s="259"/>
      <c r="R1159" s="261"/>
      <c r="S1159" s="261"/>
      <c r="T1159" s="236"/>
      <c r="U1159" s="402"/>
      <c r="V1159" s="277">
        <f t="shared" si="203"/>
        <v>0</v>
      </c>
      <c r="W1159" s="323" t="str">
        <f t="shared" si="204"/>
        <v/>
      </c>
      <c r="X1159" s="238" t="str">
        <f t="shared" si="205"/>
        <v/>
      </c>
      <c r="Y1159" s="252">
        <f t="shared" si="206"/>
        <v>0</v>
      </c>
      <c r="Z1159" s="252">
        <f t="shared" si="207"/>
        <v>0</v>
      </c>
      <c r="AA1159" s="253">
        <f t="shared" si="208"/>
        <v>0</v>
      </c>
      <c r="AB1159" s="254">
        <f t="shared" si="209"/>
        <v>0</v>
      </c>
      <c r="AC1159" s="254"/>
      <c r="AD1159" s="255"/>
    </row>
    <row r="1160" spans="1:30" ht="12.75" customHeight="1" x14ac:dyDescent="0.25">
      <c r="A1160" s="186"/>
      <c r="B1160" s="230"/>
      <c r="C1160" s="256"/>
      <c r="D1160" s="232"/>
      <c r="E1160" s="192">
        <f t="shared" si="199"/>
        <v>10</v>
      </c>
      <c r="F1160" s="144" t="str">
        <f>IFERROR(IF(MID(D1160,4,3)="AFE",VLOOKUP(D1160,'Affiliated entities'!$B$7:$T$37,2,FALSE),VLOOKUP(A1160,Beneficiaries!$A$9:$C$38,2,FALSE)),"")</f>
        <v/>
      </c>
      <c r="G1160" s="187" t="str">
        <f>IFERROR(IF(MID(D1160,4,3)="AFE",VLOOKUP(D1160,'Affiliated entities'!$B$7:$T$37,4,FALSE),VLOOKUP(A1160,Beneficiaries!$A$9:$C$38,3,FALSE)),"")</f>
        <v/>
      </c>
      <c r="H1160" s="188" t="b">
        <f t="shared" si="200"/>
        <v>1</v>
      </c>
      <c r="I1160" s="147" t="str">
        <f t="shared" si="201"/>
        <v/>
      </c>
      <c r="J1160" s="300">
        <f t="shared" si="202"/>
        <v>0</v>
      </c>
      <c r="K1160" s="257"/>
      <c r="L1160" s="230"/>
      <c r="M1160" s="258"/>
      <c r="N1160" s="258"/>
      <c r="O1160" s="259"/>
      <c r="P1160" s="258"/>
      <c r="Q1160" s="259"/>
      <c r="R1160" s="261"/>
      <c r="S1160" s="261"/>
      <c r="T1160" s="236"/>
      <c r="U1160" s="402"/>
      <c r="V1160" s="277">
        <f t="shared" si="203"/>
        <v>0</v>
      </c>
      <c r="W1160" s="323" t="str">
        <f t="shared" si="204"/>
        <v/>
      </c>
      <c r="X1160" s="238" t="str">
        <f t="shared" si="205"/>
        <v/>
      </c>
      <c r="Y1160" s="252">
        <f t="shared" si="206"/>
        <v>0</v>
      </c>
      <c r="Z1160" s="252">
        <f t="shared" si="207"/>
        <v>0</v>
      </c>
      <c r="AA1160" s="253">
        <f t="shared" si="208"/>
        <v>0</v>
      </c>
      <c r="AB1160" s="254">
        <f t="shared" si="209"/>
        <v>0</v>
      </c>
      <c r="AC1160" s="254"/>
      <c r="AD1160" s="255"/>
    </row>
    <row r="1161" spans="1:30" ht="12.75" customHeight="1" x14ac:dyDescent="0.25">
      <c r="A1161" s="186"/>
      <c r="B1161" s="230"/>
      <c r="C1161" s="256"/>
      <c r="D1161" s="232"/>
      <c r="E1161" s="192">
        <f t="shared" si="199"/>
        <v>10</v>
      </c>
      <c r="F1161" s="144" t="str">
        <f>IFERROR(IF(MID(D1161,4,3)="AFE",VLOOKUP(D1161,'Affiliated entities'!$B$7:$T$37,2,FALSE),VLOOKUP(A1161,Beneficiaries!$A$9:$C$38,2,FALSE)),"")</f>
        <v/>
      </c>
      <c r="G1161" s="187" t="str">
        <f>IFERROR(IF(MID(D1161,4,3)="AFE",VLOOKUP(D1161,'Affiliated entities'!$B$7:$T$37,4,FALSE),VLOOKUP(A1161,Beneficiaries!$A$9:$C$38,3,FALSE)),"")</f>
        <v/>
      </c>
      <c r="H1161" s="188" t="b">
        <f t="shared" si="200"/>
        <v>1</v>
      </c>
      <c r="I1161" s="147" t="str">
        <f t="shared" si="201"/>
        <v/>
      </c>
      <c r="J1161" s="300">
        <f t="shared" si="202"/>
        <v>0</v>
      </c>
      <c r="K1161" s="257"/>
      <c r="L1161" s="230"/>
      <c r="M1161" s="258"/>
      <c r="N1161" s="258"/>
      <c r="O1161" s="259"/>
      <c r="P1161" s="258"/>
      <c r="Q1161" s="259"/>
      <c r="R1161" s="261"/>
      <c r="S1161" s="261"/>
      <c r="T1161" s="236"/>
      <c r="U1161" s="402"/>
      <c r="V1161" s="277">
        <f t="shared" si="203"/>
        <v>0</v>
      </c>
      <c r="W1161" s="323" t="str">
        <f t="shared" si="204"/>
        <v/>
      </c>
      <c r="X1161" s="238" t="str">
        <f t="shared" si="205"/>
        <v/>
      </c>
      <c r="Y1161" s="252">
        <f t="shared" si="206"/>
        <v>0</v>
      </c>
      <c r="Z1161" s="252">
        <f t="shared" si="207"/>
        <v>0</v>
      </c>
      <c r="AA1161" s="253">
        <f t="shared" si="208"/>
        <v>0</v>
      </c>
      <c r="AB1161" s="254">
        <f t="shared" si="209"/>
        <v>0</v>
      </c>
      <c r="AC1161" s="254"/>
      <c r="AD1161" s="255"/>
    </row>
    <row r="1162" spans="1:30" ht="12.75" customHeight="1" x14ac:dyDescent="0.25">
      <c r="A1162" s="186"/>
      <c r="B1162" s="230"/>
      <c r="C1162" s="256"/>
      <c r="D1162" s="232"/>
      <c r="E1162" s="192">
        <f t="shared" si="199"/>
        <v>10</v>
      </c>
      <c r="F1162" s="144" t="str">
        <f>IFERROR(IF(MID(D1162,4,3)="AFE",VLOOKUP(D1162,'Affiliated entities'!$B$7:$T$37,2,FALSE),VLOOKUP(A1162,Beneficiaries!$A$9:$C$38,2,FALSE)),"")</f>
        <v/>
      </c>
      <c r="G1162" s="187" t="str">
        <f>IFERROR(IF(MID(D1162,4,3)="AFE",VLOOKUP(D1162,'Affiliated entities'!$B$7:$T$37,4,FALSE),VLOOKUP(A1162,Beneficiaries!$A$9:$C$38,3,FALSE)),"")</f>
        <v/>
      </c>
      <c r="H1162" s="188" t="b">
        <f t="shared" si="200"/>
        <v>1</v>
      </c>
      <c r="I1162" s="147" t="str">
        <f t="shared" si="201"/>
        <v/>
      </c>
      <c r="J1162" s="300">
        <f t="shared" si="202"/>
        <v>0</v>
      </c>
      <c r="K1162" s="257"/>
      <c r="L1162" s="230"/>
      <c r="M1162" s="258"/>
      <c r="N1162" s="258"/>
      <c r="O1162" s="259"/>
      <c r="P1162" s="258"/>
      <c r="Q1162" s="259"/>
      <c r="R1162" s="261"/>
      <c r="S1162" s="261"/>
      <c r="T1162" s="236"/>
      <c r="U1162" s="402"/>
      <c r="V1162" s="277">
        <f t="shared" si="203"/>
        <v>0</v>
      </c>
      <c r="W1162" s="323" t="str">
        <f t="shared" si="204"/>
        <v/>
      </c>
      <c r="X1162" s="238" t="str">
        <f t="shared" si="205"/>
        <v/>
      </c>
      <c r="Y1162" s="252">
        <f t="shared" si="206"/>
        <v>0</v>
      </c>
      <c r="Z1162" s="252">
        <f t="shared" si="207"/>
        <v>0</v>
      </c>
      <c r="AA1162" s="253">
        <f t="shared" si="208"/>
        <v>0</v>
      </c>
      <c r="AB1162" s="254">
        <f t="shared" si="209"/>
        <v>0</v>
      </c>
      <c r="AC1162" s="254"/>
      <c r="AD1162" s="255"/>
    </row>
    <row r="1163" spans="1:30" ht="12.75" customHeight="1" x14ac:dyDescent="0.25">
      <c r="A1163" s="186"/>
      <c r="B1163" s="230"/>
      <c r="C1163" s="256"/>
      <c r="D1163" s="232"/>
      <c r="E1163" s="192">
        <f t="shared" si="199"/>
        <v>10</v>
      </c>
      <c r="F1163" s="144" t="str">
        <f>IFERROR(IF(MID(D1163,4,3)="AFE",VLOOKUP(D1163,'Affiliated entities'!$B$7:$T$37,2,FALSE),VLOOKUP(A1163,Beneficiaries!$A$9:$C$38,2,FALSE)),"")</f>
        <v/>
      </c>
      <c r="G1163" s="187" t="str">
        <f>IFERROR(IF(MID(D1163,4,3)="AFE",VLOOKUP(D1163,'Affiliated entities'!$B$7:$T$37,4,FALSE),VLOOKUP(A1163,Beneficiaries!$A$9:$C$38,3,FALSE)),"")</f>
        <v/>
      </c>
      <c r="H1163" s="188" t="b">
        <f t="shared" si="200"/>
        <v>1</v>
      </c>
      <c r="I1163" s="147" t="str">
        <f t="shared" si="201"/>
        <v/>
      </c>
      <c r="J1163" s="300">
        <f t="shared" si="202"/>
        <v>0</v>
      </c>
      <c r="K1163" s="257"/>
      <c r="L1163" s="230"/>
      <c r="M1163" s="258"/>
      <c r="N1163" s="258"/>
      <c r="O1163" s="259"/>
      <c r="P1163" s="258"/>
      <c r="Q1163" s="259"/>
      <c r="R1163" s="261"/>
      <c r="S1163" s="261"/>
      <c r="T1163" s="236"/>
      <c r="U1163" s="402"/>
      <c r="V1163" s="277">
        <f t="shared" si="203"/>
        <v>0</v>
      </c>
      <c r="W1163" s="323" t="str">
        <f t="shared" si="204"/>
        <v/>
      </c>
      <c r="X1163" s="238" t="str">
        <f t="shared" si="205"/>
        <v/>
      </c>
      <c r="Y1163" s="252">
        <f t="shared" si="206"/>
        <v>0</v>
      </c>
      <c r="Z1163" s="252">
        <f t="shared" si="207"/>
        <v>0</v>
      </c>
      <c r="AA1163" s="253">
        <f t="shared" si="208"/>
        <v>0</v>
      </c>
      <c r="AB1163" s="254">
        <f t="shared" si="209"/>
        <v>0</v>
      </c>
      <c r="AC1163" s="254"/>
      <c r="AD1163" s="255"/>
    </row>
    <row r="1164" spans="1:30" ht="12.75" customHeight="1" x14ac:dyDescent="0.25">
      <c r="A1164" s="186"/>
      <c r="B1164" s="230"/>
      <c r="C1164" s="256"/>
      <c r="D1164" s="232"/>
      <c r="E1164" s="192">
        <f t="shared" si="199"/>
        <v>10</v>
      </c>
      <c r="F1164" s="144" t="str">
        <f>IFERROR(IF(MID(D1164,4,3)="AFE",VLOOKUP(D1164,'Affiliated entities'!$B$7:$T$37,2,FALSE),VLOOKUP(A1164,Beneficiaries!$A$9:$C$38,2,FALSE)),"")</f>
        <v/>
      </c>
      <c r="G1164" s="187" t="str">
        <f>IFERROR(IF(MID(D1164,4,3)="AFE",VLOOKUP(D1164,'Affiliated entities'!$B$7:$T$37,4,FALSE),VLOOKUP(A1164,Beneficiaries!$A$9:$C$38,3,FALSE)),"")</f>
        <v/>
      </c>
      <c r="H1164" s="188" t="b">
        <f t="shared" si="200"/>
        <v>1</v>
      </c>
      <c r="I1164" s="147" t="str">
        <f t="shared" si="201"/>
        <v/>
      </c>
      <c r="J1164" s="300">
        <f t="shared" si="202"/>
        <v>0</v>
      </c>
      <c r="K1164" s="257"/>
      <c r="L1164" s="230"/>
      <c r="M1164" s="258"/>
      <c r="N1164" s="258"/>
      <c r="O1164" s="259"/>
      <c r="P1164" s="258"/>
      <c r="Q1164" s="259"/>
      <c r="R1164" s="261"/>
      <c r="S1164" s="261"/>
      <c r="T1164" s="236"/>
      <c r="U1164" s="402"/>
      <c r="V1164" s="277">
        <f t="shared" si="203"/>
        <v>0</v>
      </c>
      <c r="W1164" s="323" t="str">
        <f t="shared" si="204"/>
        <v/>
      </c>
      <c r="X1164" s="238" t="str">
        <f t="shared" si="205"/>
        <v/>
      </c>
      <c r="Y1164" s="252">
        <f t="shared" si="206"/>
        <v>0</v>
      </c>
      <c r="Z1164" s="252">
        <f t="shared" si="207"/>
        <v>0</v>
      </c>
      <c r="AA1164" s="253">
        <f t="shared" si="208"/>
        <v>0</v>
      </c>
      <c r="AB1164" s="254">
        <f t="shared" si="209"/>
        <v>0</v>
      </c>
      <c r="AC1164" s="254"/>
      <c r="AD1164" s="255"/>
    </row>
    <row r="1165" spans="1:30" ht="12.75" customHeight="1" x14ac:dyDescent="0.25">
      <c r="A1165" s="186"/>
      <c r="B1165" s="230"/>
      <c r="C1165" s="256"/>
      <c r="D1165" s="232"/>
      <c r="E1165" s="192">
        <f t="shared" si="199"/>
        <v>10</v>
      </c>
      <c r="F1165" s="144" t="str">
        <f>IFERROR(IF(MID(D1165,4,3)="AFE",VLOOKUP(D1165,'Affiliated entities'!$B$7:$T$37,2,FALSE),VLOOKUP(A1165,Beneficiaries!$A$9:$C$38,2,FALSE)),"")</f>
        <v/>
      </c>
      <c r="G1165" s="187" t="str">
        <f>IFERROR(IF(MID(D1165,4,3)="AFE",VLOOKUP(D1165,'Affiliated entities'!$B$7:$T$37,4,FALSE),VLOOKUP(A1165,Beneficiaries!$A$9:$C$38,3,FALSE)),"")</f>
        <v/>
      </c>
      <c r="H1165" s="188" t="b">
        <f t="shared" si="200"/>
        <v>1</v>
      </c>
      <c r="I1165" s="147" t="str">
        <f t="shared" si="201"/>
        <v/>
      </c>
      <c r="J1165" s="300">
        <f t="shared" si="202"/>
        <v>0</v>
      </c>
      <c r="K1165" s="257"/>
      <c r="L1165" s="230"/>
      <c r="M1165" s="258"/>
      <c r="N1165" s="258"/>
      <c r="O1165" s="259"/>
      <c r="P1165" s="258"/>
      <c r="Q1165" s="259"/>
      <c r="R1165" s="261"/>
      <c r="S1165" s="261"/>
      <c r="T1165" s="236"/>
      <c r="U1165" s="402"/>
      <c r="V1165" s="277">
        <f t="shared" si="203"/>
        <v>0</v>
      </c>
      <c r="W1165" s="323" t="str">
        <f t="shared" si="204"/>
        <v/>
      </c>
      <c r="X1165" s="238" t="str">
        <f t="shared" si="205"/>
        <v/>
      </c>
      <c r="Y1165" s="252">
        <f t="shared" si="206"/>
        <v>0</v>
      </c>
      <c r="Z1165" s="252">
        <f t="shared" si="207"/>
        <v>0</v>
      </c>
      <c r="AA1165" s="253">
        <f t="shared" si="208"/>
        <v>0</v>
      </c>
      <c r="AB1165" s="254">
        <f t="shared" si="209"/>
        <v>0</v>
      </c>
      <c r="AC1165" s="254"/>
      <c r="AD1165" s="255"/>
    </row>
    <row r="1166" spans="1:30" ht="12.75" customHeight="1" x14ac:dyDescent="0.25">
      <c r="A1166" s="186"/>
      <c r="B1166" s="230"/>
      <c r="C1166" s="256"/>
      <c r="D1166" s="232"/>
      <c r="E1166" s="192">
        <f t="shared" si="199"/>
        <v>10</v>
      </c>
      <c r="F1166" s="144" t="str">
        <f>IFERROR(IF(MID(D1166,4,3)="AFE",VLOOKUP(D1166,'Affiliated entities'!$B$7:$T$37,2,FALSE),VLOOKUP(A1166,Beneficiaries!$A$9:$C$38,2,FALSE)),"")</f>
        <v/>
      </c>
      <c r="G1166" s="187" t="str">
        <f>IFERROR(IF(MID(D1166,4,3)="AFE",VLOOKUP(D1166,'Affiliated entities'!$B$7:$T$37,4,FALSE),VLOOKUP(A1166,Beneficiaries!$A$9:$C$38,3,FALSE)),"")</f>
        <v/>
      </c>
      <c r="H1166" s="188" t="b">
        <f t="shared" si="200"/>
        <v>1</v>
      </c>
      <c r="I1166" s="147" t="str">
        <f t="shared" si="201"/>
        <v/>
      </c>
      <c r="J1166" s="300">
        <f t="shared" si="202"/>
        <v>0</v>
      </c>
      <c r="K1166" s="257"/>
      <c r="L1166" s="230"/>
      <c r="M1166" s="258"/>
      <c r="N1166" s="258"/>
      <c r="O1166" s="259"/>
      <c r="P1166" s="258"/>
      <c r="Q1166" s="259"/>
      <c r="R1166" s="261"/>
      <c r="S1166" s="261"/>
      <c r="T1166" s="236"/>
      <c r="U1166" s="402"/>
      <c r="V1166" s="277">
        <f t="shared" si="203"/>
        <v>0</v>
      </c>
      <c r="W1166" s="323" t="str">
        <f t="shared" si="204"/>
        <v/>
      </c>
      <c r="X1166" s="238" t="str">
        <f t="shared" si="205"/>
        <v/>
      </c>
      <c r="Y1166" s="252">
        <f t="shared" si="206"/>
        <v>0</v>
      </c>
      <c r="Z1166" s="252">
        <f t="shared" si="207"/>
        <v>0</v>
      </c>
      <c r="AA1166" s="253">
        <f t="shared" si="208"/>
        <v>0</v>
      </c>
      <c r="AB1166" s="254">
        <f t="shared" si="209"/>
        <v>0</v>
      </c>
      <c r="AC1166" s="254"/>
      <c r="AD1166" s="255"/>
    </row>
    <row r="1167" spans="1:30" ht="12.75" customHeight="1" x14ac:dyDescent="0.25">
      <c r="A1167" s="186"/>
      <c r="B1167" s="230"/>
      <c r="C1167" s="256"/>
      <c r="D1167" s="232"/>
      <c r="E1167" s="192">
        <f t="shared" si="199"/>
        <v>10</v>
      </c>
      <c r="F1167" s="144" t="str">
        <f>IFERROR(IF(MID(D1167,4,3)="AFE",VLOOKUP(D1167,'Affiliated entities'!$B$7:$T$37,2,FALSE),VLOOKUP(A1167,Beneficiaries!$A$9:$C$38,2,FALSE)),"")</f>
        <v/>
      </c>
      <c r="G1167" s="187" t="str">
        <f>IFERROR(IF(MID(D1167,4,3)="AFE",VLOOKUP(D1167,'Affiliated entities'!$B$7:$T$37,4,FALSE),VLOOKUP(A1167,Beneficiaries!$A$9:$C$38,3,FALSE)),"")</f>
        <v/>
      </c>
      <c r="H1167" s="188" t="b">
        <f t="shared" si="200"/>
        <v>1</v>
      </c>
      <c r="I1167" s="147" t="str">
        <f t="shared" si="201"/>
        <v/>
      </c>
      <c r="J1167" s="300">
        <f t="shared" si="202"/>
        <v>0</v>
      </c>
      <c r="K1167" s="257"/>
      <c r="L1167" s="230"/>
      <c r="M1167" s="258"/>
      <c r="N1167" s="258"/>
      <c r="O1167" s="259"/>
      <c r="P1167" s="258"/>
      <c r="Q1167" s="259"/>
      <c r="R1167" s="261"/>
      <c r="S1167" s="261"/>
      <c r="T1167" s="236"/>
      <c r="U1167" s="402"/>
      <c r="V1167" s="277">
        <f t="shared" si="203"/>
        <v>0</v>
      </c>
      <c r="W1167" s="323" t="str">
        <f t="shared" si="204"/>
        <v/>
      </c>
      <c r="X1167" s="238" t="str">
        <f t="shared" si="205"/>
        <v/>
      </c>
      <c r="Y1167" s="252">
        <f t="shared" si="206"/>
        <v>0</v>
      </c>
      <c r="Z1167" s="252">
        <f t="shared" si="207"/>
        <v>0</v>
      </c>
      <c r="AA1167" s="253">
        <f t="shared" si="208"/>
        <v>0</v>
      </c>
      <c r="AB1167" s="254">
        <f t="shared" si="209"/>
        <v>0</v>
      </c>
      <c r="AC1167" s="254"/>
      <c r="AD1167" s="255"/>
    </row>
    <row r="1168" spans="1:30" ht="12.75" customHeight="1" x14ac:dyDescent="0.25">
      <c r="A1168" s="186"/>
      <c r="B1168" s="230"/>
      <c r="C1168" s="256"/>
      <c r="D1168" s="232"/>
      <c r="E1168" s="192">
        <f t="shared" si="199"/>
        <v>10</v>
      </c>
      <c r="F1168" s="144" t="str">
        <f>IFERROR(IF(MID(D1168,4,3)="AFE",VLOOKUP(D1168,'Affiliated entities'!$B$7:$T$37,2,FALSE),VLOOKUP(A1168,Beneficiaries!$A$9:$C$38,2,FALSE)),"")</f>
        <v/>
      </c>
      <c r="G1168" s="187" t="str">
        <f>IFERROR(IF(MID(D1168,4,3)="AFE",VLOOKUP(D1168,'Affiliated entities'!$B$7:$T$37,4,FALSE),VLOOKUP(A1168,Beneficiaries!$A$9:$C$38,3,FALSE)),"")</f>
        <v/>
      </c>
      <c r="H1168" s="188" t="b">
        <f t="shared" si="200"/>
        <v>1</v>
      </c>
      <c r="I1168" s="147" t="str">
        <f t="shared" si="201"/>
        <v/>
      </c>
      <c r="J1168" s="300">
        <f t="shared" si="202"/>
        <v>0</v>
      </c>
      <c r="K1168" s="257"/>
      <c r="L1168" s="230"/>
      <c r="M1168" s="258"/>
      <c r="N1168" s="258"/>
      <c r="O1168" s="259"/>
      <c r="P1168" s="258"/>
      <c r="Q1168" s="259"/>
      <c r="R1168" s="261"/>
      <c r="S1168" s="261"/>
      <c r="T1168" s="236"/>
      <c r="U1168" s="402"/>
      <c r="V1168" s="277">
        <f t="shared" si="203"/>
        <v>0</v>
      </c>
      <c r="W1168" s="323" t="str">
        <f t="shared" si="204"/>
        <v/>
      </c>
      <c r="X1168" s="238" t="str">
        <f t="shared" si="205"/>
        <v/>
      </c>
      <c r="Y1168" s="252">
        <f t="shared" si="206"/>
        <v>0</v>
      </c>
      <c r="Z1168" s="252">
        <f t="shared" si="207"/>
        <v>0</v>
      </c>
      <c r="AA1168" s="253">
        <f t="shared" si="208"/>
        <v>0</v>
      </c>
      <c r="AB1168" s="254">
        <f t="shared" si="209"/>
        <v>0</v>
      </c>
      <c r="AC1168" s="254"/>
      <c r="AD1168" s="255"/>
    </row>
    <row r="1169" spans="1:30" ht="12.75" customHeight="1" x14ac:dyDescent="0.25">
      <c r="A1169" s="186"/>
      <c r="B1169" s="230"/>
      <c r="C1169" s="256"/>
      <c r="D1169" s="232"/>
      <c r="E1169" s="192">
        <f t="shared" si="199"/>
        <v>10</v>
      </c>
      <c r="F1169" s="144" t="str">
        <f>IFERROR(IF(MID(D1169,4,3)="AFE",VLOOKUP(D1169,'Affiliated entities'!$B$7:$T$37,2,FALSE),VLOOKUP(A1169,Beneficiaries!$A$9:$C$38,2,FALSE)),"")</f>
        <v/>
      </c>
      <c r="G1169" s="187" t="str">
        <f>IFERROR(IF(MID(D1169,4,3)="AFE",VLOOKUP(D1169,'Affiliated entities'!$B$7:$T$37,4,FALSE),VLOOKUP(A1169,Beneficiaries!$A$9:$C$38,3,FALSE)),"")</f>
        <v/>
      </c>
      <c r="H1169" s="188" t="b">
        <f t="shared" si="200"/>
        <v>1</v>
      </c>
      <c r="I1169" s="147" t="str">
        <f t="shared" si="201"/>
        <v/>
      </c>
      <c r="J1169" s="300">
        <f t="shared" si="202"/>
        <v>0</v>
      </c>
      <c r="K1169" s="257"/>
      <c r="L1169" s="230"/>
      <c r="M1169" s="258"/>
      <c r="N1169" s="258"/>
      <c r="O1169" s="259"/>
      <c r="P1169" s="258"/>
      <c r="Q1169" s="259"/>
      <c r="R1169" s="261"/>
      <c r="S1169" s="261"/>
      <c r="T1169" s="236"/>
      <c r="U1169" s="402"/>
      <c r="V1169" s="277">
        <f t="shared" si="203"/>
        <v>0</v>
      </c>
      <c r="W1169" s="323" t="str">
        <f t="shared" si="204"/>
        <v/>
      </c>
      <c r="X1169" s="238" t="str">
        <f t="shared" si="205"/>
        <v/>
      </c>
      <c r="Y1169" s="252">
        <f t="shared" si="206"/>
        <v>0</v>
      </c>
      <c r="Z1169" s="252">
        <f t="shared" si="207"/>
        <v>0</v>
      </c>
      <c r="AA1169" s="253">
        <f t="shared" si="208"/>
        <v>0</v>
      </c>
      <c r="AB1169" s="254">
        <f t="shared" si="209"/>
        <v>0</v>
      </c>
      <c r="AC1169" s="254"/>
      <c r="AD1169" s="255"/>
    </row>
    <row r="1170" spans="1:30" ht="12.75" customHeight="1" x14ac:dyDescent="0.25">
      <c r="A1170" s="186"/>
      <c r="B1170" s="230"/>
      <c r="C1170" s="256"/>
      <c r="D1170" s="232"/>
      <c r="E1170" s="192">
        <f t="shared" si="199"/>
        <v>10</v>
      </c>
      <c r="F1170" s="144" t="str">
        <f>IFERROR(IF(MID(D1170,4,3)="AFE",VLOOKUP(D1170,'Affiliated entities'!$B$7:$T$37,2,FALSE),VLOOKUP(A1170,Beneficiaries!$A$9:$C$38,2,FALSE)),"")</f>
        <v/>
      </c>
      <c r="G1170" s="187" t="str">
        <f>IFERROR(IF(MID(D1170,4,3)="AFE",VLOOKUP(D1170,'Affiliated entities'!$B$7:$T$37,4,FALSE),VLOOKUP(A1170,Beneficiaries!$A$9:$C$38,3,FALSE)),"")</f>
        <v/>
      </c>
      <c r="H1170" s="188" t="b">
        <f t="shared" si="200"/>
        <v>1</v>
      </c>
      <c r="I1170" s="147" t="str">
        <f t="shared" si="201"/>
        <v/>
      </c>
      <c r="J1170" s="300">
        <f t="shared" si="202"/>
        <v>0</v>
      </c>
      <c r="K1170" s="257"/>
      <c r="L1170" s="230"/>
      <c r="M1170" s="258"/>
      <c r="N1170" s="258"/>
      <c r="O1170" s="259"/>
      <c r="P1170" s="258"/>
      <c r="Q1170" s="259"/>
      <c r="R1170" s="261"/>
      <c r="S1170" s="261"/>
      <c r="T1170" s="236"/>
      <c r="U1170" s="402"/>
      <c r="V1170" s="277">
        <f t="shared" si="203"/>
        <v>0</v>
      </c>
      <c r="W1170" s="323" t="str">
        <f t="shared" si="204"/>
        <v/>
      </c>
      <c r="X1170" s="238" t="str">
        <f t="shared" si="205"/>
        <v/>
      </c>
      <c r="Y1170" s="252">
        <f t="shared" si="206"/>
        <v>0</v>
      </c>
      <c r="Z1170" s="252">
        <f t="shared" si="207"/>
        <v>0</v>
      </c>
      <c r="AA1170" s="253">
        <f t="shared" si="208"/>
        <v>0</v>
      </c>
      <c r="AB1170" s="254">
        <f t="shared" si="209"/>
        <v>0</v>
      </c>
      <c r="AC1170" s="254"/>
      <c r="AD1170" s="255"/>
    </row>
    <row r="1171" spans="1:30" ht="12.75" customHeight="1" x14ac:dyDescent="0.25">
      <c r="A1171" s="186"/>
      <c r="B1171" s="230"/>
      <c r="C1171" s="256"/>
      <c r="D1171" s="232"/>
      <c r="E1171" s="192">
        <f t="shared" si="199"/>
        <v>10</v>
      </c>
      <c r="F1171" s="144" t="str">
        <f>IFERROR(IF(MID(D1171,4,3)="AFE",VLOOKUP(D1171,'Affiliated entities'!$B$7:$T$37,2,FALSE),VLOOKUP(A1171,Beneficiaries!$A$9:$C$38,2,FALSE)),"")</f>
        <v/>
      </c>
      <c r="G1171" s="187" t="str">
        <f>IFERROR(IF(MID(D1171,4,3)="AFE",VLOOKUP(D1171,'Affiliated entities'!$B$7:$T$37,4,FALSE),VLOOKUP(A1171,Beneficiaries!$A$9:$C$38,3,FALSE)),"")</f>
        <v/>
      </c>
      <c r="H1171" s="188" t="b">
        <f t="shared" si="200"/>
        <v>1</v>
      </c>
      <c r="I1171" s="147" t="str">
        <f t="shared" si="201"/>
        <v/>
      </c>
      <c r="J1171" s="300">
        <f t="shared" si="202"/>
        <v>0</v>
      </c>
      <c r="K1171" s="257"/>
      <c r="L1171" s="230"/>
      <c r="M1171" s="258"/>
      <c r="N1171" s="258"/>
      <c r="O1171" s="259"/>
      <c r="P1171" s="258"/>
      <c r="Q1171" s="259"/>
      <c r="R1171" s="261"/>
      <c r="S1171" s="261"/>
      <c r="T1171" s="236"/>
      <c r="U1171" s="402"/>
      <c r="V1171" s="277">
        <f t="shared" si="203"/>
        <v>0</v>
      </c>
      <c r="W1171" s="323" t="str">
        <f t="shared" si="204"/>
        <v/>
      </c>
      <c r="X1171" s="238" t="str">
        <f t="shared" si="205"/>
        <v/>
      </c>
      <c r="Y1171" s="252">
        <f t="shared" si="206"/>
        <v>0</v>
      </c>
      <c r="Z1171" s="252">
        <f t="shared" si="207"/>
        <v>0</v>
      </c>
      <c r="AA1171" s="253">
        <f t="shared" si="208"/>
        <v>0</v>
      </c>
      <c r="AB1171" s="254">
        <f t="shared" si="209"/>
        <v>0</v>
      </c>
      <c r="AC1171" s="254"/>
      <c r="AD1171" s="255"/>
    </row>
    <row r="1172" spans="1:30" ht="12.75" customHeight="1" x14ac:dyDescent="0.25">
      <c r="A1172" s="186"/>
      <c r="B1172" s="230"/>
      <c r="C1172" s="256"/>
      <c r="D1172" s="232"/>
      <c r="E1172" s="192">
        <f t="shared" si="199"/>
        <v>10</v>
      </c>
      <c r="F1172" s="144" t="str">
        <f>IFERROR(IF(MID(D1172,4,3)="AFE",VLOOKUP(D1172,'Affiliated entities'!$B$7:$T$37,2,FALSE),VLOOKUP(A1172,Beneficiaries!$A$9:$C$38,2,FALSE)),"")</f>
        <v/>
      </c>
      <c r="G1172" s="187" t="str">
        <f>IFERROR(IF(MID(D1172,4,3)="AFE",VLOOKUP(D1172,'Affiliated entities'!$B$7:$T$37,4,FALSE),VLOOKUP(A1172,Beneficiaries!$A$9:$C$38,3,FALSE)),"")</f>
        <v/>
      </c>
      <c r="H1172" s="188" t="b">
        <f t="shared" si="200"/>
        <v>1</v>
      </c>
      <c r="I1172" s="147" t="str">
        <f t="shared" si="201"/>
        <v/>
      </c>
      <c r="J1172" s="300">
        <f t="shared" si="202"/>
        <v>0</v>
      </c>
      <c r="K1172" s="257"/>
      <c r="L1172" s="230"/>
      <c r="M1172" s="258"/>
      <c r="N1172" s="258"/>
      <c r="O1172" s="259"/>
      <c r="P1172" s="258"/>
      <c r="Q1172" s="259"/>
      <c r="R1172" s="261"/>
      <c r="S1172" s="261"/>
      <c r="T1172" s="236"/>
      <c r="U1172" s="402"/>
      <c r="V1172" s="277">
        <f t="shared" si="203"/>
        <v>0</v>
      </c>
      <c r="W1172" s="323" t="str">
        <f t="shared" si="204"/>
        <v/>
      </c>
      <c r="X1172" s="238" t="str">
        <f t="shared" si="205"/>
        <v/>
      </c>
      <c r="Y1172" s="252">
        <f t="shared" si="206"/>
        <v>0</v>
      </c>
      <c r="Z1172" s="252">
        <f t="shared" si="207"/>
        <v>0</v>
      </c>
      <c r="AA1172" s="253">
        <f t="shared" si="208"/>
        <v>0</v>
      </c>
      <c r="AB1172" s="254">
        <f t="shared" si="209"/>
        <v>0</v>
      </c>
      <c r="AC1172" s="254"/>
      <c r="AD1172" s="255"/>
    </row>
    <row r="1173" spans="1:30" ht="12.75" customHeight="1" x14ac:dyDescent="0.25">
      <c r="A1173" s="186"/>
      <c r="B1173" s="230"/>
      <c r="C1173" s="256"/>
      <c r="D1173" s="232"/>
      <c r="E1173" s="192">
        <f t="shared" si="199"/>
        <v>10</v>
      </c>
      <c r="F1173" s="144" t="str">
        <f>IFERROR(IF(MID(D1173,4,3)="AFE",VLOOKUP(D1173,'Affiliated entities'!$B$7:$T$37,2,FALSE),VLOOKUP(A1173,Beneficiaries!$A$9:$C$38,2,FALSE)),"")</f>
        <v/>
      </c>
      <c r="G1173" s="187" t="str">
        <f>IFERROR(IF(MID(D1173,4,3)="AFE",VLOOKUP(D1173,'Affiliated entities'!$B$7:$T$37,4,FALSE),VLOOKUP(A1173,Beneficiaries!$A$9:$C$38,3,FALSE)),"")</f>
        <v/>
      </c>
      <c r="H1173" s="188" t="b">
        <f t="shared" si="200"/>
        <v>1</v>
      </c>
      <c r="I1173" s="147" t="str">
        <f t="shared" si="201"/>
        <v/>
      </c>
      <c r="J1173" s="300">
        <f t="shared" si="202"/>
        <v>0</v>
      </c>
      <c r="K1173" s="257"/>
      <c r="L1173" s="230"/>
      <c r="M1173" s="258"/>
      <c r="N1173" s="258"/>
      <c r="O1173" s="259"/>
      <c r="P1173" s="258"/>
      <c r="Q1173" s="259"/>
      <c r="R1173" s="261"/>
      <c r="S1173" s="261"/>
      <c r="T1173" s="236"/>
      <c r="U1173" s="402"/>
      <c r="V1173" s="277">
        <f t="shared" si="203"/>
        <v>0</v>
      </c>
      <c r="W1173" s="323" t="str">
        <f t="shared" si="204"/>
        <v/>
      </c>
      <c r="X1173" s="238" t="str">
        <f t="shared" si="205"/>
        <v/>
      </c>
      <c r="Y1173" s="252">
        <f t="shared" si="206"/>
        <v>0</v>
      </c>
      <c r="Z1173" s="252">
        <f t="shared" si="207"/>
        <v>0</v>
      </c>
      <c r="AA1173" s="253">
        <f t="shared" si="208"/>
        <v>0</v>
      </c>
      <c r="AB1173" s="254">
        <f t="shared" si="209"/>
        <v>0</v>
      </c>
      <c r="AC1173" s="254"/>
      <c r="AD1173" s="255"/>
    </row>
    <row r="1174" spans="1:30" ht="12.75" customHeight="1" x14ac:dyDescent="0.25">
      <c r="A1174" s="186"/>
      <c r="B1174" s="230"/>
      <c r="C1174" s="256"/>
      <c r="D1174" s="232"/>
      <c r="E1174" s="192">
        <f t="shared" si="199"/>
        <v>10</v>
      </c>
      <c r="F1174" s="144" t="str">
        <f>IFERROR(IF(MID(D1174,4,3)="AFE",VLOOKUP(D1174,'Affiliated entities'!$B$7:$T$37,2,FALSE),VLOOKUP(A1174,Beneficiaries!$A$9:$C$38,2,FALSE)),"")</f>
        <v/>
      </c>
      <c r="G1174" s="187" t="str">
        <f>IFERROR(IF(MID(D1174,4,3)="AFE",VLOOKUP(D1174,'Affiliated entities'!$B$7:$T$37,4,FALSE),VLOOKUP(A1174,Beneficiaries!$A$9:$C$38,3,FALSE)),"")</f>
        <v/>
      </c>
      <c r="H1174" s="188" t="b">
        <f t="shared" si="200"/>
        <v>1</v>
      </c>
      <c r="I1174" s="147" t="str">
        <f t="shared" si="201"/>
        <v/>
      </c>
      <c r="J1174" s="300">
        <f t="shared" si="202"/>
        <v>0</v>
      </c>
      <c r="K1174" s="257"/>
      <c r="L1174" s="230"/>
      <c r="M1174" s="258"/>
      <c r="N1174" s="258"/>
      <c r="O1174" s="259"/>
      <c r="P1174" s="258"/>
      <c r="Q1174" s="259"/>
      <c r="R1174" s="261"/>
      <c r="S1174" s="261"/>
      <c r="T1174" s="236"/>
      <c r="U1174" s="402"/>
      <c r="V1174" s="277">
        <f t="shared" si="203"/>
        <v>0</v>
      </c>
      <c r="W1174" s="323" t="str">
        <f t="shared" si="204"/>
        <v/>
      </c>
      <c r="X1174" s="238" t="str">
        <f t="shared" si="205"/>
        <v/>
      </c>
      <c r="Y1174" s="252">
        <f t="shared" si="206"/>
        <v>0</v>
      </c>
      <c r="Z1174" s="252">
        <f t="shared" si="207"/>
        <v>0</v>
      </c>
      <c r="AA1174" s="253">
        <f t="shared" si="208"/>
        <v>0</v>
      </c>
      <c r="AB1174" s="254">
        <f t="shared" si="209"/>
        <v>0</v>
      </c>
      <c r="AC1174" s="254"/>
      <c r="AD1174" s="255"/>
    </row>
    <row r="1175" spans="1:30" ht="12.75" customHeight="1" x14ac:dyDescent="0.25">
      <c r="A1175" s="186"/>
      <c r="B1175" s="230"/>
      <c r="C1175" s="256"/>
      <c r="D1175" s="232"/>
      <c r="E1175" s="192">
        <f t="shared" si="199"/>
        <v>10</v>
      </c>
      <c r="F1175" s="144" t="str">
        <f>IFERROR(IF(MID(D1175,4,3)="AFE",VLOOKUP(D1175,'Affiliated entities'!$B$7:$T$37,2,FALSE),VLOOKUP(A1175,Beneficiaries!$A$9:$C$38,2,FALSE)),"")</f>
        <v/>
      </c>
      <c r="G1175" s="187" t="str">
        <f>IFERROR(IF(MID(D1175,4,3)="AFE",VLOOKUP(D1175,'Affiliated entities'!$B$7:$T$37,4,FALSE),VLOOKUP(A1175,Beneficiaries!$A$9:$C$38,3,FALSE)),"")</f>
        <v/>
      </c>
      <c r="H1175" s="188" t="b">
        <f t="shared" si="200"/>
        <v>1</v>
      </c>
      <c r="I1175" s="147" t="str">
        <f t="shared" si="201"/>
        <v/>
      </c>
      <c r="J1175" s="300">
        <f t="shared" si="202"/>
        <v>0</v>
      </c>
      <c r="K1175" s="257"/>
      <c r="L1175" s="230"/>
      <c r="M1175" s="258"/>
      <c r="N1175" s="258"/>
      <c r="O1175" s="259"/>
      <c r="P1175" s="258"/>
      <c r="Q1175" s="259"/>
      <c r="R1175" s="261"/>
      <c r="S1175" s="261"/>
      <c r="T1175" s="236"/>
      <c r="U1175" s="402"/>
      <c r="V1175" s="277">
        <f t="shared" si="203"/>
        <v>0</v>
      </c>
      <c r="W1175" s="323" t="str">
        <f t="shared" si="204"/>
        <v/>
      </c>
      <c r="X1175" s="238" t="str">
        <f t="shared" si="205"/>
        <v/>
      </c>
      <c r="Y1175" s="252">
        <f t="shared" si="206"/>
        <v>0</v>
      </c>
      <c r="Z1175" s="252">
        <f t="shared" si="207"/>
        <v>0</v>
      </c>
      <c r="AA1175" s="253">
        <f t="shared" si="208"/>
        <v>0</v>
      </c>
      <c r="AB1175" s="254">
        <f t="shared" si="209"/>
        <v>0</v>
      </c>
      <c r="AC1175" s="254"/>
      <c r="AD1175" s="255"/>
    </row>
    <row r="1176" spans="1:30" ht="12.75" customHeight="1" x14ac:dyDescent="0.25">
      <c r="A1176" s="186"/>
      <c r="B1176" s="230"/>
      <c r="C1176" s="256"/>
      <c r="D1176" s="232"/>
      <c r="E1176" s="192">
        <f t="shared" si="199"/>
        <v>10</v>
      </c>
      <c r="F1176" s="144" t="str">
        <f>IFERROR(IF(MID(D1176,4,3)="AFE",VLOOKUP(D1176,'Affiliated entities'!$B$7:$T$37,2,FALSE),VLOOKUP(A1176,Beneficiaries!$A$9:$C$38,2,FALSE)),"")</f>
        <v/>
      </c>
      <c r="G1176" s="187" t="str">
        <f>IFERROR(IF(MID(D1176,4,3)="AFE",VLOOKUP(D1176,'Affiliated entities'!$B$7:$T$37,4,FALSE),VLOOKUP(A1176,Beneficiaries!$A$9:$C$38,3,FALSE)),"")</f>
        <v/>
      </c>
      <c r="H1176" s="188" t="b">
        <f t="shared" si="200"/>
        <v>1</v>
      </c>
      <c r="I1176" s="147" t="str">
        <f t="shared" si="201"/>
        <v/>
      </c>
      <c r="J1176" s="300">
        <f t="shared" si="202"/>
        <v>0</v>
      </c>
      <c r="K1176" s="257"/>
      <c r="L1176" s="230"/>
      <c r="M1176" s="258"/>
      <c r="N1176" s="258"/>
      <c r="O1176" s="259"/>
      <c r="P1176" s="258"/>
      <c r="Q1176" s="259"/>
      <c r="R1176" s="261"/>
      <c r="S1176" s="261"/>
      <c r="T1176" s="236"/>
      <c r="U1176" s="402"/>
      <c r="V1176" s="277">
        <f t="shared" si="203"/>
        <v>0</v>
      </c>
      <c r="W1176" s="323" t="str">
        <f t="shared" si="204"/>
        <v/>
      </c>
      <c r="X1176" s="238" t="str">
        <f t="shared" si="205"/>
        <v/>
      </c>
      <c r="Y1176" s="252">
        <f t="shared" si="206"/>
        <v>0</v>
      </c>
      <c r="Z1176" s="252">
        <f t="shared" si="207"/>
        <v>0</v>
      </c>
      <c r="AA1176" s="253">
        <f t="shared" si="208"/>
        <v>0</v>
      </c>
      <c r="AB1176" s="254">
        <f t="shared" si="209"/>
        <v>0</v>
      </c>
      <c r="AC1176" s="254"/>
      <c r="AD1176" s="255"/>
    </row>
    <row r="1177" spans="1:30" ht="12.75" customHeight="1" x14ac:dyDescent="0.25">
      <c r="A1177" s="186"/>
      <c r="B1177" s="230"/>
      <c r="C1177" s="256"/>
      <c r="D1177" s="232"/>
      <c r="E1177" s="192">
        <f t="shared" si="199"/>
        <v>10</v>
      </c>
      <c r="F1177" s="144" t="str">
        <f>IFERROR(IF(MID(D1177,4,3)="AFE",VLOOKUP(D1177,'Affiliated entities'!$B$7:$T$37,2,FALSE),VLOOKUP(A1177,Beneficiaries!$A$9:$C$38,2,FALSE)),"")</f>
        <v/>
      </c>
      <c r="G1177" s="187" t="str">
        <f>IFERROR(IF(MID(D1177,4,3)="AFE",VLOOKUP(D1177,'Affiliated entities'!$B$7:$T$37,4,FALSE),VLOOKUP(A1177,Beneficiaries!$A$9:$C$38,3,FALSE)),"")</f>
        <v/>
      </c>
      <c r="H1177" s="188" t="b">
        <f t="shared" si="200"/>
        <v>1</v>
      </c>
      <c r="I1177" s="147" t="str">
        <f t="shared" si="201"/>
        <v/>
      </c>
      <c r="J1177" s="300">
        <f t="shared" si="202"/>
        <v>0</v>
      </c>
      <c r="K1177" s="257"/>
      <c r="L1177" s="230"/>
      <c r="M1177" s="258"/>
      <c r="N1177" s="258"/>
      <c r="O1177" s="259"/>
      <c r="P1177" s="258"/>
      <c r="Q1177" s="259"/>
      <c r="R1177" s="261"/>
      <c r="S1177" s="261"/>
      <c r="T1177" s="236"/>
      <c r="U1177" s="402"/>
      <c r="V1177" s="277">
        <f t="shared" si="203"/>
        <v>0</v>
      </c>
      <c r="W1177" s="323" t="str">
        <f t="shared" si="204"/>
        <v/>
      </c>
      <c r="X1177" s="238" t="str">
        <f t="shared" si="205"/>
        <v/>
      </c>
      <c r="Y1177" s="252">
        <f t="shared" si="206"/>
        <v>0</v>
      </c>
      <c r="Z1177" s="252">
        <f t="shared" si="207"/>
        <v>0</v>
      </c>
      <c r="AA1177" s="253">
        <f t="shared" si="208"/>
        <v>0</v>
      </c>
      <c r="AB1177" s="254">
        <f t="shared" si="209"/>
        <v>0</v>
      </c>
      <c r="AC1177" s="254"/>
      <c r="AD1177" s="255"/>
    </row>
    <row r="1178" spans="1:30" ht="12.75" customHeight="1" x14ac:dyDescent="0.25">
      <c r="A1178" s="186"/>
      <c r="B1178" s="230"/>
      <c r="C1178" s="256"/>
      <c r="D1178" s="232"/>
      <c r="E1178" s="192">
        <f t="shared" si="199"/>
        <v>10</v>
      </c>
      <c r="F1178" s="144" t="str">
        <f>IFERROR(IF(MID(D1178,4,3)="AFE",VLOOKUP(D1178,'Affiliated entities'!$B$7:$T$37,2,FALSE),VLOOKUP(A1178,Beneficiaries!$A$9:$C$38,2,FALSE)),"")</f>
        <v/>
      </c>
      <c r="G1178" s="187" t="str">
        <f>IFERROR(IF(MID(D1178,4,3)="AFE",VLOOKUP(D1178,'Affiliated entities'!$B$7:$T$37,4,FALSE),VLOOKUP(A1178,Beneficiaries!$A$9:$C$38,3,FALSE)),"")</f>
        <v/>
      </c>
      <c r="H1178" s="188" t="b">
        <f t="shared" si="200"/>
        <v>1</v>
      </c>
      <c r="I1178" s="147" t="str">
        <f t="shared" si="201"/>
        <v/>
      </c>
      <c r="J1178" s="300">
        <f t="shared" si="202"/>
        <v>0</v>
      </c>
      <c r="K1178" s="257"/>
      <c r="L1178" s="230"/>
      <c r="M1178" s="258"/>
      <c r="N1178" s="258"/>
      <c r="O1178" s="259"/>
      <c r="P1178" s="258"/>
      <c r="Q1178" s="259"/>
      <c r="R1178" s="261"/>
      <c r="S1178" s="261"/>
      <c r="T1178" s="236"/>
      <c r="U1178" s="402"/>
      <c r="V1178" s="277">
        <f t="shared" si="203"/>
        <v>0</v>
      </c>
      <c r="W1178" s="323" t="str">
        <f t="shared" si="204"/>
        <v/>
      </c>
      <c r="X1178" s="238" t="str">
        <f t="shared" si="205"/>
        <v/>
      </c>
      <c r="Y1178" s="252">
        <f t="shared" si="206"/>
        <v>0</v>
      </c>
      <c r="Z1178" s="252">
        <f t="shared" si="207"/>
        <v>0</v>
      </c>
      <c r="AA1178" s="253">
        <f t="shared" si="208"/>
        <v>0</v>
      </c>
      <c r="AB1178" s="254">
        <f t="shared" si="209"/>
        <v>0</v>
      </c>
      <c r="AC1178" s="254"/>
      <c r="AD1178" s="255"/>
    </row>
    <row r="1179" spans="1:30" ht="12.75" customHeight="1" x14ac:dyDescent="0.25">
      <c r="A1179" s="186"/>
      <c r="B1179" s="230"/>
      <c r="C1179" s="256"/>
      <c r="D1179" s="232"/>
      <c r="E1179" s="192">
        <f t="shared" si="199"/>
        <v>10</v>
      </c>
      <c r="F1179" s="144" t="str">
        <f>IFERROR(IF(MID(D1179,4,3)="AFE",VLOOKUP(D1179,'Affiliated entities'!$B$7:$T$37,2,FALSE),VLOOKUP(A1179,Beneficiaries!$A$9:$C$38,2,FALSE)),"")</f>
        <v/>
      </c>
      <c r="G1179" s="187" t="str">
        <f>IFERROR(IF(MID(D1179,4,3)="AFE",VLOOKUP(D1179,'Affiliated entities'!$B$7:$T$37,4,FALSE),VLOOKUP(A1179,Beneficiaries!$A$9:$C$38,3,FALSE)),"")</f>
        <v/>
      </c>
      <c r="H1179" s="188" t="b">
        <f t="shared" si="200"/>
        <v>1</v>
      </c>
      <c r="I1179" s="147" t="str">
        <f t="shared" si="201"/>
        <v/>
      </c>
      <c r="J1179" s="300">
        <f t="shared" si="202"/>
        <v>0</v>
      </c>
      <c r="K1179" s="257"/>
      <c r="L1179" s="230"/>
      <c r="M1179" s="258"/>
      <c r="N1179" s="258"/>
      <c r="O1179" s="259"/>
      <c r="P1179" s="258"/>
      <c r="Q1179" s="259"/>
      <c r="R1179" s="261"/>
      <c r="S1179" s="261"/>
      <c r="T1179" s="236"/>
      <c r="U1179" s="402"/>
      <c r="V1179" s="277">
        <f t="shared" si="203"/>
        <v>0</v>
      </c>
      <c r="W1179" s="323" t="str">
        <f t="shared" si="204"/>
        <v/>
      </c>
      <c r="X1179" s="238" t="str">
        <f t="shared" si="205"/>
        <v/>
      </c>
      <c r="Y1179" s="252">
        <f t="shared" si="206"/>
        <v>0</v>
      </c>
      <c r="Z1179" s="252">
        <f t="shared" si="207"/>
        <v>0</v>
      </c>
      <c r="AA1179" s="253">
        <f t="shared" si="208"/>
        <v>0</v>
      </c>
      <c r="AB1179" s="254">
        <f t="shared" si="209"/>
        <v>0</v>
      </c>
      <c r="AC1179" s="254"/>
      <c r="AD1179" s="255"/>
    </row>
    <row r="1180" spans="1:30" ht="12.75" customHeight="1" x14ac:dyDescent="0.25">
      <c r="A1180" s="186"/>
      <c r="B1180" s="230"/>
      <c r="C1180" s="256"/>
      <c r="D1180" s="232"/>
      <c r="E1180" s="192">
        <f t="shared" si="199"/>
        <v>10</v>
      </c>
      <c r="F1180" s="144" t="str">
        <f>IFERROR(IF(MID(D1180,4,3)="AFE",VLOOKUP(D1180,'Affiliated entities'!$B$7:$T$37,2,FALSE),VLOOKUP(A1180,Beneficiaries!$A$9:$C$38,2,FALSE)),"")</f>
        <v/>
      </c>
      <c r="G1180" s="187" t="str">
        <f>IFERROR(IF(MID(D1180,4,3)="AFE",VLOOKUP(D1180,'Affiliated entities'!$B$7:$T$37,4,FALSE),VLOOKUP(A1180,Beneficiaries!$A$9:$C$38,3,FALSE)),"")</f>
        <v/>
      </c>
      <c r="H1180" s="188" t="b">
        <f t="shared" si="200"/>
        <v>1</v>
      </c>
      <c r="I1180" s="147" t="str">
        <f t="shared" si="201"/>
        <v/>
      </c>
      <c r="J1180" s="300">
        <f t="shared" si="202"/>
        <v>0</v>
      </c>
      <c r="K1180" s="257"/>
      <c r="L1180" s="230"/>
      <c r="M1180" s="258"/>
      <c r="N1180" s="258"/>
      <c r="O1180" s="259"/>
      <c r="P1180" s="258"/>
      <c r="Q1180" s="259"/>
      <c r="R1180" s="261"/>
      <c r="S1180" s="261"/>
      <c r="T1180" s="236"/>
      <c r="U1180" s="402"/>
      <c r="V1180" s="277">
        <f t="shared" si="203"/>
        <v>0</v>
      </c>
      <c r="W1180" s="323" t="str">
        <f t="shared" si="204"/>
        <v/>
      </c>
      <c r="X1180" s="238" t="str">
        <f t="shared" si="205"/>
        <v/>
      </c>
      <c r="Y1180" s="252">
        <f t="shared" si="206"/>
        <v>0</v>
      </c>
      <c r="Z1180" s="252">
        <f t="shared" si="207"/>
        <v>0</v>
      </c>
      <c r="AA1180" s="253">
        <f t="shared" si="208"/>
        <v>0</v>
      </c>
      <c r="AB1180" s="254">
        <f t="shared" si="209"/>
        <v>0</v>
      </c>
      <c r="AC1180" s="254"/>
      <c r="AD1180" s="255"/>
    </row>
    <row r="1181" spans="1:30" ht="12.75" customHeight="1" x14ac:dyDescent="0.25">
      <c r="A1181" s="186"/>
      <c r="B1181" s="230"/>
      <c r="C1181" s="256"/>
      <c r="D1181" s="232"/>
      <c r="E1181" s="192">
        <f t="shared" si="199"/>
        <v>10</v>
      </c>
      <c r="F1181" s="144" t="str">
        <f>IFERROR(IF(MID(D1181,4,3)="AFE",VLOOKUP(D1181,'Affiliated entities'!$B$7:$T$37,2,FALSE),VLOOKUP(A1181,Beneficiaries!$A$9:$C$38,2,FALSE)),"")</f>
        <v/>
      </c>
      <c r="G1181" s="187" t="str">
        <f>IFERROR(IF(MID(D1181,4,3)="AFE",VLOOKUP(D1181,'Affiliated entities'!$B$7:$T$37,4,FALSE),VLOOKUP(A1181,Beneficiaries!$A$9:$C$38,3,FALSE)),"")</f>
        <v/>
      </c>
      <c r="H1181" s="188" t="b">
        <f t="shared" si="200"/>
        <v>1</v>
      </c>
      <c r="I1181" s="147" t="str">
        <f t="shared" si="201"/>
        <v/>
      </c>
      <c r="J1181" s="300">
        <f t="shared" si="202"/>
        <v>0</v>
      </c>
      <c r="K1181" s="257"/>
      <c r="L1181" s="230"/>
      <c r="M1181" s="258"/>
      <c r="N1181" s="258"/>
      <c r="O1181" s="259"/>
      <c r="P1181" s="258"/>
      <c r="Q1181" s="259"/>
      <c r="R1181" s="261"/>
      <c r="S1181" s="261"/>
      <c r="T1181" s="236"/>
      <c r="U1181" s="402"/>
      <c r="V1181" s="277">
        <f t="shared" si="203"/>
        <v>0</v>
      </c>
      <c r="W1181" s="323" t="str">
        <f t="shared" si="204"/>
        <v/>
      </c>
      <c r="X1181" s="238" t="str">
        <f t="shared" si="205"/>
        <v/>
      </c>
      <c r="Y1181" s="252">
        <f t="shared" si="206"/>
        <v>0</v>
      </c>
      <c r="Z1181" s="252">
        <f t="shared" si="207"/>
        <v>0</v>
      </c>
      <c r="AA1181" s="253">
        <f t="shared" si="208"/>
        <v>0</v>
      </c>
      <c r="AB1181" s="254">
        <f t="shared" si="209"/>
        <v>0</v>
      </c>
      <c r="AC1181" s="254"/>
      <c r="AD1181" s="255"/>
    </row>
    <row r="1182" spans="1:30" ht="12.75" customHeight="1" x14ac:dyDescent="0.25">
      <c r="A1182" s="186"/>
      <c r="B1182" s="230"/>
      <c r="C1182" s="256"/>
      <c r="D1182" s="232"/>
      <c r="E1182" s="192">
        <f t="shared" si="199"/>
        <v>10</v>
      </c>
      <c r="F1182" s="144" t="str">
        <f>IFERROR(IF(MID(D1182,4,3)="AFE",VLOOKUP(D1182,'Affiliated entities'!$B$7:$T$37,2,FALSE),VLOOKUP(A1182,Beneficiaries!$A$9:$C$38,2,FALSE)),"")</f>
        <v/>
      </c>
      <c r="G1182" s="187" t="str">
        <f>IFERROR(IF(MID(D1182,4,3)="AFE",VLOOKUP(D1182,'Affiliated entities'!$B$7:$T$37,4,FALSE),VLOOKUP(A1182,Beneficiaries!$A$9:$C$38,3,FALSE)),"")</f>
        <v/>
      </c>
      <c r="H1182" s="188" t="b">
        <f t="shared" si="200"/>
        <v>1</v>
      </c>
      <c r="I1182" s="147" t="str">
        <f t="shared" si="201"/>
        <v/>
      </c>
      <c r="J1182" s="300">
        <f t="shared" si="202"/>
        <v>0</v>
      </c>
      <c r="K1182" s="257"/>
      <c r="L1182" s="230"/>
      <c r="M1182" s="258"/>
      <c r="N1182" s="258"/>
      <c r="O1182" s="259"/>
      <c r="P1182" s="258"/>
      <c r="Q1182" s="259"/>
      <c r="R1182" s="261"/>
      <c r="S1182" s="261"/>
      <c r="T1182" s="236"/>
      <c r="U1182" s="402"/>
      <c r="V1182" s="277">
        <f t="shared" si="203"/>
        <v>0</v>
      </c>
      <c r="W1182" s="323" t="str">
        <f t="shared" si="204"/>
        <v/>
      </c>
      <c r="X1182" s="238" t="str">
        <f t="shared" si="205"/>
        <v/>
      </c>
      <c r="Y1182" s="252">
        <f t="shared" si="206"/>
        <v>0</v>
      </c>
      <c r="Z1182" s="252">
        <f t="shared" si="207"/>
        <v>0</v>
      </c>
      <c r="AA1182" s="253">
        <f t="shared" si="208"/>
        <v>0</v>
      </c>
      <c r="AB1182" s="254">
        <f t="shared" si="209"/>
        <v>0</v>
      </c>
      <c r="AC1182" s="254"/>
      <c r="AD1182" s="255"/>
    </row>
    <row r="1183" spans="1:30" ht="12.75" customHeight="1" x14ac:dyDescent="0.25">
      <c r="A1183" s="186"/>
      <c r="B1183" s="230"/>
      <c r="C1183" s="256"/>
      <c r="D1183" s="232"/>
      <c r="E1183" s="192">
        <f t="shared" si="199"/>
        <v>10</v>
      </c>
      <c r="F1183" s="144" t="str">
        <f>IFERROR(IF(MID(D1183,4,3)="AFE",VLOOKUP(D1183,'Affiliated entities'!$B$7:$T$37,2,FALSE),VLOOKUP(A1183,Beneficiaries!$A$9:$C$38,2,FALSE)),"")</f>
        <v/>
      </c>
      <c r="G1183" s="187" t="str">
        <f>IFERROR(IF(MID(D1183,4,3)="AFE",VLOOKUP(D1183,'Affiliated entities'!$B$7:$T$37,4,FALSE),VLOOKUP(A1183,Beneficiaries!$A$9:$C$38,3,FALSE)),"")</f>
        <v/>
      </c>
      <c r="H1183" s="188" t="b">
        <f t="shared" si="200"/>
        <v>1</v>
      </c>
      <c r="I1183" s="147" t="str">
        <f t="shared" si="201"/>
        <v/>
      </c>
      <c r="J1183" s="300">
        <f t="shared" si="202"/>
        <v>0</v>
      </c>
      <c r="K1183" s="257"/>
      <c r="L1183" s="230"/>
      <c r="M1183" s="258"/>
      <c r="N1183" s="258"/>
      <c r="O1183" s="259"/>
      <c r="P1183" s="258"/>
      <c r="Q1183" s="259"/>
      <c r="R1183" s="261"/>
      <c r="S1183" s="261"/>
      <c r="T1183" s="236"/>
      <c r="U1183" s="402"/>
      <c r="V1183" s="277">
        <f t="shared" si="203"/>
        <v>0</v>
      </c>
      <c r="W1183" s="323" t="str">
        <f t="shared" si="204"/>
        <v/>
      </c>
      <c r="X1183" s="238" t="str">
        <f t="shared" si="205"/>
        <v/>
      </c>
      <c r="Y1183" s="252">
        <f t="shared" si="206"/>
        <v>0</v>
      </c>
      <c r="Z1183" s="252">
        <f t="shared" si="207"/>
        <v>0</v>
      </c>
      <c r="AA1183" s="253">
        <f t="shared" si="208"/>
        <v>0</v>
      </c>
      <c r="AB1183" s="254">
        <f t="shared" si="209"/>
        <v>0</v>
      </c>
      <c r="AC1183" s="254"/>
      <c r="AD1183" s="255"/>
    </row>
    <row r="1184" spans="1:30" ht="12.75" customHeight="1" x14ac:dyDescent="0.25">
      <c r="A1184" s="186"/>
      <c r="B1184" s="230"/>
      <c r="C1184" s="256"/>
      <c r="D1184" s="232"/>
      <c r="E1184" s="192">
        <f t="shared" si="199"/>
        <v>10</v>
      </c>
      <c r="F1184" s="144" t="str">
        <f>IFERROR(IF(MID(D1184,4,3)="AFE",VLOOKUP(D1184,'Affiliated entities'!$B$7:$T$37,2,FALSE),VLOOKUP(A1184,Beneficiaries!$A$9:$C$38,2,FALSE)),"")</f>
        <v/>
      </c>
      <c r="G1184" s="187" t="str">
        <f>IFERROR(IF(MID(D1184,4,3)="AFE",VLOOKUP(D1184,'Affiliated entities'!$B$7:$T$37,4,FALSE),VLOOKUP(A1184,Beneficiaries!$A$9:$C$38,3,FALSE)),"")</f>
        <v/>
      </c>
      <c r="H1184" s="188" t="b">
        <f t="shared" si="200"/>
        <v>1</v>
      </c>
      <c r="I1184" s="147" t="str">
        <f t="shared" si="201"/>
        <v/>
      </c>
      <c r="J1184" s="300">
        <f t="shared" si="202"/>
        <v>0</v>
      </c>
      <c r="K1184" s="257"/>
      <c r="L1184" s="230"/>
      <c r="M1184" s="258"/>
      <c r="N1184" s="258"/>
      <c r="O1184" s="259"/>
      <c r="P1184" s="258"/>
      <c r="Q1184" s="259"/>
      <c r="R1184" s="261"/>
      <c r="S1184" s="261"/>
      <c r="T1184" s="236"/>
      <c r="U1184" s="402"/>
      <c r="V1184" s="277">
        <f t="shared" si="203"/>
        <v>0</v>
      </c>
      <c r="W1184" s="323" t="str">
        <f t="shared" si="204"/>
        <v/>
      </c>
      <c r="X1184" s="238" t="str">
        <f t="shared" si="205"/>
        <v/>
      </c>
      <c r="Y1184" s="252">
        <f t="shared" si="206"/>
        <v>0</v>
      </c>
      <c r="Z1184" s="252">
        <f t="shared" si="207"/>
        <v>0</v>
      </c>
      <c r="AA1184" s="253">
        <f t="shared" si="208"/>
        <v>0</v>
      </c>
      <c r="AB1184" s="254">
        <f t="shared" si="209"/>
        <v>0</v>
      </c>
      <c r="AC1184" s="254"/>
      <c r="AD1184" s="255"/>
    </row>
    <row r="1185" spans="1:30" ht="12.75" customHeight="1" x14ac:dyDescent="0.25">
      <c r="A1185" s="186"/>
      <c r="B1185" s="230"/>
      <c r="C1185" s="256"/>
      <c r="D1185" s="232"/>
      <c r="E1185" s="192">
        <f t="shared" si="199"/>
        <v>10</v>
      </c>
      <c r="F1185" s="144" t="str">
        <f>IFERROR(IF(MID(D1185,4,3)="AFE",VLOOKUP(D1185,'Affiliated entities'!$B$7:$T$37,2,FALSE),VLOOKUP(A1185,Beneficiaries!$A$9:$C$38,2,FALSE)),"")</f>
        <v/>
      </c>
      <c r="G1185" s="187" t="str">
        <f>IFERROR(IF(MID(D1185,4,3)="AFE",VLOOKUP(D1185,'Affiliated entities'!$B$7:$T$37,4,FALSE),VLOOKUP(A1185,Beneficiaries!$A$9:$C$38,3,FALSE)),"")</f>
        <v/>
      </c>
      <c r="H1185" s="188" t="b">
        <f t="shared" si="200"/>
        <v>1</v>
      </c>
      <c r="I1185" s="147" t="str">
        <f t="shared" si="201"/>
        <v/>
      </c>
      <c r="J1185" s="300">
        <f t="shared" si="202"/>
        <v>0</v>
      </c>
      <c r="K1185" s="257"/>
      <c r="L1185" s="230"/>
      <c r="M1185" s="258"/>
      <c r="N1185" s="258"/>
      <c r="O1185" s="259"/>
      <c r="P1185" s="258"/>
      <c r="Q1185" s="259"/>
      <c r="R1185" s="261"/>
      <c r="S1185" s="261"/>
      <c r="T1185" s="236"/>
      <c r="U1185" s="402"/>
      <c r="V1185" s="277">
        <f t="shared" si="203"/>
        <v>0</v>
      </c>
      <c r="W1185" s="323" t="str">
        <f t="shared" si="204"/>
        <v/>
      </c>
      <c r="X1185" s="238" t="str">
        <f t="shared" si="205"/>
        <v/>
      </c>
      <c r="Y1185" s="252">
        <f t="shared" si="206"/>
        <v>0</v>
      </c>
      <c r="Z1185" s="252">
        <f t="shared" si="207"/>
        <v>0</v>
      </c>
      <c r="AA1185" s="253">
        <f t="shared" si="208"/>
        <v>0</v>
      </c>
      <c r="AB1185" s="254">
        <f t="shared" si="209"/>
        <v>0</v>
      </c>
      <c r="AC1185" s="254"/>
      <c r="AD1185" s="255"/>
    </row>
    <row r="1186" spans="1:30" ht="12.75" customHeight="1" x14ac:dyDescent="0.25">
      <c r="A1186" s="186"/>
      <c r="B1186" s="230"/>
      <c r="C1186" s="256"/>
      <c r="D1186" s="232"/>
      <c r="E1186" s="192">
        <f t="shared" si="199"/>
        <v>10</v>
      </c>
      <c r="F1186" s="144" t="str">
        <f>IFERROR(IF(MID(D1186,4,3)="AFE",VLOOKUP(D1186,'Affiliated entities'!$B$7:$T$37,2,FALSE),VLOOKUP(A1186,Beneficiaries!$A$9:$C$38,2,FALSE)),"")</f>
        <v/>
      </c>
      <c r="G1186" s="187" t="str">
        <f>IFERROR(IF(MID(D1186,4,3)="AFE",VLOOKUP(D1186,'Affiliated entities'!$B$7:$T$37,4,FALSE),VLOOKUP(A1186,Beneficiaries!$A$9:$C$38,3,FALSE)),"")</f>
        <v/>
      </c>
      <c r="H1186" s="188" t="b">
        <f t="shared" si="200"/>
        <v>1</v>
      </c>
      <c r="I1186" s="147" t="str">
        <f t="shared" si="201"/>
        <v/>
      </c>
      <c r="J1186" s="300">
        <f t="shared" si="202"/>
        <v>0</v>
      </c>
      <c r="K1186" s="257"/>
      <c r="L1186" s="230"/>
      <c r="M1186" s="258"/>
      <c r="N1186" s="258"/>
      <c r="O1186" s="259"/>
      <c r="P1186" s="258"/>
      <c r="Q1186" s="259"/>
      <c r="R1186" s="261"/>
      <c r="S1186" s="261"/>
      <c r="T1186" s="236"/>
      <c r="U1186" s="402"/>
      <c r="V1186" s="277">
        <f t="shared" si="203"/>
        <v>0</v>
      </c>
      <c r="W1186" s="323" t="str">
        <f t="shared" si="204"/>
        <v/>
      </c>
      <c r="X1186" s="238" t="str">
        <f t="shared" si="205"/>
        <v/>
      </c>
      <c r="Y1186" s="252">
        <f t="shared" si="206"/>
        <v>0</v>
      </c>
      <c r="Z1186" s="252">
        <f t="shared" si="207"/>
        <v>0</v>
      </c>
      <c r="AA1186" s="253">
        <f t="shared" si="208"/>
        <v>0</v>
      </c>
      <c r="AB1186" s="254">
        <f t="shared" si="209"/>
        <v>0</v>
      </c>
      <c r="AC1186" s="254"/>
      <c r="AD1186" s="255"/>
    </row>
    <row r="1187" spans="1:30" ht="12.75" customHeight="1" x14ac:dyDescent="0.25">
      <c r="A1187" s="186"/>
      <c r="B1187" s="230"/>
      <c r="C1187" s="256"/>
      <c r="D1187" s="232"/>
      <c r="E1187" s="192">
        <f t="shared" si="199"/>
        <v>10</v>
      </c>
      <c r="F1187" s="144" t="str">
        <f>IFERROR(IF(MID(D1187,4,3)="AFE",VLOOKUP(D1187,'Affiliated entities'!$B$7:$T$37,2,FALSE),VLOOKUP(A1187,Beneficiaries!$A$9:$C$38,2,FALSE)),"")</f>
        <v/>
      </c>
      <c r="G1187" s="187" t="str">
        <f>IFERROR(IF(MID(D1187,4,3)="AFE",VLOOKUP(D1187,'Affiliated entities'!$B$7:$T$37,4,FALSE),VLOOKUP(A1187,Beneficiaries!$A$9:$C$38,3,FALSE)),"")</f>
        <v/>
      </c>
      <c r="H1187" s="188" t="b">
        <f t="shared" si="200"/>
        <v>1</v>
      </c>
      <c r="I1187" s="147" t="str">
        <f t="shared" si="201"/>
        <v/>
      </c>
      <c r="J1187" s="300">
        <f t="shared" si="202"/>
        <v>0</v>
      </c>
      <c r="K1187" s="257"/>
      <c r="L1187" s="230"/>
      <c r="M1187" s="258"/>
      <c r="N1187" s="258"/>
      <c r="O1187" s="259"/>
      <c r="P1187" s="258"/>
      <c r="Q1187" s="259"/>
      <c r="R1187" s="261"/>
      <c r="S1187" s="261"/>
      <c r="T1187" s="236"/>
      <c r="U1187" s="402"/>
      <c r="V1187" s="277">
        <f t="shared" si="203"/>
        <v>0</v>
      </c>
      <c r="W1187" s="323" t="str">
        <f t="shared" si="204"/>
        <v/>
      </c>
      <c r="X1187" s="238" t="str">
        <f t="shared" si="205"/>
        <v/>
      </c>
      <c r="Y1187" s="252">
        <f t="shared" si="206"/>
        <v>0</v>
      </c>
      <c r="Z1187" s="252">
        <f t="shared" si="207"/>
        <v>0</v>
      </c>
      <c r="AA1187" s="253">
        <f t="shared" si="208"/>
        <v>0</v>
      </c>
      <c r="AB1187" s="254">
        <f t="shared" si="209"/>
        <v>0</v>
      </c>
      <c r="AC1187" s="254"/>
      <c r="AD1187" s="255"/>
    </row>
    <row r="1188" spans="1:30" ht="12.75" customHeight="1" x14ac:dyDescent="0.25">
      <c r="A1188" s="186"/>
      <c r="B1188" s="230"/>
      <c r="C1188" s="256"/>
      <c r="D1188" s="232"/>
      <c r="E1188" s="192">
        <f t="shared" si="199"/>
        <v>10</v>
      </c>
      <c r="F1188" s="144" t="str">
        <f>IFERROR(IF(MID(D1188,4,3)="AFE",VLOOKUP(D1188,'Affiliated entities'!$B$7:$T$37,2,FALSE),VLOOKUP(A1188,Beneficiaries!$A$9:$C$38,2,FALSE)),"")</f>
        <v/>
      </c>
      <c r="G1188" s="187" t="str">
        <f>IFERROR(IF(MID(D1188,4,3)="AFE",VLOOKUP(D1188,'Affiliated entities'!$B$7:$T$37,4,FALSE),VLOOKUP(A1188,Beneficiaries!$A$9:$C$38,3,FALSE)),"")</f>
        <v/>
      </c>
      <c r="H1188" s="188" t="b">
        <f t="shared" si="200"/>
        <v>1</v>
      </c>
      <c r="I1188" s="147" t="str">
        <f t="shared" si="201"/>
        <v/>
      </c>
      <c r="J1188" s="300">
        <f t="shared" si="202"/>
        <v>0</v>
      </c>
      <c r="K1188" s="257"/>
      <c r="L1188" s="230"/>
      <c r="M1188" s="258"/>
      <c r="N1188" s="258"/>
      <c r="O1188" s="259"/>
      <c r="P1188" s="258"/>
      <c r="Q1188" s="259"/>
      <c r="R1188" s="261"/>
      <c r="S1188" s="261"/>
      <c r="T1188" s="236"/>
      <c r="U1188" s="402"/>
      <c r="V1188" s="277">
        <f t="shared" si="203"/>
        <v>0</v>
      </c>
      <c r="W1188" s="323" t="str">
        <f t="shared" si="204"/>
        <v/>
      </c>
      <c r="X1188" s="238" t="str">
        <f t="shared" si="205"/>
        <v/>
      </c>
      <c r="Y1188" s="252">
        <f t="shared" si="206"/>
        <v>0</v>
      </c>
      <c r="Z1188" s="252">
        <f t="shared" si="207"/>
        <v>0</v>
      </c>
      <c r="AA1188" s="253">
        <f t="shared" si="208"/>
        <v>0</v>
      </c>
      <c r="AB1188" s="254">
        <f t="shared" si="209"/>
        <v>0</v>
      </c>
      <c r="AC1188" s="254"/>
      <c r="AD1188" s="255"/>
    </row>
    <row r="1189" spans="1:30" ht="12.75" customHeight="1" x14ac:dyDescent="0.25">
      <c r="A1189" s="186"/>
      <c r="B1189" s="230"/>
      <c r="C1189" s="256"/>
      <c r="D1189" s="232"/>
      <c r="E1189" s="192">
        <f t="shared" si="199"/>
        <v>10</v>
      </c>
      <c r="F1189" s="144" t="str">
        <f>IFERROR(IF(MID(D1189,4,3)="AFE",VLOOKUP(D1189,'Affiliated entities'!$B$7:$T$37,2,FALSE),VLOOKUP(A1189,Beneficiaries!$A$9:$C$38,2,FALSE)),"")</f>
        <v/>
      </c>
      <c r="G1189" s="187" t="str">
        <f>IFERROR(IF(MID(D1189,4,3)="AFE",VLOOKUP(D1189,'Affiliated entities'!$B$7:$T$37,4,FALSE),VLOOKUP(A1189,Beneficiaries!$A$9:$C$38,3,FALSE)),"")</f>
        <v/>
      </c>
      <c r="H1189" s="188" t="b">
        <f t="shared" si="200"/>
        <v>1</v>
      </c>
      <c r="I1189" s="147" t="str">
        <f t="shared" si="201"/>
        <v/>
      </c>
      <c r="J1189" s="300">
        <f t="shared" si="202"/>
        <v>0</v>
      </c>
      <c r="K1189" s="257"/>
      <c r="L1189" s="230"/>
      <c r="M1189" s="258"/>
      <c r="N1189" s="258"/>
      <c r="O1189" s="259"/>
      <c r="P1189" s="258"/>
      <c r="Q1189" s="259"/>
      <c r="R1189" s="261"/>
      <c r="S1189" s="261"/>
      <c r="T1189" s="236"/>
      <c r="U1189" s="402"/>
      <c r="V1189" s="277">
        <f t="shared" si="203"/>
        <v>0</v>
      </c>
      <c r="W1189" s="323" t="str">
        <f t="shared" si="204"/>
        <v/>
      </c>
      <c r="X1189" s="238" t="str">
        <f t="shared" si="205"/>
        <v/>
      </c>
      <c r="Y1189" s="252">
        <f t="shared" si="206"/>
        <v>0</v>
      </c>
      <c r="Z1189" s="252">
        <f t="shared" si="207"/>
        <v>0</v>
      </c>
      <c r="AA1189" s="253">
        <f t="shared" si="208"/>
        <v>0</v>
      </c>
      <c r="AB1189" s="254">
        <f t="shared" si="209"/>
        <v>0</v>
      </c>
      <c r="AC1189" s="254"/>
      <c r="AD1189" s="255"/>
    </row>
    <row r="1190" spans="1:30" ht="12.75" customHeight="1" x14ac:dyDescent="0.25">
      <c r="A1190" s="186"/>
      <c r="B1190" s="230"/>
      <c r="C1190" s="256"/>
      <c r="D1190" s="232"/>
      <c r="E1190" s="192">
        <f t="shared" si="199"/>
        <v>10</v>
      </c>
      <c r="F1190" s="144" t="str">
        <f>IFERROR(IF(MID(D1190,4,3)="AFE",VLOOKUP(D1190,'Affiliated entities'!$B$7:$T$37,2,FALSE),VLOOKUP(A1190,Beneficiaries!$A$9:$C$38,2,FALSE)),"")</f>
        <v/>
      </c>
      <c r="G1190" s="187" t="str">
        <f>IFERROR(IF(MID(D1190,4,3)="AFE",VLOOKUP(D1190,'Affiliated entities'!$B$7:$T$37,4,FALSE),VLOOKUP(A1190,Beneficiaries!$A$9:$C$38,3,FALSE)),"")</f>
        <v/>
      </c>
      <c r="H1190" s="188" t="b">
        <f t="shared" si="200"/>
        <v>1</v>
      </c>
      <c r="I1190" s="147" t="str">
        <f t="shared" si="201"/>
        <v/>
      </c>
      <c r="J1190" s="300">
        <f t="shared" si="202"/>
        <v>0</v>
      </c>
      <c r="K1190" s="257"/>
      <c r="L1190" s="230"/>
      <c r="M1190" s="258"/>
      <c r="N1190" s="258"/>
      <c r="O1190" s="259"/>
      <c r="P1190" s="258"/>
      <c r="Q1190" s="259"/>
      <c r="R1190" s="261"/>
      <c r="S1190" s="261"/>
      <c r="T1190" s="236"/>
      <c r="U1190" s="402"/>
      <c r="V1190" s="277">
        <f t="shared" si="203"/>
        <v>0</v>
      </c>
      <c r="W1190" s="323" t="str">
        <f t="shared" si="204"/>
        <v/>
      </c>
      <c r="X1190" s="238" t="str">
        <f t="shared" si="205"/>
        <v/>
      </c>
      <c r="Y1190" s="252">
        <f t="shared" si="206"/>
        <v>0</v>
      </c>
      <c r="Z1190" s="252">
        <f t="shared" si="207"/>
        <v>0</v>
      </c>
      <c r="AA1190" s="253">
        <f t="shared" si="208"/>
        <v>0</v>
      </c>
      <c r="AB1190" s="254">
        <f t="shared" si="209"/>
        <v>0</v>
      </c>
      <c r="AC1190" s="254"/>
      <c r="AD1190" s="255"/>
    </row>
    <row r="1191" spans="1:30" ht="12.75" customHeight="1" x14ac:dyDescent="0.25">
      <c r="A1191" s="186"/>
      <c r="B1191" s="230"/>
      <c r="C1191" s="256"/>
      <c r="D1191" s="232"/>
      <c r="E1191" s="192">
        <f t="shared" si="199"/>
        <v>10</v>
      </c>
      <c r="F1191" s="144" t="str">
        <f>IFERROR(IF(MID(D1191,4,3)="AFE",VLOOKUP(D1191,'Affiliated entities'!$B$7:$T$37,2,FALSE),VLOOKUP(A1191,Beneficiaries!$A$9:$C$38,2,FALSE)),"")</f>
        <v/>
      </c>
      <c r="G1191" s="187" t="str">
        <f>IFERROR(IF(MID(D1191,4,3)="AFE",VLOOKUP(D1191,'Affiliated entities'!$B$7:$T$37,4,FALSE),VLOOKUP(A1191,Beneficiaries!$A$9:$C$38,3,FALSE)),"")</f>
        <v/>
      </c>
      <c r="H1191" s="188" t="b">
        <f t="shared" si="200"/>
        <v>1</v>
      </c>
      <c r="I1191" s="147" t="str">
        <f t="shared" si="201"/>
        <v/>
      </c>
      <c r="J1191" s="300">
        <f t="shared" si="202"/>
        <v>0</v>
      </c>
      <c r="K1191" s="257"/>
      <c r="L1191" s="230"/>
      <c r="M1191" s="258"/>
      <c r="N1191" s="258"/>
      <c r="O1191" s="259"/>
      <c r="P1191" s="258"/>
      <c r="Q1191" s="259"/>
      <c r="R1191" s="261"/>
      <c r="S1191" s="261"/>
      <c r="T1191" s="236"/>
      <c r="U1191" s="402"/>
      <c r="V1191" s="277">
        <f t="shared" si="203"/>
        <v>0</v>
      </c>
      <c r="W1191" s="323" t="str">
        <f t="shared" si="204"/>
        <v/>
      </c>
      <c r="X1191" s="238" t="str">
        <f t="shared" si="205"/>
        <v/>
      </c>
      <c r="Y1191" s="252">
        <f t="shared" si="206"/>
        <v>0</v>
      </c>
      <c r="Z1191" s="252">
        <f t="shared" si="207"/>
        <v>0</v>
      </c>
      <c r="AA1191" s="253">
        <f t="shared" si="208"/>
        <v>0</v>
      </c>
      <c r="AB1191" s="254">
        <f t="shared" si="209"/>
        <v>0</v>
      </c>
      <c r="AC1191" s="254"/>
      <c r="AD1191" s="255"/>
    </row>
    <row r="1192" spans="1:30" ht="12.75" customHeight="1" x14ac:dyDescent="0.25">
      <c r="A1192" s="186"/>
      <c r="B1192" s="230"/>
      <c r="C1192" s="256"/>
      <c r="D1192" s="232"/>
      <c r="E1192" s="192">
        <f t="shared" si="199"/>
        <v>10</v>
      </c>
      <c r="F1192" s="144" t="str">
        <f>IFERROR(IF(MID(D1192,4,3)="AFE",VLOOKUP(D1192,'Affiliated entities'!$B$7:$T$37,2,FALSE),VLOOKUP(A1192,Beneficiaries!$A$9:$C$38,2,FALSE)),"")</f>
        <v/>
      </c>
      <c r="G1192" s="187" t="str">
        <f>IFERROR(IF(MID(D1192,4,3)="AFE",VLOOKUP(D1192,'Affiliated entities'!$B$7:$T$37,4,FALSE),VLOOKUP(A1192,Beneficiaries!$A$9:$C$38,3,FALSE)),"")</f>
        <v/>
      </c>
      <c r="H1192" s="188" t="b">
        <f t="shared" si="200"/>
        <v>1</v>
      </c>
      <c r="I1192" s="147" t="str">
        <f t="shared" si="201"/>
        <v/>
      </c>
      <c r="J1192" s="300">
        <f t="shared" si="202"/>
        <v>0</v>
      </c>
      <c r="K1192" s="257"/>
      <c r="L1192" s="230"/>
      <c r="M1192" s="258"/>
      <c r="N1192" s="258"/>
      <c r="O1192" s="259"/>
      <c r="P1192" s="258"/>
      <c r="Q1192" s="259"/>
      <c r="R1192" s="261"/>
      <c r="S1192" s="261"/>
      <c r="T1192" s="236"/>
      <c r="U1192" s="402"/>
      <c r="V1192" s="277">
        <f t="shared" si="203"/>
        <v>0</v>
      </c>
      <c r="W1192" s="323" t="str">
        <f t="shared" si="204"/>
        <v/>
      </c>
      <c r="X1192" s="238" t="str">
        <f t="shared" si="205"/>
        <v/>
      </c>
      <c r="Y1192" s="252">
        <f t="shared" si="206"/>
        <v>0</v>
      </c>
      <c r="Z1192" s="252">
        <f t="shared" si="207"/>
        <v>0</v>
      </c>
      <c r="AA1192" s="253">
        <f t="shared" si="208"/>
        <v>0</v>
      </c>
      <c r="AB1192" s="254">
        <f t="shared" si="209"/>
        <v>0</v>
      </c>
      <c r="AC1192" s="254"/>
      <c r="AD1192" s="255"/>
    </row>
    <row r="1193" spans="1:30" ht="12.75" customHeight="1" x14ac:dyDescent="0.25">
      <c r="A1193" s="186"/>
      <c r="B1193" s="230"/>
      <c r="C1193" s="256"/>
      <c r="D1193" s="232"/>
      <c r="E1193" s="192">
        <f t="shared" si="199"/>
        <v>10</v>
      </c>
      <c r="F1193" s="144" t="str">
        <f>IFERROR(IF(MID(D1193,4,3)="AFE",VLOOKUP(D1193,'Affiliated entities'!$B$7:$T$37,2,FALSE),VLOOKUP(A1193,Beneficiaries!$A$9:$C$38,2,FALSE)),"")</f>
        <v/>
      </c>
      <c r="G1193" s="187" t="str">
        <f>IFERROR(IF(MID(D1193,4,3)="AFE",VLOOKUP(D1193,'Affiliated entities'!$B$7:$T$37,4,FALSE),VLOOKUP(A1193,Beneficiaries!$A$9:$C$38,3,FALSE)),"")</f>
        <v/>
      </c>
      <c r="H1193" s="188" t="b">
        <f t="shared" si="200"/>
        <v>1</v>
      </c>
      <c r="I1193" s="147" t="str">
        <f t="shared" si="201"/>
        <v/>
      </c>
      <c r="J1193" s="300">
        <f t="shared" si="202"/>
        <v>0</v>
      </c>
      <c r="K1193" s="257"/>
      <c r="L1193" s="230"/>
      <c r="M1193" s="258"/>
      <c r="N1193" s="258"/>
      <c r="O1193" s="259"/>
      <c r="P1193" s="258"/>
      <c r="Q1193" s="259"/>
      <c r="R1193" s="261"/>
      <c r="S1193" s="261"/>
      <c r="T1193" s="236"/>
      <c r="U1193" s="402"/>
      <c r="V1193" s="277">
        <f t="shared" si="203"/>
        <v>0</v>
      </c>
      <c r="W1193" s="323" t="str">
        <f t="shared" si="204"/>
        <v/>
      </c>
      <c r="X1193" s="238" t="str">
        <f t="shared" si="205"/>
        <v/>
      </c>
      <c r="Y1193" s="252">
        <f t="shared" si="206"/>
        <v>0</v>
      </c>
      <c r="Z1193" s="252">
        <f t="shared" si="207"/>
        <v>0</v>
      </c>
      <c r="AA1193" s="253">
        <f t="shared" si="208"/>
        <v>0</v>
      </c>
      <c r="AB1193" s="254">
        <f t="shared" si="209"/>
        <v>0</v>
      </c>
      <c r="AC1193" s="254"/>
      <c r="AD1193" s="255"/>
    </row>
    <row r="1194" spans="1:30" ht="12.75" customHeight="1" x14ac:dyDescent="0.25">
      <c r="A1194" s="186"/>
      <c r="B1194" s="230"/>
      <c r="C1194" s="256"/>
      <c r="D1194" s="232"/>
      <c r="E1194" s="192">
        <f t="shared" si="199"/>
        <v>10</v>
      </c>
      <c r="F1194" s="144" t="str">
        <f>IFERROR(IF(MID(D1194,4,3)="AFE",VLOOKUP(D1194,'Affiliated entities'!$B$7:$T$37,2,FALSE),VLOOKUP(A1194,Beneficiaries!$A$9:$C$38,2,FALSE)),"")</f>
        <v/>
      </c>
      <c r="G1194" s="187" t="str">
        <f>IFERROR(IF(MID(D1194,4,3)="AFE",VLOOKUP(D1194,'Affiliated entities'!$B$7:$T$37,4,FALSE),VLOOKUP(A1194,Beneficiaries!$A$9:$C$38,3,FALSE)),"")</f>
        <v/>
      </c>
      <c r="H1194" s="188" t="b">
        <f t="shared" si="200"/>
        <v>1</v>
      </c>
      <c r="I1194" s="147" t="str">
        <f t="shared" si="201"/>
        <v/>
      </c>
      <c r="J1194" s="300">
        <f t="shared" si="202"/>
        <v>0</v>
      </c>
      <c r="K1194" s="257"/>
      <c r="L1194" s="230"/>
      <c r="M1194" s="258"/>
      <c r="N1194" s="258"/>
      <c r="O1194" s="259"/>
      <c r="P1194" s="258"/>
      <c r="Q1194" s="259"/>
      <c r="R1194" s="261"/>
      <c r="S1194" s="261"/>
      <c r="T1194" s="236"/>
      <c r="U1194" s="402"/>
      <c r="V1194" s="277">
        <f t="shared" si="203"/>
        <v>0</v>
      </c>
      <c r="W1194" s="323" t="str">
        <f t="shared" si="204"/>
        <v/>
      </c>
      <c r="X1194" s="238" t="str">
        <f t="shared" si="205"/>
        <v/>
      </c>
      <c r="Y1194" s="252">
        <f t="shared" si="206"/>
        <v>0</v>
      </c>
      <c r="Z1194" s="252">
        <f t="shared" si="207"/>
        <v>0</v>
      </c>
      <c r="AA1194" s="253">
        <f t="shared" si="208"/>
        <v>0</v>
      </c>
      <c r="AB1194" s="254">
        <f t="shared" si="209"/>
        <v>0</v>
      </c>
      <c r="AC1194" s="254"/>
      <c r="AD1194" s="255"/>
    </row>
    <row r="1195" spans="1:30" ht="12.75" customHeight="1" x14ac:dyDescent="0.25">
      <c r="A1195" s="186"/>
      <c r="B1195" s="230"/>
      <c r="C1195" s="256"/>
      <c r="D1195" s="232"/>
      <c r="E1195" s="192">
        <f t="shared" si="199"/>
        <v>10</v>
      </c>
      <c r="F1195" s="144" t="str">
        <f>IFERROR(IF(MID(D1195,4,3)="AFE",VLOOKUP(D1195,'Affiliated entities'!$B$7:$T$37,2,FALSE),VLOOKUP(A1195,Beneficiaries!$A$9:$C$38,2,FALSE)),"")</f>
        <v/>
      </c>
      <c r="G1195" s="187" t="str">
        <f>IFERROR(IF(MID(D1195,4,3)="AFE",VLOOKUP(D1195,'Affiliated entities'!$B$7:$T$37,4,FALSE),VLOOKUP(A1195,Beneficiaries!$A$9:$C$38,3,FALSE)),"")</f>
        <v/>
      </c>
      <c r="H1195" s="188" t="b">
        <f t="shared" si="200"/>
        <v>1</v>
      </c>
      <c r="I1195" s="147" t="str">
        <f t="shared" si="201"/>
        <v/>
      </c>
      <c r="J1195" s="300">
        <f t="shared" si="202"/>
        <v>0</v>
      </c>
      <c r="K1195" s="257"/>
      <c r="L1195" s="230"/>
      <c r="M1195" s="258"/>
      <c r="N1195" s="258"/>
      <c r="O1195" s="259"/>
      <c r="P1195" s="258"/>
      <c r="Q1195" s="259"/>
      <c r="R1195" s="261"/>
      <c r="S1195" s="261"/>
      <c r="T1195" s="236"/>
      <c r="U1195" s="402"/>
      <c r="V1195" s="277">
        <f t="shared" si="203"/>
        <v>0</v>
      </c>
      <c r="W1195" s="323" t="str">
        <f t="shared" si="204"/>
        <v/>
      </c>
      <c r="X1195" s="238" t="str">
        <f t="shared" si="205"/>
        <v/>
      </c>
      <c r="Y1195" s="252">
        <f t="shared" si="206"/>
        <v>0</v>
      </c>
      <c r="Z1195" s="252">
        <f t="shared" si="207"/>
        <v>0</v>
      </c>
      <c r="AA1195" s="253">
        <f t="shared" si="208"/>
        <v>0</v>
      </c>
      <c r="AB1195" s="254">
        <f t="shared" si="209"/>
        <v>0</v>
      </c>
      <c r="AC1195" s="254"/>
      <c r="AD1195" s="255"/>
    </row>
    <row r="1196" spans="1:30" ht="12.75" customHeight="1" x14ac:dyDescent="0.25">
      <c r="A1196" s="186"/>
      <c r="B1196" s="230"/>
      <c r="C1196" s="256"/>
      <c r="D1196" s="232"/>
      <c r="E1196" s="192">
        <f t="shared" si="199"/>
        <v>10</v>
      </c>
      <c r="F1196" s="144" t="str">
        <f>IFERROR(IF(MID(D1196,4,3)="AFE",VLOOKUP(D1196,'Affiliated entities'!$B$7:$T$37,2,FALSE),VLOOKUP(A1196,Beneficiaries!$A$9:$C$38,2,FALSE)),"")</f>
        <v/>
      </c>
      <c r="G1196" s="187" t="str">
        <f>IFERROR(IF(MID(D1196,4,3)="AFE",VLOOKUP(D1196,'Affiliated entities'!$B$7:$T$37,4,FALSE),VLOOKUP(A1196,Beneficiaries!$A$9:$C$38,3,FALSE)),"")</f>
        <v/>
      </c>
      <c r="H1196" s="188" t="b">
        <f t="shared" si="200"/>
        <v>1</v>
      </c>
      <c r="I1196" s="147" t="str">
        <f t="shared" si="201"/>
        <v/>
      </c>
      <c r="J1196" s="300">
        <f t="shared" si="202"/>
        <v>0</v>
      </c>
      <c r="K1196" s="257"/>
      <c r="L1196" s="230"/>
      <c r="M1196" s="258"/>
      <c r="N1196" s="258"/>
      <c r="O1196" s="259"/>
      <c r="P1196" s="258"/>
      <c r="Q1196" s="259"/>
      <c r="R1196" s="261"/>
      <c r="S1196" s="261"/>
      <c r="T1196" s="236"/>
      <c r="U1196" s="402"/>
      <c r="V1196" s="277">
        <f t="shared" si="203"/>
        <v>0</v>
      </c>
      <c r="W1196" s="323" t="str">
        <f t="shared" si="204"/>
        <v/>
      </c>
      <c r="X1196" s="238" t="str">
        <f t="shared" si="205"/>
        <v/>
      </c>
      <c r="Y1196" s="252">
        <f t="shared" si="206"/>
        <v>0</v>
      </c>
      <c r="Z1196" s="252">
        <f t="shared" si="207"/>
        <v>0</v>
      </c>
      <c r="AA1196" s="253">
        <f t="shared" si="208"/>
        <v>0</v>
      </c>
      <c r="AB1196" s="254">
        <f t="shared" si="209"/>
        <v>0</v>
      </c>
      <c r="AC1196" s="254"/>
      <c r="AD1196" s="255"/>
    </row>
    <row r="1197" spans="1:30" ht="12.75" customHeight="1" x14ac:dyDescent="0.25">
      <c r="A1197" s="186"/>
      <c r="B1197" s="230"/>
      <c r="C1197" s="256"/>
      <c r="D1197" s="232"/>
      <c r="E1197" s="192">
        <f t="shared" si="199"/>
        <v>10</v>
      </c>
      <c r="F1197" s="144" t="str">
        <f>IFERROR(IF(MID(D1197,4,3)="AFE",VLOOKUP(D1197,'Affiliated entities'!$B$7:$T$37,2,FALSE),VLOOKUP(A1197,Beneficiaries!$A$9:$C$38,2,FALSE)),"")</f>
        <v/>
      </c>
      <c r="G1197" s="187" t="str">
        <f>IFERROR(IF(MID(D1197,4,3)="AFE",VLOOKUP(D1197,'Affiliated entities'!$B$7:$T$37,4,FALSE),VLOOKUP(A1197,Beneficiaries!$A$9:$C$38,3,FALSE)),"")</f>
        <v/>
      </c>
      <c r="H1197" s="188" t="b">
        <f t="shared" si="200"/>
        <v>1</v>
      </c>
      <c r="I1197" s="147" t="str">
        <f t="shared" si="201"/>
        <v/>
      </c>
      <c r="J1197" s="300">
        <f t="shared" si="202"/>
        <v>0</v>
      </c>
      <c r="K1197" s="257"/>
      <c r="L1197" s="230"/>
      <c r="M1197" s="258"/>
      <c r="N1197" s="258"/>
      <c r="O1197" s="259"/>
      <c r="P1197" s="258"/>
      <c r="Q1197" s="259"/>
      <c r="R1197" s="261"/>
      <c r="S1197" s="261"/>
      <c r="T1197" s="236"/>
      <c r="U1197" s="402"/>
      <c r="V1197" s="277">
        <f t="shared" si="203"/>
        <v>0</v>
      </c>
      <c r="W1197" s="323" t="str">
        <f t="shared" si="204"/>
        <v/>
      </c>
      <c r="X1197" s="238" t="str">
        <f t="shared" si="205"/>
        <v/>
      </c>
      <c r="Y1197" s="252">
        <f t="shared" si="206"/>
        <v>0</v>
      </c>
      <c r="Z1197" s="252">
        <f t="shared" si="207"/>
        <v>0</v>
      </c>
      <c r="AA1197" s="253">
        <f t="shared" si="208"/>
        <v>0</v>
      </c>
      <c r="AB1197" s="254">
        <f t="shared" si="209"/>
        <v>0</v>
      </c>
      <c r="AC1197" s="254"/>
      <c r="AD1197" s="255"/>
    </row>
    <row r="1198" spans="1:30" ht="12.75" customHeight="1" x14ac:dyDescent="0.25">
      <c r="A1198" s="186"/>
      <c r="B1198" s="230"/>
      <c r="C1198" s="256"/>
      <c r="D1198" s="232"/>
      <c r="E1198" s="192">
        <f t="shared" si="199"/>
        <v>10</v>
      </c>
      <c r="F1198" s="144" t="str">
        <f>IFERROR(IF(MID(D1198,4,3)="AFE",VLOOKUP(D1198,'Affiliated entities'!$B$7:$T$37,2,FALSE),VLOOKUP(A1198,Beneficiaries!$A$9:$C$38,2,FALSE)),"")</f>
        <v/>
      </c>
      <c r="G1198" s="187" t="str">
        <f>IFERROR(IF(MID(D1198,4,3)="AFE",VLOOKUP(D1198,'Affiliated entities'!$B$7:$T$37,4,FALSE),VLOOKUP(A1198,Beneficiaries!$A$9:$C$38,3,FALSE)),"")</f>
        <v/>
      </c>
      <c r="H1198" s="188" t="b">
        <f t="shared" si="200"/>
        <v>1</v>
      </c>
      <c r="I1198" s="147" t="str">
        <f t="shared" si="201"/>
        <v/>
      </c>
      <c r="J1198" s="300">
        <f t="shared" si="202"/>
        <v>0</v>
      </c>
      <c r="K1198" s="257"/>
      <c r="L1198" s="230"/>
      <c r="M1198" s="258"/>
      <c r="N1198" s="258"/>
      <c r="O1198" s="259"/>
      <c r="P1198" s="258"/>
      <c r="Q1198" s="259"/>
      <c r="R1198" s="261"/>
      <c r="S1198" s="261"/>
      <c r="T1198" s="236"/>
      <c r="U1198" s="402"/>
      <c r="V1198" s="277">
        <f t="shared" si="203"/>
        <v>0</v>
      </c>
      <c r="W1198" s="323" t="str">
        <f t="shared" si="204"/>
        <v/>
      </c>
      <c r="X1198" s="238" t="str">
        <f t="shared" si="205"/>
        <v/>
      </c>
      <c r="Y1198" s="252">
        <f t="shared" si="206"/>
        <v>0</v>
      </c>
      <c r="Z1198" s="252">
        <f t="shared" si="207"/>
        <v>0</v>
      </c>
      <c r="AA1198" s="253">
        <f t="shared" si="208"/>
        <v>0</v>
      </c>
      <c r="AB1198" s="254">
        <f t="shared" si="209"/>
        <v>0</v>
      </c>
      <c r="AC1198" s="254"/>
      <c r="AD1198" s="255"/>
    </row>
    <row r="1199" spans="1:30" ht="12.75" customHeight="1" x14ac:dyDescent="0.25">
      <c r="A1199" s="186"/>
      <c r="B1199" s="230"/>
      <c r="C1199" s="256"/>
      <c r="D1199" s="232"/>
      <c r="E1199" s="192">
        <f t="shared" si="199"/>
        <v>10</v>
      </c>
      <c r="F1199" s="144" t="str">
        <f>IFERROR(IF(MID(D1199,4,3)="AFE",VLOOKUP(D1199,'Affiliated entities'!$B$7:$T$37,2,FALSE),VLOOKUP(A1199,Beneficiaries!$A$9:$C$38,2,FALSE)),"")</f>
        <v/>
      </c>
      <c r="G1199" s="187" t="str">
        <f>IFERROR(IF(MID(D1199,4,3)="AFE",VLOOKUP(D1199,'Affiliated entities'!$B$7:$T$37,4,FALSE),VLOOKUP(A1199,Beneficiaries!$A$9:$C$38,3,FALSE)),"")</f>
        <v/>
      </c>
      <c r="H1199" s="188" t="b">
        <f t="shared" si="200"/>
        <v>1</v>
      </c>
      <c r="I1199" s="147" t="str">
        <f t="shared" si="201"/>
        <v/>
      </c>
      <c r="J1199" s="300">
        <f t="shared" si="202"/>
        <v>0</v>
      </c>
      <c r="K1199" s="257"/>
      <c r="L1199" s="230"/>
      <c r="M1199" s="258"/>
      <c r="N1199" s="258"/>
      <c r="O1199" s="259"/>
      <c r="P1199" s="258"/>
      <c r="Q1199" s="259"/>
      <c r="R1199" s="261"/>
      <c r="S1199" s="261"/>
      <c r="T1199" s="236"/>
      <c r="U1199" s="402"/>
      <c r="V1199" s="277">
        <f t="shared" si="203"/>
        <v>0</v>
      </c>
      <c r="W1199" s="323" t="str">
        <f t="shared" si="204"/>
        <v/>
      </c>
      <c r="X1199" s="238" t="str">
        <f t="shared" si="205"/>
        <v/>
      </c>
      <c r="Y1199" s="252">
        <f t="shared" si="206"/>
        <v>0</v>
      </c>
      <c r="Z1199" s="252">
        <f t="shared" si="207"/>
        <v>0</v>
      </c>
      <c r="AA1199" s="253">
        <f t="shared" si="208"/>
        <v>0</v>
      </c>
      <c r="AB1199" s="254">
        <f t="shared" si="209"/>
        <v>0</v>
      </c>
      <c r="AC1199" s="254"/>
      <c r="AD1199" s="255"/>
    </row>
    <row r="1200" spans="1:30" ht="12.75" customHeight="1" x14ac:dyDescent="0.25">
      <c r="A1200" s="186"/>
      <c r="B1200" s="230"/>
      <c r="C1200" s="256"/>
      <c r="D1200" s="232"/>
      <c r="E1200" s="192">
        <f t="shared" si="199"/>
        <v>10</v>
      </c>
      <c r="F1200" s="144" t="str">
        <f>IFERROR(IF(MID(D1200,4,3)="AFE",VLOOKUP(D1200,'Affiliated entities'!$B$7:$T$37,2,FALSE),VLOOKUP(A1200,Beneficiaries!$A$9:$C$38,2,FALSE)),"")</f>
        <v/>
      </c>
      <c r="G1200" s="187" t="str">
        <f>IFERROR(IF(MID(D1200,4,3)="AFE",VLOOKUP(D1200,'Affiliated entities'!$B$7:$T$37,4,FALSE),VLOOKUP(A1200,Beneficiaries!$A$9:$C$38,3,FALSE)),"")</f>
        <v/>
      </c>
      <c r="H1200" s="188" t="b">
        <f t="shared" si="200"/>
        <v>1</v>
      </c>
      <c r="I1200" s="147" t="str">
        <f t="shared" si="201"/>
        <v/>
      </c>
      <c r="J1200" s="300">
        <f t="shared" si="202"/>
        <v>0</v>
      </c>
      <c r="K1200" s="257"/>
      <c r="L1200" s="230"/>
      <c r="M1200" s="258"/>
      <c r="N1200" s="258"/>
      <c r="O1200" s="259"/>
      <c r="P1200" s="258"/>
      <c r="Q1200" s="259"/>
      <c r="R1200" s="261"/>
      <c r="S1200" s="261"/>
      <c r="T1200" s="236"/>
      <c r="U1200" s="402"/>
      <c r="V1200" s="277">
        <f t="shared" si="203"/>
        <v>0</v>
      </c>
      <c r="W1200" s="323" t="str">
        <f t="shared" si="204"/>
        <v/>
      </c>
      <c r="X1200" s="238" t="str">
        <f t="shared" si="205"/>
        <v/>
      </c>
      <c r="Y1200" s="252">
        <f t="shared" si="206"/>
        <v>0</v>
      </c>
      <c r="Z1200" s="252">
        <f t="shared" si="207"/>
        <v>0</v>
      </c>
      <c r="AA1200" s="253">
        <f t="shared" si="208"/>
        <v>0</v>
      </c>
      <c r="AB1200" s="254">
        <f t="shared" si="209"/>
        <v>0</v>
      </c>
      <c r="AC1200" s="254"/>
      <c r="AD1200" s="255"/>
    </row>
    <row r="1201" spans="1:30" ht="12.75" customHeight="1" x14ac:dyDescent="0.25">
      <c r="A1201" s="186"/>
      <c r="B1201" s="230"/>
      <c r="C1201" s="256"/>
      <c r="D1201" s="232"/>
      <c r="E1201" s="192">
        <f t="shared" si="199"/>
        <v>10</v>
      </c>
      <c r="F1201" s="144" t="str">
        <f>IFERROR(IF(MID(D1201,4,3)="AFE",VLOOKUP(D1201,'Affiliated entities'!$B$7:$T$37,2,FALSE),VLOOKUP(A1201,Beneficiaries!$A$9:$C$38,2,FALSE)),"")</f>
        <v/>
      </c>
      <c r="G1201" s="187" t="str">
        <f>IFERROR(IF(MID(D1201,4,3)="AFE",VLOOKUP(D1201,'Affiliated entities'!$B$7:$T$37,4,FALSE),VLOOKUP(A1201,Beneficiaries!$A$9:$C$38,3,FALSE)),"")</f>
        <v/>
      </c>
      <c r="H1201" s="188" t="b">
        <f t="shared" si="200"/>
        <v>1</v>
      </c>
      <c r="I1201" s="147" t="str">
        <f t="shared" si="201"/>
        <v/>
      </c>
      <c r="J1201" s="300">
        <f t="shared" si="202"/>
        <v>0</v>
      </c>
      <c r="K1201" s="257"/>
      <c r="L1201" s="230"/>
      <c r="M1201" s="258"/>
      <c r="N1201" s="258"/>
      <c r="O1201" s="259"/>
      <c r="P1201" s="258"/>
      <c r="Q1201" s="259"/>
      <c r="R1201" s="261"/>
      <c r="S1201" s="261"/>
      <c r="T1201" s="236"/>
      <c r="U1201" s="402"/>
      <c r="V1201" s="277">
        <f t="shared" si="203"/>
        <v>0</v>
      </c>
      <c r="W1201" s="323" t="str">
        <f t="shared" si="204"/>
        <v/>
      </c>
      <c r="X1201" s="238" t="str">
        <f t="shared" si="205"/>
        <v/>
      </c>
      <c r="Y1201" s="252">
        <f t="shared" si="206"/>
        <v>0</v>
      </c>
      <c r="Z1201" s="252">
        <f t="shared" si="207"/>
        <v>0</v>
      </c>
      <c r="AA1201" s="253">
        <f t="shared" si="208"/>
        <v>0</v>
      </c>
      <c r="AB1201" s="254">
        <f t="shared" si="209"/>
        <v>0</v>
      </c>
      <c r="AC1201" s="254"/>
      <c r="AD1201" s="255"/>
    </row>
    <row r="1202" spans="1:30" ht="12.75" customHeight="1" x14ac:dyDescent="0.25">
      <c r="A1202" s="186"/>
      <c r="B1202" s="230"/>
      <c r="C1202" s="256"/>
      <c r="D1202" s="232"/>
      <c r="E1202" s="192">
        <f t="shared" ref="E1202:E1265" si="210">IF(H1202=TRUE,10,0)</f>
        <v>10</v>
      </c>
      <c r="F1202" s="144" t="str">
        <f>IFERROR(IF(MID(D1202,4,3)="AFE",VLOOKUP(D1202,'Affiliated entities'!$B$7:$T$37,2,FALSE),VLOOKUP(A1202,Beneficiaries!$A$9:$C$38,2,FALSE)),"")</f>
        <v/>
      </c>
      <c r="G1202" s="187" t="str">
        <f>IFERROR(IF(MID(D1202,4,3)="AFE",VLOOKUP(D1202,'Affiliated entities'!$B$7:$T$37,4,FALSE),VLOOKUP(A1202,Beneficiaries!$A$9:$C$38,3,FALSE)),"")</f>
        <v/>
      </c>
      <c r="H1202" s="188" t="b">
        <f t="shared" ref="H1202:H1265" si="211">IF(I1202="Partner",TRUE,ISNUMBER(FIND(A1202,D1202)))</f>
        <v>1</v>
      </c>
      <c r="I1202" s="147" t="str">
        <f t="shared" ref="I1202:I1265" si="212">IF(A1202&lt;&gt;"",D1202,"")</f>
        <v/>
      </c>
      <c r="J1202" s="300">
        <f t="shared" ref="J1202:J1265" si="213">IF(I1202="partner",A1202,0)</f>
        <v>0</v>
      </c>
      <c r="K1202" s="257"/>
      <c r="L1202" s="230"/>
      <c r="M1202" s="258"/>
      <c r="N1202" s="258"/>
      <c r="O1202" s="259"/>
      <c r="P1202" s="258"/>
      <c r="Q1202" s="259"/>
      <c r="R1202" s="261"/>
      <c r="S1202" s="261"/>
      <c r="T1202" s="236"/>
      <c r="U1202" s="402"/>
      <c r="V1202" s="277">
        <f t="shared" ref="V1202:V1265" si="214">+T1202+U1202</f>
        <v>0</v>
      </c>
      <c r="W1202" s="323" t="str">
        <f t="shared" ref="W1202:W1265" si="215">IF(A1202="","",(IF(OR(B1202="",C1202="",D1202="",K1202="",M1202="",N1202="",O1202="",P1202="",Q1202="",R1202="",S1202="",),"FILL ALL FIELDS","")))</f>
        <v/>
      </c>
      <c r="X1202" s="238" t="str">
        <f t="shared" ref="X1202:X1265" si="216">IF(A1202="","",(IF(OR(N1202=P1202, R1202=S1202),"CHECK DATES or CITY","")))</f>
        <v/>
      </c>
      <c r="Y1202" s="252">
        <f t="shared" ref="Y1202:Y1265" si="217">IF(OR(O1202="IN", O1202=""), 0, IF(OR(Q1202="IN", Q1202=""), 0, T1202))</f>
        <v>0</v>
      </c>
      <c r="Z1202" s="252">
        <f t="shared" ref="Z1202:Z1265" si="218">+U1202</f>
        <v>0</v>
      </c>
      <c r="AA1202" s="253">
        <f t="shared" ref="AA1202:AA1265" si="219">+Z1202+Y1202</f>
        <v>0</v>
      </c>
      <c r="AB1202" s="254">
        <f t="shared" ref="AB1202:AB1265" si="220">IF(V1202&gt;AA1202,V1202-AA1202,0)</f>
        <v>0</v>
      </c>
      <c r="AC1202" s="254"/>
      <c r="AD1202" s="255"/>
    </row>
    <row r="1203" spans="1:30" ht="12.75" customHeight="1" x14ac:dyDescent="0.25">
      <c r="A1203" s="186"/>
      <c r="B1203" s="230"/>
      <c r="C1203" s="256"/>
      <c r="D1203" s="232"/>
      <c r="E1203" s="192">
        <f t="shared" si="210"/>
        <v>10</v>
      </c>
      <c r="F1203" s="144" t="str">
        <f>IFERROR(IF(MID(D1203,4,3)="AFE",VLOOKUP(D1203,'Affiliated entities'!$B$7:$T$37,2,FALSE),VLOOKUP(A1203,Beneficiaries!$A$9:$C$38,2,FALSE)),"")</f>
        <v/>
      </c>
      <c r="G1203" s="187" t="str">
        <f>IFERROR(IF(MID(D1203,4,3)="AFE",VLOOKUP(D1203,'Affiliated entities'!$B$7:$T$37,4,FALSE),VLOOKUP(A1203,Beneficiaries!$A$9:$C$38,3,FALSE)),"")</f>
        <v/>
      </c>
      <c r="H1203" s="188" t="b">
        <f t="shared" si="211"/>
        <v>1</v>
      </c>
      <c r="I1203" s="147" t="str">
        <f t="shared" si="212"/>
        <v/>
      </c>
      <c r="J1203" s="300">
        <f t="shared" si="213"/>
        <v>0</v>
      </c>
      <c r="K1203" s="257"/>
      <c r="L1203" s="230"/>
      <c r="M1203" s="258"/>
      <c r="N1203" s="258"/>
      <c r="O1203" s="259"/>
      <c r="P1203" s="258"/>
      <c r="Q1203" s="259"/>
      <c r="R1203" s="261"/>
      <c r="S1203" s="261"/>
      <c r="T1203" s="236"/>
      <c r="U1203" s="402"/>
      <c r="V1203" s="277">
        <f t="shared" si="214"/>
        <v>0</v>
      </c>
      <c r="W1203" s="323" t="str">
        <f t="shared" si="215"/>
        <v/>
      </c>
      <c r="X1203" s="238" t="str">
        <f t="shared" si="216"/>
        <v/>
      </c>
      <c r="Y1203" s="252">
        <f t="shared" si="217"/>
        <v>0</v>
      </c>
      <c r="Z1203" s="252">
        <f t="shared" si="218"/>
        <v>0</v>
      </c>
      <c r="AA1203" s="253">
        <f t="shared" si="219"/>
        <v>0</v>
      </c>
      <c r="AB1203" s="254">
        <f t="shared" si="220"/>
        <v>0</v>
      </c>
      <c r="AC1203" s="254"/>
      <c r="AD1203" s="255"/>
    </row>
    <row r="1204" spans="1:30" ht="12.75" customHeight="1" x14ac:dyDescent="0.25">
      <c r="A1204" s="186"/>
      <c r="B1204" s="230"/>
      <c r="C1204" s="256"/>
      <c r="D1204" s="232"/>
      <c r="E1204" s="192">
        <f t="shared" si="210"/>
        <v>10</v>
      </c>
      <c r="F1204" s="144" t="str">
        <f>IFERROR(IF(MID(D1204,4,3)="AFE",VLOOKUP(D1204,'Affiliated entities'!$B$7:$T$37,2,FALSE),VLOOKUP(A1204,Beneficiaries!$A$9:$C$38,2,FALSE)),"")</f>
        <v/>
      </c>
      <c r="G1204" s="187" t="str">
        <f>IFERROR(IF(MID(D1204,4,3)="AFE",VLOOKUP(D1204,'Affiliated entities'!$B$7:$T$37,4,FALSE),VLOOKUP(A1204,Beneficiaries!$A$9:$C$38,3,FALSE)),"")</f>
        <v/>
      </c>
      <c r="H1204" s="188" t="b">
        <f t="shared" si="211"/>
        <v>1</v>
      </c>
      <c r="I1204" s="147" t="str">
        <f t="shared" si="212"/>
        <v/>
      </c>
      <c r="J1204" s="300">
        <f t="shared" si="213"/>
        <v>0</v>
      </c>
      <c r="K1204" s="257"/>
      <c r="L1204" s="230"/>
      <c r="M1204" s="258"/>
      <c r="N1204" s="258"/>
      <c r="O1204" s="259"/>
      <c r="P1204" s="258"/>
      <c r="Q1204" s="259"/>
      <c r="R1204" s="261"/>
      <c r="S1204" s="261"/>
      <c r="T1204" s="236"/>
      <c r="U1204" s="402"/>
      <c r="V1204" s="277">
        <f t="shared" si="214"/>
        <v>0</v>
      </c>
      <c r="W1204" s="323" t="str">
        <f t="shared" si="215"/>
        <v/>
      </c>
      <c r="X1204" s="238" t="str">
        <f t="shared" si="216"/>
        <v/>
      </c>
      <c r="Y1204" s="252">
        <f t="shared" si="217"/>
        <v>0</v>
      </c>
      <c r="Z1204" s="252">
        <f t="shared" si="218"/>
        <v>0</v>
      </c>
      <c r="AA1204" s="253">
        <f t="shared" si="219"/>
        <v>0</v>
      </c>
      <c r="AB1204" s="254">
        <f t="shared" si="220"/>
        <v>0</v>
      </c>
      <c r="AC1204" s="254"/>
      <c r="AD1204" s="255"/>
    </row>
    <row r="1205" spans="1:30" ht="12.75" customHeight="1" x14ac:dyDescent="0.25">
      <c r="A1205" s="186"/>
      <c r="B1205" s="230"/>
      <c r="C1205" s="256"/>
      <c r="D1205" s="232"/>
      <c r="E1205" s="192">
        <f t="shared" si="210"/>
        <v>10</v>
      </c>
      <c r="F1205" s="144" t="str">
        <f>IFERROR(IF(MID(D1205,4,3)="AFE",VLOOKUP(D1205,'Affiliated entities'!$B$7:$T$37,2,FALSE),VLOOKUP(A1205,Beneficiaries!$A$9:$C$38,2,FALSE)),"")</f>
        <v/>
      </c>
      <c r="G1205" s="187" t="str">
        <f>IFERROR(IF(MID(D1205,4,3)="AFE",VLOOKUP(D1205,'Affiliated entities'!$B$7:$T$37,4,FALSE),VLOOKUP(A1205,Beneficiaries!$A$9:$C$38,3,FALSE)),"")</f>
        <v/>
      </c>
      <c r="H1205" s="188" t="b">
        <f t="shared" si="211"/>
        <v>1</v>
      </c>
      <c r="I1205" s="147" t="str">
        <f t="shared" si="212"/>
        <v/>
      </c>
      <c r="J1205" s="300">
        <f t="shared" si="213"/>
        <v>0</v>
      </c>
      <c r="K1205" s="257"/>
      <c r="L1205" s="230"/>
      <c r="M1205" s="258"/>
      <c r="N1205" s="258"/>
      <c r="O1205" s="259"/>
      <c r="P1205" s="258"/>
      <c r="Q1205" s="259"/>
      <c r="R1205" s="261"/>
      <c r="S1205" s="261"/>
      <c r="T1205" s="236"/>
      <c r="U1205" s="402"/>
      <c r="V1205" s="277">
        <f t="shared" si="214"/>
        <v>0</v>
      </c>
      <c r="W1205" s="323" t="str">
        <f t="shared" si="215"/>
        <v/>
      </c>
      <c r="X1205" s="238" t="str">
        <f t="shared" si="216"/>
        <v/>
      </c>
      <c r="Y1205" s="252">
        <f t="shared" si="217"/>
        <v>0</v>
      </c>
      <c r="Z1205" s="252">
        <f t="shared" si="218"/>
        <v>0</v>
      </c>
      <c r="AA1205" s="253">
        <f t="shared" si="219"/>
        <v>0</v>
      </c>
      <c r="AB1205" s="254">
        <f t="shared" si="220"/>
        <v>0</v>
      </c>
      <c r="AC1205" s="254"/>
      <c r="AD1205" s="255"/>
    </row>
    <row r="1206" spans="1:30" ht="12.75" customHeight="1" x14ac:dyDescent="0.25">
      <c r="A1206" s="186"/>
      <c r="B1206" s="230"/>
      <c r="C1206" s="256"/>
      <c r="D1206" s="232"/>
      <c r="E1206" s="192">
        <f t="shared" si="210"/>
        <v>10</v>
      </c>
      <c r="F1206" s="144" t="str">
        <f>IFERROR(IF(MID(D1206,4,3)="AFE",VLOOKUP(D1206,'Affiliated entities'!$B$7:$T$37,2,FALSE),VLOOKUP(A1206,Beneficiaries!$A$9:$C$38,2,FALSE)),"")</f>
        <v/>
      </c>
      <c r="G1206" s="187" t="str">
        <f>IFERROR(IF(MID(D1206,4,3)="AFE",VLOOKUP(D1206,'Affiliated entities'!$B$7:$T$37,4,FALSE),VLOOKUP(A1206,Beneficiaries!$A$9:$C$38,3,FALSE)),"")</f>
        <v/>
      </c>
      <c r="H1206" s="188" t="b">
        <f t="shared" si="211"/>
        <v>1</v>
      </c>
      <c r="I1206" s="147" t="str">
        <f t="shared" si="212"/>
        <v/>
      </c>
      <c r="J1206" s="300">
        <f t="shared" si="213"/>
        <v>0</v>
      </c>
      <c r="K1206" s="257"/>
      <c r="L1206" s="230"/>
      <c r="M1206" s="258"/>
      <c r="N1206" s="258"/>
      <c r="O1206" s="259"/>
      <c r="P1206" s="258"/>
      <c r="Q1206" s="259"/>
      <c r="R1206" s="261"/>
      <c r="S1206" s="261"/>
      <c r="T1206" s="236"/>
      <c r="U1206" s="402"/>
      <c r="V1206" s="277">
        <f t="shared" si="214"/>
        <v>0</v>
      </c>
      <c r="W1206" s="323" t="str">
        <f t="shared" si="215"/>
        <v/>
      </c>
      <c r="X1206" s="238" t="str">
        <f t="shared" si="216"/>
        <v/>
      </c>
      <c r="Y1206" s="252">
        <f t="shared" si="217"/>
        <v>0</v>
      </c>
      <c r="Z1206" s="252">
        <f t="shared" si="218"/>
        <v>0</v>
      </c>
      <c r="AA1206" s="253">
        <f t="shared" si="219"/>
        <v>0</v>
      </c>
      <c r="AB1206" s="254">
        <f t="shared" si="220"/>
        <v>0</v>
      </c>
      <c r="AC1206" s="254"/>
      <c r="AD1206" s="255"/>
    </row>
    <row r="1207" spans="1:30" ht="12.75" customHeight="1" x14ac:dyDescent="0.25">
      <c r="A1207" s="186"/>
      <c r="B1207" s="230"/>
      <c r="C1207" s="256"/>
      <c r="D1207" s="232"/>
      <c r="E1207" s="192">
        <f t="shared" si="210"/>
        <v>10</v>
      </c>
      <c r="F1207" s="144" t="str">
        <f>IFERROR(IF(MID(D1207,4,3)="AFE",VLOOKUP(D1207,'Affiliated entities'!$B$7:$T$37,2,FALSE),VLOOKUP(A1207,Beneficiaries!$A$9:$C$38,2,FALSE)),"")</f>
        <v/>
      </c>
      <c r="G1207" s="187" t="str">
        <f>IFERROR(IF(MID(D1207,4,3)="AFE",VLOOKUP(D1207,'Affiliated entities'!$B$7:$T$37,4,FALSE),VLOOKUP(A1207,Beneficiaries!$A$9:$C$38,3,FALSE)),"")</f>
        <v/>
      </c>
      <c r="H1207" s="188" t="b">
        <f t="shared" si="211"/>
        <v>1</v>
      </c>
      <c r="I1207" s="147" t="str">
        <f t="shared" si="212"/>
        <v/>
      </c>
      <c r="J1207" s="300">
        <f t="shared" si="213"/>
        <v>0</v>
      </c>
      <c r="K1207" s="257"/>
      <c r="L1207" s="230"/>
      <c r="M1207" s="258"/>
      <c r="N1207" s="258"/>
      <c r="O1207" s="259"/>
      <c r="P1207" s="258"/>
      <c r="Q1207" s="259"/>
      <c r="R1207" s="261"/>
      <c r="S1207" s="261"/>
      <c r="T1207" s="236"/>
      <c r="U1207" s="402"/>
      <c r="V1207" s="277">
        <f t="shared" si="214"/>
        <v>0</v>
      </c>
      <c r="W1207" s="323" t="str">
        <f t="shared" si="215"/>
        <v/>
      </c>
      <c r="X1207" s="238" t="str">
        <f t="shared" si="216"/>
        <v/>
      </c>
      <c r="Y1207" s="252">
        <f t="shared" si="217"/>
        <v>0</v>
      </c>
      <c r="Z1207" s="252">
        <f t="shared" si="218"/>
        <v>0</v>
      </c>
      <c r="AA1207" s="253">
        <f t="shared" si="219"/>
        <v>0</v>
      </c>
      <c r="AB1207" s="254">
        <f t="shared" si="220"/>
        <v>0</v>
      </c>
      <c r="AC1207" s="254"/>
      <c r="AD1207" s="255"/>
    </row>
    <row r="1208" spans="1:30" ht="12.75" customHeight="1" x14ac:dyDescent="0.25">
      <c r="A1208" s="186"/>
      <c r="B1208" s="230"/>
      <c r="C1208" s="256"/>
      <c r="D1208" s="232"/>
      <c r="E1208" s="192">
        <f t="shared" si="210"/>
        <v>10</v>
      </c>
      <c r="F1208" s="144" t="str">
        <f>IFERROR(IF(MID(D1208,4,3)="AFE",VLOOKUP(D1208,'Affiliated entities'!$B$7:$T$37,2,FALSE),VLOOKUP(A1208,Beneficiaries!$A$9:$C$38,2,FALSE)),"")</f>
        <v/>
      </c>
      <c r="G1208" s="187" t="str">
        <f>IFERROR(IF(MID(D1208,4,3)="AFE",VLOOKUP(D1208,'Affiliated entities'!$B$7:$T$37,4,FALSE),VLOOKUP(A1208,Beneficiaries!$A$9:$C$38,3,FALSE)),"")</f>
        <v/>
      </c>
      <c r="H1208" s="188" t="b">
        <f t="shared" si="211"/>
        <v>1</v>
      </c>
      <c r="I1208" s="147" t="str">
        <f t="shared" si="212"/>
        <v/>
      </c>
      <c r="J1208" s="300">
        <f t="shared" si="213"/>
        <v>0</v>
      </c>
      <c r="K1208" s="257"/>
      <c r="L1208" s="230"/>
      <c r="M1208" s="258"/>
      <c r="N1208" s="258"/>
      <c r="O1208" s="259"/>
      <c r="P1208" s="258"/>
      <c r="Q1208" s="259"/>
      <c r="R1208" s="261"/>
      <c r="S1208" s="261"/>
      <c r="T1208" s="236"/>
      <c r="U1208" s="402"/>
      <c r="V1208" s="277">
        <f t="shared" si="214"/>
        <v>0</v>
      </c>
      <c r="W1208" s="323" t="str">
        <f t="shared" si="215"/>
        <v/>
      </c>
      <c r="X1208" s="238" t="str">
        <f t="shared" si="216"/>
        <v/>
      </c>
      <c r="Y1208" s="252">
        <f t="shared" si="217"/>
        <v>0</v>
      </c>
      <c r="Z1208" s="252">
        <f t="shared" si="218"/>
        <v>0</v>
      </c>
      <c r="AA1208" s="253">
        <f t="shared" si="219"/>
        <v>0</v>
      </c>
      <c r="AB1208" s="254">
        <f t="shared" si="220"/>
        <v>0</v>
      </c>
      <c r="AC1208" s="254"/>
      <c r="AD1208" s="255"/>
    </row>
    <row r="1209" spans="1:30" ht="12.75" customHeight="1" x14ac:dyDescent="0.25">
      <c r="A1209" s="186"/>
      <c r="B1209" s="230"/>
      <c r="C1209" s="256"/>
      <c r="D1209" s="232"/>
      <c r="E1209" s="192">
        <f t="shared" si="210"/>
        <v>10</v>
      </c>
      <c r="F1209" s="144" t="str">
        <f>IFERROR(IF(MID(D1209,4,3)="AFE",VLOOKUP(D1209,'Affiliated entities'!$B$7:$T$37,2,FALSE),VLOOKUP(A1209,Beneficiaries!$A$9:$C$38,2,FALSE)),"")</f>
        <v/>
      </c>
      <c r="G1209" s="187" t="str">
        <f>IFERROR(IF(MID(D1209,4,3)="AFE",VLOOKUP(D1209,'Affiliated entities'!$B$7:$T$37,4,FALSE),VLOOKUP(A1209,Beneficiaries!$A$9:$C$38,3,FALSE)),"")</f>
        <v/>
      </c>
      <c r="H1209" s="188" t="b">
        <f t="shared" si="211"/>
        <v>1</v>
      </c>
      <c r="I1209" s="147" t="str">
        <f t="shared" si="212"/>
        <v/>
      </c>
      <c r="J1209" s="300">
        <f t="shared" si="213"/>
        <v>0</v>
      </c>
      <c r="K1209" s="257"/>
      <c r="L1209" s="230"/>
      <c r="M1209" s="258"/>
      <c r="N1209" s="258"/>
      <c r="O1209" s="259"/>
      <c r="P1209" s="258"/>
      <c r="Q1209" s="259"/>
      <c r="R1209" s="261"/>
      <c r="S1209" s="261"/>
      <c r="T1209" s="236"/>
      <c r="U1209" s="402"/>
      <c r="V1209" s="277">
        <f t="shared" si="214"/>
        <v>0</v>
      </c>
      <c r="W1209" s="323" t="str">
        <f t="shared" si="215"/>
        <v/>
      </c>
      <c r="X1209" s="238" t="str">
        <f t="shared" si="216"/>
        <v/>
      </c>
      <c r="Y1209" s="252">
        <f t="shared" si="217"/>
        <v>0</v>
      </c>
      <c r="Z1209" s="252">
        <f t="shared" si="218"/>
        <v>0</v>
      </c>
      <c r="AA1209" s="253">
        <f t="shared" si="219"/>
        <v>0</v>
      </c>
      <c r="AB1209" s="254">
        <f t="shared" si="220"/>
        <v>0</v>
      </c>
      <c r="AC1209" s="254"/>
      <c r="AD1209" s="255"/>
    </row>
    <row r="1210" spans="1:30" ht="12.75" customHeight="1" x14ac:dyDescent="0.25">
      <c r="A1210" s="186"/>
      <c r="B1210" s="230"/>
      <c r="C1210" s="256"/>
      <c r="D1210" s="232"/>
      <c r="E1210" s="192">
        <f t="shared" si="210"/>
        <v>10</v>
      </c>
      <c r="F1210" s="144" t="str">
        <f>IFERROR(IF(MID(D1210,4,3)="AFE",VLOOKUP(D1210,'Affiliated entities'!$B$7:$T$37,2,FALSE),VLOOKUP(A1210,Beneficiaries!$A$9:$C$38,2,FALSE)),"")</f>
        <v/>
      </c>
      <c r="G1210" s="187" t="str">
        <f>IFERROR(IF(MID(D1210,4,3)="AFE",VLOOKUP(D1210,'Affiliated entities'!$B$7:$T$37,4,FALSE),VLOOKUP(A1210,Beneficiaries!$A$9:$C$38,3,FALSE)),"")</f>
        <v/>
      </c>
      <c r="H1210" s="188" t="b">
        <f t="shared" si="211"/>
        <v>1</v>
      </c>
      <c r="I1210" s="147" t="str">
        <f t="shared" si="212"/>
        <v/>
      </c>
      <c r="J1210" s="300">
        <f t="shared" si="213"/>
        <v>0</v>
      </c>
      <c r="K1210" s="257"/>
      <c r="L1210" s="230"/>
      <c r="M1210" s="258"/>
      <c r="N1210" s="258"/>
      <c r="O1210" s="259"/>
      <c r="P1210" s="258"/>
      <c r="Q1210" s="259"/>
      <c r="R1210" s="261"/>
      <c r="S1210" s="261"/>
      <c r="T1210" s="236"/>
      <c r="U1210" s="402"/>
      <c r="V1210" s="277">
        <f t="shared" si="214"/>
        <v>0</v>
      </c>
      <c r="W1210" s="323" t="str">
        <f t="shared" si="215"/>
        <v/>
      </c>
      <c r="X1210" s="238" t="str">
        <f t="shared" si="216"/>
        <v/>
      </c>
      <c r="Y1210" s="252">
        <f t="shared" si="217"/>
        <v>0</v>
      </c>
      <c r="Z1210" s="252">
        <f t="shared" si="218"/>
        <v>0</v>
      </c>
      <c r="AA1210" s="253">
        <f t="shared" si="219"/>
        <v>0</v>
      </c>
      <c r="AB1210" s="254">
        <f t="shared" si="220"/>
        <v>0</v>
      </c>
      <c r="AC1210" s="254"/>
      <c r="AD1210" s="255"/>
    </row>
    <row r="1211" spans="1:30" ht="12.75" customHeight="1" x14ac:dyDescent="0.25">
      <c r="A1211" s="186"/>
      <c r="B1211" s="230"/>
      <c r="C1211" s="256"/>
      <c r="D1211" s="232"/>
      <c r="E1211" s="192">
        <f t="shared" si="210"/>
        <v>10</v>
      </c>
      <c r="F1211" s="144" t="str">
        <f>IFERROR(IF(MID(D1211,4,3)="AFE",VLOOKUP(D1211,'Affiliated entities'!$B$7:$T$37,2,FALSE),VLOOKUP(A1211,Beneficiaries!$A$9:$C$38,2,FALSE)),"")</f>
        <v/>
      </c>
      <c r="G1211" s="187" t="str">
        <f>IFERROR(IF(MID(D1211,4,3)="AFE",VLOOKUP(D1211,'Affiliated entities'!$B$7:$T$37,4,FALSE),VLOOKUP(A1211,Beneficiaries!$A$9:$C$38,3,FALSE)),"")</f>
        <v/>
      </c>
      <c r="H1211" s="188" t="b">
        <f t="shared" si="211"/>
        <v>1</v>
      </c>
      <c r="I1211" s="147" t="str">
        <f t="shared" si="212"/>
        <v/>
      </c>
      <c r="J1211" s="300">
        <f t="shared" si="213"/>
        <v>0</v>
      </c>
      <c r="K1211" s="257"/>
      <c r="L1211" s="230"/>
      <c r="M1211" s="258"/>
      <c r="N1211" s="258"/>
      <c r="O1211" s="259"/>
      <c r="P1211" s="258"/>
      <c r="Q1211" s="259"/>
      <c r="R1211" s="261"/>
      <c r="S1211" s="261"/>
      <c r="T1211" s="236"/>
      <c r="U1211" s="402"/>
      <c r="V1211" s="277">
        <f t="shared" si="214"/>
        <v>0</v>
      </c>
      <c r="W1211" s="323" t="str">
        <f t="shared" si="215"/>
        <v/>
      </c>
      <c r="X1211" s="238" t="str">
        <f t="shared" si="216"/>
        <v/>
      </c>
      <c r="Y1211" s="252">
        <f t="shared" si="217"/>
        <v>0</v>
      </c>
      <c r="Z1211" s="252">
        <f t="shared" si="218"/>
        <v>0</v>
      </c>
      <c r="AA1211" s="253">
        <f t="shared" si="219"/>
        <v>0</v>
      </c>
      <c r="AB1211" s="254">
        <f t="shared" si="220"/>
        <v>0</v>
      </c>
      <c r="AC1211" s="254"/>
      <c r="AD1211" s="255"/>
    </row>
    <row r="1212" spans="1:30" ht="12.75" customHeight="1" x14ac:dyDescent="0.25">
      <c r="A1212" s="186"/>
      <c r="B1212" s="230"/>
      <c r="C1212" s="256"/>
      <c r="D1212" s="232"/>
      <c r="E1212" s="192">
        <f t="shared" si="210"/>
        <v>10</v>
      </c>
      <c r="F1212" s="144" t="str">
        <f>IFERROR(IF(MID(D1212,4,3)="AFE",VLOOKUP(D1212,'Affiliated entities'!$B$7:$T$37,2,FALSE),VLOOKUP(A1212,Beneficiaries!$A$9:$C$38,2,FALSE)),"")</f>
        <v/>
      </c>
      <c r="G1212" s="187" t="str">
        <f>IFERROR(IF(MID(D1212,4,3)="AFE",VLOOKUP(D1212,'Affiliated entities'!$B$7:$T$37,4,FALSE),VLOOKUP(A1212,Beneficiaries!$A$9:$C$38,3,FALSE)),"")</f>
        <v/>
      </c>
      <c r="H1212" s="188" t="b">
        <f t="shared" si="211"/>
        <v>1</v>
      </c>
      <c r="I1212" s="147" t="str">
        <f t="shared" si="212"/>
        <v/>
      </c>
      <c r="J1212" s="300">
        <f t="shared" si="213"/>
        <v>0</v>
      </c>
      <c r="K1212" s="257"/>
      <c r="L1212" s="230"/>
      <c r="M1212" s="258"/>
      <c r="N1212" s="258"/>
      <c r="O1212" s="259"/>
      <c r="P1212" s="258"/>
      <c r="Q1212" s="259"/>
      <c r="R1212" s="261"/>
      <c r="S1212" s="261"/>
      <c r="T1212" s="236"/>
      <c r="U1212" s="402"/>
      <c r="V1212" s="277">
        <f t="shared" si="214"/>
        <v>0</v>
      </c>
      <c r="W1212" s="323" t="str">
        <f t="shared" si="215"/>
        <v/>
      </c>
      <c r="X1212" s="238" t="str">
        <f t="shared" si="216"/>
        <v/>
      </c>
      <c r="Y1212" s="252">
        <f t="shared" si="217"/>
        <v>0</v>
      </c>
      <c r="Z1212" s="252">
        <f t="shared" si="218"/>
        <v>0</v>
      </c>
      <c r="AA1212" s="253">
        <f t="shared" si="219"/>
        <v>0</v>
      </c>
      <c r="AB1212" s="254">
        <f t="shared" si="220"/>
        <v>0</v>
      </c>
      <c r="AC1212" s="254"/>
      <c r="AD1212" s="255"/>
    </row>
    <row r="1213" spans="1:30" ht="12.75" customHeight="1" x14ac:dyDescent="0.25">
      <c r="A1213" s="186"/>
      <c r="B1213" s="230"/>
      <c r="C1213" s="256"/>
      <c r="D1213" s="232"/>
      <c r="E1213" s="192">
        <f t="shared" si="210"/>
        <v>10</v>
      </c>
      <c r="F1213" s="144" t="str">
        <f>IFERROR(IF(MID(D1213,4,3)="AFE",VLOOKUP(D1213,'Affiliated entities'!$B$7:$T$37,2,FALSE),VLOOKUP(A1213,Beneficiaries!$A$9:$C$38,2,FALSE)),"")</f>
        <v/>
      </c>
      <c r="G1213" s="187" t="str">
        <f>IFERROR(IF(MID(D1213,4,3)="AFE",VLOOKUP(D1213,'Affiliated entities'!$B$7:$T$37,4,FALSE),VLOOKUP(A1213,Beneficiaries!$A$9:$C$38,3,FALSE)),"")</f>
        <v/>
      </c>
      <c r="H1213" s="188" t="b">
        <f t="shared" si="211"/>
        <v>1</v>
      </c>
      <c r="I1213" s="147" t="str">
        <f t="shared" si="212"/>
        <v/>
      </c>
      <c r="J1213" s="300">
        <f t="shared" si="213"/>
        <v>0</v>
      </c>
      <c r="K1213" s="257"/>
      <c r="L1213" s="230"/>
      <c r="M1213" s="258"/>
      <c r="N1213" s="258"/>
      <c r="O1213" s="259"/>
      <c r="P1213" s="258"/>
      <c r="Q1213" s="259"/>
      <c r="R1213" s="261"/>
      <c r="S1213" s="261"/>
      <c r="T1213" s="236"/>
      <c r="U1213" s="402"/>
      <c r="V1213" s="277">
        <f t="shared" si="214"/>
        <v>0</v>
      </c>
      <c r="W1213" s="323" t="str">
        <f t="shared" si="215"/>
        <v/>
      </c>
      <c r="X1213" s="238" t="str">
        <f t="shared" si="216"/>
        <v/>
      </c>
      <c r="Y1213" s="252">
        <f t="shared" si="217"/>
        <v>0</v>
      </c>
      <c r="Z1213" s="252">
        <f t="shared" si="218"/>
        <v>0</v>
      </c>
      <c r="AA1213" s="253">
        <f t="shared" si="219"/>
        <v>0</v>
      </c>
      <c r="AB1213" s="254">
        <f t="shared" si="220"/>
        <v>0</v>
      </c>
      <c r="AC1213" s="254"/>
      <c r="AD1213" s="255"/>
    </row>
    <row r="1214" spans="1:30" ht="12.75" customHeight="1" x14ac:dyDescent="0.25">
      <c r="A1214" s="186"/>
      <c r="B1214" s="230"/>
      <c r="C1214" s="256"/>
      <c r="D1214" s="232"/>
      <c r="E1214" s="192">
        <f t="shared" si="210"/>
        <v>10</v>
      </c>
      <c r="F1214" s="144" t="str">
        <f>IFERROR(IF(MID(D1214,4,3)="AFE",VLOOKUP(D1214,'Affiliated entities'!$B$7:$T$37,2,FALSE),VLOOKUP(A1214,Beneficiaries!$A$9:$C$38,2,FALSE)),"")</f>
        <v/>
      </c>
      <c r="G1214" s="187" t="str">
        <f>IFERROR(IF(MID(D1214,4,3)="AFE",VLOOKUP(D1214,'Affiliated entities'!$B$7:$T$37,4,FALSE),VLOOKUP(A1214,Beneficiaries!$A$9:$C$38,3,FALSE)),"")</f>
        <v/>
      </c>
      <c r="H1214" s="188" t="b">
        <f t="shared" si="211"/>
        <v>1</v>
      </c>
      <c r="I1214" s="147" t="str">
        <f t="shared" si="212"/>
        <v/>
      </c>
      <c r="J1214" s="300">
        <f t="shared" si="213"/>
        <v>0</v>
      </c>
      <c r="K1214" s="257"/>
      <c r="L1214" s="230"/>
      <c r="M1214" s="258"/>
      <c r="N1214" s="258"/>
      <c r="O1214" s="259"/>
      <c r="P1214" s="258"/>
      <c r="Q1214" s="259"/>
      <c r="R1214" s="261"/>
      <c r="S1214" s="261"/>
      <c r="T1214" s="236"/>
      <c r="U1214" s="402"/>
      <c r="V1214" s="277">
        <f t="shared" si="214"/>
        <v>0</v>
      </c>
      <c r="W1214" s="323" t="str">
        <f t="shared" si="215"/>
        <v/>
      </c>
      <c r="X1214" s="238" t="str">
        <f t="shared" si="216"/>
        <v/>
      </c>
      <c r="Y1214" s="252">
        <f t="shared" si="217"/>
        <v>0</v>
      </c>
      <c r="Z1214" s="252">
        <f t="shared" si="218"/>
        <v>0</v>
      </c>
      <c r="AA1214" s="253">
        <f t="shared" si="219"/>
        <v>0</v>
      </c>
      <c r="AB1214" s="254">
        <f t="shared" si="220"/>
        <v>0</v>
      </c>
      <c r="AC1214" s="254"/>
      <c r="AD1214" s="255"/>
    </row>
    <row r="1215" spans="1:30" ht="12.75" customHeight="1" x14ac:dyDescent="0.25">
      <c r="A1215" s="186"/>
      <c r="B1215" s="230"/>
      <c r="C1215" s="256"/>
      <c r="D1215" s="232"/>
      <c r="E1215" s="192">
        <f t="shared" si="210"/>
        <v>10</v>
      </c>
      <c r="F1215" s="144" t="str">
        <f>IFERROR(IF(MID(D1215,4,3)="AFE",VLOOKUP(D1215,'Affiliated entities'!$B$7:$T$37,2,FALSE),VLOOKUP(A1215,Beneficiaries!$A$9:$C$38,2,FALSE)),"")</f>
        <v/>
      </c>
      <c r="G1215" s="187" t="str">
        <f>IFERROR(IF(MID(D1215,4,3)="AFE",VLOOKUP(D1215,'Affiliated entities'!$B$7:$T$37,4,FALSE),VLOOKUP(A1215,Beneficiaries!$A$9:$C$38,3,FALSE)),"")</f>
        <v/>
      </c>
      <c r="H1215" s="188" t="b">
        <f t="shared" si="211"/>
        <v>1</v>
      </c>
      <c r="I1215" s="147" t="str">
        <f t="shared" si="212"/>
        <v/>
      </c>
      <c r="J1215" s="300">
        <f t="shared" si="213"/>
        <v>0</v>
      </c>
      <c r="K1215" s="257"/>
      <c r="L1215" s="230"/>
      <c r="M1215" s="258"/>
      <c r="N1215" s="258"/>
      <c r="O1215" s="259"/>
      <c r="P1215" s="258"/>
      <c r="Q1215" s="259"/>
      <c r="R1215" s="261"/>
      <c r="S1215" s="261"/>
      <c r="T1215" s="236"/>
      <c r="U1215" s="402"/>
      <c r="V1215" s="277">
        <f t="shared" si="214"/>
        <v>0</v>
      </c>
      <c r="W1215" s="323" t="str">
        <f t="shared" si="215"/>
        <v/>
      </c>
      <c r="X1215" s="238" t="str">
        <f t="shared" si="216"/>
        <v/>
      </c>
      <c r="Y1215" s="252">
        <f t="shared" si="217"/>
        <v>0</v>
      </c>
      <c r="Z1215" s="252">
        <f t="shared" si="218"/>
        <v>0</v>
      </c>
      <c r="AA1215" s="253">
        <f t="shared" si="219"/>
        <v>0</v>
      </c>
      <c r="AB1215" s="254">
        <f t="shared" si="220"/>
        <v>0</v>
      </c>
      <c r="AC1215" s="254"/>
      <c r="AD1215" s="255"/>
    </row>
    <row r="1216" spans="1:30" ht="12.75" customHeight="1" x14ac:dyDescent="0.25">
      <c r="A1216" s="186"/>
      <c r="B1216" s="230"/>
      <c r="C1216" s="256"/>
      <c r="D1216" s="232"/>
      <c r="E1216" s="192">
        <f t="shared" si="210"/>
        <v>10</v>
      </c>
      <c r="F1216" s="144" t="str">
        <f>IFERROR(IF(MID(D1216,4,3)="AFE",VLOOKUP(D1216,'Affiliated entities'!$B$7:$T$37,2,FALSE),VLOOKUP(A1216,Beneficiaries!$A$9:$C$38,2,FALSE)),"")</f>
        <v/>
      </c>
      <c r="G1216" s="187" t="str">
        <f>IFERROR(IF(MID(D1216,4,3)="AFE",VLOOKUP(D1216,'Affiliated entities'!$B$7:$T$37,4,FALSE),VLOOKUP(A1216,Beneficiaries!$A$9:$C$38,3,FALSE)),"")</f>
        <v/>
      </c>
      <c r="H1216" s="188" t="b">
        <f t="shared" si="211"/>
        <v>1</v>
      </c>
      <c r="I1216" s="147" t="str">
        <f t="shared" si="212"/>
        <v/>
      </c>
      <c r="J1216" s="300">
        <f t="shared" si="213"/>
        <v>0</v>
      </c>
      <c r="K1216" s="257"/>
      <c r="L1216" s="230"/>
      <c r="M1216" s="258"/>
      <c r="N1216" s="258"/>
      <c r="O1216" s="259"/>
      <c r="P1216" s="258"/>
      <c r="Q1216" s="259"/>
      <c r="R1216" s="261"/>
      <c r="S1216" s="261"/>
      <c r="T1216" s="236"/>
      <c r="U1216" s="402"/>
      <c r="V1216" s="277">
        <f t="shared" si="214"/>
        <v>0</v>
      </c>
      <c r="W1216" s="323" t="str">
        <f t="shared" si="215"/>
        <v/>
      </c>
      <c r="X1216" s="238" t="str">
        <f t="shared" si="216"/>
        <v/>
      </c>
      <c r="Y1216" s="252">
        <f t="shared" si="217"/>
        <v>0</v>
      </c>
      <c r="Z1216" s="252">
        <f t="shared" si="218"/>
        <v>0</v>
      </c>
      <c r="AA1216" s="253">
        <f t="shared" si="219"/>
        <v>0</v>
      </c>
      <c r="AB1216" s="254">
        <f t="shared" si="220"/>
        <v>0</v>
      </c>
      <c r="AC1216" s="254"/>
      <c r="AD1216" s="255"/>
    </row>
    <row r="1217" spans="1:30" ht="12.75" customHeight="1" x14ac:dyDescent="0.25">
      <c r="A1217" s="186"/>
      <c r="B1217" s="230"/>
      <c r="C1217" s="256"/>
      <c r="D1217" s="232"/>
      <c r="E1217" s="192">
        <f t="shared" si="210"/>
        <v>10</v>
      </c>
      <c r="F1217" s="144" t="str">
        <f>IFERROR(IF(MID(D1217,4,3)="AFE",VLOOKUP(D1217,'Affiliated entities'!$B$7:$T$37,2,FALSE),VLOOKUP(A1217,Beneficiaries!$A$9:$C$38,2,FALSE)),"")</f>
        <v/>
      </c>
      <c r="G1217" s="187" t="str">
        <f>IFERROR(IF(MID(D1217,4,3)="AFE",VLOOKUP(D1217,'Affiliated entities'!$B$7:$T$37,4,FALSE),VLOOKUP(A1217,Beneficiaries!$A$9:$C$38,3,FALSE)),"")</f>
        <v/>
      </c>
      <c r="H1217" s="188" t="b">
        <f t="shared" si="211"/>
        <v>1</v>
      </c>
      <c r="I1217" s="147" t="str">
        <f t="shared" si="212"/>
        <v/>
      </c>
      <c r="J1217" s="300">
        <f t="shared" si="213"/>
        <v>0</v>
      </c>
      <c r="K1217" s="257"/>
      <c r="L1217" s="230"/>
      <c r="M1217" s="258"/>
      <c r="N1217" s="258"/>
      <c r="O1217" s="259"/>
      <c r="P1217" s="258"/>
      <c r="Q1217" s="259"/>
      <c r="R1217" s="261"/>
      <c r="S1217" s="261"/>
      <c r="T1217" s="236"/>
      <c r="U1217" s="402"/>
      <c r="V1217" s="277">
        <f t="shared" si="214"/>
        <v>0</v>
      </c>
      <c r="W1217" s="323" t="str">
        <f t="shared" si="215"/>
        <v/>
      </c>
      <c r="X1217" s="238" t="str">
        <f t="shared" si="216"/>
        <v/>
      </c>
      <c r="Y1217" s="252">
        <f t="shared" si="217"/>
        <v>0</v>
      </c>
      <c r="Z1217" s="252">
        <f t="shared" si="218"/>
        <v>0</v>
      </c>
      <c r="AA1217" s="253">
        <f t="shared" si="219"/>
        <v>0</v>
      </c>
      <c r="AB1217" s="254">
        <f t="shared" si="220"/>
        <v>0</v>
      </c>
      <c r="AC1217" s="254"/>
      <c r="AD1217" s="255"/>
    </row>
    <row r="1218" spans="1:30" ht="12.75" customHeight="1" x14ac:dyDescent="0.25">
      <c r="A1218" s="186"/>
      <c r="B1218" s="230"/>
      <c r="C1218" s="256"/>
      <c r="D1218" s="232"/>
      <c r="E1218" s="192">
        <f t="shared" si="210"/>
        <v>10</v>
      </c>
      <c r="F1218" s="144" t="str">
        <f>IFERROR(IF(MID(D1218,4,3)="AFE",VLOOKUP(D1218,'Affiliated entities'!$B$7:$T$37,2,FALSE),VLOOKUP(A1218,Beneficiaries!$A$9:$C$38,2,FALSE)),"")</f>
        <v/>
      </c>
      <c r="G1218" s="187" t="str">
        <f>IFERROR(IF(MID(D1218,4,3)="AFE",VLOOKUP(D1218,'Affiliated entities'!$B$7:$T$37,4,FALSE),VLOOKUP(A1218,Beneficiaries!$A$9:$C$38,3,FALSE)),"")</f>
        <v/>
      </c>
      <c r="H1218" s="188" t="b">
        <f t="shared" si="211"/>
        <v>1</v>
      </c>
      <c r="I1218" s="147" t="str">
        <f t="shared" si="212"/>
        <v/>
      </c>
      <c r="J1218" s="300">
        <f t="shared" si="213"/>
        <v>0</v>
      </c>
      <c r="K1218" s="257"/>
      <c r="L1218" s="230"/>
      <c r="M1218" s="258"/>
      <c r="N1218" s="258"/>
      <c r="O1218" s="259"/>
      <c r="P1218" s="258"/>
      <c r="Q1218" s="259"/>
      <c r="R1218" s="261"/>
      <c r="S1218" s="261"/>
      <c r="T1218" s="236"/>
      <c r="U1218" s="402"/>
      <c r="V1218" s="277">
        <f t="shared" si="214"/>
        <v>0</v>
      </c>
      <c r="W1218" s="323" t="str">
        <f t="shared" si="215"/>
        <v/>
      </c>
      <c r="X1218" s="238" t="str">
        <f t="shared" si="216"/>
        <v/>
      </c>
      <c r="Y1218" s="252">
        <f t="shared" si="217"/>
        <v>0</v>
      </c>
      <c r="Z1218" s="252">
        <f t="shared" si="218"/>
        <v>0</v>
      </c>
      <c r="AA1218" s="253">
        <f t="shared" si="219"/>
        <v>0</v>
      </c>
      <c r="AB1218" s="254">
        <f t="shared" si="220"/>
        <v>0</v>
      </c>
      <c r="AC1218" s="254"/>
      <c r="AD1218" s="255"/>
    </row>
    <row r="1219" spans="1:30" ht="12.75" customHeight="1" x14ac:dyDescent="0.25">
      <c r="A1219" s="186"/>
      <c r="B1219" s="230"/>
      <c r="C1219" s="256"/>
      <c r="D1219" s="232"/>
      <c r="E1219" s="192">
        <f t="shared" si="210"/>
        <v>10</v>
      </c>
      <c r="F1219" s="144" t="str">
        <f>IFERROR(IF(MID(D1219,4,3)="AFE",VLOOKUP(D1219,'Affiliated entities'!$B$7:$T$37,2,FALSE),VLOOKUP(A1219,Beneficiaries!$A$9:$C$38,2,FALSE)),"")</f>
        <v/>
      </c>
      <c r="G1219" s="187" t="str">
        <f>IFERROR(IF(MID(D1219,4,3)="AFE",VLOOKUP(D1219,'Affiliated entities'!$B$7:$T$37,4,FALSE),VLOOKUP(A1219,Beneficiaries!$A$9:$C$38,3,FALSE)),"")</f>
        <v/>
      </c>
      <c r="H1219" s="188" t="b">
        <f t="shared" si="211"/>
        <v>1</v>
      </c>
      <c r="I1219" s="147" t="str">
        <f t="shared" si="212"/>
        <v/>
      </c>
      <c r="J1219" s="300">
        <f t="shared" si="213"/>
        <v>0</v>
      </c>
      <c r="K1219" s="257"/>
      <c r="L1219" s="230"/>
      <c r="M1219" s="258"/>
      <c r="N1219" s="258"/>
      <c r="O1219" s="259"/>
      <c r="P1219" s="258"/>
      <c r="Q1219" s="259"/>
      <c r="R1219" s="261"/>
      <c r="S1219" s="261"/>
      <c r="T1219" s="236"/>
      <c r="U1219" s="402"/>
      <c r="V1219" s="277">
        <f t="shared" si="214"/>
        <v>0</v>
      </c>
      <c r="W1219" s="323" t="str">
        <f t="shared" si="215"/>
        <v/>
      </c>
      <c r="X1219" s="238" t="str">
        <f t="shared" si="216"/>
        <v/>
      </c>
      <c r="Y1219" s="252">
        <f t="shared" si="217"/>
        <v>0</v>
      </c>
      <c r="Z1219" s="252">
        <f t="shared" si="218"/>
        <v>0</v>
      </c>
      <c r="AA1219" s="253">
        <f t="shared" si="219"/>
        <v>0</v>
      </c>
      <c r="AB1219" s="254">
        <f t="shared" si="220"/>
        <v>0</v>
      </c>
      <c r="AC1219" s="254"/>
      <c r="AD1219" s="255"/>
    </row>
    <row r="1220" spans="1:30" ht="12.75" customHeight="1" x14ac:dyDescent="0.25">
      <c r="A1220" s="186"/>
      <c r="B1220" s="230"/>
      <c r="C1220" s="256"/>
      <c r="D1220" s="232"/>
      <c r="E1220" s="192">
        <f t="shared" si="210"/>
        <v>10</v>
      </c>
      <c r="F1220" s="144" t="str">
        <f>IFERROR(IF(MID(D1220,4,3)="AFE",VLOOKUP(D1220,'Affiliated entities'!$B$7:$T$37,2,FALSE),VLOOKUP(A1220,Beneficiaries!$A$9:$C$38,2,FALSE)),"")</f>
        <v/>
      </c>
      <c r="G1220" s="187" t="str">
        <f>IFERROR(IF(MID(D1220,4,3)="AFE",VLOOKUP(D1220,'Affiliated entities'!$B$7:$T$37,4,FALSE),VLOOKUP(A1220,Beneficiaries!$A$9:$C$38,3,FALSE)),"")</f>
        <v/>
      </c>
      <c r="H1220" s="188" t="b">
        <f t="shared" si="211"/>
        <v>1</v>
      </c>
      <c r="I1220" s="147" t="str">
        <f t="shared" si="212"/>
        <v/>
      </c>
      <c r="J1220" s="300">
        <f t="shared" si="213"/>
        <v>0</v>
      </c>
      <c r="K1220" s="257"/>
      <c r="L1220" s="230"/>
      <c r="M1220" s="258"/>
      <c r="N1220" s="258"/>
      <c r="O1220" s="259"/>
      <c r="P1220" s="258"/>
      <c r="Q1220" s="259"/>
      <c r="R1220" s="261"/>
      <c r="S1220" s="261"/>
      <c r="T1220" s="236"/>
      <c r="U1220" s="402"/>
      <c r="V1220" s="277">
        <f t="shared" si="214"/>
        <v>0</v>
      </c>
      <c r="W1220" s="323" t="str">
        <f t="shared" si="215"/>
        <v/>
      </c>
      <c r="X1220" s="238" t="str">
        <f t="shared" si="216"/>
        <v/>
      </c>
      <c r="Y1220" s="252">
        <f t="shared" si="217"/>
        <v>0</v>
      </c>
      <c r="Z1220" s="252">
        <f t="shared" si="218"/>
        <v>0</v>
      </c>
      <c r="AA1220" s="253">
        <f t="shared" si="219"/>
        <v>0</v>
      </c>
      <c r="AB1220" s="254">
        <f t="shared" si="220"/>
        <v>0</v>
      </c>
      <c r="AC1220" s="254"/>
      <c r="AD1220" s="255"/>
    </row>
    <row r="1221" spans="1:30" ht="12.75" customHeight="1" x14ac:dyDescent="0.25">
      <c r="A1221" s="186"/>
      <c r="B1221" s="230"/>
      <c r="C1221" s="256"/>
      <c r="D1221" s="232"/>
      <c r="E1221" s="192">
        <f t="shared" si="210"/>
        <v>10</v>
      </c>
      <c r="F1221" s="144" t="str">
        <f>IFERROR(IF(MID(D1221,4,3)="AFE",VLOOKUP(D1221,'Affiliated entities'!$B$7:$T$37,2,FALSE),VLOOKUP(A1221,Beneficiaries!$A$9:$C$38,2,FALSE)),"")</f>
        <v/>
      </c>
      <c r="G1221" s="187" t="str">
        <f>IFERROR(IF(MID(D1221,4,3)="AFE",VLOOKUP(D1221,'Affiliated entities'!$B$7:$T$37,4,FALSE),VLOOKUP(A1221,Beneficiaries!$A$9:$C$38,3,FALSE)),"")</f>
        <v/>
      </c>
      <c r="H1221" s="188" t="b">
        <f t="shared" si="211"/>
        <v>1</v>
      </c>
      <c r="I1221" s="147" t="str">
        <f t="shared" si="212"/>
        <v/>
      </c>
      <c r="J1221" s="300">
        <f t="shared" si="213"/>
        <v>0</v>
      </c>
      <c r="K1221" s="257"/>
      <c r="L1221" s="230"/>
      <c r="M1221" s="258"/>
      <c r="N1221" s="258"/>
      <c r="O1221" s="259"/>
      <c r="P1221" s="258"/>
      <c r="Q1221" s="259"/>
      <c r="R1221" s="261"/>
      <c r="S1221" s="261"/>
      <c r="T1221" s="236"/>
      <c r="U1221" s="402"/>
      <c r="V1221" s="277">
        <f t="shared" si="214"/>
        <v>0</v>
      </c>
      <c r="W1221" s="323" t="str">
        <f t="shared" si="215"/>
        <v/>
      </c>
      <c r="X1221" s="238" t="str">
        <f t="shared" si="216"/>
        <v/>
      </c>
      <c r="Y1221" s="252">
        <f t="shared" si="217"/>
        <v>0</v>
      </c>
      <c r="Z1221" s="252">
        <f t="shared" si="218"/>
        <v>0</v>
      </c>
      <c r="AA1221" s="253">
        <f t="shared" si="219"/>
        <v>0</v>
      </c>
      <c r="AB1221" s="254">
        <f t="shared" si="220"/>
        <v>0</v>
      </c>
      <c r="AC1221" s="254"/>
      <c r="AD1221" s="255"/>
    </row>
    <row r="1222" spans="1:30" ht="12.75" customHeight="1" x14ac:dyDescent="0.25">
      <c r="A1222" s="186"/>
      <c r="B1222" s="230"/>
      <c r="C1222" s="256"/>
      <c r="D1222" s="232"/>
      <c r="E1222" s="192">
        <f t="shared" si="210"/>
        <v>10</v>
      </c>
      <c r="F1222" s="144" t="str">
        <f>IFERROR(IF(MID(D1222,4,3)="AFE",VLOOKUP(D1222,'Affiliated entities'!$B$7:$T$37,2,FALSE),VLOOKUP(A1222,Beneficiaries!$A$9:$C$38,2,FALSE)),"")</f>
        <v/>
      </c>
      <c r="G1222" s="187" t="str">
        <f>IFERROR(IF(MID(D1222,4,3)="AFE",VLOOKUP(D1222,'Affiliated entities'!$B$7:$T$37,4,FALSE),VLOOKUP(A1222,Beneficiaries!$A$9:$C$38,3,FALSE)),"")</f>
        <v/>
      </c>
      <c r="H1222" s="188" t="b">
        <f t="shared" si="211"/>
        <v>1</v>
      </c>
      <c r="I1222" s="147" t="str">
        <f t="shared" si="212"/>
        <v/>
      </c>
      <c r="J1222" s="300">
        <f t="shared" si="213"/>
        <v>0</v>
      </c>
      <c r="K1222" s="257"/>
      <c r="L1222" s="230"/>
      <c r="M1222" s="258"/>
      <c r="N1222" s="258"/>
      <c r="O1222" s="259"/>
      <c r="P1222" s="258"/>
      <c r="Q1222" s="259"/>
      <c r="R1222" s="261"/>
      <c r="S1222" s="261"/>
      <c r="T1222" s="236"/>
      <c r="U1222" s="402"/>
      <c r="V1222" s="277">
        <f t="shared" si="214"/>
        <v>0</v>
      </c>
      <c r="W1222" s="323" t="str">
        <f t="shared" si="215"/>
        <v/>
      </c>
      <c r="X1222" s="238" t="str">
        <f t="shared" si="216"/>
        <v/>
      </c>
      <c r="Y1222" s="252">
        <f t="shared" si="217"/>
        <v>0</v>
      </c>
      <c r="Z1222" s="252">
        <f t="shared" si="218"/>
        <v>0</v>
      </c>
      <c r="AA1222" s="253">
        <f t="shared" si="219"/>
        <v>0</v>
      </c>
      <c r="AB1222" s="254">
        <f t="shared" si="220"/>
        <v>0</v>
      </c>
      <c r="AC1222" s="254"/>
      <c r="AD1222" s="255"/>
    </row>
    <row r="1223" spans="1:30" ht="12.75" customHeight="1" x14ac:dyDescent="0.25">
      <c r="A1223" s="186"/>
      <c r="B1223" s="230"/>
      <c r="C1223" s="256"/>
      <c r="D1223" s="232"/>
      <c r="E1223" s="192">
        <f t="shared" si="210"/>
        <v>10</v>
      </c>
      <c r="F1223" s="144" t="str">
        <f>IFERROR(IF(MID(D1223,4,3)="AFE",VLOOKUP(D1223,'Affiliated entities'!$B$7:$T$37,2,FALSE),VLOOKUP(A1223,Beneficiaries!$A$9:$C$38,2,FALSE)),"")</f>
        <v/>
      </c>
      <c r="G1223" s="187" t="str">
        <f>IFERROR(IF(MID(D1223,4,3)="AFE",VLOOKUP(D1223,'Affiliated entities'!$B$7:$T$37,4,FALSE),VLOOKUP(A1223,Beneficiaries!$A$9:$C$38,3,FALSE)),"")</f>
        <v/>
      </c>
      <c r="H1223" s="188" t="b">
        <f t="shared" si="211"/>
        <v>1</v>
      </c>
      <c r="I1223" s="147" t="str">
        <f t="shared" si="212"/>
        <v/>
      </c>
      <c r="J1223" s="300">
        <f t="shared" si="213"/>
        <v>0</v>
      </c>
      <c r="K1223" s="257"/>
      <c r="L1223" s="230"/>
      <c r="M1223" s="258"/>
      <c r="N1223" s="258"/>
      <c r="O1223" s="259"/>
      <c r="P1223" s="258"/>
      <c r="Q1223" s="259"/>
      <c r="R1223" s="261"/>
      <c r="S1223" s="261"/>
      <c r="T1223" s="236"/>
      <c r="U1223" s="402"/>
      <c r="V1223" s="277">
        <f t="shared" si="214"/>
        <v>0</v>
      </c>
      <c r="W1223" s="323" t="str">
        <f t="shared" si="215"/>
        <v/>
      </c>
      <c r="X1223" s="238" t="str">
        <f t="shared" si="216"/>
        <v/>
      </c>
      <c r="Y1223" s="252">
        <f t="shared" si="217"/>
        <v>0</v>
      </c>
      <c r="Z1223" s="252">
        <f t="shared" si="218"/>
        <v>0</v>
      </c>
      <c r="AA1223" s="253">
        <f t="shared" si="219"/>
        <v>0</v>
      </c>
      <c r="AB1223" s="254">
        <f t="shared" si="220"/>
        <v>0</v>
      </c>
      <c r="AC1223" s="254"/>
      <c r="AD1223" s="255"/>
    </row>
    <row r="1224" spans="1:30" ht="12.75" customHeight="1" x14ac:dyDescent="0.25">
      <c r="A1224" s="186"/>
      <c r="B1224" s="230"/>
      <c r="C1224" s="256"/>
      <c r="D1224" s="232"/>
      <c r="E1224" s="192">
        <f t="shared" si="210"/>
        <v>10</v>
      </c>
      <c r="F1224" s="144" t="str">
        <f>IFERROR(IF(MID(D1224,4,3)="AFE",VLOOKUP(D1224,'Affiliated entities'!$B$7:$T$37,2,FALSE),VLOOKUP(A1224,Beneficiaries!$A$9:$C$38,2,FALSE)),"")</f>
        <v/>
      </c>
      <c r="G1224" s="187" t="str">
        <f>IFERROR(IF(MID(D1224,4,3)="AFE",VLOOKUP(D1224,'Affiliated entities'!$B$7:$T$37,4,FALSE),VLOOKUP(A1224,Beneficiaries!$A$9:$C$38,3,FALSE)),"")</f>
        <v/>
      </c>
      <c r="H1224" s="188" t="b">
        <f t="shared" si="211"/>
        <v>1</v>
      </c>
      <c r="I1224" s="147" t="str">
        <f t="shared" si="212"/>
        <v/>
      </c>
      <c r="J1224" s="300">
        <f t="shared" si="213"/>
        <v>0</v>
      </c>
      <c r="K1224" s="257"/>
      <c r="L1224" s="230"/>
      <c r="M1224" s="258"/>
      <c r="N1224" s="258"/>
      <c r="O1224" s="259"/>
      <c r="P1224" s="258"/>
      <c r="Q1224" s="259"/>
      <c r="R1224" s="261"/>
      <c r="S1224" s="261"/>
      <c r="T1224" s="236"/>
      <c r="U1224" s="402"/>
      <c r="V1224" s="277">
        <f t="shared" si="214"/>
        <v>0</v>
      </c>
      <c r="W1224" s="323" t="str">
        <f t="shared" si="215"/>
        <v/>
      </c>
      <c r="X1224" s="238" t="str">
        <f t="shared" si="216"/>
        <v/>
      </c>
      <c r="Y1224" s="252">
        <f t="shared" si="217"/>
        <v>0</v>
      </c>
      <c r="Z1224" s="252">
        <f t="shared" si="218"/>
        <v>0</v>
      </c>
      <c r="AA1224" s="253">
        <f t="shared" si="219"/>
        <v>0</v>
      </c>
      <c r="AB1224" s="254">
        <f t="shared" si="220"/>
        <v>0</v>
      </c>
      <c r="AC1224" s="254"/>
      <c r="AD1224" s="255"/>
    </row>
    <row r="1225" spans="1:30" ht="12.75" customHeight="1" x14ac:dyDescent="0.25">
      <c r="A1225" s="186"/>
      <c r="B1225" s="230"/>
      <c r="C1225" s="256"/>
      <c r="D1225" s="232"/>
      <c r="E1225" s="192">
        <f t="shared" si="210"/>
        <v>10</v>
      </c>
      <c r="F1225" s="144" t="str">
        <f>IFERROR(IF(MID(D1225,4,3)="AFE",VLOOKUP(D1225,'Affiliated entities'!$B$7:$T$37,2,FALSE),VLOOKUP(A1225,Beneficiaries!$A$9:$C$38,2,FALSE)),"")</f>
        <v/>
      </c>
      <c r="G1225" s="187" t="str">
        <f>IFERROR(IF(MID(D1225,4,3)="AFE",VLOOKUP(D1225,'Affiliated entities'!$B$7:$T$37,4,FALSE),VLOOKUP(A1225,Beneficiaries!$A$9:$C$38,3,FALSE)),"")</f>
        <v/>
      </c>
      <c r="H1225" s="188" t="b">
        <f t="shared" si="211"/>
        <v>1</v>
      </c>
      <c r="I1225" s="147" t="str">
        <f t="shared" si="212"/>
        <v/>
      </c>
      <c r="J1225" s="300">
        <f t="shared" si="213"/>
        <v>0</v>
      </c>
      <c r="K1225" s="257"/>
      <c r="L1225" s="230"/>
      <c r="M1225" s="258"/>
      <c r="N1225" s="258"/>
      <c r="O1225" s="259"/>
      <c r="P1225" s="258"/>
      <c r="Q1225" s="259"/>
      <c r="R1225" s="261"/>
      <c r="S1225" s="261"/>
      <c r="T1225" s="236"/>
      <c r="U1225" s="402"/>
      <c r="V1225" s="277">
        <f t="shared" si="214"/>
        <v>0</v>
      </c>
      <c r="W1225" s="323" t="str">
        <f t="shared" si="215"/>
        <v/>
      </c>
      <c r="X1225" s="238" t="str">
        <f t="shared" si="216"/>
        <v/>
      </c>
      <c r="Y1225" s="252">
        <f t="shared" si="217"/>
        <v>0</v>
      </c>
      <c r="Z1225" s="252">
        <f t="shared" si="218"/>
        <v>0</v>
      </c>
      <c r="AA1225" s="253">
        <f t="shared" si="219"/>
        <v>0</v>
      </c>
      <c r="AB1225" s="254">
        <f t="shared" si="220"/>
        <v>0</v>
      </c>
      <c r="AC1225" s="254"/>
      <c r="AD1225" s="255"/>
    </row>
    <row r="1226" spans="1:30" ht="12.75" customHeight="1" x14ac:dyDescent="0.25">
      <c r="A1226" s="186"/>
      <c r="B1226" s="230"/>
      <c r="C1226" s="256"/>
      <c r="D1226" s="232"/>
      <c r="E1226" s="192">
        <f t="shared" si="210"/>
        <v>10</v>
      </c>
      <c r="F1226" s="144" t="str">
        <f>IFERROR(IF(MID(D1226,4,3)="AFE",VLOOKUP(D1226,'Affiliated entities'!$B$7:$T$37,2,FALSE),VLOOKUP(A1226,Beneficiaries!$A$9:$C$38,2,FALSE)),"")</f>
        <v/>
      </c>
      <c r="G1226" s="187" t="str">
        <f>IFERROR(IF(MID(D1226,4,3)="AFE",VLOOKUP(D1226,'Affiliated entities'!$B$7:$T$37,4,FALSE),VLOOKUP(A1226,Beneficiaries!$A$9:$C$38,3,FALSE)),"")</f>
        <v/>
      </c>
      <c r="H1226" s="188" t="b">
        <f t="shared" si="211"/>
        <v>1</v>
      </c>
      <c r="I1226" s="147" t="str">
        <f t="shared" si="212"/>
        <v/>
      </c>
      <c r="J1226" s="300">
        <f t="shared" si="213"/>
        <v>0</v>
      </c>
      <c r="K1226" s="257"/>
      <c r="L1226" s="230"/>
      <c r="M1226" s="258"/>
      <c r="N1226" s="258"/>
      <c r="O1226" s="259"/>
      <c r="P1226" s="258"/>
      <c r="Q1226" s="259"/>
      <c r="R1226" s="261"/>
      <c r="S1226" s="261"/>
      <c r="T1226" s="236"/>
      <c r="U1226" s="402"/>
      <c r="V1226" s="277">
        <f t="shared" si="214"/>
        <v>0</v>
      </c>
      <c r="W1226" s="323" t="str">
        <f t="shared" si="215"/>
        <v/>
      </c>
      <c r="X1226" s="238" t="str">
        <f t="shared" si="216"/>
        <v/>
      </c>
      <c r="Y1226" s="252">
        <f t="shared" si="217"/>
        <v>0</v>
      </c>
      <c r="Z1226" s="252">
        <f t="shared" si="218"/>
        <v>0</v>
      </c>
      <c r="AA1226" s="253">
        <f t="shared" si="219"/>
        <v>0</v>
      </c>
      <c r="AB1226" s="254">
        <f t="shared" si="220"/>
        <v>0</v>
      </c>
      <c r="AC1226" s="254"/>
      <c r="AD1226" s="255"/>
    </row>
    <row r="1227" spans="1:30" ht="12.75" customHeight="1" x14ac:dyDescent="0.25">
      <c r="A1227" s="186"/>
      <c r="B1227" s="230"/>
      <c r="C1227" s="256"/>
      <c r="D1227" s="232"/>
      <c r="E1227" s="192">
        <f t="shared" si="210"/>
        <v>10</v>
      </c>
      <c r="F1227" s="144" t="str">
        <f>IFERROR(IF(MID(D1227,4,3)="AFE",VLOOKUP(D1227,'Affiliated entities'!$B$7:$T$37,2,FALSE),VLOOKUP(A1227,Beneficiaries!$A$9:$C$38,2,FALSE)),"")</f>
        <v/>
      </c>
      <c r="G1227" s="187" t="str">
        <f>IFERROR(IF(MID(D1227,4,3)="AFE",VLOOKUP(D1227,'Affiliated entities'!$B$7:$T$37,4,FALSE),VLOOKUP(A1227,Beneficiaries!$A$9:$C$38,3,FALSE)),"")</f>
        <v/>
      </c>
      <c r="H1227" s="188" t="b">
        <f t="shared" si="211"/>
        <v>1</v>
      </c>
      <c r="I1227" s="147" t="str">
        <f t="shared" si="212"/>
        <v/>
      </c>
      <c r="J1227" s="300">
        <f t="shared" si="213"/>
        <v>0</v>
      </c>
      <c r="K1227" s="257"/>
      <c r="L1227" s="230"/>
      <c r="M1227" s="258"/>
      <c r="N1227" s="258"/>
      <c r="O1227" s="259"/>
      <c r="P1227" s="258"/>
      <c r="Q1227" s="259"/>
      <c r="R1227" s="261"/>
      <c r="S1227" s="261"/>
      <c r="T1227" s="236"/>
      <c r="U1227" s="402"/>
      <c r="V1227" s="277">
        <f t="shared" si="214"/>
        <v>0</v>
      </c>
      <c r="W1227" s="323" t="str">
        <f t="shared" si="215"/>
        <v/>
      </c>
      <c r="X1227" s="238" t="str">
        <f t="shared" si="216"/>
        <v/>
      </c>
      <c r="Y1227" s="252">
        <f t="shared" si="217"/>
        <v>0</v>
      </c>
      <c r="Z1227" s="252">
        <f t="shared" si="218"/>
        <v>0</v>
      </c>
      <c r="AA1227" s="253">
        <f t="shared" si="219"/>
        <v>0</v>
      </c>
      <c r="AB1227" s="254">
        <f t="shared" si="220"/>
        <v>0</v>
      </c>
      <c r="AC1227" s="254"/>
      <c r="AD1227" s="255"/>
    </row>
    <row r="1228" spans="1:30" ht="12.75" customHeight="1" x14ac:dyDescent="0.25">
      <c r="A1228" s="186"/>
      <c r="B1228" s="230"/>
      <c r="C1228" s="256"/>
      <c r="D1228" s="232"/>
      <c r="E1228" s="192">
        <f t="shared" si="210"/>
        <v>10</v>
      </c>
      <c r="F1228" s="144" t="str">
        <f>IFERROR(IF(MID(D1228,4,3)="AFE",VLOOKUP(D1228,'Affiliated entities'!$B$7:$T$37,2,FALSE),VLOOKUP(A1228,Beneficiaries!$A$9:$C$38,2,FALSE)),"")</f>
        <v/>
      </c>
      <c r="G1228" s="187" t="str">
        <f>IFERROR(IF(MID(D1228,4,3)="AFE",VLOOKUP(D1228,'Affiliated entities'!$B$7:$T$37,4,FALSE),VLOOKUP(A1228,Beneficiaries!$A$9:$C$38,3,FALSE)),"")</f>
        <v/>
      </c>
      <c r="H1228" s="188" t="b">
        <f t="shared" si="211"/>
        <v>1</v>
      </c>
      <c r="I1228" s="147" t="str">
        <f t="shared" si="212"/>
        <v/>
      </c>
      <c r="J1228" s="300">
        <f t="shared" si="213"/>
        <v>0</v>
      </c>
      <c r="K1228" s="257"/>
      <c r="L1228" s="230"/>
      <c r="M1228" s="258"/>
      <c r="N1228" s="258"/>
      <c r="O1228" s="259"/>
      <c r="P1228" s="258"/>
      <c r="Q1228" s="259"/>
      <c r="R1228" s="261"/>
      <c r="S1228" s="261"/>
      <c r="T1228" s="236"/>
      <c r="U1228" s="402"/>
      <c r="V1228" s="277">
        <f t="shared" si="214"/>
        <v>0</v>
      </c>
      <c r="W1228" s="323" t="str">
        <f t="shared" si="215"/>
        <v/>
      </c>
      <c r="X1228" s="238" t="str">
        <f t="shared" si="216"/>
        <v/>
      </c>
      <c r="Y1228" s="252">
        <f t="shared" si="217"/>
        <v>0</v>
      </c>
      <c r="Z1228" s="252">
        <f t="shared" si="218"/>
        <v>0</v>
      </c>
      <c r="AA1228" s="253">
        <f t="shared" si="219"/>
        <v>0</v>
      </c>
      <c r="AB1228" s="254">
        <f t="shared" si="220"/>
        <v>0</v>
      </c>
      <c r="AC1228" s="254"/>
      <c r="AD1228" s="255"/>
    </row>
    <row r="1229" spans="1:30" ht="12.75" customHeight="1" x14ac:dyDescent="0.25">
      <c r="A1229" s="186"/>
      <c r="B1229" s="230"/>
      <c r="C1229" s="256"/>
      <c r="D1229" s="232"/>
      <c r="E1229" s="192">
        <f t="shared" si="210"/>
        <v>10</v>
      </c>
      <c r="F1229" s="144" t="str">
        <f>IFERROR(IF(MID(D1229,4,3)="AFE",VLOOKUP(D1229,'Affiliated entities'!$B$7:$T$37,2,FALSE),VLOOKUP(A1229,Beneficiaries!$A$9:$C$38,2,FALSE)),"")</f>
        <v/>
      </c>
      <c r="G1229" s="187" t="str">
        <f>IFERROR(IF(MID(D1229,4,3)="AFE",VLOOKUP(D1229,'Affiliated entities'!$B$7:$T$37,4,FALSE),VLOOKUP(A1229,Beneficiaries!$A$9:$C$38,3,FALSE)),"")</f>
        <v/>
      </c>
      <c r="H1229" s="188" t="b">
        <f t="shared" si="211"/>
        <v>1</v>
      </c>
      <c r="I1229" s="147" t="str">
        <f t="shared" si="212"/>
        <v/>
      </c>
      <c r="J1229" s="300">
        <f t="shared" si="213"/>
        <v>0</v>
      </c>
      <c r="K1229" s="257"/>
      <c r="L1229" s="230"/>
      <c r="M1229" s="258"/>
      <c r="N1229" s="258"/>
      <c r="O1229" s="259"/>
      <c r="P1229" s="258"/>
      <c r="Q1229" s="259"/>
      <c r="R1229" s="261"/>
      <c r="S1229" s="261"/>
      <c r="T1229" s="236"/>
      <c r="U1229" s="402"/>
      <c r="V1229" s="277">
        <f t="shared" si="214"/>
        <v>0</v>
      </c>
      <c r="W1229" s="323" t="str">
        <f t="shared" si="215"/>
        <v/>
      </c>
      <c r="X1229" s="238" t="str">
        <f t="shared" si="216"/>
        <v/>
      </c>
      <c r="Y1229" s="252">
        <f t="shared" si="217"/>
        <v>0</v>
      </c>
      <c r="Z1229" s="252">
        <f t="shared" si="218"/>
        <v>0</v>
      </c>
      <c r="AA1229" s="253">
        <f t="shared" si="219"/>
        <v>0</v>
      </c>
      <c r="AB1229" s="254">
        <f t="shared" si="220"/>
        <v>0</v>
      </c>
      <c r="AC1229" s="254"/>
      <c r="AD1229" s="255"/>
    </row>
    <row r="1230" spans="1:30" ht="12.75" customHeight="1" x14ac:dyDescent="0.25">
      <c r="A1230" s="186"/>
      <c r="B1230" s="230"/>
      <c r="C1230" s="256"/>
      <c r="D1230" s="232"/>
      <c r="E1230" s="192">
        <f t="shared" si="210"/>
        <v>10</v>
      </c>
      <c r="F1230" s="144" t="str">
        <f>IFERROR(IF(MID(D1230,4,3)="AFE",VLOOKUP(D1230,'Affiliated entities'!$B$7:$T$37,2,FALSE),VLOOKUP(A1230,Beneficiaries!$A$9:$C$38,2,FALSE)),"")</f>
        <v/>
      </c>
      <c r="G1230" s="187" t="str">
        <f>IFERROR(IF(MID(D1230,4,3)="AFE",VLOOKUP(D1230,'Affiliated entities'!$B$7:$T$37,4,FALSE),VLOOKUP(A1230,Beneficiaries!$A$9:$C$38,3,FALSE)),"")</f>
        <v/>
      </c>
      <c r="H1230" s="188" t="b">
        <f t="shared" si="211"/>
        <v>1</v>
      </c>
      <c r="I1230" s="147" t="str">
        <f t="shared" si="212"/>
        <v/>
      </c>
      <c r="J1230" s="300">
        <f t="shared" si="213"/>
        <v>0</v>
      </c>
      <c r="K1230" s="257"/>
      <c r="L1230" s="230"/>
      <c r="M1230" s="258"/>
      <c r="N1230" s="258"/>
      <c r="O1230" s="259"/>
      <c r="P1230" s="258"/>
      <c r="Q1230" s="259"/>
      <c r="R1230" s="261"/>
      <c r="S1230" s="261"/>
      <c r="T1230" s="236"/>
      <c r="U1230" s="402"/>
      <c r="V1230" s="277">
        <f t="shared" si="214"/>
        <v>0</v>
      </c>
      <c r="W1230" s="323" t="str">
        <f t="shared" si="215"/>
        <v/>
      </c>
      <c r="X1230" s="238" t="str">
        <f t="shared" si="216"/>
        <v/>
      </c>
      <c r="Y1230" s="252">
        <f t="shared" si="217"/>
        <v>0</v>
      </c>
      <c r="Z1230" s="252">
        <f t="shared" si="218"/>
        <v>0</v>
      </c>
      <c r="AA1230" s="253">
        <f t="shared" si="219"/>
        <v>0</v>
      </c>
      <c r="AB1230" s="254">
        <f t="shared" si="220"/>
        <v>0</v>
      </c>
      <c r="AC1230" s="254"/>
      <c r="AD1230" s="255"/>
    </row>
    <row r="1231" spans="1:30" ht="12.75" customHeight="1" x14ac:dyDescent="0.25">
      <c r="A1231" s="186"/>
      <c r="B1231" s="230"/>
      <c r="C1231" s="256"/>
      <c r="D1231" s="232"/>
      <c r="E1231" s="192">
        <f t="shared" si="210"/>
        <v>10</v>
      </c>
      <c r="F1231" s="144" t="str">
        <f>IFERROR(IF(MID(D1231,4,3)="AFE",VLOOKUP(D1231,'Affiliated entities'!$B$7:$T$37,2,FALSE),VLOOKUP(A1231,Beneficiaries!$A$9:$C$38,2,FALSE)),"")</f>
        <v/>
      </c>
      <c r="G1231" s="187" t="str">
        <f>IFERROR(IF(MID(D1231,4,3)="AFE",VLOOKUP(D1231,'Affiliated entities'!$B$7:$T$37,4,FALSE),VLOOKUP(A1231,Beneficiaries!$A$9:$C$38,3,FALSE)),"")</f>
        <v/>
      </c>
      <c r="H1231" s="188" t="b">
        <f t="shared" si="211"/>
        <v>1</v>
      </c>
      <c r="I1231" s="147" t="str">
        <f t="shared" si="212"/>
        <v/>
      </c>
      <c r="J1231" s="300">
        <f t="shared" si="213"/>
        <v>0</v>
      </c>
      <c r="K1231" s="257"/>
      <c r="L1231" s="230"/>
      <c r="M1231" s="258"/>
      <c r="N1231" s="258"/>
      <c r="O1231" s="259"/>
      <c r="P1231" s="258"/>
      <c r="Q1231" s="259"/>
      <c r="R1231" s="261"/>
      <c r="S1231" s="261"/>
      <c r="T1231" s="236"/>
      <c r="U1231" s="402"/>
      <c r="V1231" s="277">
        <f t="shared" si="214"/>
        <v>0</v>
      </c>
      <c r="W1231" s="323" t="str">
        <f t="shared" si="215"/>
        <v/>
      </c>
      <c r="X1231" s="238" t="str">
        <f t="shared" si="216"/>
        <v/>
      </c>
      <c r="Y1231" s="252">
        <f t="shared" si="217"/>
        <v>0</v>
      </c>
      <c r="Z1231" s="252">
        <f t="shared" si="218"/>
        <v>0</v>
      </c>
      <c r="AA1231" s="253">
        <f t="shared" si="219"/>
        <v>0</v>
      </c>
      <c r="AB1231" s="254">
        <f t="shared" si="220"/>
        <v>0</v>
      </c>
      <c r="AC1231" s="254"/>
      <c r="AD1231" s="255"/>
    </row>
    <row r="1232" spans="1:30" ht="12.75" customHeight="1" x14ac:dyDescent="0.25">
      <c r="A1232" s="186"/>
      <c r="B1232" s="230"/>
      <c r="C1232" s="256"/>
      <c r="D1232" s="232"/>
      <c r="E1232" s="192">
        <f t="shared" si="210"/>
        <v>10</v>
      </c>
      <c r="F1232" s="144" t="str">
        <f>IFERROR(IF(MID(D1232,4,3)="AFE",VLOOKUP(D1232,'Affiliated entities'!$B$7:$T$37,2,FALSE),VLOOKUP(A1232,Beneficiaries!$A$9:$C$38,2,FALSE)),"")</f>
        <v/>
      </c>
      <c r="G1232" s="187" t="str">
        <f>IFERROR(IF(MID(D1232,4,3)="AFE",VLOOKUP(D1232,'Affiliated entities'!$B$7:$T$37,4,FALSE),VLOOKUP(A1232,Beneficiaries!$A$9:$C$38,3,FALSE)),"")</f>
        <v/>
      </c>
      <c r="H1232" s="188" t="b">
        <f t="shared" si="211"/>
        <v>1</v>
      </c>
      <c r="I1232" s="147" t="str">
        <f t="shared" si="212"/>
        <v/>
      </c>
      <c r="J1232" s="300">
        <f t="shared" si="213"/>
        <v>0</v>
      </c>
      <c r="K1232" s="257"/>
      <c r="L1232" s="230"/>
      <c r="M1232" s="258"/>
      <c r="N1232" s="258"/>
      <c r="O1232" s="259"/>
      <c r="P1232" s="258"/>
      <c r="Q1232" s="259"/>
      <c r="R1232" s="261"/>
      <c r="S1232" s="261"/>
      <c r="T1232" s="236"/>
      <c r="U1232" s="402"/>
      <c r="V1232" s="277">
        <f t="shared" si="214"/>
        <v>0</v>
      </c>
      <c r="W1232" s="323" t="str">
        <f t="shared" si="215"/>
        <v/>
      </c>
      <c r="X1232" s="238" t="str">
        <f t="shared" si="216"/>
        <v/>
      </c>
      <c r="Y1232" s="252">
        <f t="shared" si="217"/>
        <v>0</v>
      </c>
      <c r="Z1232" s="252">
        <f t="shared" si="218"/>
        <v>0</v>
      </c>
      <c r="AA1232" s="253">
        <f t="shared" si="219"/>
        <v>0</v>
      </c>
      <c r="AB1232" s="254">
        <f t="shared" si="220"/>
        <v>0</v>
      </c>
      <c r="AC1232" s="254"/>
      <c r="AD1232" s="255"/>
    </row>
    <row r="1233" spans="1:30" ht="12.75" customHeight="1" x14ac:dyDescent="0.25">
      <c r="A1233" s="186"/>
      <c r="B1233" s="230"/>
      <c r="C1233" s="256"/>
      <c r="D1233" s="232"/>
      <c r="E1233" s="192">
        <f t="shared" si="210"/>
        <v>10</v>
      </c>
      <c r="F1233" s="144" t="str">
        <f>IFERROR(IF(MID(D1233,4,3)="AFE",VLOOKUP(D1233,'Affiliated entities'!$B$7:$T$37,2,FALSE),VLOOKUP(A1233,Beneficiaries!$A$9:$C$38,2,FALSE)),"")</f>
        <v/>
      </c>
      <c r="G1233" s="187" t="str">
        <f>IFERROR(IF(MID(D1233,4,3)="AFE",VLOOKUP(D1233,'Affiliated entities'!$B$7:$T$37,4,FALSE),VLOOKUP(A1233,Beneficiaries!$A$9:$C$38,3,FALSE)),"")</f>
        <v/>
      </c>
      <c r="H1233" s="188" t="b">
        <f t="shared" si="211"/>
        <v>1</v>
      </c>
      <c r="I1233" s="147" t="str">
        <f t="shared" si="212"/>
        <v/>
      </c>
      <c r="J1233" s="300">
        <f t="shared" si="213"/>
        <v>0</v>
      </c>
      <c r="K1233" s="257"/>
      <c r="L1233" s="230"/>
      <c r="M1233" s="258"/>
      <c r="N1233" s="258"/>
      <c r="O1233" s="259"/>
      <c r="P1233" s="258"/>
      <c r="Q1233" s="259"/>
      <c r="R1233" s="261"/>
      <c r="S1233" s="261"/>
      <c r="T1233" s="236"/>
      <c r="U1233" s="402"/>
      <c r="V1233" s="277">
        <f t="shared" si="214"/>
        <v>0</v>
      </c>
      <c r="W1233" s="323" t="str">
        <f t="shared" si="215"/>
        <v/>
      </c>
      <c r="X1233" s="238" t="str">
        <f t="shared" si="216"/>
        <v/>
      </c>
      <c r="Y1233" s="252">
        <f t="shared" si="217"/>
        <v>0</v>
      </c>
      <c r="Z1233" s="252">
        <f t="shared" si="218"/>
        <v>0</v>
      </c>
      <c r="AA1233" s="253">
        <f t="shared" si="219"/>
        <v>0</v>
      </c>
      <c r="AB1233" s="254">
        <f t="shared" si="220"/>
        <v>0</v>
      </c>
      <c r="AC1233" s="254"/>
      <c r="AD1233" s="255"/>
    </row>
    <row r="1234" spans="1:30" ht="12.75" customHeight="1" x14ac:dyDescent="0.25">
      <c r="A1234" s="186"/>
      <c r="B1234" s="230"/>
      <c r="C1234" s="256"/>
      <c r="D1234" s="232"/>
      <c r="E1234" s="192">
        <f t="shared" si="210"/>
        <v>10</v>
      </c>
      <c r="F1234" s="144" t="str">
        <f>IFERROR(IF(MID(D1234,4,3)="AFE",VLOOKUP(D1234,'Affiliated entities'!$B$7:$T$37,2,FALSE),VLOOKUP(A1234,Beneficiaries!$A$9:$C$38,2,FALSE)),"")</f>
        <v/>
      </c>
      <c r="G1234" s="187" t="str">
        <f>IFERROR(IF(MID(D1234,4,3)="AFE",VLOOKUP(D1234,'Affiliated entities'!$B$7:$T$37,4,FALSE),VLOOKUP(A1234,Beneficiaries!$A$9:$C$38,3,FALSE)),"")</f>
        <v/>
      </c>
      <c r="H1234" s="188" t="b">
        <f t="shared" si="211"/>
        <v>1</v>
      </c>
      <c r="I1234" s="147" t="str">
        <f t="shared" si="212"/>
        <v/>
      </c>
      <c r="J1234" s="300">
        <f t="shared" si="213"/>
        <v>0</v>
      </c>
      <c r="K1234" s="257"/>
      <c r="L1234" s="230"/>
      <c r="M1234" s="258"/>
      <c r="N1234" s="258"/>
      <c r="O1234" s="259"/>
      <c r="P1234" s="258"/>
      <c r="Q1234" s="259"/>
      <c r="R1234" s="261"/>
      <c r="S1234" s="261"/>
      <c r="T1234" s="236"/>
      <c r="U1234" s="402"/>
      <c r="V1234" s="277">
        <f t="shared" si="214"/>
        <v>0</v>
      </c>
      <c r="W1234" s="323" t="str">
        <f t="shared" si="215"/>
        <v/>
      </c>
      <c r="X1234" s="238" t="str">
        <f t="shared" si="216"/>
        <v/>
      </c>
      <c r="Y1234" s="252">
        <f t="shared" si="217"/>
        <v>0</v>
      </c>
      <c r="Z1234" s="252">
        <f t="shared" si="218"/>
        <v>0</v>
      </c>
      <c r="AA1234" s="253">
        <f t="shared" si="219"/>
        <v>0</v>
      </c>
      <c r="AB1234" s="254">
        <f t="shared" si="220"/>
        <v>0</v>
      </c>
      <c r="AC1234" s="254"/>
      <c r="AD1234" s="255"/>
    </row>
    <row r="1235" spans="1:30" ht="12.75" customHeight="1" x14ac:dyDescent="0.25">
      <c r="A1235" s="186"/>
      <c r="B1235" s="230"/>
      <c r="C1235" s="256"/>
      <c r="D1235" s="232"/>
      <c r="E1235" s="192">
        <f t="shared" si="210"/>
        <v>10</v>
      </c>
      <c r="F1235" s="144" t="str">
        <f>IFERROR(IF(MID(D1235,4,3)="AFE",VLOOKUP(D1235,'Affiliated entities'!$B$7:$T$37,2,FALSE),VLOOKUP(A1235,Beneficiaries!$A$9:$C$38,2,FALSE)),"")</f>
        <v/>
      </c>
      <c r="G1235" s="187" t="str">
        <f>IFERROR(IF(MID(D1235,4,3)="AFE",VLOOKUP(D1235,'Affiliated entities'!$B$7:$T$37,4,FALSE),VLOOKUP(A1235,Beneficiaries!$A$9:$C$38,3,FALSE)),"")</f>
        <v/>
      </c>
      <c r="H1235" s="188" t="b">
        <f t="shared" si="211"/>
        <v>1</v>
      </c>
      <c r="I1235" s="147" t="str">
        <f t="shared" si="212"/>
        <v/>
      </c>
      <c r="J1235" s="300">
        <f t="shared" si="213"/>
        <v>0</v>
      </c>
      <c r="K1235" s="257"/>
      <c r="L1235" s="230"/>
      <c r="M1235" s="258"/>
      <c r="N1235" s="258"/>
      <c r="O1235" s="259"/>
      <c r="P1235" s="258"/>
      <c r="Q1235" s="259"/>
      <c r="R1235" s="261"/>
      <c r="S1235" s="261"/>
      <c r="T1235" s="236"/>
      <c r="U1235" s="402"/>
      <c r="V1235" s="277">
        <f t="shared" si="214"/>
        <v>0</v>
      </c>
      <c r="W1235" s="323" t="str">
        <f t="shared" si="215"/>
        <v/>
      </c>
      <c r="X1235" s="238" t="str">
        <f t="shared" si="216"/>
        <v/>
      </c>
      <c r="Y1235" s="252">
        <f t="shared" si="217"/>
        <v>0</v>
      </c>
      <c r="Z1235" s="252">
        <f t="shared" si="218"/>
        <v>0</v>
      </c>
      <c r="AA1235" s="253">
        <f t="shared" si="219"/>
        <v>0</v>
      </c>
      <c r="AB1235" s="254">
        <f t="shared" si="220"/>
        <v>0</v>
      </c>
      <c r="AC1235" s="254"/>
      <c r="AD1235" s="255"/>
    </row>
    <row r="1236" spans="1:30" ht="12.75" customHeight="1" x14ac:dyDescent="0.25">
      <c r="A1236" s="186"/>
      <c r="B1236" s="230"/>
      <c r="C1236" s="256"/>
      <c r="D1236" s="232"/>
      <c r="E1236" s="192">
        <f t="shared" si="210"/>
        <v>10</v>
      </c>
      <c r="F1236" s="144" t="str">
        <f>IFERROR(IF(MID(D1236,4,3)="AFE",VLOOKUP(D1236,'Affiliated entities'!$B$7:$T$37,2,FALSE),VLOOKUP(A1236,Beneficiaries!$A$9:$C$38,2,FALSE)),"")</f>
        <v/>
      </c>
      <c r="G1236" s="187" t="str">
        <f>IFERROR(IF(MID(D1236,4,3)="AFE",VLOOKUP(D1236,'Affiliated entities'!$B$7:$T$37,4,FALSE),VLOOKUP(A1236,Beneficiaries!$A$9:$C$38,3,FALSE)),"")</f>
        <v/>
      </c>
      <c r="H1236" s="188" t="b">
        <f t="shared" si="211"/>
        <v>1</v>
      </c>
      <c r="I1236" s="147" t="str">
        <f t="shared" si="212"/>
        <v/>
      </c>
      <c r="J1236" s="300">
        <f t="shared" si="213"/>
        <v>0</v>
      </c>
      <c r="K1236" s="257"/>
      <c r="L1236" s="230"/>
      <c r="M1236" s="258"/>
      <c r="N1236" s="258"/>
      <c r="O1236" s="259"/>
      <c r="P1236" s="258"/>
      <c r="Q1236" s="259"/>
      <c r="R1236" s="261"/>
      <c r="S1236" s="261"/>
      <c r="T1236" s="236"/>
      <c r="U1236" s="402"/>
      <c r="V1236" s="277">
        <f t="shared" si="214"/>
        <v>0</v>
      </c>
      <c r="W1236" s="323" t="str">
        <f t="shared" si="215"/>
        <v/>
      </c>
      <c r="X1236" s="238" t="str">
        <f t="shared" si="216"/>
        <v/>
      </c>
      <c r="Y1236" s="252">
        <f t="shared" si="217"/>
        <v>0</v>
      </c>
      <c r="Z1236" s="252">
        <f t="shared" si="218"/>
        <v>0</v>
      </c>
      <c r="AA1236" s="253">
        <f t="shared" si="219"/>
        <v>0</v>
      </c>
      <c r="AB1236" s="254">
        <f t="shared" si="220"/>
        <v>0</v>
      </c>
      <c r="AC1236" s="254"/>
      <c r="AD1236" s="255"/>
    </row>
    <row r="1237" spans="1:30" ht="12.75" customHeight="1" x14ac:dyDescent="0.25">
      <c r="A1237" s="186"/>
      <c r="B1237" s="230"/>
      <c r="C1237" s="256"/>
      <c r="D1237" s="232"/>
      <c r="E1237" s="192">
        <f t="shared" si="210"/>
        <v>10</v>
      </c>
      <c r="F1237" s="144" t="str">
        <f>IFERROR(IF(MID(D1237,4,3)="AFE",VLOOKUP(D1237,'Affiliated entities'!$B$7:$T$37,2,FALSE),VLOOKUP(A1237,Beneficiaries!$A$9:$C$38,2,FALSE)),"")</f>
        <v/>
      </c>
      <c r="G1237" s="187" t="str">
        <f>IFERROR(IF(MID(D1237,4,3)="AFE",VLOOKUP(D1237,'Affiliated entities'!$B$7:$T$37,4,FALSE),VLOOKUP(A1237,Beneficiaries!$A$9:$C$38,3,FALSE)),"")</f>
        <v/>
      </c>
      <c r="H1237" s="188" t="b">
        <f t="shared" si="211"/>
        <v>1</v>
      </c>
      <c r="I1237" s="147" t="str">
        <f t="shared" si="212"/>
        <v/>
      </c>
      <c r="J1237" s="300">
        <f t="shared" si="213"/>
        <v>0</v>
      </c>
      <c r="K1237" s="257"/>
      <c r="L1237" s="230"/>
      <c r="M1237" s="258"/>
      <c r="N1237" s="258"/>
      <c r="O1237" s="259"/>
      <c r="P1237" s="258"/>
      <c r="Q1237" s="259"/>
      <c r="R1237" s="261"/>
      <c r="S1237" s="261"/>
      <c r="T1237" s="236"/>
      <c r="U1237" s="402"/>
      <c r="V1237" s="277">
        <f t="shared" si="214"/>
        <v>0</v>
      </c>
      <c r="W1237" s="323" t="str">
        <f t="shared" si="215"/>
        <v/>
      </c>
      <c r="X1237" s="238" t="str">
        <f t="shared" si="216"/>
        <v/>
      </c>
      <c r="Y1237" s="252">
        <f t="shared" si="217"/>
        <v>0</v>
      </c>
      <c r="Z1237" s="252">
        <f t="shared" si="218"/>
        <v>0</v>
      </c>
      <c r="AA1237" s="253">
        <f t="shared" si="219"/>
        <v>0</v>
      </c>
      <c r="AB1237" s="254">
        <f t="shared" si="220"/>
        <v>0</v>
      </c>
      <c r="AC1237" s="254"/>
      <c r="AD1237" s="255"/>
    </row>
    <row r="1238" spans="1:30" ht="12.75" customHeight="1" x14ac:dyDescent="0.25">
      <c r="A1238" s="186"/>
      <c r="B1238" s="230"/>
      <c r="C1238" s="256"/>
      <c r="D1238" s="232"/>
      <c r="E1238" s="192">
        <f t="shared" si="210"/>
        <v>10</v>
      </c>
      <c r="F1238" s="144" t="str">
        <f>IFERROR(IF(MID(D1238,4,3)="AFE",VLOOKUP(D1238,'Affiliated entities'!$B$7:$T$37,2,FALSE),VLOOKUP(A1238,Beneficiaries!$A$9:$C$38,2,FALSE)),"")</f>
        <v/>
      </c>
      <c r="G1238" s="187" t="str">
        <f>IFERROR(IF(MID(D1238,4,3)="AFE",VLOOKUP(D1238,'Affiliated entities'!$B$7:$T$37,4,FALSE),VLOOKUP(A1238,Beneficiaries!$A$9:$C$38,3,FALSE)),"")</f>
        <v/>
      </c>
      <c r="H1238" s="188" t="b">
        <f t="shared" si="211"/>
        <v>1</v>
      </c>
      <c r="I1238" s="147" t="str">
        <f t="shared" si="212"/>
        <v/>
      </c>
      <c r="J1238" s="300">
        <f t="shared" si="213"/>
        <v>0</v>
      </c>
      <c r="K1238" s="257"/>
      <c r="L1238" s="230"/>
      <c r="M1238" s="258"/>
      <c r="N1238" s="258"/>
      <c r="O1238" s="259"/>
      <c r="P1238" s="258"/>
      <c r="Q1238" s="259"/>
      <c r="R1238" s="261"/>
      <c r="S1238" s="261"/>
      <c r="T1238" s="236"/>
      <c r="U1238" s="402"/>
      <c r="V1238" s="277">
        <f t="shared" si="214"/>
        <v>0</v>
      </c>
      <c r="W1238" s="323" t="str">
        <f t="shared" si="215"/>
        <v/>
      </c>
      <c r="X1238" s="238" t="str">
        <f t="shared" si="216"/>
        <v/>
      </c>
      <c r="Y1238" s="252">
        <f t="shared" si="217"/>
        <v>0</v>
      </c>
      <c r="Z1238" s="252">
        <f t="shared" si="218"/>
        <v>0</v>
      </c>
      <c r="AA1238" s="253">
        <f t="shared" si="219"/>
        <v>0</v>
      </c>
      <c r="AB1238" s="254">
        <f t="shared" si="220"/>
        <v>0</v>
      </c>
      <c r="AC1238" s="254"/>
      <c r="AD1238" s="255"/>
    </row>
    <row r="1239" spans="1:30" ht="12.75" customHeight="1" x14ac:dyDescent="0.25">
      <c r="A1239" s="186"/>
      <c r="B1239" s="230"/>
      <c r="C1239" s="256"/>
      <c r="D1239" s="232"/>
      <c r="E1239" s="192">
        <f t="shared" si="210"/>
        <v>10</v>
      </c>
      <c r="F1239" s="144" t="str">
        <f>IFERROR(IF(MID(D1239,4,3)="AFE",VLOOKUP(D1239,'Affiliated entities'!$B$7:$T$37,2,FALSE),VLOOKUP(A1239,Beneficiaries!$A$9:$C$38,2,FALSE)),"")</f>
        <v/>
      </c>
      <c r="G1239" s="187" t="str">
        <f>IFERROR(IF(MID(D1239,4,3)="AFE",VLOOKUP(D1239,'Affiliated entities'!$B$7:$T$37,4,FALSE),VLOOKUP(A1239,Beneficiaries!$A$9:$C$38,3,FALSE)),"")</f>
        <v/>
      </c>
      <c r="H1239" s="188" t="b">
        <f t="shared" si="211"/>
        <v>1</v>
      </c>
      <c r="I1239" s="147" t="str">
        <f t="shared" si="212"/>
        <v/>
      </c>
      <c r="J1239" s="300">
        <f t="shared" si="213"/>
        <v>0</v>
      </c>
      <c r="K1239" s="257"/>
      <c r="L1239" s="230"/>
      <c r="M1239" s="258"/>
      <c r="N1239" s="258"/>
      <c r="O1239" s="259"/>
      <c r="P1239" s="258"/>
      <c r="Q1239" s="259"/>
      <c r="R1239" s="261"/>
      <c r="S1239" s="261"/>
      <c r="T1239" s="236"/>
      <c r="U1239" s="402"/>
      <c r="V1239" s="277">
        <f t="shared" si="214"/>
        <v>0</v>
      </c>
      <c r="W1239" s="323" t="str">
        <f t="shared" si="215"/>
        <v/>
      </c>
      <c r="X1239" s="238" t="str">
        <f t="shared" si="216"/>
        <v/>
      </c>
      <c r="Y1239" s="252">
        <f t="shared" si="217"/>
        <v>0</v>
      </c>
      <c r="Z1239" s="252">
        <f t="shared" si="218"/>
        <v>0</v>
      </c>
      <c r="AA1239" s="253">
        <f t="shared" si="219"/>
        <v>0</v>
      </c>
      <c r="AB1239" s="254">
        <f t="shared" si="220"/>
        <v>0</v>
      </c>
      <c r="AC1239" s="254"/>
      <c r="AD1239" s="255"/>
    </row>
    <row r="1240" spans="1:30" ht="12.75" customHeight="1" x14ac:dyDescent="0.25">
      <c r="A1240" s="186"/>
      <c r="B1240" s="230"/>
      <c r="C1240" s="256"/>
      <c r="D1240" s="232"/>
      <c r="E1240" s="192">
        <f t="shared" si="210"/>
        <v>10</v>
      </c>
      <c r="F1240" s="144" t="str">
        <f>IFERROR(IF(MID(D1240,4,3)="AFE",VLOOKUP(D1240,'Affiliated entities'!$B$7:$T$37,2,FALSE),VLOOKUP(A1240,Beneficiaries!$A$9:$C$38,2,FALSE)),"")</f>
        <v/>
      </c>
      <c r="G1240" s="187" t="str">
        <f>IFERROR(IF(MID(D1240,4,3)="AFE",VLOOKUP(D1240,'Affiliated entities'!$B$7:$T$37,4,FALSE),VLOOKUP(A1240,Beneficiaries!$A$9:$C$38,3,FALSE)),"")</f>
        <v/>
      </c>
      <c r="H1240" s="188" t="b">
        <f t="shared" si="211"/>
        <v>1</v>
      </c>
      <c r="I1240" s="147" t="str">
        <f t="shared" si="212"/>
        <v/>
      </c>
      <c r="J1240" s="300">
        <f t="shared" si="213"/>
        <v>0</v>
      </c>
      <c r="K1240" s="257"/>
      <c r="L1240" s="230"/>
      <c r="M1240" s="258"/>
      <c r="N1240" s="258"/>
      <c r="O1240" s="259"/>
      <c r="P1240" s="258"/>
      <c r="Q1240" s="259"/>
      <c r="R1240" s="261"/>
      <c r="S1240" s="261"/>
      <c r="T1240" s="236"/>
      <c r="U1240" s="402"/>
      <c r="V1240" s="277">
        <f t="shared" si="214"/>
        <v>0</v>
      </c>
      <c r="W1240" s="323" t="str">
        <f t="shared" si="215"/>
        <v/>
      </c>
      <c r="X1240" s="238" t="str">
        <f t="shared" si="216"/>
        <v/>
      </c>
      <c r="Y1240" s="252">
        <f t="shared" si="217"/>
        <v>0</v>
      </c>
      <c r="Z1240" s="252">
        <f t="shared" si="218"/>
        <v>0</v>
      </c>
      <c r="AA1240" s="253">
        <f t="shared" si="219"/>
        <v>0</v>
      </c>
      <c r="AB1240" s="254">
        <f t="shared" si="220"/>
        <v>0</v>
      </c>
      <c r="AC1240" s="254"/>
      <c r="AD1240" s="255"/>
    </row>
    <row r="1241" spans="1:30" ht="12.75" customHeight="1" x14ac:dyDescent="0.25">
      <c r="A1241" s="186"/>
      <c r="B1241" s="230"/>
      <c r="C1241" s="256"/>
      <c r="D1241" s="232"/>
      <c r="E1241" s="192">
        <f t="shared" si="210"/>
        <v>10</v>
      </c>
      <c r="F1241" s="144" t="str">
        <f>IFERROR(IF(MID(D1241,4,3)="AFE",VLOOKUP(D1241,'Affiliated entities'!$B$7:$T$37,2,FALSE),VLOOKUP(A1241,Beneficiaries!$A$9:$C$38,2,FALSE)),"")</f>
        <v/>
      </c>
      <c r="G1241" s="187" t="str">
        <f>IFERROR(IF(MID(D1241,4,3)="AFE",VLOOKUP(D1241,'Affiliated entities'!$B$7:$T$37,4,FALSE),VLOOKUP(A1241,Beneficiaries!$A$9:$C$38,3,FALSE)),"")</f>
        <v/>
      </c>
      <c r="H1241" s="188" t="b">
        <f t="shared" si="211"/>
        <v>1</v>
      </c>
      <c r="I1241" s="147" t="str">
        <f t="shared" si="212"/>
        <v/>
      </c>
      <c r="J1241" s="300">
        <f t="shared" si="213"/>
        <v>0</v>
      </c>
      <c r="K1241" s="257"/>
      <c r="L1241" s="230"/>
      <c r="M1241" s="258"/>
      <c r="N1241" s="258"/>
      <c r="O1241" s="259"/>
      <c r="P1241" s="258"/>
      <c r="Q1241" s="259"/>
      <c r="R1241" s="261"/>
      <c r="S1241" s="261"/>
      <c r="T1241" s="236"/>
      <c r="U1241" s="402"/>
      <c r="V1241" s="277">
        <f t="shared" si="214"/>
        <v>0</v>
      </c>
      <c r="W1241" s="323" t="str">
        <f t="shared" si="215"/>
        <v/>
      </c>
      <c r="X1241" s="238" t="str">
        <f t="shared" si="216"/>
        <v/>
      </c>
      <c r="Y1241" s="252">
        <f t="shared" si="217"/>
        <v>0</v>
      </c>
      <c r="Z1241" s="252">
        <f t="shared" si="218"/>
        <v>0</v>
      </c>
      <c r="AA1241" s="253">
        <f t="shared" si="219"/>
        <v>0</v>
      </c>
      <c r="AB1241" s="254">
        <f t="shared" si="220"/>
        <v>0</v>
      </c>
      <c r="AC1241" s="254"/>
      <c r="AD1241" s="255"/>
    </row>
    <row r="1242" spans="1:30" ht="12.75" customHeight="1" x14ac:dyDescent="0.25">
      <c r="A1242" s="186"/>
      <c r="B1242" s="230"/>
      <c r="C1242" s="256"/>
      <c r="D1242" s="232"/>
      <c r="E1242" s="192">
        <f t="shared" si="210"/>
        <v>10</v>
      </c>
      <c r="F1242" s="144" t="str">
        <f>IFERROR(IF(MID(D1242,4,3)="AFE",VLOOKUP(D1242,'Affiliated entities'!$B$7:$T$37,2,FALSE),VLOOKUP(A1242,Beneficiaries!$A$9:$C$38,2,FALSE)),"")</f>
        <v/>
      </c>
      <c r="G1242" s="187" t="str">
        <f>IFERROR(IF(MID(D1242,4,3)="AFE",VLOOKUP(D1242,'Affiliated entities'!$B$7:$T$37,4,FALSE),VLOOKUP(A1242,Beneficiaries!$A$9:$C$38,3,FALSE)),"")</f>
        <v/>
      </c>
      <c r="H1242" s="188" t="b">
        <f t="shared" si="211"/>
        <v>1</v>
      </c>
      <c r="I1242" s="147" t="str">
        <f t="shared" si="212"/>
        <v/>
      </c>
      <c r="J1242" s="300">
        <f t="shared" si="213"/>
        <v>0</v>
      </c>
      <c r="K1242" s="257"/>
      <c r="L1242" s="230"/>
      <c r="M1242" s="258"/>
      <c r="N1242" s="258"/>
      <c r="O1242" s="259"/>
      <c r="P1242" s="258"/>
      <c r="Q1242" s="259"/>
      <c r="R1242" s="261"/>
      <c r="S1242" s="261"/>
      <c r="T1242" s="236"/>
      <c r="U1242" s="402"/>
      <c r="V1242" s="277">
        <f t="shared" si="214"/>
        <v>0</v>
      </c>
      <c r="W1242" s="323" t="str">
        <f t="shared" si="215"/>
        <v/>
      </c>
      <c r="X1242" s="238" t="str">
        <f t="shared" si="216"/>
        <v/>
      </c>
      <c r="Y1242" s="252">
        <f t="shared" si="217"/>
        <v>0</v>
      </c>
      <c r="Z1242" s="252">
        <f t="shared" si="218"/>
        <v>0</v>
      </c>
      <c r="AA1242" s="253">
        <f t="shared" si="219"/>
        <v>0</v>
      </c>
      <c r="AB1242" s="254">
        <f t="shared" si="220"/>
        <v>0</v>
      </c>
      <c r="AC1242" s="254"/>
      <c r="AD1242" s="255"/>
    </row>
    <row r="1243" spans="1:30" ht="12.75" customHeight="1" x14ac:dyDescent="0.25">
      <c r="A1243" s="186"/>
      <c r="B1243" s="230"/>
      <c r="C1243" s="256"/>
      <c r="D1243" s="232"/>
      <c r="E1243" s="192">
        <f t="shared" si="210"/>
        <v>10</v>
      </c>
      <c r="F1243" s="144" t="str">
        <f>IFERROR(IF(MID(D1243,4,3)="AFE",VLOOKUP(D1243,'Affiliated entities'!$B$7:$T$37,2,FALSE),VLOOKUP(A1243,Beneficiaries!$A$9:$C$38,2,FALSE)),"")</f>
        <v/>
      </c>
      <c r="G1243" s="187" t="str">
        <f>IFERROR(IF(MID(D1243,4,3)="AFE",VLOOKUP(D1243,'Affiliated entities'!$B$7:$T$37,4,FALSE),VLOOKUP(A1243,Beneficiaries!$A$9:$C$38,3,FALSE)),"")</f>
        <v/>
      </c>
      <c r="H1243" s="188" t="b">
        <f t="shared" si="211"/>
        <v>1</v>
      </c>
      <c r="I1243" s="147" t="str">
        <f t="shared" si="212"/>
        <v/>
      </c>
      <c r="J1243" s="300">
        <f t="shared" si="213"/>
        <v>0</v>
      </c>
      <c r="K1243" s="257"/>
      <c r="L1243" s="230"/>
      <c r="M1243" s="258"/>
      <c r="N1243" s="258"/>
      <c r="O1243" s="259"/>
      <c r="P1243" s="258"/>
      <c r="Q1243" s="259"/>
      <c r="R1243" s="261"/>
      <c r="S1243" s="261"/>
      <c r="T1243" s="236"/>
      <c r="U1243" s="402"/>
      <c r="V1243" s="277">
        <f t="shared" si="214"/>
        <v>0</v>
      </c>
      <c r="W1243" s="323" t="str">
        <f t="shared" si="215"/>
        <v/>
      </c>
      <c r="X1243" s="238" t="str">
        <f t="shared" si="216"/>
        <v/>
      </c>
      <c r="Y1243" s="252">
        <f t="shared" si="217"/>
        <v>0</v>
      </c>
      <c r="Z1243" s="252">
        <f t="shared" si="218"/>
        <v>0</v>
      </c>
      <c r="AA1243" s="253">
        <f t="shared" si="219"/>
        <v>0</v>
      </c>
      <c r="AB1243" s="254">
        <f t="shared" si="220"/>
        <v>0</v>
      </c>
      <c r="AC1243" s="254"/>
      <c r="AD1243" s="255"/>
    </row>
    <row r="1244" spans="1:30" ht="12.75" customHeight="1" x14ac:dyDescent="0.25">
      <c r="A1244" s="186"/>
      <c r="B1244" s="230"/>
      <c r="C1244" s="256"/>
      <c r="D1244" s="232"/>
      <c r="E1244" s="192">
        <f t="shared" si="210"/>
        <v>10</v>
      </c>
      <c r="F1244" s="144" t="str">
        <f>IFERROR(IF(MID(D1244,4,3)="AFE",VLOOKUP(D1244,'Affiliated entities'!$B$7:$T$37,2,FALSE),VLOOKUP(A1244,Beneficiaries!$A$9:$C$38,2,FALSE)),"")</f>
        <v/>
      </c>
      <c r="G1244" s="187" t="str">
        <f>IFERROR(IF(MID(D1244,4,3)="AFE",VLOOKUP(D1244,'Affiliated entities'!$B$7:$T$37,4,FALSE),VLOOKUP(A1244,Beneficiaries!$A$9:$C$38,3,FALSE)),"")</f>
        <v/>
      </c>
      <c r="H1244" s="188" t="b">
        <f t="shared" si="211"/>
        <v>1</v>
      </c>
      <c r="I1244" s="147" t="str">
        <f t="shared" si="212"/>
        <v/>
      </c>
      <c r="J1244" s="300">
        <f t="shared" si="213"/>
        <v>0</v>
      </c>
      <c r="K1244" s="257"/>
      <c r="L1244" s="230"/>
      <c r="M1244" s="258"/>
      <c r="N1244" s="258"/>
      <c r="O1244" s="259"/>
      <c r="P1244" s="258"/>
      <c r="Q1244" s="259"/>
      <c r="R1244" s="261"/>
      <c r="S1244" s="261"/>
      <c r="T1244" s="236"/>
      <c r="U1244" s="402"/>
      <c r="V1244" s="277">
        <f t="shared" si="214"/>
        <v>0</v>
      </c>
      <c r="W1244" s="323" t="str">
        <f t="shared" si="215"/>
        <v/>
      </c>
      <c r="X1244" s="238" t="str">
        <f t="shared" si="216"/>
        <v/>
      </c>
      <c r="Y1244" s="252">
        <f t="shared" si="217"/>
        <v>0</v>
      </c>
      <c r="Z1244" s="252">
        <f t="shared" si="218"/>
        <v>0</v>
      </c>
      <c r="AA1244" s="253">
        <f t="shared" si="219"/>
        <v>0</v>
      </c>
      <c r="AB1244" s="254">
        <f t="shared" si="220"/>
        <v>0</v>
      </c>
      <c r="AC1244" s="254"/>
      <c r="AD1244" s="255"/>
    </row>
    <row r="1245" spans="1:30" ht="12.75" customHeight="1" x14ac:dyDescent="0.25">
      <c r="A1245" s="186"/>
      <c r="B1245" s="230"/>
      <c r="C1245" s="256"/>
      <c r="D1245" s="232"/>
      <c r="E1245" s="192">
        <f t="shared" si="210"/>
        <v>10</v>
      </c>
      <c r="F1245" s="144" t="str">
        <f>IFERROR(IF(MID(D1245,4,3)="AFE",VLOOKUP(D1245,'Affiliated entities'!$B$7:$T$37,2,FALSE),VLOOKUP(A1245,Beneficiaries!$A$9:$C$38,2,FALSE)),"")</f>
        <v/>
      </c>
      <c r="G1245" s="187" t="str">
        <f>IFERROR(IF(MID(D1245,4,3)="AFE",VLOOKUP(D1245,'Affiliated entities'!$B$7:$T$37,4,FALSE),VLOOKUP(A1245,Beneficiaries!$A$9:$C$38,3,FALSE)),"")</f>
        <v/>
      </c>
      <c r="H1245" s="188" t="b">
        <f t="shared" si="211"/>
        <v>1</v>
      </c>
      <c r="I1245" s="147" t="str">
        <f t="shared" si="212"/>
        <v/>
      </c>
      <c r="J1245" s="300">
        <f t="shared" si="213"/>
        <v>0</v>
      </c>
      <c r="K1245" s="257"/>
      <c r="L1245" s="230"/>
      <c r="M1245" s="258"/>
      <c r="N1245" s="258"/>
      <c r="O1245" s="259"/>
      <c r="P1245" s="258"/>
      <c r="Q1245" s="259"/>
      <c r="R1245" s="261"/>
      <c r="S1245" s="261"/>
      <c r="T1245" s="236"/>
      <c r="U1245" s="402"/>
      <c r="V1245" s="277">
        <f t="shared" si="214"/>
        <v>0</v>
      </c>
      <c r="W1245" s="323" t="str">
        <f t="shared" si="215"/>
        <v/>
      </c>
      <c r="X1245" s="238" t="str">
        <f t="shared" si="216"/>
        <v/>
      </c>
      <c r="Y1245" s="252">
        <f t="shared" si="217"/>
        <v>0</v>
      </c>
      <c r="Z1245" s="252">
        <f t="shared" si="218"/>
        <v>0</v>
      </c>
      <c r="AA1245" s="253">
        <f t="shared" si="219"/>
        <v>0</v>
      </c>
      <c r="AB1245" s="254">
        <f t="shared" si="220"/>
        <v>0</v>
      </c>
      <c r="AC1245" s="254"/>
      <c r="AD1245" s="255"/>
    </row>
    <row r="1246" spans="1:30" ht="12.75" customHeight="1" x14ac:dyDescent="0.25">
      <c r="A1246" s="186"/>
      <c r="B1246" s="230"/>
      <c r="C1246" s="256"/>
      <c r="D1246" s="232"/>
      <c r="E1246" s="192">
        <f t="shared" si="210"/>
        <v>10</v>
      </c>
      <c r="F1246" s="144" t="str">
        <f>IFERROR(IF(MID(D1246,4,3)="AFE",VLOOKUP(D1246,'Affiliated entities'!$B$7:$T$37,2,FALSE),VLOOKUP(A1246,Beneficiaries!$A$9:$C$38,2,FALSE)),"")</f>
        <v/>
      </c>
      <c r="G1246" s="187" t="str">
        <f>IFERROR(IF(MID(D1246,4,3)="AFE",VLOOKUP(D1246,'Affiliated entities'!$B$7:$T$37,4,FALSE),VLOOKUP(A1246,Beneficiaries!$A$9:$C$38,3,FALSE)),"")</f>
        <v/>
      </c>
      <c r="H1246" s="188" t="b">
        <f t="shared" si="211"/>
        <v>1</v>
      </c>
      <c r="I1246" s="147" t="str">
        <f t="shared" si="212"/>
        <v/>
      </c>
      <c r="J1246" s="300">
        <f t="shared" si="213"/>
        <v>0</v>
      </c>
      <c r="K1246" s="257"/>
      <c r="L1246" s="230"/>
      <c r="M1246" s="258"/>
      <c r="N1246" s="258"/>
      <c r="O1246" s="259"/>
      <c r="P1246" s="258"/>
      <c r="Q1246" s="259"/>
      <c r="R1246" s="261"/>
      <c r="S1246" s="261"/>
      <c r="T1246" s="236"/>
      <c r="U1246" s="402"/>
      <c r="V1246" s="277">
        <f t="shared" si="214"/>
        <v>0</v>
      </c>
      <c r="W1246" s="323" t="str">
        <f t="shared" si="215"/>
        <v/>
      </c>
      <c r="X1246" s="238" t="str">
        <f t="shared" si="216"/>
        <v/>
      </c>
      <c r="Y1246" s="252">
        <f t="shared" si="217"/>
        <v>0</v>
      </c>
      <c r="Z1246" s="252">
        <f t="shared" si="218"/>
        <v>0</v>
      </c>
      <c r="AA1246" s="253">
        <f t="shared" si="219"/>
        <v>0</v>
      </c>
      <c r="AB1246" s="254">
        <f t="shared" si="220"/>
        <v>0</v>
      </c>
      <c r="AC1246" s="254"/>
      <c r="AD1246" s="255"/>
    </row>
    <row r="1247" spans="1:30" ht="12.75" customHeight="1" x14ac:dyDescent="0.25">
      <c r="A1247" s="186"/>
      <c r="B1247" s="230"/>
      <c r="C1247" s="256"/>
      <c r="D1247" s="232"/>
      <c r="E1247" s="192">
        <f t="shared" si="210"/>
        <v>10</v>
      </c>
      <c r="F1247" s="144" t="str">
        <f>IFERROR(IF(MID(D1247,4,3)="AFE",VLOOKUP(D1247,'Affiliated entities'!$B$7:$T$37,2,FALSE),VLOOKUP(A1247,Beneficiaries!$A$9:$C$38,2,FALSE)),"")</f>
        <v/>
      </c>
      <c r="G1247" s="187" t="str">
        <f>IFERROR(IF(MID(D1247,4,3)="AFE",VLOOKUP(D1247,'Affiliated entities'!$B$7:$T$37,4,FALSE),VLOOKUP(A1247,Beneficiaries!$A$9:$C$38,3,FALSE)),"")</f>
        <v/>
      </c>
      <c r="H1247" s="188" t="b">
        <f t="shared" si="211"/>
        <v>1</v>
      </c>
      <c r="I1247" s="147" t="str">
        <f t="shared" si="212"/>
        <v/>
      </c>
      <c r="J1247" s="300">
        <f t="shared" si="213"/>
        <v>0</v>
      </c>
      <c r="K1247" s="257"/>
      <c r="L1247" s="230"/>
      <c r="M1247" s="258"/>
      <c r="N1247" s="258"/>
      <c r="O1247" s="259"/>
      <c r="P1247" s="258"/>
      <c r="Q1247" s="259"/>
      <c r="R1247" s="261"/>
      <c r="S1247" s="261"/>
      <c r="T1247" s="236"/>
      <c r="U1247" s="402"/>
      <c r="V1247" s="277">
        <f t="shared" si="214"/>
        <v>0</v>
      </c>
      <c r="W1247" s="323" t="str">
        <f t="shared" si="215"/>
        <v/>
      </c>
      <c r="X1247" s="238" t="str">
        <f t="shared" si="216"/>
        <v/>
      </c>
      <c r="Y1247" s="252">
        <f t="shared" si="217"/>
        <v>0</v>
      </c>
      <c r="Z1247" s="252">
        <f t="shared" si="218"/>
        <v>0</v>
      </c>
      <c r="AA1247" s="253">
        <f t="shared" si="219"/>
        <v>0</v>
      </c>
      <c r="AB1247" s="254">
        <f t="shared" si="220"/>
        <v>0</v>
      </c>
      <c r="AC1247" s="254"/>
      <c r="AD1247" s="255"/>
    </row>
    <row r="1248" spans="1:30" ht="12.75" customHeight="1" x14ac:dyDescent="0.25">
      <c r="A1248" s="186"/>
      <c r="B1248" s="230"/>
      <c r="C1248" s="256"/>
      <c r="D1248" s="232"/>
      <c r="E1248" s="192">
        <f t="shared" si="210"/>
        <v>10</v>
      </c>
      <c r="F1248" s="144" t="str">
        <f>IFERROR(IF(MID(D1248,4,3)="AFE",VLOOKUP(D1248,'Affiliated entities'!$B$7:$T$37,2,FALSE),VLOOKUP(A1248,Beneficiaries!$A$9:$C$38,2,FALSE)),"")</f>
        <v/>
      </c>
      <c r="G1248" s="187" t="str">
        <f>IFERROR(IF(MID(D1248,4,3)="AFE",VLOOKUP(D1248,'Affiliated entities'!$B$7:$T$37,4,FALSE),VLOOKUP(A1248,Beneficiaries!$A$9:$C$38,3,FALSE)),"")</f>
        <v/>
      </c>
      <c r="H1248" s="188" t="b">
        <f t="shared" si="211"/>
        <v>1</v>
      </c>
      <c r="I1248" s="147" t="str">
        <f t="shared" si="212"/>
        <v/>
      </c>
      <c r="J1248" s="300">
        <f t="shared" si="213"/>
        <v>0</v>
      </c>
      <c r="K1248" s="257"/>
      <c r="L1248" s="230"/>
      <c r="M1248" s="258"/>
      <c r="N1248" s="258"/>
      <c r="O1248" s="259"/>
      <c r="P1248" s="258"/>
      <c r="Q1248" s="259"/>
      <c r="R1248" s="261"/>
      <c r="S1248" s="261"/>
      <c r="T1248" s="236"/>
      <c r="U1248" s="402"/>
      <c r="V1248" s="277">
        <f t="shared" si="214"/>
        <v>0</v>
      </c>
      <c r="W1248" s="323" t="str">
        <f t="shared" si="215"/>
        <v/>
      </c>
      <c r="X1248" s="238" t="str">
        <f t="shared" si="216"/>
        <v/>
      </c>
      <c r="Y1248" s="252">
        <f t="shared" si="217"/>
        <v>0</v>
      </c>
      <c r="Z1248" s="252">
        <f t="shared" si="218"/>
        <v>0</v>
      </c>
      <c r="AA1248" s="253">
        <f t="shared" si="219"/>
        <v>0</v>
      </c>
      <c r="AB1248" s="254">
        <f t="shared" si="220"/>
        <v>0</v>
      </c>
      <c r="AC1248" s="254"/>
      <c r="AD1248" s="255"/>
    </row>
    <row r="1249" spans="1:30" ht="12.75" customHeight="1" x14ac:dyDescent="0.25">
      <c r="A1249" s="186"/>
      <c r="B1249" s="230"/>
      <c r="C1249" s="256"/>
      <c r="D1249" s="232"/>
      <c r="E1249" s="192">
        <f t="shared" si="210"/>
        <v>10</v>
      </c>
      <c r="F1249" s="144" t="str">
        <f>IFERROR(IF(MID(D1249,4,3)="AFE",VLOOKUP(D1249,'Affiliated entities'!$B$7:$T$37,2,FALSE),VLOOKUP(A1249,Beneficiaries!$A$9:$C$38,2,FALSE)),"")</f>
        <v/>
      </c>
      <c r="G1249" s="187" t="str">
        <f>IFERROR(IF(MID(D1249,4,3)="AFE",VLOOKUP(D1249,'Affiliated entities'!$B$7:$T$37,4,FALSE),VLOOKUP(A1249,Beneficiaries!$A$9:$C$38,3,FALSE)),"")</f>
        <v/>
      </c>
      <c r="H1249" s="188" t="b">
        <f t="shared" si="211"/>
        <v>1</v>
      </c>
      <c r="I1249" s="147" t="str">
        <f t="shared" si="212"/>
        <v/>
      </c>
      <c r="J1249" s="300">
        <f t="shared" si="213"/>
        <v>0</v>
      </c>
      <c r="K1249" s="257"/>
      <c r="L1249" s="230"/>
      <c r="M1249" s="258"/>
      <c r="N1249" s="258"/>
      <c r="O1249" s="259"/>
      <c r="P1249" s="258"/>
      <c r="Q1249" s="259"/>
      <c r="R1249" s="261"/>
      <c r="S1249" s="261"/>
      <c r="T1249" s="236"/>
      <c r="U1249" s="402"/>
      <c r="V1249" s="277">
        <f t="shared" si="214"/>
        <v>0</v>
      </c>
      <c r="W1249" s="323" t="str">
        <f t="shared" si="215"/>
        <v/>
      </c>
      <c r="X1249" s="238" t="str">
        <f t="shared" si="216"/>
        <v/>
      </c>
      <c r="Y1249" s="252">
        <f t="shared" si="217"/>
        <v>0</v>
      </c>
      <c r="Z1249" s="252">
        <f t="shared" si="218"/>
        <v>0</v>
      </c>
      <c r="AA1249" s="253">
        <f t="shared" si="219"/>
        <v>0</v>
      </c>
      <c r="AB1249" s="254">
        <f t="shared" si="220"/>
        <v>0</v>
      </c>
      <c r="AC1249" s="254"/>
      <c r="AD1249" s="255"/>
    </row>
    <row r="1250" spans="1:30" ht="12.75" customHeight="1" x14ac:dyDescent="0.25">
      <c r="A1250" s="186"/>
      <c r="B1250" s="230"/>
      <c r="C1250" s="256"/>
      <c r="D1250" s="232"/>
      <c r="E1250" s="192">
        <f t="shared" si="210"/>
        <v>10</v>
      </c>
      <c r="F1250" s="144" t="str">
        <f>IFERROR(IF(MID(D1250,4,3)="AFE",VLOOKUP(D1250,'Affiliated entities'!$B$7:$T$37,2,FALSE),VLOOKUP(A1250,Beneficiaries!$A$9:$C$38,2,FALSE)),"")</f>
        <v/>
      </c>
      <c r="G1250" s="187" t="str">
        <f>IFERROR(IF(MID(D1250,4,3)="AFE",VLOOKUP(D1250,'Affiliated entities'!$B$7:$T$37,4,FALSE),VLOOKUP(A1250,Beneficiaries!$A$9:$C$38,3,FALSE)),"")</f>
        <v/>
      </c>
      <c r="H1250" s="188" t="b">
        <f t="shared" si="211"/>
        <v>1</v>
      </c>
      <c r="I1250" s="147" t="str">
        <f t="shared" si="212"/>
        <v/>
      </c>
      <c r="J1250" s="300">
        <f t="shared" si="213"/>
        <v>0</v>
      </c>
      <c r="K1250" s="257"/>
      <c r="L1250" s="230"/>
      <c r="M1250" s="258"/>
      <c r="N1250" s="258"/>
      <c r="O1250" s="259"/>
      <c r="P1250" s="258"/>
      <c r="Q1250" s="259"/>
      <c r="R1250" s="261"/>
      <c r="S1250" s="261"/>
      <c r="T1250" s="236"/>
      <c r="U1250" s="402"/>
      <c r="V1250" s="277">
        <f t="shared" si="214"/>
        <v>0</v>
      </c>
      <c r="W1250" s="323" t="str">
        <f t="shared" si="215"/>
        <v/>
      </c>
      <c r="X1250" s="238" t="str">
        <f t="shared" si="216"/>
        <v/>
      </c>
      <c r="Y1250" s="252">
        <f t="shared" si="217"/>
        <v>0</v>
      </c>
      <c r="Z1250" s="252">
        <f t="shared" si="218"/>
        <v>0</v>
      </c>
      <c r="AA1250" s="253">
        <f t="shared" si="219"/>
        <v>0</v>
      </c>
      <c r="AB1250" s="254">
        <f t="shared" si="220"/>
        <v>0</v>
      </c>
      <c r="AC1250" s="254"/>
      <c r="AD1250" s="255"/>
    </row>
    <row r="1251" spans="1:30" ht="12.75" customHeight="1" x14ac:dyDescent="0.25">
      <c r="A1251" s="186"/>
      <c r="B1251" s="230"/>
      <c r="C1251" s="256"/>
      <c r="D1251" s="232"/>
      <c r="E1251" s="192">
        <f t="shared" si="210"/>
        <v>10</v>
      </c>
      <c r="F1251" s="144" t="str">
        <f>IFERROR(IF(MID(D1251,4,3)="AFE",VLOOKUP(D1251,'Affiliated entities'!$B$7:$T$37,2,FALSE),VLOOKUP(A1251,Beneficiaries!$A$9:$C$38,2,FALSE)),"")</f>
        <v/>
      </c>
      <c r="G1251" s="187" t="str">
        <f>IFERROR(IF(MID(D1251,4,3)="AFE",VLOOKUP(D1251,'Affiliated entities'!$B$7:$T$37,4,FALSE),VLOOKUP(A1251,Beneficiaries!$A$9:$C$38,3,FALSE)),"")</f>
        <v/>
      </c>
      <c r="H1251" s="188" t="b">
        <f t="shared" si="211"/>
        <v>1</v>
      </c>
      <c r="I1251" s="147" t="str">
        <f t="shared" si="212"/>
        <v/>
      </c>
      <c r="J1251" s="300">
        <f t="shared" si="213"/>
        <v>0</v>
      </c>
      <c r="K1251" s="257"/>
      <c r="L1251" s="230"/>
      <c r="M1251" s="258"/>
      <c r="N1251" s="258"/>
      <c r="O1251" s="259"/>
      <c r="P1251" s="258"/>
      <c r="Q1251" s="259"/>
      <c r="R1251" s="261"/>
      <c r="S1251" s="261"/>
      <c r="T1251" s="236"/>
      <c r="U1251" s="402"/>
      <c r="V1251" s="277">
        <f t="shared" si="214"/>
        <v>0</v>
      </c>
      <c r="W1251" s="323" t="str">
        <f t="shared" si="215"/>
        <v/>
      </c>
      <c r="X1251" s="238" t="str">
        <f t="shared" si="216"/>
        <v/>
      </c>
      <c r="Y1251" s="252">
        <f t="shared" si="217"/>
        <v>0</v>
      </c>
      <c r="Z1251" s="252">
        <f t="shared" si="218"/>
        <v>0</v>
      </c>
      <c r="AA1251" s="253">
        <f t="shared" si="219"/>
        <v>0</v>
      </c>
      <c r="AB1251" s="254">
        <f t="shared" si="220"/>
        <v>0</v>
      </c>
      <c r="AC1251" s="254"/>
      <c r="AD1251" s="255"/>
    </row>
    <row r="1252" spans="1:30" ht="12.75" customHeight="1" x14ac:dyDescent="0.25">
      <c r="A1252" s="186"/>
      <c r="B1252" s="230"/>
      <c r="C1252" s="256"/>
      <c r="D1252" s="232"/>
      <c r="E1252" s="192">
        <f t="shared" si="210"/>
        <v>10</v>
      </c>
      <c r="F1252" s="144" t="str">
        <f>IFERROR(IF(MID(D1252,4,3)="AFE",VLOOKUP(D1252,'Affiliated entities'!$B$7:$T$37,2,FALSE),VLOOKUP(A1252,Beneficiaries!$A$9:$C$38,2,FALSE)),"")</f>
        <v/>
      </c>
      <c r="G1252" s="187" t="str">
        <f>IFERROR(IF(MID(D1252,4,3)="AFE",VLOOKUP(D1252,'Affiliated entities'!$B$7:$T$37,4,FALSE),VLOOKUP(A1252,Beneficiaries!$A$9:$C$38,3,FALSE)),"")</f>
        <v/>
      </c>
      <c r="H1252" s="188" t="b">
        <f t="shared" si="211"/>
        <v>1</v>
      </c>
      <c r="I1252" s="147" t="str">
        <f t="shared" si="212"/>
        <v/>
      </c>
      <c r="J1252" s="300">
        <f t="shared" si="213"/>
        <v>0</v>
      </c>
      <c r="K1252" s="257"/>
      <c r="L1252" s="230"/>
      <c r="M1252" s="258"/>
      <c r="N1252" s="258"/>
      <c r="O1252" s="259"/>
      <c r="P1252" s="258"/>
      <c r="Q1252" s="259"/>
      <c r="R1252" s="261"/>
      <c r="S1252" s="261"/>
      <c r="T1252" s="236"/>
      <c r="U1252" s="402"/>
      <c r="V1252" s="277">
        <f t="shared" si="214"/>
        <v>0</v>
      </c>
      <c r="W1252" s="323" t="str">
        <f t="shared" si="215"/>
        <v/>
      </c>
      <c r="X1252" s="238" t="str">
        <f t="shared" si="216"/>
        <v/>
      </c>
      <c r="Y1252" s="252">
        <f t="shared" si="217"/>
        <v>0</v>
      </c>
      <c r="Z1252" s="252">
        <f t="shared" si="218"/>
        <v>0</v>
      </c>
      <c r="AA1252" s="253">
        <f t="shared" si="219"/>
        <v>0</v>
      </c>
      <c r="AB1252" s="254">
        <f t="shared" si="220"/>
        <v>0</v>
      </c>
      <c r="AC1252" s="254"/>
      <c r="AD1252" s="255"/>
    </row>
    <row r="1253" spans="1:30" ht="12.75" customHeight="1" x14ac:dyDescent="0.25">
      <c r="A1253" s="186"/>
      <c r="B1253" s="230"/>
      <c r="C1253" s="256"/>
      <c r="D1253" s="232"/>
      <c r="E1253" s="192">
        <f t="shared" si="210"/>
        <v>10</v>
      </c>
      <c r="F1253" s="144" t="str">
        <f>IFERROR(IF(MID(D1253,4,3)="AFE",VLOOKUP(D1253,'Affiliated entities'!$B$7:$T$37,2,FALSE),VLOOKUP(A1253,Beneficiaries!$A$9:$C$38,2,FALSE)),"")</f>
        <v/>
      </c>
      <c r="G1253" s="187" t="str">
        <f>IFERROR(IF(MID(D1253,4,3)="AFE",VLOOKUP(D1253,'Affiliated entities'!$B$7:$T$37,4,FALSE),VLOOKUP(A1253,Beneficiaries!$A$9:$C$38,3,FALSE)),"")</f>
        <v/>
      </c>
      <c r="H1253" s="188" t="b">
        <f t="shared" si="211"/>
        <v>1</v>
      </c>
      <c r="I1253" s="147" t="str">
        <f t="shared" si="212"/>
        <v/>
      </c>
      <c r="J1253" s="300">
        <f t="shared" si="213"/>
        <v>0</v>
      </c>
      <c r="K1253" s="257"/>
      <c r="L1253" s="230"/>
      <c r="M1253" s="258"/>
      <c r="N1253" s="258"/>
      <c r="O1253" s="259"/>
      <c r="P1253" s="258"/>
      <c r="Q1253" s="259"/>
      <c r="R1253" s="261"/>
      <c r="S1253" s="261"/>
      <c r="T1253" s="236"/>
      <c r="U1253" s="402"/>
      <c r="V1253" s="277">
        <f t="shared" si="214"/>
        <v>0</v>
      </c>
      <c r="W1253" s="323" t="str">
        <f t="shared" si="215"/>
        <v/>
      </c>
      <c r="X1253" s="238" t="str">
        <f t="shared" si="216"/>
        <v/>
      </c>
      <c r="Y1253" s="252">
        <f t="shared" si="217"/>
        <v>0</v>
      </c>
      <c r="Z1253" s="252">
        <f t="shared" si="218"/>
        <v>0</v>
      </c>
      <c r="AA1253" s="253">
        <f t="shared" si="219"/>
        <v>0</v>
      </c>
      <c r="AB1253" s="254">
        <f t="shared" si="220"/>
        <v>0</v>
      </c>
      <c r="AC1253" s="254"/>
      <c r="AD1253" s="255"/>
    </row>
    <row r="1254" spans="1:30" ht="12.75" customHeight="1" x14ac:dyDescent="0.25">
      <c r="A1254" s="186"/>
      <c r="B1254" s="230"/>
      <c r="C1254" s="256"/>
      <c r="D1254" s="232"/>
      <c r="E1254" s="192">
        <f t="shared" si="210"/>
        <v>10</v>
      </c>
      <c r="F1254" s="144" t="str">
        <f>IFERROR(IF(MID(D1254,4,3)="AFE",VLOOKUP(D1254,'Affiliated entities'!$B$7:$T$37,2,FALSE),VLOOKUP(A1254,Beneficiaries!$A$9:$C$38,2,FALSE)),"")</f>
        <v/>
      </c>
      <c r="G1254" s="187" t="str">
        <f>IFERROR(IF(MID(D1254,4,3)="AFE",VLOOKUP(D1254,'Affiliated entities'!$B$7:$T$37,4,FALSE),VLOOKUP(A1254,Beneficiaries!$A$9:$C$38,3,FALSE)),"")</f>
        <v/>
      </c>
      <c r="H1254" s="188" t="b">
        <f t="shared" si="211"/>
        <v>1</v>
      </c>
      <c r="I1254" s="147" t="str">
        <f t="shared" si="212"/>
        <v/>
      </c>
      <c r="J1254" s="300">
        <f t="shared" si="213"/>
        <v>0</v>
      </c>
      <c r="K1254" s="257"/>
      <c r="L1254" s="230"/>
      <c r="M1254" s="258"/>
      <c r="N1254" s="258"/>
      <c r="O1254" s="259"/>
      <c r="P1254" s="258"/>
      <c r="Q1254" s="259"/>
      <c r="R1254" s="261"/>
      <c r="S1254" s="261"/>
      <c r="T1254" s="236"/>
      <c r="U1254" s="402"/>
      <c r="V1254" s="277">
        <f t="shared" si="214"/>
        <v>0</v>
      </c>
      <c r="W1254" s="323" t="str">
        <f t="shared" si="215"/>
        <v/>
      </c>
      <c r="X1254" s="238" t="str">
        <f t="shared" si="216"/>
        <v/>
      </c>
      <c r="Y1254" s="252">
        <f t="shared" si="217"/>
        <v>0</v>
      </c>
      <c r="Z1254" s="252">
        <f t="shared" si="218"/>
        <v>0</v>
      </c>
      <c r="AA1254" s="253">
        <f t="shared" si="219"/>
        <v>0</v>
      </c>
      <c r="AB1254" s="254">
        <f t="shared" si="220"/>
        <v>0</v>
      </c>
      <c r="AC1254" s="254"/>
      <c r="AD1254" s="255"/>
    </row>
    <row r="1255" spans="1:30" ht="12.75" customHeight="1" x14ac:dyDescent="0.25">
      <c r="A1255" s="186"/>
      <c r="B1255" s="230"/>
      <c r="C1255" s="256"/>
      <c r="D1255" s="232"/>
      <c r="E1255" s="192">
        <f t="shared" si="210"/>
        <v>10</v>
      </c>
      <c r="F1255" s="144" t="str">
        <f>IFERROR(IF(MID(D1255,4,3)="AFE",VLOOKUP(D1255,'Affiliated entities'!$B$7:$T$37,2,FALSE),VLOOKUP(A1255,Beneficiaries!$A$9:$C$38,2,FALSE)),"")</f>
        <v/>
      </c>
      <c r="G1255" s="187" t="str">
        <f>IFERROR(IF(MID(D1255,4,3)="AFE",VLOOKUP(D1255,'Affiliated entities'!$B$7:$T$37,4,FALSE),VLOOKUP(A1255,Beneficiaries!$A$9:$C$38,3,FALSE)),"")</f>
        <v/>
      </c>
      <c r="H1255" s="188" t="b">
        <f t="shared" si="211"/>
        <v>1</v>
      </c>
      <c r="I1255" s="147" t="str">
        <f t="shared" si="212"/>
        <v/>
      </c>
      <c r="J1255" s="300">
        <f t="shared" si="213"/>
        <v>0</v>
      </c>
      <c r="K1255" s="257"/>
      <c r="L1255" s="230"/>
      <c r="M1255" s="258"/>
      <c r="N1255" s="258"/>
      <c r="O1255" s="259"/>
      <c r="P1255" s="258"/>
      <c r="Q1255" s="259"/>
      <c r="R1255" s="261"/>
      <c r="S1255" s="261"/>
      <c r="T1255" s="236"/>
      <c r="U1255" s="402"/>
      <c r="V1255" s="277">
        <f t="shared" si="214"/>
        <v>0</v>
      </c>
      <c r="W1255" s="323" t="str">
        <f t="shared" si="215"/>
        <v/>
      </c>
      <c r="X1255" s="238" t="str">
        <f t="shared" si="216"/>
        <v/>
      </c>
      <c r="Y1255" s="252">
        <f t="shared" si="217"/>
        <v>0</v>
      </c>
      <c r="Z1255" s="252">
        <f t="shared" si="218"/>
        <v>0</v>
      </c>
      <c r="AA1255" s="253">
        <f t="shared" si="219"/>
        <v>0</v>
      </c>
      <c r="AB1255" s="254">
        <f t="shared" si="220"/>
        <v>0</v>
      </c>
      <c r="AC1255" s="254"/>
      <c r="AD1255" s="255"/>
    </row>
    <row r="1256" spans="1:30" ht="12.75" customHeight="1" x14ac:dyDescent="0.25">
      <c r="A1256" s="186"/>
      <c r="B1256" s="230"/>
      <c r="C1256" s="256"/>
      <c r="D1256" s="232"/>
      <c r="E1256" s="192">
        <f t="shared" si="210"/>
        <v>10</v>
      </c>
      <c r="F1256" s="144" t="str">
        <f>IFERROR(IF(MID(D1256,4,3)="AFE",VLOOKUP(D1256,'Affiliated entities'!$B$7:$T$37,2,FALSE),VLOOKUP(A1256,Beneficiaries!$A$9:$C$38,2,FALSE)),"")</f>
        <v/>
      </c>
      <c r="G1256" s="187" t="str">
        <f>IFERROR(IF(MID(D1256,4,3)="AFE",VLOOKUP(D1256,'Affiliated entities'!$B$7:$T$37,4,FALSE),VLOOKUP(A1256,Beneficiaries!$A$9:$C$38,3,FALSE)),"")</f>
        <v/>
      </c>
      <c r="H1256" s="188" t="b">
        <f t="shared" si="211"/>
        <v>1</v>
      </c>
      <c r="I1256" s="147" t="str">
        <f t="shared" si="212"/>
        <v/>
      </c>
      <c r="J1256" s="300">
        <f t="shared" si="213"/>
        <v>0</v>
      </c>
      <c r="K1256" s="257"/>
      <c r="L1256" s="230"/>
      <c r="M1256" s="258"/>
      <c r="N1256" s="258"/>
      <c r="O1256" s="259"/>
      <c r="P1256" s="258"/>
      <c r="Q1256" s="259"/>
      <c r="R1256" s="261"/>
      <c r="S1256" s="261"/>
      <c r="T1256" s="236"/>
      <c r="U1256" s="402"/>
      <c r="V1256" s="277">
        <f t="shared" si="214"/>
        <v>0</v>
      </c>
      <c r="W1256" s="323" t="str">
        <f t="shared" si="215"/>
        <v/>
      </c>
      <c r="X1256" s="238" t="str">
        <f t="shared" si="216"/>
        <v/>
      </c>
      <c r="Y1256" s="252">
        <f t="shared" si="217"/>
        <v>0</v>
      </c>
      <c r="Z1256" s="252">
        <f t="shared" si="218"/>
        <v>0</v>
      </c>
      <c r="AA1256" s="253">
        <f t="shared" si="219"/>
        <v>0</v>
      </c>
      <c r="AB1256" s="254">
        <f t="shared" si="220"/>
        <v>0</v>
      </c>
      <c r="AC1256" s="254"/>
      <c r="AD1256" s="255"/>
    </row>
    <row r="1257" spans="1:30" ht="12.75" customHeight="1" x14ac:dyDescent="0.25">
      <c r="A1257" s="186"/>
      <c r="B1257" s="230"/>
      <c r="C1257" s="256"/>
      <c r="D1257" s="232"/>
      <c r="E1257" s="192">
        <f t="shared" si="210"/>
        <v>10</v>
      </c>
      <c r="F1257" s="144" t="str">
        <f>IFERROR(IF(MID(D1257,4,3)="AFE",VLOOKUP(D1257,'Affiliated entities'!$B$7:$T$37,2,FALSE),VLOOKUP(A1257,Beneficiaries!$A$9:$C$38,2,FALSE)),"")</f>
        <v/>
      </c>
      <c r="G1257" s="187" t="str">
        <f>IFERROR(IF(MID(D1257,4,3)="AFE",VLOOKUP(D1257,'Affiliated entities'!$B$7:$T$37,4,FALSE),VLOOKUP(A1257,Beneficiaries!$A$9:$C$38,3,FALSE)),"")</f>
        <v/>
      </c>
      <c r="H1257" s="188" t="b">
        <f t="shared" si="211"/>
        <v>1</v>
      </c>
      <c r="I1257" s="147" t="str">
        <f t="shared" si="212"/>
        <v/>
      </c>
      <c r="J1257" s="300">
        <f t="shared" si="213"/>
        <v>0</v>
      </c>
      <c r="K1257" s="257"/>
      <c r="L1257" s="230"/>
      <c r="M1257" s="258"/>
      <c r="N1257" s="258"/>
      <c r="O1257" s="259"/>
      <c r="P1257" s="258"/>
      <c r="Q1257" s="259"/>
      <c r="R1257" s="261"/>
      <c r="S1257" s="261"/>
      <c r="T1257" s="236"/>
      <c r="U1257" s="402"/>
      <c r="V1257" s="277">
        <f t="shared" si="214"/>
        <v>0</v>
      </c>
      <c r="W1257" s="323" t="str">
        <f t="shared" si="215"/>
        <v/>
      </c>
      <c r="X1257" s="238" t="str">
        <f t="shared" si="216"/>
        <v/>
      </c>
      <c r="Y1257" s="252">
        <f t="shared" si="217"/>
        <v>0</v>
      </c>
      <c r="Z1257" s="252">
        <f t="shared" si="218"/>
        <v>0</v>
      </c>
      <c r="AA1257" s="253">
        <f t="shared" si="219"/>
        <v>0</v>
      </c>
      <c r="AB1257" s="254">
        <f t="shared" si="220"/>
        <v>0</v>
      </c>
      <c r="AC1257" s="254"/>
      <c r="AD1257" s="255"/>
    </row>
    <row r="1258" spans="1:30" ht="12.75" customHeight="1" x14ac:dyDescent="0.25">
      <c r="A1258" s="186"/>
      <c r="B1258" s="230"/>
      <c r="C1258" s="256"/>
      <c r="D1258" s="232"/>
      <c r="E1258" s="192">
        <f t="shared" si="210"/>
        <v>10</v>
      </c>
      <c r="F1258" s="144" t="str">
        <f>IFERROR(IF(MID(D1258,4,3)="AFE",VLOOKUP(D1258,'Affiliated entities'!$B$7:$T$37,2,FALSE),VLOOKUP(A1258,Beneficiaries!$A$9:$C$38,2,FALSE)),"")</f>
        <v/>
      </c>
      <c r="G1258" s="187" t="str">
        <f>IFERROR(IF(MID(D1258,4,3)="AFE",VLOOKUP(D1258,'Affiliated entities'!$B$7:$T$37,4,FALSE),VLOOKUP(A1258,Beneficiaries!$A$9:$C$38,3,FALSE)),"")</f>
        <v/>
      </c>
      <c r="H1258" s="188" t="b">
        <f t="shared" si="211"/>
        <v>1</v>
      </c>
      <c r="I1258" s="147" t="str">
        <f t="shared" si="212"/>
        <v/>
      </c>
      <c r="J1258" s="300">
        <f t="shared" si="213"/>
        <v>0</v>
      </c>
      <c r="K1258" s="257"/>
      <c r="L1258" s="230"/>
      <c r="M1258" s="258"/>
      <c r="N1258" s="258"/>
      <c r="O1258" s="259"/>
      <c r="P1258" s="258"/>
      <c r="Q1258" s="259"/>
      <c r="R1258" s="261"/>
      <c r="S1258" s="261"/>
      <c r="T1258" s="236"/>
      <c r="U1258" s="402"/>
      <c r="V1258" s="277">
        <f t="shared" si="214"/>
        <v>0</v>
      </c>
      <c r="W1258" s="323" t="str">
        <f t="shared" si="215"/>
        <v/>
      </c>
      <c r="X1258" s="238" t="str">
        <f t="shared" si="216"/>
        <v/>
      </c>
      <c r="Y1258" s="252">
        <f t="shared" si="217"/>
        <v>0</v>
      </c>
      <c r="Z1258" s="252">
        <f t="shared" si="218"/>
        <v>0</v>
      </c>
      <c r="AA1258" s="253">
        <f t="shared" si="219"/>
        <v>0</v>
      </c>
      <c r="AB1258" s="254">
        <f t="shared" si="220"/>
        <v>0</v>
      </c>
      <c r="AC1258" s="254"/>
      <c r="AD1258" s="255"/>
    </row>
    <row r="1259" spans="1:30" ht="12.75" customHeight="1" x14ac:dyDescent="0.25">
      <c r="A1259" s="186"/>
      <c r="B1259" s="230"/>
      <c r="C1259" s="256"/>
      <c r="D1259" s="232"/>
      <c r="E1259" s="192">
        <f t="shared" si="210"/>
        <v>10</v>
      </c>
      <c r="F1259" s="144" t="str">
        <f>IFERROR(IF(MID(D1259,4,3)="AFE",VLOOKUP(D1259,'Affiliated entities'!$B$7:$T$37,2,FALSE),VLOOKUP(A1259,Beneficiaries!$A$9:$C$38,2,FALSE)),"")</f>
        <v/>
      </c>
      <c r="G1259" s="187" t="str">
        <f>IFERROR(IF(MID(D1259,4,3)="AFE",VLOOKUP(D1259,'Affiliated entities'!$B$7:$T$37,4,FALSE),VLOOKUP(A1259,Beneficiaries!$A$9:$C$38,3,FALSE)),"")</f>
        <v/>
      </c>
      <c r="H1259" s="188" t="b">
        <f t="shared" si="211"/>
        <v>1</v>
      </c>
      <c r="I1259" s="147" t="str">
        <f t="shared" si="212"/>
        <v/>
      </c>
      <c r="J1259" s="300">
        <f t="shared" si="213"/>
        <v>0</v>
      </c>
      <c r="K1259" s="257"/>
      <c r="L1259" s="230"/>
      <c r="M1259" s="258"/>
      <c r="N1259" s="258"/>
      <c r="O1259" s="259"/>
      <c r="P1259" s="258"/>
      <c r="Q1259" s="259"/>
      <c r="R1259" s="261"/>
      <c r="S1259" s="261"/>
      <c r="T1259" s="236"/>
      <c r="U1259" s="402"/>
      <c r="V1259" s="277">
        <f t="shared" si="214"/>
        <v>0</v>
      </c>
      <c r="W1259" s="323" t="str">
        <f t="shared" si="215"/>
        <v/>
      </c>
      <c r="X1259" s="238" t="str">
        <f t="shared" si="216"/>
        <v/>
      </c>
      <c r="Y1259" s="252">
        <f t="shared" si="217"/>
        <v>0</v>
      </c>
      <c r="Z1259" s="252">
        <f t="shared" si="218"/>
        <v>0</v>
      </c>
      <c r="AA1259" s="253">
        <f t="shared" si="219"/>
        <v>0</v>
      </c>
      <c r="AB1259" s="254">
        <f t="shared" si="220"/>
        <v>0</v>
      </c>
      <c r="AC1259" s="254"/>
      <c r="AD1259" s="255"/>
    </row>
    <row r="1260" spans="1:30" ht="12.75" customHeight="1" x14ac:dyDescent="0.25">
      <c r="A1260" s="186"/>
      <c r="B1260" s="230"/>
      <c r="C1260" s="256"/>
      <c r="D1260" s="232"/>
      <c r="E1260" s="192">
        <f t="shared" si="210"/>
        <v>10</v>
      </c>
      <c r="F1260" s="144" t="str">
        <f>IFERROR(IF(MID(D1260,4,3)="AFE",VLOOKUP(D1260,'Affiliated entities'!$B$7:$T$37,2,FALSE),VLOOKUP(A1260,Beneficiaries!$A$9:$C$38,2,FALSE)),"")</f>
        <v/>
      </c>
      <c r="G1260" s="187" t="str">
        <f>IFERROR(IF(MID(D1260,4,3)="AFE",VLOOKUP(D1260,'Affiliated entities'!$B$7:$T$37,4,FALSE),VLOOKUP(A1260,Beneficiaries!$A$9:$C$38,3,FALSE)),"")</f>
        <v/>
      </c>
      <c r="H1260" s="188" t="b">
        <f t="shared" si="211"/>
        <v>1</v>
      </c>
      <c r="I1260" s="147" t="str">
        <f t="shared" si="212"/>
        <v/>
      </c>
      <c r="J1260" s="300">
        <f t="shared" si="213"/>
        <v>0</v>
      </c>
      <c r="K1260" s="257"/>
      <c r="L1260" s="230"/>
      <c r="M1260" s="258"/>
      <c r="N1260" s="258"/>
      <c r="O1260" s="259"/>
      <c r="P1260" s="258"/>
      <c r="Q1260" s="259"/>
      <c r="R1260" s="261"/>
      <c r="S1260" s="261"/>
      <c r="T1260" s="236"/>
      <c r="U1260" s="402"/>
      <c r="V1260" s="277">
        <f t="shared" si="214"/>
        <v>0</v>
      </c>
      <c r="W1260" s="323" t="str">
        <f t="shared" si="215"/>
        <v/>
      </c>
      <c r="X1260" s="238" t="str">
        <f t="shared" si="216"/>
        <v/>
      </c>
      <c r="Y1260" s="252">
        <f t="shared" si="217"/>
        <v>0</v>
      </c>
      <c r="Z1260" s="252">
        <f t="shared" si="218"/>
        <v>0</v>
      </c>
      <c r="AA1260" s="253">
        <f t="shared" si="219"/>
        <v>0</v>
      </c>
      <c r="AB1260" s="254">
        <f t="shared" si="220"/>
        <v>0</v>
      </c>
      <c r="AC1260" s="254"/>
      <c r="AD1260" s="255"/>
    </row>
    <row r="1261" spans="1:30" ht="12.75" customHeight="1" x14ac:dyDescent="0.25">
      <c r="A1261" s="186"/>
      <c r="B1261" s="230"/>
      <c r="C1261" s="256"/>
      <c r="D1261" s="232"/>
      <c r="E1261" s="192">
        <f t="shared" si="210"/>
        <v>10</v>
      </c>
      <c r="F1261" s="144" t="str">
        <f>IFERROR(IF(MID(D1261,4,3)="AFE",VLOOKUP(D1261,'Affiliated entities'!$B$7:$T$37,2,FALSE),VLOOKUP(A1261,Beneficiaries!$A$9:$C$38,2,FALSE)),"")</f>
        <v/>
      </c>
      <c r="G1261" s="187" t="str">
        <f>IFERROR(IF(MID(D1261,4,3)="AFE",VLOOKUP(D1261,'Affiliated entities'!$B$7:$T$37,4,FALSE),VLOOKUP(A1261,Beneficiaries!$A$9:$C$38,3,FALSE)),"")</f>
        <v/>
      </c>
      <c r="H1261" s="188" t="b">
        <f t="shared" si="211"/>
        <v>1</v>
      </c>
      <c r="I1261" s="147" t="str">
        <f t="shared" si="212"/>
        <v/>
      </c>
      <c r="J1261" s="300">
        <f t="shared" si="213"/>
        <v>0</v>
      </c>
      <c r="K1261" s="257"/>
      <c r="L1261" s="230"/>
      <c r="M1261" s="258"/>
      <c r="N1261" s="258"/>
      <c r="O1261" s="259"/>
      <c r="P1261" s="258"/>
      <c r="Q1261" s="259"/>
      <c r="R1261" s="261"/>
      <c r="S1261" s="261"/>
      <c r="T1261" s="236"/>
      <c r="U1261" s="402"/>
      <c r="V1261" s="277">
        <f t="shared" si="214"/>
        <v>0</v>
      </c>
      <c r="W1261" s="323" t="str">
        <f t="shared" si="215"/>
        <v/>
      </c>
      <c r="X1261" s="238" t="str">
        <f t="shared" si="216"/>
        <v/>
      </c>
      <c r="Y1261" s="252">
        <f t="shared" si="217"/>
        <v>0</v>
      </c>
      <c r="Z1261" s="252">
        <f t="shared" si="218"/>
        <v>0</v>
      </c>
      <c r="AA1261" s="253">
        <f t="shared" si="219"/>
        <v>0</v>
      </c>
      <c r="AB1261" s="254">
        <f t="shared" si="220"/>
        <v>0</v>
      </c>
      <c r="AC1261" s="254"/>
      <c r="AD1261" s="255"/>
    </row>
    <row r="1262" spans="1:30" ht="12.75" customHeight="1" x14ac:dyDescent="0.25">
      <c r="A1262" s="186"/>
      <c r="B1262" s="230"/>
      <c r="C1262" s="256"/>
      <c r="D1262" s="232"/>
      <c r="E1262" s="192">
        <f t="shared" si="210"/>
        <v>10</v>
      </c>
      <c r="F1262" s="144" t="str">
        <f>IFERROR(IF(MID(D1262,4,3)="AFE",VLOOKUP(D1262,'Affiliated entities'!$B$7:$T$37,2,FALSE),VLOOKUP(A1262,Beneficiaries!$A$9:$C$38,2,FALSE)),"")</f>
        <v/>
      </c>
      <c r="G1262" s="187" t="str">
        <f>IFERROR(IF(MID(D1262,4,3)="AFE",VLOOKUP(D1262,'Affiliated entities'!$B$7:$T$37,4,FALSE),VLOOKUP(A1262,Beneficiaries!$A$9:$C$38,3,FALSE)),"")</f>
        <v/>
      </c>
      <c r="H1262" s="188" t="b">
        <f t="shared" si="211"/>
        <v>1</v>
      </c>
      <c r="I1262" s="147" t="str">
        <f t="shared" si="212"/>
        <v/>
      </c>
      <c r="J1262" s="300">
        <f t="shared" si="213"/>
        <v>0</v>
      </c>
      <c r="K1262" s="257"/>
      <c r="L1262" s="230"/>
      <c r="M1262" s="258"/>
      <c r="N1262" s="258"/>
      <c r="O1262" s="259"/>
      <c r="P1262" s="258"/>
      <c r="Q1262" s="259"/>
      <c r="R1262" s="261"/>
      <c r="S1262" s="261"/>
      <c r="T1262" s="236"/>
      <c r="U1262" s="402"/>
      <c r="V1262" s="277">
        <f t="shared" si="214"/>
        <v>0</v>
      </c>
      <c r="W1262" s="323" t="str">
        <f t="shared" si="215"/>
        <v/>
      </c>
      <c r="X1262" s="238" t="str">
        <f t="shared" si="216"/>
        <v/>
      </c>
      <c r="Y1262" s="252">
        <f t="shared" si="217"/>
        <v>0</v>
      </c>
      <c r="Z1262" s="252">
        <f t="shared" si="218"/>
        <v>0</v>
      </c>
      <c r="AA1262" s="253">
        <f t="shared" si="219"/>
        <v>0</v>
      </c>
      <c r="AB1262" s="254">
        <f t="shared" si="220"/>
        <v>0</v>
      </c>
      <c r="AC1262" s="254"/>
      <c r="AD1262" s="255"/>
    </row>
    <row r="1263" spans="1:30" ht="12.75" customHeight="1" x14ac:dyDescent="0.25">
      <c r="A1263" s="186"/>
      <c r="B1263" s="230"/>
      <c r="C1263" s="256"/>
      <c r="D1263" s="232"/>
      <c r="E1263" s="192">
        <f t="shared" si="210"/>
        <v>10</v>
      </c>
      <c r="F1263" s="144" t="str">
        <f>IFERROR(IF(MID(D1263,4,3)="AFE",VLOOKUP(D1263,'Affiliated entities'!$B$7:$T$37,2,FALSE),VLOOKUP(A1263,Beneficiaries!$A$9:$C$38,2,FALSE)),"")</f>
        <v/>
      </c>
      <c r="G1263" s="187" t="str">
        <f>IFERROR(IF(MID(D1263,4,3)="AFE",VLOOKUP(D1263,'Affiliated entities'!$B$7:$T$37,4,FALSE),VLOOKUP(A1263,Beneficiaries!$A$9:$C$38,3,FALSE)),"")</f>
        <v/>
      </c>
      <c r="H1263" s="188" t="b">
        <f t="shared" si="211"/>
        <v>1</v>
      </c>
      <c r="I1263" s="147" t="str">
        <f t="shared" si="212"/>
        <v/>
      </c>
      <c r="J1263" s="300">
        <f t="shared" si="213"/>
        <v>0</v>
      </c>
      <c r="K1263" s="257"/>
      <c r="L1263" s="230"/>
      <c r="M1263" s="258"/>
      <c r="N1263" s="258"/>
      <c r="O1263" s="259"/>
      <c r="P1263" s="258"/>
      <c r="Q1263" s="259"/>
      <c r="R1263" s="261"/>
      <c r="S1263" s="261"/>
      <c r="T1263" s="236"/>
      <c r="U1263" s="402"/>
      <c r="V1263" s="277">
        <f t="shared" si="214"/>
        <v>0</v>
      </c>
      <c r="W1263" s="323" t="str">
        <f t="shared" si="215"/>
        <v/>
      </c>
      <c r="X1263" s="238" t="str">
        <f t="shared" si="216"/>
        <v/>
      </c>
      <c r="Y1263" s="252">
        <f t="shared" si="217"/>
        <v>0</v>
      </c>
      <c r="Z1263" s="252">
        <f t="shared" si="218"/>
        <v>0</v>
      </c>
      <c r="AA1263" s="253">
        <f t="shared" si="219"/>
        <v>0</v>
      </c>
      <c r="AB1263" s="254">
        <f t="shared" si="220"/>
        <v>0</v>
      </c>
      <c r="AC1263" s="254"/>
      <c r="AD1263" s="255"/>
    </row>
    <row r="1264" spans="1:30" ht="12.75" customHeight="1" x14ac:dyDescent="0.25">
      <c r="A1264" s="186"/>
      <c r="B1264" s="230"/>
      <c r="C1264" s="256"/>
      <c r="D1264" s="232"/>
      <c r="E1264" s="192">
        <f t="shared" si="210"/>
        <v>10</v>
      </c>
      <c r="F1264" s="144" t="str">
        <f>IFERROR(IF(MID(D1264,4,3)="AFE",VLOOKUP(D1264,'Affiliated entities'!$B$7:$T$37,2,FALSE),VLOOKUP(A1264,Beneficiaries!$A$9:$C$38,2,FALSE)),"")</f>
        <v/>
      </c>
      <c r="G1264" s="187" t="str">
        <f>IFERROR(IF(MID(D1264,4,3)="AFE",VLOOKUP(D1264,'Affiliated entities'!$B$7:$T$37,4,FALSE),VLOOKUP(A1264,Beneficiaries!$A$9:$C$38,3,FALSE)),"")</f>
        <v/>
      </c>
      <c r="H1264" s="188" t="b">
        <f t="shared" si="211"/>
        <v>1</v>
      </c>
      <c r="I1264" s="147" t="str">
        <f t="shared" si="212"/>
        <v/>
      </c>
      <c r="J1264" s="300">
        <f t="shared" si="213"/>
        <v>0</v>
      </c>
      <c r="K1264" s="257"/>
      <c r="L1264" s="230"/>
      <c r="M1264" s="258"/>
      <c r="N1264" s="258"/>
      <c r="O1264" s="259"/>
      <c r="P1264" s="258"/>
      <c r="Q1264" s="259"/>
      <c r="R1264" s="261"/>
      <c r="S1264" s="261"/>
      <c r="T1264" s="236"/>
      <c r="U1264" s="402"/>
      <c r="V1264" s="277">
        <f t="shared" si="214"/>
        <v>0</v>
      </c>
      <c r="W1264" s="323" t="str">
        <f t="shared" si="215"/>
        <v/>
      </c>
      <c r="X1264" s="238" t="str">
        <f t="shared" si="216"/>
        <v/>
      </c>
      <c r="Y1264" s="252">
        <f t="shared" si="217"/>
        <v>0</v>
      </c>
      <c r="Z1264" s="252">
        <f t="shared" si="218"/>
        <v>0</v>
      </c>
      <c r="AA1264" s="253">
        <f t="shared" si="219"/>
        <v>0</v>
      </c>
      <c r="AB1264" s="254">
        <f t="shared" si="220"/>
        <v>0</v>
      </c>
      <c r="AC1264" s="254"/>
      <c r="AD1264" s="255"/>
    </row>
    <row r="1265" spans="1:30" ht="12.75" customHeight="1" x14ac:dyDescent="0.25">
      <c r="A1265" s="186"/>
      <c r="B1265" s="230"/>
      <c r="C1265" s="256"/>
      <c r="D1265" s="232"/>
      <c r="E1265" s="192">
        <f t="shared" si="210"/>
        <v>10</v>
      </c>
      <c r="F1265" s="144" t="str">
        <f>IFERROR(IF(MID(D1265,4,3)="AFE",VLOOKUP(D1265,'Affiliated entities'!$B$7:$T$37,2,FALSE),VLOOKUP(A1265,Beneficiaries!$A$9:$C$38,2,FALSE)),"")</f>
        <v/>
      </c>
      <c r="G1265" s="187" t="str">
        <f>IFERROR(IF(MID(D1265,4,3)="AFE",VLOOKUP(D1265,'Affiliated entities'!$B$7:$T$37,4,FALSE),VLOOKUP(A1265,Beneficiaries!$A$9:$C$38,3,FALSE)),"")</f>
        <v/>
      </c>
      <c r="H1265" s="188" t="b">
        <f t="shared" si="211"/>
        <v>1</v>
      </c>
      <c r="I1265" s="147" t="str">
        <f t="shared" si="212"/>
        <v/>
      </c>
      <c r="J1265" s="300">
        <f t="shared" si="213"/>
        <v>0</v>
      </c>
      <c r="K1265" s="257"/>
      <c r="L1265" s="230"/>
      <c r="M1265" s="258"/>
      <c r="N1265" s="258"/>
      <c r="O1265" s="259"/>
      <c r="P1265" s="258"/>
      <c r="Q1265" s="259"/>
      <c r="R1265" s="261"/>
      <c r="S1265" s="261"/>
      <c r="T1265" s="236"/>
      <c r="U1265" s="402"/>
      <c r="V1265" s="277">
        <f t="shared" si="214"/>
        <v>0</v>
      </c>
      <c r="W1265" s="323" t="str">
        <f t="shared" si="215"/>
        <v/>
      </c>
      <c r="X1265" s="238" t="str">
        <f t="shared" si="216"/>
        <v/>
      </c>
      <c r="Y1265" s="252">
        <f t="shared" si="217"/>
        <v>0</v>
      </c>
      <c r="Z1265" s="252">
        <f t="shared" si="218"/>
        <v>0</v>
      </c>
      <c r="AA1265" s="253">
        <f t="shared" si="219"/>
        <v>0</v>
      </c>
      <c r="AB1265" s="254">
        <f t="shared" si="220"/>
        <v>0</v>
      </c>
      <c r="AC1265" s="254"/>
      <c r="AD1265" s="255"/>
    </row>
    <row r="1266" spans="1:30" ht="12.75" customHeight="1" x14ac:dyDescent="0.25">
      <c r="A1266" s="186"/>
      <c r="B1266" s="230"/>
      <c r="C1266" s="256"/>
      <c r="D1266" s="232"/>
      <c r="E1266" s="192">
        <f t="shared" ref="E1266:E1305" si="221">IF(H1266=TRUE,10,0)</f>
        <v>10</v>
      </c>
      <c r="F1266" s="144" t="str">
        <f>IFERROR(IF(MID(D1266,4,3)="AFE",VLOOKUP(D1266,'Affiliated entities'!$B$7:$T$37,2,FALSE),VLOOKUP(A1266,Beneficiaries!$A$9:$C$38,2,FALSE)),"")</f>
        <v/>
      </c>
      <c r="G1266" s="187" t="str">
        <f>IFERROR(IF(MID(D1266,4,3)="AFE",VLOOKUP(D1266,'Affiliated entities'!$B$7:$T$37,4,FALSE),VLOOKUP(A1266,Beneficiaries!$A$9:$C$38,3,FALSE)),"")</f>
        <v/>
      </c>
      <c r="H1266" s="188" t="b">
        <f t="shared" ref="H1266:H1305" si="222">IF(I1266="Partner",TRUE,ISNUMBER(FIND(A1266,D1266)))</f>
        <v>1</v>
      </c>
      <c r="I1266" s="147" t="str">
        <f t="shared" ref="I1266:I1305" si="223">IF(A1266&lt;&gt;"",D1266,"")</f>
        <v/>
      </c>
      <c r="J1266" s="300">
        <f t="shared" ref="J1266:J1305" si="224">IF(I1266="partner",A1266,0)</f>
        <v>0</v>
      </c>
      <c r="K1266" s="257"/>
      <c r="L1266" s="230"/>
      <c r="M1266" s="258"/>
      <c r="N1266" s="258"/>
      <c r="O1266" s="259"/>
      <c r="P1266" s="258"/>
      <c r="Q1266" s="259"/>
      <c r="R1266" s="261"/>
      <c r="S1266" s="261"/>
      <c r="T1266" s="236"/>
      <c r="U1266" s="402"/>
      <c r="V1266" s="277">
        <f t="shared" ref="V1266:V1305" si="225">+T1266+U1266</f>
        <v>0</v>
      </c>
      <c r="W1266" s="323" t="str">
        <f t="shared" ref="W1266:W1305" si="226">IF(A1266="","",(IF(OR(B1266="",C1266="",D1266="",K1266="",M1266="",N1266="",O1266="",P1266="",Q1266="",R1266="",S1266="",),"FILL ALL FIELDS","")))</f>
        <v/>
      </c>
      <c r="X1266" s="238" t="str">
        <f t="shared" ref="X1266:X1305" si="227">IF(A1266="","",(IF(OR(N1266=P1266, R1266=S1266),"CHECK DATES or CITY","")))</f>
        <v/>
      </c>
      <c r="Y1266" s="252">
        <f t="shared" ref="Y1266:Y1305" si="228">IF(OR(O1266="IN", O1266=""), 0, IF(OR(Q1266="IN", Q1266=""), 0, T1266))</f>
        <v>0</v>
      </c>
      <c r="Z1266" s="252">
        <f t="shared" ref="Z1266:Z1305" si="229">+U1266</f>
        <v>0</v>
      </c>
      <c r="AA1266" s="253">
        <f t="shared" ref="AA1266:AA1305" si="230">+Z1266+Y1266</f>
        <v>0</v>
      </c>
      <c r="AB1266" s="254">
        <f t="shared" ref="AB1266:AB1305" si="231">IF(V1266&gt;AA1266,V1266-AA1266,0)</f>
        <v>0</v>
      </c>
      <c r="AC1266" s="254"/>
      <c r="AD1266" s="255"/>
    </row>
    <row r="1267" spans="1:30" ht="12.75" customHeight="1" x14ac:dyDescent="0.25">
      <c r="A1267" s="186"/>
      <c r="B1267" s="230"/>
      <c r="C1267" s="256"/>
      <c r="D1267" s="232"/>
      <c r="E1267" s="192">
        <f t="shared" si="221"/>
        <v>10</v>
      </c>
      <c r="F1267" s="144" t="str">
        <f>IFERROR(IF(MID(D1267,4,3)="AFE",VLOOKUP(D1267,'Affiliated entities'!$B$7:$T$37,2,FALSE),VLOOKUP(A1267,Beneficiaries!$A$9:$C$38,2,FALSE)),"")</f>
        <v/>
      </c>
      <c r="G1267" s="187" t="str">
        <f>IFERROR(IF(MID(D1267,4,3)="AFE",VLOOKUP(D1267,'Affiliated entities'!$B$7:$T$37,4,FALSE),VLOOKUP(A1267,Beneficiaries!$A$9:$C$38,3,FALSE)),"")</f>
        <v/>
      </c>
      <c r="H1267" s="188" t="b">
        <f t="shared" si="222"/>
        <v>1</v>
      </c>
      <c r="I1267" s="147" t="str">
        <f t="shared" si="223"/>
        <v/>
      </c>
      <c r="J1267" s="300">
        <f t="shared" si="224"/>
        <v>0</v>
      </c>
      <c r="K1267" s="257"/>
      <c r="L1267" s="230"/>
      <c r="M1267" s="258"/>
      <c r="N1267" s="258"/>
      <c r="O1267" s="259"/>
      <c r="P1267" s="258"/>
      <c r="Q1267" s="259"/>
      <c r="R1267" s="261"/>
      <c r="S1267" s="261"/>
      <c r="T1267" s="236"/>
      <c r="U1267" s="402"/>
      <c r="V1267" s="277">
        <f t="shared" si="225"/>
        <v>0</v>
      </c>
      <c r="W1267" s="323" t="str">
        <f t="shared" si="226"/>
        <v/>
      </c>
      <c r="X1267" s="238" t="str">
        <f t="shared" si="227"/>
        <v/>
      </c>
      <c r="Y1267" s="252">
        <f t="shared" si="228"/>
        <v>0</v>
      </c>
      <c r="Z1267" s="252">
        <f t="shared" si="229"/>
        <v>0</v>
      </c>
      <c r="AA1267" s="253">
        <f t="shared" si="230"/>
        <v>0</v>
      </c>
      <c r="AB1267" s="254">
        <f t="shared" si="231"/>
        <v>0</v>
      </c>
      <c r="AC1267" s="254"/>
      <c r="AD1267" s="255"/>
    </row>
    <row r="1268" spans="1:30" ht="12.75" customHeight="1" x14ac:dyDescent="0.25">
      <c r="A1268" s="186"/>
      <c r="B1268" s="230"/>
      <c r="C1268" s="256"/>
      <c r="D1268" s="232"/>
      <c r="E1268" s="192">
        <f t="shared" si="221"/>
        <v>10</v>
      </c>
      <c r="F1268" s="144" t="str">
        <f>IFERROR(IF(MID(D1268,4,3)="AFE",VLOOKUP(D1268,'Affiliated entities'!$B$7:$T$37,2,FALSE),VLOOKUP(A1268,Beneficiaries!$A$9:$C$38,2,FALSE)),"")</f>
        <v/>
      </c>
      <c r="G1268" s="187" t="str">
        <f>IFERROR(IF(MID(D1268,4,3)="AFE",VLOOKUP(D1268,'Affiliated entities'!$B$7:$T$37,4,FALSE),VLOOKUP(A1268,Beneficiaries!$A$9:$C$38,3,FALSE)),"")</f>
        <v/>
      </c>
      <c r="H1268" s="188" t="b">
        <f t="shared" si="222"/>
        <v>1</v>
      </c>
      <c r="I1268" s="147" t="str">
        <f t="shared" si="223"/>
        <v/>
      </c>
      <c r="J1268" s="300">
        <f t="shared" si="224"/>
        <v>0</v>
      </c>
      <c r="K1268" s="257"/>
      <c r="L1268" s="230"/>
      <c r="M1268" s="258"/>
      <c r="N1268" s="258"/>
      <c r="O1268" s="259"/>
      <c r="P1268" s="258"/>
      <c r="Q1268" s="259"/>
      <c r="R1268" s="261"/>
      <c r="S1268" s="261"/>
      <c r="T1268" s="236"/>
      <c r="U1268" s="402"/>
      <c r="V1268" s="277">
        <f t="shared" si="225"/>
        <v>0</v>
      </c>
      <c r="W1268" s="323" t="str">
        <f t="shared" si="226"/>
        <v/>
      </c>
      <c r="X1268" s="238" t="str">
        <f t="shared" si="227"/>
        <v/>
      </c>
      <c r="Y1268" s="252">
        <f t="shared" si="228"/>
        <v>0</v>
      </c>
      <c r="Z1268" s="252">
        <f t="shared" si="229"/>
        <v>0</v>
      </c>
      <c r="AA1268" s="253">
        <f t="shared" si="230"/>
        <v>0</v>
      </c>
      <c r="AB1268" s="254">
        <f t="shared" si="231"/>
        <v>0</v>
      </c>
      <c r="AC1268" s="254"/>
      <c r="AD1268" s="255"/>
    </row>
    <row r="1269" spans="1:30" ht="12.75" customHeight="1" x14ac:dyDescent="0.25">
      <c r="A1269" s="186"/>
      <c r="B1269" s="230"/>
      <c r="C1269" s="256"/>
      <c r="D1269" s="232"/>
      <c r="E1269" s="192">
        <f t="shared" si="221"/>
        <v>10</v>
      </c>
      <c r="F1269" s="144" t="str">
        <f>IFERROR(IF(MID(D1269,4,3)="AFE",VLOOKUP(D1269,'Affiliated entities'!$B$7:$T$37,2,FALSE),VLOOKUP(A1269,Beneficiaries!$A$9:$C$38,2,FALSE)),"")</f>
        <v/>
      </c>
      <c r="G1269" s="187" t="str">
        <f>IFERROR(IF(MID(D1269,4,3)="AFE",VLOOKUP(D1269,'Affiliated entities'!$B$7:$T$37,4,FALSE),VLOOKUP(A1269,Beneficiaries!$A$9:$C$38,3,FALSE)),"")</f>
        <v/>
      </c>
      <c r="H1269" s="188" t="b">
        <f t="shared" si="222"/>
        <v>1</v>
      </c>
      <c r="I1269" s="147" t="str">
        <f t="shared" si="223"/>
        <v/>
      </c>
      <c r="J1269" s="300">
        <f t="shared" si="224"/>
        <v>0</v>
      </c>
      <c r="K1269" s="257"/>
      <c r="L1269" s="230"/>
      <c r="M1269" s="258"/>
      <c r="N1269" s="258"/>
      <c r="O1269" s="259"/>
      <c r="P1269" s="258"/>
      <c r="Q1269" s="259"/>
      <c r="R1269" s="261"/>
      <c r="S1269" s="261"/>
      <c r="T1269" s="236"/>
      <c r="U1269" s="402"/>
      <c r="V1269" s="277">
        <f t="shared" si="225"/>
        <v>0</v>
      </c>
      <c r="W1269" s="323" t="str">
        <f t="shared" si="226"/>
        <v/>
      </c>
      <c r="X1269" s="238" t="str">
        <f t="shared" si="227"/>
        <v/>
      </c>
      <c r="Y1269" s="252">
        <f t="shared" si="228"/>
        <v>0</v>
      </c>
      <c r="Z1269" s="252">
        <f t="shared" si="229"/>
        <v>0</v>
      </c>
      <c r="AA1269" s="253">
        <f t="shared" si="230"/>
        <v>0</v>
      </c>
      <c r="AB1269" s="254">
        <f t="shared" si="231"/>
        <v>0</v>
      </c>
      <c r="AC1269" s="254"/>
      <c r="AD1269" s="255"/>
    </row>
    <row r="1270" spans="1:30" ht="12.75" customHeight="1" x14ac:dyDescent="0.25">
      <c r="A1270" s="186"/>
      <c r="B1270" s="230"/>
      <c r="C1270" s="256"/>
      <c r="D1270" s="232"/>
      <c r="E1270" s="192">
        <f t="shared" si="221"/>
        <v>10</v>
      </c>
      <c r="F1270" s="144" t="str">
        <f>IFERROR(IF(MID(D1270,4,3)="AFE",VLOOKUP(D1270,'Affiliated entities'!$B$7:$T$37,2,FALSE),VLOOKUP(A1270,Beneficiaries!$A$9:$C$38,2,FALSE)),"")</f>
        <v/>
      </c>
      <c r="G1270" s="187" t="str">
        <f>IFERROR(IF(MID(D1270,4,3)="AFE",VLOOKUP(D1270,'Affiliated entities'!$B$7:$T$37,4,FALSE),VLOOKUP(A1270,Beneficiaries!$A$9:$C$38,3,FALSE)),"")</f>
        <v/>
      </c>
      <c r="H1270" s="188" t="b">
        <f t="shared" si="222"/>
        <v>1</v>
      </c>
      <c r="I1270" s="147" t="str">
        <f t="shared" si="223"/>
        <v/>
      </c>
      <c r="J1270" s="300">
        <f t="shared" si="224"/>
        <v>0</v>
      </c>
      <c r="K1270" s="257"/>
      <c r="L1270" s="230"/>
      <c r="M1270" s="258"/>
      <c r="N1270" s="258"/>
      <c r="O1270" s="259"/>
      <c r="P1270" s="258"/>
      <c r="Q1270" s="259"/>
      <c r="R1270" s="261"/>
      <c r="S1270" s="261"/>
      <c r="T1270" s="236"/>
      <c r="U1270" s="402"/>
      <c r="V1270" s="277">
        <f t="shared" si="225"/>
        <v>0</v>
      </c>
      <c r="W1270" s="323" t="str">
        <f t="shared" si="226"/>
        <v/>
      </c>
      <c r="X1270" s="238" t="str">
        <f t="shared" si="227"/>
        <v/>
      </c>
      <c r="Y1270" s="252">
        <f t="shared" si="228"/>
        <v>0</v>
      </c>
      <c r="Z1270" s="252">
        <f t="shared" si="229"/>
        <v>0</v>
      </c>
      <c r="AA1270" s="253">
        <f t="shared" si="230"/>
        <v>0</v>
      </c>
      <c r="AB1270" s="254">
        <f t="shared" si="231"/>
        <v>0</v>
      </c>
      <c r="AC1270" s="254"/>
      <c r="AD1270" s="255"/>
    </row>
    <row r="1271" spans="1:30" ht="12.75" customHeight="1" x14ac:dyDescent="0.25">
      <c r="A1271" s="186"/>
      <c r="B1271" s="230"/>
      <c r="C1271" s="256"/>
      <c r="D1271" s="232"/>
      <c r="E1271" s="192">
        <f t="shared" si="221"/>
        <v>10</v>
      </c>
      <c r="F1271" s="144" t="str">
        <f>IFERROR(IF(MID(D1271,4,3)="AFE",VLOOKUP(D1271,'Affiliated entities'!$B$7:$T$37,2,FALSE),VLOOKUP(A1271,Beneficiaries!$A$9:$C$38,2,FALSE)),"")</f>
        <v/>
      </c>
      <c r="G1271" s="187" t="str">
        <f>IFERROR(IF(MID(D1271,4,3)="AFE",VLOOKUP(D1271,'Affiliated entities'!$B$7:$T$37,4,FALSE),VLOOKUP(A1271,Beneficiaries!$A$9:$C$38,3,FALSE)),"")</f>
        <v/>
      </c>
      <c r="H1271" s="188" t="b">
        <f t="shared" si="222"/>
        <v>1</v>
      </c>
      <c r="I1271" s="147" t="str">
        <f t="shared" si="223"/>
        <v/>
      </c>
      <c r="J1271" s="300">
        <f t="shared" si="224"/>
        <v>0</v>
      </c>
      <c r="K1271" s="257"/>
      <c r="L1271" s="230"/>
      <c r="M1271" s="258"/>
      <c r="N1271" s="258"/>
      <c r="O1271" s="259"/>
      <c r="P1271" s="258"/>
      <c r="Q1271" s="259"/>
      <c r="R1271" s="261"/>
      <c r="S1271" s="261"/>
      <c r="T1271" s="236"/>
      <c r="U1271" s="402"/>
      <c r="V1271" s="277">
        <f t="shared" si="225"/>
        <v>0</v>
      </c>
      <c r="W1271" s="323" t="str">
        <f t="shared" si="226"/>
        <v/>
      </c>
      <c r="X1271" s="238" t="str">
        <f t="shared" si="227"/>
        <v/>
      </c>
      <c r="Y1271" s="252">
        <f t="shared" si="228"/>
        <v>0</v>
      </c>
      <c r="Z1271" s="252">
        <f t="shared" si="229"/>
        <v>0</v>
      </c>
      <c r="AA1271" s="253">
        <f t="shared" si="230"/>
        <v>0</v>
      </c>
      <c r="AB1271" s="254">
        <f t="shared" si="231"/>
        <v>0</v>
      </c>
      <c r="AC1271" s="254"/>
      <c r="AD1271" s="255"/>
    </row>
    <row r="1272" spans="1:30" ht="12.75" customHeight="1" x14ac:dyDescent="0.25">
      <c r="A1272" s="186"/>
      <c r="B1272" s="230"/>
      <c r="C1272" s="256"/>
      <c r="D1272" s="232"/>
      <c r="E1272" s="192">
        <f t="shared" si="221"/>
        <v>10</v>
      </c>
      <c r="F1272" s="144" t="str">
        <f>IFERROR(IF(MID(D1272,4,3)="AFE",VLOOKUP(D1272,'Affiliated entities'!$B$7:$T$37,2,FALSE),VLOOKUP(A1272,Beneficiaries!$A$9:$C$38,2,FALSE)),"")</f>
        <v/>
      </c>
      <c r="G1272" s="187" t="str">
        <f>IFERROR(IF(MID(D1272,4,3)="AFE",VLOOKUP(D1272,'Affiliated entities'!$B$7:$T$37,4,FALSE),VLOOKUP(A1272,Beneficiaries!$A$9:$C$38,3,FALSE)),"")</f>
        <v/>
      </c>
      <c r="H1272" s="188" t="b">
        <f t="shared" si="222"/>
        <v>1</v>
      </c>
      <c r="I1272" s="147" t="str">
        <f t="shared" si="223"/>
        <v/>
      </c>
      <c r="J1272" s="300">
        <f t="shared" si="224"/>
        <v>0</v>
      </c>
      <c r="K1272" s="257"/>
      <c r="L1272" s="230"/>
      <c r="M1272" s="258"/>
      <c r="N1272" s="258"/>
      <c r="O1272" s="259"/>
      <c r="P1272" s="258"/>
      <c r="Q1272" s="259"/>
      <c r="R1272" s="261"/>
      <c r="S1272" s="261"/>
      <c r="T1272" s="236"/>
      <c r="U1272" s="402"/>
      <c r="V1272" s="277">
        <f t="shared" si="225"/>
        <v>0</v>
      </c>
      <c r="W1272" s="323" t="str">
        <f t="shared" si="226"/>
        <v/>
      </c>
      <c r="X1272" s="238" t="str">
        <f t="shared" si="227"/>
        <v/>
      </c>
      <c r="Y1272" s="252">
        <f t="shared" si="228"/>
        <v>0</v>
      </c>
      <c r="Z1272" s="252">
        <f t="shared" si="229"/>
        <v>0</v>
      </c>
      <c r="AA1272" s="253">
        <f t="shared" si="230"/>
        <v>0</v>
      </c>
      <c r="AB1272" s="254">
        <f t="shared" si="231"/>
        <v>0</v>
      </c>
      <c r="AC1272" s="254"/>
      <c r="AD1272" s="255"/>
    </row>
    <row r="1273" spans="1:30" ht="12.75" customHeight="1" x14ac:dyDescent="0.25">
      <c r="A1273" s="186"/>
      <c r="B1273" s="230"/>
      <c r="C1273" s="256"/>
      <c r="D1273" s="232"/>
      <c r="E1273" s="192">
        <f t="shared" si="221"/>
        <v>10</v>
      </c>
      <c r="F1273" s="144" t="str">
        <f>IFERROR(IF(MID(D1273,4,3)="AFE",VLOOKUP(D1273,'Affiliated entities'!$B$7:$T$37,2,FALSE),VLOOKUP(A1273,Beneficiaries!$A$9:$C$38,2,FALSE)),"")</f>
        <v/>
      </c>
      <c r="G1273" s="187" t="str">
        <f>IFERROR(IF(MID(D1273,4,3)="AFE",VLOOKUP(D1273,'Affiliated entities'!$B$7:$T$37,4,FALSE),VLOOKUP(A1273,Beneficiaries!$A$9:$C$38,3,FALSE)),"")</f>
        <v/>
      </c>
      <c r="H1273" s="188" t="b">
        <f t="shared" si="222"/>
        <v>1</v>
      </c>
      <c r="I1273" s="147" t="str">
        <f t="shared" si="223"/>
        <v/>
      </c>
      <c r="J1273" s="300">
        <f t="shared" si="224"/>
        <v>0</v>
      </c>
      <c r="K1273" s="257"/>
      <c r="L1273" s="230"/>
      <c r="M1273" s="258"/>
      <c r="N1273" s="258"/>
      <c r="O1273" s="259"/>
      <c r="P1273" s="258"/>
      <c r="Q1273" s="259"/>
      <c r="R1273" s="261"/>
      <c r="S1273" s="261"/>
      <c r="T1273" s="236"/>
      <c r="U1273" s="402"/>
      <c r="V1273" s="277">
        <f t="shared" si="225"/>
        <v>0</v>
      </c>
      <c r="W1273" s="323" t="str">
        <f t="shared" si="226"/>
        <v/>
      </c>
      <c r="X1273" s="238" t="str">
        <f t="shared" si="227"/>
        <v/>
      </c>
      <c r="Y1273" s="252">
        <f t="shared" si="228"/>
        <v>0</v>
      </c>
      <c r="Z1273" s="252">
        <f t="shared" si="229"/>
        <v>0</v>
      </c>
      <c r="AA1273" s="253">
        <f t="shared" si="230"/>
        <v>0</v>
      </c>
      <c r="AB1273" s="254">
        <f t="shared" si="231"/>
        <v>0</v>
      </c>
      <c r="AC1273" s="254"/>
      <c r="AD1273" s="255"/>
    </row>
    <row r="1274" spans="1:30" ht="12.75" customHeight="1" x14ac:dyDescent="0.25">
      <c r="A1274" s="186"/>
      <c r="B1274" s="230"/>
      <c r="C1274" s="256"/>
      <c r="D1274" s="232"/>
      <c r="E1274" s="192">
        <f t="shared" si="221"/>
        <v>10</v>
      </c>
      <c r="F1274" s="144" t="str">
        <f>IFERROR(IF(MID(D1274,4,3)="AFE",VLOOKUP(D1274,'Affiliated entities'!$B$7:$T$37,2,FALSE),VLOOKUP(A1274,Beneficiaries!$A$9:$C$38,2,FALSE)),"")</f>
        <v/>
      </c>
      <c r="G1274" s="187" t="str">
        <f>IFERROR(IF(MID(D1274,4,3)="AFE",VLOOKUP(D1274,'Affiliated entities'!$B$7:$T$37,4,FALSE),VLOOKUP(A1274,Beneficiaries!$A$9:$C$38,3,FALSE)),"")</f>
        <v/>
      </c>
      <c r="H1274" s="188" t="b">
        <f t="shared" si="222"/>
        <v>1</v>
      </c>
      <c r="I1274" s="147" t="str">
        <f t="shared" si="223"/>
        <v/>
      </c>
      <c r="J1274" s="300">
        <f t="shared" si="224"/>
        <v>0</v>
      </c>
      <c r="K1274" s="257"/>
      <c r="L1274" s="230"/>
      <c r="M1274" s="258"/>
      <c r="N1274" s="258"/>
      <c r="O1274" s="259"/>
      <c r="P1274" s="258"/>
      <c r="Q1274" s="259"/>
      <c r="R1274" s="261"/>
      <c r="S1274" s="261"/>
      <c r="T1274" s="236"/>
      <c r="U1274" s="402"/>
      <c r="V1274" s="277">
        <f t="shared" si="225"/>
        <v>0</v>
      </c>
      <c r="W1274" s="323" t="str">
        <f t="shared" si="226"/>
        <v/>
      </c>
      <c r="X1274" s="238" t="str">
        <f t="shared" si="227"/>
        <v/>
      </c>
      <c r="Y1274" s="252">
        <f t="shared" si="228"/>
        <v>0</v>
      </c>
      <c r="Z1274" s="252">
        <f t="shared" si="229"/>
        <v>0</v>
      </c>
      <c r="AA1274" s="253">
        <f t="shared" si="230"/>
        <v>0</v>
      </c>
      <c r="AB1274" s="254">
        <f t="shared" si="231"/>
        <v>0</v>
      </c>
      <c r="AC1274" s="254"/>
      <c r="AD1274" s="255"/>
    </row>
    <row r="1275" spans="1:30" ht="12.75" customHeight="1" x14ac:dyDescent="0.25">
      <c r="A1275" s="186"/>
      <c r="B1275" s="230"/>
      <c r="C1275" s="256"/>
      <c r="D1275" s="232"/>
      <c r="E1275" s="192">
        <f t="shared" si="221"/>
        <v>10</v>
      </c>
      <c r="F1275" s="144" t="str">
        <f>IFERROR(IF(MID(D1275,4,3)="AFE",VLOOKUP(D1275,'Affiliated entities'!$B$7:$T$37,2,FALSE),VLOOKUP(A1275,Beneficiaries!$A$9:$C$38,2,FALSE)),"")</f>
        <v/>
      </c>
      <c r="G1275" s="187" t="str">
        <f>IFERROR(IF(MID(D1275,4,3)="AFE",VLOOKUP(D1275,'Affiliated entities'!$B$7:$T$37,4,FALSE),VLOOKUP(A1275,Beneficiaries!$A$9:$C$38,3,FALSE)),"")</f>
        <v/>
      </c>
      <c r="H1275" s="188" t="b">
        <f t="shared" si="222"/>
        <v>1</v>
      </c>
      <c r="I1275" s="147" t="str">
        <f t="shared" si="223"/>
        <v/>
      </c>
      <c r="J1275" s="300">
        <f t="shared" si="224"/>
        <v>0</v>
      </c>
      <c r="K1275" s="257"/>
      <c r="L1275" s="230"/>
      <c r="M1275" s="258"/>
      <c r="N1275" s="258"/>
      <c r="O1275" s="259"/>
      <c r="P1275" s="258"/>
      <c r="Q1275" s="259"/>
      <c r="R1275" s="261"/>
      <c r="S1275" s="261"/>
      <c r="T1275" s="236"/>
      <c r="U1275" s="402"/>
      <c r="V1275" s="277">
        <f t="shared" si="225"/>
        <v>0</v>
      </c>
      <c r="W1275" s="323" t="str">
        <f t="shared" si="226"/>
        <v/>
      </c>
      <c r="X1275" s="238" t="str">
        <f t="shared" si="227"/>
        <v/>
      </c>
      <c r="Y1275" s="252">
        <f t="shared" si="228"/>
        <v>0</v>
      </c>
      <c r="Z1275" s="252">
        <f t="shared" si="229"/>
        <v>0</v>
      </c>
      <c r="AA1275" s="253">
        <f t="shared" si="230"/>
        <v>0</v>
      </c>
      <c r="AB1275" s="254">
        <f t="shared" si="231"/>
        <v>0</v>
      </c>
      <c r="AC1275" s="254"/>
      <c r="AD1275" s="255"/>
    </row>
    <row r="1276" spans="1:30" ht="12.75" customHeight="1" x14ac:dyDescent="0.25">
      <c r="A1276" s="186"/>
      <c r="B1276" s="230"/>
      <c r="C1276" s="256"/>
      <c r="D1276" s="232"/>
      <c r="E1276" s="192">
        <f t="shared" si="221"/>
        <v>10</v>
      </c>
      <c r="F1276" s="144" t="str">
        <f>IFERROR(IF(MID(D1276,4,3)="AFE",VLOOKUP(D1276,'Affiliated entities'!$B$7:$T$37,2,FALSE),VLOOKUP(A1276,Beneficiaries!$A$9:$C$38,2,FALSE)),"")</f>
        <v/>
      </c>
      <c r="G1276" s="187" t="str">
        <f>IFERROR(IF(MID(D1276,4,3)="AFE",VLOOKUP(D1276,'Affiliated entities'!$B$7:$T$37,4,FALSE),VLOOKUP(A1276,Beneficiaries!$A$9:$C$38,3,FALSE)),"")</f>
        <v/>
      </c>
      <c r="H1276" s="188" t="b">
        <f t="shared" si="222"/>
        <v>1</v>
      </c>
      <c r="I1276" s="147" t="str">
        <f t="shared" si="223"/>
        <v/>
      </c>
      <c r="J1276" s="300">
        <f t="shared" si="224"/>
        <v>0</v>
      </c>
      <c r="K1276" s="257"/>
      <c r="L1276" s="230"/>
      <c r="M1276" s="258"/>
      <c r="N1276" s="258"/>
      <c r="O1276" s="259"/>
      <c r="P1276" s="258"/>
      <c r="Q1276" s="259"/>
      <c r="R1276" s="261"/>
      <c r="S1276" s="261"/>
      <c r="T1276" s="236"/>
      <c r="U1276" s="402"/>
      <c r="V1276" s="277">
        <f t="shared" si="225"/>
        <v>0</v>
      </c>
      <c r="W1276" s="323" t="str">
        <f t="shared" si="226"/>
        <v/>
      </c>
      <c r="X1276" s="238" t="str">
        <f t="shared" si="227"/>
        <v/>
      </c>
      <c r="Y1276" s="252">
        <f t="shared" si="228"/>
        <v>0</v>
      </c>
      <c r="Z1276" s="252">
        <f t="shared" si="229"/>
        <v>0</v>
      </c>
      <c r="AA1276" s="253">
        <f t="shared" si="230"/>
        <v>0</v>
      </c>
      <c r="AB1276" s="254">
        <f t="shared" si="231"/>
        <v>0</v>
      </c>
      <c r="AC1276" s="254"/>
      <c r="AD1276" s="255"/>
    </row>
    <row r="1277" spans="1:30" ht="12.75" customHeight="1" x14ac:dyDescent="0.25">
      <c r="A1277" s="186"/>
      <c r="B1277" s="230"/>
      <c r="C1277" s="256"/>
      <c r="D1277" s="232"/>
      <c r="E1277" s="192">
        <f t="shared" si="221"/>
        <v>10</v>
      </c>
      <c r="F1277" s="144" t="str">
        <f>IFERROR(IF(MID(D1277,4,3)="AFE",VLOOKUP(D1277,'Affiliated entities'!$B$7:$T$37,2,FALSE),VLOOKUP(A1277,Beneficiaries!$A$9:$C$38,2,FALSE)),"")</f>
        <v/>
      </c>
      <c r="G1277" s="187" t="str">
        <f>IFERROR(IF(MID(D1277,4,3)="AFE",VLOOKUP(D1277,'Affiliated entities'!$B$7:$T$37,4,FALSE),VLOOKUP(A1277,Beneficiaries!$A$9:$C$38,3,FALSE)),"")</f>
        <v/>
      </c>
      <c r="H1277" s="188" t="b">
        <f t="shared" si="222"/>
        <v>1</v>
      </c>
      <c r="I1277" s="147" t="str">
        <f t="shared" si="223"/>
        <v/>
      </c>
      <c r="J1277" s="300">
        <f t="shared" si="224"/>
        <v>0</v>
      </c>
      <c r="K1277" s="257"/>
      <c r="L1277" s="230"/>
      <c r="M1277" s="258"/>
      <c r="N1277" s="258"/>
      <c r="O1277" s="259"/>
      <c r="P1277" s="258"/>
      <c r="Q1277" s="259"/>
      <c r="R1277" s="261"/>
      <c r="S1277" s="261"/>
      <c r="T1277" s="236"/>
      <c r="U1277" s="402"/>
      <c r="V1277" s="277">
        <f t="shared" si="225"/>
        <v>0</v>
      </c>
      <c r="W1277" s="323" t="str">
        <f t="shared" si="226"/>
        <v/>
      </c>
      <c r="X1277" s="238" t="str">
        <f t="shared" si="227"/>
        <v/>
      </c>
      <c r="Y1277" s="252">
        <f t="shared" si="228"/>
        <v>0</v>
      </c>
      <c r="Z1277" s="252">
        <f t="shared" si="229"/>
        <v>0</v>
      </c>
      <c r="AA1277" s="253">
        <f t="shared" si="230"/>
        <v>0</v>
      </c>
      <c r="AB1277" s="254">
        <f t="shared" si="231"/>
        <v>0</v>
      </c>
      <c r="AC1277" s="254"/>
      <c r="AD1277" s="255"/>
    </row>
    <row r="1278" spans="1:30" ht="12.75" customHeight="1" x14ac:dyDescent="0.25">
      <c r="A1278" s="186"/>
      <c r="B1278" s="230"/>
      <c r="C1278" s="256"/>
      <c r="D1278" s="232"/>
      <c r="E1278" s="192">
        <f t="shared" si="221"/>
        <v>10</v>
      </c>
      <c r="F1278" s="144" t="str">
        <f>IFERROR(IF(MID(D1278,4,3)="AFE",VLOOKUP(D1278,'Affiliated entities'!$B$7:$T$37,2,FALSE),VLOOKUP(A1278,Beneficiaries!$A$9:$C$38,2,FALSE)),"")</f>
        <v/>
      </c>
      <c r="G1278" s="187" t="str">
        <f>IFERROR(IF(MID(D1278,4,3)="AFE",VLOOKUP(D1278,'Affiliated entities'!$B$7:$T$37,4,FALSE),VLOOKUP(A1278,Beneficiaries!$A$9:$C$38,3,FALSE)),"")</f>
        <v/>
      </c>
      <c r="H1278" s="188" t="b">
        <f t="shared" si="222"/>
        <v>1</v>
      </c>
      <c r="I1278" s="147" t="str">
        <f t="shared" si="223"/>
        <v/>
      </c>
      <c r="J1278" s="300">
        <f t="shared" si="224"/>
        <v>0</v>
      </c>
      <c r="K1278" s="257"/>
      <c r="L1278" s="230"/>
      <c r="M1278" s="258"/>
      <c r="N1278" s="258"/>
      <c r="O1278" s="259"/>
      <c r="P1278" s="258"/>
      <c r="Q1278" s="259"/>
      <c r="R1278" s="261"/>
      <c r="S1278" s="261"/>
      <c r="T1278" s="236"/>
      <c r="U1278" s="402"/>
      <c r="V1278" s="277">
        <f t="shared" si="225"/>
        <v>0</v>
      </c>
      <c r="W1278" s="323" t="str">
        <f t="shared" si="226"/>
        <v/>
      </c>
      <c r="X1278" s="238" t="str">
        <f t="shared" si="227"/>
        <v/>
      </c>
      <c r="Y1278" s="252">
        <f t="shared" si="228"/>
        <v>0</v>
      </c>
      <c r="Z1278" s="252">
        <f t="shared" si="229"/>
        <v>0</v>
      </c>
      <c r="AA1278" s="253">
        <f t="shared" si="230"/>
        <v>0</v>
      </c>
      <c r="AB1278" s="254">
        <f t="shared" si="231"/>
        <v>0</v>
      </c>
      <c r="AC1278" s="254"/>
      <c r="AD1278" s="255"/>
    </row>
    <row r="1279" spans="1:30" ht="12.75" customHeight="1" x14ac:dyDescent="0.25">
      <c r="A1279" s="186"/>
      <c r="B1279" s="230"/>
      <c r="C1279" s="256"/>
      <c r="D1279" s="232"/>
      <c r="E1279" s="192">
        <f t="shared" si="221"/>
        <v>10</v>
      </c>
      <c r="F1279" s="144" t="str">
        <f>IFERROR(IF(MID(D1279,4,3)="AFE",VLOOKUP(D1279,'Affiliated entities'!$B$7:$T$37,2,FALSE),VLOOKUP(A1279,Beneficiaries!$A$9:$C$38,2,FALSE)),"")</f>
        <v/>
      </c>
      <c r="G1279" s="187" t="str">
        <f>IFERROR(IF(MID(D1279,4,3)="AFE",VLOOKUP(D1279,'Affiliated entities'!$B$7:$T$37,4,FALSE),VLOOKUP(A1279,Beneficiaries!$A$9:$C$38,3,FALSE)),"")</f>
        <v/>
      </c>
      <c r="H1279" s="188" t="b">
        <f t="shared" si="222"/>
        <v>1</v>
      </c>
      <c r="I1279" s="147" t="str">
        <f t="shared" si="223"/>
        <v/>
      </c>
      <c r="J1279" s="300">
        <f t="shared" si="224"/>
        <v>0</v>
      </c>
      <c r="K1279" s="257"/>
      <c r="L1279" s="230"/>
      <c r="M1279" s="258"/>
      <c r="N1279" s="258"/>
      <c r="O1279" s="259"/>
      <c r="P1279" s="258"/>
      <c r="Q1279" s="259"/>
      <c r="R1279" s="261"/>
      <c r="S1279" s="261"/>
      <c r="T1279" s="236"/>
      <c r="U1279" s="402"/>
      <c r="V1279" s="277">
        <f t="shared" si="225"/>
        <v>0</v>
      </c>
      <c r="W1279" s="323" t="str">
        <f t="shared" si="226"/>
        <v/>
      </c>
      <c r="X1279" s="238" t="str">
        <f t="shared" si="227"/>
        <v/>
      </c>
      <c r="Y1279" s="252">
        <f t="shared" si="228"/>
        <v>0</v>
      </c>
      <c r="Z1279" s="252">
        <f t="shared" si="229"/>
        <v>0</v>
      </c>
      <c r="AA1279" s="253">
        <f t="shared" si="230"/>
        <v>0</v>
      </c>
      <c r="AB1279" s="254">
        <f t="shared" si="231"/>
        <v>0</v>
      </c>
      <c r="AC1279" s="254"/>
      <c r="AD1279" s="255"/>
    </row>
    <row r="1280" spans="1:30" ht="12.75" customHeight="1" x14ac:dyDescent="0.25">
      <c r="A1280" s="186"/>
      <c r="B1280" s="230"/>
      <c r="C1280" s="256"/>
      <c r="D1280" s="232"/>
      <c r="E1280" s="192">
        <f t="shared" si="221"/>
        <v>10</v>
      </c>
      <c r="F1280" s="144" t="str">
        <f>IFERROR(IF(MID(D1280,4,3)="AFE",VLOOKUP(D1280,'Affiliated entities'!$B$7:$T$37,2,FALSE),VLOOKUP(A1280,Beneficiaries!$A$9:$C$38,2,FALSE)),"")</f>
        <v/>
      </c>
      <c r="G1280" s="187" t="str">
        <f>IFERROR(IF(MID(D1280,4,3)="AFE",VLOOKUP(D1280,'Affiliated entities'!$B$7:$T$37,4,FALSE),VLOOKUP(A1280,Beneficiaries!$A$9:$C$38,3,FALSE)),"")</f>
        <v/>
      </c>
      <c r="H1280" s="188" t="b">
        <f t="shared" si="222"/>
        <v>1</v>
      </c>
      <c r="I1280" s="147" t="str">
        <f t="shared" si="223"/>
        <v/>
      </c>
      <c r="J1280" s="300">
        <f t="shared" si="224"/>
        <v>0</v>
      </c>
      <c r="K1280" s="257"/>
      <c r="L1280" s="230"/>
      <c r="M1280" s="258"/>
      <c r="N1280" s="258"/>
      <c r="O1280" s="259"/>
      <c r="P1280" s="258"/>
      <c r="Q1280" s="259"/>
      <c r="R1280" s="261"/>
      <c r="S1280" s="261"/>
      <c r="T1280" s="236"/>
      <c r="U1280" s="402"/>
      <c r="V1280" s="277">
        <f t="shared" si="225"/>
        <v>0</v>
      </c>
      <c r="W1280" s="323" t="str">
        <f t="shared" si="226"/>
        <v/>
      </c>
      <c r="X1280" s="238" t="str">
        <f t="shared" si="227"/>
        <v/>
      </c>
      <c r="Y1280" s="252">
        <f t="shared" si="228"/>
        <v>0</v>
      </c>
      <c r="Z1280" s="252">
        <f t="shared" si="229"/>
        <v>0</v>
      </c>
      <c r="AA1280" s="253">
        <f t="shared" si="230"/>
        <v>0</v>
      </c>
      <c r="AB1280" s="254">
        <f t="shared" si="231"/>
        <v>0</v>
      </c>
      <c r="AC1280" s="254"/>
      <c r="AD1280" s="255"/>
    </row>
    <row r="1281" spans="1:30" ht="12.75" customHeight="1" x14ac:dyDescent="0.25">
      <c r="A1281" s="186"/>
      <c r="B1281" s="230"/>
      <c r="C1281" s="256"/>
      <c r="D1281" s="232"/>
      <c r="E1281" s="192">
        <f t="shared" si="221"/>
        <v>10</v>
      </c>
      <c r="F1281" s="144" t="str">
        <f>IFERROR(IF(MID(D1281,4,3)="AFE",VLOOKUP(D1281,'Affiliated entities'!$B$7:$T$37,2,FALSE),VLOOKUP(A1281,Beneficiaries!$A$9:$C$38,2,FALSE)),"")</f>
        <v/>
      </c>
      <c r="G1281" s="187" t="str">
        <f>IFERROR(IF(MID(D1281,4,3)="AFE",VLOOKUP(D1281,'Affiliated entities'!$B$7:$T$37,4,FALSE),VLOOKUP(A1281,Beneficiaries!$A$9:$C$38,3,FALSE)),"")</f>
        <v/>
      </c>
      <c r="H1281" s="188" t="b">
        <f t="shared" si="222"/>
        <v>1</v>
      </c>
      <c r="I1281" s="147" t="str">
        <f t="shared" si="223"/>
        <v/>
      </c>
      <c r="J1281" s="300">
        <f t="shared" si="224"/>
        <v>0</v>
      </c>
      <c r="K1281" s="257"/>
      <c r="L1281" s="230"/>
      <c r="M1281" s="258"/>
      <c r="N1281" s="258"/>
      <c r="O1281" s="259"/>
      <c r="P1281" s="258"/>
      <c r="Q1281" s="259"/>
      <c r="R1281" s="261"/>
      <c r="S1281" s="261"/>
      <c r="T1281" s="236"/>
      <c r="U1281" s="402"/>
      <c r="V1281" s="277">
        <f t="shared" si="225"/>
        <v>0</v>
      </c>
      <c r="W1281" s="323" t="str">
        <f t="shared" si="226"/>
        <v/>
      </c>
      <c r="X1281" s="238" t="str">
        <f t="shared" si="227"/>
        <v/>
      </c>
      <c r="Y1281" s="252">
        <f t="shared" si="228"/>
        <v>0</v>
      </c>
      <c r="Z1281" s="252">
        <f t="shared" si="229"/>
        <v>0</v>
      </c>
      <c r="AA1281" s="253">
        <f t="shared" si="230"/>
        <v>0</v>
      </c>
      <c r="AB1281" s="254">
        <f t="shared" si="231"/>
        <v>0</v>
      </c>
      <c r="AC1281" s="254"/>
      <c r="AD1281" s="255"/>
    </row>
    <row r="1282" spans="1:30" ht="12.75" customHeight="1" x14ac:dyDescent="0.25">
      <c r="A1282" s="186"/>
      <c r="B1282" s="230"/>
      <c r="C1282" s="256"/>
      <c r="D1282" s="232"/>
      <c r="E1282" s="192">
        <f t="shared" si="221"/>
        <v>10</v>
      </c>
      <c r="F1282" s="144" t="str">
        <f>IFERROR(IF(MID(D1282,4,3)="AFE",VLOOKUP(D1282,'Affiliated entities'!$B$7:$T$37,2,FALSE),VLOOKUP(A1282,Beneficiaries!$A$9:$C$38,2,FALSE)),"")</f>
        <v/>
      </c>
      <c r="G1282" s="187" t="str">
        <f>IFERROR(IF(MID(D1282,4,3)="AFE",VLOOKUP(D1282,'Affiliated entities'!$B$7:$T$37,4,FALSE),VLOOKUP(A1282,Beneficiaries!$A$9:$C$38,3,FALSE)),"")</f>
        <v/>
      </c>
      <c r="H1282" s="188" t="b">
        <f t="shared" si="222"/>
        <v>1</v>
      </c>
      <c r="I1282" s="147" t="str">
        <f t="shared" si="223"/>
        <v/>
      </c>
      <c r="J1282" s="300">
        <f t="shared" si="224"/>
        <v>0</v>
      </c>
      <c r="K1282" s="257"/>
      <c r="L1282" s="230"/>
      <c r="M1282" s="258"/>
      <c r="N1282" s="258"/>
      <c r="O1282" s="259"/>
      <c r="P1282" s="258"/>
      <c r="Q1282" s="259"/>
      <c r="R1282" s="261"/>
      <c r="S1282" s="261"/>
      <c r="T1282" s="236"/>
      <c r="U1282" s="402"/>
      <c r="V1282" s="277">
        <f t="shared" si="225"/>
        <v>0</v>
      </c>
      <c r="W1282" s="323" t="str">
        <f t="shared" si="226"/>
        <v/>
      </c>
      <c r="X1282" s="238" t="str">
        <f t="shared" si="227"/>
        <v/>
      </c>
      <c r="Y1282" s="252">
        <f t="shared" si="228"/>
        <v>0</v>
      </c>
      <c r="Z1282" s="252">
        <f t="shared" si="229"/>
        <v>0</v>
      </c>
      <c r="AA1282" s="253">
        <f t="shared" si="230"/>
        <v>0</v>
      </c>
      <c r="AB1282" s="254">
        <f t="shared" si="231"/>
        <v>0</v>
      </c>
      <c r="AC1282" s="254"/>
      <c r="AD1282" s="255"/>
    </row>
    <row r="1283" spans="1:30" ht="12.75" customHeight="1" x14ac:dyDescent="0.25">
      <c r="A1283" s="186"/>
      <c r="B1283" s="230"/>
      <c r="C1283" s="256"/>
      <c r="D1283" s="232"/>
      <c r="E1283" s="192">
        <f t="shared" si="221"/>
        <v>10</v>
      </c>
      <c r="F1283" s="144" t="str">
        <f>IFERROR(IF(MID(D1283,4,3)="AFE",VLOOKUP(D1283,'Affiliated entities'!$B$7:$T$37,2,FALSE),VLOOKUP(A1283,Beneficiaries!$A$9:$C$38,2,FALSE)),"")</f>
        <v/>
      </c>
      <c r="G1283" s="187" t="str">
        <f>IFERROR(IF(MID(D1283,4,3)="AFE",VLOOKUP(D1283,'Affiliated entities'!$B$7:$T$37,4,FALSE),VLOOKUP(A1283,Beneficiaries!$A$9:$C$38,3,FALSE)),"")</f>
        <v/>
      </c>
      <c r="H1283" s="188" t="b">
        <f t="shared" si="222"/>
        <v>1</v>
      </c>
      <c r="I1283" s="147" t="str">
        <f t="shared" si="223"/>
        <v/>
      </c>
      <c r="J1283" s="300">
        <f t="shared" si="224"/>
        <v>0</v>
      </c>
      <c r="K1283" s="257"/>
      <c r="L1283" s="230"/>
      <c r="M1283" s="258"/>
      <c r="N1283" s="258"/>
      <c r="O1283" s="259"/>
      <c r="P1283" s="258"/>
      <c r="Q1283" s="259"/>
      <c r="R1283" s="261"/>
      <c r="S1283" s="261"/>
      <c r="T1283" s="236"/>
      <c r="U1283" s="402"/>
      <c r="V1283" s="277">
        <f t="shared" si="225"/>
        <v>0</v>
      </c>
      <c r="W1283" s="323" t="str">
        <f t="shared" si="226"/>
        <v/>
      </c>
      <c r="X1283" s="238" t="str">
        <f t="shared" si="227"/>
        <v/>
      </c>
      <c r="Y1283" s="252">
        <f t="shared" si="228"/>
        <v>0</v>
      </c>
      <c r="Z1283" s="252">
        <f t="shared" si="229"/>
        <v>0</v>
      </c>
      <c r="AA1283" s="253">
        <f t="shared" si="230"/>
        <v>0</v>
      </c>
      <c r="AB1283" s="254">
        <f t="shared" si="231"/>
        <v>0</v>
      </c>
      <c r="AC1283" s="254"/>
      <c r="AD1283" s="255"/>
    </row>
    <row r="1284" spans="1:30" ht="12.75" customHeight="1" x14ac:dyDescent="0.25">
      <c r="A1284" s="186"/>
      <c r="B1284" s="230"/>
      <c r="C1284" s="256"/>
      <c r="D1284" s="232"/>
      <c r="E1284" s="192">
        <f t="shared" si="221"/>
        <v>10</v>
      </c>
      <c r="F1284" s="144" t="str">
        <f>IFERROR(IF(MID(D1284,4,3)="AFE",VLOOKUP(D1284,'Affiliated entities'!$B$7:$T$37,2,FALSE),VLOOKUP(A1284,Beneficiaries!$A$9:$C$38,2,FALSE)),"")</f>
        <v/>
      </c>
      <c r="G1284" s="187" t="str">
        <f>IFERROR(IF(MID(D1284,4,3)="AFE",VLOOKUP(D1284,'Affiliated entities'!$B$7:$T$37,4,FALSE),VLOOKUP(A1284,Beneficiaries!$A$9:$C$38,3,FALSE)),"")</f>
        <v/>
      </c>
      <c r="H1284" s="188" t="b">
        <f t="shared" si="222"/>
        <v>1</v>
      </c>
      <c r="I1284" s="147" t="str">
        <f t="shared" si="223"/>
        <v/>
      </c>
      <c r="J1284" s="300">
        <f t="shared" si="224"/>
        <v>0</v>
      </c>
      <c r="K1284" s="257"/>
      <c r="L1284" s="230"/>
      <c r="M1284" s="258"/>
      <c r="N1284" s="258"/>
      <c r="O1284" s="259"/>
      <c r="P1284" s="258"/>
      <c r="Q1284" s="259"/>
      <c r="R1284" s="261"/>
      <c r="S1284" s="261"/>
      <c r="T1284" s="236"/>
      <c r="U1284" s="402"/>
      <c r="V1284" s="277">
        <f t="shared" si="225"/>
        <v>0</v>
      </c>
      <c r="W1284" s="323" t="str">
        <f t="shared" si="226"/>
        <v/>
      </c>
      <c r="X1284" s="238" t="str">
        <f t="shared" si="227"/>
        <v/>
      </c>
      <c r="Y1284" s="252">
        <f t="shared" si="228"/>
        <v>0</v>
      </c>
      <c r="Z1284" s="252">
        <f t="shared" si="229"/>
        <v>0</v>
      </c>
      <c r="AA1284" s="253">
        <f t="shared" si="230"/>
        <v>0</v>
      </c>
      <c r="AB1284" s="254">
        <f t="shared" si="231"/>
        <v>0</v>
      </c>
      <c r="AC1284" s="254"/>
      <c r="AD1284" s="255"/>
    </row>
    <row r="1285" spans="1:30" ht="12.75" customHeight="1" x14ac:dyDescent="0.25">
      <c r="A1285" s="186"/>
      <c r="B1285" s="230"/>
      <c r="C1285" s="256"/>
      <c r="D1285" s="232"/>
      <c r="E1285" s="192">
        <f t="shared" si="221"/>
        <v>10</v>
      </c>
      <c r="F1285" s="144" t="str">
        <f>IFERROR(IF(MID(D1285,4,3)="AFE",VLOOKUP(D1285,'Affiliated entities'!$B$7:$T$37,2,FALSE),VLOOKUP(A1285,Beneficiaries!$A$9:$C$38,2,FALSE)),"")</f>
        <v/>
      </c>
      <c r="G1285" s="187" t="str">
        <f>IFERROR(IF(MID(D1285,4,3)="AFE",VLOOKUP(D1285,'Affiliated entities'!$B$7:$T$37,4,FALSE),VLOOKUP(A1285,Beneficiaries!$A$9:$C$38,3,FALSE)),"")</f>
        <v/>
      </c>
      <c r="H1285" s="188" t="b">
        <f t="shared" si="222"/>
        <v>1</v>
      </c>
      <c r="I1285" s="147" t="str">
        <f t="shared" si="223"/>
        <v/>
      </c>
      <c r="J1285" s="300">
        <f t="shared" si="224"/>
        <v>0</v>
      </c>
      <c r="K1285" s="257"/>
      <c r="L1285" s="230"/>
      <c r="M1285" s="258"/>
      <c r="N1285" s="258"/>
      <c r="O1285" s="259"/>
      <c r="P1285" s="258"/>
      <c r="Q1285" s="259"/>
      <c r="R1285" s="261"/>
      <c r="S1285" s="261"/>
      <c r="T1285" s="236"/>
      <c r="U1285" s="402"/>
      <c r="V1285" s="277">
        <f t="shared" si="225"/>
        <v>0</v>
      </c>
      <c r="W1285" s="323" t="str">
        <f t="shared" si="226"/>
        <v/>
      </c>
      <c r="X1285" s="238" t="str">
        <f t="shared" si="227"/>
        <v/>
      </c>
      <c r="Y1285" s="252">
        <f t="shared" si="228"/>
        <v>0</v>
      </c>
      <c r="Z1285" s="252">
        <f t="shared" si="229"/>
        <v>0</v>
      </c>
      <c r="AA1285" s="253">
        <f t="shared" si="230"/>
        <v>0</v>
      </c>
      <c r="AB1285" s="254">
        <f t="shared" si="231"/>
        <v>0</v>
      </c>
      <c r="AC1285" s="254"/>
      <c r="AD1285" s="255"/>
    </row>
    <row r="1286" spans="1:30" ht="12.75" customHeight="1" x14ac:dyDescent="0.25">
      <c r="A1286" s="186"/>
      <c r="B1286" s="230"/>
      <c r="C1286" s="256"/>
      <c r="D1286" s="232"/>
      <c r="E1286" s="192">
        <f t="shared" si="221"/>
        <v>10</v>
      </c>
      <c r="F1286" s="144" t="str">
        <f>IFERROR(IF(MID(D1286,4,3)="AFE",VLOOKUP(D1286,'Affiliated entities'!$B$7:$T$37,2,FALSE),VLOOKUP(A1286,Beneficiaries!$A$9:$C$38,2,FALSE)),"")</f>
        <v/>
      </c>
      <c r="G1286" s="187" t="str">
        <f>IFERROR(IF(MID(D1286,4,3)="AFE",VLOOKUP(D1286,'Affiliated entities'!$B$7:$T$37,4,FALSE),VLOOKUP(A1286,Beneficiaries!$A$9:$C$38,3,FALSE)),"")</f>
        <v/>
      </c>
      <c r="H1286" s="188" t="b">
        <f t="shared" si="222"/>
        <v>1</v>
      </c>
      <c r="I1286" s="147" t="str">
        <f t="shared" si="223"/>
        <v/>
      </c>
      <c r="J1286" s="300">
        <f t="shared" si="224"/>
        <v>0</v>
      </c>
      <c r="K1286" s="257"/>
      <c r="L1286" s="230"/>
      <c r="M1286" s="258"/>
      <c r="N1286" s="258"/>
      <c r="O1286" s="259"/>
      <c r="P1286" s="258"/>
      <c r="Q1286" s="259"/>
      <c r="R1286" s="261"/>
      <c r="S1286" s="261"/>
      <c r="T1286" s="236"/>
      <c r="U1286" s="402"/>
      <c r="V1286" s="277">
        <f t="shared" si="225"/>
        <v>0</v>
      </c>
      <c r="W1286" s="323" t="str">
        <f t="shared" si="226"/>
        <v/>
      </c>
      <c r="X1286" s="238" t="str">
        <f t="shared" si="227"/>
        <v/>
      </c>
      <c r="Y1286" s="252">
        <f t="shared" si="228"/>
        <v>0</v>
      </c>
      <c r="Z1286" s="252">
        <f t="shared" si="229"/>
        <v>0</v>
      </c>
      <c r="AA1286" s="253">
        <f t="shared" si="230"/>
        <v>0</v>
      </c>
      <c r="AB1286" s="254">
        <f t="shared" si="231"/>
        <v>0</v>
      </c>
      <c r="AC1286" s="254"/>
      <c r="AD1286" s="255"/>
    </row>
    <row r="1287" spans="1:30" ht="12.75" customHeight="1" x14ac:dyDescent="0.25">
      <c r="A1287" s="186"/>
      <c r="B1287" s="230"/>
      <c r="C1287" s="256"/>
      <c r="D1287" s="232"/>
      <c r="E1287" s="192">
        <f t="shared" si="221"/>
        <v>10</v>
      </c>
      <c r="F1287" s="144" t="str">
        <f>IFERROR(IF(MID(D1287,4,3)="AFE",VLOOKUP(D1287,'Affiliated entities'!$B$7:$T$37,2,FALSE),VLOOKUP(A1287,Beneficiaries!$A$9:$C$38,2,FALSE)),"")</f>
        <v/>
      </c>
      <c r="G1287" s="187" t="str">
        <f>IFERROR(IF(MID(D1287,4,3)="AFE",VLOOKUP(D1287,'Affiliated entities'!$B$7:$T$37,4,FALSE),VLOOKUP(A1287,Beneficiaries!$A$9:$C$38,3,FALSE)),"")</f>
        <v/>
      </c>
      <c r="H1287" s="188" t="b">
        <f t="shared" si="222"/>
        <v>1</v>
      </c>
      <c r="I1287" s="147" t="str">
        <f t="shared" si="223"/>
        <v/>
      </c>
      <c r="J1287" s="300">
        <f t="shared" si="224"/>
        <v>0</v>
      </c>
      <c r="K1287" s="257"/>
      <c r="L1287" s="230"/>
      <c r="M1287" s="258"/>
      <c r="N1287" s="258"/>
      <c r="O1287" s="259"/>
      <c r="P1287" s="258"/>
      <c r="Q1287" s="259"/>
      <c r="R1287" s="261"/>
      <c r="S1287" s="261"/>
      <c r="T1287" s="236"/>
      <c r="U1287" s="402"/>
      <c r="V1287" s="277">
        <f t="shared" si="225"/>
        <v>0</v>
      </c>
      <c r="W1287" s="323" t="str">
        <f t="shared" si="226"/>
        <v/>
      </c>
      <c r="X1287" s="238" t="str">
        <f t="shared" si="227"/>
        <v/>
      </c>
      <c r="Y1287" s="252">
        <f t="shared" si="228"/>
        <v>0</v>
      </c>
      <c r="Z1287" s="252">
        <f t="shared" si="229"/>
        <v>0</v>
      </c>
      <c r="AA1287" s="253">
        <f t="shared" si="230"/>
        <v>0</v>
      </c>
      <c r="AB1287" s="254">
        <f t="shared" si="231"/>
        <v>0</v>
      </c>
      <c r="AC1287" s="254"/>
      <c r="AD1287" s="255"/>
    </row>
    <row r="1288" spans="1:30" ht="12.75" customHeight="1" x14ac:dyDescent="0.25">
      <c r="A1288" s="186"/>
      <c r="B1288" s="230"/>
      <c r="C1288" s="256"/>
      <c r="D1288" s="232"/>
      <c r="E1288" s="192">
        <f t="shared" si="221"/>
        <v>10</v>
      </c>
      <c r="F1288" s="144" t="str">
        <f>IFERROR(IF(MID(D1288,4,3)="AFE",VLOOKUP(D1288,'Affiliated entities'!$B$7:$T$37,2,FALSE),VLOOKUP(A1288,Beneficiaries!$A$9:$C$38,2,FALSE)),"")</f>
        <v/>
      </c>
      <c r="G1288" s="187" t="str">
        <f>IFERROR(IF(MID(D1288,4,3)="AFE",VLOOKUP(D1288,'Affiliated entities'!$B$7:$T$37,4,FALSE),VLOOKUP(A1288,Beneficiaries!$A$9:$C$38,3,FALSE)),"")</f>
        <v/>
      </c>
      <c r="H1288" s="188" t="b">
        <f t="shared" si="222"/>
        <v>1</v>
      </c>
      <c r="I1288" s="147" t="str">
        <f t="shared" si="223"/>
        <v/>
      </c>
      <c r="J1288" s="300">
        <f t="shared" si="224"/>
        <v>0</v>
      </c>
      <c r="K1288" s="257"/>
      <c r="L1288" s="230"/>
      <c r="M1288" s="258"/>
      <c r="N1288" s="258"/>
      <c r="O1288" s="259"/>
      <c r="P1288" s="258"/>
      <c r="Q1288" s="259"/>
      <c r="R1288" s="261"/>
      <c r="S1288" s="261"/>
      <c r="T1288" s="236"/>
      <c r="U1288" s="402"/>
      <c r="V1288" s="277">
        <f t="shared" si="225"/>
        <v>0</v>
      </c>
      <c r="W1288" s="323" t="str">
        <f t="shared" si="226"/>
        <v/>
      </c>
      <c r="X1288" s="238" t="str">
        <f t="shared" si="227"/>
        <v/>
      </c>
      <c r="Y1288" s="252">
        <f t="shared" si="228"/>
        <v>0</v>
      </c>
      <c r="Z1288" s="252">
        <f t="shared" si="229"/>
        <v>0</v>
      </c>
      <c r="AA1288" s="253">
        <f t="shared" si="230"/>
        <v>0</v>
      </c>
      <c r="AB1288" s="254">
        <f t="shared" si="231"/>
        <v>0</v>
      </c>
      <c r="AC1288" s="254"/>
      <c r="AD1288" s="255"/>
    </row>
    <row r="1289" spans="1:30" ht="12.75" customHeight="1" x14ac:dyDescent="0.25">
      <c r="A1289" s="186"/>
      <c r="B1289" s="230"/>
      <c r="C1289" s="256"/>
      <c r="D1289" s="232"/>
      <c r="E1289" s="192">
        <f t="shared" si="221"/>
        <v>10</v>
      </c>
      <c r="F1289" s="144" t="str">
        <f>IFERROR(IF(MID(D1289,4,3)="AFE",VLOOKUP(D1289,'Affiliated entities'!$B$7:$T$37,2,FALSE),VLOOKUP(A1289,Beneficiaries!$A$9:$C$38,2,FALSE)),"")</f>
        <v/>
      </c>
      <c r="G1289" s="187" t="str">
        <f>IFERROR(IF(MID(D1289,4,3)="AFE",VLOOKUP(D1289,'Affiliated entities'!$B$7:$T$37,4,FALSE),VLOOKUP(A1289,Beneficiaries!$A$9:$C$38,3,FALSE)),"")</f>
        <v/>
      </c>
      <c r="H1289" s="188" t="b">
        <f t="shared" si="222"/>
        <v>1</v>
      </c>
      <c r="I1289" s="147" t="str">
        <f t="shared" si="223"/>
        <v/>
      </c>
      <c r="J1289" s="300">
        <f t="shared" si="224"/>
        <v>0</v>
      </c>
      <c r="K1289" s="257"/>
      <c r="L1289" s="230"/>
      <c r="M1289" s="258"/>
      <c r="N1289" s="258"/>
      <c r="O1289" s="259"/>
      <c r="P1289" s="258"/>
      <c r="Q1289" s="259"/>
      <c r="R1289" s="261"/>
      <c r="S1289" s="261"/>
      <c r="T1289" s="236"/>
      <c r="U1289" s="402"/>
      <c r="V1289" s="277">
        <f t="shared" si="225"/>
        <v>0</v>
      </c>
      <c r="W1289" s="323" t="str">
        <f t="shared" si="226"/>
        <v/>
      </c>
      <c r="X1289" s="238" t="str">
        <f t="shared" si="227"/>
        <v/>
      </c>
      <c r="Y1289" s="252">
        <f t="shared" si="228"/>
        <v>0</v>
      </c>
      <c r="Z1289" s="252">
        <f t="shared" si="229"/>
        <v>0</v>
      </c>
      <c r="AA1289" s="253">
        <f t="shared" si="230"/>
        <v>0</v>
      </c>
      <c r="AB1289" s="254">
        <f t="shared" si="231"/>
        <v>0</v>
      </c>
      <c r="AC1289" s="254"/>
      <c r="AD1289" s="255"/>
    </row>
    <row r="1290" spans="1:30" ht="12.75" customHeight="1" x14ac:dyDescent="0.25">
      <c r="A1290" s="186"/>
      <c r="B1290" s="230"/>
      <c r="C1290" s="256"/>
      <c r="D1290" s="232"/>
      <c r="E1290" s="192">
        <f t="shared" si="221"/>
        <v>10</v>
      </c>
      <c r="F1290" s="144" t="str">
        <f>IFERROR(IF(MID(D1290,4,3)="AFE",VLOOKUP(D1290,'Affiliated entities'!$B$7:$T$37,2,FALSE),VLOOKUP(A1290,Beneficiaries!$A$9:$C$38,2,FALSE)),"")</f>
        <v/>
      </c>
      <c r="G1290" s="187" t="str">
        <f>IFERROR(IF(MID(D1290,4,3)="AFE",VLOOKUP(D1290,'Affiliated entities'!$B$7:$T$37,4,FALSE),VLOOKUP(A1290,Beneficiaries!$A$9:$C$38,3,FALSE)),"")</f>
        <v/>
      </c>
      <c r="H1290" s="188" t="b">
        <f t="shared" si="222"/>
        <v>1</v>
      </c>
      <c r="I1290" s="147" t="str">
        <f t="shared" si="223"/>
        <v/>
      </c>
      <c r="J1290" s="300">
        <f t="shared" si="224"/>
        <v>0</v>
      </c>
      <c r="K1290" s="257"/>
      <c r="L1290" s="230"/>
      <c r="M1290" s="258"/>
      <c r="N1290" s="258"/>
      <c r="O1290" s="259"/>
      <c r="P1290" s="258"/>
      <c r="Q1290" s="259"/>
      <c r="R1290" s="261"/>
      <c r="S1290" s="261"/>
      <c r="T1290" s="236"/>
      <c r="U1290" s="402"/>
      <c r="V1290" s="277">
        <f t="shared" si="225"/>
        <v>0</v>
      </c>
      <c r="W1290" s="323" t="str">
        <f t="shared" si="226"/>
        <v/>
      </c>
      <c r="X1290" s="238" t="str">
        <f t="shared" si="227"/>
        <v/>
      </c>
      <c r="Y1290" s="252">
        <f t="shared" si="228"/>
        <v>0</v>
      </c>
      <c r="Z1290" s="252">
        <f t="shared" si="229"/>
        <v>0</v>
      </c>
      <c r="AA1290" s="253">
        <f t="shared" si="230"/>
        <v>0</v>
      </c>
      <c r="AB1290" s="254">
        <f t="shared" si="231"/>
        <v>0</v>
      </c>
      <c r="AC1290" s="254"/>
      <c r="AD1290" s="255"/>
    </row>
    <row r="1291" spans="1:30" ht="12.75" customHeight="1" x14ac:dyDescent="0.25">
      <c r="A1291" s="186"/>
      <c r="B1291" s="230"/>
      <c r="C1291" s="256"/>
      <c r="D1291" s="232"/>
      <c r="E1291" s="192">
        <f t="shared" si="221"/>
        <v>10</v>
      </c>
      <c r="F1291" s="144" t="str">
        <f>IFERROR(IF(MID(D1291,4,3)="AFE",VLOOKUP(D1291,'Affiliated entities'!$B$7:$T$37,2,FALSE),VLOOKUP(A1291,Beneficiaries!$A$9:$C$38,2,FALSE)),"")</f>
        <v/>
      </c>
      <c r="G1291" s="187" t="str">
        <f>IFERROR(IF(MID(D1291,4,3)="AFE",VLOOKUP(D1291,'Affiliated entities'!$B$7:$T$37,4,FALSE),VLOOKUP(A1291,Beneficiaries!$A$9:$C$38,3,FALSE)),"")</f>
        <v/>
      </c>
      <c r="H1291" s="188" t="b">
        <f t="shared" si="222"/>
        <v>1</v>
      </c>
      <c r="I1291" s="147" t="str">
        <f t="shared" si="223"/>
        <v/>
      </c>
      <c r="J1291" s="300">
        <f t="shared" si="224"/>
        <v>0</v>
      </c>
      <c r="K1291" s="257"/>
      <c r="L1291" s="230"/>
      <c r="M1291" s="258"/>
      <c r="N1291" s="258"/>
      <c r="O1291" s="259"/>
      <c r="P1291" s="258"/>
      <c r="Q1291" s="259"/>
      <c r="R1291" s="261"/>
      <c r="S1291" s="261"/>
      <c r="T1291" s="236"/>
      <c r="U1291" s="402"/>
      <c r="V1291" s="277">
        <f t="shared" si="225"/>
        <v>0</v>
      </c>
      <c r="W1291" s="323" t="str">
        <f t="shared" si="226"/>
        <v/>
      </c>
      <c r="X1291" s="238" t="str">
        <f t="shared" si="227"/>
        <v/>
      </c>
      <c r="Y1291" s="252">
        <f t="shared" si="228"/>
        <v>0</v>
      </c>
      <c r="Z1291" s="252">
        <f t="shared" si="229"/>
        <v>0</v>
      </c>
      <c r="AA1291" s="253">
        <f t="shared" si="230"/>
        <v>0</v>
      </c>
      <c r="AB1291" s="254">
        <f t="shared" si="231"/>
        <v>0</v>
      </c>
      <c r="AC1291" s="254"/>
      <c r="AD1291" s="255"/>
    </row>
    <row r="1292" spans="1:30" ht="12.75" customHeight="1" x14ac:dyDescent="0.25">
      <c r="A1292" s="186"/>
      <c r="B1292" s="230"/>
      <c r="C1292" s="256"/>
      <c r="D1292" s="232"/>
      <c r="E1292" s="192">
        <f t="shared" si="221"/>
        <v>10</v>
      </c>
      <c r="F1292" s="144" t="str">
        <f>IFERROR(IF(MID(D1292,4,3)="AFE",VLOOKUP(D1292,'Affiliated entities'!$B$7:$T$37,2,FALSE),VLOOKUP(A1292,Beneficiaries!$A$9:$C$38,2,FALSE)),"")</f>
        <v/>
      </c>
      <c r="G1292" s="187" t="str">
        <f>IFERROR(IF(MID(D1292,4,3)="AFE",VLOOKUP(D1292,'Affiliated entities'!$B$7:$T$37,4,FALSE),VLOOKUP(A1292,Beneficiaries!$A$9:$C$38,3,FALSE)),"")</f>
        <v/>
      </c>
      <c r="H1292" s="188" t="b">
        <f t="shared" si="222"/>
        <v>1</v>
      </c>
      <c r="I1292" s="147" t="str">
        <f t="shared" si="223"/>
        <v/>
      </c>
      <c r="J1292" s="300">
        <f t="shared" si="224"/>
        <v>0</v>
      </c>
      <c r="K1292" s="257"/>
      <c r="L1292" s="230"/>
      <c r="M1292" s="258"/>
      <c r="N1292" s="258"/>
      <c r="O1292" s="259"/>
      <c r="P1292" s="258"/>
      <c r="Q1292" s="259"/>
      <c r="R1292" s="261"/>
      <c r="S1292" s="261"/>
      <c r="T1292" s="236"/>
      <c r="U1292" s="402"/>
      <c r="V1292" s="277">
        <f t="shared" si="225"/>
        <v>0</v>
      </c>
      <c r="W1292" s="323" t="str">
        <f t="shared" si="226"/>
        <v/>
      </c>
      <c r="X1292" s="238" t="str">
        <f t="shared" si="227"/>
        <v/>
      </c>
      <c r="Y1292" s="252">
        <f t="shared" si="228"/>
        <v>0</v>
      </c>
      <c r="Z1292" s="252">
        <f t="shared" si="229"/>
        <v>0</v>
      </c>
      <c r="AA1292" s="253">
        <f t="shared" si="230"/>
        <v>0</v>
      </c>
      <c r="AB1292" s="254">
        <f t="shared" si="231"/>
        <v>0</v>
      </c>
      <c r="AC1292" s="254"/>
      <c r="AD1292" s="255"/>
    </row>
    <row r="1293" spans="1:30" ht="12.75" customHeight="1" x14ac:dyDescent="0.25">
      <c r="A1293" s="186"/>
      <c r="B1293" s="230"/>
      <c r="C1293" s="256"/>
      <c r="D1293" s="232"/>
      <c r="E1293" s="192">
        <f t="shared" si="221"/>
        <v>10</v>
      </c>
      <c r="F1293" s="144" t="str">
        <f>IFERROR(IF(MID(D1293,4,3)="AFE",VLOOKUP(D1293,'Affiliated entities'!$B$7:$T$37,2,FALSE),VLOOKUP(A1293,Beneficiaries!$A$9:$C$38,2,FALSE)),"")</f>
        <v/>
      </c>
      <c r="G1293" s="187" t="str">
        <f>IFERROR(IF(MID(D1293,4,3)="AFE",VLOOKUP(D1293,'Affiliated entities'!$B$7:$T$37,4,FALSE),VLOOKUP(A1293,Beneficiaries!$A$9:$C$38,3,FALSE)),"")</f>
        <v/>
      </c>
      <c r="H1293" s="188" t="b">
        <f t="shared" si="222"/>
        <v>1</v>
      </c>
      <c r="I1293" s="147" t="str">
        <f t="shared" si="223"/>
        <v/>
      </c>
      <c r="J1293" s="300">
        <f t="shared" si="224"/>
        <v>0</v>
      </c>
      <c r="K1293" s="257"/>
      <c r="L1293" s="230"/>
      <c r="M1293" s="258"/>
      <c r="N1293" s="258"/>
      <c r="O1293" s="259"/>
      <c r="P1293" s="258"/>
      <c r="Q1293" s="259"/>
      <c r="R1293" s="261"/>
      <c r="S1293" s="261"/>
      <c r="T1293" s="236"/>
      <c r="U1293" s="402"/>
      <c r="V1293" s="277">
        <f t="shared" si="225"/>
        <v>0</v>
      </c>
      <c r="W1293" s="323" t="str">
        <f t="shared" si="226"/>
        <v/>
      </c>
      <c r="X1293" s="238" t="str">
        <f t="shared" si="227"/>
        <v/>
      </c>
      <c r="Y1293" s="252">
        <f t="shared" si="228"/>
        <v>0</v>
      </c>
      <c r="Z1293" s="252">
        <f t="shared" si="229"/>
        <v>0</v>
      </c>
      <c r="AA1293" s="253">
        <f t="shared" si="230"/>
        <v>0</v>
      </c>
      <c r="AB1293" s="254">
        <f t="shared" si="231"/>
        <v>0</v>
      </c>
      <c r="AC1293" s="254"/>
      <c r="AD1293" s="255"/>
    </row>
    <row r="1294" spans="1:30" ht="12.75" customHeight="1" x14ac:dyDescent="0.25">
      <c r="A1294" s="186"/>
      <c r="B1294" s="230"/>
      <c r="C1294" s="256"/>
      <c r="D1294" s="232"/>
      <c r="E1294" s="192">
        <f t="shared" si="221"/>
        <v>10</v>
      </c>
      <c r="F1294" s="144" t="str">
        <f>IFERROR(IF(MID(D1294,4,3)="AFE",VLOOKUP(D1294,'Affiliated entities'!$B$7:$T$37,2,FALSE),VLOOKUP(A1294,Beneficiaries!$A$9:$C$38,2,FALSE)),"")</f>
        <v/>
      </c>
      <c r="G1294" s="187" t="str">
        <f>IFERROR(IF(MID(D1294,4,3)="AFE",VLOOKUP(D1294,'Affiliated entities'!$B$7:$T$37,4,FALSE),VLOOKUP(A1294,Beneficiaries!$A$9:$C$38,3,FALSE)),"")</f>
        <v/>
      </c>
      <c r="H1294" s="188" t="b">
        <f t="shared" si="222"/>
        <v>1</v>
      </c>
      <c r="I1294" s="147" t="str">
        <f t="shared" si="223"/>
        <v/>
      </c>
      <c r="J1294" s="300">
        <f t="shared" si="224"/>
        <v>0</v>
      </c>
      <c r="K1294" s="257"/>
      <c r="L1294" s="230"/>
      <c r="M1294" s="258"/>
      <c r="N1294" s="258"/>
      <c r="O1294" s="259"/>
      <c r="P1294" s="258"/>
      <c r="Q1294" s="259"/>
      <c r="R1294" s="261"/>
      <c r="S1294" s="261"/>
      <c r="T1294" s="236"/>
      <c r="U1294" s="402"/>
      <c r="V1294" s="277">
        <f t="shared" si="225"/>
        <v>0</v>
      </c>
      <c r="W1294" s="323" t="str">
        <f t="shared" si="226"/>
        <v/>
      </c>
      <c r="X1294" s="238" t="str">
        <f t="shared" si="227"/>
        <v/>
      </c>
      <c r="Y1294" s="252">
        <f t="shared" si="228"/>
        <v>0</v>
      </c>
      <c r="Z1294" s="252">
        <f t="shared" si="229"/>
        <v>0</v>
      </c>
      <c r="AA1294" s="253">
        <f t="shared" si="230"/>
        <v>0</v>
      </c>
      <c r="AB1294" s="254">
        <f t="shared" si="231"/>
        <v>0</v>
      </c>
      <c r="AC1294" s="254"/>
      <c r="AD1294" s="255"/>
    </row>
    <row r="1295" spans="1:30" ht="12.75" customHeight="1" x14ac:dyDescent="0.25">
      <c r="A1295" s="186"/>
      <c r="B1295" s="230"/>
      <c r="C1295" s="256"/>
      <c r="D1295" s="232"/>
      <c r="E1295" s="192">
        <f t="shared" si="221"/>
        <v>10</v>
      </c>
      <c r="F1295" s="144" t="str">
        <f>IFERROR(IF(MID(D1295,4,3)="AFE",VLOOKUP(D1295,'Affiliated entities'!$B$7:$T$37,2,FALSE),VLOOKUP(A1295,Beneficiaries!$A$9:$C$38,2,FALSE)),"")</f>
        <v/>
      </c>
      <c r="G1295" s="187" t="str">
        <f>IFERROR(IF(MID(D1295,4,3)="AFE",VLOOKUP(D1295,'Affiliated entities'!$B$7:$T$37,4,FALSE),VLOOKUP(A1295,Beneficiaries!$A$9:$C$38,3,FALSE)),"")</f>
        <v/>
      </c>
      <c r="H1295" s="188" t="b">
        <f t="shared" si="222"/>
        <v>1</v>
      </c>
      <c r="I1295" s="147" t="str">
        <f t="shared" si="223"/>
        <v/>
      </c>
      <c r="J1295" s="300">
        <f t="shared" si="224"/>
        <v>0</v>
      </c>
      <c r="K1295" s="257"/>
      <c r="L1295" s="230"/>
      <c r="M1295" s="258"/>
      <c r="N1295" s="258"/>
      <c r="O1295" s="259"/>
      <c r="P1295" s="258"/>
      <c r="Q1295" s="259"/>
      <c r="R1295" s="261"/>
      <c r="S1295" s="261"/>
      <c r="T1295" s="236"/>
      <c r="U1295" s="402"/>
      <c r="V1295" s="277">
        <f t="shared" si="225"/>
        <v>0</v>
      </c>
      <c r="W1295" s="323" t="str">
        <f t="shared" si="226"/>
        <v/>
      </c>
      <c r="X1295" s="238" t="str">
        <f t="shared" si="227"/>
        <v/>
      </c>
      <c r="Y1295" s="252">
        <f t="shared" si="228"/>
        <v>0</v>
      </c>
      <c r="Z1295" s="252">
        <f t="shared" si="229"/>
        <v>0</v>
      </c>
      <c r="AA1295" s="253">
        <f t="shared" si="230"/>
        <v>0</v>
      </c>
      <c r="AB1295" s="254">
        <f t="shared" si="231"/>
        <v>0</v>
      </c>
      <c r="AC1295" s="254"/>
      <c r="AD1295" s="255"/>
    </row>
    <row r="1296" spans="1:30" ht="12.75" customHeight="1" x14ac:dyDescent="0.25">
      <c r="A1296" s="186"/>
      <c r="B1296" s="230"/>
      <c r="C1296" s="256"/>
      <c r="D1296" s="232"/>
      <c r="E1296" s="192">
        <f t="shared" si="221"/>
        <v>10</v>
      </c>
      <c r="F1296" s="144" t="str">
        <f>IFERROR(IF(MID(D1296,4,3)="AFE",VLOOKUP(D1296,'Affiliated entities'!$B$7:$T$37,2,FALSE),VLOOKUP(A1296,Beneficiaries!$A$9:$C$38,2,FALSE)),"")</f>
        <v/>
      </c>
      <c r="G1296" s="187" t="str">
        <f>IFERROR(IF(MID(D1296,4,3)="AFE",VLOOKUP(D1296,'Affiliated entities'!$B$7:$T$37,4,FALSE),VLOOKUP(A1296,Beneficiaries!$A$9:$C$38,3,FALSE)),"")</f>
        <v/>
      </c>
      <c r="H1296" s="188" t="b">
        <f t="shared" si="222"/>
        <v>1</v>
      </c>
      <c r="I1296" s="147" t="str">
        <f t="shared" si="223"/>
        <v/>
      </c>
      <c r="J1296" s="300">
        <f t="shared" si="224"/>
        <v>0</v>
      </c>
      <c r="K1296" s="257"/>
      <c r="L1296" s="230"/>
      <c r="M1296" s="258"/>
      <c r="N1296" s="258"/>
      <c r="O1296" s="259"/>
      <c r="P1296" s="258"/>
      <c r="Q1296" s="259"/>
      <c r="R1296" s="261"/>
      <c r="S1296" s="261"/>
      <c r="T1296" s="236"/>
      <c r="U1296" s="402"/>
      <c r="V1296" s="277">
        <f t="shared" si="225"/>
        <v>0</v>
      </c>
      <c r="W1296" s="323" t="str">
        <f t="shared" si="226"/>
        <v/>
      </c>
      <c r="X1296" s="238" t="str">
        <f t="shared" si="227"/>
        <v/>
      </c>
      <c r="Y1296" s="252">
        <f t="shared" si="228"/>
        <v>0</v>
      </c>
      <c r="Z1296" s="252">
        <f t="shared" si="229"/>
        <v>0</v>
      </c>
      <c r="AA1296" s="253">
        <f t="shared" si="230"/>
        <v>0</v>
      </c>
      <c r="AB1296" s="254">
        <f t="shared" si="231"/>
        <v>0</v>
      </c>
      <c r="AC1296" s="254"/>
      <c r="AD1296" s="255"/>
    </row>
    <row r="1297" spans="1:30" ht="12.75" customHeight="1" x14ac:dyDescent="0.25">
      <c r="A1297" s="186"/>
      <c r="B1297" s="230"/>
      <c r="C1297" s="256"/>
      <c r="D1297" s="232"/>
      <c r="E1297" s="192">
        <f t="shared" si="221"/>
        <v>10</v>
      </c>
      <c r="F1297" s="144" t="str">
        <f>IFERROR(IF(MID(D1297,4,3)="AFE",VLOOKUP(D1297,'Affiliated entities'!$B$7:$T$37,2,FALSE),VLOOKUP(A1297,Beneficiaries!$A$9:$C$38,2,FALSE)),"")</f>
        <v/>
      </c>
      <c r="G1297" s="187" t="str">
        <f>IFERROR(IF(MID(D1297,4,3)="AFE",VLOOKUP(D1297,'Affiliated entities'!$B$7:$T$37,4,FALSE),VLOOKUP(A1297,Beneficiaries!$A$9:$C$38,3,FALSE)),"")</f>
        <v/>
      </c>
      <c r="H1297" s="188" t="b">
        <f t="shared" si="222"/>
        <v>1</v>
      </c>
      <c r="I1297" s="147" t="str">
        <f t="shared" si="223"/>
        <v/>
      </c>
      <c r="J1297" s="300">
        <f t="shared" si="224"/>
        <v>0</v>
      </c>
      <c r="K1297" s="257"/>
      <c r="L1297" s="230"/>
      <c r="M1297" s="258"/>
      <c r="N1297" s="258"/>
      <c r="O1297" s="259"/>
      <c r="P1297" s="258"/>
      <c r="Q1297" s="259"/>
      <c r="R1297" s="261"/>
      <c r="S1297" s="261"/>
      <c r="T1297" s="236"/>
      <c r="U1297" s="402"/>
      <c r="V1297" s="277">
        <f t="shared" si="225"/>
        <v>0</v>
      </c>
      <c r="W1297" s="323" t="str">
        <f t="shared" si="226"/>
        <v/>
      </c>
      <c r="X1297" s="238" t="str">
        <f t="shared" si="227"/>
        <v/>
      </c>
      <c r="Y1297" s="252">
        <f t="shared" si="228"/>
        <v>0</v>
      </c>
      <c r="Z1297" s="252">
        <f t="shared" si="229"/>
        <v>0</v>
      </c>
      <c r="AA1297" s="253">
        <f t="shared" si="230"/>
        <v>0</v>
      </c>
      <c r="AB1297" s="254">
        <f t="shared" si="231"/>
        <v>0</v>
      </c>
      <c r="AC1297" s="254"/>
      <c r="AD1297" s="255"/>
    </row>
    <row r="1298" spans="1:30" ht="12.75" customHeight="1" x14ac:dyDescent="0.25">
      <c r="A1298" s="186"/>
      <c r="B1298" s="230"/>
      <c r="C1298" s="256"/>
      <c r="D1298" s="232"/>
      <c r="E1298" s="192">
        <f t="shared" si="221"/>
        <v>10</v>
      </c>
      <c r="F1298" s="144" t="str">
        <f>IFERROR(IF(MID(D1298,4,3)="AFE",VLOOKUP(D1298,'Affiliated entities'!$B$7:$T$37,2,FALSE),VLOOKUP(A1298,Beneficiaries!$A$9:$C$38,2,FALSE)),"")</f>
        <v/>
      </c>
      <c r="G1298" s="187" t="str">
        <f>IFERROR(IF(MID(D1298,4,3)="AFE",VLOOKUP(D1298,'Affiliated entities'!$B$7:$T$37,4,FALSE),VLOOKUP(A1298,Beneficiaries!$A$9:$C$38,3,FALSE)),"")</f>
        <v/>
      </c>
      <c r="H1298" s="188" t="b">
        <f t="shared" si="222"/>
        <v>1</v>
      </c>
      <c r="I1298" s="147" t="str">
        <f t="shared" si="223"/>
        <v/>
      </c>
      <c r="J1298" s="300">
        <f t="shared" si="224"/>
        <v>0</v>
      </c>
      <c r="K1298" s="257"/>
      <c r="L1298" s="230"/>
      <c r="M1298" s="258"/>
      <c r="N1298" s="258"/>
      <c r="O1298" s="259"/>
      <c r="P1298" s="258"/>
      <c r="Q1298" s="259"/>
      <c r="R1298" s="261"/>
      <c r="S1298" s="261"/>
      <c r="T1298" s="236"/>
      <c r="U1298" s="402"/>
      <c r="V1298" s="277">
        <f t="shared" si="225"/>
        <v>0</v>
      </c>
      <c r="W1298" s="323" t="str">
        <f t="shared" si="226"/>
        <v/>
      </c>
      <c r="X1298" s="238" t="str">
        <f t="shared" si="227"/>
        <v/>
      </c>
      <c r="Y1298" s="252">
        <f t="shared" si="228"/>
        <v>0</v>
      </c>
      <c r="Z1298" s="252">
        <f t="shared" si="229"/>
        <v>0</v>
      </c>
      <c r="AA1298" s="253">
        <f t="shared" si="230"/>
        <v>0</v>
      </c>
      <c r="AB1298" s="254">
        <f t="shared" si="231"/>
        <v>0</v>
      </c>
      <c r="AC1298" s="254"/>
      <c r="AD1298" s="255"/>
    </row>
    <row r="1299" spans="1:30" ht="12.75" customHeight="1" x14ac:dyDescent="0.25">
      <c r="A1299" s="186"/>
      <c r="B1299" s="230"/>
      <c r="C1299" s="256"/>
      <c r="D1299" s="232"/>
      <c r="E1299" s="192">
        <f t="shared" si="221"/>
        <v>10</v>
      </c>
      <c r="F1299" s="144" t="str">
        <f>IFERROR(IF(MID(D1299,4,3)="AFE",VLOOKUP(D1299,'Affiliated entities'!$B$7:$T$37,2,FALSE),VLOOKUP(A1299,Beneficiaries!$A$9:$C$38,2,FALSE)),"")</f>
        <v/>
      </c>
      <c r="G1299" s="187" t="str">
        <f>IFERROR(IF(MID(D1299,4,3)="AFE",VLOOKUP(D1299,'Affiliated entities'!$B$7:$T$37,4,FALSE),VLOOKUP(A1299,Beneficiaries!$A$9:$C$38,3,FALSE)),"")</f>
        <v/>
      </c>
      <c r="H1299" s="188" t="b">
        <f t="shared" si="222"/>
        <v>1</v>
      </c>
      <c r="I1299" s="147" t="str">
        <f t="shared" si="223"/>
        <v/>
      </c>
      <c r="J1299" s="300">
        <f t="shared" si="224"/>
        <v>0</v>
      </c>
      <c r="K1299" s="257"/>
      <c r="L1299" s="230"/>
      <c r="M1299" s="258"/>
      <c r="N1299" s="258"/>
      <c r="O1299" s="259"/>
      <c r="P1299" s="258"/>
      <c r="Q1299" s="259"/>
      <c r="R1299" s="261"/>
      <c r="S1299" s="261"/>
      <c r="T1299" s="236"/>
      <c r="U1299" s="402"/>
      <c r="V1299" s="277">
        <f t="shared" si="225"/>
        <v>0</v>
      </c>
      <c r="W1299" s="323" t="str">
        <f t="shared" si="226"/>
        <v/>
      </c>
      <c r="X1299" s="238" t="str">
        <f t="shared" si="227"/>
        <v/>
      </c>
      <c r="Y1299" s="252">
        <f t="shared" si="228"/>
        <v>0</v>
      </c>
      <c r="Z1299" s="252">
        <f t="shared" si="229"/>
        <v>0</v>
      </c>
      <c r="AA1299" s="253">
        <f t="shared" si="230"/>
        <v>0</v>
      </c>
      <c r="AB1299" s="254">
        <f t="shared" si="231"/>
        <v>0</v>
      </c>
      <c r="AC1299" s="254"/>
      <c r="AD1299" s="255"/>
    </row>
    <row r="1300" spans="1:30" ht="12.75" customHeight="1" x14ac:dyDescent="0.25">
      <c r="A1300" s="186"/>
      <c r="B1300" s="230"/>
      <c r="C1300" s="256"/>
      <c r="D1300" s="232"/>
      <c r="E1300" s="192">
        <f t="shared" si="221"/>
        <v>10</v>
      </c>
      <c r="F1300" s="144" t="str">
        <f>IFERROR(IF(MID(D1300,4,3)="AFE",VLOOKUP(D1300,'Affiliated entities'!$B$7:$T$37,2,FALSE),VLOOKUP(A1300,Beneficiaries!$A$9:$C$38,2,FALSE)),"")</f>
        <v/>
      </c>
      <c r="G1300" s="187" t="str">
        <f>IFERROR(IF(MID(D1300,4,3)="AFE",VLOOKUP(D1300,'Affiliated entities'!$B$7:$T$37,4,FALSE),VLOOKUP(A1300,Beneficiaries!$A$9:$C$38,3,FALSE)),"")</f>
        <v/>
      </c>
      <c r="H1300" s="188" t="b">
        <f t="shared" si="222"/>
        <v>1</v>
      </c>
      <c r="I1300" s="147" t="str">
        <f t="shared" si="223"/>
        <v/>
      </c>
      <c r="J1300" s="300">
        <f t="shared" si="224"/>
        <v>0</v>
      </c>
      <c r="K1300" s="257"/>
      <c r="L1300" s="230"/>
      <c r="M1300" s="258"/>
      <c r="N1300" s="258"/>
      <c r="O1300" s="259"/>
      <c r="P1300" s="258"/>
      <c r="Q1300" s="259"/>
      <c r="R1300" s="261"/>
      <c r="S1300" s="261"/>
      <c r="T1300" s="236"/>
      <c r="U1300" s="402"/>
      <c r="V1300" s="277">
        <f t="shared" si="225"/>
        <v>0</v>
      </c>
      <c r="W1300" s="323" t="str">
        <f t="shared" si="226"/>
        <v/>
      </c>
      <c r="X1300" s="238" t="str">
        <f t="shared" si="227"/>
        <v/>
      </c>
      <c r="Y1300" s="252">
        <f t="shared" si="228"/>
        <v>0</v>
      </c>
      <c r="Z1300" s="252">
        <f t="shared" si="229"/>
        <v>0</v>
      </c>
      <c r="AA1300" s="253">
        <f t="shared" si="230"/>
        <v>0</v>
      </c>
      <c r="AB1300" s="254">
        <f t="shared" si="231"/>
        <v>0</v>
      </c>
      <c r="AC1300" s="254"/>
      <c r="AD1300" s="255"/>
    </row>
    <row r="1301" spans="1:30" ht="12.75" customHeight="1" x14ac:dyDescent="0.25">
      <c r="A1301" s="186"/>
      <c r="B1301" s="230"/>
      <c r="C1301" s="256"/>
      <c r="D1301" s="232"/>
      <c r="E1301" s="192">
        <f t="shared" si="221"/>
        <v>10</v>
      </c>
      <c r="F1301" s="144" t="str">
        <f>IFERROR(IF(MID(D1301,4,3)="AFE",VLOOKUP(D1301,'Affiliated entities'!$B$7:$T$37,2,FALSE),VLOOKUP(A1301,Beneficiaries!$A$9:$C$38,2,FALSE)),"")</f>
        <v/>
      </c>
      <c r="G1301" s="187" t="str">
        <f>IFERROR(IF(MID(D1301,4,3)="AFE",VLOOKUP(D1301,'Affiliated entities'!$B$7:$T$37,4,FALSE),VLOOKUP(A1301,Beneficiaries!$A$9:$C$38,3,FALSE)),"")</f>
        <v/>
      </c>
      <c r="H1301" s="188" t="b">
        <f t="shared" si="222"/>
        <v>1</v>
      </c>
      <c r="I1301" s="147" t="str">
        <f t="shared" si="223"/>
        <v/>
      </c>
      <c r="J1301" s="300">
        <f t="shared" si="224"/>
        <v>0</v>
      </c>
      <c r="K1301" s="257"/>
      <c r="L1301" s="230"/>
      <c r="M1301" s="258"/>
      <c r="N1301" s="258"/>
      <c r="O1301" s="259"/>
      <c r="P1301" s="258"/>
      <c r="Q1301" s="259"/>
      <c r="R1301" s="261"/>
      <c r="S1301" s="261"/>
      <c r="T1301" s="236"/>
      <c r="U1301" s="402"/>
      <c r="V1301" s="277">
        <f t="shared" si="225"/>
        <v>0</v>
      </c>
      <c r="W1301" s="323" t="str">
        <f t="shared" si="226"/>
        <v/>
      </c>
      <c r="X1301" s="238" t="str">
        <f t="shared" si="227"/>
        <v/>
      </c>
      <c r="Y1301" s="252">
        <f t="shared" si="228"/>
        <v>0</v>
      </c>
      <c r="Z1301" s="252">
        <f t="shared" si="229"/>
        <v>0</v>
      </c>
      <c r="AA1301" s="253">
        <f t="shared" si="230"/>
        <v>0</v>
      </c>
      <c r="AB1301" s="254">
        <f t="shared" si="231"/>
        <v>0</v>
      </c>
      <c r="AC1301" s="254"/>
      <c r="AD1301" s="255"/>
    </row>
    <row r="1302" spans="1:30" ht="12.75" customHeight="1" x14ac:dyDescent="0.25">
      <c r="A1302" s="186"/>
      <c r="B1302" s="230"/>
      <c r="C1302" s="256"/>
      <c r="D1302" s="232"/>
      <c r="E1302" s="192">
        <f t="shared" si="221"/>
        <v>10</v>
      </c>
      <c r="F1302" s="144" t="str">
        <f>IFERROR(IF(MID(D1302,4,3)="AFE",VLOOKUP(D1302,'Affiliated entities'!$B$7:$T$37,2,FALSE),VLOOKUP(A1302,Beneficiaries!$A$9:$C$38,2,FALSE)),"")</f>
        <v/>
      </c>
      <c r="G1302" s="187" t="str">
        <f>IFERROR(IF(MID(D1302,4,3)="AFE",VLOOKUP(D1302,'Affiliated entities'!$B$7:$T$37,4,FALSE),VLOOKUP(A1302,Beneficiaries!$A$9:$C$38,3,FALSE)),"")</f>
        <v/>
      </c>
      <c r="H1302" s="188" t="b">
        <f t="shared" si="222"/>
        <v>1</v>
      </c>
      <c r="I1302" s="147" t="str">
        <f t="shared" si="223"/>
        <v/>
      </c>
      <c r="J1302" s="300">
        <f t="shared" si="224"/>
        <v>0</v>
      </c>
      <c r="K1302" s="257"/>
      <c r="L1302" s="230"/>
      <c r="M1302" s="258"/>
      <c r="N1302" s="258"/>
      <c r="O1302" s="259"/>
      <c r="P1302" s="258"/>
      <c r="Q1302" s="259"/>
      <c r="R1302" s="261"/>
      <c r="S1302" s="261"/>
      <c r="T1302" s="236"/>
      <c r="U1302" s="402"/>
      <c r="V1302" s="277">
        <f t="shared" si="225"/>
        <v>0</v>
      </c>
      <c r="W1302" s="323" t="str">
        <f t="shared" si="226"/>
        <v/>
      </c>
      <c r="X1302" s="238" t="str">
        <f t="shared" si="227"/>
        <v/>
      </c>
      <c r="Y1302" s="252">
        <f t="shared" si="228"/>
        <v>0</v>
      </c>
      <c r="Z1302" s="252">
        <f t="shared" si="229"/>
        <v>0</v>
      </c>
      <c r="AA1302" s="253">
        <f t="shared" si="230"/>
        <v>0</v>
      </c>
      <c r="AB1302" s="254">
        <f t="shared" si="231"/>
        <v>0</v>
      </c>
      <c r="AC1302" s="254"/>
      <c r="AD1302" s="255"/>
    </row>
    <row r="1303" spans="1:30" ht="12.75" customHeight="1" x14ac:dyDescent="0.25">
      <c r="A1303" s="186"/>
      <c r="B1303" s="230"/>
      <c r="C1303" s="256"/>
      <c r="D1303" s="232"/>
      <c r="E1303" s="192">
        <f t="shared" si="221"/>
        <v>10</v>
      </c>
      <c r="F1303" s="144" t="str">
        <f>IFERROR(IF(MID(D1303,4,3)="AFE",VLOOKUP(D1303,'Affiliated entities'!$B$7:$T$37,2,FALSE),VLOOKUP(A1303,Beneficiaries!$A$9:$C$38,2,FALSE)),"")</f>
        <v/>
      </c>
      <c r="G1303" s="187" t="str">
        <f>IFERROR(IF(MID(D1303,4,3)="AFE",VLOOKUP(D1303,'Affiliated entities'!$B$7:$T$37,4,FALSE),VLOOKUP(A1303,Beneficiaries!$A$9:$C$38,3,FALSE)),"")</f>
        <v/>
      </c>
      <c r="H1303" s="188" t="b">
        <f t="shared" si="222"/>
        <v>1</v>
      </c>
      <c r="I1303" s="147" t="str">
        <f t="shared" si="223"/>
        <v/>
      </c>
      <c r="J1303" s="300">
        <f t="shared" si="224"/>
        <v>0</v>
      </c>
      <c r="K1303" s="257"/>
      <c r="L1303" s="230"/>
      <c r="M1303" s="258"/>
      <c r="N1303" s="258"/>
      <c r="O1303" s="259"/>
      <c r="P1303" s="258"/>
      <c r="Q1303" s="259"/>
      <c r="R1303" s="261"/>
      <c r="S1303" s="261"/>
      <c r="T1303" s="236"/>
      <c r="U1303" s="402"/>
      <c r="V1303" s="277">
        <f t="shared" si="225"/>
        <v>0</v>
      </c>
      <c r="W1303" s="323" t="str">
        <f t="shared" si="226"/>
        <v/>
      </c>
      <c r="X1303" s="238" t="str">
        <f t="shared" si="227"/>
        <v/>
      </c>
      <c r="Y1303" s="252">
        <f t="shared" si="228"/>
        <v>0</v>
      </c>
      <c r="Z1303" s="252">
        <f t="shared" si="229"/>
        <v>0</v>
      </c>
      <c r="AA1303" s="253">
        <f t="shared" si="230"/>
        <v>0</v>
      </c>
      <c r="AB1303" s="254">
        <f t="shared" si="231"/>
        <v>0</v>
      </c>
      <c r="AC1303" s="254"/>
      <c r="AD1303" s="255"/>
    </row>
    <row r="1304" spans="1:30" ht="12.75" customHeight="1" x14ac:dyDescent="0.25">
      <c r="A1304" s="186"/>
      <c r="B1304" s="230"/>
      <c r="C1304" s="256"/>
      <c r="D1304" s="232"/>
      <c r="E1304" s="192">
        <f t="shared" si="221"/>
        <v>10</v>
      </c>
      <c r="F1304" s="144" t="str">
        <f>IFERROR(IF(MID(D1304,4,3)="AFE",VLOOKUP(D1304,'Affiliated entities'!$B$7:$T$37,2,FALSE),VLOOKUP(A1304,Beneficiaries!$A$9:$C$38,2,FALSE)),"")</f>
        <v/>
      </c>
      <c r="G1304" s="187" t="str">
        <f>IFERROR(IF(MID(D1304,4,3)="AFE",VLOOKUP(D1304,'Affiliated entities'!$B$7:$T$37,4,FALSE),VLOOKUP(A1304,Beneficiaries!$A$9:$C$38,3,FALSE)),"")</f>
        <v/>
      </c>
      <c r="H1304" s="188" t="b">
        <f t="shared" si="222"/>
        <v>1</v>
      </c>
      <c r="I1304" s="147" t="str">
        <f t="shared" si="223"/>
        <v/>
      </c>
      <c r="J1304" s="300">
        <f t="shared" si="224"/>
        <v>0</v>
      </c>
      <c r="K1304" s="257"/>
      <c r="L1304" s="230"/>
      <c r="M1304" s="258"/>
      <c r="N1304" s="258"/>
      <c r="O1304" s="259"/>
      <c r="P1304" s="258"/>
      <c r="Q1304" s="259"/>
      <c r="R1304" s="261"/>
      <c r="S1304" s="261"/>
      <c r="T1304" s="236"/>
      <c r="U1304" s="402"/>
      <c r="V1304" s="277">
        <f t="shared" si="225"/>
        <v>0</v>
      </c>
      <c r="W1304" s="323" t="str">
        <f t="shared" si="226"/>
        <v/>
      </c>
      <c r="X1304" s="238" t="str">
        <f t="shared" si="227"/>
        <v/>
      </c>
      <c r="Y1304" s="252">
        <f t="shared" si="228"/>
        <v>0</v>
      </c>
      <c r="Z1304" s="252">
        <f t="shared" si="229"/>
        <v>0</v>
      </c>
      <c r="AA1304" s="253">
        <f t="shared" si="230"/>
        <v>0</v>
      </c>
      <c r="AB1304" s="254">
        <f t="shared" si="231"/>
        <v>0</v>
      </c>
      <c r="AC1304" s="254"/>
      <c r="AD1304" s="255"/>
    </row>
    <row r="1305" spans="1:30" ht="12.75" customHeight="1" x14ac:dyDescent="0.25">
      <c r="A1305" s="186"/>
      <c r="B1305" s="230"/>
      <c r="C1305" s="256"/>
      <c r="D1305" s="232"/>
      <c r="E1305" s="192">
        <f t="shared" si="221"/>
        <v>10</v>
      </c>
      <c r="F1305" s="144" t="str">
        <f>IFERROR(IF(MID(D1305,4,3)="AFE",VLOOKUP(D1305,'Affiliated entities'!$B$7:$T$37,2,FALSE),VLOOKUP(A1305,Beneficiaries!$A$9:$C$38,2,FALSE)),"")</f>
        <v/>
      </c>
      <c r="G1305" s="187" t="str">
        <f>IFERROR(IF(MID(D1305,4,3)="AFE",VLOOKUP(D1305,'Affiliated entities'!$B$7:$T$37,4,FALSE),VLOOKUP(A1305,Beneficiaries!$A$9:$C$38,3,FALSE)),"")</f>
        <v/>
      </c>
      <c r="H1305" s="188" t="b">
        <f t="shared" si="222"/>
        <v>1</v>
      </c>
      <c r="I1305" s="147" t="str">
        <f t="shared" si="223"/>
        <v/>
      </c>
      <c r="J1305" s="300">
        <f t="shared" si="224"/>
        <v>0</v>
      </c>
      <c r="K1305" s="257"/>
      <c r="L1305" s="230"/>
      <c r="M1305" s="258"/>
      <c r="N1305" s="258"/>
      <c r="O1305" s="259"/>
      <c r="P1305" s="258"/>
      <c r="Q1305" s="259"/>
      <c r="R1305" s="261"/>
      <c r="S1305" s="261"/>
      <c r="T1305" s="236"/>
      <c r="U1305" s="402"/>
      <c r="V1305" s="277">
        <f t="shared" si="225"/>
        <v>0</v>
      </c>
      <c r="W1305" s="323" t="str">
        <f t="shared" si="226"/>
        <v/>
      </c>
      <c r="X1305" s="238" t="str">
        <f t="shared" si="227"/>
        <v/>
      </c>
      <c r="Y1305" s="252">
        <f t="shared" si="228"/>
        <v>0</v>
      </c>
      <c r="Z1305" s="252">
        <f t="shared" si="229"/>
        <v>0</v>
      </c>
      <c r="AA1305" s="253">
        <f t="shared" si="230"/>
        <v>0</v>
      </c>
      <c r="AB1305" s="254">
        <f t="shared" si="231"/>
        <v>0</v>
      </c>
      <c r="AC1305" s="254"/>
      <c r="AD1305" s="255"/>
    </row>
    <row r="1306" spans="1:30" ht="12.75" customHeight="1" x14ac:dyDescent="0.25">
      <c r="A1306" s="186"/>
      <c r="B1306" s="230"/>
      <c r="C1306" s="256"/>
      <c r="D1306" s="232"/>
      <c r="E1306" s="192">
        <f t="shared" si="55"/>
        <v>10</v>
      </c>
      <c r="F1306" s="144" t="str">
        <f>IFERROR(IF(MID(D1306,4,3)="AFE",VLOOKUP(D1306,'Affiliated entities'!$B$7:$T$37,2,FALSE),VLOOKUP(A1306,Beneficiaries!$A$9:$C$38,2,FALSE)),"")</f>
        <v/>
      </c>
      <c r="G1306" s="187" t="str">
        <f>IFERROR(IF(MID(D1306,4,3)="AFE",VLOOKUP(D1306,'Affiliated entities'!$B$7:$T$37,4,FALSE),VLOOKUP(A1306,Beneficiaries!$A$9:$C$38,3,FALSE)),"")</f>
        <v/>
      </c>
      <c r="H1306" s="188" t="b">
        <f t="shared" si="48"/>
        <v>1</v>
      </c>
      <c r="I1306" s="147" t="str">
        <f t="shared" si="49"/>
        <v/>
      </c>
      <c r="J1306" s="300">
        <f t="shared" si="50"/>
        <v>0</v>
      </c>
      <c r="K1306" s="257"/>
      <c r="L1306" s="230"/>
      <c r="M1306" s="258"/>
      <c r="N1306" s="258"/>
      <c r="O1306" s="259"/>
      <c r="P1306" s="258"/>
      <c r="Q1306" s="259"/>
      <c r="R1306" s="261"/>
      <c r="S1306" s="261"/>
      <c r="T1306" s="236"/>
      <c r="U1306" s="402"/>
      <c r="V1306" s="277">
        <f t="shared" si="51"/>
        <v>0</v>
      </c>
      <c r="W1306" s="323" t="str">
        <f t="shared" si="52"/>
        <v/>
      </c>
      <c r="X1306" s="238" t="str">
        <f t="shared" si="45"/>
        <v/>
      </c>
      <c r="Y1306" s="252">
        <f t="shared" si="46"/>
        <v>0</v>
      </c>
      <c r="Z1306" s="252">
        <f t="shared" si="53"/>
        <v>0</v>
      </c>
      <c r="AA1306" s="253">
        <f t="shared" si="54"/>
        <v>0</v>
      </c>
      <c r="AB1306" s="254">
        <f t="shared" si="47"/>
        <v>0</v>
      </c>
      <c r="AC1306" s="254"/>
      <c r="AD1306" s="255"/>
    </row>
    <row r="1307" spans="1:30" x14ac:dyDescent="0.2"/>
  </sheetData>
  <sheetProtection algorithmName="SHA-512" hashValue="6+2S/S98zfeqeQIp3W2nL5kGoCT750wksa77MJa5VS+mGh5pDhICqcDXG6Nlzu/YWPtZ6p/C534ClenjeSGD0A==" saltValue="bxzW2MblW/HsDsC1pi/suQ==" spinCount="100000" sheet="1" selectLockedCells="1"/>
  <mergeCells count="21">
    <mergeCell ref="R9:R10"/>
    <mergeCell ref="N9:O10"/>
    <mergeCell ref="S9:S10"/>
    <mergeCell ref="L9:L10"/>
    <mergeCell ref="X6:AD6"/>
    <mergeCell ref="AD9:AD10"/>
    <mergeCell ref="A9:A10"/>
    <mergeCell ref="B9:B10"/>
    <mergeCell ref="C9:C10"/>
    <mergeCell ref="M9:M10"/>
    <mergeCell ref="P9:Q10"/>
    <mergeCell ref="K9:K10"/>
    <mergeCell ref="D10:E10"/>
    <mergeCell ref="B2:E2"/>
    <mergeCell ref="K2:L2"/>
    <mergeCell ref="B3:E3"/>
    <mergeCell ref="K3:L3"/>
    <mergeCell ref="D9:E9"/>
    <mergeCell ref="B4:E4"/>
    <mergeCell ref="K4:L4"/>
    <mergeCell ref="K8:L8"/>
  </mergeCells>
  <phoneticPr fontId="12" type="noConversion"/>
  <conditionalFormatting sqref="Y11:Y305 Y1306">
    <cfRule type="cellIs" dxfId="52" priority="38" stopIfTrue="1" operator="notEqual">
      <formula>$T11</formula>
    </cfRule>
  </conditionalFormatting>
  <conditionalFormatting sqref="Z11:Z305 Z1306">
    <cfRule type="cellIs" dxfId="51" priority="39" stopIfTrue="1" operator="notEqual">
      <formula>#REF!</formula>
    </cfRule>
  </conditionalFormatting>
  <conditionalFormatting sqref="V11:W305 V1306:W1306">
    <cfRule type="cellIs" dxfId="50" priority="40" stopIfTrue="1" operator="equal">
      <formula>"ERROR"</formula>
    </cfRule>
  </conditionalFormatting>
  <conditionalFormatting sqref="X11:X305 X1306">
    <cfRule type="cellIs" dxfId="49" priority="41" stopIfTrue="1" operator="notEqual">
      <formula>""</formula>
    </cfRule>
  </conditionalFormatting>
  <conditionalFormatting sqref="AB11:AC305 AB1306:AC1306">
    <cfRule type="cellIs" dxfId="48" priority="42" stopIfTrue="1" operator="notEqual">
      <formula>0</formula>
    </cfRule>
  </conditionalFormatting>
  <conditionalFormatting sqref="O11 Q11 Q13:Q305 O13:O305 O1306 Q1306">
    <cfRule type="cellIs" dxfId="47" priority="43" stopIfTrue="1" operator="equal">
      <formula>"IN"</formula>
    </cfRule>
  </conditionalFormatting>
  <conditionalFormatting sqref="O11 Q11 Q13:Q305 O13:O305 O1306 Q1306">
    <cfRule type="cellIs" dxfId="46" priority="37" stopIfTrue="1" operator="equal">
      <formula>"IN"</formula>
    </cfRule>
  </conditionalFormatting>
  <conditionalFormatting sqref="O11 Q11 Q13:Q305 O13:O305 O1306 Q1306">
    <cfRule type="cellIs" dxfId="45" priority="36" stopIfTrue="1" operator="equal">
      <formula>"IN"</formula>
    </cfRule>
  </conditionalFormatting>
  <conditionalFormatting sqref="O11 O13:O305 O1306">
    <cfRule type="cellIs" dxfId="44" priority="35" stopIfTrue="1" operator="equal">
      <formula>"IN"</formula>
    </cfRule>
  </conditionalFormatting>
  <conditionalFormatting sqref="Q11 Q13:Q305 Q1306">
    <cfRule type="cellIs" dxfId="43" priority="34" stopIfTrue="1" operator="equal">
      <formula>"IN"</formula>
    </cfRule>
  </conditionalFormatting>
  <conditionalFormatting sqref="Q22:Q23 O22:O23">
    <cfRule type="cellIs" dxfId="42" priority="33" stopIfTrue="1" operator="equal">
      <formula>"IN"</formula>
    </cfRule>
  </conditionalFormatting>
  <conditionalFormatting sqref="O22:O23">
    <cfRule type="cellIs" dxfId="41" priority="32" stopIfTrue="1" operator="equal">
      <formula>"IN"</formula>
    </cfRule>
  </conditionalFormatting>
  <conditionalFormatting sqref="Q22:Q23">
    <cfRule type="cellIs" dxfId="40" priority="31" stopIfTrue="1" operator="equal">
      <formula>"IN"</formula>
    </cfRule>
  </conditionalFormatting>
  <conditionalFormatting sqref="Q24:Q32 O24:O32">
    <cfRule type="cellIs" dxfId="39" priority="30" stopIfTrue="1" operator="equal">
      <formula>"IN"</formula>
    </cfRule>
  </conditionalFormatting>
  <conditionalFormatting sqref="O24:O32">
    <cfRule type="cellIs" dxfId="38" priority="29" stopIfTrue="1" operator="equal">
      <formula>"IN"</formula>
    </cfRule>
  </conditionalFormatting>
  <conditionalFormatting sqref="Q24:Q32">
    <cfRule type="cellIs" dxfId="37" priority="28" stopIfTrue="1" operator="equal">
      <formula>"IN"</formula>
    </cfRule>
  </conditionalFormatting>
  <conditionalFormatting sqref="Q33:Q41 O33:O41">
    <cfRule type="cellIs" dxfId="36" priority="27" stopIfTrue="1" operator="equal">
      <formula>"IN"</formula>
    </cfRule>
  </conditionalFormatting>
  <conditionalFormatting sqref="O33:O41">
    <cfRule type="cellIs" dxfId="35" priority="26" stopIfTrue="1" operator="equal">
      <formula>"IN"</formula>
    </cfRule>
  </conditionalFormatting>
  <conditionalFormatting sqref="Q33:Q41">
    <cfRule type="cellIs" dxfId="34" priority="25" stopIfTrue="1" operator="equal">
      <formula>"IN"</formula>
    </cfRule>
  </conditionalFormatting>
  <conditionalFormatting sqref="Q11 Q13:Q305 Q1306">
    <cfRule type="cellIs" dxfId="33" priority="24" stopIfTrue="1" operator="equal">
      <formula>"IN"</formula>
    </cfRule>
  </conditionalFormatting>
  <conditionalFormatting sqref="O12 Q12">
    <cfRule type="cellIs" dxfId="32" priority="22" stopIfTrue="1" operator="equal">
      <formula>"IN"</formula>
    </cfRule>
  </conditionalFormatting>
  <conditionalFormatting sqref="O12 Q12">
    <cfRule type="cellIs" dxfId="31" priority="21" stopIfTrue="1" operator="equal">
      <formula>"IN"</formula>
    </cfRule>
  </conditionalFormatting>
  <conditionalFormatting sqref="O12 Q12">
    <cfRule type="cellIs" dxfId="30" priority="20" stopIfTrue="1" operator="equal">
      <formula>"IN"</formula>
    </cfRule>
  </conditionalFormatting>
  <conditionalFormatting sqref="O12">
    <cfRule type="cellIs" dxfId="29" priority="19" stopIfTrue="1" operator="equal">
      <formula>"IN"</formula>
    </cfRule>
  </conditionalFormatting>
  <conditionalFormatting sqref="Q12">
    <cfRule type="cellIs" dxfId="28" priority="18" stopIfTrue="1" operator="equal">
      <formula>"IN"</formula>
    </cfRule>
  </conditionalFormatting>
  <conditionalFormatting sqref="Q12">
    <cfRule type="cellIs" dxfId="27" priority="17" stopIfTrue="1" operator="equal">
      <formula>"IN"</formula>
    </cfRule>
  </conditionalFormatting>
  <conditionalFormatting sqref="Y306:Y1305">
    <cfRule type="cellIs" dxfId="26" priority="9" stopIfTrue="1" operator="notEqual">
      <formula>$T306</formula>
    </cfRule>
  </conditionalFormatting>
  <conditionalFormatting sqref="Z306:Z1305">
    <cfRule type="cellIs" dxfId="25" priority="10" stopIfTrue="1" operator="notEqual">
      <formula>#REF!</formula>
    </cfRule>
  </conditionalFormatting>
  <conditionalFormatting sqref="V306:W1305">
    <cfRule type="cellIs" dxfId="24" priority="11" stopIfTrue="1" operator="equal">
      <formula>"ERROR"</formula>
    </cfRule>
  </conditionalFormatting>
  <conditionalFormatting sqref="X306:X1305">
    <cfRule type="cellIs" dxfId="23" priority="12" stopIfTrue="1" operator="notEqual">
      <formula>""</formula>
    </cfRule>
  </conditionalFormatting>
  <conditionalFormatting sqref="AB306:AC1305">
    <cfRule type="cellIs" dxfId="22" priority="13" stopIfTrue="1" operator="notEqual">
      <formula>0</formula>
    </cfRule>
  </conditionalFormatting>
  <conditionalFormatting sqref="Q306:Q1305 O306:O1305">
    <cfRule type="cellIs" dxfId="21" priority="14" stopIfTrue="1" operator="equal">
      <formula>"IN"</formula>
    </cfRule>
  </conditionalFormatting>
  <conditionalFormatting sqref="Q306:Q1305 O306:O1305">
    <cfRule type="cellIs" dxfId="20" priority="8" stopIfTrue="1" operator="equal">
      <formula>"IN"</formula>
    </cfRule>
  </conditionalFormatting>
  <conditionalFormatting sqref="Q306:Q1305 O306:O1305">
    <cfRule type="cellIs" dxfId="19" priority="7" stopIfTrue="1" operator="equal">
      <formula>"IN"</formula>
    </cfRule>
  </conditionalFormatting>
  <conditionalFormatting sqref="O306:O1305">
    <cfRule type="cellIs" dxfId="18" priority="6" stopIfTrue="1" operator="equal">
      <formula>"IN"</formula>
    </cfRule>
  </conditionalFormatting>
  <conditionalFormatting sqref="Q306:Q1305">
    <cfRule type="cellIs" dxfId="17" priority="5" stopIfTrue="1" operator="equal">
      <formula>"IN"</formula>
    </cfRule>
  </conditionalFormatting>
  <conditionalFormatting sqref="Q306:Q1305">
    <cfRule type="cellIs" dxfId="16" priority="4" stopIfTrue="1" operator="equal">
      <formula>"IN"</formula>
    </cfRule>
  </conditionalFormatting>
  <dataValidations count="5">
    <dataValidation type="date" errorStyle="warning" allowBlank="1" showInputMessage="1" showErrorMessage="1" errorTitle="Ineligible date " error="Be aware that the date you have entered is not covered by the eligibility period (sheet &quot;Summary&quot;)" sqref="R11:R1306">
      <formula1>$R$6</formula1>
      <formula2>$S$6</formula2>
    </dataValidation>
    <dataValidation type="date" errorStyle="warning" allowBlank="1" showInputMessage="1" showErrorMessage="1" errorTitle="Ineligible Date " error="Be aware that the date you have entered is not covered by the eligibility period (sheet &quot;Summary&quot;) or is anterior to the Start Date" sqref="S11:S1306">
      <formula1>R11</formula1>
      <formula2>$S$6</formula2>
    </dataValidation>
    <dataValidation type="list" allowBlank="1" showInputMessage="1" showErrorMessage="1" sqref="A11:A1306">
      <formula1>LISTA</formula1>
    </dataValidation>
    <dataValidation type="list" allowBlank="1" showInputMessage="1" showErrorMessage="1" sqref="D11:D1306">
      <formula1>LISTA3</formula1>
    </dataValidation>
    <dataValidation type="list" allowBlank="1" showInputMessage="1" showErrorMessage="1" sqref="L11:L1306">
      <formula1>"WP1,WP2,WP3,WP4,WP5,WP6,WP7,WP8,WP9,WP10,WP11,WP12"</formula1>
    </dataValidation>
  </dataValidations>
  <hyperlinks>
    <hyperlink ref="D1" r:id="rId1"/>
  </hyperlinks>
  <printOptions horizontalCentered="1" verticalCentered="1"/>
  <pageMargins left="0.55118110236220474" right="0.55118110236220474" top="0.98425196850393704" bottom="0.98425196850393704" header="0.51181102362204722" footer="0.51181102362204722"/>
  <pageSetup paperSize="9" scale="51" fitToHeight="0" orientation="landscape" r:id="rId2"/>
  <headerFooter alignWithMargins="0">
    <oddHeader>&amp;CTravel and subsistence for project staff</oddHeader>
  </headerFooter>
  <drawing r:id="rId3"/>
  <extLst>
    <ext xmlns:x14="http://schemas.microsoft.com/office/spreadsheetml/2009/9/main" uri="{78C0D931-6437-407d-A8EE-F0AAD7539E65}">
      <x14:conditionalFormattings>
        <x14:conditionalFormatting xmlns:xm="http://schemas.microsoft.com/office/excel/2006/main">
          <x14:cfRule type="iconSet" priority="23" id="{4A5720B5-7E4C-49CE-BE33-05259DC44DFF}">
            <x14:iconSet iconSet="3Symbols2" custom="1">
              <x14:cfvo type="percent">
                <xm:f>0</xm:f>
              </x14:cfvo>
              <x14:cfvo type="num">
                <xm:f>0</xm:f>
              </x14:cfvo>
              <x14:cfvo type="num">
                <xm:f>9</xm:f>
              </x14:cfvo>
              <x14:cfIcon iconSet="3Symbols2" iconId="0"/>
              <x14:cfIcon iconSet="3Symbols2" iconId="0"/>
              <x14:cfIcon iconSet="3Symbols2" iconId="2"/>
            </x14:iconSet>
          </x14:cfRule>
          <xm:sqref>E12:E305 E1306</xm:sqref>
        </x14:conditionalFormatting>
        <x14:conditionalFormatting xmlns:xm="http://schemas.microsoft.com/office/excel/2006/main">
          <x14:cfRule type="iconSet" priority="16" id="{CABDDEDA-7B40-4ED1-8059-A35DC4BF7FBC}">
            <x14:iconSet showValue="0" custom="1">
              <x14:cfvo type="percent">
                <xm:f>0</xm:f>
              </x14:cfvo>
              <x14:cfvo type="formula">
                <xm:f>1</xm:f>
              </x14:cfvo>
              <x14:cfvo type="formula">
                <xm:f>5</xm:f>
              </x14:cfvo>
              <x14:cfIcon iconSet="3TrafficLights1" iconId="0"/>
              <x14:cfIcon iconSet="3Symbols2" iconId="0"/>
              <x14:cfIcon iconSet="3TrafficLights1" iconId="2"/>
            </x14:iconSet>
          </x14:cfRule>
          <xm:sqref>H11:H305 H1306</xm:sqref>
        </x14:conditionalFormatting>
        <x14:conditionalFormatting xmlns:xm="http://schemas.microsoft.com/office/excel/2006/main">
          <x14:cfRule type="iconSet" priority="15" id="{62C3E3AF-A4A6-4A72-8286-0C444513CAA5}">
            <x14:iconSet iconSet="3Symbols2" custom="1">
              <x14:cfvo type="percent">
                <xm:f>0</xm:f>
              </x14:cfvo>
              <x14:cfvo type="num">
                <xm:f>0</xm:f>
              </x14:cfvo>
              <x14:cfvo type="num">
                <xm:f>9</xm:f>
              </x14:cfvo>
              <x14:cfIcon iconSet="3Symbols2" iconId="0"/>
              <x14:cfIcon iconSet="3Symbols2" iconId="0"/>
              <x14:cfIcon iconSet="3Symbols2" iconId="2"/>
            </x14:iconSet>
          </x14:cfRule>
          <xm:sqref>E11:E305 E1306</xm:sqref>
        </x14:conditionalFormatting>
        <x14:conditionalFormatting xmlns:xm="http://schemas.microsoft.com/office/excel/2006/main">
          <x14:cfRule type="iconSet" priority="3" id="{A9B32AAB-6003-4F4F-B112-4AC6D1DCD118}">
            <x14:iconSet iconSet="3Symbols2" custom="1">
              <x14:cfvo type="percent">
                <xm:f>0</xm:f>
              </x14:cfvo>
              <x14:cfvo type="num">
                <xm:f>0</xm:f>
              </x14:cfvo>
              <x14:cfvo type="num">
                <xm:f>9</xm:f>
              </x14:cfvo>
              <x14:cfIcon iconSet="3Symbols2" iconId="0"/>
              <x14:cfIcon iconSet="3Symbols2" iconId="0"/>
              <x14:cfIcon iconSet="3Symbols2" iconId="2"/>
            </x14:iconSet>
          </x14:cfRule>
          <xm:sqref>E306:E1305</xm:sqref>
        </x14:conditionalFormatting>
        <x14:conditionalFormatting xmlns:xm="http://schemas.microsoft.com/office/excel/2006/main">
          <x14:cfRule type="iconSet" priority="2" id="{2C1B84FA-54FB-4F17-81EA-7F3984C39C06}">
            <x14:iconSet showValue="0" custom="1">
              <x14:cfvo type="percent">
                <xm:f>0</xm:f>
              </x14:cfvo>
              <x14:cfvo type="formula">
                <xm:f>1</xm:f>
              </x14:cfvo>
              <x14:cfvo type="formula">
                <xm:f>5</xm:f>
              </x14:cfvo>
              <x14:cfIcon iconSet="3TrafficLights1" iconId="0"/>
              <x14:cfIcon iconSet="3Symbols2" iconId="0"/>
              <x14:cfIcon iconSet="3TrafficLights1" iconId="2"/>
            </x14:iconSet>
          </x14:cfRule>
          <xm:sqref>H306:H1305</xm:sqref>
        </x14:conditionalFormatting>
        <x14:conditionalFormatting xmlns:xm="http://schemas.microsoft.com/office/excel/2006/main">
          <x14:cfRule type="iconSet" priority="1" id="{5797855C-991D-49EE-BCCC-7DAC690A05D9}">
            <x14:iconSet iconSet="3Symbols2" custom="1">
              <x14:cfvo type="percent">
                <xm:f>0</xm:f>
              </x14:cfvo>
              <x14:cfvo type="num">
                <xm:f>0</xm:f>
              </x14:cfvo>
              <x14:cfvo type="num">
                <xm:f>9</xm:f>
              </x14:cfvo>
              <x14:cfIcon iconSet="3Symbols2" iconId="0"/>
              <x14:cfIcon iconSet="3Symbols2" iconId="0"/>
              <x14:cfIcon iconSet="3Symbols2" iconId="2"/>
            </x14:iconSet>
          </x14:cfRule>
          <xm:sqref>E306:E1305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Countries!$C$5:$C$230</xm:f>
          </x14:formula1>
          <xm:sqref>O11:O1306</xm:sqref>
        </x14:dataValidation>
        <x14:dataValidation type="list" allowBlank="1" showInputMessage="1" showErrorMessage="1">
          <x14:formula1>
            <xm:f>Countries!$C$4:$C$230</xm:f>
          </x14:formula1>
          <xm:sqref>Q11:Q1306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O210"/>
  <sheetViews>
    <sheetView zoomScale="90" zoomScaleNormal="90" workbookViewId="0">
      <pane ySplit="9" topLeftCell="A10" activePane="bottomLeft" state="frozen"/>
      <selection pane="bottomLeft" activeCell="S10" sqref="S10"/>
    </sheetView>
  </sheetViews>
  <sheetFormatPr defaultColWidth="0" defaultRowHeight="12.75" zeroHeight="1" x14ac:dyDescent="0.2"/>
  <cols>
    <col min="1" max="1" width="11" style="238" customWidth="1"/>
    <col min="2" max="2" width="8" style="239" customWidth="1"/>
    <col min="3" max="3" width="15" style="239" customWidth="1"/>
    <col min="4" max="4" width="10.85546875" style="238" customWidth="1"/>
    <col min="5" max="5" width="6" style="238" customWidth="1"/>
    <col min="6" max="6" width="13.140625" style="238" customWidth="1"/>
    <col min="7" max="7" width="11.7109375" style="238" customWidth="1"/>
    <col min="8" max="8" width="16" style="238" hidden="1" customWidth="1"/>
    <col min="9" max="10" width="16.42578125" style="238" hidden="1" customWidth="1"/>
    <col min="11" max="11" width="39" style="239" customWidth="1"/>
    <col min="12" max="12" width="16.5703125" style="239" customWidth="1"/>
    <col min="13" max="13" width="36.85546875" style="239" customWidth="1"/>
    <col min="14" max="15" width="11.42578125" style="239" customWidth="1"/>
    <col min="16" max="16" width="12.7109375" style="239" customWidth="1"/>
    <col min="17" max="18" width="10.42578125" style="239" customWidth="1"/>
    <col min="19" max="19" width="9.5703125" style="239" customWidth="1"/>
    <col min="20" max="20" width="16.7109375" style="239" customWidth="1"/>
    <col min="21" max="21" width="16.7109375" style="243" customWidth="1"/>
    <col min="22" max="22" width="0" style="265" hidden="1" customWidth="1"/>
    <col min="23" max="23" width="17.85546875" style="250" hidden="1" customWidth="1"/>
    <col min="24" max="24" width="9.140625" style="239" hidden="1" customWidth="1"/>
    <col min="25" max="25" width="10.140625" style="239" hidden="1" customWidth="1"/>
    <col min="26" max="26" width="35.7109375" style="239" hidden="1" customWidth="1"/>
    <col min="27" max="41" width="0" style="239" hidden="1" customWidth="1"/>
    <col min="42" max="16384" width="9.140625" style="239" hidden="1"/>
  </cols>
  <sheetData>
    <row r="1" spans="1:41" s="119" customFormat="1" ht="13.5" thickBot="1" x14ac:dyDescent="0.25">
      <c r="A1" s="140" t="s">
        <v>732</v>
      </c>
      <c r="B1" s="140"/>
      <c r="C1" s="140"/>
      <c r="D1" s="491" t="s">
        <v>733</v>
      </c>
      <c r="E1" s="140"/>
      <c r="F1" s="140"/>
      <c r="G1" s="140"/>
      <c r="H1" s="140"/>
      <c r="I1" s="140"/>
      <c r="J1" s="140"/>
      <c r="K1" s="229"/>
      <c r="L1" s="229"/>
      <c r="AG1" s="135"/>
      <c r="AK1" s="135"/>
      <c r="AO1" s="135"/>
    </row>
    <row r="2" spans="1:41" s="119" customFormat="1" ht="26.25" thickBot="1" x14ac:dyDescent="0.25">
      <c r="A2" s="397"/>
      <c r="B2" s="668" t="s">
        <v>134</v>
      </c>
      <c r="C2" s="668"/>
      <c r="D2" s="668"/>
      <c r="E2" s="668"/>
      <c r="F2" s="398" t="s">
        <v>691</v>
      </c>
      <c r="G2" s="398" t="s">
        <v>693</v>
      </c>
      <c r="H2" s="399"/>
      <c r="I2" s="399"/>
      <c r="J2" s="399"/>
      <c r="K2" s="668" t="s">
        <v>694</v>
      </c>
      <c r="L2" s="708"/>
      <c r="M2" s="687"/>
      <c r="AG2" s="135"/>
      <c r="AK2" s="135"/>
      <c r="AO2" s="135"/>
    </row>
    <row r="3" spans="1:41" s="119" customFormat="1" ht="83.1" customHeight="1" thickBot="1" x14ac:dyDescent="0.25">
      <c r="A3" s="400" t="s">
        <v>698</v>
      </c>
      <c r="B3" s="669" t="s">
        <v>757</v>
      </c>
      <c r="C3" s="669"/>
      <c r="D3" s="669"/>
      <c r="E3" s="669"/>
      <c r="F3" s="394" t="s">
        <v>692</v>
      </c>
      <c r="G3" s="395" t="s">
        <v>723</v>
      </c>
      <c r="H3" s="396"/>
      <c r="I3" s="396"/>
      <c r="J3" s="396"/>
      <c r="K3" s="669" t="s">
        <v>755</v>
      </c>
      <c r="L3" s="709"/>
      <c r="M3" s="674"/>
      <c r="AG3" s="135"/>
      <c r="AK3" s="135"/>
      <c r="AO3" s="135"/>
    </row>
    <row r="4" spans="1:41" x14ac:dyDescent="0.2"/>
    <row r="5" spans="1:41" ht="16.5" thickBot="1" x14ac:dyDescent="0.3">
      <c r="A5" s="263" t="s">
        <v>146</v>
      </c>
      <c r="C5" s="263"/>
      <c r="M5" s="240"/>
      <c r="P5" s="264">
        <f>'Summary Financial Statement'!I9</f>
        <v>0</v>
      </c>
      <c r="Q5" s="264">
        <f>'Summary Financial Statement'!L9</f>
        <v>0</v>
      </c>
      <c r="R5" s="264"/>
      <c r="T5" s="242" t="str">
        <f>IF('Summary Financial Statement'!$D$9&gt;"",'Summary Financial Statement'!$D$9,"")</f>
        <v/>
      </c>
      <c r="U5" s="242"/>
      <c r="W5" s="706" t="s">
        <v>123</v>
      </c>
      <c r="X5" s="706"/>
      <c r="Y5" s="706"/>
      <c r="Z5" s="706"/>
      <c r="AA5" s="266"/>
      <c r="AB5" s="266"/>
    </row>
    <row r="6" spans="1:41" ht="15.75" x14ac:dyDescent="0.2">
      <c r="A6" s="244" t="s">
        <v>1</v>
      </c>
      <c r="C6" s="244"/>
      <c r="K6" s="315"/>
      <c r="L6" s="315"/>
      <c r="M6" s="245"/>
      <c r="X6" s="246" t="s">
        <v>119</v>
      </c>
      <c r="Y6" s="247">
        <f>SUM(X10:X209)-Y7</f>
        <v>0</v>
      </c>
    </row>
    <row r="7" spans="1:41" ht="16.5" thickBot="1" x14ac:dyDescent="0.3">
      <c r="A7" s="239"/>
      <c r="B7" s="347" t="s">
        <v>677</v>
      </c>
      <c r="K7" s="267"/>
      <c r="L7" s="267"/>
      <c r="Q7" s="268"/>
      <c r="R7" s="268"/>
      <c r="S7" s="269"/>
      <c r="T7" s="269"/>
      <c r="U7" s="316"/>
      <c r="W7" s="270"/>
      <c r="X7" s="271" t="s">
        <v>110</v>
      </c>
      <c r="Y7" s="272">
        <f>SUM(Y10:Y209)</f>
        <v>0</v>
      </c>
      <c r="Z7" s="270"/>
      <c r="AA7" s="270"/>
      <c r="AB7" s="270"/>
    </row>
    <row r="8" spans="1:41" s="238" customFormat="1" ht="25.5" customHeight="1" thickBot="1" x14ac:dyDescent="0.25">
      <c r="A8" s="691" t="s">
        <v>742</v>
      </c>
      <c r="B8" s="715" t="s">
        <v>128</v>
      </c>
      <c r="C8" s="695" t="s">
        <v>610</v>
      </c>
      <c r="D8" s="688" t="s">
        <v>652</v>
      </c>
      <c r="E8" s="710"/>
      <c r="H8" s="145" t="s">
        <v>655</v>
      </c>
      <c r="I8" s="145" t="s">
        <v>656</v>
      </c>
      <c r="J8" s="302" t="s">
        <v>671</v>
      </c>
      <c r="K8" s="717" t="s">
        <v>2</v>
      </c>
      <c r="L8" s="683" t="s">
        <v>703</v>
      </c>
      <c r="M8" s="719" t="s">
        <v>724</v>
      </c>
      <c r="N8" s="713" t="s">
        <v>132</v>
      </c>
      <c r="O8" s="713" t="s">
        <v>750</v>
      </c>
      <c r="P8" s="713" t="s">
        <v>133</v>
      </c>
      <c r="Q8" s="713" t="s">
        <v>141</v>
      </c>
      <c r="R8" s="711" t="s">
        <v>137</v>
      </c>
      <c r="S8" s="699" t="s">
        <v>135</v>
      </c>
      <c r="T8" s="273" t="s">
        <v>134</v>
      </c>
      <c r="U8" s="310"/>
      <c r="V8" s="274"/>
      <c r="W8" s="250"/>
    </row>
    <row r="9" spans="1:41" s="250" customFormat="1" ht="23.25" customHeight="1" thickBot="1" x14ac:dyDescent="0.25">
      <c r="A9" s="692"/>
      <c r="B9" s="716"/>
      <c r="C9" s="696"/>
      <c r="D9" s="705" t="s">
        <v>653</v>
      </c>
      <c r="E9" s="686"/>
      <c r="F9" s="449" t="s">
        <v>654</v>
      </c>
      <c r="G9" s="449" t="s">
        <v>32</v>
      </c>
      <c r="H9" s="146"/>
      <c r="I9" s="146"/>
      <c r="J9" s="299"/>
      <c r="K9" s="718"/>
      <c r="L9" s="684"/>
      <c r="M9" s="720"/>
      <c r="N9" s="714"/>
      <c r="O9" s="714"/>
      <c r="P9" s="714"/>
      <c r="Q9" s="714"/>
      <c r="R9" s="712"/>
      <c r="S9" s="701"/>
      <c r="T9" s="275">
        <f>SUM(T10:T209)</f>
        <v>0</v>
      </c>
      <c r="U9" s="318" t="s">
        <v>673</v>
      </c>
      <c r="V9" s="319" t="s">
        <v>672</v>
      </c>
      <c r="W9" s="321" t="s">
        <v>136</v>
      </c>
      <c r="X9" s="320" t="s">
        <v>130</v>
      </c>
      <c r="Y9" s="271" t="s">
        <v>110</v>
      </c>
      <c r="Z9" s="250" t="s">
        <v>138</v>
      </c>
    </row>
    <row r="10" spans="1:41" ht="13.5" customHeight="1" x14ac:dyDescent="0.25">
      <c r="A10" s="186"/>
      <c r="B10" s="193">
        <v>1</v>
      </c>
      <c r="C10" s="256"/>
      <c r="D10" s="231"/>
      <c r="E10" s="191">
        <f>IF(H10=TRUE,10,0)</f>
        <v>10</v>
      </c>
      <c r="F10" s="144" t="str">
        <f>IFERROR(IF(MID(D10,4,3)="AFE",VLOOKUP(D10,'Affiliated entities'!$B$7:$T$37,2,FALSE),VLOOKUP(A10,Beneficiaries!$A$9:$C$38,2,FALSE)),"")</f>
        <v/>
      </c>
      <c r="G10" s="187" t="str">
        <f>IFERROR(IF(MID(D10,4,3)="AFE",VLOOKUP(D10,'Affiliated entities'!$B$7:$T$37,4,FALSE),VLOOKUP(A10,Beneficiaries!$A$9:$C$38,3,FALSE)),"")</f>
        <v/>
      </c>
      <c r="H10" s="188" t="b">
        <f>IF(I10="Partner",TRUE,ISNUMBER(FIND(A10,D10)))</f>
        <v>1</v>
      </c>
      <c r="I10" s="147" t="str">
        <f>IF(A10&lt;&gt;"",D10,"")</f>
        <v/>
      </c>
      <c r="J10" s="300">
        <f>IF(I10="partner",A10,0)</f>
        <v>0</v>
      </c>
      <c r="K10" s="149"/>
      <c r="L10" s="230"/>
      <c r="M10" s="149"/>
      <c r="N10" s="234"/>
      <c r="O10" s="280"/>
      <c r="P10" s="281"/>
      <c r="Q10" s="282"/>
      <c r="R10" s="281"/>
      <c r="S10" s="283"/>
      <c r="T10" s="277" t="str">
        <f>IF(P10="Purchase",MIN(N10*Q10*(R10/12)*S10,N10*S10),IF(P10="Rent/Lease",VALUE(N10*S10),""))</f>
        <v/>
      </c>
      <c r="U10" s="317" t="str">
        <f>IF(A10="","",(IF(OR(C10="",D10="",K10="",M10="",N10="",O10="",P10="",Q10="",R10="",S10=""),"FILL ALL FIELDS","")))</f>
        <v/>
      </c>
      <c r="V10" s="265">
        <f t="shared" ref="V10:V73" si="0">IF(T10="",0,VALUE(T10))</f>
        <v>0</v>
      </c>
      <c r="W10" s="250" t="str">
        <f>IF(A10="","",IF(OR(O10&lt;'Summary Financial Statement'!$I$9,O10&gt;'Summary Financial Statement'!$L$9),"CHECK DATES",""))</f>
        <v/>
      </c>
      <c r="X10" s="252" t="str">
        <f>T10</f>
        <v/>
      </c>
      <c r="Y10" s="254" t="str">
        <f t="shared" ref="Y10:Y74" si="1">IF(X10&lt;T10,T10-X10,"")</f>
        <v/>
      </c>
      <c r="Z10" s="255"/>
    </row>
    <row r="11" spans="1:41" ht="13.5" customHeight="1" x14ac:dyDescent="0.25">
      <c r="A11" s="186"/>
      <c r="B11" s="193">
        <v>2</v>
      </c>
      <c r="C11" s="256"/>
      <c r="D11" s="232"/>
      <c r="E11" s="192">
        <f t="shared" ref="E11" si="2">IF(H11=TRUE,10,0)</f>
        <v>10</v>
      </c>
      <c r="F11" s="144" t="str">
        <f>IFERROR(IF(MID(D11,4,3)="AFE",VLOOKUP(D11,'Affiliated entities'!$B$7:$T$37,2,FALSE),VLOOKUP(A11,Beneficiaries!$A$9:$C$38,2,FALSE)),"")</f>
        <v/>
      </c>
      <c r="G11" s="187" t="str">
        <f>IFERROR(IF(MID(D11,4,3)="AFE",VLOOKUP(D11,'Affiliated entities'!$B$7:$T$37,4,FALSE),VLOOKUP(A11,Beneficiaries!$A$9:$C$38,3,FALSE)),"")</f>
        <v/>
      </c>
      <c r="H11" s="188" t="b">
        <f t="shared" ref="H11:H74" si="3">IF(I11="Partner",TRUE,ISNUMBER(FIND(A11,D11)))</f>
        <v>1</v>
      </c>
      <c r="I11" s="147" t="str">
        <f t="shared" ref="I11:I74" si="4">IF(A11&lt;&gt;"",D11,"")</f>
        <v/>
      </c>
      <c r="J11" s="300">
        <f t="shared" ref="J11:J74" si="5">IF(I11="partner",A11,0)</f>
        <v>0</v>
      </c>
      <c r="K11" s="149"/>
      <c r="L11" s="230"/>
      <c r="M11" s="149"/>
      <c r="N11" s="234"/>
      <c r="O11" s="280"/>
      <c r="P11" s="281"/>
      <c r="Q11" s="282"/>
      <c r="R11" s="281"/>
      <c r="S11" s="283"/>
      <c r="T11" s="277" t="str">
        <f t="shared" ref="T11:T74" si="6">IF(P11="Purchase",MIN(N11*Q11*R11/12*S11,N11*S11),IF(P11="Rent/Lease",N11*S11,""))</f>
        <v/>
      </c>
      <c r="U11" s="317" t="str">
        <f t="shared" ref="U11:U74" si="7">IF(A11="","",(IF(OR(A11="",C11="",D11="",K11="",M11="",N11="",O11="",P11="",Q11="",R11="",S11=""),"FILL ALL FIELDS","")))</f>
        <v/>
      </c>
      <c r="V11" s="265">
        <f t="shared" si="0"/>
        <v>0</v>
      </c>
      <c r="W11" s="250" t="str">
        <f>IF(A11="","",IF(OR(O11&lt;'Summary Financial Statement'!$I$9,O11&gt;'Summary Financial Statement'!$L$9),"CHECK DATES",""))</f>
        <v/>
      </c>
      <c r="X11" s="252" t="str">
        <f t="shared" ref="X11:X74" si="8">T11</f>
        <v/>
      </c>
      <c r="Y11" s="254" t="str">
        <f t="shared" si="1"/>
        <v/>
      </c>
      <c r="Z11" s="255"/>
    </row>
    <row r="12" spans="1:41" ht="13.5" customHeight="1" x14ac:dyDescent="0.25">
      <c r="A12" s="186"/>
      <c r="B12" s="193">
        <v>3</v>
      </c>
      <c r="C12" s="256"/>
      <c r="D12" s="232"/>
      <c r="E12" s="192">
        <f t="shared" ref="E12:E75" si="9">IF(H12=TRUE,10,0)</f>
        <v>10</v>
      </c>
      <c r="F12" s="144" t="str">
        <f>IFERROR(IF(MID(D12,4,3)="AFE",VLOOKUP(D12,'Affiliated entities'!$B$7:$T$37,2,FALSE),VLOOKUP(A12,Beneficiaries!$A$9:$C$38,2,FALSE)),"")</f>
        <v/>
      </c>
      <c r="G12" s="187" t="str">
        <f>IFERROR(IF(MID(D12,4,3)="AFE",VLOOKUP(D12,'Affiliated entities'!$B$7:$T$37,4,FALSE),VLOOKUP(A12,Beneficiaries!$A$9:$C$38,3,FALSE)),"")</f>
        <v/>
      </c>
      <c r="H12" s="188" t="b">
        <f t="shared" si="3"/>
        <v>1</v>
      </c>
      <c r="I12" s="147" t="str">
        <f t="shared" si="4"/>
        <v/>
      </c>
      <c r="J12" s="300">
        <f t="shared" si="5"/>
        <v>0</v>
      </c>
      <c r="K12" s="149"/>
      <c r="L12" s="230"/>
      <c r="M12" s="149"/>
      <c r="N12" s="234"/>
      <c r="O12" s="280"/>
      <c r="P12" s="284"/>
      <c r="Q12" s="282"/>
      <c r="R12" s="281"/>
      <c r="S12" s="283"/>
      <c r="T12" s="277" t="str">
        <f t="shared" si="6"/>
        <v/>
      </c>
      <c r="U12" s="317" t="str">
        <f t="shared" si="7"/>
        <v/>
      </c>
      <c r="V12" s="265">
        <f t="shared" si="0"/>
        <v>0</v>
      </c>
      <c r="W12" s="250" t="str">
        <f>IF(A12="","",IF(OR(O12&lt;'Summary Financial Statement'!$I$9,O12&gt;'Summary Financial Statement'!$L$9),"CHECK DATES",""))</f>
        <v/>
      </c>
      <c r="X12" s="252" t="str">
        <f t="shared" si="8"/>
        <v/>
      </c>
      <c r="Y12" s="254" t="str">
        <f t="shared" si="1"/>
        <v/>
      </c>
      <c r="Z12" s="255"/>
    </row>
    <row r="13" spans="1:41" ht="12.75" customHeight="1" x14ac:dyDescent="0.25">
      <c r="A13" s="186"/>
      <c r="B13" s="193">
        <v>4</v>
      </c>
      <c r="C13" s="256"/>
      <c r="D13" s="232"/>
      <c r="E13" s="192">
        <f t="shared" si="9"/>
        <v>10</v>
      </c>
      <c r="F13" s="144" t="str">
        <f>IFERROR(IF(MID(D13,4,3)="AFE",VLOOKUP(D13,'Affiliated entities'!$B$7:$T$37,2,FALSE),VLOOKUP(A13,Beneficiaries!$A$9:$C$38,2,FALSE)),"")</f>
        <v/>
      </c>
      <c r="G13" s="187" t="str">
        <f>IFERROR(IF(MID(D13,4,3)="AFE",VLOOKUP(D13,'Affiliated entities'!$B$7:$T$37,4,FALSE),VLOOKUP(A13,Beneficiaries!$A$9:$C$38,3,FALSE)),"")</f>
        <v/>
      </c>
      <c r="H13" s="188" t="b">
        <f t="shared" si="3"/>
        <v>1</v>
      </c>
      <c r="I13" s="147" t="str">
        <f t="shared" si="4"/>
        <v/>
      </c>
      <c r="J13" s="300">
        <f t="shared" si="5"/>
        <v>0</v>
      </c>
      <c r="K13" s="149"/>
      <c r="L13" s="230"/>
      <c r="M13" s="149"/>
      <c r="N13" s="234"/>
      <c r="O13" s="285"/>
      <c r="P13" s="284"/>
      <c r="Q13" s="282"/>
      <c r="R13" s="281"/>
      <c r="S13" s="283"/>
      <c r="T13" s="277" t="str">
        <f t="shared" si="6"/>
        <v/>
      </c>
      <c r="U13" s="317" t="str">
        <f t="shared" si="7"/>
        <v/>
      </c>
      <c r="V13" s="265">
        <f t="shared" si="0"/>
        <v>0</v>
      </c>
      <c r="W13" s="250" t="str">
        <f>IF(A13="","",IF(OR(O13&lt;'Summary Financial Statement'!$I$9,O13&gt;'Summary Financial Statement'!$L$9),"CHECK DATES",""))</f>
        <v/>
      </c>
      <c r="X13" s="252" t="str">
        <f t="shared" si="8"/>
        <v/>
      </c>
      <c r="Y13" s="254" t="str">
        <f t="shared" si="1"/>
        <v/>
      </c>
      <c r="Z13" s="255"/>
    </row>
    <row r="14" spans="1:41" ht="15" x14ac:dyDescent="0.25">
      <c r="A14" s="186"/>
      <c r="B14" s="193">
        <v>5</v>
      </c>
      <c r="C14" s="256"/>
      <c r="D14" s="232"/>
      <c r="E14" s="192">
        <f t="shared" si="9"/>
        <v>10</v>
      </c>
      <c r="F14" s="144" t="str">
        <f>IFERROR(IF(MID(D14,4,3)="AFE",VLOOKUP(D14,'Affiliated entities'!$B$7:$T$37,2,FALSE),VLOOKUP(A14,Beneficiaries!$A$9:$C$38,2,FALSE)),"")</f>
        <v/>
      </c>
      <c r="G14" s="187" t="str">
        <f>IFERROR(IF(MID(D14,4,3)="AFE",VLOOKUP(D14,'Affiliated entities'!$B$7:$T$37,4,FALSE),VLOOKUP(A14,Beneficiaries!$A$9:$C$38,3,FALSE)),"")</f>
        <v/>
      </c>
      <c r="H14" s="188" t="b">
        <f t="shared" si="3"/>
        <v>1</v>
      </c>
      <c r="I14" s="147" t="str">
        <f t="shared" si="4"/>
        <v/>
      </c>
      <c r="J14" s="300">
        <f t="shared" si="5"/>
        <v>0</v>
      </c>
      <c r="K14" s="149"/>
      <c r="L14" s="230"/>
      <c r="M14" s="149"/>
      <c r="N14" s="234"/>
      <c r="O14" s="280"/>
      <c r="P14" s="284"/>
      <c r="Q14" s="282"/>
      <c r="R14" s="281"/>
      <c r="S14" s="283"/>
      <c r="T14" s="277" t="str">
        <f t="shared" si="6"/>
        <v/>
      </c>
      <c r="U14" s="317" t="str">
        <f t="shared" si="7"/>
        <v/>
      </c>
      <c r="V14" s="265">
        <f t="shared" si="0"/>
        <v>0</v>
      </c>
      <c r="W14" s="250" t="str">
        <f>IF(A14="","",IF(OR(O14&lt;'Summary Financial Statement'!$I$9,O14&gt;'Summary Financial Statement'!$L$9),"CHECK DATES",""))</f>
        <v/>
      </c>
      <c r="X14" s="252" t="str">
        <f t="shared" si="8"/>
        <v/>
      </c>
      <c r="Y14" s="254" t="str">
        <f t="shared" si="1"/>
        <v/>
      </c>
      <c r="Z14" s="255"/>
    </row>
    <row r="15" spans="1:41" ht="15" x14ac:dyDescent="0.25">
      <c r="A15" s="186"/>
      <c r="B15" s="193">
        <v>6</v>
      </c>
      <c r="C15" s="256"/>
      <c r="D15" s="232"/>
      <c r="E15" s="192">
        <f t="shared" si="9"/>
        <v>10</v>
      </c>
      <c r="F15" s="144" t="str">
        <f>IFERROR(IF(MID(D15,4,3)="AFE",VLOOKUP(D15,'Affiliated entities'!$B$7:$T$37,2,FALSE),VLOOKUP(A15,Beneficiaries!$A$9:$C$38,2,FALSE)),"")</f>
        <v/>
      </c>
      <c r="G15" s="187" t="str">
        <f>IFERROR(IF(MID(D15,4,3)="AFE",VLOOKUP(D15,'Affiliated entities'!$B$7:$T$37,4,FALSE),VLOOKUP(A15,Beneficiaries!$A$9:$C$38,3,FALSE)),"")</f>
        <v/>
      </c>
      <c r="H15" s="188" t="b">
        <f t="shared" si="3"/>
        <v>1</v>
      </c>
      <c r="I15" s="147" t="str">
        <f t="shared" si="4"/>
        <v/>
      </c>
      <c r="J15" s="300">
        <f t="shared" si="5"/>
        <v>0</v>
      </c>
      <c r="K15" s="149"/>
      <c r="L15" s="230"/>
      <c r="M15" s="149"/>
      <c r="N15" s="234"/>
      <c r="O15" s="285"/>
      <c r="P15" s="284"/>
      <c r="Q15" s="282"/>
      <c r="R15" s="281"/>
      <c r="S15" s="283"/>
      <c r="T15" s="277" t="str">
        <f t="shared" si="6"/>
        <v/>
      </c>
      <c r="U15" s="317" t="str">
        <f t="shared" si="7"/>
        <v/>
      </c>
      <c r="V15" s="265">
        <f t="shared" si="0"/>
        <v>0</v>
      </c>
      <c r="W15" s="250" t="str">
        <f>IF(A15="","",IF(OR(O15&lt;'Summary Financial Statement'!$I$9,O15&gt;'Summary Financial Statement'!$L$9),"CHECK DATES",""))</f>
        <v/>
      </c>
      <c r="X15" s="252" t="str">
        <f t="shared" si="8"/>
        <v/>
      </c>
      <c r="Y15" s="254" t="str">
        <f t="shared" si="1"/>
        <v/>
      </c>
      <c r="Z15" s="255"/>
    </row>
    <row r="16" spans="1:41" ht="15" x14ac:dyDescent="0.25">
      <c r="A16" s="186"/>
      <c r="B16" s="193">
        <v>7</v>
      </c>
      <c r="C16" s="256"/>
      <c r="D16" s="232"/>
      <c r="E16" s="192">
        <f t="shared" si="9"/>
        <v>10</v>
      </c>
      <c r="F16" s="144" t="str">
        <f>IFERROR(IF(MID(D16,4,3)="AFE",VLOOKUP(D16,'Affiliated entities'!$B$7:$T$37,2,FALSE),VLOOKUP(A16,Beneficiaries!$A$9:$C$38,2,FALSE)),"")</f>
        <v/>
      </c>
      <c r="G16" s="187" t="str">
        <f>IFERROR(IF(MID(D16,4,3)="AFE",VLOOKUP(D16,'Affiliated entities'!$B$7:$T$37,4,FALSE),VLOOKUP(A16,Beneficiaries!$A$9:$C$38,3,FALSE)),"")</f>
        <v/>
      </c>
      <c r="H16" s="188" t="b">
        <f t="shared" si="3"/>
        <v>1</v>
      </c>
      <c r="I16" s="147" t="str">
        <f t="shared" si="4"/>
        <v/>
      </c>
      <c r="J16" s="300">
        <f t="shared" si="5"/>
        <v>0</v>
      </c>
      <c r="K16" s="149"/>
      <c r="L16" s="230"/>
      <c r="M16" s="149"/>
      <c r="N16" s="234"/>
      <c r="O16" s="280"/>
      <c r="P16" s="284"/>
      <c r="Q16" s="282"/>
      <c r="R16" s="281"/>
      <c r="S16" s="283"/>
      <c r="T16" s="277" t="str">
        <f t="shared" si="6"/>
        <v/>
      </c>
      <c r="U16" s="317" t="str">
        <f t="shared" si="7"/>
        <v/>
      </c>
      <c r="V16" s="265">
        <f t="shared" si="0"/>
        <v>0</v>
      </c>
      <c r="W16" s="250" t="str">
        <f>IF(A16="","",IF(OR(O16&lt;'Summary Financial Statement'!$I$9,O16&gt;'Summary Financial Statement'!$L$9),"CHECK DATES",""))</f>
        <v/>
      </c>
      <c r="X16" s="252" t="str">
        <f t="shared" si="8"/>
        <v/>
      </c>
      <c r="Y16" s="254" t="str">
        <f t="shared" si="1"/>
        <v/>
      </c>
      <c r="Z16" s="255"/>
    </row>
    <row r="17" spans="1:26" ht="15" x14ac:dyDescent="0.25">
      <c r="A17" s="186"/>
      <c r="B17" s="193">
        <v>8</v>
      </c>
      <c r="C17" s="256"/>
      <c r="D17" s="232"/>
      <c r="E17" s="192">
        <f t="shared" si="9"/>
        <v>10</v>
      </c>
      <c r="F17" s="144" t="str">
        <f>IFERROR(IF(MID(D17,4,3)="AFE",VLOOKUP(D17,'Affiliated entities'!$B$7:$T$37,2,FALSE),VLOOKUP(A17,Beneficiaries!$A$9:$C$38,2,FALSE)),"")</f>
        <v/>
      </c>
      <c r="G17" s="187" t="str">
        <f>IFERROR(IF(MID(D17,4,3)="AFE",VLOOKUP(D17,'Affiliated entities'!$B$7:$T$37,4,FALSE),VLOOKUP(A17,Beneficiaries!$A$9:$C$38,3,FALSE)),"")</f>
        <v/>
      </c>
      <c r="H17" s="188" t="b">
        <f t="shared" si="3"/>
        <v>1</v>
      </c>
      <c r="I17" s="147" t="str">
        <f t="shared" si="4"/>
        <v/>
      </c>
      <c r="J17" s="300">
        <f t="shared" si="5"/>
        <v>0</v>
      </c>
      <c r="K17" s="150"/>
      <c r="L17" s="230"/>
      <c r="M17" s="150"/>
      <c r="N17" s="234"/>
      <c r="O17" s="285"/>
      <c r="P17" s="284"/>
      <c r="Q17" s="282"/>
      <c r="R17" s="281"/>
      <c r="S17" s="283"/>
      <c r="T17" s="277" t="str">
        <f t="shared" si="6"/>
        <v/>
      </c>
      <c r="U17" s="317" t="str">
        <f t="shared" si="7"/>
        <v/>
      </c>
      <c r="V17" s="265">
        <f t="shared" si="0"/>
        <v>0</v>
      </c>
      <c r="W17" s="250" t="str">
        <f>IF(A17="","",IF(OR(O17&lt;'Summary Financial Statement'!$I$9,O17&gt;'Summary Financial Statement'!$L$9),"CHECK DATES",""))</f>
        <v/>
      </c>
      <c r="X17" s="252" t="str">
        <f t="shared" si="8"/>
        <v/>
      </c>
      <c r="Y17" s="254" t="str">
        <f t="shared" si="1"/>
        <v/>
      </c>
      <c r="Z17" s="255"/>
    </row>
    <row r="18" spans="1:26" ht="15" x14ac:dyDescent="0.25">
      <c r="A18" s="186"/>
      <c r="B18" s="193">
        <v>9</v>
      </c>
      <c r="C18" s="256"/>
      <c r="D18" s="232"/>
      <c r="E18" s="192">
        <f t="shared" si="9"/>
        <v>10</v>
      </c>
      <c r="F18" s="144" t="str">
        <f>IFERROR(IF(MID(D18,4,3)="AFE",VLOOKUP(D18,'Affiliated entities'!$B$7:$T$37,2,FALSE),VLOOKUP(A18,Beneficiaries!$A$9:$C$38,2,FALSE)),"")</f>
        <v/>
      </c>
      <c r="G18" s="187" t="str">
        <f>IFERROR(IF(MID(D18,4,3)="AFE",VLOOKUP(D18,'Affiliated entities'!$B$7:$T$37,4,FALSE),VLOOKUP(A18,Beneficiaries!$A$9:$C$38,3,FALSE)),"")</f>
        <v/>
      </c>
      <c r="H18" s="188" t="b">
        <f t="shared" si="3"/>
        <v>1</v>
      </c>
      <c r="I18" s="147" t="str">
        <f t="shared" si="4"/>
        <v/>
      </c>
      <c r="J18" s="300">
        <f t="shared" si="5"/>
        <v>0</v>
      </c>
      <c r="K18" s="150"/>
      <c r="L18" s="230"/>
      <c r="M18" s="150"/>
      <c r="N18" s="234"/>
      <c r="O18" s="285"/>
      <c r="P18" s="284"/>
      <c r="Q18" s="282"/>
      <c r="R18" s="281"/>
      <c r="S18" s="283"/>
      <c r="T18" s="277" t="str">
        <f t="shared" si="6"/>
        <v/>
      </c>
      <c r="U18" s="317" t="str">
        <f t="shared" si="7"/>
        <v/>
      </c>
      <c r="V18" s="265">
        <f t="shared" si="0"/>
        <v>0</v>
      </c>
      <c r="W18" s="250" t="str">
        <f>IF(A18="","",IF(OR(O18&lt;'Summary Financial Statement'!$I$9,O18&gt;'Summary Financial Statement'!$L$9),"CHECK DATES",""))</f>
        <v/>
      </c>
      <c r="X18" s="252" t="str">
        <f t="shared" si="8"/>
        <v/>
      </c>
      <c r="Y18" s="254" t="str">
        <f t="shared" si="1"/>
        <v/>
      </c>
      <c r="Z18" s="255"/>
    </row>
    <row r="19" spans="1:26" ht="15" x14ac:dyDescent="0.25">
      <c r="A19" s="186"/>
      <c r="B19" s="193">
        <v>10</v>
      </c>
      <c r="C19" s="256"/>
      <c r="D19" s="232"/>
      <c r="E19" s="192">
        <f t="shared" si="9"/>
        <v>10</v>
      </c>
      <c r="F19" s="144" t="str">
        <f>IFERROR(IF(MID(D19,4,3)="AFE",VLOOKUP(D19,'Affiliated entities'!$B$7:$T$37,2,FALSE),VLOOKUP(A19,Beneficiaries!$A$9:$C$38,2,FALSE)),"")</f>
        <v/>
      </c>
      <c r="G19" s="187" t="str">
        <f>IFERROR(IF(MID(D19,4,3)="AFE",VLOOKUP(D19,'Affiliated entities'!$B$7:$T$37,4,FALSE),VLOOKUP(A19,Beneficiaries!$A$9:$C$38,3,FALSE)),"")</f>
        <v/>
      </c>
      <c r="H19" s="188" t="b">
        <f t="shared" si="3"/>
        <v>1</v>
      </c>
      <c r="I19" s="147" t="str">
        <f t="shared" si="4"/>
        <v/>
      </c>
      <c r="J19" s="300">
        <f t="shared" si="5"/>
        <v>0</v>
      </c>
      <c r="K19" s="149"/>
      <c r="L19" s="230"/>
      <c r="M19" s="150"/>
      <c r="N19" s="234"/>
      <c r="O19" s="280"/>
      <c r="P19" s="284"/>
      <c r="Q19" s="282"/>
      <c r="R19" s="281"/>
      <c r="S19" s="283"/>
      <c r="T19" s="277" t="str">
        <f t="shared" si="6"/>
        <v/>
      </c>
      <c r="U19" s="317" t="str">
        <f t="shared" si="7"/>
        <v/>
      </c>
      <c r="V19" s="265">
        <f t="shared" si="0"/>
        <v>0</v>
      </c>
      <c r="W19" s="250" t="str">
        <f>IF(A19="","",IF(OR(O19&lt;'Summary Financial Statement'!$I$9,O19&gt;'Summary Financial Statement'!$L$9),"CHECK DATES",""))</f>
        <v/>
      </c>
      <c r="X19" s="252" t="str">
        <f t="shared" si="8"/>
        <v/>
      </c>
      <c r="Y19" s="254" t="str">
        <f t="shared" si="1"/>
        <v/>
      </c>
      <c r="Z19" s="255"/>
    </row>
    <row r="20" spans="1:26" ht="15" x14ac:dyDescent="0.25">
      <c r="A20" s="186"/>
      <c r="B20" s="193">
        <v>11</v>
      </c>
      <c r="C20" s="256"/>
      <c r="D20" s="232"/>
      <c r="E20" s="192">
        <f t="shared" si="9"/>
        <v>10</v>
      </c>
      <c r="F20" s="144" t="str">
        <f>IFERROR(IF(MID(D20,4,3)="AFE",VLOOKUP(D20,'Affiliated entities'!$B$7:$T$37,2,FALSE),VLOOKUP(A20,Beneficiaries!$A$9:$C$38,2,FALSE)),"")</f>
        <v/>
      </c>
      <c r="G20" s="187" t="str">
        <f>IFERROR(IF(MID(D20,4,3)="AFE",VLOOKUP(D20,'Affiliated entities'!$B$7:$T$37,4,FALSE),VLOOKUP(A20,Beneficiaries!$A$9:$C$38,3,FALSE)),"")</f>
        <v/>
      </c>
      <c r="H20" s="188" t="b">
        <f t="shared" si="3"/>
        <v>1</v>
      </c>
      <c r="I20" s="147" t="str">
        <f t="shared" si="4"/>
        <v/>
      </c>
      <c r="J20" s="300">
        <f t="shared" si="5"/>
        <v>0</v>
      </c>
      <c r="K20" s="150"/>
      <c r="L20" s="230"/>
      <c r="M20" s="150"/>
      <c r="N20" s="234"/>
      <c r="O20" s="285"/>
      <c r="P20" s="284"/>
      <c r="Q20" s="282"/>
      <c r="R20" s="281"/>
      <c r="S20" s="283"/>
      <c r="T20" s="277" t="str">
        <f t="shared" si="6"/>
        <v/>
      </c>
      <c r="U20" s="317" t="str">
        <f t="shared" si="7"/>
        <v/>
      </c>
      <c r="V20" s="265">
        <f t="shared" si="0"/>
        <v>0</v>
      </c>
      <c r="W20" s="250" t="str">
        <f>IF(A20="","",IF(OR(O20&lt;'Summary Financial Statement'!$I$9,O20&gt;'Summary Financial Statement'!$L$9),"CHECK DATES",""))</f>
        <v/>
      </c>
      <c r="X20" s="252" t="str">
        <f t="shared" si="8"/>
        <v/>
      </c>
      <c r="Y20" s="254" t="str">
        <f t="shared" si="1"/>
        <v/>
      </c>
      <c r="Z20" s="255"/>
    </row>
    <row r="21" spans="1:26" ht="15" x14ac:dyDescent="0.25">
      <c r="A21" s="186"/>
      <c r="B21" s="193">
        <v>12</v>
      </c>
      <c r="C21" s="256"/>
      <c r="D21" s="232"/>
      <c r="E21" s="192">
        <f t="shared" si="9"/>
        <v>10</v>
      </c>
      <c r="F21" s="144" t="str">
        <f>IFERROR(IF(MID(D21,4,3)="AFE",VLOOKUP(D21,'Affiliated entities'!$B$7:$T$37,2,FALSE),VLOOKUP(A21,Beneficiaries!$A$9:$C$38,2,FALSE)),"")</f>
        <v/>
      </c>
      <c r="G21" s="187" t="str">
        <f>IFERROR(IF(MID(D21,4,3)="AFE",VLOOKUP(D21,'Affiliated entities'!$B$7:$T$37,4,FALSE),VLOOKUP(A21,Beneficiaries!$A$9:$C$38,3,FALSE)),"")</f>
        <v/>
      </c>
      <c r="H21" s="188" t="b">
        <f t="shared" si="3"/>
        <v>1</v>
      </c>
      <c r="I21" s="147" t="str">
        <f t="shared" si="4"/>
        <v/>
      </c>
      <c r="J21" s="300">
        <f t="shared" si="5"/>
        <v>0</v>
      </c>
      <c r="K21" s="150"/>
      <c r="L21" s="230"/>
      <c r="M21" s="150"/>
      <c r="N21" s="234"/>
      <c r="O21" s="285"/>
      <c r="P21" s="284"/>
      <c r="Q21" s="282"/>
      <c r="R21" s="281"/>
      <c r="S21" s="283"/>
      <c r="T21" s="278" t="str">
        <f t="shared" si="6"/>
        <v/>
      </c>
      <c r="U21" s="317" t="str">
        <f t="shared" si="7"/>
        <v/>
      </c>
      <c r="V21" s="265">
        <f t="shared" si="0"/>
        <v>0</v>
      </c>
      <c r="W21" s="250" t="str">
        <f>IF(A21="","",IF(OR(O21&lt;'Summary Financial Statement'!$I$9,O21&gt;'Summary Financial Statement'!$L$9),"CHECK DATES",""))</f>
        <v/>
      </c>
      <c r="X21" s="252" t="str">
        <f t="shared" si="8"/>
        <v/>
      </c>
      <c r="Y21" s="254" t="str">
        <f t="shared" si="1"/>
        <v/>
      </c>
      <c r="Z21" s="255"/>
    </row>
    <row r="22" spans="1:26" ht="15" x14ac:dyDescent="0.25">
      <c r="A22" s="186"/>
      <c r="B22" s="193">
        <v>13</v>
      </c>
      <c r="C22" s="256"/>
      <c r="D22" s="232"/>
      <c r="E22" s="192">
        <f t="shared" si="9"/>
        <v>10</v>
      </c>
      <c r="F22" s="144" t="str">
        <f>IFERROR(IF(MID(D22,4,3)="AFE",VLOOKUP(D22,'Affiliated entities'!$B$7:$T$37,2,FALSE),VLOOKUP(A22,Beneficiaries!$A$9:$C$38,2,FALSE)),"")</f>
        <v/>
      </c>
      <c r="G22" s="187" t="str">
        <f>IFERROR(IF(MID(D22,4,3)="AFE",VLOOKUP(D22,'Affiliated entities'!$B$7:$T$37,4,FALSE),VLOOKUP(A22,Beneficiaries!$A$9:$C$38,3,FALSE)),"")</f>
        <v/>
      </c>
      <c r="H22" s="188" t="b">
        <f t="shared" si="3"/>
        <v>1</v>
      </c>
      <c r="I22" s="147" t="str">
        <f t="shared" si="4"/>
        <v/>
      </c>
      <c r="J22" s="300">
        <f t="shared" si="5"/>
        <v>0</v>
      </c>
      <c r="K22" s="149"/>
      <c r="L22" s="230"/>
      <c r="M22" s="150"/>
      <c r="N22" s="234"/>
      <c r="O22" s="280"/>
      <c r="P22" s="284"/>
      <c r="Q22" s="282"/>
      <c r="R22" s="281"/>
      <c r="S22" s="283"/>
      <c r="T22" s="278" t="str">
        <f t="shared" si="6"/>
        <v/>
      </c>
      <c r="U22" s="317" t="str">
        <f t="shared" si="7"/>
        <v/>
      </c>
      <c r="V22" s="265">
        <f t="shared" si="0"/>
        <v>0</v>
      </c>
      <c r="W22" s="250" t="str">
        <f>IF(A22="","",IF(OR(O22&lt;'Summary Financial Statement'!$I$9,O22&gt;'Summary Financial Statement'!$L$9),"CHECK DATES",""))</f>
        <v/>
      </c>
      <c r="X22" s="252" t="str">
        <f t="shared" si="8"/>
        <v/>
      </c>
      <c r="Y22" s="254" t="str">
        <f t="shared" si="1"/>
        <v/>
      </c>
      <c r="Z22" s="255"/>
    </row>
    <row r="23" spans="1:26" ht="15" x14ac:dyDescent="0.25">
      <c r="A23" s="186"/>
      <c r="B23" s="193">
        <v>14</v>
      </c>
      <c r="C23" s="256"/>
      <c r="D23" s="232"/>
      <c r="E23" s="192">
        <f t="shared" si="9"/>
        <v>10</v>
      </c>
      <c r="F23" s="144" t="str">
        <f>IFERROR(IF(MID(D23,4,3)="AFE",VLOOKUP(D23,'Affiliated entities'!$B$7:$T$37,2,FALSE),VLOOKUP(A23,Beneficiaries!$A$9:$C$38,2,FALSE)),"")</f>
        <v/>
      </c>
      <c r="G23" s="187" t="str">
        <f>IFERROR(IF(MID(D23,4,3)="AFE",VLOOKUP(D23,'Affiliated entities'!$B$7:$T$37,4,FALSE),VLOOKUP(A23,Beneficiaries!$A$9:$C$38,3,FALSE)),"")</f>
        <v/>
      </c>
      <c r="H23" s="188" t="b">
        <f t="shared" si="3"/>
        <v>1</v>
      </c>
      <c r="I23" s="147" t="str">
        <f t="shared" si="4"/>
        <v/>
      </c>
      <c r="J23" s="300">
        <f t="shared" si="5"/>
        <v>0</v>
      </c>
      <c r="K23" s="150"/>
      <c r="L23" s="230"/>
      <c r="M23" s="150"/>
      <c r="N23" s="234"/>
      <c r="O23" s="285"/>
      <c r="P23" s="284"/>
      <c r="Q23" s="282"/>
      <c r="R23" s="281"/>
      <c r="S23" s="283"/>
      <c r="T23" s="278" t="str">
        <f t="shared" si="6"/>
        <v/>
      </c>
      <c r="U23" s="317" t="str">
        <f t="shared" si="7"/>
        <v/>
      </c>
      <c r="V23" s="265">
        <f t="shared" si="0"/>
        <v>0</v>
      </c>
      <c r="W23" s="250" t="str">
        <f>IF(A23="","",IF(OR(O23&lt;'Summary Financial Statement'!$I$9,O23&gt;'Summary Financial Statement'!$L$9),"CHECK DATES",""))</f>
        <v/>
      </c>
      <c r="X23" s="252" t="str">
        <f t="shared" si="8"/>
        <v/>
      </c>
      <c r="Y23" s="254" t="str">
        <f t="shared" si="1"/>
        <v/>
      </c>
      <c r="Z23" s="255"/>
    </row>
    <row r="24" spans="1:26" ht="15" x14ac:dyDescent="0.25">
      <c r="A24" s="186"/>
      <c r="B24" s="193">
        <v>15</v>
      </c>
      <c r="C24" s="256"/>
      <c r="D24" s="232"/>
      <c r="E24" s="192">
        <f t="shared" si="9"/>
        <v>10</v>
      </c>
      <c r="F24" s="144" t="str">
        <f>IFERROR(IF(MID(D24,4,3)="AFE",VLOOKUP(D24,'Affiliated entities'!$B$7:$T$37,2,FALSE),VLOOKUP(A24,Beneficiaries!$A$9:$C$38,2,FALSE)),"")</f>
        <v/>
      </c>
      <c r="G24" s="187" t="str">
        <f>IFERROR(IF(MID(D24,4,3)="AFE",VLOOKUP(D24,'Affiliated entities'!$B$7:$T$37,4,FALSE),VLOOKUP(A24,Beneficiaries!$A$9:$C$38,3,FALSE)),"")</f>
        <v/>
      </c>
      <c r="H24" s="188" t="b">
        <f t="shared" si="3"/>
        <v>1</v>
      </c>
      <c r="I24" s="147" t="str">
        <f t="shared" si="4"/>
        <v/>
      </c>
      <c r="J24" s="300">
        <f t="shared" si="5"/>
        <v>0</v>
      </c>
      <c r="K24" s="149"/>
      <c r="L24" s="230"/>
      <c r="M24" s="150"/>
      <c r="N24" s="234"/>
      <c r="O24" s="280"/>
      <c r="P24" s="284"/>
      <c r="Q24" s="282"/>
      <c r="R24" s="281"/>
      <c r="S24" s="283"/>
      <c r="T24" s="278" t="str">
        <f t="shared" si="6"/>
        <v/>
      </c>
      <c r="U24" s="317" t="str">
        <f t="shared" si="7"/>
        <v/>
      </c>
      <c r="V24" s="265">
        <f t="shared" si="0"/>
        <v>0</v>
      </c>
      <c r="W24" s="250" t="str">
        <f>IF(A24="","",IF(OR(O24&lt;'Summary Financial Statement'!$I$9,O24&gt;'Summary Financial Statement'!$L$9),"CHECK DATES",""))</f>
        <v/>
      </c>
      <c r="X24" s="252" t="str">
        <f t="shared" si="8"/>
        <v/>
      </c>
      <c r="Y24" s="254" t="str">
        <f t="shared" si="1"/>
        <v/>
      </c>
      <c r="Z24" s="255"/>
    </row>
    <row r="25" spans="1:26" ht="15" x14ac:dyDescent="0.25">
      <c r="A25" s="186"/>
      <c r="B25" s="193">
        <v>16</v>
      </c>
      <c r="C25" s="256"/>
      <c r="D25" s="232"/>
      <c r="E25" s="192">
        <f t="shared" si="9"/>
        <v>10</v>
      </c>
      <c r="F25" s="144" t="str">
        <f>IFERROR(IF(MID(D25,4,3)="AFE",VLOOKUP(D25,'Affiliated entities'!$B$7:$T$37,2,FALSE),VLOOKUP(A25,Beneficiaries!$A$9:$C$38,2,FALSE)),"")</f>
        <v/>
      </c>
      <c r="G25" s="187" t="str">
        <f>IFERROR(IF(MID(D25,4,3)="AFE",VLOOKUP(D25,'Affiliated entities'!$B$7:$T$37,4,FALSE),VLOOKUP(A25,Beneficiaries!$A$9:$C$38,3,FALSE)),"")</f>
        <v/>
      </c>
      <c r="H25" s="188" t="b">
        <f t="shared" si="3"/>
        <v>1</v>
      </c>
      <c r="I25" s="147" t="str">
        <f t="shared" si="4"/>
        <v/>
      </c>
      <c r="J25" s="300">
        <f t="shared" si="5"/>
        <v>0</v>
      </c>
      <c r="K25" s="150"/>
      <c r="L25" s="230"/>
      <c r="M25" s="150"/>
      <c r="N25" s="234"/>
      <c r="O25" s="285"/>
      <c r="P25" s="284"/>
      <c r="Q25" s="282"/>
      <c r="R25" s="281"/>
      <c r="S25" s="283"/>
      <c r="T25" s="278" t="str">
        <f t="shared" si="6"/>
        <v/>
      </c>
      <c r="U25" s="317" t="str">
        <f t="shared" si="7"/>
        <v/>
      </c>
      <c r="V25" s="265">
        <f t="shared" si="0"/>
        <v>0</v>
      </c>
      <c r="W25" s="250" t="str">
        <f>IF(A25="","",IF(OR(O25&lt;'Summary Financial Statement'!$I$9,O25&gt;'Summary Financial Statement'!$L$9),"CHECK DATES",""))</f>
        <v/>
      </c>
      <c r="X25" s="252" t="str">
        <f t="shared" si="8"/>
        <v/>
      </c>
      <c r="Y25" s="254" t="str">
        <f t="shared" si="1"/>
        <v/>
      </c>
      <c r="Z25" s="255"/>
    </row>
    <row r="26" spans="1:26" ht="15" x14ac:dyDescent="0.25">
      <c r="A26" s="186"/>
      <c r="B26" s="193">
        <v>17</v>
      </c>
      <c r="C26" s="256"/>
      <c r="D26" s="232"/>
      <c r="E26" s="192">
        <f t="shared" si="9"/>
        <v>10</v>
      </c>
      <c r="F26" s="144" t="str">
        <f>IFERROR(IF(MID(D26,4,3)="AFE",VLOOKUP(D26,'Affiliated entities'!$B$7:$T$37,2,FALSE),VLOOKUP(A26,Beneficiaries!$A$9:$C$38,2,FALSE)),"")</f>
        <v/>
      </c>
      <c r="G26" s="187" t="str">
        <f>IFERROR(IF(MID(D26,4,3)="AFE",VLOOKUP(D26,'Affiliated entities'!$B$7:$T$37,4,FALSE),VLOOKUP(A26,Beneficiaries!$A$9:$C$38,3,FALSE)),"")</f>
        <v/>
      </c>
      <c r="H26" s="188" t="b">
        <f t="shared" si="3"/>
        <v>1</v>
      </c>
      <c r="I26" s="147" t="str">
        <f t="shared" si="4"/>
        <v/>
      </c>
      <c r="J26" s="300">
        <f t="shared" si="5"/>
        <v>0</v>
      </c>
      <c r="K26" s="150"/>
      <c r="L26" s="230"/>
      <c r="M26" s="150"/>
      <c r="N26" s="234"/>
      <c r="O26" s="285"/>
      <c r="P26" s="284"/>
      <c r="Q26" s="282"/>
      <c r="R26" s="281"/>
      <c r="S26" s="283"/>
      <c r="T26" s="278" t="str">
        <f t="shared" si="6"/>
        <v/>
      </c>
      <c r="U26" s="317" t="str">
        <f t="shared" si="7"/>
        <v/>
      </c>
      <c r="V26" s="265">
        <f t="shared" si="0"/>
        <v>0</v>
      </c>
      <c r="W26" s="250" t="str">
        <f>IF(A26="","",IF(OR(O26&lt;'Summary Financial Statement'!$I$9,O26&gt;'Summary Financial Statement'!$L$9),"CHECK DATES",""))</f>
        <v/>
      </c>
      <c r="X26" s="252" t="str">
        <f t="shared" si="8"/>
        <v/>
      </c>
      <c r="Y26" s="254" t="str">
        <f t="shared" si="1"/>
        <v/>
      </c>
      <c r="Z26" s="255"/>
    </row>
    <row r="27" spans="1:26" ht="15" x14ac:dyDescent="0.25">
      <c r="A27" s="186"/>
      <c r="B27" s="193">
        <v>18</v>
      </c>
      <c r="C27" s="256"/>
      <c r="D27" s="232"/>
      <c r="E27" s="192">
        <f t="shared" si="9"/>
        <v>10</v>
      </c>
      <c r="F27" s="144" t="str">
        <f>IFERROR(IF(MID(D27,4,3)="AFE",VLOOKUP(D27,'Affiliated entities'!$B$7:$T$37,2,FALSE),VLOOKUP(A27,Beneficiaries!$A$9:$C$38,2,FALSE)),"")</f>
        <v/>
      </c>
      <c r="G27" s="187" t="str">
        <f>IFERROR(IF(MID(D27,4,3)="AFE",VLOOKUP(D27,'Affiliated entities'!$B$7:$T$37,4,FALSE),VLOOKUP(A27,Beneficiaries!$A$9:$C$38,3,FALSE)),"")</f>
        <v/>
      </c>
      <c r="H27" s="188" t="b">
        <f t="shared" si="3"/>
        <v>1</v>
      </c>
      <c r="I27" s="147" t="str">
        <f t="shared" si="4"/>
        <v/>
      </c>
      <c r="J27" s="300">
        <f t="shared" si="5"/>
        <v>0</v>
      </c>
      <c r="K27" s="150"/>
      <c r="L27" s="230"/>
      <c r="M27" s="150"/>
      <c r="N27" s="234"/>
      <c r="O27" s="285"/>
      <c r="P27" s="284"/>
      <c r="Q27" s="282"/>
      <c r="R27" s="281"/>
      <c r="S27" s="283"/>
      <c r="T27" s="278" t="str">
        <f t="shared" si="6"/>
        <v/>
      </c>
      <c r="U27" s="317" t="str">
        <f t="shared" si="7"/>
        <v/>
      </c>
      <c r="V27" s="265">
        <f t="shared" si="0"/>
        <v>0</v>
      </c>
      <c r="W27" s="250" t="str">
        <f>IF(A27="","",IF(OR(O27&lt;'Summary Financial Statement'!$I$9,O27&gt;'Summary Financial Statement'!$L$9),"CHECK DATES",""))</f>
        <v/>
      </c>
      <c r="X27" s="252" t="str">
        <f t="shared" si="8"/>
        <v/>
      </c>
      <c r="Y27" s="254" t="str">
        <f t="shared" si="1"/>
        <v/>
      </c>
      <c r="Z27" s="255"/>
    </row>
    <row r="28" spans="1:26" ht="15" x14ac:dyDescent="0.25">
      <c r="A28" s="186"/>
      <c r="B28" s="193">
        <v>19</v>
      </c>
      <c r="C28" s="256"/>
      <c r="D28" s="232"/>
      <c r="E28" s="192">
        <f t="shared" si="9"/>
        <v>10</v>
      </c>
      <c r="F28" s="144" t="str">
        <f>IFERROR(IF(MID(D28,4,3)="AFE",VLOOKUP(D28,'Affiliated entities'!$B$7:$T$37,2,FALSE),VLOOKUP(A28,Beneficiaries!$A$9:$C$38,2,FALSE)),"")</f>
        <v/>
      </c>
      <c r="G28" s="187" t="str">
        <f>IFERROR(IF(MID(D28,4,3)="AFE",VLOOKUP(D28,'Affiliated entities'!$B$7:$T$37,4,FALSE),VLOOKUP(A28,Beneficiaries!$A$9:$C$38,3,FALSE)),"")</f>
        <v/>
      </c>
      <c r="H28" s="188" t="b">
        <f t="shared" si="3"/>
        <v>1</v>
      </c>
      <c r="I28" s="147" t="str">
        <f t="shared" si="4"/>
        <v/>
      </c>
      <c r="J28" s="300">
        <f t="shared" si="5"/>
        <v>0</v>
      </c>
      <c r="K28" s="150"/>
      <c r="L28" s="230"/>
      <c r="M28" s="150"/>
      <c r="N28" s="286"/>
      <c r="O28" s="287"/>
      <c r="P28" s="284"/>
      <c r="Q28" s="282"/>
      <c r="R28" s="281"/>
      <c r="S28" s="283"/>
      <c r="T28" s="278" t="str">
        <f t="shared" si="6"/>
        <v/>
      </c>
      <c r="U28" s="317" t="str">
        <f t="shared" si="7"/>
        <v/>
      </c>
      <c r="V28" s="265">
        <f t="shared" si="0"/>
        <v>0</v>
      </c>
      <c r="W28" s="250" t="str">
        <f>IF(A28="","",IF(OR(O28&lt;'Summary Financial Statement'!$I$9,O28&gt;'Summary Financial Statement'!$L$9),"CHECK DATES",""))</f>
        <v/>
      </c>
      <c r="X28" s="252" t="str">
        <f t="shared" si="8"/>
        <v/>
      </c>
      <c r="Y28" s="254" t="str">
        <f t="shared" si="1"/>
        <v/>
      </c>
      <c r="Z28" s="255"/>
    </row>
    <row r="29" spans="1:26" ht="15" x14ac:dyDescent="0.25">
      <c r="A29" s="186"/>
      <c r="B29" s="193">
        <v>20</v>
      </c>
      <c r="C29" s="256"/>
      <c r="D29" s="232"/>
      <c r="E29" s="192">
        <f t="shared" si="9"/>
        <v>10</v>
      </c>
      <c r="F29" s="144" t="str">
        <f>IFERROR(IF(MID(D29,4,3)="AFE",VLOOKUP(D29,'Affiliated entities'!$B$7:$T$37,2,FALSE),VLOOKUP(A29,Beneficiaries!$A$9:$C$38,2,FALSE)),"")</f>
        <v/>
      </c>
      <c r="G29" s="187" t="str">
        <f>IFERROR(IF(MID(D29,4,3)="AFE",VLOOKUP(D29,'Affiliated entities'!$B$7:$T$37,4,FALSE),VLOOKUP(A29,Beneficiaries!$A$9:$C$38,3,FALSE)),"")</f>
        <v/>
      </c>
      <c r="H29" s="188" t="b">
        <f t="shared" si="3"/>
        <v>1</v>
      </c>
      <c r="I29" s="147" t="str">
        <f t="shared" si="4"/>
        <v/>
      </c>
      <c r="J29" s="300">
        <f t="shared" si="5"/>
        <v>0</v>
      </c>
      <c r="K29" s="150"/>
      <c r="L29" s="230"/>
      <c r="M29" s="150"/>
      <c r="N29" s="286"/>
      <c r="O29" s="287"/>
      <c r="P29" s="284"/>
      <c r="Q29" s="282"/>
      <c r="R29" s="281"/>
      <c r="S29" s="283"/>
      <c r="T29" s="278" t="str">
        <f t="shared" si="6"/>
        <v/>
      </c>
      <c r="U29" s="317" t="str">
        <f t="shared" si="7"/>
        <v/>
      </c>
      <c r="V29" s="265">
        <f t="shared" si="0"/>
        <v>0</v>
      </c>
      <c r="W29" s="250" t="str">
        <f>IF(A29="","",IF(OR(O29&lt;'Summary Financial Statement'!$I$9,O29&gt;'Summary Financial Statement'!$L$9),"CHECK DATES",""))</f>
        <v/>
      </c>
      <c r="X29" s="252" t="str">
        <f t="shared" si="8"/>
        <v/>
      </c>
      <c r="Y29" s="254" t="str">
        <f t="shared" si="1"/>
        <v/>
      </c>
      <c r="Z29" s="255"/>
    </row>
    <row r="30" spans="1:26" ht="15" x14ac:dyDescent="0.25">
      <c r="A30" s="186"/>
      <c r="B30" s="193">
        <v>21</v>
      </c>
      <c r="C30" s="256"/>
      <c r="D30" s="232"/>
      <c r="E30" s="192">
        <f t="shared" si="9"/>
        <v>10</v>
      </c>
      <c r="F30" s="144" t="str">
        <f>IFERROR(IF(MID(D30,4,3)="AFE",VLOOKUP(D30,'Affiliated entities'!$B$7:$T$37,2,FALSE),VLOOKUP(A30,Beneficiaries!$A$9:$C$38,2,FALSE)),"")</f>
        <v/>
      </c>
      <c r="G30" s="187" t="str">
        <f>IFERROR(IF(MID(D30,4,3)="AFE",VLOOKUP(D30,'Affiliated entities'!$B$7:$T$37,4,FALSE),VLOOKUP(A30,Beneficiaries!$A$9:$C$38,3,FALSE)),"")</f>
        <v/>
      </c>
      <c r="H30" s="188" t="b">
        <f t="shared" si="3"/>
        <v>1</v>
      </c>
      <c r="I30" s="147" t="str">
        <f t="shared" si="4"/>
        <v/>
      </c>
      <c r="J30" s="300">
        <f t="shared" si="5"/>
        <v>0</v>
      </c>
      <c r="K30" s="150"/>
      <c r="L30" s="230"/>
      <c r="M30" s="150"/>
      <c r="N30" s="234"/>
      <c r="O30" s="285"/>
      <c r="P30" s="284"/>
      <c r="Q30" s="282"/>
      <c r="R30" s="284"/>
      <c r="S30" s="288"/>
      <c r="T30" s="278" t="str">
        <f t="shared" si="6"/>
        <v/>
      </c>
      <c r="U30" s="317" t="str">
        <f t="shared" si="7"/>
        <v/>
      </c>
      <c r="V30" s="265">
        <f t="shared" si="0"/>
        <v>0</v>
      </c>
      <c r="W30" s="250" t="str">
        <f>IF(A30="","",IF(OR(O30&lt;'Summary Financial Statement'!$I$9,O30&gt;'Summary Financial Statement'!$L$9),"CHECK DATES",""))</f>
        <v/>
      </c>
      <c r="X30" s="252" t="str">
        <f t="shared" si="8"/>
        <v/>
      </c>
      <c r="Y30" s="254" t="str">
        <f t="shared" si="1"/>
        <v/>
      </c>
      <c r="Z30" s="255"/>
    </row>
    <row r="31" spans="1:26" ht="15" x14ac:dyDescent="0.25">
      <c r="A31" s="186"/>
      <c r="B31" s="193">
        <v>22</v>
      </c>
      <c r="C31" s="256"/>
      <c r="D31" s="232"/>
      <c r="E31" s="192">
        <f t="shared" si="9"/>
        <v>10</v>
      </c>
      <c r="F31" s="144" t="str">
        <f>IFERROR(IF(MID(D31,4,3)="AFE",VLOOKUP(D31,'Affiliated entities'!$B$7:$T$37,2,FALSE),VLOOKUP(A31,Beneficiaries!$A$9:$C$38,2,FALSE)),"")</f>
        <v/>
      </c>
      <c r="G31" s="187" t="str">
        <f>IFERROR(IF(MID(D31,4,3)="AFE",VLOOKUP(D31,'Affiliated entities'!$B$7:$T$37,4,FALSE),VLOOKUP(A31,Beneficiaries!$A$9:$C$38,3,FALSE)),"")</f>
        <v/>
      </c>
      <c r="H31" s="188" t="b">
        <f t="shared" si="3"/>
        <v>1</v>
      </c>
      <c r="I31" s="147" t="str">
        <f t="shared" si="4"/>
        <v/>
      </c>
      <c r="J31" s="300">
        <f t="shared" si="5"/>
        <v>0</v>
      </c>
      <c r="K31" s="150"/>
      <c r="L31" s="230"/>
      <c r="M31" s="150"/>
      <c r="N31" s="234"/>
      <c r="O31" s="285"/>
      <c r="P31" s="284"/>
      <c r="Q31" s="282"/>
      <c r="R31" s="284"/>
      <c r="S31" s="288"/>
      <c r="T31" s="278" t="str">
        <f t="shared" si="6"/>
        <v/>
      </c>
      <c r="U31" s="317" t="str">
        <f t="shared" si="7"/>
        <v/>
      </c>
      <c r="V31" s="265">
        <f t="shared" si="0"/>
        <v>0</v>
      </c>
      <c r="W31" s="250" t="str">
        <f>IF(A31="","",IF(OR(O31&lt;'Summary Financial Statement'!$I$9,O31&gt;'Summary Financial Statement'!$L$9),"CHECK DATES",""))</f>
        <v/>
      </c>
      <c r="X31" s="252" t="str">
        <f t="shared" si="8"/>
        <v/>
      </c>
      <c r="Y31" s="254" t="str">
        <f t="shared" si="1"/>
        <v/>
      </c>
      <c r="Z31" s="255"/>
    </row>
    <row r="32" spans="1:26" ht="15" x14ac:dyDescent="0.25">
      <c r="A32" s="186"/>
      <c r="B32" s="193">
        <v>23</v>
      </c>
      <c r="C32" s="256"/>
      <c r="D32" s="232"/>
      <c r="E32" s="192">
        <f t="shared" si="9"/>
        <v>10</v>
      </c>
      <c r="F32" s="144" t="str">
        <f>IFERROR(IF(MID(D32,4,3)="AFE",VLOOKUP(D32,'Affiliated entities'!$B$7:$T$37,2,FALSE),VLOOKUP(A32,Beneficiaries!$A$9:$C$38,2,FALSE)),"")</f>
        <v/>
      </c>
      <c r="G32" s="187" t="str">
        <f>IFERROR(IF(MID(D32,4,3)="AFE",VLOOKUP(D32,'Affiliated entities'!$B$7:$T$37,4,FALSE),VLOOKUP(A32,Beneficiaries!$A$9:$C$38,3,FALSE)),"")</f>
        <v/>
      </c>
      <c r="H32" s="188" t="b">
        <f t="shared" si="3"/>
        <v>1</v>
      </c>
      <c r="I32" s="147" t="str">
        <f t="shared" si="4"/>
        <v/>
      </c>
      <c r="J32" s="300">
        <f t="shared" si="5"/>
        <v>0</v>
      </c>
      <c r="K32" s="150"/>
      <c r="L32" s="230"/>
      <c r="M32" s="150"/>
      <c r="N32" s="234"/>
      <c r="O32" s="285"/>
      <c r="P32" s="284"/>
      <c r="Q32" s="282"/>
      <c r="R32" s="284"/>
      <c r="S32" s="288"/>
      <c r="T32" s="278" t="str">
        <f t="shared" si="6"/>
        <v/>
      </c>
      <c r="U32" s="317" t="str">
        <f t="shared" si="7"/>
        <v/>
      </c>
      <c r="V32" s="265">
        <f t="shared" si="0"/>
        <v>0</v>
      </c>
      <c r="W32" s="250" t="str">
        <f>IF(A32="","",IF(OR(O32&lt;'Summary Financial Statement'!$I$9,O32&gt;'Summary Financial Statement'!$L$9),"CHECK DATES",""))</f>
        <v/>
      </c>
      <c r="X32" s="252" t="str">
        <f t="shared" si="8"/>
        <v/>
      </c>
      <c r="Y32" s="254" t="str">
        <f t="shared" si="1"/>
        <v/>
      </c>
      <c r="Z32" s="255"/>
    </row>
    <row r="33" spans="1:26" ht="15" x14ac:dyDescent="0.25">
      <c r="A33" s="186"/>
      <c r="B33" s="193">
        <v>24</v>
      </c>
      <c r="C33" s="256"/>
      <c r="D33" s="232"/>
      <c r="E33" s="192">
        <f t="shared" si="9"/>
        <v>10</v>
      </c>
      <c r="F33" s="144" t="str">
        <f>IFERROR(IF(MID(D33,4,3)="AFE",VLOOKUP(D33,'Affiliated entities'!$B$7:$T$37,2,FALSE),VLOOKUP(A33,Beneficiaries!$A$9:$C$38,2,FALSE)),"")</f>
        <v/>
      </c>
      <c r="G33" s="187" t="str">
        <f>IFERROR(IF(MID(D33,4,3)="AFE",VLOOKUP(D33,'Affiliated entities'!$B$7:$T$37,4,FALSE),VLOOKUP(A33,Beneficiaries!$A$9:$C$38,3,FALSE)),"")</f>
        <v/>
      </c>
      <c r="H33" s="188" t="b">
        <f t="shared" si="3"/>
        <v>1</v>
      </c>
      <c r="I33" s="147" t="str">
        <f t="shared" si="4"/>
        <v/>
      </c>
      <c r="J33" s="300">
        <f t="shared" si="5"/>
        <v>0</v>
      </c>
      <c r="K33" s="150"/>
      <c r="L33" s="230"/>
      <c r="M33" s="150"/>
      <c r="N33" s="234"/>
      <c r="O33" s="285"/>
      <c r="P33" s="284"/>
      <c r="Q33" s="282"/>
      <c r="R33" s="284"/>
      <c r="S33" s="288"/>
      <c r="T33" s="278" t="str">
        <f t="shared" si="6"/>
        <v/>
      </c>
      <c r="U33" s="317" t="str">
        <f t="shared" si="7"/>
        <v/>
      </c>
      <c r="V33" s="265">
        <f t="shared" si="0"/>
        <v>0</v>
      </c>
      <c r="W33" s="250" t="str">
        <f>IF(A33="","",IF(OR(O33&lt;'Summary Financial Statement'!$I$9,O33&gt;'Summary Financial Statement'!$L$9),"CHECK DATES",""))</f>
        <v/>
      </c>
      <c r="X33" s="252" t="str">
        <f t="shared" si="8"/>
        <v/>
      </c>
      <c r="Y33" s="254" t="str">
        <f t="shared" si="1"/>
        <v/>
      </c>
      <c r="Z33" s="255"/>
    </row>
    <row r="34" spans="1:26" ht="15" x14ac:dyDescent="0.25">
      <c r="A34" s="186"/>
      <c r="B34" s="193">
        <v>25</v>
      </c>
      <c r="C34" s="256"/>
      <c r="D34" s="232"/>
      <c r="E34" s="192">
        <f t="shared" si="9"/>
        <v>10</v>
      </c>
      <c r="F34" s="144" t="str">
        <f>IFERROR(IF(MID(D34,4,3)="AFE",VLOOKUP(D34,'Affiliated entities'!$B$7:$T$37,2,FALSE),VLOOKUP(A34,Beneficiaries!$A$9:$C$38,2,FALSE)),"")</f>
        <v/>
      </c>
      <c r="G34" s="187" t="str">
        <f>IFERROR(IF(MID(D34,4,3)="AFE",VLOOKUP(D34,'Affiliated entities'!$B$7:$T$37,4,FALSE),VLOOKUP(A34,Beneficiaries!$A$9:$C$38,3,FALSE)),"")</f>
        <v/>
      </c>
      <c r="H34" s="188" t="b">
        <f t="shared" si="3"/>
        <v>1</v>
      </c>
      <c r="I34" s="147" t="str">
        <f t="shared" si="4"/>
        <v/>
      </c>
      <c r="J34" s="300">
        <f t="shared" si="5"/>
        <v>0</v>
      </c>
      <c r="K34" s="150"/>
      <c r="L34" s="230"/>
      <c r="M34" s="150"/>
      <c r="N34" s="234"/>
      <c r="O34" s="285"/>
      <c r="P34" s="284"/>
      <c r="Q34" s="282"/>
      <c r="R34" s="284"/>
      <c r="S34" s="288"/>
      <c r="T34" s="278" t="str">
        <f t="shared" si="6"/>
        <v/>
      </c>
      <c r="U34" s="317" t="str">
        <f t="shared" si="7"/>
        <v/>
      </c>
      <c r="V34" s="265">
        <f t="shared" si="0"/>
        <v>0</v>
      </c>
      <c r="W34" s="250" t="str">
        <f>IF(A34="","",IF(OR(O34&lt;'Summary Financial Statement'!$I$9,O34&gt;'Summary Financial Statement'!$L$9),"CHECK DATES",""))</f>
        <v/>
      </c>
      <c r="X34" s="252" t="str">
        <f t="shared" si="8"/>
        <v/>
      </c>
      <c r="Y34" s="254" t="str">
        <f t="shared" si="1"/>
        <v/>
      </c>
      <c r="Z34" s="255"/>
    </row>
    <row r="35" spans="1:26" ht="15" x14ac:dyDescent="0.25">
      <c r="A35" s="186"/>
      <c r="B35" s="193">
        <v>26</v>
      </c>
      <c r="C35" s="256"/>
      <c r="D35" s="232"/>
      <c r="E35" s="192">
        <f t="shared" si="9"/>
        <v>10</v>
      </c>
      <c r="F35" s="144" t="str">
        <f>IFERROR(IF(MID(D35,4,3)="AFE",VLOOKUP(D35,'Affiliated entities'!$B$7:$T$37,2,FALSE),VLOOKUP(A35,Beneficiaries!$A$9:$C$38,2,FALSE)),"")</f>
        <v/>
      </c>
      <c r="G35" s="187" t="str">
        <f>IFERROR(IF(MID(D35,4,3)="AFE",VLOOKUP(D35,'Affiliated entities'!$B$7:$T$37,4,FALSE),VLOOKUP(A35,Beneficiaries!$A$9:$C$38,3,FALSE)),"")</f>
        <v/>
      </c>
      <c r="H35" s="188" t="b">
        <f t="shared" si="3"/>
        <v>1</v>
      </c>
      <c r="I35" s="147" t="str">
        <f t="shared" si="4"/>
        <v/>
      </c>
      <c r="J35" s="300">
        <f t="shared" si="5"/>
        <v>0</v>
      </c>
      <c r="K35" s="150"/>
      <c r="L35" s="230"/>
      <c r="M35" s="150"/>
      <c r="N35" s="234"/>
      <c r="O35" s="285"/>
      <c r="P35" s="284"/>
      <c r="Q35" s="282"/>
      <c r="R35" s="284"/>
      <c r="S35" s="288"/>
      <c r="T35" s="278" t="str">
        <f t="shared" si="6"/>
        <v/>
      </c>
      <c r="U35" s="317" t="str">
        <f t="shared" si="7"/>
        <v/>
      </c>
      <c r="V35" s="265">
        <f t="shared" si="0"/>
        <v>0</v>
      </c>
      <c r="W35" s="250" t="str">
        <f>IF(A35="","",IF(OR(O35&lt;'Summary Financial Statement'!$I$9,O35&gt;'Summary Financial Statement'!$L$9),"CHECK DATES",""))</f>
        <v/>
      </c>
      <c r="X35" s="252" t="str">
        <f t="shared" si="8"/>
        <v/>
      </c>
      <c r="Y35" s="254" t="str">
        <f t="shared" si="1"/>
        <v/>
      </c>
      <c r="Z35" s="255"/>
    </row>
    <row r="36" spans="1:26" ht="15" x14ac:dyDescent="0.25">
      <c r="A36" s="186"/>
      <c r="B36" s="193">
        <v>27</v>
      </c>
      <c r="C36" s="256"/>
      <c r="D36" s="232"/>
      <c r="E36" s="192">
        <f t="shared" si="9"/>
        <v>10</v>
      </c>
      <c r="F36" s="144" t="str">
        <f>IFERROR(IF(MID(D36,4,3)="AFE",VLOOKUP(D36,'Affiliated entities'!$B$7:$T$37,2,FALSE),VLOOKUP(A36,Beneficiaries!$A$9:$C$38,2,FALSE)),"")</f>
        <v/>
      </c>
      <c r="G36" s="187" t="str">
        <f>IFERROR(IF(MID(D36,4,3)="AFE",VLOOKUP(D36,'Affiliated entities'!$B$7:$T$37,4,FALSE),VLOOKUP(A36,Beneficiaries!$A$9:$C$38,3,FALSE)),"")</f>
        <v/>
      </c>
      <c r="H36" s="188" t="b">
        <f t="shared" si="3"/>
        <v>1</v>
      </c>
      <c r="I36" s="147" t="str">
        <f t="shared" si="4"/>
        <v/>
      </c>
      <c r="J36" s="300">
        <f t="shared" si="5"/>
        <v>0</v>
      </c>
      <c r="K36" s="150"/>
      <c r="L36" s="230"/>
      <c r="M36" s="150"/>
      <c r="N36" s="234"/>
      <c r="O36" s="285"/>
      <c r="P36" s="284"/>
      <c r="Q36" s="282"/>
      <c r="R36" s="284"/>
      <c r="S36" s="288"/>
      <c r="T36" s="278" t="str">
        <f t="shared" si="6"/>
        <v/>
      </c>
      <c r="U36" s="317" t="str">
        <f t="shared" si="7"/>
        <v/>
      </c>
      <c r="V36" s="265">
        <f t="shared" si="0"/>
        <v>0</v>
      </c>
      <c r="W36" s="250" t="str">
        <f>IF(A36="","",IF(OR(O36&lt;'Summary Financial Statement'!$I$9,O36&gt;'Summary Financial Statement'!$L$9),"CHECK DATES",""))</f>
        <v/>
      </c>
      <c r="X36" s="252" t="str">
        <f t="shared" si="8"/>
        <v/>
      </c>
      <c r="Y36" s="254" t="str">
        <f t="shared" si="1"/>
        <v/>
      </c>
      <c r="Z36" s="255"/>
    </row>
    <row r="37" spans="1:26" ht="15" x14ac:dyDescent="0.25">
      <c r="A37" s="186"/>
      <c r="B37" s="193">
        <v>28</v>
      </c>
      <c r="C37" s="256"/>
      <c r="D37" s="232"/>
      <c r="E37" s="192">
        <f t="shared" si="9"/>
        <v>10</v>
      </c>
      <c r="F37" s="144" t="str">
        <f>IFERROR(IF(MID(D37,4,3)="AFE",VLOOKUP(D37,'Affiliated entities'!$B$7:$T$37,2,FALSE),VLOOKUP(A37,Beneficiaries!$A$9:$C$38,2,FALSE)),"")</f>
        <v/>
      </c>
      <c r="G37" s="187" t="str">
        <f>IFERROR(IF(MID(D37,4,3)="AFE",VLOOKUP(D37,'Affiliated entities'!$B$7:$T$37,4,FALSE),VLOOKUP(A37,Beneficiaries!$A$9:$C$38,3,FALSE)),"")</f>
        <v/>
      </c>
      <c r="H37" s="188" t="b">
        <f t="shared" si="3"/>
        <v>1</v>
      </c>
      <c r="I37" s="147" t="str">
        <f t="shared" si="4"/>
        <v/>
      </c>
      <c r="J37" s="300">
        <f t="shared" si="5"/>
        <v>0</v>
      </c>
      <c r="K37" s="150"/>
      <c r="L37" s="230"/>
      <c r="M37" s="150"/>
      <c r="N37" s="234"/>
      <c r="O37" s="285"/>
      <c r="P37" s="284"/>
      <c r="Q37" s="282"/>
      <c r="R37" s="284"/>
      <c r="S37" s="288"/>
      <c r="T37" s="278" t="str">
        <f t="shared" si="6"/>
        <v/>
      </c>
      <c r="U37" s="317" t="str">
        <f t="shared" si="7"/>
        <v/>
      </c>
      <c r="V37" s="265">
        <f t="shared" si="0"/>
        <v>0</v>
      </c>
      <c r="W37" s="250" t="str">
        <f>IF(A37="","",IF(OR(O37&lt;'Summary Financial Statement'!$I$9,O37&gt;'Summary Financial Statement'!$L$9),"CHECK DATES",""))</f>
        <v/>
      </c>
      <c r="X37" s="252" t="str">
        <f t="shared" si="8"/>
        <v/>
      </c>
      <c r="Y37" s="254" t="str">
        <f t="shared" si="1"/>
        <v/>
      </c>
      <c r="Z37" s="255"/>
    </row>
    <row r="38" spans="1:26" ht="15" x14ac:dyDescent="0.25">
      <c r="A38" s="186"/>
      <c r="B38" s="193">
        <v>29</v>
      </c>
      <c r="C38" s="256"/>
      <c r="D38" s="232"/>
      <c r="E38" s="192">
        <f t="shared" si="9"/>
        <v>10</v>
      </c>
      <c r="F38" s="144" t="str">
        <f>IFERROR(IF(MID(D38,4,3)="AFE",VLOOKUP(D38,'Affiliated entities'!$B$7:$T$37,2,FALSE),VLOOKUP(A38,Beneficiaries!$A$9:$C$38,2,FALSE)),"")</f>
        <v/>
      </c>
      <c r="G38" s="187" t="str">
        <f>IFERROR(IF(MID(D38,4,3)="AFE",VLOOKUP(D38,'Affiliated entities'!$B$7:$T$37,4,FALSE),VLOOKUP(A38,Beneficiaries!$A$9:$C$38,3,FALSE)),"")</f>
        <v/>
      </c>
      <c r="H38" s="188" t="b">
        <f t="shared" si="3"/>
        <v>1</v>
      </c>
      <c r="I38" s="147" t="str">
        <f t="shared" si="4"/>
        <v/>
      </c>
      <c r="J38" s="300">
        <f t="shared" si="5"/>
        <v>0</v>
      </c>
      <c r="K38" s="150"/>
      <c r="L38" s="230"/>
      <c r="M38" s="150"/>
      <c r="N38" s="234"/>
      <c r="O38" s="285"/>
      <c r="P38" s="284"/>
      <c r="Q38" s="282"/>
      <c r="R38" s="284"/>
      <c r="S38" s="288"/>
      <c r="T38" s="278" t="str">
        <f t="shared" si="6"/>
        <v/>
      </c>
      <c r="U38" s="317" t="str">
        <f t="shared" si="7"/>
        <v/>
      </c>
      <c r="V38" s="265">
        <f t="shared" si="0"/>
        <v>0</v>
      </c>
      <c r="W38" s="250" t="str">
        <f>IF(A38="","",IF(OR(O38&lt;'Summary Financial Statement'!$I$9,O38&gt;'Summary Financial Statement'!$L$9),"CHECK DATES",""))</f>
        <v/>
      </c>
      <c r="X38" s="252" t="str">
        <f t="shared" si="8"/>
        <v/>
      </c>
      <c r="Y38" s="254" t="str">
        <f t="shared" si="1"/>
        <v/>
      </c>
      <c r="Z38" s="255"/>
    </row>
    <row r="39" spans="1:26" ht="15" x14ac:dyDescent="0.25">
      <c r="A39" s="186"/>
      <c r="B39" s="193">
        <v>30</v>
      </c>
      <c r="C39" s="256"/>
      <c r="D39" s="232"/>
      <c r="E39" s="192">
        <f t="shared" si="9"/>
        <v>10</v>
      </c>
      <c r="F39" s="144" t="str">
        <f>IFERROR(IF(MID(D39,4,3)="AFE",VLOOKUP(D39,'Affiliated entities'!$B$7:$T$37,2,FALSE),VLOOKUP(A39,Beneficiaries!$A$9:$C$38,2,FALSE)),"")</f>
        <v/>
      </c>
      <c r="G39" s="187" t="str">
        <f>IFERROR(IF(MID(D39,4,3)="AFE",VLOOKUP(D39,'Affiliated entities'!$B$7:$T$37,4,FALSE),VLOOKUP(A39,Beneficiaries!$A$9:$C$38,3,FALSE)),"")</f>
        <v/>
      </c>
      <c r="H39" s="188" t="b">
        <f t="shared" si="3"/>
        <v>1</v>
      </c>
      <c r="I39" s="147" t="str">
        <f t="shared" si="4"/>
        <v/>
      </c>
      <c r="J39" s="300">
        <f t="shared" si="5"/>
        <v>0</v>
      </c>
      <c r="K39" s="150"/>
      <c r="L39" s="230"/>
      <c r="M39" s="150"/>
      <c r="N39" s="234"/>
      <c r="O39" s="285"/>
      <c r="P39" s="284"/>
      <c r="Q39" s="282"/>
      <c r="R39" s="284"/>
      <c r="S39" s="288"/>
      <c r="T39" s="278" t="str">
        <f t="shared" si="6"/>
        <v/>
      </c>
      <c r="U39" s="317" t="str">
        <f t="shared" si="7"/>
        <v/>
      </c>
      <c r="V39" s="265">
        <f t="shared" si="0"/>
        <v>0</v>
      </c>
      <c r="W39" s="250" t="str">
        <f>IF(A39="","",IF(OR(O39&lt;'Summary Financial Statement'!$I$9,O39&gt;'Summary Financial Statement'!$L$9),"CHECK DATES",""))</f>
        <v/>
      </c>
      <c r="X39" s="252" t="str">
        <f t="shared" si="8"/>
        <v/>
      </c>
      <c r="Y39" s="254" t="str">
        <f t="shared" si="1"/>
        <v/>
      </c>
      <c r="Z39" s="255"/>
    </row>
    <row r="40" spans="1:26" ht="15" x14ac:dyDescent="0.25">
      <c r="A40" s="186"/>
      <c r="B40" s="193">
        <v>31</v>
      </c>
      <c r="C40" s="256"/>
      <c r="D40" s="232"/>
      <c r="E40" s="192">
        <f t="shared" si="9"/>
        <v>10</v>
      </c>
      <c r="F40" s="144" t="str">
        <f>IFERROR(IF(MID(D40,4,3)="AFE",VLOOKUP(D40,'Affiliated entities'!$B$7:$T$37,2,FALSE),VLOOKUP(A40,Beneficiaries!$A$9:$C$38,2,FALSE)),"")</f>
        <v/>
      </c>
      <c r="G40" s="187" t="str">
        <f>IFERROR(IF(MID(D40,4,3)="AFE",VLOOKUP(D40,'Affiliated entities'!$B$7:$T$37,4,FALSE),VLOOKUP(A40,Beneficiaries!$A$9:$C$38,3,FALSE)),"")</f>
        <v/>
      </c>
      <c r="H40" s="188" t="b">
        <f t="shared" si="3"/>
        <v>1</v>
      </c>
      <c r="I40" s="147" t="str">
        <f t="shared" si="4"/>
        <v/>
      </c>
      <c r="J40" s="300">
        <f t="shared" si="5"/>
        <v>0</v>
      </c>
      <c r="K40" s="150"/>
      <c r="L40" s="230"/>
      <c r="M40" s="150"/>
      <c r="N40" s="234"/>
      <c r="O40" s="285"/>
      <c r="P40" s="284"/>
      <c r="Q40" s="282"/>
      <c r="R40" s="284"/>
      <c r="S40" s="288"/>
      <c r="T40" s="278" t="str">
        <f t="shared" si="6"/>
        <v/>
      </c>
      <c r="U40" s="317" t="str">
        <f t="shared" si="7"/>
        <v/>
      </c>
      <c r="V40" s="265">
        <f t="shared" si="0"/>
        <v>0</v>
      </c>
      <c r="W40" s="250" t="str">
        <f>IF(A40="","",IF(OR(O40&lt;'Summary Financial Statement'!$I$9,O40&gt;'Summary Financial Statement'!$L$9),"CHECK DATES",""))</f>
        <v/>
      </c>
      <c r="X40" s="252" t="str">
        <f t="shared" si="8"/>
        <v/>
      </c>
      <c r="Y40" s="254" t="str">
        <f t="shared" si="1"/>
        <v/>
      </c>
      <c r="Z40" s="255"/>
    </row>
    <row r="41" spans="1:26" ht="15" x14ac:dyDescent="0.25">
      <c r="A41" s="186"/>
      <c r="B41" s="193">
        <v>32</v>
      </c>
      <c r="C41" s="256"/>
      <c r="D41" s="232"/>
      <c r="E41" s="192">
        <f t="shared" si="9"/>
        <v>10</v>
      </c>
      <c r="F41" s="144" t="str">
        <f>IFERROR(IF(MID(D41,4,3)="AFE",VLOOKUP(D41,'Affiliated entities'!$B$7:$T$37,2,FALSE),VLOOKUP(A41,Beneficiaries!$A$9:$C$38,2,FALSE)),"")</f>
        <v/>
      </c>
      <c r="G41" s="187" t="str">
        <f>IFERROR(IF(MID(D41,4,3)="AFE",VLOOKUP(D41,'Affiliated entities'!$B$7:$T$37,4,FALSE),VLOOKUP(A41,Beneficiaries!$A$9:$C$38,3,FALSE)),"")</f>
        <v/>
      </c>
      <c r="H41" s="188" t="b">
        <f t="shared" si="3"/>
        <v>1</v>
      </c>
      <c r="I41" s="147" t="str">
        <f t="shared" si="4"/>
        <v/>
      </c>
      <c r="J41" s="300">
        <f t="shared" si="5"/>
        <v>0</v>
      </c>
      <c r="K41" s="150"/>
      <c r="L41" s="230"/>
      <c r="M41" s="150"/>
      <c r="N41" s="234"/>
      <c r="O41" s="285"/>
      <c r="P41" s="284"/>
      <c r="Q41" s="282"/>
      <c r="R41" s="284"/>
      <c r="S41" s="288"/>
      <c r="T41" s="278" t="str">
        <f t="shared" si="6"/>
        <v/>
      </c>
      <c r="U41" s="317" t="str">
        <f t="shared" si="7"/>
        <v/>
      </c>
      <c r="V41" s="265">
        <f t="shared" si="0"/>
        <v>0</v>
      </c>
      <c r="W41" s="250" t="str">
        <f>IF(A41="","",IF(OR(O41&lt;'Summary Financial Statement'!$I$9,O41&gt;'Summary Financial Statement'!$L$9),"CHECK DATES",""))</f>
        <v/>
      </c>
      <c r="X41" s="252" t="str">
        <f t="shared" si="8"/>
        <v/>
      </c>
      <c r="Y41" s="254" t="str">
        <f t="shared" si="1"/>
        <v/>
      </c>
      <c r="Z41" s="255"/>
    </row>
    <row r="42" spans="1:26" ht="15" x14ac:dyDescent="0.25">
      <c r="A42" s="186"/>
      <c r="B42" s="193">
        <v>33</v>
      </c>
      <c r="C42" s="256"/>
      <c r="D42" s="232"/>
      <c r="E42" s="192">
        <f t="shared" si="9"/>
        <v>10</v>
      </c>
      <c r="F42" s="144" t="str">
        <f>IFERROR(IF(MID(D42,4,3)="AFE",VLOOKUP(D42,'Affiliated entities'!$B$7:$T$37,2,FALSE),VLOOKUP(A42,Beneficiaries!$A$9:$C$38,2,FALSE)),"")</f>
        <v/>
      </c>
      <c r="G42" s="187" t="str">
        <f>IFERROR(IF(MID(D42,4,3)="AFE",VLOOKUP(D42,'Affiliated entities'!$B$7:$T$37,4,FALSE),VLOOKUP(A42,Beneficiaries!$A$9:$C$38,3,FALSE)),"")</f>
        <v/>
      </c>
      <c r="H42" s="188" t="b">
        <f t="shared" si="3"/>
        <v>1</v>
      </c>
      <c r="I42" s="147" t="str">
        <f t="shared" si="4"/>
        <v/>
      </c>
      <c r="J42" s="300">
        <f t="shared" si="5"/>
        <v>0</v>
      </c>
      <c r="K42" s="150"/>
      <c r="L42" s="230"/>
      <c r="M42" s="150"/>
      <c r="N42" s="234"/>
      <c r="O42" s="285"/>
      <c r="P42" s="284"/>
      <c r="Q42" s="282"/>
      <c r="R42" s="284"/>
      <c r="S42" s="288"/>
      <c r="T42" s="278" t="str">
        <f t="shared" si="6"/>
        <v/>
      </c>
      <c r="U42" s="317" t="str">
        <f t="shared" si="7"/>
        <v/>
      </c>
      <c r="V42" s="265">
        <f t="shared" si="0"/>
        <v>0</v>
      </c>
      <c r="W42" s="250" t="str">
        <f>IF(A42="","",IF(OR(O42&lt;'Summary Financial Statement'!$I$9,O42&gt;'Summary Financial Statement'!$L$9),"CHECK DATES",""))</f>
        <v/>
      </c>
      <c r="X42" s="252" t="str">
        <f t="shared" si="8"/>
        <v/>
      </c>
      <c r="Y42" s="254" t="str">
        <f t="shared" si="1"/>
        <v/>
      </c>
      <c r="Z42" s="255"/>
    </row>
    <row r="43" spans="1:26" ht="15" x14ac:dyDescent="0.25">
      <c r="A43" s="186"/>
      <c r="B43" s="193">
        <v>34</v>
      </c>
      <c r="C43" s="256"/>
      <c r="D43" s="232"/>
      <c r="E43" s="192">
        <f t="shared" si="9"/>
        <v>10</v>
      </c>
      <c r="F43" s="144" t="str">
        <f>IFERROR(IF(MID(D43,4,3)="AFE",VLOOKUP(D43,'Affiliated entities'!$B$7:$T$37,2,FALSE),VLOOKUP(A43,Beneficiaries!$A$9:$C$38,2,FALSE)),"")</f>
        <v/>
      </c>
      <c r="G43" s="187" t="str">
        <f>IFERROR(IF(MID(D43,4,3)="AFE",VLOOKUP(D43,'Affiliated entities'!$B$7:$T$37,4,FALSE),VLOOKUP(A43,Beneficiaries!$A$9:$C$38,3,FALSE)),"")</f>
        <v/>
      </c>
      <c r="H43" s="188" t="b">
        <f t="shared" si="3"/>
        <v>1</v>
      </c>
      <c r="I43" s="147" t="str">
        <f t="shared" si="4"/>
        <v/>
      </c>
      <c r="J43" s="300">
        <f t="shared" si="5"/>
        <v>0</v>
      </c>
      <c r="K43" s="150"/>
      <c r="L43" s="230"/>
      <c r="M43" s="150"/>
      <c r="N43" s="234"/>
      <c r="O43" s="285"/>
      <c r="P43" s="284"/>
      <c r="Q43" s="282"/>
      <c r="R43" s="284"/>
      <c r="S43" s="288"/>
      <c r="T43" s="278" t="str">
        <f t="shared" si="6"/>
        <v/>
      </c>
      <c r="U43" s="317" t="str">
        <f t="shared" si="7"/>
        <v/>
      </c>
      <c r="V43" s="265">
        <f t="shared" si="0"/>
        <v>0</v>
      </c>
      <c r="W43" s="250" t="str">
        <f>IF(A43="","",IF(OR(O43&lt;'Summary Financial Statement'!$I$9,O43&gt;'Summary Financial Statement'!$L$9),"CHECK DATES",""))</f>
        <v/>
      </c>
      <c r="X43" s="252" t="str">
        <f t="shared" si="8"/>
        <v/>
      </c>
      <c r="Y43" s="254" t="str">
        <f t="shared" si="1"/>
        <v/>
      </c>
      <c r="Z43" s="255"/>
    </row>
    <row r="44" spans="1:26" ht="15" x14ac:dyDescent="0.25">
      <c r="A44" s="186"/>
      <c r="B44" s="193">
        <v>35</v>
      </c>
      <c r="C44" s="256"/>
      <c r="D44" s="232"/>
      <c r="E44" s="192">
        <f t="shared" si="9"/>
        <v>10</v>
      </c>
      <c r="F44" s="144" t="str">
        <f>IFERROR(IF(MID(D44,4,3)="AFE",VLOOKUP(D44,'Affiliated entities'!$B$7:$T$37,2,FALSE),VLOOKUP(A44,Beneficiaries!$A$9:$C$38,2,FALSE)),"")</f>
        <v/>
      </c>
      <c r="G44" s="187" t="str">
        <f>IFERROR(IF(MID(D44,4,3)="AFE",VLOOKUP(D44,'Affiliated entities'!$B$7:$T$37,4,FALSE),VLOOKUP(A44,Beneficiaries!$A$9:$C$38,3,FALSE)),"")</f>
        <v/>
      </c>
      <c r="H44" s="188" t="b">
        <f t="shared" si="3"/>
        <v>1</v>
      </c>
      <c r="I44" s="147" t="str">
        <f t="shared" si="4"/>
        <v/>
      </c>
      <c r="J44" s="300">
        <f t="shared" si="5"/>
        <v>0</v>
      </c>
      <c r="K44" s="150"/>
      <c r="L44" s="230"/>
      <c r="M44" s="150"/>
      <c r="N44" s="234"/>
      <c r="O44" s="285"/>
      <c r="P44" s="284"/>
      <c r="Q44" s="282"/>
      <c r="R44" s="284"/>
      <c r="S44" s="288"/>
      <c r="T44" s="278" t="str">
        <f t="shared" si="6"/>
        <v/>
      </c>
      <c r="U44" s="317" t="str">
        <f t="shared" si="7"/>
        <v/>
      </c>
      <c r="V44" s="265">
        <f t="shared" si="0"/>
        <v>0</v>
      </c>
      <c r="W44" s="250" t="str">
        <f>IF(A44="","",IF(OR(O44&lt;'Summary Financial Statement'!$I$9,O44&gt;'Summary Financial Statement'!$L$9),"CHECK DATES",""))</f>
        <v/>
      </c>
      <c r="X44" s="252" t="str">
        <f t="shared" si="8"/>
        <v/>
      </c>
      <c r="Y44" s="254" t="str">
        <f t="shared" si="1"/>
        <v/>
      </c>
      <c r="Z44" s="255"/>
    </row>
    <row r="45" spans="1:26" ht="15" x14ac:dyDescent="0.25">
      <c r="A45" s="186"/>
      <c r="B45" s="193">
        <v>36</v>
      </c>
      <c r="C45" s="256"/>
      <c r="D45" s="232"/>
      <c r="E45" s="192">
        <f t="shared" si="9"/>
        <v>10</v>
      </c>
      <c r="F45" s="144" t="str">
        <f>IFERROR(IF(MID(D45,4,3)="AFE",VLOOKUP(D45,'Affiliated entities'!$B$7:$T$37,2,FALSE),VLOOKUP(A45,Beneficiaries!$A$9:$C$38,2,FALSE)),"")</f>
        <v/>
      </c>
      <c r="G45" s="187" t="str">
        <f>IFERROR(IF(MID(D45,4,3)="AFE",VLOOKUP(D45,'Affiliated entities'!$B$7:$T$37,4,FALSE),VLOOKUP(A45,Beneficiaries!$A$9:$C$38,3,FALSE)),"")</f>
        <v/>
      </c>
      <c r="H45" s="188" t="b">
        <f t="shared" si="3"/>
        <v>1</v>
      </c>
      <c r="I45" s="147" t="str">
        <f t="shared" si="4"/>
        <v/>
      </c>
      <c r="J45" s="300">
        <f t="shared" si="5"/>
        <v>0</v>
      </c>
      <c r="K45" s="150"/>
      <c r="L45" s="230"/>
      <c r="M45" s="150"/>
      <c r="N45" s="234"/>
      <c r="O45" s="285"/>
      <c r="P45" s="284"/>
      <c r="Q45" s="282"/>
      <c r="R45" s="284"/>
      <c r="S45" s="288"/>
      <c r="T45" s="278" t="str">
        <f t="shared" si="6"/>
        <v/>
      </c>
      <c r="U45" s="317" t="str">
        <f t="shared" si="7"/>
        <v/>
      </c>
      <c r="V45" s="265">
        <f t="shared" si="0"/>
        <v>0</v>
      </c>
      <c r="W45" s="250" t="str">
        <f>IF(A45="","",IF(OR(O45&lt;'Summary Financial Statement'!$I$9,O45&gt;'Summary Financial Statement'!$L$9),"CHECK DATES",""))</f>
        <v/>
      </c>
      <c r="X45" s="252" t="str">
        <f t="shared" si="8"/>
        <v/>
      </c>
      <c r="Y45" s="254" t="str">
        <f t="shared" si="1"/>
        <v/>
      </c>
      <c r="Z45" s="255"/>
    </row>
    <row r="46" spans="1:26" ht="15" x14ac:dyDescent="0.25">
      <c r="A46" s="186"/>
      <c r="B46" s="193">
        <v>37</v>
      </c>
      <c r="C46" s="256"/>
      <c r="D46" s="232"/>
      <c r="E46" s="192">
        <f t="shared" si="9"/>
        <v>10</v>
      </c>
      <c r="F46" s="144" t="str">
        <f>IFERROR(IF(MID(D46,4,3)="AFE",VLOOKUP(D46,'Affiliated entities'!$B$7:$T$37,2,FALSE),VLOOKUP(A46,Beneficiaries!$A$9:$C$38,2,FALSE)),"")</f>
        <v/>
      </c>
      <c r="G46" s="187" t="str">
        <f>IFERROR(IF(MID(D46,4,3)="AFE",VLOOKUP(D46,'Affiliated entities'!$B$7:$T$37,4,FALSE),VLOOKUP(A46,Beneficiaries!$A$9:$C$38,3,FALSE)),"")</f>
        <v/>
      </c>
      <c r="H46" s="188" t="b">
        <f t="shared" si="3"/>
        <v>1</v>
      </c>
      <c r="I46" s="147" t="str">
        <f t="shared" si="4"/>
        <v/>
      </c>
      <c r="J46" s="300">
        <f t="shared" si="5"/>
        <v>0</v>
      </c>
      <c r="K46" s="150"/>
      <c r="L46" s="230"/>
      <c r="M46" s="150"/>
      <c r="N46" s="234"/>
      <c r="O46" s="285"/>
      <c r="P46" s="284"/>
      <c r="Q46" s="282"/>
      <c r="R46" s="284"/>
      <c r="S46" s="288"/>
      <c r="T46" s="278" t="str">
        <f t="shared" si="6"/>
        <v/>
      </c>
      <c r="U46" s="317" t="str">
        <f t="shared" si="7"/>
        <v/>
      </c>
      <c r="V46" s="265">
        <f t="shared" si="0"/>
        <v>0</v>
      </c>
      <c r="W46" s="250" t="str">
        <f>IF(A46="","",IF(OR(O46&lt;'Summary Financial Statement'!$I$9,O46&gt;'Summary Financial Statement'!$L$9),"CHECK DATES",""))</f>
        <v/>
      </c>
      <c r="X46" s="252" t="str">
        <f t="shared" si="8"/>
        <v/>
      </c>
      <c r="Y46" s="254" t="str">
        <f t="shared" si="1"/>
        <v/>
      </c>
      <c r="Z46" s="255"/>
    </row>
    <row r="47" spans="1:26" ht="15" x14ac:dyDescent="0.25">
      <c r="A47" s="186"/>
      <c r="B47" s="193">
        <v>38</v>
      </c>
      <c r="C47" s="256"/>
      <c r="D47" s="232"/>
      <c r="E47" s="192">
        <f t="shared" si="9"/>
        <v>10</v>
      </c>
      <c r="F47" s="144" t="str">
        <f>IFERROR(IF(MID(D47,4,3)="AFE",VLOOKUP(D47,'Affiliated entities'!$B$7:$T$37,2,FALSE),VLOOKUP(A47,Beneficiaries!$A$9:$C$38,2,FALSE)),"")</f>
        <v/>
      </c>
      <c r="G47" s="187" t="str">
        <f>IFERROR(IF(MID(D47,4,3)="AFE",VLOOKUP(D47,'Affiliated entities'!$B$7:$T$37,4,FALSE),VLOOKUP(A47,Beneficiaries!$A$9:$C$38,3,FALSE)),"")</f>
        <v/>
      </c>
      <c r="H47" s="188" t="b">
        <f t="shared" si="3"/>
        <v>1</v>
      </c>
      <c r="I47" s="147" t="str">
        <f t="shared" si="4"/>
        <v/>
      </c>
      <c r="J47" s="300">
        <f t="shared" si="5"/>
        <v>0</v>
      </c>
      <c r="K47" s="150"/>
      <c r="L47" s="230"/>
      <c r="M47" s="150"/>
      <c r="N47" s="234"/>
      <c r="O47" s="285"/>
      <c r="P47" s="284"/>
      <c r="Q47" s="282"/>
      <c r="R47" s="284"/>
      <c r="S47" s="288"/>
      <c r="T47" s="278" t="str">
        <f t="shared" si="6"/>
        <v/>
      </c>
      <c r="U47" s="317" t="str">
        <f t="shared" si="7"/>
        <v/>
      </c>
      <c r="V47" s="265">
        <f t="shared" si="0"/>
        <v>0</v>
      </c>
      <c r="W47" s="250" t="str">
        <f>IF(A47="","",IF(OR(O47&lt;'Summary Financial Statement'!$I$9,O47&gt;'Summary Financial Statement'!$L$9),"CHECK DATES",""))</f>
        <v/>
      </c>
      <c r="X47" s="252" t="str">
        <f t="shared" si="8"/>
        <v/>
      </c>
      <c r="Y47" s="254" t="str">
        <f t="shared" si="1"/>
        <v/>
      </c>
      <c r="Z47" s="255"/>
    </row>
    <row r="48" spans="1:26" ht="15" x14ac:dyDescent="0.25">
      <c r="A48" s="186"/>
      <c r="B48" s="193">
        <v>39</v>
      </c>
      <c r="C48" s="256"/>
      <c r="D48" s="232"/>
      <c r="E48" s="192">
        <f t="shared" si="9"/>
        <v>10</v>
      </c>
      <c r="F48" s="144" t="str">
        <f>IFERROR(IF(MID(D48,4,3)="AFE",VLOOKUP(D48,'Affiliated entities'!$B$7:$T$37,2,FALSE),VLOOKUP(A48,Beneficiaries!$A$9:$C$38,2,FALSE)),"")</f>
        <v/>
      </c>
      <c r="G48" s="187" t="str">
        <f>IFERROR(IF(MID(D48,4,3)="AFE",VLOOKUP(D48,'Affiliated entities'!$B$7:$T$37,4,FALSE),VLOOKUP(A48,Beneficiaries!$A$9:$C$38,3,FALSE)),"")</f>
        <v/>
      </c>
      <c r="H48" s="188" t="b">
        <f t="shared" si="3"/>
        <v>1</v>
      </c>
      <c r="I48" s="147" t="str">
        <f t="shared" si="4"/>
        <v/>
      </c>
      <c r="J48" s="300">
        <f t="shared" si="5"/>
        <v>0</v>
      </c>
      <c r="K48" s="150"/>
      <c r="L48" s="230"/>
      <c r="M48" s="150"/>
      <c r="N48" s="234"/>
      <c r="O48" s="285"/>
      <c r="P48" s="284"/>
      <c r="Q48" s="282"/>
      <c r="R48" s="284"/>
      <c r="S48" s="288"/>
      <c r="T48" s="278" t="str">
        <f t="shared" si="6"/>
        <v/>
      </c>
      <c r="U48" s="317" t="str">
        <f t="shared" si="7"/>
        <v/>
      </c>
      <c r="V48" s="265">
        <f t="shared" si="0"/>
        <v>0</v>
      </c>
      <c r="W48" s="250" t="str">
        <f>IF(A48="","",IF(OR(O48&lt;'Summary Financial Statement'!$I$9,O48&gt;'Summary Financial Statement'!$L$9),"CHECK DATES",""))</f>
        <v/>
      </c>
      <c r="X48" s="252" t="str">
        <f t="shared" si="8"/>
        <v/>
      </c>
      <c r="Y48" s="254" t="str">
        <f t="shared" si="1"/>
        <v/>
      </c>
      <c r="Z48" s="255"/>
    </row>
    <row r="49" spans="1:26" ht="15" x14ac:dyDescent="0.25">
      <c r="A49" s="186"/>
      <c r="B49" s="193">
        <v>40</v>
      </c>
      <c r="C49" s="256"/>
      <c r="D49" s="232"/>
      <c r="E49" s="192">
        <f t="shared" si="9"/>
        <v>10</v>
      </c>
      <c r="F49" s="144" t="str">
        <f>IFERROR(IF(MID(D49,4,3)="AFE",VLOOKUP(D49,'Affiliated entities'!$B$7:$T$37,2,FALSE),VLOOKUP(A49,Beneficiaries!$A$9:$C$38,2,FALSE)),"")</f>
        <v/>
      </c>
      <c r="G49" s="187" t="str">
        <f>IFERROR(IF(MID(D49,4,3)="AFE",VLOOKUP(D49,'Affiliated entities'!$B$7:$T$37,4,FALSE),VLOOKUP(A49,Beneficiaries!$A$9:$C$38,3,FALSE)),"")</f>
        <v/>
      </c>
      <c r="H49" s="188" t="b">
        <f t="shared" si="3"/>
        <v>1</v>
      </c>
      <c r="I49" s="147" t="str">
        <f t="shared" si="4"/>
        <v/>
      </c>
      <c r="J49" s="300">
        <f t="shared" si="5"/>
        <v>0</v>
      </c>
      <c r="K49" s="150"/>
      <c r="L49" s="230"/>
      <c r="M49" s="150"/>
      <c r="N49" s="234"/>
      <c r="O49" s="285"/>
      <c r="P49" s="284"/>
      <c r="Q49" s="282"/>
      <c r="R49" s="284"/>
      <c r="S49" s="288"/>
      <c r="T49" s="278" t="str">
        <f t="shared" si="6"/>
        <v/>
      </c>
      <c r="U49" s="317" t="str">
        <f t="shared" si="7"/>
        <v/>
      </c>
      <c r="V49" s="265">
        <f t="shared" si="0"/>
        <v>0</v>
      </c>
      <c r="W49" s="250" t="str">
        <f>IF(A49="","",IF(OR(O49&lt;'Summary Financial Statement'!$I$9,O49&gt;'Summary Financial Statement'!$L$9),"CHECK DATES",""))</f>
        <v/>
      </c>
      <c r="X49" s="252" t="str">
        <f t="shared" si="8"/>
        <v/>
      </c>
      <c r="Y49" s="254" t="str">
        <f t="shared" si="1"/>
        <v/>
      </c>
      <c r="Z49" s="255"/>
    </row>
    <row r="50" spans="1:26" ht="15" x14ac:dyDescent="0.25">
      <c r="A50" s="186"/>
      <c r="B50" s="193">
        <v>41</v>
      </c>
      <c r="C50" s="256"/>
      <c r="D50" s="232"/>
      <c r="E50" s="192">
        <f t="shared" si="9"/>
        <v>10</v>
      </c>
      <c r="F50" s="144" t="str">
        <f>IFERROR(IF(MID(D50,4,3)="AFE",VLOOKUP(D50,'Affiliated entities'!$B$7:$T$37,2,FALSE),VLOOKUP(A50,Beneficiaries!$A$9:$C$38,2,FALSE)),"")</f>
        <v/>
      </c>
      <c r="G50" s="187" t="str">
        <f>IFERROR(IF(MID(D50,4,3)="AFE",VLOOKUP(D50,'Affiliated entities'!$B$7:$T$37,4,FALSE),VLOOKUP(A50,Beneficiaries!$A$9:$C$38,3,FALSE)),"")</f>
        <v/>
      </c>
      <c r="H50" s="188" t="b">
        <f t="shared" si="3"/>
        <v>1</v>
      </c>
      <c r="I50" s="147" t="str">
        <f t="shared" si="4"/>
        <v/>
      </c>
      <c r="J50" s="300">
        <f t="shared" si="5"/>
        <v>0</v>
      </c>
      <c r="K50" s="150"/>
      <c r="L50" s="230"/>
      <c r="M50" s="150"/>
      <c r="N50" s="234"/>
      <c r="O50" s="285"/>
      <c r="P50" s="284"/>
      <c r="Q50" s="282"/>
      <c r="R50" s="284"/>
      <c r="S50" s="288"/>
      <c r="T50" s="278" t="str">
        <f t="shared" si="6"/>
        <v/>
      </c>
      <c r="U50" s="317" t="str">
        <f t="shared" si="7"/>
        <v/>
      </c>
      <c r="V50" s="265">
        <f t="shared" si="0"/>
        <v>0</v>
      </c>
      <c r="W50" s="250" t="str">
        <f>IF(A50="","",IF(OR(O50&lt;'Summary Financial Statement'!$I$9,O50&gt;'Summary Financial Statement'!$L$9),"CHECK DATES",""))</f>
        <v/>
      </c>
      <c r="X50" s="252" t="str">
        <f t="shared" si="8"/>
        <v/>
      </c>
      <c r="Y50" s="254" t="str">
        <f t="shared" si="1"/>
        <v/>
      </c>
      <c r="Z50" s="255"/>
    </row>
    <row r="51" spans="1:26" ht="15" x14ac:dyDescent="0.25">
      <c r="A51" s="186"/>
      <c r="B51" s="193">
        <v>42</v>
      </c>
      <c r="C51" s="256"/>
      <c r="D51" s="232"/>
      <c r="E51" s="192">
        <f t="shared" si="9"/>
        <v>10</v>
      </c>
      <c r="F51" s="144" t="str">
        <f>IFERROR(IF(MID(D51,4,3)="AFE",VLOOKUP(D51,'Affiliated entities'!$B$7:$T$37,2,FALSE),VLOOKUP(A51,Beneficiaries!$A$9:$C$38,2,FALSE)),"")</f>
        <v/>
      </c>
      <c r="G51" s="187" t="str">
        <f>IFERROR(IF(MID(D51,4,3)="AFE",VLOOKUP(D51,'Affiliated entities'!$B$7:$T$37,4,FALSE),VLOOKUP(A51,Beneficiaries!$A$9:$C$38,3,FALSE)),"")</f>
        <v/>
      </c>
      <c r="H51" s="188" t="b">
        <f t="shared" si="3"/>
        <v>1</v>
      </c>
      <c r="I51" s="147" t="str">
        <f t="shared" si="4"/>
        <v/>
      </c>
      <c r="J51" s="300">
        <f t="shared" si="5"/>
        <v>0</v>
      </c>
      <c r="K51" s="150"/>
      <c r="L51" s="230"/>
      <c r="M51" s="150"/>
      <c r="N51" s="234"/>
      <c r="O51" s="285"/>
      <c r="P51" s="284"/>
      <c r="Q51" s="282"/>
      <c r="R51" s="284"/>
      <c r="S51" s="288"/>
      <c r="T51" s="278" t="str">
        <f t="shared" si="6"/>
        <v/>
      </c>
      <c r="U51" s="317" t="str">
        <f t="shared" si="7"/>
        <v/>
      </c>
      <c r="V51" s="265">
        <f t="shared" si="0"/>
        <v>0</v>
      </c>
      <c r="W51" s="250" t="str">
        <f>IF(A51="","",IF(OR(O51&lt;'Summary Financial Statement'!$I$9,O51&gt;'Summary Financial Statement'!$L$9),"CHECK DATES",""))</f>
        <v/>
      </c>
      <c r="X51" s="252" t="str">
        <f t="shared" si="8"/>
        <v/>
      </c>
      <c r="Y51" s="254" t="str">
        <f t="shared" si="1"/>
        <v/>
      </c>
      <c r="Z51" s="255"/>
    </row>
    <row r="52" spans="1:26" ht="15" x14ac:dyDescent="0.25">
      <c r="A52" s="186"/>
      <c r="B52" s="193">
        <v>43</v>
      </c>
      <c r="C52" s="256"/>
      <c r="D52" s="232"/>
      <c r="E52" s="192">
        <f t="shared" si="9"/>
        <v>10</v>
      </c>
      <c r="F52" s="144" t="str">
        <f>IFERROR(IF(MID(D52,4,3)="AFE",VLOOKUP(D52,'Affiliated entities'!$B$7:$T$37,2,FALSE),VLOOKUP(A52,Beneficiaries!$A$9:$C$38,2,FALSE)),"")</f>
        <v/>
      </c>
      <c r="G52" s="187" t="str">
        <f>IFERROR(IF(MID(D52,4,3)="AFE",VLOOKUP(D52,'Affiliated entities'!$B$7:$T$37,4,FALSE),VLOOKUP(A52,Beneficiaries!$A$9:$C$38,3,FALSE)),"")</f>
        <v/>
      </c>
      <c r="H52" s="188" t="b">
        <f t="shared" si="3"/>
        <v>1</v>
      </c>
      <c r="I52" s="147" t="str">
        <f t="shared" si="4"/>
        <v/>
      </c>
      <c r="J52" s="300">
        <f t="shared" si="5"/>
        <v>0</v>
      </c>
      <c r="K52" s="150"/>
      <c r="L52" s="230"/>
      <c r="M52" s="150"/>
      <c r="N52" s="234"/>
      <c r="O52" s="285"/>
      <c r="P52" s="284"/>
      <c r="Q52" s="282"/>
      <c r="R52" s="284"/>
      <c r="S52" s="288"/>
      <c r="T52" s="278" t="str">
        <f t="shared" si="6"/>
        <v/>
      </c>
      <c r="U52" s="317" t="str">
        <f t="shared" si="7"/>
        <v/>
      </c>
      <c r="V52" s="265">
        <f t="shared" si="0"/>
        <v>0</v>
      </c>
      <c r="W52" s="250" t="str">
        <f>IF(A52="","",IF(OR(O52&lt;'Summary Financial Statement'!$I$9,O52&gt;'Summary Financial Statement'!$L$9),"CHECK DATES",""))</f>
        <v/>
      </c>
      <c r="X52" s="252" t="str">
        <f t="shared" si="8"/>
        <v/>
      </c>
      <c r="Y52" s="254" t="str">
        <f t="shared" si="1"/>
        <v/>
      </c>
      <c r="Z52" s="255"/>
    </row>
    <row r="53" spans="1:26" ht="15" x14ac:dyDescent="0.25">
      <c r="A53" s="186"/>
      <c r="B53" s="193">
        <v>44</v>
      </c>
      <c r="C53" s="256"/>
      <c r="D53" s="232"/>
      <c r="E53" s="192">
        <f t="shared" si="9"/>
        <v>10</v>
      </c>
      <c r="F53" s="144" t="str">
        <f>IFERROR(IF(MID(D53,4,3)="AFE",VLOOKUP(D53,'Affiliated entities'!$B$7:$T$37,2,FALSE),VLOOKUP(A53,Beneficiaries!$A$9:$C$38,2,FALSE)),"")</f>
        <v/>
      </c>
      <c r="G53" s="187" t="str">
        <f>IFERROR(IF(MID(D53,4,3)="AFE",VLOOKUP(D53,'Affiliated entities'!$B$7:$T$37,4,FALSE),VLOOKUP(A53,Beneficiaries!$A$9:$C$38,3,FALSE)),"")</f>
        <v/>
      </c>
      <c r="H53" s="188" t="b">
        <f t="shared" si="3"/>
        <v>1</v>
      </c>
      <c r="I53" s="147" t="str">
        <f t="shared" si="4"/>
        <v/>
      </c>
      <c r="J53" s="300">
        <f t="shared" si="5"/>
        <v>0</v>
      </c>
      <c r="K53" s="150"/>
      <c r="L53" s="230"/>
      <c r="M53" s="150"/>
      <c r="N53" s="234"/>
      <c r="O53" s="285"/>
      <c r="P53" s="284"/>
      <c r="Q53" s="282"/>
      <c r="R53" s="284"/>
      <c r="S53" s="288"/>
      <c r="T53" s="278" t="str">
        <f t="shared" si="6"/>
        <v/>
      </c>
      <c r="U53" s="317" t="str">
        <f t="shared" si="7"/>
        <v/>
      </c>
      <c r="V53" s="265">
        <f t="shared" si="0"/>
        <v>0</v>
      </c>
      <c r="W53" s="250" t="str">
        <f>IF(A53="","",IF(OR(O53&lt;'Summary Financial Statement'!$I$9,O53&gt;'Summary Financial Statement'!$L$9),"CHECK DATES",""))</f>
        <v/>
      </c>
      <c r="X53" s="252" t="str">
        <f t="shared" si="8"/>
        <v/>
      </c>
      <c r="Y53" s="254" t="str">
        <f t="shared" si="1"/>
        <v/>
      </c>
      <c r="Z53" s="255"/>
    </row>
    <row r="54" spans="1:26" ht="15" x14ac:dyDescent="0.25">
      <c r="A54" s="186"/>
      <c r="B54" s="193">
        <v>45</v>
      </c>
      <c r="C54" s="256"/>
      <c r="D54" s="232"/>
      <c r="E54" s="192">
        <f t="shared" si="9"/>
        <v>10</v>
      </c>
      <c r="F54" s="144" t="str">
        <f>IFERROR(IF(MID(D54,4,3)="AFE",VLOOKUP(D54,'Affiliated entities'!$B$7:$T$37,2,FALSE),VLOOKUP(A54,Beneficiaries!$A$9:$C$38,2,FALSE)),"")</f>
        <v/>
      </c>
      <c r="G54" s="187" t="str">
        <f>IFERROR(IF(MID(D54,4,3)="AFE",VLOOKUP(D54,'Affiliated entities'!$B$7:$T$37,4,FALSE),VLOOKUP(A54,Beneficiaries!$A$9:$C$38,3,FALSE)),"")</f>
        <v/>
      </c>
      <c r="H54" s="188" t="b">
        <f t="shared" si="3"/>
        <v>1</v>
      </c>
      <c r="I54" s="147" t="str">
        <f t="shared" si="4"/>
        <v/>
      </c>
      <c r="J54" s="300">
        <f t="shared" si="5"/>
        <v>0</v>
      </c>
      <c r="K54" s="150"/>
      <c r="L54" s="230"/>
      <c r="M54" s="150"/>
      <c r="N54" s="234"/>
      <c r="O54" s="285"/>
      <c r="P54" s="284"/>
      <c r="Q54" s="282"/>
      <c r="R54" s="284"/>
      <c r="S54" s="288"/>
      <c r="T54" s="278" t="str">
        <f t="shared" si="6"/>
        <v/>
      </c>
      <c r="U54" s="317" t="str">
        <f t="shared" si="7"/>
        <v/>
      </c>
      <c r="V54" s="265">
        <f t="shared" si="0"/>
        <v>0</v>
      </c>
      <c r="W54" s="250" t="str">
        <f>IF(A54="","",IF(OR(O54&lt;'Summary Financial Statement'!$I$9,O54&gt;'Summary Financial Statement'!$L$9),"CHECK DATES",""))</f>
        <v/>
      </c>
      <c r="X54" s="252" t="str">
        <f t="shared" si="8"/>
        <v/>
      </c>
      <c r="Y54" s="254" t="str">
        <f t="shared" si="1"/>
        <v/>
      </c>
      <c r="Z54" s="255"/>
    </row>
    <row r="55" spans="1:26" ht="15" x14ac:dyDescent="0.25">
      <c r="A55" s="186"/>
      <c r="B55" s="193">
        <v>46</v>
      </c>
      <c r="C55" s="256"/>
      <c r="D55" s="232"/>
      <c r="E55" s="192">
        <f t="shared" si="9"/>
        <v>10</v>
      </c>
      <c r="F55" s="144" t="str">
        <f>IFERROR(IF(MID(D55,4,3)="AFE",VLOOKUP(D55,'Affiliated entities'!$B$7:$T$37,2,FALSE),VLOOKUP(A55,Beneficiaries!$A$9:$C$38,2,FALSE)),"")</f>
        <v/>
      </c>
      <c r="G55" s="187" t="str">
        <f>IFERROR(IF(MID(D55,4,3)="AFE",VLOOKUP(D55,'Affiliated entities'!$B$7:$T$37,4,FALSE),VLOOKUP(A55,Beneficiaries!$A$9:$C$38,3,FALSE)),"")</f>
        <v/>
      </c>
      <c r="H55" s="188" t="b">
        <f t="shared" si="3"/>
        <v>1</v>
      </c>
      <c r="I55" s="147" t="str">
        <f t="shared" si="4"/>
        <v/>
      </c>
      <c r="J55" s="300">
        <f t="shared" si="5"/>
        <v>0</v>
      </c>
      <c r="K55" s="150"/>
      <c r="L55" s="230"/>
      <c r="M55" s="150"/>
      <c r="N55" s="234"/>
      <c r="O55" s="285"/>
      <c r="P55" s="284"/>
      <c r="Q55" s="282"/>
      <c r="R55" s="284"/>
      <c r="S55" s="288"/>
      <c r="T55" s="278" t="str">
        <f t="shared" si="6"/>
        <v/>
      </c>
      <c r="U55" s="317" t="str">
        <f t="shared" si="7"/>
        <v/>
      </c>
      <c r="V55" s="265">
        <f t="shared" si="0"/>
        <v>0</v>
      </c>
      <c r="W55" s="250" t="str">
        <f>IF(A55="","",IF(OR(O55&lt;'Summary Financial Statement'!$I$9,O55&gt;'Summary Financial Statement'!$L$9),"CHECK DATES",""))</f>
        <v/>
      </c>
      <c r="X55" s="252" t="str">
        <f t="shared" si="8"/>
        <v/>
      </c>
      <c r="Y55" s="254" t="str">
        <f t="shared" si="1"/>
        <v/>
      </c>
      <c r="Z55" s="255"/>
    </row>
    <row r="56" spans="1:26" ht="15" x14ac:dyDescent="0.25">
      <c r="A56" s="186"/>
      <c r="B56" s="193">
        <v>47</v>
      </c>
      <c r="C56" s="256"/>
      <c r="D56" s="232"/>
      <c r="E56" s="192">
        <f t="shared" si="9"/>
        <v>10</v>
      </c>
      <c r="F56" s="144" t="str">
        <f>IFERROR(IF(MID(D56,4,3)="AFE",VLOOKUP(D56,'Affiliated entities'!$B$7:$T$37,2,FALSE),VLOOKUP(A56,Beneficiaries!$A$9:$C$38,2,FALSE)),"")</f>
        <v/>
      </c>
      <c r="G56" s="187" t="str">
        <f>IFERROR(IF(MID(D56,4,3)="AFE",VLOOKUP(D56,'Affiliated entities'!$B$7:$T$37,4,FALSE),VLOOKUP(A56,Beneficiaries!$A$9:$C$38,3,FALSE)),"")</f>
        <v/>
      </c>
      <c r="H56" s="188" t="b">
        <f t="shared" si="3"/>
        <v>1</v>
      </c>
      <c r="I56" s="147" t="str">
        <f t="shared" si="4"/>
        <v/>
      </c>
      <c r="J56" s="300">
        <f t="shared" si="5"/>
        <v>0</v>
      </c>
      <c r="K56" s="150"/>
      <c r="L56" s="230"/>
      <c r="M56" s="150"/>
      <c r="N56" s="234"/>
      <c r="O56" s="285"/>
      <c r="P56" s="284"/>
      <c r="Q56" s="282"/>
      <c r="R56" s="284"/>
      <c r="S56" s="288"/>
      <c r="T56" s="278" t="str">
        <f t="shared" si="6"/>
        <v/>
      </c>
      <c r="U56" s="317" t="str">
        <f t="shared" si="7"/>
        <v/>
      </c>
      <c r="V56" s="265">
        <f t="shared" si="0"/>
        <v>0</v>
      </c>
      <c r="W56" s="250" t="str">
        <f>IF(A56="","",IF(OR(O56&lt;'Summary Financial Statement'!$I$9,O56&gt;'Summary Financial Statement'!$L$9),"CHECK DATES",""))</f>
        <v/>
      </c>
      <c r="X56" s="252" t="str">
        <f t="shared" si="8"/>
        <v/>
      </c>
      <c r="Y56" s="254" t="str">
        <f t="shared" si="1"/>
        <v/>
      </c>
      <c r="Z56" s="255"/>
    </row>
    <row r="57" spans="1:26" ht="15" x14ac:dyDescent="0.25">
      <c r="A57" s="186"/>
      <c r="B57" s="193">
        <v>48</v>
      </c>
      <c r="C57" s="256"/>
      <c r="D57" s="232"/>
      <c r="E57" s="192">
        <f t="shared" si="9"/>
        <v>10</v>
      </c>
      <c r="F57" s="144" t="str">
        <f>IFERROR(IF(MID(D57,4,3)="AFE",VLOOKUP(D57,'Affiliated entities'!$B$7:$T$37,2,FALSE),VLOOKUP(A57,Beneficiaries!$A$9:$C$38,2,FALSE)),"")</f>
        <v/>
      </c>
      <c r="G57" s="187" t="str">
        <f>IFERROR(IF(MID(D57,4,3)="AFE",VLOOKUP(D57,'Affiliated entities'!$B$7:$T$37,4,FALSE),VLOOKUP(A57,Beneficiaries!$A$9:$C$38,3,FALSE)),"")</f>
        <v/>
      </c>
      <c r="H57" s="188" t="b">
        <f t="shared" si="3"/>
        <v>1</v>
      </c>
      <c r="I57" s="147" t="str">
        <f t="shared" si="4"/>
        <v/>
      </c>
      <c r="J57" s="300">
        <f t="shared" si="5"/>
        <v>0</v>
      </c>
      <c r="K57" s="150"/>
      <c r="L57" s="230"/>
      <c r="M57" s="150"/>
      <c r="N57" s="234"/>
      <c r="O57" s="285"/>
      <c r="P57" s="284"/>
      <c r="Q57" s="282"/>
      <c r="R57" s="284"/>
      <c r="S57" s="288"/>
      <c r="T57" s="278" t="str">
        <f t="shared" si="6"/>
        <v/>
      </c>
      <c r="U57" s="317" t="str">
        <f t="shared" si="7"/>
        <v/>
      </c>
      <c r="V57" s="265">
        <f t="shared" si="0"/>
        <v>0</v>
      </c>
      <c r="W57" s="250" t="str">
        <f>IF(A57="","",IF(OR(O57&lt;'Summary Financial Statement'!$I$9,O57&gt;'Summary Financial Statement'!$L$9),"CHECK DATES",""))</f>
        <v/>
      </c>
      <c r="X57" s="252" t="str">
        <f t="shared" si="8"/>
        <v/>
      </c>
      <c r="Y57" s="254" t="str">
        <f t="shared" si="1"/>
        <v/>
      </c>
      <c r="Z57" s="255"/>
    </row>
    <row r="58" spans="1:26" ht="15" x14ac:dyDescent="0.25">
      <c r="A58" s="186"/>
      <c r="B58" s="193">
        <v>49</v>
      </c>
      <c r="C58" s="256"/>
      <c r="D58" s="232"/>
      <c r="E58" s="192">
        <f t="shared" si="9"/>
        <v>10</v>
      </c>
      <c r="F58" s="144" t="str">
        <f>IFERROR(IF(MID(D58,4,3)="AFE",VLOOKUP(D58,'Affiliated entities'!$B$7:$T$37,2,FALSE),VLOOKUP(A58,Beneficiaries!$A$9:$C$38,2,FALSE)),"")</f>
        <v/>
      </c>
      <c r="G58" s="187" t="str">
        <f>IFERROR(IF(MID(D58,4,3)="AFE",VLOOKUP(D58,'Affiliated entities'!$B$7:$T$37,4,FALSE),VLOOKUP(A58,Beneficiaries!$A$9:$C$38,3,FALSE)),"")</f>
        <v/>
      </c>
      <c r="H58" s="188" t="b">
        <f t="shared" si="3"/>
        <v>1</v>
      </c>
      <c r="I58" s="147" t="str">
        <f t="shared" si="4"/>
        <v/>
      </c>
      <c r="J58" s="300">
        <f t="shared" si="5"/>
        <v>0</v>
      </c>
      <c r="K58" s="150"/>
      <c r="L58" s="230"/>
      <c r="M58" s="150"/>
      <c r="N58" s="234"/>
      <c r="O58" s="285"/>
      <c r="P58" s="284"/>
      <c r="Q58" s="282"/>
      <c r="R58" s="284"/>
      <c r="S58" s="288"/>
      <c r="T58" s="278" t="str">
        <f t="shared" si="6"/>
        <v/>
      </c>
      <c r="U58" s="317" t="str">
        <f t="shared" si="7"/>
        <v/>
      </c>
      <c r="V58" s="265">
        <f t="shared" si="0"/>
        <v>0</v>
      </c>
      <c r="W58" s="250" t="str">
        <f>IF(A58="","",IF(OR(O58&lt;'Summary Financial Statement'!$I$9,O58&gt;'Summary Financial Statement'!$L$9),"CHECK DATES",""))</f>
        <v/>
      </c>
      <c r="X58" s="252" t="str">
        <f t="shared" si="8"/>
        <v/>
      </c>
      <c r="Y58" s="254" t="str">
        <f t="shared" si="1"/>
        <v/>
      </c>
      <c r="Z58" s="255"/>
    </row>
    <row r="59" spans="1:26" ht="15" x14ac:dyDescent="0.25">
      <c r="A59" s="186"/>
      <c r="B59" s="193">
        <v>50</v>
      </c>
      <c r="C59" s="256"/>
      <c r="D59" s="232"/>
      <c r="E59" s="192">
        <f t="shared" si="9"/>
        <v>10</v>
      </c>
      <c r="F59" s="144" t="str">
        <f>IFERROR(IF(MID(D59,4,3)="AFE",VLOOKUP(D59,'Affiliated entities'!$B$7:$T$37,2,FALSE),VLOOKUP(A59,Beneficiaries!$A$9:$C$38,2,FALSE)),"")</f>
        <v/>
      </c>
      <c r="G59" s="187" t="str">
        <f>IFERROR(IF(MID(D59,4,3)="AFE",VLOOKUP(D59,'Affiliated entities'!$B$7:$T$37,4,FALSE),VLOOKUP(A59,Beneficiaries!$A$9:$C$38,3,FALSE)),"")</f>
        <v/>
      </c>
      <c r="H59" s="188" t="b">
        <f t="shared" si="3"/>
        <v>1</v>
      </c>
      <c r="I59" s="147" t="str">
        <f t="shared" si="4"/>
        <v/>
      </c>
      <c r="J59" s="300">
        <f t="shared" si="5"/>
        <v>0</v>
      </c>
      <c r="K59" s="150"/>
      <c r="L59" s="230"/>
      <c r="M59" s="150"/>
      <c r="N59" s="234"/>
      <c r="O59" s="285"/>
      <c r="P59" s="284"/>
      <c r="Q59" s="282"/>
      <c r="R59" s="284"/>
      <c r="S59" s="288"/>
      <c r="T59" s="278" t="str">
        <f t="shared" si="6"/>
        <v/>
      </c>
      <c r="U59" s="317" t="str">
        <f t="shared" si="7"/>
        <v/>
      </c>
      <c r="V59" s="265">
        <f t="shared" si="0"/>
        <v>0</v>
      </c>
      <c r="W59" s="250" t="str">
        <f>IF(A59="","",IF(OR(O59&lt;'Summary Financial Statement'!$I$9,O59&gt;'Summary Financial Statement'!$L$9),"CHECK DATES",""))</f>
        <v/>
      </c>
      <c r="X59" s="252" t="str">
        <f t="shared" si="8"/>
        <v/>
      </c>
      <c r="Y59" s="254" t="str">
        <f t="shared" si="1"/>
        <v/>
      </c>
      <c r="Z59" s="255"/>
    </row>
    <row r="60" spans="1:26" ht="15" x14ac:dyDescent="0.25">
      <c r="A60" s="186"/>
      <c r="B60" s="193">
        <v>51</v>
      </c>
      <c r="C60" s="256"/>
      <c r="D60" s="232"/>
      <c r="E60" s="192">
        <f t="shared" si="9"/>
        <v>10</v>
      </c>
      <c r="F60" s="144" t="str">
        <f>IFERROR(IF(MID(D60,4,3)="AFE",VLOOKUP(D60,'Affiliated entities'!$B$7:$T$37,2,FALSE),VLOOKUP(A60,Beneficiaries!$A$9:$C$38,2,FALSE)),"")</f>
        <v/>
      </c>
      <c r="G60" s="187" t="str">
        <f>IFERROR(IF(MID(D60,4,3)="AFE",VLOOKUP(D60,'Affiliated entities'!$B$7:$T$37,4,FALSE),VLOOKUP(A60,Beneficiaries!$A$9:$C$38,3,FALSE)),"")</f>
        <v/>
      </c>
      <c r="H60" s="188" t="b">
        <f t="shared" si="3"/>
        <v>1</v>
      </c>
      <c r="I60" s="147" t="str">
        <f t="shared" si="4"/>
        <v/>
      </c>
      <c r="J60" s="300">
        <f t="shared" si="5"/>
        <v>0</v>
      </c>
      <c r="K60" s="150"/>
      <c r="L60" s="230"/>
      <c r="M60" s="150"/>
      <c r="N60" s="234"/>
      <c r="O60" s="285"/>
      <c r="P60" s="284"/>
      <c r="Q60" s="282"/>
      <c r="R60" s="284"/>
      <c r="S60" s="288"/>
      <c r="T60" s="278" t="str">
        <f t="shared" si="6"/>
        <v/>
      </c>
      <c r="U60" s="317" t="str">
        <f t="shared" si="7"/>
        <v/>
      </c>
      <c r="V60" s="265">
        <f t="shared" si="0"/>
        <v>0</v>
      </c>
      <c r="W60" s="250" t="str">
        <f>IF(A60="","",IF(OR(O60&lt;'Summary Financial Statement'!$I$9,O60&gt;'Summary Financial Statement'!$L$9),"CHECK DATES",""))</f>
        <v/>
      </c>
      <c r="X60" s="252" t="str">
        <f t="shared" si="8"/>
        <v/>
      </c>
      <c r="Y60" s="254" t="str">
        <f t="shared" si="1"/>
        <v/>
      </c>
      <c r="Z60" s="255"/>
    </row>
    <row r="61" spans="1:26" ht="15" x14ac:dyDescent="0.25">
      <c r="A61" s="186"/>
      <c r="B61" s="193">
        <v>52</v>
      </c>
      <c r="C61" s="256"/>
      <c r="D61" s="232"/>
      <c r="E61" s="192">
        <f t="shared" si="9"/>
        <v>10</v>
      </c>
      <c r="F61" s="144" t="str">
        <f>IFERROR(IF(MID(D61,4,3)="AFE",VLOOKUP(D61,'Affiliated entities'!$B$7:$T$37,2,FALSE),VLOOKUP(A61,Beneficiaries!$A$9:$C$38,2,FALSE)),"")</f>
        <v/>
      </c>
      <c r="G61" s="187" t="str">
        <f>IFERROR(IF(MID(D61,4,3)="AFE",VLOOKUP(D61,'Affiliated entities'!$B$7:$T$37,4,FALSE),VLOOKUP(A61,Beneficiaries!$A$9:$C$38,3,FALSE)),"")</f>
        <v/>
      </c>
      <c r="H61" s="188" t="b">
        <f t="shared" si="3"/>
        <v>1</v>
      </c>
      <c r="I61" s="147" t="str">
        <f t="shared" si="4"/>
        <v/>
      </c>
      <c r="J61" s="300">
        <f t="shared" si="5"/>
        <v>0</v>
      </c>
      <c r="K61" s="150"/>
      <c r="L61" s="230"/>
      <c r="M61" s="150"/>
      <c r="N61" s="234"/>
      <c r="O61" s="285"/>
      <c r="P61" s="284"/>
      <c r="Q61" s="282"/>
      <c r="R61" s="284"/>
      <c r="S61" s="288"/>
      <c r="T61" s="278" t="str">
        <f t="shared" si="6"/>
        <v/>
      </c>
      <c r="U61" s="317" t="str">
        <f t="shared" si="7"/>
        <v/>
      </c>
      <c r="V61" s="265">
        <f t="shared" si="0"/>
        <v>0</v>
      </c>
      <c r="W61" s="250" t="str">
        <f>IF(A61="","",IF(OR(O61&lt;'Summary Financial Statement'!$I$9,O61&gt;'Summary Financial Statement'!$L$9),"CHECK DATES",""))</f>
        <v/>
      </c>
      <c r="X61" s="252" t="str">
        <f t="shared" si="8"/>
        <v/>
      </c>
      <c r="Y61" s="254" t="str">
        <f t="shared" si="1"/>
        <v/>
      </c>
      <c r="Z61" s="255"/>
    </row>
    <row r="62" spans="1:26" ht="15" x14ac:dyDescent="0.25">
      <c r="A62" s="186"/>
      <c r="B62" s="193">
        <v>53</v>
      </c>
      <c r="C62" s="256"/>
      <c r="D62" s="232"/>
      <c r="E62" s="192">
        <f t="shared" si="9"/>
        <v>10</v>
      </c>
      <c r="F62" s="144" t="str">
        <f>IFERROR(IF(MID(D62,4,3)="AFE",VLOOKUP(D62,'Affiliated entities'!$B$7:$T$37,2,FALSE),VLOOKUP(A62,Beneficiaries!$A$9:$C$38,2,FALSE)),"")</f>
        <v/>
      </c>
      <c r="G62" s="187" t="str">
        <f>IFERROR(IF(MID(D62,4,3)="AFE",VLOOKUP(D62,'Affiliated entities'!$B$7:$T$37,4,FALSE),VLOOKUP(A62,Beneficiaries!$A$9:$C$38,3,FALSE)),"")</f>
        <v/>
      </c>
      <c r="H62" s="188" t="b">
        <f t="shared" si="3"/>
        <v>1</v>
      </c>
      <c r="I62" s="147" t="str">
        <f t="shared" si="4"/>
        <v/>
      </c>
      <c r="J62" s="300">
        <f t="shared" si="5"/>
        <v>0</v>
      </c>
      <c r="K62" s="150"/>
      <c r="L62" s="230"/>
      <c r="M62" s="150"/>
      <c r="N62" s="234"/>
      <c r="O62" s="285"/>
      <c r="P62" s="284"/>
      <c r="Q62" s="282"/>
      <c r="R62" s="284"/>
      <c r="S62" s="288"/>
      <c r="T62" s="278" t="str">
        <f t="shared" si="6"/>
        <v/>
      </c>
      <c r="U62" s="317" t="str">
        <f t="shared" si="7"/>
        <v/>
      </c>
      <c r="V62" s="265">
        <f t="shared" si="0"/>
        <v>0</v>
      </c>
      <c r="W62" s="250" t="str">
        <f>IF(A62="","",IF(OR(O62&lt;'Summary Financial Statement'!$I$9,O62&gt;'Summary Financial Statement'!$L$9),"CHECK DATES",""))</f>
        <v/>
      </c>
      <c r="X62" s="252" t="str">
        <f t="shared" si="8"/>
        <v/>
      </c>
      <c r="Y62" s="254" t="str">
        <f t="shared" si="1"/>
        <v/>
      </c>
      <c r="Z62" s="255"/>
    </row>
    <row r="63" spans="1:26" ht="15" x14ac:dyDescent="0.25">
      <c r="A63" s="186"/>
      <c r="B63" s="193">
        <v>54</v>
      </c>
      <c r="C63" s="256"/>
      <c r="D63" s="232"/>
      <c r="E63" s="192">
        <f t="shared" si="9"/>
        <v>10</v>
      </c>
      <c r="F63" s="144" t="str">
        <f>IFERROR(IF(MID(D63,4,3)="AFE",VLOOKUP(D63,'Affiliated entities'!$B$7:$T$37,2,FALSE),VLOOKUP(A63,Beneficiaries!$A$9:$C$38,2,FALSE)),"")</f>
        <v/>
      </c>
      <c r="G63" s="187" t="str">
        <f>IFERROR(IF(MID(D63,4,3)="AFE",VLOOKUP(D63,'Affiliated entities'!$B$7:$T$37,4,FALSE),VLOOKUP(A63,Beneficiaries!$A$9:$C$38,3,FALSE)),"")</f>
        <v/>
      </c>
      <c r="H63" s="188" t="b">
        <f t="shared" si="3"/>
        <v>1</v>
      </c>
      <c r="I63" s="147" t="str">
        <f t="shared" si="4"/>
        <v/>
      </c>
      <c r="J63" s="300">
        <f t="shared" si="5"/>
        <v>0</v>
      </c>
      <c r="K63" s="150"/>
      <c r="L63" s="230"/>
      <c r="M63" s="150"/>
      <c r="N63" s="234"/>
      <c r="O63" s="285"/>
      <c r="P63" s="284"/>
      <c r="Q63" s="282"/>
      <c r="R63" s="284"/>
      <c r="S63" s="288"/>
      <c r="T63" s="278" t="str">
        <f t="shared" si="6"/>
        <v/>
      </c>
      <c r="U63" s="317" t="str">
        <f t="shared" si="7"/>
        <v/>
      </c>
      <c r="V63" s="265">
        <f t="shared" si="0"/>
        <v>0</v>
      </c>
      <c r="W63" s="250" t="str">
        <f>IF(A63="","",IF(OR(O63&lt;'Summary Financial Statement'!$I$9,O63&gt;'Summary Financial Statement'!$L$9),"CHECK DATES",""))</f>
        <v/>
      </c>
      <c r="X63" s="252" t="str">
        <f t="shared" si="8"/>
        <v/>
      </c>
      <c r="Y63" s="254" t="str">
        <f t="shared" si="1"/>
        <v/>
      </c>
      <c r="Z63" s="255"/>
    </row>
    <row r="64" spans="1:26" ht="15" x14ac:dyDescent="0.25">
      <c r="A64" s="186"/>
      <c r="B64" s="193">
        <v>55</v>
      </c>
      <c r="C64" s="256"/>
      <c r="D64" s="232"/>
      <c r="E64" s="192">
        <f t="shared" si="9"/>
        <v>10</v>
      </c>
      <c r="F64" s="144" t="str">
        <f>IFERROR(IF(MID(D64,4,3)="AFE",VLOOKUP(D64,'Affiliated entities'!$B$7:$T$37,2,FALSE),VLOOKUP(A64,Beneficiaries!$A$9:$C$38,2,FALSE)),"")</f>
        <v/>
      </c>
      <c r="G64" s="187" t="str">
        <f>IFERROR(IF(MID(D64,4,3)="AFE",VLOOKUP(D64,'Affiliated entities'!$B$7:$T$37,4,FALSE),VLOOKUP(A64,Beneficiaries!$A$9:$C$38,3,FALSE)),"")</f>
        <v/>
      </c>
      <c r="H64" s="188" t="b">
        <f t="shared" si="3"/>
        <v>1</v>
      </c>
      <c r="I64" s="147" t="str">
        <f t="shared" si="4"/>
        <v/>
      </c>
      <c r="J64" s="300">
        <f t="shared" si="5"/>
        <v>0</v>
      </c>
      <c r="K64" s="150"/>
      <c r="L64" s="230"/>
      <c r="M64" s="150"/>
      <c r="N64" s="234"/>
      <c r="O64" s="285"/>
      <c r="P64" s="284"/>
      <c r="Q64" s="282"/>
      <c r="R64" s="284"/>
      <c r="S64" s="288"/>
      <c r="T64" s="278" t="str">
        <f t="shared" si="6"/>
        <v/>
      </c>
      <c r="U64" s="317" t="str">
        <f t="shared" si="7"/>
        <v/>
      </c>
      <c r="V64" s="265">
        <f t="shared" si="0"/>
        <v>0</v>
      </c>
      <c r="W64" s="250" t="str">
        <f>IF(A64="","",IF(OR(O64&lt;'Summary Financial Statement'!$I$9,O64&gt;'Summary Financial Statement'!$L$9),"CHECK DATES",""))</f>
        <v/>
      </c>
      <c r="X64" s="252" t="str">
        <f t="shared" si="8"/>
        <v/>
      </c>
      <c r="Y64" s="254" t="str">
        <f t="shared" si="1"/>
        <v/>
      </c>
      <c r="Z64" s="255"/>
    </row>
    <row r="65" spans="1:26" ht="15" x14ac:dyDescent="0.25">
      <c r="A65" s="186"/>
      <c r="B65" s="193">
        <v>56</v>
      </c>
      <c r="C65" s="256"/>
      <c r="D65" s="232"/>
      <c r="E65" s="192">
        <f t="shared" si="9"/>
        <v>10</v>
      </c>
      <c r="F65" s="144" t="str">
        <f>IFERROR(IF(MID(D65,4,3)="AFE",VLOOKUP(D65,'Affiliated entities'!$B$7:$T$37,2,FALSE),VLOOKUP(A65,Beneficiaries!$A$9:$C$38,2,FALSE)),"")</f>
        <v/>
      </c>
      <c r="G65" s="187" t="str">
        <f>IFERROR(IF(MID(D65,4,3)="AFE",VLOOKUP(D65,'Affiliated entities'!$B$7:$T$37,4,FALSE),VLOOKUP(A65,Beneficiaries!$A$9:$C$38,3,FALSE)),"")</f>
        <v/>
      </c>
      <c r="H65" s="188" t="b">
        <f t="shared" si="3"/>
        <v>1</v>
      </c>
      <c r="I65" s="147" t="str">
        <f t="shared" si="4"/>
        <v/>
      </c>
      <c r="J65" s="300">
        <f t="shared" si="5"/>
        <v>0</v>
      </c>
      <c r="K65" s="150"/>
      <c r="L65" s="230"/>
      <c r="M65" s="150"/>
      <c r="N65" s="234"/>
      <c r="O65" s="285"/>
      <c r="P65" s="284"/>
      <c r="Q65" s="282"/>
      <c r="R65" s="284"/>
      <c r="S65" s="288"/>
      <c r="T65" s="278" t="str">
        <f t="shared" si="6"/>
        <v/>
      </c>
      <c r="U65" s="317" t="str">
        <f t="shared" si="7"/>
        <v/>
      </c>
      <c r="V65" s="265">
        <f t="shared" si="0"/>
        <v>0</v>
      </c>
      <c r="W65" s="250" t="str">
        <f>IF(A65="","",IF(OR(O65&lt;'Summary Financial Statement'!$I$9,O65&gt;'Summary Financial Statement'!$L$9),"CHECK DATES",""))</f>
        <v/>
      </c>
      <c r="X65" s="252" t="str">
        <f t="shared" si="8"/>
        <v/>
      </c>
      <c r="Y65" s="254" t="str">
        <f t="shared" si="1"/>
        <v/>
      </c>
      <c r="Z65" s="255"/>
    </row>
    <row r="66" spans="1:26" ht="15" x14ac:dyDescent="0.25">
      <c r="A66" s="186"/>
      <c r="B66" s="193">
        <v>57</v>
      </c>
      <c r="C66" s="256"/>
      <c r="D66" s="232"/>
      <c r="E66" s="192">
        <f t="shared" si="9"/>
        <v>10</v>
      </c>
      <c r="F66" s="144" t="str">
        <f>IFERROR(IF(MID(D66,4,3)="AFE",VLOOKUP(D66,'Affiliated entities'!$B$7:$T$37,2,FALSE),VLOOKUP(A66,Beneficiaries!$A$9:$C$38,2,FALSE)),"")</f>
        <v/>
      </c>
      <c r="G66" s="187" t="str">
        <f>IFERROR(IF(MID(D66,4,3)="AFE",VLOOKUP(D66,'Affiliated entities'!$B$7:$T$37,4,FALSE),VLOOKUP(A66,Beneficiaries!$A$9:$C$38,3,FALSE)),"")</f>
        <v/>
      </c>
      <c r="H66" s="188" t="b">
        <f t="shared" si="3"/>
        <v>1</v>
      </c>
      <c r="I66" s="147" t="str">
        <f t="shared" si="4"/>
        <v/>
      </c>
      <c r="J66" s="300">
        <f t="shared" si="5"/>
        <v>0</v>
      </c>
      <c r="K66" s="150"/>
      <c r="L66" s="230"/>
      <c r="M66" s="150"/>
      <c r="N66" s="234"/>
      <c r="O66" s="285"/>
      <c r="P66" s="284"/>
      <c r="Q66" s="282"/>
      <c r="R66" s="284"/>
      <c r="S66" s="288"/>
      <c r="T66" s="278" t="str">
        <f t="shared" si="6"/>
        <v/>
      </c>
      <c r="U66" s="317" t="str">
        <f t="shared" si="7"/>
        <v/>
      </c>
      <c r="V66" s="265">
        <f t="shared" si="0"/>
        <v>0</v>
      </c>
      <c r="W66" s="250" t="str">
        <f>IF(A66="","",IF(OR(O66&lt;'Summary Financial Statement'!$I$9,O66&gt;'Summary Financial Statement'!$L$9),"CHECK DATES",""))</f>
        <v/>
      </c>
      <c r="X66" s="252" t="str">
        <f t="shared" si="8"/>
        <v/>
      </c>
      <c r="Y66" s="254" t="str">
        <f t="shared" si="1"/>
        <v/>
      </c>
      <c r="Z66" s="255"/>
    </row>
    <row r="67" spans="1:26" ht="15" x14ac:dyDescent="0.25">
      <c r="A67" s="186"/>
      <c r="B67" s="193">
        <v>58</v>
      </c>
      <c r="C67" s="256"/>
      <c r="D67" s="232"/>
      <c r="E67" s="192">
        <f t="shared" si="9"/>
        <v>10</v>
      </c>
      <c r="F67" s="144" t="str">
        <f>IFERROR(IF(MID(D67,4,3)="AFE",VLOOKUP(D67,'Affiliated entities'!$B$7:$T$37,2,FALSE),VLOOKUP(A67,Beneficiaries!$A$9:$C$38,2,FALSE)),"")</f>
        <v/>
      </c>
      <c r="G67" s="187" t="str">
        <f>IFERROR(IF(MID(D67,4,3)="AFE",VLOOKUP(D67,'Affiliated entities'!$B$7:$T$37,4,FALSE),VLOOKUP(A67,Beneficiaries!$A$9:$C$38,3,FALSE)),"")</f>
        <v/>
      </c>
      <c r="H67" s="188" t="b">
        <f t="shared" si="3"/>
        <v>1</v>
      </c>
      <c r="I67" s="147" t="str">
        <f t="shared" si="4"/>
        <v/>
      </c>
      <c r="J67" s="300">
        <f t="shared" si="5"/>
        <v>0</v>
      </c>
      <c r="K67" s="150"/>
      <c r="L67" s="230"/>
      <c r="M67" s="150"/>
      <c r="N67" s="234"/>
      <c r="O67" s="285"/>
      <c r="P67" s="284"/>
      <c r="Q67" s="282"/>
      <c r="R67" s="284"/>
      <c r="S67" s="288"/>
      <c r="T67" s="278" t="str">
        <f t="shared" si="6"/>
        <v/>
      </c>
      <c r="U67" s="317" t="str">
        <f t="shared" si="7"/>
        <v/>
      </c>
      <c r="V67" s="265">
        <f t="shared" si="0"/>
        <v>0</v>
      </c>
      <c r="W67" s="250" t="str">
        <f>IF(A67="","",IF(OR(O67&lt;'Summary Financial Statement'!$I$9,O67&gt;'Summary Financial Statement'!$L$9),"CHECK DATES",""))</f>
        <v/>
      </c>
      <c r="X67" s="252" t="str">
        <f t="shared" si="8"/>
        <v/>
      </c>
      <c r="Y67" s="254" t="str">
        <f t="shared" si="1"/>
        <v/>
      </c>
      <c r="Z67" s="255"/>
    </row>
    <row r="68" spans="1:26" ht="15" x14ac:dyDescent="0.25">
      <c r="A68" s="186"/>
      <c r="B68" s="193">
        <v>59</v>
      </c>
      <c r="C68" s="256"/>
      <c r="D68" s="232"/>
      <c r="E68" s="192">
        <f t="shared" si="9"/>
        <v>10</v>
      </c>
      <c r="F68" s="144" t="str">
        <f>IFERROR(IF(MID(D68,4,3)="AFE",VLOOKUP(D68,'Affiliated entities'!$B$7:$T$37,2,FALSE),VLOOKUP(A68,Beneficiaries!$A$9:$C$38,2,FALSE)),"")</f>
        <v/>
      </c>
      <c r="G68" s="187" t="str">
        <f>IFERROR(IF(MID(D68,4,3)="AFE",VLOOKUP(D68,'Affiliated entities'!$B$7:$T$37,4,FALSE),VLOOKUP(A68,Beneficiaries!$A$9:$C$38,3,FALSE)),"")</f>
        <v/>
      </c>
      <c r="H68" s="188" t="b">
        <f t="shared" si="3"/>
        <v>1</v>
      </c>
      <c r="I68" s="147" t="str">
        <f t="shared" si="4"/>
        <v/>
      </c>
      <c r="J68" s="300">
        <f t="shared" si="5"/>
        <v>0</v>
      </c>
      <c r="K68" s="150"/>
      <c r="L68" s="230"/>
      <c r="M68" s="150"/>
      <c r="N68" s="234"/>
      <c r="O68" s="285"/>
      <c r="P68" s="284"/>
      <c r="Q68" s="282"/>
      <c r="R68" s="284"/>
      <c r="S68" s="288"/>
      <c r="T68" s="278" t="str">
        <f t="shared" si="6"/>
        <v/>
      </c>
      <c r="U68" s="317" t="str">
        <f t="shared" si="7"/>
        <v/>
      </c>
      <c r="V68" s="265">
        <f t="shared" si="0"/>
        <v>0</v>
      </c>
      <c r="W68" s="250" t="str">
        <f>IF(A68="","",IF(OR(O68&lt;'Summary Financial Statement'!$I$9,O68&gt;'Summary Financial Statement'!$L$9),"CHECK DATES",""))</f>
        <v/>
      </c>
      <c r="X68" s="252" t="str">
        <f t="shared" si="8"/>
        <v/>
      </c>
      <c r="Y68" s="254" t="str">
        <f t="shared" si="1"/>
        <v/>
      </c>
      <c r="Z68" s="255"/>
    </row>
    <row r="69" spans="1:26" ht="15" x14ac:dyDescent="0.25">
      <c r="A69" s="186"/>
      <c r="B69" s="193">
        <v>60</v>
      </c>
      <c r="C69" s="256"/>
      <c r="D69" s="232"/>
      <c r="E69" s="192">
        <f t="shared" si="9"/>
        <v>10</v>
      </c>
      <c r="F69" s="144" t="str">
        <f>IFERROR(IF(MID(D69,4,3)="AFE",VLOOKUP(D69,'Affiliated entities'!$B$7:$T$37,2,FALSE),VLOOKUP(A69,Beneficiaries!$A$9:$C$38,2,FALSE)),"")</f>
        <v/>
      </c>
      <c r="G69" s="187" t="str">
        <f>IFERROR(IF(MID(D69,4,3)="AFE",VLOOKUP(D69,'Affiliated entities'!$B$7:$T$37,4,FALSE),VLOOKUP(A69,Beneficiaries!$A$9:$C$38,3,FALSE)),"")</f>
        <v/>
      </c>
      <c r="H69" s="188" t="b">
        <f t="shared" si="3"/>
        <v>1</v>
      </c>
      <c r="I69" s="147" t="str">
        <f t="shared" si="4"/>
        <v/>
      </c>
      <c r="J69" s="300">
        <f t="shared" si="5"/>
        <v>0</v>
      </c>
      <c r="K69" s="150"/>
      <c r="L69" s="230"/>
      <c r="M69" s="150"/>
      <c r="N69" s="234"/>
      <c r="O69" s="285"/>
      <c r="P69" s="284"/>
      <c r="Q69" s="282"/>
      <c r="R69" s="284"/>
      <c r="S69" s="288"/>
      <c r="T69" s="278" t="str">
        <f t="shared" si="6"/>
        <v/>
      </c>
      <c r="U69" s="317" t="str">
        <f t="shared" si="7"/>
        <v/>
      </c>
      <c r="V69" s="265">
        <f t="shared" si="0"/>
        <v>0</v>
      </c>
      <c r="W69" s="250" t="str">
        <f>IF(A69="","",IF(OR(O69&lt;'Summary Financial Statement'!$I$9,O69&gt;'Summary Financial Statement'!$L$9),"CHECK DATES",""))</f>
        <v/>
      </c>
      <c r="X69" s="252" t="str">
        <f t="shared" si="8"/>
        <v/>
      </c>
      <c r="Y69" s="254" t="str">
        <f t="shared" si="1"/>
        <v/>
      </c>
      <c r="Z69" s="255"/>
    </row>
    <row r="70" spans="1:26" ht="15" x14ac:dyDescent="0.25">
      <c r="A70" s="186"/>
      <c r="B70" s="193">
        <v>61</v>
      </c>
      <c r="C70" s="256"/>
      <c r="D70" s="232"/>
      <c r="E70" s="192">
        <f t="shared" si="9"/>
        <v>10</v>
      </c>
      <c r="F70" s="144" t="str">
        <f>IFERROR(IF(MID(D70,4,3)="AFE",VLOOKUP(D70,'Affiliated entities'!$B$7:$T$37,2,FALSE),VLOOKUP(A70,Beneficiaries!$A$9:$C$38,2,FALSE)),"")</f>
        <v/>
      </c>
      <c r="G70" s="187" t="str">
        <f>IFERROR(IF(MID(D70,4,3)="AFE",VLOOKUP(D70,'Affiliated entities'!$B$7:$T$37,4,FALSE),VLOOKUP(A70,Beneficiaries!$A$9:$C$38,3,FALSE)),"")</f>
        <v/>
      </c>
      <c r="H70" s="188" t="b">
        <f t="shared" si="3"/>
        <v>1</v>
      </c>
      <c r="I70" s="147" t="str">
        <f t="shared" si="4"/>
        <v/>
      </c>
      <c r="J70" s="300">
        <f t="shared" si="5"/>
        <v>0</v>
      </c>
      <c r="K70" s="150"/>
      <c r="L70" s="230"/>
      <c r="M70" s="150"/>
      <c r="N70" s="234"/>
      <c r="O70" s="285"/>
      <c r="P70" s="284"/>
      <c r="Q70" s="282"/>
      <c r="R70" s="284"/>
      <c r="S70" s="288"/>
      <c r="T70" s="278" t="str">
        <f t="shared" si="6"/>
        <v/>
      </c>
      <c r="U70" s="317" t="str">
        <f t="shared" si="7"/>
        <v/>
      </c>
      <c r="V70" s="265">
        <f t="shared" si="0"/>
        <v>0</v>
      </c>
      <c r="W70" s="250" t="str">
        <f>IF(A70="","",IF(OR(O70&lt;'Summary Financial Statement'!$I$9,O70&gt;'Summary Financial Statement'!$L$9),"CHECK DATES",""))</f>
        <v/>
      </c>
      <c r="X70" s="252" t="str">
        <f t="shared" si="8"/>
        <v/>
      </c>
      <c r="Y70" s="254" t="str">
        <f t="shared" si="1"/>
        <v/>
      </c>
      <c r="Z70" s="255"/>
    </row>
    <row r="71" spans="1:26" ht="15" x14ac:dyDescent="0.25">
      <c r="A71" s="186"/>
      <c r="B71" s="193">
        <v>62</v>
      </c>
      <c r="C71" s="256"/>
      <c r="D71" s="232"/>
      <c r="E71" s="192">
        <f t="shared" si="9"/>
        <v>10</v>
      </c>
      <c r="F71" s="144" t="str">
        <f>IFERROR(IF(MID(D71,4,3)="AFE",VLOOKUP(D71,'Affiliated entities'!$B$7:$T$37,2,FALSE),VLOOKUP(A71,Beneficiaries!$A$9:$C$38,2,FALSE)),"")</f>
        <v/>
      </c>
      <c r="G71" s="187" t="str">
        <f>IFERROR(IF(MID(D71,4,3)="AFE",VLOOKUP(D71,'Affiliated entities'!$B$7:$T$37,4,FALSE),VLOOKUP(A71,Beneficiaries!$A$9:$C$38,3,FALSE)),"")</f>
        <v/>
      </c>
      <c r="H71" s="188" t="b">
        <f t="shared" si="3"/>
        <v>1</v>
      </c>
      <c r="I71" s="147" t="str">
        <f t="shared" si="4"/>
        <v/>
      </c>
      <c r="J71" s="300">
        <f t="shared" si="5"/>
        <v>0</v>
      </c>
      <c r="K71" s="150"/>
      <c r="L71" s="230"/>
      <c r="M71" s="150"/>
      <c r="N71" s="234"/>
      <c r="O71" s="285"/>
      <c r="P71" s="284"/>
      <c r="Q71" s="282"/>
      <c r="R71" s="284"/>
      <c r="S71" s="288"/>
      <c r="T71" s="278" t="str">
        <f t="shared" si="6"/>
        <v/>
      </c>
      <c r="U71" s="317" t="str">
        <f t="shared" si="7"/>
        <v/>
      </c>
      <c r="V71" s="265">
        <f t="shared" si="0"/>
        <v>0</v>
      </c>
      <c r="W71" s="250" t="str">
        <f>IF(A71="","",IF(OR(O71&lt;'Summary Financial Statement'!$I$9,O71&gt;'Summary Financial Statement'!$L$9),"CHECK DATES",""))</f>
        <v/>
      </c>
      <c r="X71" s="252" t="str">
        <f t="shared" si="8"/>
        <v/>
      </c>
      <c r="Y71" s="254" t="str">
        <f t="shared" si="1"/>
        <v/>
      </c>
      <c r="Z71" s="255"/>
    </row>
    <row r="72" spans="1:26" ht="15" x14ac:dyDescent="0.25">
      <c r="A72" s="186"/>
      <c r="B72" s="193">
        <v>63</v>
      </c>
      <c r="C72" s="256"/>
      <c r="D72" s="232"/>
      <c r="E72" s="192">
        <f t="shared" si="9"/>
        <v>10</v>
      </c>
      <c r="F72" s="144" t="str">
        <f>IFERROR(IF(MID(D72,4,3)="AFE",VLOOKUP(D72,'Affiliated entities'!$B$7:$T$37,2,FALSE),VLOOKUP(A72,Beneficiaries!$A$9:$C$38,2,FALSE)),"")</f>
        <v/>
      </c>
      <c r="G72" s="187" t="str">
        <f>IFERROR(IF(MID(D72,4,3)="AFE",VLOOKUP(D72,'Affiliated entities'!$B$7:$T$37,4,FALSE),VLOOKUP(A72,Beneficiaries!$A$9:$C$38,3,FALSE)),"")</f>
        <v/>
      </c>
      <c r="H72" s="188" t="b">
        <f t="shared" si="3"/>
        <v>1</v>
      </c>
      <c r="I72" s="147" t="str">
        <f t="shared" si="4"/>
        <v/>
      </c>
      <c r="J72" s="300">
        <f t="shared" si="5"/>
        <v>0</v>
      </c>
      <c r="K72" s="150"/>
      <c r="L72" s="230"/>
      <c r="M72" s="150"/>
      <c r="N72" s="234"/>
      <c r="O72" s="285"/>
      <c r="P72" s="284"/>
      <c r="Q72" s="282"/>
      <c r="R72" s="284"/>
      <c r="S72" s="288"/>
      <c r="T72" s="278" t="str">
        <f t="shared" si="6"/>
        <v/>
      </c>
      <c r="U72" s="317" t="str">
        <f t="shared" si="7"/>
        <v/>
      </c>
      <c r="V72" s="265">
        <f t="shared" si="0"/>
        <v>0</v>
      </c>
      <c r="W72" s="250" t="str">
        <f>IF(A72="","",IF(OR(O72&lt;'Summary Financial Statement'!$I$9,O72&gt;'Summary Financial Statement'!$L$9),"CHECK DATES",""))</f>
        <v/>
      </c>
      <c r="X72" s="252" t="str">
        <f t="shared" si="8"/>
        <v/>
      </c>
      <c r="Y72" s="254" t="str">
        <f t="shared" si="1"/>
        <v/>
      </c>
      <c r="Z72" s="255"/>
    </row>
    <row r="73" spans="1:26" ht="15" x14ac:dyDescent="0.25">
      <c r="A73" s="186"/>
      <c r="B73" s="193">
        <v>64</v>
      </c>
      <c r="C73" s="256"/>
      <c r="D73" s="232"/>
      <c r="E73" s="192">
        <f t="shared" si="9"/>
        <v>10</v>
      </c>
      <c r="F73" s="144" t="str">
        <f>IFERROR(IF(MID(D73,4,3)="AFE",VLOOKUP(D73,'Affiliated entities'!$B$7:$T$37,2,FALSE),VLOOKUP(A73,Beneficiaries!$A$9:$C$38,2,FALSE)),"")</f>
        <v/>
      </c>
      <c r="G73" s="187" t="str">
        <f>IFERROR(IF(MID(D73,4,3)="AFE",VLOOKUP(D73,'Affiliated entities'!$B$7:$T$37,4,FALSE),VLOOKUP(A73,Beneficiaries!$A$9:$C$38,3,FALSE)),"")</f>
        <v/>
      </c>
      <c r="H73" s="188" t="b">
        <f t="shared" si="3"/>
        <v>1</v>
      </c>
      <c r="I73" s="147" t="str">
        <f t="shared" si="4"/>
        <v/>
      </c>
      <c r="J73" s="300">
        <f t="shared" si="5"/>
        <v>0</v>
      </c>
      <c r="K73" s="150"/>
      <c r="L73" s="230"/>
      <c r="M73" s="150"/>
      <c r="N73" s="234"/>
      <c r="O73" s="285"/>
      <c r="P73" s="284"/>
      <c r="Q73" s="282"/>
      <c r="R73" s="284"/>
      <c r="S73" s="288"/>
      <c r="T73" s="278" t="str">
        <f t="shared" si="6"/>
        <v/>
      </c>
      <c r="U73" s="317" t="str">
        <f t="shared" si="7"/>
        <v/>
      </c>
      <c r="V73" s="265">
        <f t="shared" si="0"/>
        <v>0</v>
      </c>
      <c r="W73" s="250" t="str">
        <f>IF(A73="","",IF(OR(O73&lt;'Summary Financial Statement'!$I$9,O73&gt;'Summary Financial Statement'!$L$9),"CHECK DATES",""))</f>
        <v/>
      </c>
      <c r="X73" s="252" t="str">
        <f t="shared" si="8"/>
        <v/>
      </c>
      <c r="Y73" s="254" t="str">
        <f t="shared" si="1"/>
        <v/>
      </c>
      <c r="Z73" s="255"/>
    </row>
    <row r="74" spans="1:26" ht="15" x14ac:dyDescent="0.25">
      <c r="A74" s="186"/>
      <c r="B74" s="193">
        <v>65</v>
      </c>
      <c r="C74" s="256"/>
      <c r="D74" s="232"/>
      <c r="E74" s="192">
        <f t="shared" si="9"/>
        <v>10</v>
      </c>
      <c r="F74" s="144" t="str">
        <f>IFERROR(IF(MID(D74,4,3)="AFE",VLOOKUP(D74,'Affiliated entities'!$B$7:$T$37,2,FALSE),VLOOKUP(A74,Beneficiaries!$A$9:$C$38,2,FALSE)),"")</f>
        <v/>
      </c>
      <c r="G74" s="187" t="str">
        <f>IFERROR(IF(MID(D74,4,3)="AFE",VLOOKUP(D74,'Affiliated entities'!$B$7:$T$37,4,FALSE),VLOOKUP(A74,Beneficiaries!$A$9:$C$38,3,FALSE)),"")</f>
        <v/>
      </c>
      <c r="H74" s="188" t="b">
        <f t="shared" si="3"/>
        <v>1</v>
      </c>
      <c r="I74" s="147" t="str">
        <f t="shared" si="4"/>
        <v/>
      </c>
      <c r="J74" s="300">
        <f t="shared" si="5"/>
        <v>0</v>
      </c>
      <c r="K74" s="150"/>
      <c r="L74" s="230"/>
      <c r="M74" s="150"/>
      <c r="N74" s="234"/>
      <c r="O74" s="285"/>
      <c r="P74" s="284"/>
      <c r="Q74" s="282"/>
      <c r="R74" s="284"/>
      <c r="S74" s="288"/>
      <c r="T74" s="278" t="str">
        <f t="shared" si="6"/>
        <v/>
      </c>
      <c r="U74" s="317" t="str">
        <f t="shared" si="7"/>
        <v/>
      </c>
      <c r="V74" s="265">
        <f t="shared" ref="V74:V137" si="10">IF(T74="",0,VALUE(T74))</f>
        <v>0</v>
      </c>
      <c r="W74" s="250" t="str">
        <f>IF(A74="","",IF(OR(O74&lt;'Summary Financial Statement'!$I$9,O74&gt;'Summary Financial Statement'!$L$9),"CHECK DATES",""))</f>
        <v/>
      </c>
      <c r="X74" s="252" t="str">
        <f t="shared" si="8"/>
        <v/>
      </c>
      <c r="Y74" s="254" t="str">
        <f t="shared" si="1"/>
        <v/>
      </c>
      <c r="Z74" s="255"/>
    </row>
    <row r="75" spans="1:26" ht="15" x14ac:dyDescent="0.25">
      <c r="A75" s="186"/>
      <c r="B75" s="193">
        <v>66</v>
      </c>
      <c r="C75" s="256"/>
      <c r="D75" s="232"/>
      <c r="E75" s="192">
        <f t="shared" si="9"/>
        <v>10</v>
      </c>
      <c r="F75" s="144" t="str">
        <f>IFERROR(IF(MID(D75,4,3)="AFE",VLOOKUP(D75,'Affiliated entities'!$B$7:$T$37,2,FALSE),VLOOKUP(A75,Beneficiaries!$A$9:$C$38,2,FALSE)),"")</f>
        <v/>
      </c>
      <c r="G75" s="187" t="str">
        <f>IFERROR(IF(MID(D75,4,3)="AFE",VLOOKUP(D75,'Affiliated entities'!$B$7:$T$37,4,FALSE),VLOOKUP(A75,Beneficiaries!$A$9:$C$38,3,FALSE)),"")</f>
        <v/>
      </c>
      <c r="H75" s="188" t="b">
        <f t="shared" ref="H75:H138" si="11">IF(I75="Partner",TRUE,ISNUMBER(FIND(A75,D75)))</f>
        <v>1</v>
      </c>
      <c r="I75" s="147" t="str">
        <f t="shared" ref="I75:I138" si="12">IF(A75&lt;&gt;"",D75,"")</f>
        <v/>
      </c>
      <c r="J75" s="300">
        <f t="shared" ref="J75:J138" si="13">IF(I75="partner",A75,0)</f>
        <v>0</v>
      </c>
      <c r="K75" s="150"/>
      <c r="L75" s="230"/>
      <c r="M75" s="150"/>
      <c r="N75" s="234"/>
      <c r="O75" s="285"/>
      <c r="P75" s="284"/>
      <c r="Q75" s="282"/>
      <c r="R75" s="284"/>
      <c r="S75" s="288"/>
      <c r="T75" s="278" t="str">
        <f t="shared" ref="T75:T88" si="14">IF(P75="Purchase",MIN(N75*Q75*R75/12*S75,N75*S75),IF(P75="Rent/Lease",N75*S75,""))</f>
        <v/>
      </c>
      <c r="U75" s="317" t="str">
        <f t="shared" ref="U75:U138" si="15">IF(A75="","",(IF(OR(A75="",C75="",D75="",K75="",M75="",N75="",O75="",P75="",Q75="",R75="",S75=""),"FILL ALL FIELDS","")))</f>
        <v/>
      </c>
      <c r="V75" s="265">
        <f t="shared" si="10"/>
        <v>0</v>
      </c>
      <c r="W75" s="250" t="str">
        <f>IF(A75="","",IF(OR(O75&lt;'Summary Financial Statement'!$I$9,O75&gt;'Summary Financial Statement'!$L$9),"CHECK DATES",""))</f>
        <v/>
      </c>
      <c r="X75" s="252" t="str">
        <f t="shared" ref="X75:X88" si="16">T75</f>
        <v/>
      </c>
      <c r="Y75" s="254" t="str">
        <f t="shared" ref="Y75:Y88" si="17">IF(X75&lt;T75,T75-X75,"")</f>
        <v/>
      </c>
      <c r="Z75" s="255"/>
    </row>
    <row r="76" spans="1:26" ht="15" x14ac:dyDescent="0.25">
      <c r="A76" s="186"/>
      <c r="B76" s="193">
        <v>67</v>
      </c>
      <c r="C76" s="256"/>
      <c r="D76" s="232"/>
      <c r="E76" s="192">
        <f t="shared" ref="E76:E139" si="18">IF(H76=TRUE,10,0)</f>
        <v>10</v>
      </c>
      <c r="F76" s="144" t="str">
        <f>IFERROR(IF(MID(D76,4,3)="AFE",VLOOKUP(D76,'Affiliated entities'!$B$7:$T$37,2,FALSE),VLOOKUP(A76,Beneficiaries!$A$9:$C$38,2,FALSE)),"")</f>
        <v/>
      </c>
      <c r="G76" s="187" t="str">
        <f>IFERROR(IF(MID(D76,4,3)="AFE",VLOOKUP(D76,'Affiliated entities'!$B$7:$T$37,4,FALSE),VLOOKUP(A76,Beneficiaries!$A$9:$C$38,3,FALSE)),"")</f>
        <v/>
      </c>
      <c r="H76" s="188" t="b">
        <f t="shared" si="11"/>
        <v>1</v>
      </c>
      <c r="I76" s="147" t="str">
        <f t="shared" si="12"/>
        <v/>
      </c>
      <c r="J76" s="300">
        <f t="shared" si="13"/>
        <v>0</v>
      </c>
      <c r="K76" s="150"/>
      <c r="L76" s="230"/>
      <c r="M76" s="150"/>
      <c r="N76" s="234"/>
      <c r="O76" s="285"/>
      <c r="P76" s="284"/>
      <c r="Q76" s="282"/>
      <c r="R76" s="284"/>
      <c r="S76" s="288"/>
      <c r="T76" s="278" t="str">
        <f t="shared" si="14"/>
        <v/>
      </c>
      <c r="U76" s="317" t="str">
        <f t="shared" si="15"/>
        <v/>
      </c>
      <c r="V76" s="265">
        <f t="shared" si="10"/>
        <v>0</v>
      </c>
      <c r="W76" s="250" t="str">
        <f>IF(A76="","",IF(OR(O76&lt;'Summary Financial Statement'!$I$9,O76&gt;'Summary Financial Statement'!$L$9),"CHECK DATES",""))</f>
        <v/>
      </c>
      <c r="X76" s="252" t="str">
        <f t="shared" si="16"/>
        <v/>
      </c>
      <c r="Y76" s="254" t="str">
        <f t="shared" si="17"/>
        <v/>
      </c>
      <c r="Z76" s="255"/>
    </row>
    <row r="77" spans="1:26" ht="15" x14ac:dyDescent="0.25">
      <c r="A77" s="186"/>
      <c r="B77" s="193">
        <v>68</v>
      </c>
      <c r="C77" s="256"/>
      <c r="D77" s="232"/>
      <c r="E77" s="192">
        <f t="shared" si="18"/>
        <v>10</v>
      </c>
      <c r="F77" s="144" t="str">
        <f>IFERROR(IF(MID(D77,4,3)="AFE",VLOOKUP(D77,'Affiliated entities'!$B$7:$T$37,2,FALSE),VLOOKUP(A77,Beneficiaries!$A$9:$C$38,2,FALSE)),"")</f>
        <v/>
      </c>
      <c r="G77" s="187" t="str">
        <f>IFERROR(IF(MID(D77,4,3)="AFE",VLOOKUP(D77,'Affiliated entities'!$B$7:$T$37,4,FALSE),VLOOKUP(A77,Beneficiaries!$A$9:$C$38,3,FALSE)),"")</f>
        <v/>
      </c>
      <c r="H77" s="188" t="b">
        <f t="shared" si="11"/>
        <v>1</v>
      </c>
      <c r="I77" s="147" t="str">
        <f t="shared" si="12"/>
        <v/>
      </c>
      <c r="J77" s="300">
        <f t="shared" si="13"/>
        <v>0</v>
      </c>
      <c r="K77" s="150"/>
      <c r="L77" s="230"/>
      <c r="M77" s="150"/>
      <c r="N77" s="234"/>
      <c r="O77" s="285"/>
      <c r="P77" s="284"/>
      <c r="Q77" s="282"/>
      <c r="R77" s="284"/>
      <c r="S77" s="288"/>
      <c r="T77" s="278" t="str">
        <f t="shared" si="14"/>
        <v/>
      </c>
      <c r="U77" s="317" t="str">
        <f t="shared" si="15"/>
        <v/>
      </c>
      <c r="V77" s="265">
        <f t="shared" si="10"/>
        <v>0</v>
      </c>
      <c r="W77" s="250" t="str">
        <f>IF(A77="","",IF(OR(O77&lt;'Summary Financial Statement'!$I$9,O77&gt;'Summary Financial Statement'!$L$9),"CHECK DATES",""))</f>
        <v/>
      </c>
      <c r="X77" s="252" t="str">
        <f t="shared" si="16"/>
        <v/>
      </c>
      <c r="Y77" s="254" t="str">
        <f t="shared" si="17"/>
        <v/>
      </c>
      <c r="Z77" s="255"/>
    </row>
    <row r="78" spans="1:26" ht="15" x14ac:dyDescent="0.25">
      <c r="A78" s="186"/>
      <c r="B78" s="193">
        <v>69</v>
      </c>
      <c r="C78" s="256"/>
      <c r="D78" s="232"/>
      <c r="E78" s="192">
        <f t="shared" si="18"/>
        <v>10</v>
      </c>
      <c r="F78" s="144" t="str">
        <f>IFERROR(IF(MID(D78,4,3)="AFE",VLOOKUP(D78,'Affiliated entities'!$B$7:$T$37,2,FALSE),VLOOKUP(A78,Beneficiaries!$A$9:$C$38,2,FALSE)),"")</f>
        <v/>
      </c>
      <c r="G78" s="187" t="str">
        <f>IFERROR(IF(MID(D78,4,3)="AFE",VLOOKUP(D78,'Affiliated entities'!$B$7:$T$37,4,FALSE),VLOOKUP(A78,Beneficiaries!$A$9:$C$38,3,FALSE)),"")</f>
        <v/>
      </c>
      <c r="H78" s="188" t="b">
        <f t="shared" si="11"/>
        <v>1</v>
      </c>
      <c r="I78" s="147" t="str">
        <f t="shared" si="12"/>
        <v/>
      </c>
      <c r="J78" s="300">
        <f t="shared" si="13"/>
        <v>0</v>
      </c>
      <c r="K78" s="150"/>
      <c r="L78" s="230"/>
      <c r="M78" s="150"/>
      <c r="N78" s="234"/>
      <c r="O78" s="285"/>
      <c r="P78" s="284"/>
      <c r="Q78" s="282"/>
      <c r="R78" s="284"/>
      <c r="S78" s="288"/>
      <c r="T78" s="278" t="str">
        <f t="shared" si="14"/>
        <v/>
      </c>
      <c r="U78" s="317" t="str">
        <f t="shared" si="15"/>
        <v/>
      </c>
      <c r="V78" s="265">
        <f t="shared" si="10"/>
        <v>0</v>
      </c>
      <c r="W78" s="250" t="str">
        <f>IF(A78="","",IF(OR(O78&lt;'Summary Financial Statement'!$I$9,O78&gt;'Summary Financial Statement'!$L$9),"CHECK DATES",""))</f>
        <v/>
      </c>
      <c r="X78" s="252" t="str">
        <f t="shared" si="16"/>
        <v/>
      </c>
      <c r="Y78" s="254" t="str">
        <f t="shared" si="17"/>
        <v/>
      </c>
      <c r="Z78" s="255"/>
    </row>
    <row r="79" spans="1:26" ht="15" x14ac:dyDescent="0.25">
      <c r="A79" s="186"/>
      <c r="B79" s="193">
        <v>70</v>
      </c>
      <c r="C79" s="256"/>
      <c r="D79" s="232"/>
      <c r="E79" s="192">
        <f t="shared" si="18"/>
        <v>10</v>
      </c>
      <c r="F79" s="144" t="str">
        <f>IFERROR(IF(MID(D79,4,3)="AFE",VLOOKUP(D79,'Affiliated entities'!$B$7:$T$37,2,FALSE),VLOOKUP(A79,Beneficiaries!$A$9:$C$38,2,FALSE)),"")</f>
        <v/>
      </c>
      <c r="G79" s="187" t="str">
        <f>IFERROR(IF(MID(D79,4,3)="AFE",VLOOKUP(D79,'Affiliated entities'!$B$7:$T$37,4,FALSE),VLOOKUP(A79,Beneficiaries!$A$9:$C$38,3,FALSE)),"")</f>
        <v/>
      </c>
      <c r="H79" s="188" t="b">
        <f t="shared" si="11"/>
        <v>1</v>
      </c>
      <c r="I79" s="147" t="str">
        <f t="shared" si="12"/>
        <v/>
      </c>
      <c r="J79" s="300">
        <f t="shared" si="13"/>
        <v>0</v>
      </c>
      <c r="K79" s="150"/>
      <c r="L79" s="230"/>
      <c r="M79" s="150"/>
      <c r="N79" s="234"/>
      <c r="O79" s="285"/>
      <c r="P79" s="284"/>
      <c r="Q79" s="282"/>
      <c r="R79" s="284"/>
      <c r="S79" s="288"/>
      <c r="T79" s="278" t="str">
        <f t="shared" si="14"/>
        <v/>
      </c>
      <c r="U79" s="317" t="str">
        <f t="shared" si="15"/>
        <v/>
      </c>
      <c r="V79" s="265">
        <f t="shared" si="10"/>
        <v>0</v>
      </c>
      <c r="W79" s="250" t="str">
        <f>IF(A79="","",IF(OR(O79&lt;'Summary Financial Statement'!$I$9,O79&gt;'Summary Financial Statement'!$L$9),"CHECK DATES",""))</f>
        <v/>
      </c>
      <c r="X79" s="252" t="str">
        <f t="shared" si="16"/>
        <v/>
      </c>
      <c r="Y79" s="254" t="str">
        <f t="shared" si="17"/>
        <v/>
      </c>
      <c r="Z79" s="255"/>
    </row>
    <row r="80" spans="1:26" ht="15" x14ac:dyDescent="0.25">
      <c r="A80" s="186"/>
      <c r="B80" s="193">
        <v>71</v>
      </c>
      <c r="C80" s="256"/>
      <c r="D80" s="232"/>
      <c r="E80" s="192">
        <f t="shared" si="18"/>
        <v>10</v>
      </c>
      <c r="F80" s="144" t="str">
        <f>IFERROR(IF(MID(D80,4,3)="AFE",VLOOKUP(D80,'Affiliated entities'!$B$7:$T$37,2,FALSE),VLOOKUP(A80,Beneficiaries!$A$9:$C$38,2,FALSE)),"")</f>
        <v/>
      </c>
      <c r="G80" s="187" t="str">
        <f>IFERROR(IF(MID(D80,4,3)="AFE",VLOOKUP(D80,'Affiliated entities'!$B$7:$T$37,4,FALSE),VLOOKUP(A80,Beneficiaries!$A$9:$C$38,3,FALSE)),"")</f>
        <v/>
      </c>
      <c r="H80" s="188" t="b">
        <f t="shared" si="11"/>
        <v>1</v>
      </c>
      <c r="I80" s="147" t="str">
        <f t="shared" si="12"/>
        <v/>
      </c>
      <c r="J80" s="300">
        <f t="shared" si="13"/>
        <v>0</v>
      </c>
      <c r="K80" s="150"/>
      <c r="L80" s="230"/>
      <c r="M80" s="150"/>
      <c r="N80" s="234"/>
      <c r="O80" s="285"/>
      <c r="P80" s="284"/>
      <c r="Q80" s="282"/>
      <c r="R80" s="284"/>
      <c r="S80" s="288"/>
      <c r="T80" s="278" t="str">
        <f t="shared" si="14"/>
        <v/>
      </c>
      <c r="U80" s="317" t="str">
        <f t="shared" si="15"/>
        <v/>
      </c>
      <c r="V80" s="265">
        <f t="shared" si="10"/>
        <v>0</v>
      </c>
      <c r="W80" s="250" t="str">
        <f>IF(A80="","",IF(OR(O80&lt;'Summary Financial Statement'!$I$9,O80&gt;'Summary Financial Statement'!$L$9),"CHECK DATES",""))</f>
        <v/>
      </c>
      <c r="X80" s="252" t="str">
        <f t="shared" si="16"/>
        <v/>
      </c>
      <c r="Y80" s="254" t="str">
        <f t="shared" si="17"/>
        <v/>
      </c>
      <c r="Z80" s="255"/>
    </row>
    <row r="81" spans="1:26" ht="15" x14ac:dyDescent="0.25">
      <c r="A81" s="186"/>
      <c r="B81" s="193">
        <v>72</v>
      </c>
      <c r="C81" s="256"/>
      <c r="D81" s="232"/>
      <c r="E81" s="192">
        <f t="shared" si="18"/>
        <v>10</v>
      </c>
      <c r="F81" s="144" t="str">
        <f>IFERROR(IF(MID(D81,4,3)="AFE",VLOOKUP(D81,'Affiliated entities'!$B$7:$T$37,2,FALSE),VLOOKUP(A81,Beneficiaries!$A$9:$C$38,2,FALSE)),"")</f>
        <v/>
      </c>
      <c r="G81" s="187" t="str">
        <f>IFERROR(IF(MID(D81,4,3)="AFE",VLOOKUP(D81,'Affiliated entities'!$B$7:$T$37,4,FALSE),VLOOKUP(A81,Beneficiaries!$A$9:$C$38,3,FALSE)),"")</f>
        <v/>
      </c>
      <c r="H81" s="188" t="b">
        <f t="shared" si="11"/>
        <v>1</v>
      </c>
      <c r="I81" s="147" t="str">
        <f t="shared" si="12"/>
        <v/>
      </c>
      <c r="J81" s="300">
        <f t="shared" si="13"/>
        <v>0</v>
      </c>
      <c r="K81" s="150"/>
      <c r="L81" s="230"/>
      <c r="M81" s="150"/>
      <c r="N81" s="234"/>
      <c r="O81" s="285"/>
      <c r="P81" s="284"/>
      <c r="Q81" s="282"/>
      <c r="R81" s="284"/>
      <c r="S81" s="288"/>
      <c r="T81" s="278" t="str">
        <f t="shared" si="14"/>
        <v/>
      </c>
      <c r="U81" s="317" t="str">
        <f t="shared" si="15"/>
        <v/>
      </c>
      <c r="V81" s="265">
        <f t="shared" si="10"/>
        <v>0</v>
      </c>
      <c r="W81" s="250" t="str">
        <f>IF(A81="","",IF(OR(O81&lt;'Summary Financial Statement'!$I$9,O81&gt;'Summary Financial Statement'!$L$9),"CHECK DATES",""))</f>
        <v/>
      </c>
      <c r="X81" s="252" t="str">
        <f t="shared" si="16"/>
        <v/>
      </c>
      <c r="Y81" s="254" t="str">
        <f t="shared" si="17"/>
        <v/>
      </c>
      <c r="Z81" s="255"/>
    </row>
    <row r="82" spans="1:26" ht="15" x14ac:dyDescent="0.25">
      <c r="A82" s="186"/>
      <c r="B82" s="193">
        <v>73</v>
      </c>
      <c r="C82" s="256"/>
      <c r="D82" s="232"/>
      <c r="E82" s="192">
        <f t="shared" si="18"/>
        <v>10</v>
      </c>
      <c r="F82" s="144" t="str">
        <f>IFERROR(IF(MID(D82,4,3)="AFE",VLOOKUP(D82,'Affiliated entities'!$B$7:$T$37,2,FALSE),VLOOKUP(A82,Beneficiaries!$A$9:$C$38,2,FALSE)),"")</f>
        <v/>
      </c>
      <c r="G82" s="187" t="str">
        <f>IFERROR(IF(MID(D82,4,3)="AFE",VLOOKUP(D82,'Affiliated entities'!$B$7:$T$37,4,FALSE),VLOOKUP(A82,Beneficiaries!$A$9:$C$38,3,FALSE)),"")</f>
        <v/>
      </c>
      <c r="H82" s="188" t="b">
        <f t="shared" si="11"/>
        <v>1</v>
      </c>
      <c r="I82" s="147" t="str">
        <f t="shared" si="12"/>
        <v/>
      </c>
      <c r="J82" s="300">
        <f t="shared" si="13"/>
        <v>0</v>
      </c>
      <c r="K82" s="150"/>
      <c r="L82" s="230"/>
      <c r="M82" s="150"/>
      <c r="N82" s="234"/>
      <c r="O82" s="285"/>
      <c r="P82" s="284"/>
      <c r="Q82" s="282"/>
      <c r="R82" s="284"/>
      <c r="S82" s="288"/>
      <c r="T82" s="278" t="str">
        <f t="shared" si="14"/>
        <v/>
      </c>
      <c r="U82" s="317" t="str">
        <f t="shared" si="15"/>
        <v/>
      </c>
      <c r="V82" s="265">
        <f t="shared" si="10"/>
        <v>0</v>
      </c>
      <c r="W82" s="250" t="str">
        <f>IF(A82="","",IF(OR(O82&lt;'Summary Financial Statement'!$I$9,O82&gt;'Summary Financial Statement'!$L$9),"CHECK DATES",""))</f>
        <v/>
      </c>
      <c r="X82" s="252" t="str">
        <f t="shared" si="16"/>
        <v/>
      </c>
      <c r="Y82" s="254" t="str">
        <f t="shared" si="17"/>
        <v/>
      </c>
      <c r="Z82" s="255"/>
    </row>
    <row r="83" spans="1:26" ht="15" x14ac:dyDescent="0.25">
      <c r="A83" s="186"/>
      <c r="B83" s="193">
        <v>74</v>
      </c>
      <c r="C83" s="256"/>
      <c r="D83" s="232"/>
      <c r="E83" s="192">
        <f t="shared" si="18"/>
        <v>10</v>
      </c>
      <c r="F83" s="144" t="str">
        <f>IFERROR(IF(MID(D83,4,3)="AFE",VLOOKUP(D83,'Affiliated entities'!$B$7:$T$37,2,FALSE),VLOOKUP(A83,Beneficiaries!$A$9:$C$38,2,FALSE)),"")</f>
        <v/>
      </c>
      <c r="G83" s="187" t="str">
        <f>IFERROR(IF(MID(D83,4,3)="AFE",VLOOKUP(D83,'Affiliated entities'!$B$7:$T$37,4,FALSE),VLOOKUP(A83,Beneficiaries!$A$9:$C$38,3,FALSE)),"")</f>
        <v/>
      </c>
      <c r="H83" s="188" t="b">
        <f t="shared" si="11"/>
        <v>1</v>
      </c>
      <c r="I83" s="147" t="str">
        <f t="shared" si="12"/>
        <v/>
      </c>
      <c r="J83" s="300">
        <f t="shared" si="13"/>
        <v>0</v>
      </c>
      <c r="K83" s="150"/>
      <c r="L83" s="230"/>
      <c r="M83" s="150"/>
      <c r="N83" s="234"/>
      <c r="O83" s="285"/>
      <c r="P83" s="284"/>
      <c r="Q83" s="282"/>
      <c r="R83" s="284"/>
      <c r="S83" s="288"/>
      <c r="T83" s="278" t="str">
        <f t="shared" si="14"/>
        <v/>
      </c>
      <c r="U83" s="317" t="str">
        <f t="shared" si="15"/>
        <v/>
      </c>
      <c r="V83" s="265">
        <f t="shared" si="10"/>
        <v>0</v>
      </c>
      <c r="W83" s="250" t="str">
        <f>IF(A83="","",IF(OR(O83&lt;'Summary Financial Statement'!$I$9,O83&gt;'Summary Financial Statement'!$L$9),"CHECK DATES",""))</f>
        <v/>
      </c>
      <c r="X83" s="252" t="str">
        <f t="shared" si="16"/>
        <v/>
      </c>
      <c r="Y83" s="254" t="str">
        <f t="shared" si="17"/>
        <v/>
      </c>
      <c r="Z83" s="255"/>
    </row>
    <row r="84" spans="1:26" ht="15" x14ac:dyDescent="0.25">
      <c r="A84" s="186"/>
      <c r="B84" s="193">
        <v>75</v>
      </c>
      <c r="C84" s="256"/>
      <c r="D84" s="232"/>
      <c r="E84" s="192">
        <f t="shared" si="18"/>
        <v>10</v>
      </c>
      <c r="F84" s="144" t="str">
        <f>IFERROR(IF(MID(D84,4,3)="AFE",VLOOKUP(D84,'Affiliated entities'!$B$7:$T$37,2,FALSE),VLOOKUP(A84,Beneficiaries!$A$9:$C$38,2,FALSE)),"")</f>
        <v/>
      </c>
      <c r="G84" s="187" t="str">
        <f>IFERROR(IF(MID(D84,4,3)="AFE",VLOOKUP(D84,'Affiliated entities'!$B$7:$T$37,4,FALSE),VLOOKUP(A84,Beneficiaries!$A$9:$C$38,3,FALSE)),"")</f>
        <v/>
      </c>
      <c r="H84" s="188" t="b">
        <f t="shared" si="11"/>
        <v>1</v>
      </c>
      <c r="I84" s="147" t="str">
        <f t="shared" si="12"/>
        <v/>
      </c>
      <c r="J84" s="300">
        <f t="shared" si="13"/>
        <v>0</v>
      </c>
      <c r="K84" s="150"/>
      <c r="L84" s="230"/>
      <c r="M84" s="150"/>
      <c r="N84" s="234"/>
      <c r="O84" s="285"/>
      <c r="P84" s="284"/>
      <c r="Q84" s="282"/>
      <c r="R84" s="284"/>
      <c r="S84" s="288"/>
      <c r="T84" s="278" t="str">
        <f t="shared" si="14"/>
        <v/>
      </c>
      <c r="U84" s="317" t="str">
        <f t="shared" si="15"/>
        <v/>
      </c>
      <c r="V84" s="265">
        <f t="shared" si="10"/>
        <v>0</v>
      </c>
      <c r="W84" s="250" t="str">
        <f>IF(A84="","",IF(OR(O84&lt;'Summary Financial Statement'!$I$9,O84&gt;'Summary Financial Statement'!$L$9),"CHECK DATES",""))</f>
        <v/>
      </c>
      <c r="X84" s="252" t="str">
        <f t="shared" si="16"/>
        <v/>
      </c>
      <c r="Y84" s="254" t="str">
        <f t="shared" si="17"/>
        <v/>
      </c>
      <c r="Z84" s="255"/>
    </row>
    <row r="85" spans="1:26" ht="15" x14ac:dyDescent="0.25">
      <c r="A85" s="186"/>
      <c r="B85" s="193">
        <v>76</v>
      </c>
      <c r="C85" s="256"/>
      <c r="D85" s="232"/>
      <c r="E85" s="192">
        <f t="shared" si="18"/>
        <v>10</v>
      </c>
      <c r="F85" s="144" t="str">
        <f>IFERROR(IF(MID(D85,4,3)="AFE",VLOOKUP(D85,'Affiliated entities'!$B$7:$T$37,2,FALSE),VLOOKUP(A85,Beneficiaries!$A$9:$C$38,2,FALSE)),"")</f>
        <v/>
      </c>
      <c r="G85" s="187" t="str">
        <f>IFERROR(IF(MID(D85,4,3)="AFE",VLOOKUP(D85,'Affiliated entities'!$B$7:$T$37,4,FALSE),VLOOKUP(A85,Beneficiaries!$A$9:$C$38,3,FALSE)),"")</f>
        <v/>
      </c>
      <c r="H85" s="188" t="b">
        <f t="shared" si="11"/>
        <v>1</v>
      </c>
      <c r="I85" s="147" t="str">
        <f t="shared" si="12"/>
        <v/>
      </c>
      <c r="J85" s="300">
        <f t="shared" si="13"/>
        <v>0</v>
      </c>
      <c r="K85" s="150"/>
      <c r="L85" s="230"/>
      <c r="M85" s="150"/>
      <c r="N85" s="234"/>
      <c r="O85" s="285"/>
      <c r="P85" s="284"/>
      <c r="Q85" s="282"/>
      <c r="R85" s="284"/>
      <c r="S85" s="288"/>
      <c r="T85" s="278" t="str">
        <f t="shared" si="14"/>
        <v/>
      </c>
      <c r="U85" s="317" t="str">
        <f t="shared" si="15"/>
        <v/>
      </c>
      <c r="V85" s="265">
        <f t="shared" si="10"/>
        <v>0</v>
      </c>
      <c r="W85" s="250" t="str">
        <f>IF(A85="","",IF(OR(O85&lt;'Summary Financial Statement'!$I$9,O85&gt;'Summary Financial Statement'!$L$9),"CHECK DATES",""))</f>
        <v/>
      </c>
      <c r="X85" s="252" t="str">
        <f t="shared" si="16"/>
        <v/>
      </c>
      <c r="Y85" s="254" t="str">
        <f t="shared" si="17"/>
        <v/>
      </c>
      <c r="Z85" s="255"/>
    </row>
    <row r="86" spans="1:26" ht="15" x14ac:dyDescent="0.25">
      <c r="A86" s="186"/>
      <c r="B86" s="193">
        <v>77</v>
      </c>
      <c r="C86" s="256"/>
      <c r="D86" s="232"/>
      <c r="E86" s="192">
        <f t="shared" si="18"/>
        <v>10</v>
      </c>
      <c r="F86" s="144" t="str">
        <f>IFERROR(IF(MID(D86,4,3)="AFE",VLOOKUP(D86,'Affiliated entities'!$B$7:$T$37,2,FALSE),VLOOKUP(A86,Beneficiaries!$A$9:$C$38,2,FALSE)),"")</f>
        <v/>
      </c>
      <c r="G86" s="187" t="str">
        <f>IFERROR(IF(MID(D86,4,3)="AFE",VLOOKUP(D86,'Affiliated entities'!$B$7:$T$37,4,FALSE),VLOOKUP(A86,Beneficiaries!$A$9:$C$38,3,FALSE)),"")</f>
        <v/>
      </c>
      <c r="H86" s="188" t="b">
        <f t="shared" si="11"/>
        <v>1</v>
      </c>
      <c r="I86" s="147" t="str">
        <f t="shared" si="12"/>
        <v/>
      </c>
      <c r="J86" s="300">
        <f t="shared" si="13"/>
        <v>0</v>
      </c>
      <c r="K86" s="150"/>
      <c r="L86" s="230"/>
      <c r="M86" s="150"/>
      <c r="N86" s="234"/>
      <c r="O86" s="285"/>
      <c r="P86" s="284"/>
      <c r="Q86" s="282"/>
      <c r="R86" s="284"/>
      <c r="S86" s="288"/>
      <c r="T86" s="278" t="str">
        <f t="shared" si="14"/>
        <v/>
      </c>
      <c r="U86" s="317" t="str">
        <f t="shared" si="15"/>
        <v/>
      </c>
      <c r="V86" s="265">
        <f t="shared" si="10"/>
        <v>0</v>
      </c>
      <c r="W86" s="250" t="str">
        <f>IF(A86="","",IF(OR(O86&lt;'Summary Financial Statement'!$I$9,O86&gt;'Summary Financial Statement'!$L$9),"CHECK DATES",""))</f>
        <v/>
      </c>
      <c r="X86" s="252" t="str">
        <f t="shared" si="16"/>
        <v/>
      </c>
      <c r="Y86" s="254" t="str">
        <f t="shared" si="17"/>
        <v/>
      </c>
      <c r="Z86" s="255"/>
    </row>
    <row r="87" spans="1:26" ht="15" x14ac:dyDescent="0.25">
      <c r="A87" s="186"/>
      <c r="B87" s="193">
        <v>78</v>
      </c>
      <c r="C87" s="256"/>
      <c r="D87" s="232"/>
      <c r="E87" s="192">
        <f t="shared" si="18"/>
        <v>10</v>
      </c>
      <c r="F87" s="144" t="str">
        <f>IFERROR(IF(MID(D87,4,3)="AFE",VLOOKUP(D87,'Affiliated entities'!$B$7:$T$37,2,FALSE),VLOOKUP(A87,Beneficiaries!$A$9:$C$38,2,FALSE)),"")</f>
        <v/>
      </c>
      <c r="G87" s="187" t="str">
        <f>IFERROR(IF(MID(D87,4,3)="AFE",VLOOKUP(D87,'Affiliated entities'!$B$7:$T$37,4,FALSE),VLOOKUP(A87,Beneficiaries!$A$9:$C$38,3,FALSE)),"")</f>
        <v/>
      </c>
      <c r="H87" s="188" t="b">
        <f t="shared" si="11"/>
        <v>1</v>
      </c>
      <c r="I87" s="147" t="str">
        <f t="shared" si="12"/>
        <v/>
      </c>
      <c r="J87" s="300">
        <f t="shared" si="13"/>
        <v>0</v>
      </c>
      <c r="K87" s="150"/>
      <c r="L87" s="230"/>
      <c r="M87" s="150"/>
      <c r="N87" s="234"/>
      <c r="O87" s="285"/>
      <c r="P87" s="284"/>
      <c r="Q87" s="282"/>
      <c r="R87" s="284"/>
      <c r="S87" s="288"/>
      <c r="T87" s="278" t="str">
        <f t="shared" si="14"/>
        <v/>
      </c>
      <c r="U87" s="317" t="str">
        <f t="shared" si="15"/>
        <v/>
      </c>
      <c r="V87" s="265">
        <f t="shared" si="10"/>
        <v>0</v>
      </c>
      <c r="W87" s="250" t="str">
        <f>IF(A87="","",IF(OR(O87&lt;'Summary Financial Statement'!$I$9,O87&gt;'Summary Financial Statement'!$L$9),"CHECK DATES",""))</f>
        <v/>
      </c>
      <c r="X87" s="252" t="str">
        <f t="shared" si="16"/>
        <v/>
      </c>
      <c r="Y87" s="254" t="str">
        <f t="shared" si="17"/>
        <v/>
      </c>
      <c r="Z87" s="255"/>
    </row>
    <row r="88" spans="1:26" ht="15" x14ac:dyDescent="0.25">
      <c r="A88" s="186"/>
      <c r="B88" s="193">
        <v>79</v>
      </c>
      <c r="C88" s="256"/>
      <c r="D88" s="232"/>
      <c r="E88" s="192">
        <f t="shared" si="18"/>
        <v>10</v>
      </c>
      <c r="F88" s="144" t="str">
        <f>IFERROR(IF(MID(D88,4,3)="AFE",VLOOKUP(D88,'Affiliated entities'!$B$7:$T$37,2,FALSE),VLOOKUP(A88,Beneficiaries!$A$9:$C$38,2,FALSE)),"")</f>
        <v/>
      </c>
      <c r="G88" s="187" t="str">
        <f>IFERROR(IF(MID(D88,4,3)="AFE",VLOOKUP(D88,'Affiliated entities'!$B$7:$T$37,4,FALSE),VLOOKUP(A88,Beneficiaries!$A$9:$C$38,3,FALSE)),"")</f>
        <v/>
      </c>
      <c r="H88" s="188" t="b">
        <f t="shared" si="11"/>
        <v>1</v>
      </c>
      <c r="I88" s="147" t="str">
        <f t="shared" si="12"/>
        <v/>
      </c>
      <c r="J88" s="300">
        <f t="shared" si="13"/>
        <v>0</v>
      </c>
      <c r="K88" s="150"/>
      <c r="L88" s="230"/>
      <c r="M88" s="150"/>
      <c r="N88" s="234"/>
      <c r="O88" s="285"/>
      <c r="P88" s="284"/>
      <c r="Q88" s="282"/>
      <c r="R88" s="284"/>
      <c r="S88" s="288"/>
      <c r="T88" s="278" t="str">
        <f t="shared" si="14"/>
        <v/>
      </c>
      <c r="U88" s="317" t="str">
        <f t="shared" si="15"/>
        <v/>
      </c>
      <c r="V88" s="265">
        <f t="shared" si="10"/>
        <v>0</v>
      </c>
      <c r="W88" s="250" t="str">
        <f>IF(A88="","",IF(OR(O88&lt;'Summary Financial Statement'!$I$9,O88&gt;'Summary Financial Statement'!$L$9),"CHECK DATES",""))</f>
        <v/>
      </c>
      <c r="X88" s="252" t="str">
        <f t="shared" si="16"/>
        <v/>
      </c>
      <c r="Y88" s="254" t="str">
        <f t="shared" si="17"/>
        <v/>
      </c>
      <c r="Z88" s="255"/>
    </row>
    <row r="89" spans="1:26" ht="15" x14ac:dyDescent="0.25">
      <c r="A89" s="186"/>
      <c r="B89" s="193">
        <v>80</v>
      </c>
      <c r="C89" s="256"/>
      <c r="D89" s="232"/>
      <c r="E89" s="192">
        <f t="shared" si="18"/>
        <v>10</v>
      </c>
      <c r="F89" s="144" t="str">
        <f>IFERROR(IF(MID(D89,4,3)="AFE",VLOOKUP(D89,'Affiliated entities'!$B$7:$T$37,2,FALSE),VLOOKUP(A89,Beneficiaries!$A$9:$C$38,2,FALSE)),"")</f>
        <v/>
      </c>
      <c r="G89" s="187" t="str">
        <f>IFERROR(IF(MID(D89,4,3)="AFE",VLOOKUP(D89,'Affiliated entities'!$B$7:$T$37,4,FALSE),VLOOKUP(A89,Beneficiaries!$A$9:$C$38,3,FALSE)),"")</f>
        <v/>
      </c>
      <c r="H89" s="188" t="b">
        <f t="shared" si="11"/>
        <v>1</v>
      </c>
      <c r="I89" s="147" t="str">
        <f t="shared" si="12"/>
        <v/>
      </c>
      <c r="J89" s="300">
        <f t="shared" si="13"/>
        <v>0</v>
      </c>
      <c r="K89" s="150"/>
      <c r="L89" s="230"/>
      <c r="M89" s="150"/>
      <c r="N89" s="234"/>
      <c r="O89" s="285"/>
      <c r="P89" s="284"/>
      <c r="Q89" s="282"/>
      <c r="R89" s="284"/>
      <c r="S89" s="288"/>
      <c r="T89" s="278" t="str">
        <f t="shared" ref="T89:T152" si="19">IF(P89="Purchase",MIN(N89*Q89*R89/12*S89,N89*S89),IF(P89="Rent/Lease",N89*S89,""))</f>
        <v/>
      </c>
      <c r="U89" s="317" t="str">
        <f t="shared" si="15"/>
        <v/>
      </c>
      <c r="V89" s="265">
        <f t="shared" si="10"/>
        <v>0</v>
      </c>
      <c r="W89" s="250" t="str">
        <f>IF(A89="","",IF(OR(O89&lt;'Summary Financial Statement'!$I$9,O89&gt;'Summary Financial Statement'!$L$9),"CHECK DATES",""))</f>
        <v/>
      </c>
      <c r="X89" s="252" t="str">
        <f t="shared" ref="X89:X152" si="20">T89</f>
        <v/>
      </c>
      <c r="Y89" s="254" t="str">
        <f t="shared" ref="Y89:Y152" si="21">IF(X89&lt;T89,T89-X89,"")</f>
        <v/>
      </c>
      <c r="Z89" s="255"/>
    </row>
    <row r="90" spans="1:26" ht="15" x14ac:dyDescent="0.25">
      <c r="A90" s="186"/>
      <c r="B90" s="193">
        <v>81</v>
      </c>
      <c r="C90" s="256"/>
      <c r="D90" s="232"/>
      <c r="E90" s="192">
        <f t="shared" si="18"/>
        <v>10</v>
      </c>
      <c r="F90" s="144" t="str">
        <f>IFERROR(IF(MID(D90,4,3)="AFE",VLOOKUP(D90,'Affiliated entities'!$B$7:$T$37,2,FALSE),VLOOKUP(A90,Beneficiaries!$A$9:$C$38,2,FALSE)),"")</f>
        <v/>
      </c>
      <c r="G90" s="187" t="str">
        <f>IFERROR(IF(MID(D90,4,3)="AFE",VLOOKUP(D90,'Affiliated entities'!$B$7:$T$37,4,FALSE),VLOOKUP(A90,Beneficiaries!$A$9:$C$38,3,FALSE)),"")</f>
        <v/>
      </c>
      <c r="H90" s="188" t="b">
        <f t="shared" si="11"/>
        <v>1</v>
      </c>
      <c r="I90" s="147" t="str">
        <f t="shared" si="12"/>
        <v/>
      </c>
      <c r="J90" s="300">
        <f t="shared" si="13"/>
        <v>0</v>
      </c>
      <c r="K90" s="150"/>
      <c r="L90" s="230"/>
      <c r="M90" s="150"/>
      <c r="N90" s="234"/>
      <c r="O90" s="285"/>
      <c r="P90" s="284"/>
      <c r="Q90" s="282"/>
      <c r="R90" s="284"/>
      <c r="S90" s="288"/>
      <c r="T90" s="278" t="str">
        <f t="shared" si="19"/>
        <v/>
      </c>
      <c r="U90" s="317" t="str">
        <f t="shared" si="15"/>
        <v/>
      </c>
      <c r="V90" s="265">
        <f t="shared" si="10"/>
        <v>0</v>
      </c>
      <c r="W90" s="250" t="str">
        <f>IF(A90="","",IF(OR(O90&lt;'Summary Financial Statement'!$I$9,O90&gt;'Summary Financial Statement'!$L$9),"CHECK DATES",""))</f>
        <v/>
      </c>
      <c r="X90" s="252" t="str">
        <f t="shared" si="20"/>
        <v/>
      </c>
      <c r="Y90" s="254" t="str">
        <f t="shared" si="21"/>
        <v/>
      </c>
      <c r="Z90" s="255"/>
    </row>
    <row r="91" spans="1:26" ht="15" x14ac:dyDescent="0.25">
      <c r="A91" s="186"/>
      <c r="B91" s="193">
        <v>82</v>
      </c>
      <c r="C91" s="256"/>
      <c r="D91" s="232"/>
      <c r="E91" s="192">
        <f t="shared" si="18"/>
        <v>10</v>
      </c>
      <c r="F91" s="144" t="str">
        <f>IFERROR(IF(MID(D91,4,3)="AFE",VLOOKUP(D91,'Affiliated entities'!$B$7:$T$37,2,FALSE),VLOOKUP(A91,Beneficiaries!$A$9:$C$38,2,FALSE)),"")</f>
        <v/>
      </c>
      <c r="G91" s="187" t="str">
        <f>IFERROR(IF(MID(D91,4,3)="AFE",VLOOKUP(D91,'Affiliated entities'!$B$7:$T$37,4,FALSE),VLOOKUP(A91,Beneficiaries!$A$9:$C$38,3,FALSE)),"")</f>
        <v/>
      </c>
      <c r="H91" s="188" t="b">
        <f t="shared" si="11"/>
        <v>1</v>
      </c>
      <c r="I91" s="147" t="str">
        <f t="shared" si="12"/>
        <v/>
      </c>
      <c r="J91" s="300">
        <f t="shared" si="13"/>
        <v>0</v>
      </c>
      <c r="K91" s="150"/>
      <c r="L91" s="230"/>
      <c r="M91" s="150"/>
      <c r="N91" s="234"/>
      <c r="O91" s="285"/>
      <c r="P91" s="284"/>
      <c r="Q91" s="282"/>
      <c r="R91" s="284"/>
      <c r="S91" s="288"/>
      <c r="T91" s="278" t="str">
        <f t="shared" si="19"/>
        <v/>
      </c>
      <c r="U91" s="317" t="str">
        <f t="shared" si="15"/>
        <v/>
      </c>
      <c r="V91" s="265">
        <f t="shared" si="10"/>
        <v>0</v>
      </c>
      <c r="W91" s="250" t="str">
        <f>IF(A91="","",IF(OR(O91&lt;'Summary Financial Statement'!$I$9,O91&gt;'Summary Financial Statement'!$L$9),"CHECK DATES",""))</f>
        <v/>
      </c>
      <c r="X91" s="252" t="str">
        <f t="shared" si="20"/>
        <v/>
      </c>
      <c r="Y91" s="254" t="str">
        <f t="shared" si="21"/>
        <v/>
      </c>
      <c r="Z91" s="255"/>
    </row>
    <row r="92" spans="1:26" ht="15" x14ac:dyDescent="0.25">
      <c r="A92" s="186"/>
      <c r="B92" s="193">
        <v>83</v>
      </c>
      <c r="C92" s="256"/>
      <c r="D92" s="232"/>
      <c r="E92" s="192">
        <f t="shared" si="18"/>
        <v>10</v>
      </c>
      <c r="F92" s="144" t="str">
        <f>IFERROR(IF(MID(D92,4,3)="AFE",VLOOKUP(D92,'Affiliated entities'!$B$7:$T$37,2,FALSE),VLOOKUP(A92,Beneficiaries!$A$9:$C$38,2,FALSE)),"")</f>
        <v/>
      </c>
      <c r="G92" s="187" t="str">
        <f>IFERROR(IF(MID(D92,4,3)="AFE",VLOOKUP(D92,'Affiliated entities'!$B$7:$T$37,4,FALSE),VLOOKUP(A92,Beneficiaries!$A$9:$C$38,3,FALSE)),"")</f>
        <v/>
      </c>
      <c r="H92" s="188" t="b">
        <f t="shared" si="11"/>
        <v>1</v>
      </c>
      <c r="I92" s="147" t="str">
        <f t="shared" si="12"/>
        <v/>
      </c>
      <c r="J92" s="300">
        <f t="shared" si="13"/>
        <v>0</v>
      </c>
      <c r="K92" s="150"/>
      <c r="L92" s="230"/>
      <c r="M92" s="150"/>
      <c r="N92" s="234"/>
      <c r="O92" s="285"/>
      <c r="P92" s="284"/>
      <c r="Q92" s="282"/>
      <c r="R92" s="284"/>
      <c r="S92" s="288"/>
      <c r="T92" s="278" t="str">
        <f t="shared" si="19"/>
        <v/>
      </c>
      <c r="U92" s="317" t="str">
        <f t="shared" si="15"/>
        <v/>
      </c>
      <c r="V92" s="265">
        <f t="shared" si="10"/>
        <v>0</v>
      </c>
      <c r="W92" s="250" t="str">
        <f>IF(A92="","",IF(OR(O92&lt;'Summary Financial Statement'!$I$9,O92&gt;'Summary Financial Statement'!$L$9),"CHECK DATES",""))</f>
        <v/>
      </c>
      <c r="X92" s="252" t="str">
        <f t="shared" si="20"/>
        <v/>
      </c>
      <c r="Y92" s="254" t="str">
        <f t="shared" si="21"/>
        <v/>
      </c>
      <c r="Z92" s="255"/>
    </row>
    <row r="93" spans="1:26" ht="15" x14ac:dyDescent="0.25">
      <c r="A93" s="186"/>
      <c r="B93" s="193">
        <v>84</v>
      </c>
      <c r="C93" s="256"/>
      <c r="D93" s="232"/>
      <c r="E93" s="192">
        <f t="shared" si="18"/>
        <v>10</v>
      </c>
      <c r="F93" s="144" t="str">
        <f>IFERROR(IF(MID(D93,4,3)="AFE",VLOOKUP(D93,'Affiliated entities'!$B$7:$T$37,2,FALSE),VLOOKUP(A93,Beneficiaries!$A$9:$C$38,2,FALSE)),"")</f>
        <v/>
      </c>
      <c r="G93" s="187" t="str">
        <f>IFERROR(IF(MID(D93,4,3)="AFE",VLOOKUP(D93,'Affiliated entities'!$B$7:$T$37,4,FALSE),VLOOKUP(A93,Beneficiaries!$A$9:$C$38,3,FALSE)),"")</f>
        <v/>
      </c>
      <c r="H93" s="188" t="b">
        <f t="shared" si="11"/>
        <v>1</v>
      </c>
      <c r="I93" s="147" t="str">
        <f t="shared" si="12"/>
        <v/>
      </c>
      <c r="J93" s="300">
        <f t="shared" si="13"/>
        <v>0</v>
      </c>
      <c r="K93" s="150"/>
      <c r="L93" s="230"/>
      <c r="M93" s="150"/>
      <c r="N93" s="234"/>
      <c r="O93" s="285"/>
      <c r="P93" s="284"/>
      <c r="Q93" s="282"/>
      <c r="R93" s="284"/>
      <c r="S93" s="288"/>
      <c r="T93" s="278" t="str">
        <f t="shared" si="19"/>
        <v/>
      </c>
      <c r="U93" s="317" t="str">
        <f t="shared" si="15"/>
        <v/>
      </c>
      <c r="V93" s="265">
        <f t="shared" si="10"/>
        <v>0</v>
      </c>
      <c r="W93" s="250" t="str">
        <f>IF(A93="","",IF(OR(O93&lt;'Summary Financial Statement'!$I$9,O93&gt;'Summary Financial Statement'!$L$9),"CHECK DATES",""))</f>
        <v/>
      </c>
      <c r="X93" s="252" t="str">
        <f t="shared" si="20"/>
        <v/>
      </c>
      <c r="Y93" s="254" t="str">
        <f t="shared" si="21"/>
        <v/>
      </c>
      <c r="Z93" s="255"/>
    </row>
    <row r="94" spans="1:26" ht="15" x14ac:dyDescent="0.25">
      <c r="A94" s="186"/>
      <c r="B94" s="193">
        <v>85</v>
      </c>
      <c r="C94" s="256"/>
      <c r="D94" s="232"/>
      <c r="E94" s="192">
        <f t="shared" si="18"/>
        <v>10</v>
      </c>
      <c r="F94" s="144" t="str">
        <f>IFERROR(IF(MID(D94,4,3)="AFE",VLOOKUP(D94,'Affiliated entities'!$B$7:$T$37,2,FALSE),VLOOKUP(A94,Beneficiaries!$A$9:$C$38,2,FALSE)),"")</f>
        <v/>
      </c>
      <c r="G94" s="187" t="str">
        <f>IFERROR(IF(MID(D94,4,3)="AFE",VLOOKUP(D94,'Affiliated entities'!$B$7:$T$37,4,FALSE),VLOOKUP(A94,Beneficiaries!$A$9:$C$38,3,FALSE)),"")</f>
        <v/>
      </c>
      <c r="H94" s="188" t="b">
        <f t="shared" si="11"/>
        <v>1</v>
      </c>
      <c r="I94" s="147" t="str">
        <f t="shared" si="12"/>
        <v/>
      </c>
      <c r="J94" s="300">
        <f t="shared" si="13"/>
        <v>0</v>
      </c>
      <c r="K94" s="150"/>
      <c r="L94" s="230"/>
      <c r="M94" s="150"/>
      <c r="N94" s="234"/>
      <c r="O94" s="285"/>
      <c r="P94" s="284"/>
      <c r="Q94" s="282"/>
      <c r="R94" s="284"/>
      <c r="S94" s="288"/>
      <c r="T94" s="278" t="str">
        <f t="shared" si="19"/>
        <v/>
      </c>
      <c r="U94" s="317" t="str">
        <f t="shared" si="15"/>
        <v/>
      </c>
      <c r="V94" s="265">
        <f t="shared" si="10"/>
        <v>0</v>
      </c>
      <c r="W94" s="250" t="str">
        <f>IF(A94="","",IF(OR(O94&lt;'Summary Financial Statement'!$I$9,O94&gt;'Summary Financial Statement'!$L$9),"CHECK DATES",""))</f>
        <v/>
      </c>
      <c r="X94" s="252" t="str">
        <f t="shared" si="20"/>
        <v/>
      </c>
      <c r="Y94" s="254" t="str">
        <f t="shared" si="21"/>
        <v/>
      </c>
      <c r="Z94" s="255"/>
    </row>
    <row r="95" spans="1:26" ht="15" x14ac:dyDescent="0.25">
      <c r="A95" s="186"/>
      <c r="B95" s="193">
        <v>86</v>
      </c>
      <c r="C95" s="256"/>
      <c r="D95" s="232"/>
      <c r="E95" s="192">
        <f t="shared" si="18"/>
        <v>10</v>
      </c>
      <c r="F95" s="144" t="str">
        <f>IFERROR(IF(MID(D95,4,3)="AFE",VLOOKUP(D95,'Affiliated entities'!$B$7:$T$37,2,FALSE),VLOOKUP(A95,Beneficiaries!$A$9:$C$38,2,FALSE)),"")</f>
        <v/>
      </c>
      <c r="G95" s="187" t="str">
        <f>IFERROR(IF(MID(D95,4,3)="AFE",VLOOKUP(D95,'Affiliated entities'!$B$7:$T$37,4,FALSE),VLOOKUP(A95,Beneficiaries!$A$9:$C$38,3,FALSE)),"")</f>
        <v/>
      </c>
      <c r="H95" s="188" t="b">
        <f t="shared" si="11"/>
        <v>1</v>
      </c>
      <c r="I95" s="147" t="str">
        <f t="shared" si="12"/>
        <v/>
      </c>
      <c r="J95" s="300">
        <f t="shared" si="13"/>
        <v>0</v>
      </c>
      <c r="K95" s="150"/>
      <c r="L95" s="230"/>
      <c r="M95" s="150"/>
      <c r="N95" s="234"/>
      <c r="O95" s="285"/>
      <c r="P95" s="284"/>
      <c r="Q95" s="282"/>
      <c r="R95" s="284"/>
      <c r="S95" s="288"/>
      <c r="T95" s="278" t="str">
        <f t="shared" si="19"/>
        <v/>
      </c>
      <c r="U95" s="317" t="str">
        <f t="shared" si="15"/>
        <v/>
      </c>
      <c r="V95" s="265">
        <f t="shared" si="10"/>
        <v>0</v>
      </c>
      <c r="W95" s="250" t="str">
        <f>IF(A95="","",IF(OR(O95&lt;'Summary Financial Statement'!$I$9,O95&gt;'Summary Financial Statement'!$L$9),"CHECK DATES",""))</f>
        <v/>
      </c>
      <c r="X95" s="252" t="str">
        <f t="shared" si="20"/>
        <v/>
      </c>
      <c r="Y95" s="254" t="str">
        <f t="shared" si="21"/>
        <v/>
      </c>
      <c r="Z95" s="255"/>
    </row>
    <row r="96" spans="1:26" ht="15" x14ac:dyDescent="0.25">
      <c r="A96" s="186"/>
      <c r="B96" s="193">
        <v>87</v>
      </c>
      <c r="C96" s="256"/>
      <c r="D96" s="232"/>
      <c r="E96" s="192">
        <f t="shared" si="18"/>
        <v>10</v>
      </c>
      <c r="F96" s="144" t="str">
        <f>IFERROR(IF(MID(D96,4,3)="AFE",VLOOKUP(D96,'Affiliated entities'!$B$7:$T$37,2,FALSE),VLOOKUP(A96,Beneficiaries!$A$9:$C$38,2,FALSE)),"")</f>
        <v/>
      </c>
      <c r="G96" s="187" t="str">
        <f>IFERROR(IF(MID(D96,4,3)="AFE",VLOOKUP(D96,'Affiliated entities'!$B$7:$T$37,4,FALSE),VLOOKUP(A96,Beneficiaries!$A$9:$C$38,3,FALSE)),"")</f>
        <v/>
      </c>
      <c r="H96" s="188" t="b">
        <f t="shared" si="11"/>
        <v>1</v>
      </c>
      <c r="I96" s="147" t="str">
        <f t="shared" si="12"/>
        <v/>
      </c>
      <c r="J96" s="300">
        <f t="shared" si="13"/>
        <v>0</v>
      </c>
      <c r="K96" s="150"/>
      <c r="L96" s="230"/>
      <c r="M96" s="150"/>
      <c r="N96" s="234"/>
      <c r="O96" s="285"/>
      <c r="P96" s="284"/>
      <c r="Q96" s="282"/>
      <c r="R96" s="284"/>
      <c r="S96" s="288"/>
      <c r="T96" s="278" t="str">
        <f t="shared" si="19"/>
        <v/>
      </c>
      <c r="U96" s="317" t="str">
        <f t="shared" si="15"/>
        <v/>
      </c>
      <c r="V96" s="265">
        <f t="shared" si="10"/>
        <v>0</v>
      </c>
      <c r="W96" s="250" t="str">
        <f>IF(A96="","",IF(OR(O96&lt;'Summary Financial Statement'!$I$9,O96&gt;'Summary Financial Statement'!$L$9),"CHECK DATES",""))</f>
        <v/>
      </c>
      <c r="X96" s="252" t="str">
        <f t="shared" si="20"/>
        <v/>
      </c>
      <c r="Y96" s="254" t="str">
        <f t="shared" si="21"/>
        <v/>
      </c>
      <c r="Z96" s="255"/>
    </row>
    <row r="97" spans="1:26" ht="15" x14ac:dyDescent="0.25">
      <c r="A97" s="186"/>
      <c r="B97" s="193">
        <v>88</v>
      </c>
      <c r="C97" s="256"/>
      <c r="D97" s="232"/>
      <c r="E97" s="192">
        <f t="shared" si="18"/>
        <v>10</v>
      </c>
      <c r="F97" s="144" t="str">
        <f>IFERROR(IF(MID(D97,4,3)="AFE",VLOOKUP(D97,'Affiliated entities'!$B$7:$T$37,2,FALSE),VLOOKUP(A97,Beneficiaries!$A$9:$C$38,2,FALSE)),"")</f>
        <v/>
      </c>
      <c r="G97" s="187" t="str">
        <f>IFERROR(IF(MID(D97,4,3)="AFE",VLOOKUP(D97,'Affiliated entities'!$B$7:$T$37,4,FALSE),VLOOKUP(A97,Beneficiaries!$A$9:$C$38,3,FALSE)),"")</f>
        <v/>
      </c>
      <c r="H97" s="188" t="b">
        <f t="shared" si="11"/>
        <v>1</v>
      </c>
      <c r="I97" s="147" t="str">
        <f t="shared" si="12"/>
        <v/>
      </c>
      <c r="J97" s="300">
        <f t="shared" si="13"/>
        <v>0</v>
      </c>
      <c r="K97" s="150"/>
      <c r="L97" s="230"/>
      <c r="M97" s="150"/>
      <c r="N97" s="234"/>
      <c r="O97" s="285"/>
      <c r="P97" s="284"/>
      <c r="Q97" s="282"/>
      <c r="R97" s="284"/>
      <c r="S97" s="288"/>
      <c r="T97" s="278" t="str">
        <f t="shared" si="19"/>
        <v/>
      </c>
      <c r="U97" s="317" t="str">
        <f t="shared" si="15"/>
        <v/>
      </c>
      <c r="V97" s="265">
        <f t="shared" si="10"/>
        <v>0</v>
      </c>
      <c r="W97" s="250" t="str">
        <f>IF(A97="","",IF(OR(O97&lt;'Summary Financial Statement'!$I$9,O97&gt;'Summary Financial Statement'!$L$9),"CHECK DATES",""))</f>
        <v/>
      </c>
      <c r="X97" s="252" t="str">
        <f t="shared" si="20"/>
        <v/>
      </c>
      <c r="Y97" s="254" t="str">
        <f t="shared" si="21"/>
        <v/>
      </c>
      <c r="Z97" s="255"/>
    </row>
    <row r="98" spans="1:26" ht="15" x14ac:dyDescent="0.25">
      <c r="A98" s="186"/>
      <c r="B98" s="193">
        <v>89</v>
      </c>
      <c r="C98" s="256"/>
      <c r="D98" s="232"/>
      <c r="E98" s="192">
        <f t="shared" si="18"/>
        <v>10</v>
      </c>
      <c r="F98" s="144" t="str">
        <f>IFERROR(IF(MID(D98,4,3)="AFE",VLOOKUP(D98,'Affiliated entities'!$B$7:$T$37,2,FALSE),VLOOKUP(A98,Beneficiaries!$A$9:$C$38,2,FALSE)),"")</f>
        <v/>
      </c>
      <c r="G98" s="187" t="str">
        <f>IFERROR(IF(MID(D98,4,3)="AFE",VLOOKUP(D98,'Affiliated entities'!$B$7:$T$37,4,FALSE),VLOOKUP(A98,Beneficiaries!$A$9:$C$38,3,FALSE)),"")</f>
        <v/>
      </c>
      <c r="H98" s="188" t="b">
        <f t="shared" si="11"/>
        <v>1</v>
      </c>
      <c r="I98" s="147" t="str">
        <f t="shared" si="12"/>
        <v/>
      </c>
      <c r="J98" s="300">
        <f t="shared" si="13"/>
        <v>0</v>
      </c>
      <c r="K98" s="150"/>
      <c r="L98" s="230"/>
      <c r="M98" s="150"/>
      <c r="N98" s="234"/>
      <c r="O98" s="285"/>
      <c r="P98" s="284"/>
      <c r="Q98" s="282"/>
      <c r="R98" s="284"/>
      <c r="S98" s="288"/>
      <c r="T98" s="278" t="str">
        <f t="shared" si="19"/>
        <v/>
      </c>
      <c r="U98" s="317" t="str">
        <f t="shared" si="15"/>
        <v/>
      </c>
      <c r="V98" s="265">
        <f t="shared" si="10"/>
        <v>0</v>
      </c>
      <c r="W98" s="250" t="str">
        <f>IF(A98="","",IF(OR(O98&lt;'Summary Financial Statement'!$I$9,O98&gt;'Summary Financial Statement'!$L$9),"CHECK DATES",""))</f>
        <v/>
      </c>
      <c r="X98" s="252" t="str">
        <f t="shared" si="20"/>
        <v/>
      </c>
      <c r="Y98" s="254" t="str">
        <f t="shared" si="21"/>
        <v/>
      </c>
      <c r="Z98" s="255"/>
    </row>
    <row r="99" spans="1:26" ht="15" x14ac:dyDescent="0.25">
      <c r="A99" s="186"/>
      <c r="B99" s="193">
        <v>90</v>
      </c>
      <c r="C99" s="256"/>
      <c r="D99" s="232"/>
      <c r="E99" s="192">
        <f t="shared" si="18"/>
        <v>10</v>
      </c>
      <c r="F99" s="144" t="str">
        <f>IFERROR(IF(MID(D99,4,3)="AFE",VLOOKUP(D99,'Affiliated entities'!$B$7:$T$37,2,FALSE),VLOOKUP(A99,Beneficiaries!$A$9:$C$38,2,FALSE)),"")</f>
        <v/>
      </c>
      <c r="G99" s="187" t="str">
        <f>IFERROR(IF(MID(D99,4,3)="AFE",VLOOKUP(D99,'Affiliated entities'!$B$7:$T$37,4,FALSE),VLOOKUP(A99,Beneficiaries!$A$9:$C$38,3,FALSE)),"")</f>
        <v/>
      </c>
      <c r="H99" s="188" t="b">
        <f t="shared" si="11"/>
        <v>1</v>
      </c>
      <c r="I99" s="147" t="str">
        <f t="shared" si="12"/>
        <v/>
      </c>
      <c r="J99" s="300">
        <f t="shared" si="13"/>
        <v>0</v>
      </c>
      <c r="K99" s="150"/>
      <c r="L99" s="230"/>
      <c r="M99" s="150"/>
      <c r="N99" s="234"/>
      <c r="O99" s="285"/>
      <c r="P99" s="284"/>
      <c r="Q99" s="282"/>
      <c r="R99" s="284"/>
      <c r="S99" s="288"/>
      <c r="T99" s="278" t="str">
        <f t="shared" si="19"/>
        <v/>
      </c>
      <c r="U99" s="317" t="str">
        <f t="shared" si="15"/>
        <v/>
      </c>
      <c r="V99" s="265">
        <f t="shared" si="10"/>
        <v>0</v>
      </c>
      <c r="W99" s="250" t="str">
        <f>IF(A99="","",IF(OR(O99&lt;'Summary Financial Statement'!$I$9,O99&gt;'Summary Financial Statement'!$L$9),"CHECK DATES",""))</f>
        <v/>
      </c>
      <c r="X99" s="252" t="str">
        <f t="shared" si="20"/>
        <v/>
      </c>
      <c r="Y99" s="254" t="str">
        <f t="shared" si="21"/>
        <v/>
      </c>
      <c r="Z99" s="255"/>
    </row>
    <row r="100" spans="1:26" ht="15" x14ac:dyDescent="0.25">
      <c r="A100" s="186"/>
      <c r="B100" s="193">
        <v>91</v>
      </c>
      <c r="C100" s="256"/>
      <c r="D100" s="232"/>
      <c r="E100" s="192">
        <f t="shared" si="18"/>
        <v>10</v>
      </c>
      <c r="F100" s="144" t="str">
        <f>IFERROR(IF(MID(D100,4,3)="AFE",VLOOKUP(D100,'Affiliated entities'!$B$7:$T$37,2,FALSE),VLOOKUP(A100,Beneficiaries!$A$9:$C$38,2,FALSE)),"")</f>
        <v/>
      </c>
      <c r="G100" s="187" t="str">
        <f>IFERROR(IF(MID(D100,4,3)="AFE",VLOOKUP(D100,'Affiliated entities'!$B$7:$T$37,4,FALSE),VLOOKUP(A100,Beneficiaries!$A$9:$C$38,3,FALSE)),"")</f>
        <v/>
      </c>
      <c r="H100" s="188" t="b">
        <f t="shared" si="11"/>
        <v>1</v>
      </c>
      <c r="I100" s="147" t="str">
        <f t="shared" si="12"/>
        <v/>
      </c>
      <c r="J100" s="300">
        <f t="shared" si="13"/>
        <v>0</v>
      </c>
      <c r="K100" s="150"/>
      <c r="L100" s="230"/>
      <c r="M100" s="150"/>
      <c r="N100" s="234"/>
      <c r="O100" s="285"/>
      <c r="P100" s="284"/>
      <c r="Q100" s="282"/>
      <c r="R100" s="284"/>
      <c r="S100" s="288"/>
      <c r="T100" s="278" t="str">
        <f t="shared" si="19"/>
        <v/>
      </c>
      <c r="U100" s="317" t="str">
        <f t="shared" si="15"/>
        <v/>
      </c>
      <c r="V100" s="265">
        <f t="shared" si="10"/>
        <v>0</v>
      </c>
      <c r="W100" s="250" t="str">
        <f>IF(A100="","",IF(OR(O100&lt;'Summary Financial Statement'!$I$9,O100&gt;'Summary Financial Statement'!$L$9),"CHECK DATES",""))</f>
        <v/>
      </c>
      <c r="X100" s="252" t="str">
        <f t="shared" si="20"/>
        <v/>
      </c>
      <c r="Y100" s="254" t="str">
        <f t="shared" si="21"/>
        <v/>
      </c>
      <c r="Z100" s="255"/>
    </row>
    <row r="101" spans="1:26" ht="15" x14ac:dyDescent="0.25">
      <c r="A101" s="186"/>
      <c r="B101" s="193">
        <v>92</v>
      </c>
      <c r="C101" s="256"/>
      <c r="D101" s="232"/>
      <c r="E101" s="192">
        <f t="shared" si="18"/>
        <v>10</v>
      </c>
      <c r="F101" s="144" t="str">
        <f>IFERROR(IF(MID(D101,4,3)="AFE",VLOOKUP(D101,'Affiliated entities'!$B$7:$T$37,2,FALSE),VLOOKUP(A101,Beneficiaries!$A$9:$C$38,2,FALSE)),"")</f>
        <v/>
      </c>
      <c r="G101" s="187" t="str">
        <f>IFERROR(IF(MID(D101,4,3)="AFE",VLOOKUP(D101,'Affiliated entities'!$B$7:$T$37,4,FALSE),VLOOKUP(A101,Beneficiaries!$A$9:$C$38,3,FALSE)),"")</f>
        <v/>
      </c>
      <c r="H101" s="188" t="b">
        <f t="shared" si="11"/>
        <v>1</v>
      </c>
      <c r="I101" s="147" t="str">
        <f t="shared" si="12"/>
        <v/>
      </c>
      <c r="J101" s="300">
        <f t="shared" si="13"/>
        <v>0</v>
      </c>
      <c r="K101" s="150"/>
      <c r="L101" s="230"/>
      <c r="M101" s="150"/>
      <c r="N101" s="234"/>
      <c r="O101" s="285"/>
      <c r="P101" s="284"/>
      <c r="Q101" s="282"/>
      <c r="R101" s="284"/>
      <c r="S101" s="288"/>
      <c r="T101" s="278" t="str">
        <f t="shared" si="19"/>
        <v/>
      </c>
      <c r="U101" s="317" t="str">
        <f t="shared" si="15"/>
        <v/>
      </c>
      <c r="V101" s="265">
        <f t="shared" si="10"/>
        <v>0</v>
      </c>
      <c r="W101" s="250" t="str">
        <f>IF(A101="","",IF(OR(O101&lt;'Summary Financial Statement'!$I$9,O101&gt;'Summary Financial Statement'!$L$9),"CHECK DATES",""))</f>
        <v/>
      </c>
      <c r="X101" s="252" t="str">
        <f t="shared" si="20"/>
        <v/>
      </c>
      <c r="Y101" s="254" t="str">
        <f t="shared" si="21"/>
        <v/>
      </c>
      <c r="Z101" s="255"/>
    </row>
    <row r="102" spans="1:26" ht="15" x14ac:dyDescent="0.25">
      <c r="A102" s="186"/>
      <c r="B102" s="193">
        <v>93</v>
      </c>
      <c r="C102" s="256"/>
      <c r="D102" s="232"/>
      <c r="E102" s="192">
        <f t="shared" si="18"/>
        <v>10</v>
      </c>
      <c r="F102" s="144" t="str">
        <f>IFERROR(IF(MID(D102,4,3)="AFE",VLOOKUP(D102,'Affiliated entities'!$B$7:$T$37,2,FALSE),VLOOKUP(A102,Beneficiaries!$A$9:$C$38,2,FALSE)),"")</f>
        <v/>
      </c>
      <c r="G102" s="187" t="str">
        <f>IFERROR(IF(MID(D102,4,3)="AFE",VLOOKUP(D102,'Affiliated entities'!$B$7:$T$37,4,FALSE),VLOOKUP(A102,Beneficiaries!$A$9:$C$38,3,FALSE)),"")</f>
        <v/>
      </c>
      <c r="H102" s="188" t="b">
        <f t="shared" si="11"/>
        <v>1</v>
      </c>
      <c r="I102" s="147" t="str">
        <f t="shared" si="12"/>
        <v/>
      </c>
      <c r="J102" s="300">
        <f t="shared" si="13"/>
        <v>0</v>
      </c>
      <c r="K102" s="150"/>
      <c r="L102" s="230"/>
      <c r="M102" s="150"/>
      <c r="N102" s="234"/>
      <c r="O102" s="285"/>
      <c r="P102" s="284"/>
      <c r="Q102" s="282"/>
      <c r="R102" s="284"/>
      <c r="S102" s="288"/>
      <c r="T102" s="278" t="str">
        <f t="shared" si="19"/>
        <v/>
      </c>
      <c r="U102" s="317" t="str">
        <f t="shared" si="15"/>
        <v/>
      </c>
      <c r="V102" s="265">
        <f t="shared" si="10"/>
        <v>0</v>
      </c>
      <c r="W102" s="250" t="str">
        <f>IF(A102="","",IF(OR(O102&lt;'Summary Financial Statement'!$I$9,O102&gt;'Summary Financial Statement'!$L$9),"CHECK DATES",""))</f>
        <v/>
      </c>
      <c r="X102" s="252" t="str">
        <f t="shared" si="20"/>
        <v/>
      </c>
      <c r="Y102" s="254" t="str">
        <f t="shared" si="21"/>
        <v/>
      </c>
      <c r="Z102" s="255"/>
    </row>
    <row r="103" spans="1:26" ht="15" x14ac:dyDescent="0.25">
      <c r="A103" s="186"/>
      <c r="B103" s="193">
        <v>94</v>
      </c>
      <c r="C103" s="256"/>
      <c r="D103" s="232"/>
      <c r="E103" s="192">
        <f t="shared" si="18"/>
        <v>10</v>
      </c>
      <c r="F103" s="144" t="str">
        <f>IFERROR(IF(MID(D103,4,3)="AFE",VLOOKUP(D103,'Affiliated entities'!$B$7:$T$37,2,FALSE),VLOOKUP(A103,Beneficiaries!$A$9:$C$38,2,FALSE)),"")</f>
        <v/>
      </c>
      <c r="G103" s="187" t="str">
        <f>IFERROR(IF(MID(D103,4,3)="AFE",VLOOKUP(D103,'Affiliated entities'!$B$7:$T$37,4,FALSE),VLOOKUP(A103,Beneficiaries!$A$9:$C$38,3,FALSE)),"")</f>
        <v/>
      </c>
      <c r="H103" s="188" t="b">
        <f t="shared" si="11"/>
        <v>1</v>
      </c>
      <c r="I103" s="147" t="str">
        <f t="shared" si="12"/>
        <v/>
      </c>
      <c r="J103" s="300">
        <f t="shared" si="13"/>
        <v>0</v>
      </c>
      <c r="K103" s="150"/>
      <c r="L103" s="230"/>
      <c r="M103" s="150"/>
      <c r="N103" s="234"/>
      <c r="O103" s="285"/>
      <c r="P103" s="284"/>
      <c r="Q103" s="282"/>
      <c r="R103" s="284"/>
      <c r="S103" s="288"/>
      <c r="T103" s="278" t="str">
        <f t="shared" si="19"/>
        <v/>
      </c>
      <c r="U103" s="317" t="str">
        <f t="shared" si="15"/>
        <v/>
      </c>
      <c r="V103" s="265">
        <f t="shared" si="10"/>
        <v>0</v>
      </c>
      <c r="W103" s="250" t="str">
        <f>IF(A103="","",IF(OR(O103&lt;'Summary Financial Statement'!$I$9,O103&gt;'Summary Financial Statement'!$L$9),"CHECK DATES",""))</f>
        <v/>
      </c>
      <c r="X103" s="252" t="str">
        <f t="shared" si="20"/>
        <v/>
      </c>
      <c r="Y103" s="254" t="str">
        <f t="shared" si="21"/>
        <v/>
      </c>
      <c r="Z103" s="255"/>
    </row>
    <row r="104" spans="1:26" ht="15" x14ac:dyDescent="0.25">
      <c r="A104" s="186"/>
      <c r="B104" s="193">
        <v>95</v>
      </c>
      <c r="C104" s="256"/>
      <c r="D104" s="232"/>
      <c r="E104" s="192">
        <f t="shared" si="18"/>
        <v>10</v>
      </c>
      <c r="F104" s="144" t="str">
        <f>IFERROR(IF(MID(D104,4,3)="AFE",VLOOKUP(D104,'Affiliated entities'!$B$7:$T$37,2,FALSE),VLOOKUP(A104,Beneficiaries!$A$9:$C$38,2,FALSE)),"")</f>
        <v/>
      </c>
      <c r="G104" s="187" t="str">
        <f>IFERROR(IF(MID(D104,4,3)="AFE",VLOOKUP(D104,'Affiliated entities'!$B$7:$T$37,4,FALSE),VLOOKUP(A104,Beneficiaries!$A$9:$C$38,3,FALSE)),"")</f>
        <v/>
      </c>
      <c r="H104" s="188" t="b">
        <f t="shared" si="11"/>
        <v>1</v>
      </c>
      <c r="I104" s="147" t="str">
        <f t="shared" si="12"/>
        <v/>
      </c>
      <c r="J104" s="300">
        <f t="shared" si="13"/>
        <v>0</v>
      </c>
      <c r="K104" s="150"/>
      <c r="L104" s="230"/>
      <c r="M104" s="150"/>
      <c r="N104" s="234"/>
      <c r="O104" s="285"/>
      <c r="P104" s="284"/>
      <c r="Q104" s="282"/>
      <c r="R104" s="284"/>
      <c r="S104" s="288"/>
      <c r="T104" s="278" t="str">
        <f t="shared" si="19"/>
        <v/>
      </c>
      <c r="U104" s="317" t="str">
        <f t="shared" si="15"/>
        <v/>
      </c>
      <c r="V104" s="265">
        <f t="shared" si="10"/>
        <v>0</v>
      </c>
      <c r="W104" s="250" t="str">
        <f>IF(A104="","",IF(OR(O104&lt;'Summary Financial Statement'!$I$9,O104&gt;'Summary Financial Statement'!$L$9),"CHECK DATES",""))</f>
        <v/>
      </c>
      <c r="X104" s="252" t="str">
        <f t="shared" si="20"/>
        <v/>
      </c>
      <c r="Y104" s="254" t="str">
        <f t="shared" si="21"/>
        <v/>
      </c>
      <c r="Z104" s="255"/>
    </row>
    <row r="105" spans="1:26" ht="15" x14ac:dyDescent="0.25">
      <c r="A105" s="186"/>
      <c r="B105" s="193">
        <v>96</v>
      </c>
      <c r="C105" s="256"/>
      <c r="D105" s="232"/>
      <c r="E105" s="192">
        <f t="shared" si="18"/>
        <v>10</v>
      </c>
      <c r="F105" s="144" t="str">
        <f>IFERROR(IF(MID(D105,4,3)="AFE",VLOOKUP(D105,'Affiliated entities'!$B$7:$T$37,2,FALSE),VLOOKUP(A105,Beneficiaries!$A$9:$C$38,2,FALSE)),"")</f>
        <v/>
      </c>
      <c r="G105" s="187" t="str">
        <f>IFERROR(IF(MID(D105,4,3)="AFE",VLOOKUP(D105,'Affiliated entities'!$B$7:$T$37,4,FALSE),VLOOKUP(A105,Beneficiaries!$A$9:$C$38,3,FALSE)),"")</f>
        <v/>
      </c>
      <c r="H105" s="188" t="b">
        <f t="shared" si="11"/>
        <v>1</v>
      </c>
      <c r="I105" s="147" t="str">
        <f t="shared" si="12"/>
        <v/>
      </c>
      <c r="J105" s="300">
        <f t="shared" si="13"/>
        <v>0</v>
      </c>
      <c r="K105" s="150"/>
      <c r="L105" s="230"/>
      <c r="M105" s="150"/>
      <c r="N105" s="234"/>
      <c r="O105" s="285"/>
      <c r="P105" s="284"/>
      <c r="Q105" s="282"/>
      <c r="R105" s="284"/>
      <c r="S105" s="288"/>
      <c r="T105" s="278" t="str">
        <f t="shared" si="19"/>
        <v/>
      </c>
      <c r="U105" s="317" t="str">
        <f t="shared" si="15"/>
        <v/>
      </c>
      <c r="V105" s="265">
        <f t="shared" si="10"/>
        <v>0</v>
      </c>
      <c r="W105" s="250" t="str">
        <f>IF(A105="","",IF(OR(O105&lt;'Summary Financial Statement'!$I$9,O105&gt;'Summary Financial Statement'!$L$9),"CHECK DATES",""))</f>
        <v/>
      </c>
      <c r="X105" s="252" t="str">
        <f t="shared" si="20"/>
        <v/>
      </c>
      <c r="Y105" s="254" t="str">
        <f t="shared" si="21"/>
        <v/>
      </c>
      <c r="Z105" s="255"/>
    </row>
    <row r="106" spans="1:26" ht="15" x14ac:dyDescent="0.25">
      <c r="A106" s="186"/>
      <c r="B106" s="193">
        <v>97</v>
      </c>
      <c r="C106" s="256"/>
      <c r="D106" s="232"/>
      <c r="E106" s="192">
        <f t="shared" si="18"/>
        <v>10</v>
      </c>
      <c r="F106" s="144" t="str">
        <f>IFERROR(IF(MID(D106,4,3)="AFE",VLOOKUP(D106,'Affiliated entities'!$B$7:$T$37,2,FALSE),VLOOKUP(A106,Beneficiaries!$A$9:$C$38,2,FALSE)),"")</f>
        <v/>
      </c>
      <c r="G106" s="187" t="str">
        <f>IFERROR(IF(MID(D106,4,3)="AFE",VLOOKUP(D106,'Affiliated entities'!$B$7:$T$37,4,FALSE),VLOOKUP(A106,Beneficiaries!$A$9:$C$38,3,FALSE)),"")</f>
        <v/>
      </c>
      <c r="H106" s="188" t="b">
        <f t="shared" si="11"/>
        <v>1</v>
      </c>
      <c r="I106" s="147" t="str">
        <f t="shared" si="12"/>
        <v/>
      </c>
      <c r="J106" s="300">
        <f t="shared" si="13"/>
        <v>0</v>
      </c>
      <c r="K106" s="150"/>
      <c r="L106" s="230"/>
      <c r="M106" s="150"/>
      <c r="N106" s="234"/>
      <c r="O106" s="285"/>
      <c r="P106" s="284"/>
      <c r="Q106" s="282"/>
      <c r="R106" s="284"/>
      <c r="S106" s="288"/>
      <c r="T106" s="278" t="str">
        <f t="shared" si="19"/>
        <v/>
      </c>
      <c r="U106" s="317" t="str">
        <f t="shared" si="15"/>
        <v/>
      </c>
      <c r="V106" s="265">
        <f t="shared" si="10"/>
        <v>0</v>
      </c>
      <c r="W106" s="250" t="str">
        <f>IF(A106="","",IF(OR(O106&lt;'Summary Financial Statement'!$I$9,O106&gt;'Summary Financial Statement'!$L$9),"CHECK DATES",""))</f>
        <v/>
      </c>
      <c r="X106" s="252" t="str">
        <f t="shared" si="20"/>
        <v/>
      </c>
      <c r="Y106" s="254" t="str">
        <f t="shared" si="21"/>
        <v/>
      </c>
      <c r="Z106" s="255"/>
    </row>
    <row r="107" spans="1:26" ht="15" x14ac:dyDescent="0.25">
      <c r="A107" s="186"/>
      <c r="B107" s="193">
        <v>98</v>
      </c>
      <c r="C107" s="256"/>
      <c r="D107" s="232"/>
      <c r="E107" s="192">
        <f t="shared" si="18"/>
        <v>10</v>
      </c>
      <c r="F107" s="144" t="str">
        <f>IFERROR(IF(MID(D107,4,3)="AFE",VLOOKUP(D107,'Affiliated entities'!$B$7:$T$37,2,FALSE),VLOOKUP(A107,Beneficiaries!$A$9:$C$38,2,FALSE)),"")</f>
        <v/>
      </c>
      <c r="G107" s="187" t="str">
        <f>IFERROR(IF(MID(D107,4,3)="AFE",VLOOKUP(D107,'Affiliated entities'!$B$7:$T$37,4,FALSE),VLOOKUP(A107,Beneficiaries!$A$9:$C$38,3,FALSE)),"")</f>
        <v/>
      </c>
      <c r="H107" s="188" t="b">
        <f t="shared" si="11"/>
        <v>1</v>
      </c>
      <c r="I107" s="147" t="str">
        <f t="shared" si="12"/>
        <v/>
      </c>
      <c r="J107" s="300">
        <f t="shared" si="13"/>
        <v>0</v>
      </c>
      <c r="K107" s="150"/>
      <c r="L107" s="230"/>
      <c r="M107" s="150"/>
      <c r="N107" s="234"/>
      <c r="O107" s="285"/>
      <c r="P107" s="284"/>
      <c r="Q107" s="282"/>
      <c r="R107" s="284"/>
      <c r="S107" s="288"/>
      <c r="T107" s="278" t="str">
        <f t="shared" si="19"/>
        <v/>
      </c>
      <c r="U107" s="317" t="str">
        <f t="shared" si="15"/>
        <v/>
      </c>
      <c r="V107" s="265">
        <f t="shared" si="10"/>
        <v>0</v>
      </c>
      <c r="W107" s="250" t="str">
        <f>IF(A107="","",IF(OR(O107&lt;'Summary Financial Statement'!$I$9,O107&gt;'Summary Financial Statement'!$L$9),"CHECK DATES",""))</f>
        <v/>
      </c>
      <c r="X107" s="252" t="str">
        <f t="shared" si="20"/>
        <v/>
      </c>
      <c r="Y107" s="254" t="str">
        <f t="shared" si="21"/>
        <v/>
      </c>
      <c r="Z107" s="255"/>
    </row>
    <row r="108" spans="1:26" ht="15" x14ac:dyDescent="0.25">
      <c r="A108" s="186"/>
      <c r="B108" s="193">
        <v>99</v>
      </c>
      <c r="C108" s="256"/>
      <c r="D108" s="232"/>
      <c r="E108" s="192">
        <f t="shared" si="18"/>
        <v>10</v>
      </c>
      <c r="F108" s="144" t="str">
        <f>IFERROR(IF(MID(D108,4,3)="AFE",VLOOKUP(D108,'Affiliated entities'!$B$7:$T$37,2,FALSE),VLOOKUP(A108,Beneficiaries!$A$9:$C$38,2,FALSE)),"")</f>
        <v/>
      </c>
      <c r="G108" s="187" t="str">
        <f>IFERROR(IF(MID(D108,4,3)="AFE",VLOOKUP(D108,'Affiliated entities'!$B$7:$T$37,4,FALSE),VLOOKUP(A108,Beneficiaries!$A$9:$C$38,3,FALSE)),"")</f>
        <v/>
      </c>
      <c r="H108" s="188" t="b">
        <f t="shared" si="11"/>
        <v>1</v>
      </c>
      <c r="I108" s="147" t="str">
        <f t="shared" si="12"/>
        <v/>
      </c>
      <c r="J108" s="300">
        <f t="shared" si="13"/>
        <v>0</v>
      </c>
      <c r="K108" s="150"/>
      <c r="L108" s="230"/>
      <c r="M108" s="150"/>
      <c r="N108" s="234"/>
      <c r="O108" s="285"/>
      <c r="P108" s="284"/>
      <c r="Q108" s="282"/>
      <c r="R108" s="284"/>
      <c r="S108" s="288"/>
      <c r="T108" s="278" t="str">
        <f t="shared" si="19"/>
        <v/>
      </c>
      <c r="U108" s="317" t="str">
        <f t="shared" si="15"/>
        <v/>
      </c>
      <c r="V108" s="265">
        <f t="shared" si="10"/>
        <v>0</v>
      </c>
      <c r="W108" s="250" t="str">
        <f>IF(A108="","",IF(OR(O108&lt;'Summary Financial Statement'!$I$9,O108&gt;'Summary Financial Statement'!$L$9),"CHECK DATES",""))</f>
        <v/>
      </c>
      <c r="X108" s="252" t="str">
        <f t="shared" si="20"/>
        <v/>
      </c>
      <c r="Y108" s="254" t="str">
        <f t="shared" si="21"/>
        <v/>
      </c>
      <c r="Z108" s="255"/>
    </row>
    <row r="109" spans="1:26" ht="15" x14ac:dyDescent="0.25">
      <c r="A109" s="186"/>
      <c r="B109" s="193">
        <v>100</v>
      </c>
      <c r="C109" s="256"/>
      <c r="D109" s="232"/>
      <c r="E109" s="192">
        <f t="shared" si="18"/>
        <v>10</v>
      </c>
      <c r="F109" s="144" t="str">
        <f>IFERROR(IF(MID(D109,4,3)="AFE",VLOOKUP(D109,'Affiliated entities'!$B$7:$T$37,2,FALSE),VLOOKUP(A109,Beneficiaries!$A$9:$C$38,2,FALSE)),"")</f>
        <v/>
      </c>
      <c r="G109" s="187" t="str">
        <f>IFERROR(IF(MID(D109,4,3)="AFE",VLOOKUP(D109,'Affiliated entities'!$B$7:$T$37,4,FALSE),VLOOKUP(A109,Beneficiaries!$A$9:$C$38,3,FALSE)),"")</f>
        <v/>
      </c>
      <c r="H109" s="188" t="b">
        <f t="shared" si="11"/>
        <v>1</v>
      </c>
      <c r="I109" s="147" t="str">
        <f t="shared" si="12"/>
        <v/>
      </c>
      <c r="J109" s="300">
        <f t="shared" si="13"/>
        <v>0</v>
      </c>
      <c r="K109" s="150"/>
      <c r="L109" s="230"/>
      <c r="M109" s="150"/>
      <c r="N109" s="234"/>
      <c r="O109" s="285"/>
      <c r="P109" s="284"/>
      <c r="Q109" s="282"/>
      <c r="R109" s="284"/>
      <c r="S109" s="288"/>
      <c r="T109" s="278" t="str">
        <f t="shared" si="19"/>
        <v/>
      </c>
      <c r="U109" s="317" t="str">
        <f t="shared" si="15"/>
        <v/>
      </c>
      <c r="V109" s="265">
        <f t="shared" si="10"/>
        <v>0</v>
      </c>
      <c r="W109" s="250" t="str">
        <f>IF(A109="","",IF(OR(O109&lt;'Summary Financial Statement'!$I$9,O109&gt;'Summary Financial Statement'!$L$9),"CHECK DATES",""))</f>
        <v/>
      </c>
      <c r="X109" s="252" t="str">
        <f t="shared" si="20"/>
        <v/>
      </c>
      <c r="Y109" s="254" t="str">
        <f t="shared" si="21"/>
        <v/>
      </c>
      <c r="Z109" s="255"/>
    </row>
    <row r="110" spans="1:26" ht="15" x14ac:dyDescent="0.25">
      <c r="A110" s="186"/>
      <c r="B110" s="193">
        <v>101</v>
      </c>
      <c r="C110" s="256"/>
      <c r="D110" s="232"/>
      <c r="E110" s="192">
        <f t="shared" si="18"/>
        <v>10</v>
      </c>
      <c r="F110" s="144" t="str">
        <f>IFERROR(IF(MID(D110,4,3)="AFE",VLOOKUP(D110,'Affiliated entities'!$B$7:$T$37,2,FALSE),VLOOKUP(A110,Beneficiaries!$A$9:$C$38,2,FALSE)),"")</f>
        <v/>
      </c>
      <c r="G110" s="187" t="str">
        <f>IFERROR(IF(MID(D110,4,3)="AFE",VLOOKUP(D110,'Affiliated entities'!$B$7:$T$37,4,FALSE),VLOOKUP(A110,Beneficiaries!$A$9:$C$38,3,FALSE)),"")</f>
        <v/>
      </c>
      <c r="H110" s="188" t="b">
        <f t="shared" si="11"/>
        <v>1</v>
      </c>
      <c r="I110" s="147" t="str">
        <f t="shared" si="12"/>
        <v/>
      </c>
      <c r="J110" s="300">
        <f t="shared" si="13"/>
        <v>0</v>
      </c>
      <c r="K110" s="150"/>
      <c r="L110" s="230"/>
      <c r="M110" s="150"/>
      <c r="N110" s="234"/>
      <c r="O110" s="285"/>
      <c r="P110" s="284"/>
      <c r="Q110" s="282"/>
      <c r="R110" s="284"/>
      <c r="S110" s="288"/>
      <c r="T110" s="278" t="str">
        <f t="shared" si="19"/>
        <v/>
      </c>
      <c r="U110" s="317" t="str">
        <f t="shared" si="15"/>
        <v/>
      </c>
      <c r="V110" s="265">
        <f t="shared" si="10"/>
        <v>0</v>
      </c>
      <c r="W110" s="250" t="str">
        <f>IF(A110="","",IF(OR(O110&lt;'Summary Financial Statement'!$I$9,O110&gt;'Summary Financial Statement'!$L$9),"CHECK DATES",""))</f>
        <v/>
      </c>
      <c r="X110" s="252" t="str">
        <f t="shared" si="20"/>
        <v/>
      </c>
      <c r="Y110" s="254" t="str">
        <f t="shared" si="21"/>
        <v/>
      </c>
      <c r="Z110" s="255"/>
    </row>
    <row r="111" spans="1:26" ht="15" x14ac:dyDescent="0.25">
      <c r="A111" s="186"/>
      <c r="B111" s="193">
        <v>102</v>
      </c>
      <c r="C111" s="256"/>
      <c r="D111" s="232"/>
      <c r="E111" s="192">
        <f t="shared" si="18"/>
        <v>10</v>
      </c>
      <c r="F111" s="144" t="str">
        <f>IFERROR(IF(MID(D111,4,3)="AFE",VLOOKUP(D111,'Affiliated entities'!$B$7:$T$37,2,FALSE),VLOOKUP(A111,Beneficiaries!$A$9:$C$38,2,FALSE)),"")</f>
        <v/>
      </c>
      <c r="G111" s="187" t="str">
        <f>IFERROR(IF(MID(D111,4,3)="AFE",VLOOKUP(D111,'Affiliated entities'!$B$7:$T$37,4,FALSE),VLOOKUP(A111,Beneficiaries!$A$9:$C$38,3,FALSE)),"")</f>
        <v/>
      </c>
      <c r="H111" s="188" t="b">
        <f t="shared" si="11"/>
        <v>1</v>
      </c>
      <c r="I111" s="147" t="str">
        <f t="shared" si="12"/>
        <v/>
      </c>
      <c r="J111" s="300">
        <f t="shared" si="13"/>
        <v>0</v>
      </c>
      <c r="K111" s="150"/>
      <c r="L111" s="230"/>
      <c r="M111" s="150"/>
      <c r="N111" s="234"/>
      <c r="O111" s="285"/>
      <c r="P111" s="284"/>
      <c r="Q111" s="282"/>
      <c r="R111" s="284"/>
      <c r="S111" s="288"/>
      <c r="T111" s="278" t="str">
        <f t="shared" si="19"/>
        <v/>
      </c>
      <c r="U111" s="317" t="str">
        <f t="shared" si="15"/>
        <v/>
      </c>
      <c r="V111" s="265">
        <f t="shared" si="10"/>
        <v>0</v>
      </c>
      <c r="W111" s="250" t="str">
        <f>IF(A111="","",IF(OR(O111&lt;'Summary Financial Statement'!$I$9,O111&gt;'Summary Financial Statement'!$L$9),"CHECK DATES",""))</f>
        <v/>
      </c>
      <c r="X111" s="252" t="str">
        <f t="shared" si="20"/>
        <v/>
      </c>
      <c r="Y111" s="254" t="str">
        <f t="shared" si="21"/>
        <v/>
      </c>
      <c r="Z111" s="255"/>
    </row>
    <row r="112" spans="1:26" ht="15" x14ac:dyDescent="0.25">
      <c r="A112" s="186"/>
      <c r="B112" s="193">
        <v>103</v>
      </c>
      <c r="C112" s="256"/>
      <c r="D112" s="232"/>
      <c r="E112" s="192">
        <f t="shared" si="18"/>
        <v>10</v>
      </c>
      <c r="F112" s="144" t="str">
        <f>IFERROR(IF(MID(D112,4,3)="AFE",VLOOKUP(D112,'Affiliated entities'!$B$7:$T$37,2,FALSE),VLOOKUP(A112,Beneficiaries!$A$9:$C$38,2,FALSE)),"")</f>
        <v/>
      </c>
      <c r="G112" s="187" t="str">
        <f>IFERROR(IF(MID(D112,4,3)="AFE",VLOOKUP(D112,'Affiliated entities'!$B$7:$T$37,4,FALSE),VLOOKUP(A112,Beneficiaries!$A$9:$C$38,3,FALSE)),"")</f>
        <v/>
      </c>
      <c r="H112" s="188" t="b">
        <f t="shared" si="11"/>
        <v>1</v>
      </c>
      <c r="I112" s="147" t="str">
        <f t="shared" si="12"/>
        <v/>
      </c>
      <c r="J112" s="300">
        <f t="shared" si="13"/>
        <v>0</v>
      </c>
      <c r="K112" s="150"/>
      <c r="L112" s="230"/>
      <c r="M112" s="150"/>
      <c r="N112" s="234"/>
      <c r="O112" s="285"/>
      <c r="P112" s="284"/>
      <c r="Q112" s="282"/>
      <c r="R112" s="284"/>
      <c r="S112" s="288"/>
      <c r="T112" s="278" t="str">
        <f t="shared" si="19"/>
        <v/>
      </c>
      <c r="U112" s="317" t="str">
        <f t="shared" si="15"/>
        <v/>
      </c>
      <c r="V112" s="265">
        <f t="shared" si="10"/>
        <v>0</v>
      </c>
      <c r="W112" s="250" t="str">
        <f>IF(A112="","",IF(OR(O112&lt;'Summary Financial Statement'!$I$9,O112&gt;'Summary Financial Statement'!$L$9),"CHECK DATES",""))</f>
        <v/>
      </c>
      <c r="X112" s="252" t="str">
        <f t="shared" si="20"/>
        <v/>
      </c>
      <c r="Y112" s="254" t="str">
        <f t="shared" si="21"/>
        <v/>
      </c>
      <c r="Z112" s="255"/>
    </row>
    <row r="113" spans="1:26" ht="15" x14ac:dyDescent="0.25">
      <c r="A113" s="186"/>
      <c r="B113" s="193">
        <v>104</v>
      </c>
      <c r="C113" s="256"/>
      <c r="D113" s="232"/>
      <c r="E113" s="192">
        <f t="shared" si="18"/>
        <v>10</v>
      </c>
      <c r="F113" s="144" t="str">
        <f>IFERROR(IF(MID(D113,4,3)="AFE",VLOOKUP(D113,'Affiliated entities'!$B$7:$T$37,2,FALSE),VLOOKUP(A113,Beneficiaries!$A$9:$C$38,2,FALSE)),"")</f>
        <v/>
      </c>
      <c r="G113" s="187" t="str">
        <f>IFERROR(IF(MID(D113,4,3)="AFE",VLOOKUP(D113,'Affiliated entities'!$B$7:$T$37,4,FALSE),VLOOKUP(A113,Beneficiaries!$A$9:$C$38,3,FALSE)),"")</f>
        <v/>
      </c>
      <c r="H113" s="188" t="b">
        <f t="shared" si="11"/>
        <v>1</v>
      </c>
      <c r="I113" s="147" t="str">
        <f t="shared" si="12"/>
        <v/>
      </c>
      <c r="J113" s="300">
        <f t="shared" si="13"/>
        <v>0</v>
      </c>
      <c r="K113" s="150"/>
      <c r="L113" s="230"/>
      <c r="M113" s="150"/>
      <c r="N113" s="234"/>
      <c r="O113" s="285"/>
      <c r="P113" s="284"/>
      <c r="Q113" s="282"/>
      <c r="R113" s="284"/>
      <c r="S113" s="288"/>
      <c r="T113" s="278" t="str">
        <f t="shared" si="19"/>
        <v/>
      </c>
      <c r="U113" s="317" t="str">
        <f t="shared" si="15"/>
        <v/>
      </c>
      <c r="V113" s="265">
        <f t="shared" si="10"/>
        <v>0</v>
      </c>
      <c r="W113" s="250" t="str">
        <f>IF(A113="","",IF(OR(O113&lt;'Summary Financial Statement'!$I$9,O113&gt;'Summary Financial Statement'!$L$9),"CHECK DATES",""))</f>
        <v/>
      </c>
      <c r="X113" s="252" t="str">
        <f t="shared" si="20"/>
        <v/>
      </c>
      <c r="Y113" s="254" t="str">
        <f t="shared" si="21"/>
        <v/>
      </c>
      <c r="Z113" s="255"/>
    </row>
    <row r="114" spans="1:26" ht="15" x14ac:dyDescent="0.25">
      <c r="A114" s="186"/>
      <c r="B114" s="193">
        <v>105</v>
      </c>
      <c r="C114" s="256"/>
      <c r="D114" s="232"/>
      <c r="E114" s="192">
        <f t="shared" si="18"/>
        <v>10</v>
      </c>
      <c r="F114" s="144" t="str">
        <f>IFERROR(IF(MID(D114,4,3)="AFE",VLOOKUP(D114,'Affiliated entities'!$B$7:$T$37,2,FALSE),VLOOKUP(A114,Beneficiaries!$A$9:$C$38,2,FALSE)),"")</f>
        <v/>
      </c>
      <c r="G114" s="187" t="str">
        <f>IFERROR(IF(MID(D114,4,3)="AFE",VLOOKUP(D114,'Affiliated entities'!$B$7:$T$37,4,FALSE),VLOOKUP(A114,Beneficiaries!$A$9:$C$38,3,FALSE)),"")</f>
        <v/>
      </c>
      <c r="H114" s="188" t="b">
        <f t="shared" si="11"/>
        <v>1</v>
      </c>
      <c r="I114" s="147" t="str">
        <f t="shared" si="12"/>
        <v/>
      </c>
      <c r="J114" s="300">
        <f t="shared" si="13"/>
        <v>0</v>
      </c>
      <c r="K114" s="150"/>
      <c r="L114" s="230"/>
      <c r="M114" s="150"/>
      <c r="N114" s="234"/>
      <c r="O114" s="285"/>
      <c r="P114" s="284"/>
      <c r="Q114" s="282"/>
      <c r="R114" s="284"/>
      <c r="S114" s="288"/>
      <c r="T114" s="278" t="str">
        <f t="shared" si="19"/>
        <v/>
      </c>
      <c r="U114" s="317" t="str">
        <f t="shared" si="15"/>
        <v/>
      </c>
      <c r="V114" s="265">
        <f t="shared" si="10"/>
        <v>0</v>
      </c>
      <c r="W114" s="250" t="str">
        <f>IF(A114="","",IF(OR(O114&lt;'Summary Financial Statement'!$I$9,O114&gt;'Summary Financial Statement'!$L$9),"CHECK DATES",""))</f>
        <v/>
      </c>
      <c r="X114" s="252" t="str">
        <f t="shared" si="20"/>
        <v/>
      </c>
      <c r="Y114" s="254" t="str">
        <f t="shared" si="21"/>
        <v/>
      </c>
      <c r="Z114" s="255"/>
    </row>
    <row r="115" spans="1:26" ht="15" x14ac:dyDescent="0.25">
      <c r="A115" s="186"/>
      <c r="B115" s="193">
        <v>106</v>
      </c>
      <c r="C115" s="256"/>
      <c r="D115" s="232"/>
      <c r="E115" s="192">
        <f t="shared" si="18"/>
        <v>10</v>
      </c>
      <c r="F115" s="144" t="str">
        <f>IFERROR(IF(MID(D115,4,3)="AFE",VLOOKUP(D115,'Affiliated entities'!$B$7:$T$37,2,FALSE),VLOOKUP(A115,Beneficiaries!$A$9:$C$38,2,FALSE)),"")</f>
        <v/>
      </c>
      <c r="G115" s="187" t="str">
        <f>IFERROR(IF(MID(D115,4,3)="AFE",VLOOKUP(D115,'Affiliated entities'!$B$7:$T$37,4,FALSE),VLOOKUP(A115,Beneficiaries!$A$9:$C$38,3,FALSE)),"")</f>
        <v/>
      </c>
      <c r="H115" s="188" t="b">
        <f t="shared" si="11"/>
        <v>1</v>
      </c>
      <c r="I115" s="147" t="str">
        <f t="shared" si="12"/>
        <v/>
      </c>
      <c r="J115" s="300">
        <f t="shared" si="13"/>
        <v>0</v>
      </c>
      <c r="K115" s="150"/>
      <c r="L115" s="230"/>
      <c r="M115" s="150"/>
      <c r="N115" s="234"/>
      <c r="O115" s="285"/>
      <c r="P115" s="284"/>
      <c r="Q115" s="282"/>
      <c r="R115" s="284"/>
      <c r="S115" s="288"/>
      <c r="T115" s="278" t="str">
        <f t="shared" si="19"/>
        <v/>
      </c>
      <c r="U115" s="317" t="str">
        <f t="shared" si="15"/>
        <v/>
      </c>
      <c r="V115" s="265">
        <f t="shared" si="10"/>
        <v>0</v>
      </c>
      <c r="W115" s="250" t="str">
        <f>IF(A115="","",IF(OR(O115&lt;'Summary Financial Statement'!$I$9,O115&gt;'Summary Financial Statement'!$L$9),"CHECK DATES",""))</f>
        <v/>
      </c>
      <c r="X115" s="252" t="str">
        <f t="shared" si="20"/>
        <v/>
      </c>
      <c r="Y115" s="254" t="str">
        <f t="shared" si="21"/>
        <v/>
      </c>
      <c r="Z115" s="255"/>
    </row>
    <row r="116" spans="1:26" ht="15" x14ac:dyDescent="0.25">
      <c r="A116" s="186"/>
      <c r="B116" s="193">
        <v>107</v>
      </c>
      <c r="C116" s="256"/>
      <c r="D116" s="232"/>
      <c r="E116" s="192">
        <f t="shared" si="18"/>
        <v>10</v>
      </c>
      <c r="F116" s="144" t="str">
        <f>IFERROR(IF(MID(D116,4,3)="AFE",VLOOKUP(D116,'Affiliated entities'!$B$7:$T$37,2,FALSE),VLOOKUP(A116,Beneficiaries!$A$9:$C$38,2,FALSE)),"")</f>
        <v/>
      </c>
      <c r="G116" s="187" t="str">
        <f>IFERROR(IF(MID(D116,4,3)="AFE",VLOOKUP(D116,'Affiliated entities'!$B$7:$T$37,4,FALSE),VLOOKUP(A116,Beneficiaries!$A$9:$C$38,3,FALSE)),"")</f>
        <v/>
      </c>
      <c r="H116" s="188" t="b">
        <f t="shared" si="11"/>
        <v>1</v>
      </c>
      <c r="I116" s="147" t="str">
        <f t="shared" si="12"/>
        <v/>
      </c>
      <c r="J116" s="300">
        <f t="shared" si="13"/>
        <v>0</v>
      </c>
      <c r="K116" s="150"/>
      <c r="L116" s="230"/>
      <c r="M116" s="150"/>
      <c r="N116" s="234"/>
      <c r="O116" s="285"/>
      <c r="P116" s="284"/>
      <c r="Q116" s="282"/>
      <c r="R116" s="284"/>
      <c r="S116" s="288"/>
      <c r="T116" s="278" t="str">
        <f t="shared" si="19"/>
        <v/>
      </c>
      <c r="U116" s="317" t="str">
        <f t="shared" si="15"/>
        <v/>
      </c>
      <c r="V116" s="265">
        <f t="shared" si="10"/>
        <v>0</v>
      </c>
      <c r="W116" s="250" t="str">
        <f>IF(A116="","",IF(OR(O116&lt;'Summary Financial Statement'!$I$9,O116&gt;'Summary Financial Statement'!$L$9),"CHECK DATES",""))</f>
        <v/>
      </c>
      <c r="X116" s="252" t="str">
        <f t="shared" si="20"/>
        <v/>
      </c>
      <c r="Y116" s="254" t="str">
        <f t="shared" si="21"/>
        <v/>
      </c>
      <c r="Z116" s="255"/>
    </row>
    <row r="117" spans="1:26" ht="15" x14ac:dyDescent="0.25">
      <c r="A117" s="186"/>
      <c r="B117" s="193">
        <v>108</v>
      </c>
      <c r="C117" s="256"/>
      <c r="D117" s="232"/>
      <c r="E117" s="192">
        <f t="shared" si="18"/>
        <v>10</v>
      </c>
      <c r="F117" s="144" t="str">
        <f>IFERROR(IF(MID(D117,4,3)="AFE",VLOOKUP(D117,'Affiliated entities'!$B$7:$T$37,2,FALSE),VLOOKUP(A117,Beneficiaries!$A$9:$C$38,2,FALSE)),"")</f>
        <v/>
      </c>
      <c r="G117" s="187" t="str">
        <f>IFERROR(IF(MID(D117,4,3)="AFE",VLOOKUP(D117,'Affiliated entities'!$B$7:$T$37,4,FALSE),VLOOKUP(A117,Beneficiaries!$A$9:$C$38,3,FALSE)),"")</f>
        <v/>
      </c>
      <c r="H117" s="188" t="b">
        <f t="shared" si="11"/>
        <v>1</v>
      </c>
      <c r="I117" s="147" t="str">
        <f t="shared" si="12"/>
        <v/>
      </c>
      <c r="J117" s="300">
        <f t="shared" si="13"/>
        <v>0</v>
      </c>
      <c r="K117" s="150"/>
      <c r="L117" s="230"/>
      <c r="M117" s="150"/>
      <c r="N117" s="234"/>
      <c r="O117" s="285"/>
      <c r="P117" s="284"/>
      <c r="Q117" s="282"/>
      <c r="R117" s="284"/>
      <c r="S117" s="288"/>
      <c r="T117" s="278" t="str">
        <f t="shared" si="19"/>
        <v/>
      </c>
      <c r="U117" s="317" t="str">
        <f t="shared" si="15"/>
        <v/>
      </c>
      <c r="V117" s="265">
        <f t="shared" si="10"/>
        <v>0</v>
      </c>
      <c r="W117" s="250" t="str">
        <f>IF(A117="","",IF(OR(O117&lt;'Summary Financial Statement'!$I$9,O117&gt;'Summary Financial Statement'!$L$9),"CHECK DATES",""))</f>
        <v/>
      </c>
      <c r="X117" s="252" t="str">
        <f t="shared" si="20"/>
        <v/>
      </c>
      <c r="Y117" s="254" t="str">
        <f t="shared" si="21"/>
        <v/>
      </c>
      <c r="Z117" s="255"/>
    </row>
    <row r="118" spans="1:26" ht="15" x14ac:dyDescent="0.25">
      <c r="A118" s="186"/>
      <c r="B118" s="193">
        <v>109</v>
      </c>
      <c r="C118" s="256"/>
      <c r="D118" s="232"/>
      <c r="E118" s="192">
        <f t="shared" si="18"/>
        <v>10</v>
      </c>
      <c r="F118" s="144" t="str">
        <f>IFERROR(IF(MID(D118,4,3)="AFE",VLOOKUP(D118,'Affiliated entities'!$B$7:$T$37,2,FALSE),VLOOKUP(A118,Beneficiaries!$A$9:$C$38,2,FALSE)),"")</f>
        <v/>
      </c>
      <c r="G118" s="187" t="str">
        <f>IFERROR(IF(MID(D118,4,3)="AFE",VLOOKUP(D118,'Affiliated entities'!$B$7:$T$37,4,FALSE),VLOOKUP(A118,Beneficiaries!$A$9:$C$38,3,FALSE)),"")</f>
        <v/>
      </c>
      <c r="H118" s="188" t="b">
        <f t="shared" si="11"/>
        <v>1</v>
      </c>
      <c r="I118" s="147" t="str">
        <f t="shared" si="12"/>
        <v/>
      </c>
      <c r="J118" s="300">
        <f t="shared" si="13"/>
        <v>0</v>
      </c>
      <c r="K118" s="150"/>
      <c r="L118" s="230"/>
      <c r="M118" s="150"/>
      <c r="N118" s="234"/>
      <c r="O118" s="285"/>
      <c r="P118" s="284"/>
      <c r="Q118" s="282"/>
      <c r="R118" s="284"/>
      <c r="S118" s="288"/>
      <c r="T118" s="278" t="str">
        <f t="shared" si="19"/>
        <v/>
      </c>
      <c r="U118" s="317" t="str">
        <f t="shared" si="15"/>
        <v/>
      </c>
      <c r="V118" s="265">
        <f t="shared" si="10"/>
        <v>0</v>
      </c>
      <c r="W118" s="250" t="str">
        <f>IF(A118="","",IF(OR(O118&lt;'Summary Financial Statement'!$I$9,O118&gt;'Summary Financial Statement'!$L$9),"CHECK DATES",""))</f>
        <v/>
      </c>
      <c r="X118" s="252" t="str">
        <f t="shared" si="20"/>
        <v/>
      </c>
      <c r="Y118" s="254" t="str">
        <f t="shared" si="21"/>
        <v/>
      </c>
      <c r="Z118" s="255"/>
    </row>
    <row r="119" spans="1:26" ht="15" x14ac:dyDescent="0.25">
      <c r="A119" s="186"/>
      <c r="B119" s="193">
        <v>110</v>
      </c>
      <c r="C119" s="256"/>
      <c r="D119" s="232"/>
      <c r="E119" s="192">
        <f t="shared" si="18"/>
        <v>10</v>
      </c>
      <c r="F119" s="144" t="str">
        <f>IFERROR(IF(MID(D119,4,3)="AFE",VLOOKUP(D119,'Affiliated entities'!$B$7:$T$37,2,FALSE),VLOOKUP(A119,Beneficiaries!$A$9:$C$38,2,FALSE)),"")</f>
        <v/>
      </c>
      <c r="G119" s="187" t="str">
        <f>IFERROR(IF(MID(D119,4,3)="AFE",VLOOKUP(D119,'Affiliated entities'!$B$7:$T$37,4,FALSE),VLOOKUP(A119,Beneficiaries!$A$9:$C$38,3,FALSE)),"")</f>
        <v/>
      </c>
      <c r="H119" s="188" t="b">
        <f t="shared" si="11"/>
        <v>1</v>
      </c>
      <c r="I119" s="147" t="str">
        <f t="shared" si="12"/>
        <v/>
      </c>
      <c r="J119" s="300">
        <f t="shared" si="13"/>
        <v>0</v>
      </c>
      <c r="K119" s="150"/>
      <c r="L119" s="230"/>
      <c r="M119" s="150"/>
      <c r="N119" s="234"/>
      <c r="O119" s="285"/>
      <c r="P119" s="284"/>
      <c r="Q119" s="282"/>
      <c r="R119" s="284"/>
      <c r="S119" s="288"/>
      <c r="T119" s="278" t="str">
        <f t="shared" si="19"/>
        <v/>
      </c>
      <c r="U119" s="317" t="str">
        <f t="shared" si="15"/>
        <v/>
      </c>
      <c r="V119" s="265">
        <f t="shared" si="10"/>
        <v>0</v>
      </c>
      <c r="W119" s="250" t="str">
        <f>IF(A119="","",IF(OR(O119&lt;'Summary Financial Statement'!$I$9,O119&gt;'Summary Financial Statement'!$L$9),"CHECK DATES",""))</f>
        <v/>
      </c>
      <c r="X119" s="252" t="str">
        <f t="shared" si="20"/>
        <v/>
      </c>
      <c r="Y119" s="254" t="str">
        <f t="shared" si="21"/>
        <v/>
      </c>
      <c r="Z119" s="255"/>
    </row>
    <row r="120" spans="1:26" ht="15" x14ac:dyDescent="0.25">
      <c r="A120" s="186"/>
      <c r="B120" s="193">
        <v>111</v>
      </c>
      <c r="C120" s="256"/>
      <c r="D120" s="232"/>
      <c r="E120" s="192">
        <f t="shared" si="18"/>
        <v>10</v>
      </c>
      <c r="F120" s="144" t="str">
        <f>IFERROR(IF(MID(D120,4,3)="AFE",VLOOKUP(D120,'Affiliated entities'!$B$7:$T$37,2,FALSE),VLOOKUP(A120,Beneficiaries!$A$9:$C$38,2,FALSE)),"")</f>
        <v/>
      </c>
      <c r="G120" s="187" t="str">
        <f>IFERROR(IF(MID(D120,4,3)="AFE",VLOOKUP(D120,'Affiliated entities'!$B$7:$T$37,4,FALSE),VLOOKUP(A120,Beneficiaries!$A$9:$C$38,3,FALSE)),"")</f>
        <v/>
      </c>
      <c r="H120" s="188" t="b">
        <f t="shared" si="11"/>
        <v>1</v>
      </c>
      <c r="I120" s="147" t="str">
        <f t="shared" si="12"/>
        <v/>
      </c>
      <c r="J120" s="300">
        <f t="shared" si="13"/>
        <v>0</v>
      </c>
      <c r="K120" s="150"/>
      <c r="L120" s="230"/>
      <c r="M120" s="150"/>
      <c r="N120" s="234"/>
      <c r="O120" s="285"/>
      <c r="P120" s="284"/>
      <c r="Q120" s="282"/>
      <c r="R120" s="284"/>
      <c r="S120" s="288"/>
      <c r="T120" s="278" t="str">
        <f t="shared" si="19"/>
        <v/>
      </c>
      <c r="U120" s="317" t="str">
        <f t="shared" si="15"/>
        <v/>
      </c>
      <c r="V120" s="265">
        <f t="shared" si="10"/>
        <v>0</v>
      </c>
      <c r="W120" s="250" t="str">
        <f>IF(A120="","",IF(OR(O120&lt;'Summary Financial Statement'!$I$9,O120&gt;'Summary Financial Statement'!$L$9),"CHECK DATES",""))</f>
        <v/>
      </c>
      <c r="X120" s="252" t="str">
        <f t="shared" si="20"/>
        <v/>
      </c>
      <c r="Y120" s="254" t="str">
        <f t="shared" si="21"/>
        <v/>
      </c>
      <c r="Z120" s="255"/>
    </row>
    <row r="121" spans="1:26" ht="15" x14ac:dyDescent="0.25">
      <c r="A121" s="186"/>
      <c r="B121" s="193">
        <v>112</v>
      </c>
      <c r="C121" s="256"/>
      <c r="D121" s="232"/>
      <c r="E121" s="192">
        <f t="shared" si="18"/>
        <v>10</v>
      </c>
      <c r="F121" s="144" t="str">
        <f>IFERROR(IF(MID(D121,4,3)="AFE",VLOOKUP(D121,'Affiliated entities'!$B$7:$T$37,2,FALSE),VLOOKUP(A121,Beneficiaries!$A$9:$C$38,2,FALSE)),"")</f>
        <v/>
      </c>
      <c r="G121" s="187" t="str">
        <f>IFERROR(IF(MID(D121,4,3)="AFE",VLOOKUP(D121,'Affiliated entities'!$B$7:$T$37,4,FALSE),VLOOKUP(A121,Beneficiaries!$A$9:$C$38,3,FALSE)),"")</f>
        <v/>
      </c>
      <c r="H121" s="188" t="b">
        <f t="shared" si="11"/>
        <v>1</v>
      </c>
      <c r="I121" s="147" t="str">
        <f t="shared" si="12"/>
        <v/>
      </c>
      <c r="J121" s="300">
        <f t="shared" si="13"/>
        <v>0</v>
      </c>
      <c r="K121" s="150"/>
      <c r="L121" s="230"/>
      <c r="M121" s="150"/>
      <c r="N121" s="234"/>
      <c r="O121" s="285"/>
      <c r="P121" s="284"/>
      <c r="Q121" s="282"/>
      <c r="R121" s="284"/>
      <c r="S121" s="288"/>
      <c r="T121" s="278" t="str">
        <f t="shared" si="19"/>
        <v/>
      </c>
      <c r="U121" s="317" t="str">
        <f t="shared" si="15"/>
        <v/>
      </c>
      <c r="V121" s="265">
        <f t="shared" si="10"/>
        <v>0</v>
      </c>
      <c r="W121" s="250" t="str">
        <f>IF(A121="","",IF(OR(O121&lt;'Summary Financial Statement'!$I$9,O121&gt;'Summary Financial Statement'!$L$9),"CHECK DATES",""))</f>
        <v/>
      </c>
      <c r="X121" s="252" t="str">
        <f t="shared" si="20"/>
        <v/>
      </c>
      <c r="Y121" s="254" t="str">
        <f t="shared" si="21"/>
        <v/>
      </c>
      <c r="Z121" s="255"/>
    </row>
    <row r="122" spans="1:26" ht="15" x14ac:dyDescent="0.25">
      <c r="A122" s="186"/>
      <c r="B122" s="193">
        <v>113</v>
      </c>
      <c r="C122" s="256"/>
      <c r="D122" s="232"/>
      <c r="E122" s="192">
        <f t="shared" si="18"/>
        <v>10</v>
      </c>
      <c r="F122" s="144" t="str">
        <f>IFERROR(IF(MID(D122,4,3)="AFE",VLOOKUP(D122,'Affiliated entities'!$B$7:$T$37,2,FALSE),VLOOKUP(A122,Beneficiaries!$A$9:$C$38,2,FALSE)),"")</f>
        <v/>
      </c>
      <c r="G122" s="187" t="str">
        <f>IFERROR(IF(MID(D122,4,3)="AFE",VLOOKUP(D122,'Affiliated entities'!$B$7:$T$37,4,FALSE),VLOOKUP(A122,Beneficiaries!$A$9:$C$38,3,FALSE)),"")</f>
        <v/>
      </c>
      <c r="H122" s="188" t="b">
        <f t="shared" si="11"/>
        <v>1</v>
      </c>
      <c r="I122" s="147" t="str">
        <f t="shared" si="12"/>
        <v/>
      </c>
      <c r="J122" s="300">
        <f t="shared" si="13"/>
        <v>0</v>
      </c>
      <c r="K122" s="150"/>
      <c r="L122" s="230"/>
      <c r="M122" s="150"/>
      <c r="N122" s="234"/>
      <c r="O122" s="285"/>
      <c r="P122" s="284"/>
      <c r="Q122" s="282"/>
      <c r="R122" s="284"/>
      <c r="S122" s="288"/>
      <c r="T122" s="278" t="str">
        <f t="shared" si="19"/>
        <v/>
      </c>
      <c r="U122" s="317" t="str">
        <f t="shared" si="15"/>
        <v/>
      </c>
      <c r="V122" s="265">
        <f t="shared" si="10"/>
        <v>0</v>
      </c>
      <c r="W122" s="250" t="str">
        <f>IF(A122="","",IF(OR(O122&lt;'Summary Financial Statement'!$I$9,O122&gt;'Summary Financial Statement'!$L$9),"CHECK DATES",""))</f>
        <v/>
      </c>
      <c r="X122" s="252" t="str">
        <f t="shared" si="20"/>
        <v/>
      </c>
      <c r="Y122" s="254" t="str">
        <f t="shared" si="21"/>
        <v/>
      </c>
      <c r="Z122" s="255"/>
    </row>
    <row r="123" spans="1:26" ht="15" x14ac:dyDescent="0.25">
      <c r="A123" s="186"/>
      <c r="B123" s="193">
        <v>114</v>
      </c>
      <c r="C123" s="256"/>
      <c r="D123" s="232"/>
      <c r="E123" s="192">
        <f t="shared" si="18"/>
        <v>10</v>
      </c>
      <c r="F123" s="144" t="str">
        <f>IFERROR(IF(MID(D123,4,3)="AFE",VLOOKUP(D123,'Affiliated entities'!$B$7:$T$37,2,FALSE),VLOOKUP(A123,Beneficiaries!$A$9:$C$38,2,FALSE)),"")</f>
        <v/>
      </c>
      <c r="G123" s="187" t="str">
        <f>IFERROR(IF(MID(D123,4,3)="AFE",VLOOKUP(D123,'Affiliated entities'!$B$7:$T$37,4,FALSE),VLOOKUP(A123,Beneficiaries!$A$9:$C$38,3,FALSE)),"")</f>
        <v/>
      </c>
      <c r="H123" s="188" t="b">
        <f t="shared" si="11"/>
        <v>1</v>
      </c>
      <c r="I123" s="147" t="str">
        <f t="shared" si="12"/>
        <v/>
      </c>
      <c r="J123" s="300">
        <f t="shared" si="13"/>
        <v>0</v>
      </c>
      <c r="K123" s="150"/>
      <c r="L123" s="230"/>
      <c r="M123" s="150"/>
      <c r="N123" s="234"/>
      <c r="O123" s="285"/>
      <c r="P123" s="284"/>
      <c r="Q123" s="282"/>
      <c r="R123" s="284"/>
      <c r="S123" s="288"/>
      <c r="T123" s="278" t="str">
        <f t="shared" si="19"/>
        <v/>
      </c>
      <c r="U123" s="317" t="str">
        <f t="shared" si="15"/>
        <v/>
      </c>
      <c r="V123" s="265">
        <f t="shared" si="10"/>
        <v>0</v>
      </c>
      <c r="W123" s="250" t="str">
        <f>IF(A123="","",IF(OR(O123&lt;'Summary Financial Statement'!$I$9,O123&gt;'Summary Financial Statement'!$L$9),"CHECK DATES",""))</f>
        <v/>
      </c>
      <c r="X123" s="252" t="str">
        <f t="shared" si="20"/>
        <v/>
      </c>
      <c r="Y123" s="254" t="str">
        <f t="shared" si="21"/>
        <v/>
      </c>
      <c r="Z123" s="255"/>
    </row>
    <row r="124" spans="1:26" ht="15" x14ac:dyDescent="0.25">
      <c r="A124" s="186"/>
      <c r="B124" s="193">
        <v>115</v>
      </c>
      <c r="C124" s="256"/>
      <c r="D124" s="232"/>
      <c r="E124" s="192">
        <f t="shared" si="18"/>
        <v>10</v>
      </c>
      <c r="F124" s="144" t="str">
        <f>IFERROR(IF(MID(D124,4,3)="AFE",VLOOKUP(D124,'Affiliated entities'!$B$7:$T$37,2,FALSE),VLOOKUP(A124,Beneficiaries!$A$9:$C$38,2,FALSE)),"")</f>
        <v/>
      </c>
      <c r="G124" s="187" t="str">
        <f>IFERROR(IF(MID(D124,4,3)="AFE",VLOOKUP(D124,'Affiliated entities'!$B$7:$T$37,4,FALSE),VLOOKUP(A124,Beneficiaries!$A$9:$C$38,3,FALSE)),"")</f>
        <v/>
      </c>
      <c r="H124" s="188" t="b">
        <f t="shared" si="11"/>
        <v>1</v>
      </c>
      <c r="I124" s="147" t="str">
        <f t="shared" si="12"/>
        <v/>
      </c>
      <c r="J124" s="300">
        <f t="shared" si="13"/>
        <v>0</v>
      </c>
      <c r="K124" s="150"/>
      <c r="L124" s="230"/>
      <c r="M124" s="150"/>
      <c r="N124" s="234"/>
      <c r="O124" s="285"/>
      <c r="P124" s="284"/>
      <c r="Q124" s="282"/>
      <c r="R124" s="284"/>
      <c r="S124" s="288"/>
      <c r="T124" s="278" t="str">
        <f t="shared" si="19"/>
        <v/>
      </c>
      <c r="U124" s="317" t="str">
        <f t="shared" si="15"/>
        <v/>
      </c>
      <c r="V124" s="265">
        <f t="shared" si="10"/>
        <v>0</v>
      </c>
      <c r="W124" s="250" t="str">
        <f>IF(A124="","",IF(OR(O124&lt;'Summary Financial Statement'!$I$9,O124&gt;'Summary Financial Statement'!$L$9),"CHECK DATES",""))</f>
        <v/>
      </c>
      <c r="X124" s="252" t="str">
        <f t="shared" si="20"/>
        <v/>
      </c>
      <c r="Y124" s="254" t="str">
        <f t="shared" si="21"/>
        <v/>
      </c>
      <c r="Z124" s="255"/>
    </row>
    <row r="125" spans="1:26" ht="15" x14ac:dyDescent="0.25">
      <c r="A125" s="186"/>
      <c r="B125" s="193">
        <v>116</v>
      </c>
      <c r="C125" s="256"/>
      <c r="D125" s="232"/>
      <c r="E125" s="192">
        <f t="shared" si="18"/>
        <v>10</v>
      </c>
      <c r="F125" s="144" t="str">
        <f>IFERROR(IF(MID(D125,4,3)="AFE",VLOOKUP(D125,'Affiliated entities'!$B$7:$T$37,2,FALSE),VLOOKUP(A125,Beneficiaries!$A$9:$C$38,2,FALSE)),"")</f>
        <v/>
      </c>
      <c r="G125" s="187" t="str">
        <f>IFERROR(IF(MID(D125,4,3)="AFE",VLOOKUP(D125,'Affiliated entities'!$B$7:$T$37,4,FALSE),VLOOKUP(A125,Beneficiaries!$A$9:$C$38,3,FALSE)),"")</f>
        <v/>
      </c>
      <c r="H125" s="188" t="b">
        <f t="shared" si="11"/>
        <v>1</v>
      </c>
      <c r="I125" s="147" t="str">
        <f t="shared" si="12"/>
        <v/>
      </c>
      <c r="J125" s="300">
        <f t="shared" si="13"/>
        <v>0</v>
      </c>
      <c r="K125" s="150"/>
      <c r="L125" s="230"/>
      <c r="M125" s="150"/>
      <c r="N125" s="234"/>
      <c r="O125" s="285"/>
      <c r="P125" s="284"/>
      <c r="Q125" s="282"/>
      <c r="R125" s="284"/>
      <c r="S125" s="288"/>
      <c r="T125" s="278" t="str">
        <f t="shared" si="19"/>
        <v/>
      </c>
      <c r="U125" s="317" t="str">
        <f t="shared" si="15"/>
        <v/>
      </c>
      <c r="V125" s="265">
        <f t="shared" si="10"/>
        <v>0</v>
      </c>
      <c r="W125" s="250" t="str">
        <f>IF(A125="","",IF(OR(O125&lt;'Summary Financial Statement'!$I$9,O125&gt;'Summary Financial Statement'!$L$9),"CHECK DATES",""))</f>
        <v/>
      </c>
      <c r="X125" s="252" t="str">
        <f t="shared" si="20"/>
        <v/>
      </c>
      <c r="Y125" s="254" t="str">
        <f t="shared" si="21"/>
        <v/>
      </c>
      <c r="Z125" s="255"/>
    </row>
    <row r="126" spans="1:26" ht="15" x14ac:dyDescent="0.25">
      <c r="A126" s="186"/>
      <c r="B126" s="193">
        <v>117</v>
      </c>
      <c r="C126" s="256"/>
      <c r="D126" s="232"/>
      <c r="E126" s="192">
        <f t="shared" si="18"/>
        <v>10</v>
      </c>
      <c r="F126" s="144" t="str">
        <f>IFERROR(IF(MID(D126,4,3)="AFE",VLOOKUP(D126,'Affiliated entities'!$B$7:$T$37,2,FALSE),VLOOKUP(A126,Beneficiaries!$A$9:$C$38,2,FALSE)),"")</f>
        <v/>
      </c>
      <c r="G126" s="187" t="str">
        <f>IFERROR(IF(MID(D126,4,3)="AFE",VLOOKUP(D126,'Affiliated entities'!$B$7:$T$37,4,FALSE),VLOOKUP(A126,Beneficiaries!$A$9:$C$38,3,FALSE)),"")</f>
        <v/>
      </c>
      <c r="H126" s="188" t="b">
        <f t="shared" si="11"/>
        <v>1</v>
      </c>
      <c r="I126" s="147" t="str">
        <f t="shared" si="12"/>
        <v/>
      </c>
      <c r="J126" s="300">
        <f t="shared" si="13"/>
        <v>0</v>
      </c>
      <c r="K126" s="150"/>
      <c r="L126" s="230"/>
      <c r="M126" s="150"/>
      <c r="N126" s="234"/>
      <c r="O126" s="285"/>
      <c r="P126" s="284"/>
      <c r="Q126" s="282"/>
      <c r="R126" s="284"/>
      <c r="S126" s="288"/>
      <c r="T126" s="278" t="str">
        <f t="shared" si="19"/>
        <v/>
      </c>
      <c r="U126" s="317" t="str">
        <f t="shared" si="15"/>
        <v/>
      </c>
      <c r="V126" s="265">
        <f t="shared" si="10"/>
        <v>0</v>
      </c>
      <c r="W126" s="250" t="str">
        <f>IF(A126="","",IF(OR(O126&lt;'Summary Financial Statement'!$I$9,O126&gt;'Summary Financial Statement'!$L$9),"CHECK DATES",""))</f>
        <v/>
      </c>
      <c r="X126" s="252" t="str">
        <f t="shared" si="20"/>
        <v/>
      </c>
      <c r="Y126" s="254" t="str">
        <f t="shared" si="21"/>
        <v/>
      </c>
      <c r="Z126" s="255"/>
    </row>
    <row r="127" spans="1:26" ht="15" x14ac:dyDescent="0.25">
      <c r="A127" s="186"/>
      <c r="B127" s="193">
        <v>118</v>
      </c>
      <c r="C127" s="256"/>
      <c r="D127" s="232"/>
      <c r="E127" s="192">
        <f t="shared" si="18"/>
        <v>10</v>
      </c>
      <c r="F127" s="144" t="str">
        <f>IFERROR(IF(MID(D127,4,3)="AFE",VLOOKUP(D127,'Affiliated entities'!$B$7:$T$37,2,FALSE),VLOOKUP(A127,Beneficiaries!$A$9:$C$38,2,FALSE)),"")</f>
        <v/>
      </c>
      <c r="G127" s="187" t="str">
        <f>IFERROR(IF(MID(D127,4,3)="AFE",VLOOKUP(D127,'Affiliated entities'!$B$7:$T$37,4,FALSE),VLOOKUP(A127,Beneficiaries!$A$9:$C$38,3,FALSE)),"")</f>
        <v/>
      </c>
      <c r="H127" s="188" t="b">
        <f t="shared" si="11"/>
        <v>1</v>
      </c>
      <c r="I127" s="147" t="str">
        <f t="shared" si="12"/>
        <v/>
      </c>
      <c r="J127" s="300">
        <f t="shared" si="13"/>
        <v>0</v>
      </c>
      <c r="K127" s="150"/>
      <c r="L127" s="230"/>
      <c r="M127" s="150"/>
      <c r="N127" s="234"/>
      <c r="O127" s="285"/>
      <c r="P127" s="284"/>
      <c r="Q127" s="282"/>
      <c r="R127" s="284"/>
      <c r="S127" s="288"/>
      <c r="T127" s="278" t="str">
        <f t="shared" si="19"/>
        <v/>
      </c>
      <c r="U127" s="317" t="str">
        <f t="shared" si="15"/>
        <v/>
      </c>
      <c r="V127" s="265">
        <f t="shared" si="10"/>
        <v>0</v>
      </c>
      <c r="W127" s="250" t="str">
        <f>IF(A127="","",IF(OR(O127&lt;'Summary Financial Statement'!$I$9,O127&gt;'Summary Financial Statement'!$L$9),"CHECK DATES",""))</f>
        <v/>
      </c>
      <c r="X127" s="252" t="str">
        <f t="shared" si="20"/>
        <v/>
      </c>
      <c r="Y127" s="254" t="str">
        <f t="shared" si="21"/>
        <v/>
      </c>
      <c r="Z127" s="255"/>
    </row>
    <row r="128" spans="1:26" ht="15" x14ac:dyDescent="0.25">
      <c r="A128" s="186"/>
      <c r="B128" s="193">
        <v>119</v>
      </c>
      <c r="C128" s="256"/>
      <c r="D128" s="232"/>
      <c r="E128" s="192">
        <f t="shared" si="18"/>
        <v>10</v>
      </c>
      <c r="F128" s="144" t="str">
        <f>IFERROR(IF(MID(D128,4,3)="AFE",VLOOKUP(D128,'Affiliated entities'!$B$7:$T$37,2,FALSE),VLOOKUP(A128,Beneficiaries!$A$9:$C$38,2,FALSE)),"")</f>
        <v/>
      </c>
      <c r="G128" s="187" t="str">
        <f>IFERROR(IF(MID(D128,4,3)="AFE",VLOOKUP(D128,'Affiliated entities'!$B$7:$T$37,4,FALSE),VLOOKUP(A128,Beneficiaries!$A$9:$C$38,3,FALSE)),"")</f>
        <v/>
      </c>
      <c r="H128" s="188" t="b">
        <f t="shared" si="11"/>
        <v>1</v>
      </c>
      <c r="I128" s="147" t="str">
        <f t="shared" si="12"/>
        <v/>
      </c>
      <c r="J128" s="300">
        <f t="shared" si="13"/>
        <v>0</v>
      </c>
      <c r="K128" s="150"/>
      <c r="L128" s="230"/>
      <c r="M128" s="150"/>
      <c r="N128" s="234"/>
      <c r="O128" s="285"/>
      <c r="P128" s="284"/>
      <c r="Q128" s="282"/>
      <c r="R128" s="284"/>
      <c r="S128" s="288"/>
      <c r="T128" s="278" t="str">
        <f t="shared" si="19"/>
        <v/>
      </c>
      <c r="U128" s="317" t="str">
        <f t="shared" si="15"/>
        <v/>
      </c>
      <c r="V128" s="265">
        <f t="shared" si="10"/>
        <v>0</v>
      </c>
      <c r="W128" s="250" t="str">
        <f>IF(A128="","",IF(OR(O128&lt;'Summary Financial Statement'!$I$9,O128&gt;'Summary Financial Statement'!$L$9),"CHECK DATES",""))</f>
        <v/>
      </c>
      <c r="X128" s="252" t="str">
        <f t="shared" si="20"/>
        <v/>
      </c>
      <c r="Y128" s="254" t="str">
        <f t="shared" si="21"/>
        <v/>
      </c>
      <c r="Z128" s="255"/>
    </row>
    <row r="129" spans="1:26" ht="15" x14ac:dyDescent="0.25">
      <c r="A129" s="186"/>
      <c r="B129" s="193">
        <v>120</v>
      </c>
      <c r="C129" s="256"/>
      <c r="D129" s="232"/>
      <c r="E129" s="192">
        <f t="shared" si="18"/>
        <v>10</v>
      </c>
      <c r="F129" s="144" t="str">
        <f>IFERROR(IF(MID(D129,4,3)="AFE",VLOOKUP(D129,'Affiliated entities'!$B$7:$T$37,2,FALSE),VLOOKUP(A129,Beneficiaries!$A$9:$C$38,2,FALSE)),"")</f>
        <v/>
      </c>
      <c r="G129" s="187" t="str">
        <f>IFERROR(IF(MID(D129,4,3)="AFE",VLOOKUP(D129,'Affiliated entities'!$B$7:$T$37,4,FALSE),VLOOKUP(A129,Beneficiaries!$A$9:$C$38,3,FALSE)),"")</f>
        <v/>
      </c>
      <c r="H129" s="188" t="b">
        <f t="shared" si="11"/>
        <v>1</v>
      </c>
      <c r="I129" s="147" t="str">
        <f t="shared" si="12"/>
        <v/>
      </c>
      <c r="J129" s="300">
        <f t="shared" si="13"/>
        <v>0</v>
      </c>
      <c r="K129" s="150"/>
      <c r="L129" s="230"/>
      <c r="M129" s="150"/>
      <c r="N129" s="234"/>
      <c r="O129" s="285"/>
      <c r="P129" s="284"/>
      <c r="Q129" s="282"/>
      <c r="R129" s="284"/>
      <c r="S129" s="288"/>
      <c r="T129" s="278" t="str">
        <f t="shared" si="19"/>
        <v/>
      </c>
      <c r="U129" s="317" t="str">
        <f t="shared" si="15"/>
        <v/>
      </c>
      <c r="V129" s="265">
        <f t="shared" si="10"/>
        <v>0</v>
      </c>
      <c r="W129" s="250" t="str">
        <f>IF(A129="","",IF(OR(O129&lt;'Summary Financial Statement'!$I$9,O129&gt;'Summary Financial Statement'!$L$9),"CHECK DATES",""))</f>
        <v/>
      </c>
      <c r="X129" s="252" t="str">
        <f t="shared" si="20"/>
        <v/>
      </c>
      <c r="Y129" s="254" t="str">
        <f t="shared" si="21"/>
        <v/>
      </c>
      <c r="Z129" s="255"/>
    </row>
    <row r="130" spans="1:26" ht="15" x14ac:dyDescent="0.25">
      <c r="A130" s="186"/>
      <c r="B130" s="193">
        <v>121</v>
      </c>
      <c r="C130" s="256"/>
      <c r="D130" s="232"/>
      <c r="E130" s="192">
        <f t="shared" si="18"/>
        <v>10</v>
      </c>
      <c r="F130" s="144" t="str">
        <f>IFERROR(IF(MID(D130,4,3)="AFE",VLOOKUP(D130,'Affiliated entities'!$B$7:$T$37,2,FALSE),VLOOKUP(A130,Beneficiaries!$A$9:$C$38,2,FALSE)),"")</f>
        <v/>
      </c>
      <c r="G130" s="187" t="str">
        <f>IFERROR(IF(MID(D130,4,3)="AFE",VLOOKUP(D130,'Affiliated entities'!$B$7:$T$37,4,FALSE),VLOOKUP(A130,Beneficiaries!$A$9:$C$38,3,FALSE)),"")</f>
        <v/>
      </c>
      <c r="H130" s="188" t="b">
        <f t="shared" si="11"/>
        <v>1</v>
      </c>
      <c r="I130" s="147" t="str">
        <f t="shared" si="12"/>
        <v/>
      </c>
      <c r="J130" s="300">
        <f t="shared" si="13"/>
        <v>0</v>
      </c>
      <c r="K130" s="150"/>
      <c r="L130" s="230"/>
      <c r="M130" s="150"/>
      <c r="N130" s="234"/>
      <c r="O130" s="285"/>
      <c r="P130" s="284"/>
      <c r="Q130" s="282"/>
      <c r="R130" s="284"/>
      <c r="S130" s="288"/>
      <c r="T130" s="278" t="str">
        <f t="shared" si="19"/>
        <v/>
      </c>
      <c r="U130" s="317" t="str">
        <f t="shared" si="15"/>
        <v/>
      </c>
      <c r="V130" s="265">
        <f t="shared" si="10"/>
        <v>0</v>
      </c>
      <c r="W130" s="250" t="str">
        <f>IF(A130="","",IF(OR(O130&lt;'Summary Financial Statement'!$I$9,O130&gt;'Summary Financial Statement'!$L$9),"CHECK DATES",""))</f>
        <v/>
      </c>
      <c r="X130" s="252" t="str">
        <f t="shared" si="20"/>
        <v/>
      </c>
      <c r="Y130" s="254" t="str">
        <f t="shared" si="21"/>
        <v/>
      </c>
      <c r="Z130" s="255"/>
    </row>
    <row r="131" spans="1:26" ht="15" x14ac:dyDescent="0.25">
      <c r="A131" s="186"/>
      <c r="B131" s="193">
        <v>122</v>
      </c>
      <c r="C131" s="256"/>
      <c r="D131" s="232"/>
      <c r="E131" s="192">
        <f t="shared" si="18"/>
        <v>10</v>
      </c>
      <c r="F131" s="144" t="str">
        <f>IFERROR(IF(MID(D131,4,3)="AFE",VLOOKUP(D131,'Affiliated entities'!$B$7:$T$37,2,FALSE),VLOOKUP(A131,Beneficiaries!$A$9:$C$38,2,FALSE)),"")</f>
        <v/>
      </c>
      <c r="G131" s="187" t="str">
        <f>IFERROR(IF(MID(D131,4,3)="AFE",VLOOKUP(D131,'Affiliated entities'!$B$7:$T$37,4,FALSE),VLOOKUP(A131,Beneficiaries!$A$9:$C$38,3,FALSE)),"")</f>
        <v/>
      </c>
      <c r="H131" s="188" t="b">
        <f t="shared" si="11"/>
        <v>1</v>
      </c>
      <c r="I131" s="147" t="str">
        <f t="shared" si="12"/>
        <v/>
      </c>
      <c r="J131" s="300">
        <f t="shared" si="13"/>
        <v>0</v>
      </c>
      <c r="K131" s="150"/>
      <c r="L131" s="230"/>
      <c r="M131" s="150"/>
      <c r="N131" s="234"/>
      <c r="O131" s="285"/>
      <c r="P131" s="284"/>
      <c r="Q131" s="282"/>
      <c r="R131" s="284"/>
      <c r="S131" s="288"/>
      <c r="T131" s="278" t="str">
        <f t="shared" si="19"/>
        <v/>
      </c>
      <c r="U131" s="317" t="str">
        <f t="shared" si="15"/>
        <v/>
      </c>
      <c r="V131" s="265">
        <f t="shared" si="10"/>
        <v>0</v>
      </c>
      <c r="W131" s="250" t="str">
        <f>IF(A131="","",IF(OR(O131&lt;'Summary Financial Statement'!$I$9,O131&gt;'Summary Financial Statement'!$L$9),"CHECK DATES",""))</f>
        <v/>
      </c>
      <c r="X131" s="252" t="str">
        <f t="shared" si="20"/>
        <v/>
      </c>
      <c r="Y131" s="254" t="str">
        <f t="shared" si="21"/>
        <v/>
      </c>
      <c r="Z131" s="255"/>
    </row>
    <row r="132" spans="1:26" ht="15" x14ac:dyDescent="0.25">
      <c r="A132" s="186"/>
      <c r="B132" s="193">
        <v>123</v>
      </c>
      <c r="C132" s="256"/>
      <c r="D132" s="232"/>
      <c r="E132" s="192">
        <f t="shared" si="18"/>
        <v>10</v>
      </c>
      <c r="F132" s="144" t="str">
        <f>IFERROR(IF(MID(D132,4,3)="AFE",VLOOKUP(D132,'Affiliated entities'!$B$7:$T$37,2,FALSE),VLOOKUP(A132,Beneficiaries!$A$9:$C$38,2,FALSE)),"")</f>
        <v/>
      </c>
      <c r="G132" s="187" t="str">
        <f>IFERROR(IF(MID(D132,4,3)="AFE",VLOOKUP(D132,'Affiliated entities'!$B$7:$T$37,4,FALSE),VLOOKUP(A132,Beneficiaries!$A$9:$C$38,3,FALSE)),"")</f>
        <v/>
      </c>
      <c r="H132" s="188" t="b">
        <f t="shared" si="11"/>
        <v>1</v>
      </c>
      <c r="I132" s="147" t="str">
        <f t="shared" si="12"/>
        <v/>
      </c>
      <c r="J132" s="300">
        <f t="shared" si="13"/>
        <v>0</v>
      </c>
      <c r="K132" s="150"/>
      <c r="L132" s="230"/>
      <c r="M132" s="150"/>
      <c r="N132" s="234"/>
      <c r="O132" s="285"/>
      <c r="P132" s="284"/>
      <c r="Q132" s="282"/>
      <c r="R132" s="284"/>
      <c r="S132" s="288"/>
      <c r="T132" s="278" t="str">
        <f t="shared" si="19"/>
        <v/>
      </c>
      <c r="U132" s="317" t="str">
        <f t="shared" si="15"/>
        <v/>
      </c>
      <c r="V132" s="265">
        <f t="shared" si="10"/>
        <v>0</v>
      </c>
      <c r="W132" s="250" t="str">
        <f>IF(A132="","",IF(OR(O132&lt;'Summary Financial Statement'!$I$9,O132&gt;'Summary Financial Statement'!$L$9),"CHECK DATES",""))</f>
        <v/>
      </c>
      <c r="X132" s="252" t="str">
        <f t="shared" si="20"/>
        <v/>
      </c>
      <c r="Y132" s="254" t="str">
        <f t="shared" si="21"/>
        <v/>
      </c>
      <c r="Z132" s="255"/>
    </row>
    <row r="133" spans="1:26" ht="15" x14ac:dyDescent="0.25">
      <c r="A133" s="186"/>
      <c r="B133" s="193">
        <v>124</v>
      </c>
      <c r="C133" s="256"/>
      <c r="D133" s="232"/>
      <c r="E133" s="192">
        <f t="shared" si="18"/>
        <v>10</v>
      </c>
      <c r="F133" s="144" t="str">
        <f>IFERROR(IF(MID(D133,4,3)="AFE",VLOOKUP(D133,'Affiliated entities'!$B$7:$T$37,2,FALSE),VLOOKUP(A133,Beneficiaries!$A$9:$C$38,2,FALSE)),"")</f>
        <v/>
      </c>
      <c r="G133" s="187" t="str">
        <f>IFERROR(IF(MID(D133,4,3)="AFE",VLOOKUP(D133,'Affiliated entities'!$B$7:$T$37,4,FALSE),VLOOKUP(A133,Beneficiaries!$A$9:$C$38,3,FALSE)),"")</f>
        <v/>
      </c>
      <c r="H133" s="188" t="b">
        <f t="shared" si="11"/>
        <v>1</v>
      </c>
      <c r="I133" s="147" t="str">
        <f t="shared" si="12"/>
        <v/>
      </c>
      <c r="J133" s="300">
        <f t="shared" si="13"/>
        <v>0</v>
      </c>
      <c r="K133" s="150"/>
      <c r="L133" s="230"/>
      <c r="M133" s="150"/>
      <c r="N133" s="234"/>
      <c r="O133" s="285"/>
      <c r="P133" s="284"/>
      <c r="Q133" s="282"/>
      <c r="R133" s="284"/>
      <c r="S133" s="288"/>
      <c r="T133" s="278" t="str">
        <f t="shared" si="19"/>
        <v/>
      </c>
      <c r="U133" s="317" t="str">
        <f t="shared" si="15"/>
        <v/>
      </c>
      <c r="V133" s="265">
        <f t="shared" si="10"/>
        <v>0</v>
      </c>
      <c r="W133" s="250" t="str">
        <f>IF(A133="","",IF(OR(O133&lt;'Summary Financial Statement'!$I$9,O133&gt;'Summary Financial Statement'!$L$9),"CHECK DATES",""))</f>
        <v/>
      </c>
      <c r="X133" s="252" t="str">
        <f t="shared" si="20"/>
        <v/>
      </c>
      <c r="Y133" s="254" t="str">
        <f t="shared" si="21"/>
        <v/>
      </c>
      <c r="Z133" s="255"/>
    </row>
    <row r="134" spans="1:26" ht="15" x14ac:dyDescent="0.25">
      <c r="A134" s="186"/>
      <c r="B134" s="193">
        <v>125</v>
      </c>
      <c r="C134" s="256"/>
      <c r="D134" s="232"/>
      <c r="E134" s="192">
        <f t="shared" si="18"/>
        <v>10</v>
      </c>
      <c r="F134" s="144" t="str">
        <f>IFERROR(IF(MID(D134,4,3)="AFE",VLOOKUP(D134,'Affiliated entities'!$B$7:$T$37,2,FALSE),VLOOKUP(A134,Beneficiaries!$A$9:$C$38,2,FALSE)),"")</f>
        <v/>
      </c>
      <c r="G134" s="187" t="str">
        <f>IFERROR(IF(MID(D134,4,3)="AFE",VLOOKUP(D134,'Affiliated entities'!$B$7:$T$37,4,FALSE),VLOOKUP(A134,Beneficiaries!$A$9:$C$38,3,FALSE)),"")</f>
        <v/>
      </c>
      <c r="H134" s="188" t="b">
        <f t="shared" si="11"/>
        <v>1</v>
      </c>
      <c r="I134" s="147" t="str">
        <f t="shared" si="12"/>
        <v/>
      </c>
      <c r="J134" s="300">
        <f t="shared" si="13"/>
        <v>0</v>
      </c>
      <c r="K134" s="150"/>
      <c r="L134" s="230"/>
      <c r="M134" s="150"/>
      <c r="N134" s="234"/>
      <c r="O134" s="285"/>
      <c r="P134" s="284"/>
      <c r="Q134" s="282"/>
      <c r="R134" s="284"/>
      <c r="S134" s="288"/>
      <c r="T134" s="278" t="str">
        <f t="shared" si="19"/>
        <v/>
      </c>
      <c r="U134" s="317" t="str">
        <f t="shared" si="15"/>
        <v/>
      </c>
      <c r="V134" s="265">
        <f t="shared" si="10"/>
        <v>0</v>
      </c>
      <c r="W134" s="250" t="str">
        <f>IF(A134="","",IF(OR(O134&lt;'Summary Financial Statement'!$I$9,O134&gt;'Summary Financial Statement'!$L$9),"CHECK DATES",""))</f>
        <v/>
      </c>
      <c r="X134" s="252" t="str">
        <f t="shared" si="20"/>
        <v/>
      </c>
      <c r="Y134" s="254" t="str">
        <f t="shared" si="21"/>
        <v/>
      </c>
      <c r="Z134" s="255"/>
    </row>
    <row r="135" spans="1:26" ht="15" x14ac:dyDescent="0.25">
      <c r="A135" s="186"/>
      <c r="B135" s="193">
        <v>126</v>
      </c>
      <c r="C135" s="256"/>
      <c r="D135" s="232"/>
      <c r="E135" s="192">
        <f t="shared" si="18"/>
        <v>10</v>
      </c>
      <c r="F135" s="144" t="str">
        <f>IFERROR(IF(MID(D135,4,3)="AFE",VLOOKUP(D135,'Affiliated entities'!$B$7:$T$37,2,FALSE),VLOOKUP(A135,Beneficiaries!$A$9:$C$38,2,FALSE)),"")</f>
        <v/>
      </c>
      <c r="G135" s="187" t="str">
        <f>IFERROR(IF(MID(D135,4,3)="AFE",VLOOKUP(D135,'Affiliated entities'!$B$7:$T$37,4,FALSE),VLOOKUP(A135,Beneficiaries!$A$9:$C$38,3,FALSE)),"")</f>
        <v/>
      </c>
      <c r="H135" s="188" t="b">
        <f t="shared" si="11"/>
        <v>1</v>
      </c>
      <c r="I135" s="147" t="str">
        <f t="shared" si="12"/>
        <v/>
      </c>
      <c r="J135" s="300">
        <f t="shared" si="13"/>
        <v>0</v>
      </c>
      <c r="K135" s="150"/>
      <c r="L135" s="230"/>
      <c r="M135" s="150"/>
      <c r="N135" s="234"/>
      <c r="O135" s="285"/>
      <c r="P135" s="284"/>
      <c r="Q135" s="282"/>
      <c r="R135" s="284"/>
      <c r="S135" s="288"/>
      <c r="T135" s="278" t="str">
        <f t="shared" si="19"/>
        <v/>
      </c>
      <c r="U135" s="317" t="str">
        <f t="shared" si="15"/>
        <v/>
      </c>
      <c r="V135" s="265">
        <f t="shared" si="10"/>
        <v>0</v>
      </c>
      <c r="W135" s="250" t="str">
        <f>IF(A135="","",IF(OR(O135&lt;'Summary Financial Statement'!$I$9,O135&gt;'Summary Financial Statement'!$L$9),"CHECK DATES",""))</f>
        <v/>
      </c>
      <c r="X135" s="252" t="str">
        <f t="shared" si="20"/>
        <v/>
      </c>
      <c r="Y135" s="254" t="str">
        <f t="shared" si="21"/>
        <v/>
      </c>
      <c r="Z135" s="255"/>
    </row>
    <row r="136" spans="1:26" ht="15" x14ac:dyDescent="0.25">
      <c r="A136" s="186"/>
      <c r="B136" s="193">
        <v>127</v>
      </c>
      <c r="C136" s="256"/>
      <c r="D136" s="232"/>
      <c r="E136" s="192">
        <f t="shared" si="18"/>
        <v>10</v>
      </c>
      <c r="F136" s="144" t="str">
        <f>IFERROR(IF(MID(D136,4,3)="AFE",VLOOKUP(D136,'Affiliated entities'!$B$7:$T$37,2,FALSE),VLOOKUP(A136,Beneficiaries!$A$9:$C$38,2,FALSE)),"")</f>
        <v/>
      </c>
      <c r="G136" s="187" t="str">
        <f>IFERROR(IF(MID(D136,4,3)="AFE",VLOOKUP(D136,'Affiliated entities'!$B$7:$T$37,4,FALSE),VLOOKUP(A136,Beneficiaries!$A$9:$C$38,3,FALSE)),"")</f>
        <v/>
      </c>
      <c r="H136" s="188" t="b">
        <f t="shared" si="11"/>
        <v>1</v>
      </c>
      <c r="I136" s="147" t="str">
        <f t="shared" si="12"/>
        <v/>
      </c>
      <c r="J136" s="300">
        <f t="shared" si="13"/>
        <v>0</v>
      </c>
      <c r="K136" s="150"/>
      <c r="L136" s="230"/>
      <c r="M136" s="150"/>
      <c r="N136" s="234"/>
      <c r="O136" s="285"/>
      <c r="P136" s="284"/>
      <c r="Q136" s="282"/>
      <c r="R136" s="284"/>
      <c r="S136" s="288"/>
      <c r="T136" s="278" t="str">
        <f t="shared" si="19"/>
        <v/>
      </c>
      <c r="U136" s="317" t="str">
        <f t="shared" si="15"/>
        <v/>
      </c>
      <c r="V136" s="265">
        <f t="shared" si="10"/>
        <v>0</v>
      </c>
      <c r="W136" s="250" t="str">
        <f>IF(A136="","",IF(OR(O136&lt;'Summary Financial Statement'!$I$9,O136&gt;'Summary Financial Statement'!$L$9),"CHECK DATES",""))</f>
        <v/>
      </c>
      <c r="X136" s="252" t="str">
        <f t="shared" si="20"/>
        <v/>
      </c>
      <c r="Y136" s="254" t="str">
        <f t="shared" si="21"/>
        <v/>
      </c>
      <c r="Z136" s="255"/>
    </row>
    <row r="137" spans="1:26" ht="15" x14ac:dyDescent="0.25">
      <c r="A137" s="186"/>
      <c r="B137" s="193">
        <v>128</v>
      </c>
      <c r="C137" s="256"/>
      <c r="D137" s="232"/>
      <c r="E137" s="192">
        <f t="shared" si="18"/>
        <v>10</v>
      </c>
      <c r="F137" s="144" t="str">
        <f>IFERROR(IF(MID(D137,4,3)="AFE",VLOOKUP(D137,'Affiliated entities'!$B$7:$T$37,2,FALSE),VLOOKUP(A137,Beneficiaries!$A$9:$C$38,2,FALSE)),"")</f>
        <v/>
      </c>
      <c r="G137" s="187" t="str">
        <f>IFERROR(IF(MID(D137,4,3)="AFE",VLOOKUP(D137,'Affiliated entities'!$B$7:$T$37,4,FALSE),VLOOKUP(A137,Beneficiaries!$A$9:$C$38,3,FALSE)),"")</f>
        <v/>
      </c>
      <c r="H137" s="188" t="b">
        <f t="shared" si="11"/>
        <v>1</v>
      </c>
      <c r="I137" s="147" t="str">
        <f t="shared" si="12"/>
        <v/>
      </c>
      <c r="J137" s="300">
        <f t="shared" si="13"/>
        <v>0</v>
      </c>
      <c r="K137" s="150"/>
      <c r="L137" s="230"/>
      <c r="M137" s="150"/>
      <c r="N137" s="234"/>
      <c r="O137" s="285"/>
      <c r="P137" s="284"/>
      <c r="Q137" s="282"/>
      <c r="R137" s="284"/>
      <c r="S137" s="288"/>
      <c r="T137" s="278" t="str">
        <f t="shared" si="19"/>
        <v/>
      </c>
      <c r="U137" s="317" t="str">
        <f t="shared" si="15"/>
        <v/>
      </c>
      <c r="V137" s="265">
        <f t="shared" si="10"/>
        <v>0</v>
      </c>
      <c r="W137" s="250" t="str">
        <f>IF(A137="","",IF(OR(O137&lt;'Summary Financial Statement'!$I$9,O137&gt;'Summary Financial Statement'!$L$9),"CHECK DATES",""))</f>
        <v/>
      </c>
      <c r="X137" s="252" t="str">
        <f t="shared" si="20"/>
        <v/>
      </c>
      <c r="Y137" s="254" t="str">
        <f t="shared" si="21"/>
        <v/>
      </c>
      <c r="Z137" s="255"/>
    </row>
    <row r="138" spans="1:26" ht="15" x14ac:dyDescent="0.25">
      <c r="A138" s="186"/>
      <c r="B138" s="193">
        <v>129</v>
      </c>
      <c r="C138" s="256"/>
      <c r="D138" s="232"/>
      <c r="E138" s="192">
        <f t="shared" si="18"/>
        <v>10</v>
      </c>
      <c r="F138" s="144" t="str">
        <f>IFERROR(IF(MID(D138,4,3)="AFE",VLOOKUP(D138,'Affiliated entities'!$B$7:$T$37,2,FALSE),VLOOKUP(A138,Beneficiaries!$A$9:$C$38,2,FALSE)),"")</f>
        <v/>
      </c>
      <c r="G138" s="187" t="str">
        <f>IFERROR(IF(MID(D138,4,3)="AFE",VLOOKUP(D138,'Affiliated entities'!$B$7:$T$37,4,FALSE),VLOOKUP(A138,Beneficiaries!$A$9:$C$38,3,FALSE)),"")</f>
        <v/>
      </c>
      <c r="H138" s="188" t="b">
        <f t="shared" si="11"/>
        <v>1</v>
      </c>
      <c r="I138" s="147" t="str">
        <f t="shared" si="12"/>
        <v/>
      </c>
      <c r="J138" s="300">
        <f t="shared" si="13"/>
        <v>0</v>
      </c>
      <c r="K138" s="150"/>
      <c r="L138" s="230"/>
      <c r="M138" s="150"/>
      <c r="N138" s="234"/>
      <c r="O138" s="285"/>
      <c r="P138" s="284"/>
      <c r="Q138" s="282"/>
      <c r="R138" s="284"/>
      <c r="S138" s="288"/>
      <c r="T138" s="278" t="str">
        <f t="shared" si="19"/>
        <v/>
      </c>
      <c r="U138" s="317" t="str">
        <f t="shared" si="15"/>
        <v/>
      </c>
      <c r="V138" s="265">
        <f t="shared" ref="V138:V201" si="22">IF(T138="",0,VALUE(T138))</f>
        <v>0</v>
      </c>
      <c r="W138" s="250" t="str">
        <f>IF(A138="","",IF(OR(O138&lt;'Summary Financial Statement'!$I$9,O138&gt;'Summary Financial Statement'!$L$9),"CHECK DATES",""))</f>
        <v/>
      </c>
      <c r="X138" s="252" t="str">
        <f t="shared" si="20"/>
        <v/>
      </c>
      <c r="Y138" s="254" t="str">
        <f t="shared" si="21"/>
        <v/>
      </c>
      <c r="Z138" s="255"/>
    </row>
    <row r="139" spans="1:26" ht="15" x14ac:dyDescent="0.25">
      <c r="A139" s="186"/>
      <c r="B139" s="193">
        <v>130</v>
      </c>
      <c r="C139" s="256"/>
      <c r="D139" s="232"/>
      <c r="E139" s="192">
        <f t="shared" si="18"/>
        <v>10</v>
      </c>
      <c r="F139" s="144" t="str">
        <f>IFERROR(IF(MID(D139,4,3)="AFE",VLOOKUP(D139,'Affiliated entities'!$B$7:$T$37,2,FALSE),VLOOKUP(A139,Beneficiaries!$A$9:$C$38,2,FALSE)),"")</f>
        <v/>
      </c>
      <c r="G139" s="187" t="str">
        <f>IFERROR(IF(MID(D139,4,3)="AFE",VLOOKUP(D139,'Affiliated entities'!$B$7:$T$37,4,FALSE),VLOOKUP(A139,Beneficiaries!$A$9:$C$38,3,FALSE)),"")</f>
        <v/>
      </c>
      <c r="H139" s="188" t="b">
        <f t="shared" ref="H139:H202" si="23">IF(I139="Partner",TRUE,ISNUMBER(FIND(A139,D139)))</f>
        <v>1</v>
      </c>
      <c r="I139" s="147" t="str">
        <f t="shared" ref="I139:I202" si="24">IF(A139&lt;&gt;"",D139,"")</f>
        <v/>
      </c>
      <c r="J139" s="300">
        <f t="shared" ref="J139:J202" si="25">IF(I139="partner",A139,0)</f>
        <v>0</v>
      </c>
      <c r="K139" s="150"/>
      <c r="L139" s="230"/>
      <c r="M139" s="150"/>
      <c r="N139" s="234"/>
      <c r="O139" s="285"/>
      <c r="P139" s="284"/>
      <c r="Q139" s="282"/>
      <c r="R139" s="284"/>
      <c r="S139" s="288"/>
      <c r="T139" s="278" t="str">
        <f t="shared" si="19"/>
        <v/>
      </c>
      <c r="U139" s="317" t="str">
        <f t="shared" ref="U139:U202" si="26">IF(A139="","",(IF(OR(A139="",C139="",D139="",K139="",M139="",N139="",O139="",P139="",Q139="",R139="",S139=""),"FILL ALL FIELDS","")))</f>
        <v/>
      </c>
      <c r="V139" s="265">
        <f t="shared" si="22"/>
        <v>0</v>
      </c>
      <c r="W139" s="250" t="str">
        <f>IF(A139="","",IF(OR(O139&lt;'Summary Financial Statement'!$I$9,O139&gt;'Summary Financial Statement'!$L$9),"CHECK DATES",""))</f>
        <v/>
      </c>
      <c r="X139" s="252" t="str">
        <f t="shared" si="20"/>
        <v/>
      </c>
      <c r="Y139" s="254" t="str">
        <f t="shared" si="21"/>
        <v/>
      </c>
      <c r="Z139" s="255"/>
    </row>
    <row r="140" spans="1:26" ht="15" x14ac:dyDescent="0.25">
      <c r="A140" s="186"/>
      <c r="B140" s="193">
        <v>131</v>
      </c>
      <c r="C140" s="256"/>
      <c r="D140" s="232"/>
      <c r="E140" s="192">
        <f t="shared" ref="E140:E203" si="27">IF(H140=TRUE,10,0)</f>
        <v>10</v>
      </c>
      <c r="F140" s="144" t="str">
        <f>IFERROR(IF(MID(D140,4,3)="AFE",VLOOKUP(D140,'Affiliated entities'!$B$7:$T$37,2,FALSE),VLOOKUP(A140,Beneficiaries!$A$9:$C$38,2,FALSE)),"")</f>
        <v/>
      </c>
      <c r="G140" s="187" t="str">
        <f>IFERROR(IF(MID(D140,4,3)="AFE",VLOOKUP(D140,'Affiliated entities'!$B$7:$T$37,4,FALSE),VLOOKUP(A140,Beneficiaries!$A$9:$C$38,3,FALSE)),"")</f>
        <v/>
      </c>
      <c r="H140" s="188" t="b">
        <f t="shared" si="23"/>
        <v>1</v>
      </c>
      <c r="I140" s="147" t="str">
        <f t="shared" si="24"/>
        <v/>
      </c>
      <c r="J140" s="300">
        <f t="shared" si="25"/>
        <v>0</v>
      </c>
      <c r="K140" s="150"/>
      <c r="L140" s="230"/>
      <c r="M140" s="150"/>
      <c r="N140" s="234"/>
      <c r="O140" s="285"/>
      <c r="P140" s="284"/>
      <c r="Q140" s="282"/>
      <c r="R140" s="284"/>
      <c r="S140" s="288"/>
      <c r="T140" s="278" t="str">
        <f t="shared" si="19"/>
        <v/>
      </c>
      <c r="U140" s="317" t="str">
        <f t="shared" si="26"/>
        <v/>
      </c>
      <c r="V140" s="265">
        <f t="shared" si="22"/>
        <v>0</v>
      </c>
      <c r="W140" s="250" t="str">
        <f>IF(A140="","",IF(OR(O140&lt;'Summary Financial Statement'!$I$9,O140&gt;'Summary Financial Statement'!$L$9),"CHECK DATES",""))</f>
        <v/>
      </c>
      <c r="X140" s="252" t="str">
        <f t="shared" si="20"/>
        <v/>
      </c>
      <c r="Y140" s="254" t="str">
        <f t="shared" si="21"/>
        <v/>
      </c>
      <c r="Z140" s="255"/>
    </row>
    <row r="141" spans="1:26" ht="15" x14ac:dyDescent="0.25">
      <c r="A141" s="186"/>
      <c r="B141" s="193">
        <v>132</v>
      </c>
      <c r="C141" s="256"/>
      <c r="D141" s="232"/>
      <c r="E141" s="192">
        <f t="shared" si="27"/>
        <v>10</v>
      </c>
      <c r="F141" s="144" t="str">
        <f>IFERROR(IF(MID(D141,4,3)="AFE",VLOOKUP(D141,'Affiliated entities'!$B$7:$T$37,2,FALSE),VLOOKUP(A141,Beneficiaries!$A$9:$C$38,2,FALSE)),"")</f>
        <v/>
      </c>
      <c r="G141" s="187" t="str">
        <f>IFERROR(IF(MID(D141,4,3)="AFE",VLOOKUP(D141,'Affiliated entities'!$B$7:$T$37,4,FALSE),VLOOKUP(A141,Beneficiaries!$A$9:$C$38,3,FALSE)),"")</f>
        <v/>
      </c>
      <c r="H141" s="188" t="b">
        <f t="shared" si="23"/>
        <v>1</v>
      </c>
      <c r="I141" s="147" t="str">
        <f t="shared" si="24"/>
        <v/>
      </c>
      <c r="J141" s="300">
        <f t="shared" si="25"/>
        <v>0</v>
      </c>
      <c r="K141" s="150"/>
      <c r="L141" s="230"/>
      <c r="M141" s="150"/>
      <c r="N141" s="234"/>
      <c r="O141" s="285"/>
      <c r="P141" s="284"/>
      <c r="Q141" s="282"/>
      <c r="R141" s="284"/>
      <c r="S141" s="288"/>
      <c r="T141" s="278" t="str">
        <f t="shared" si="19"/>
        <v/>
      </c>
      <c r="U141" s="317" t="str">
        <f t="shared" si="26"/>
        <v/>
      </c>
      <c r="V141" s="265">
        <f t="shared" si="22"/>
        <v>0</v>
      </c>
      <c r="W141" s="250" t="str">
        <f>IF(A141="","",IF(OR(O141&lt;'Summary Financial Statement'!$I$9,O141&gt;'Summary Financial Statement'!$L$9),"CHECK DATES",""))</f>
        <v/>
      </c>
      <c r="X141" s="252" t="str">
        <f t="shared" si="20"/>
        <v/>
      </c>
      <c r="Y141" s="254" t="str">
        <f t="shared" si="21"/>
        <v/>
      </c>
      <c r="Z141" s="255"/>
    </row>
    <row r="142" spans="1:26" ht="15" x14ac:dyDescent="0.25">
      <c r="A142" s="186"/>
      <c r="B142" s="193">
        <v>133</v>
      </c>
      <c r="C142" s="256"/>
      <c r="D142" s="232"/>
      <c r="E142" s="192">
        <f t="shared" si="27"/>
        <v>10</v>
      </c>
      <c r="F142" s="144" t="str">
        <f>IFERROR(IF(MID(D142,4,3)="AFE",VLOOKUP(D142,'Affiliated entities'!$B$7:$T$37,2,FALSE),VLOOKUP(A142,Beneficiaries!$A$9:$C$38,2,FALSE)),"")</f>
        <v/>
      </c>
      <c r="G142" s="187" t="str">
        <f>IFERROR(IF(MID(D142,4,3)="AFE",VLOOKUP(D142,'Affiliated entities'!$B$7:$T$37,4,FALSE),VLOOKUP(A142,Beneficiaries!$A$9:$C$38,3,FALSE)),"")</f>
        <v/>
      </c>
      <c r="H142" s="188" t="b">
        <f t="shared" si="23"/>
        <v>1</v>
      </c>
      <c r="I142" s="147" t="str">
        <f t="shared" si="24"/>
        <v/>
      </c>
      <c r="J142" s="300">
        <f t="shared" si="25"/>
        <v>0</v>
      </c>
      <c r="K142" s="150"/>
      <c r="L142" s="230"/>
      <c r="M142" s="150"/>
      <c r="N142" s="234"/>
      <c r="O142" s="285"/>
      <c r="P142" s="284"/>
      <c r="Q142" s="282"/>
      <c r="R142" s="284"/>
      <c r="S142" s="288"/>
      <c r="T142" s="278" t="str">
        <f t="shared" si="19"/>
        <v/>
      </c>
      <c r="U142" s="317" t="str">
        <f t="shared" si="26"/>
        <v/>
      </c>
      <c r="V142" s="265">
        <f t="shared" si="22"/>
        <v>0</v>
      </c>
      <c r="W142" s="250" t="str">
        <f>IF(A142="","",IF(OR(O142&lt;'Summary Financial Statement'!$I$9,O142&gt;'Summary Financial Statement'!$L$9),"CHECK DATES",""))</f>
        <v/>
      </c>
      <c r="X142" s="252" t="str">
        <f t="shared" si="20"/>
        <v/>
      </c>
      <c r="Y142" s="254" t="str">
        <f t="shared" si="21"/>
        <v/>
      </c>
      <c r="Z142" s="255"/>
    </row>
    <row r="143" spans="1:26" ht="15" x14ac:dyDescent="0.25">
      <c r="A143" s="186"/>
      <c r="B143" s="193">
        <v>134</v>
      </c>
      <c r="C143" s="256"/>
      <c r="D143" s="232"/>
      <c r="E143" s="192">
        <f t="shared" si="27"/>
        <v>10</v>
      </c>
      <c r="F143" s="144" t="str">
        <f>IFERROR(IF(MID(D143,4,3)="AFE",VLOOKUP(D143,'Affiliated entities'!$B$7:$T$37,2,FALSE),VLOOKUP(A143,Beneficiaries!$A$9:$C$38,2,FALSE)),"")</f>
        <v/>
      </c>
      <c r="G143" s="187" t="str">
        <f>IFERROR(IF(MID(D143,4,3)="AFE",VLOOKUP(D143,'Affiliated entities'!$B$7:$T$37,4,FALSE),VLOOKUP(A143,Beneficiaries!$A$9:$C$38,3,FALSE)),"")</f>
        <v/>
      </c>
      <c r="H143" s="188" t="b">
        <f t="shared" si="23"/>
        <v>1</v>
      </c>
      <c r="I143" s="147" t="str">
        <f t="shared" si="24"/>
        <v/>
      </c>
      <c r="J143" s="300">
        <f t="shared" si="25"/>
        <v>0</v>
      </c>
      <c r="K143" s="150"/>
      <c r="L143" s="230"/>
      <c r="M143" s="150"/>
      <c r="N143" s="234"/>
      <c r="O143" s="285"/>
      <c r="P143" s="284"/>
      <c r="Q143" s="282"/>
      <c r="R143" s="284"/>
      <c r="S143" s="288"/>
      <c r="T143" s="278" t="str">
        <f t="shared" si="19"/>
        <v/>
      </c>
      <c r="U143" s="317" t="str">
        <f t="shared" si="26"/>
        <v/>
      </c>
      <c r="V143" s="265">
        <f t="shared" si="22"/>
        <v>0</v>
      </c>
      <c r="W143" s="250" t="str">
        <f>IF(A143="","",IF(OR(O143&lt;'Summary Financial Statement'!$I$9,O143&gt;'Summary Financial Statement'!$L$9),"CHECK DATES",""))</f>
        <v/>
      </c>
      <c r="X143" s="252" t="str">
        <f t="shared" si="20"/>
        <v/>
      </c>
      <c r="Y143" s="254" t="str">
        <f t="shared" si="21"/>
        <v/>
      </c>
      <c r="Z143" s="255"/>
    </row>
    <row r="144" spans="1:26" ht="15" x14ac:dyDescent="0.25">
      <c r="A144" s="186"/>
      <c r="B144" s="193">
        <v>135</v>
      </c>
      <c r="C144" s="256"/>
      <c r="D144" s="232"/>
      <c r="E144" s="192">
        <f t="shared" si="27"/>
        <v>10</v>
      </c>
      <c r="F144" s="144" t="str">
        <f>IFERROR(IF(MID(D144,4,3)="AFE",VLOOKUP(D144,'Affiliated entities'!$B$7:$T$37,2,FALSE),VLOOKUP(A144,Beneficiaries!$A$9:$C$38,2,FALSE)),"")</f>
        <v/>
      </c>
      <c r="G144" s="187" t="str">
        <f>IFERROR(IF(MID(D144,4,3)="AFE",VLOOKUP(D144,'Affiliated entities'!$B$7:$T$37,4,FALSE),VLOOKUP(A144,Beneficiaries!$A$9:$C$38,3,FALSE)),"")</f>
        <v/>
      </c>
      <c r="H144" s="188" t="b">
        <f t="shared" si="23"/>
        <v>1</v>
      </c>
      <c r="I144" s="147" t="str">
        <f t="shared" si="24"/>
        <v/>
      </c>
      <c r="J144" s="300">
        <f t="shared" si="25"/>
        <v>0</v>
      </c>
      <c r="K144" s="150"/>
      <c r="L144" s="230"/>
      <c r="M144" s="150"/>
      <c r="N144" s="234"/>
      <c r="O144" s="285"/>
      <c r="P144" s="284"/>
      <c r="Q144" s="282"/>
      <c r="R144" s="284"/>
      <c r="S144" s="288"/>
      <c r="T144" s="278" t="str">
        <f t="shared" si="19"/>
        <v/>
      </c>
      <c r="U144" s="317" t="str">
        <f t="shared" si="26"/>
        <v/>
      </c>
      <c r="V144" s="265">
        <f t="shared" si="22"/>
        <v>0</v>
      </c>
      <c r="W144" s="250" t="str">
        <f>IF(A144="","",IF(OR(O144&lt;'Summary Financial Statement'!$I$9,O144&gt;'Summary Financial Statement'!$L$9),"CHECK DATES",""))</f>
        <v/>
      </c>
      <c r="X144" s="252" t="str">
        <f t="shared" si="20"/>
        <v/>
      </c>
      <c r="Y144" s="254" t="str">
        <f t="shared" si="21"/>
        <v/>
      </c>
      <c r="Z144" s="255"/>
    </row>
    <row r="145" spans="1:26" ht="15" x14ac:dyDescent="0.25">
      <c r="A145" s="186"/>
      <c r="B145" s="193">
        <v>136</v>
      </c>
      <c r="C145" s="256"/>
      <c r="D145" s="232"/>
      <c r="E145" s="192">
        <f t="shared" si="27"/>
        <v>10</v>
      </c>
      <c r="F145" s="144" t="str">
        <f>IFERROR(IF(MID(D145,4,3)="AFE",VLOOKUP(D145,'Affiliated entities'!$B$7:$T$37,2,FALSE),VLOOKUP(A145,Beneficiaries!$A$9:$C$38,2,FALSE)),"")</f>
        <v/>
      </c>
      <c r="G145" s="187" t="str">
        <f>IFERROR(IF(MID(D145,4,3)="AFE",VLOOKUP(D145,'Affiliated entities'!$B$7:$T$37,4,FALSE),VLOOKUP(A145,Beneficiaries!$A$9:$C$38,3,FALSE)),"")</f>
        <v/>
      </c>
      <c r="H145" s="188" t="b">
        <f t="shared" si="23"/>
        <v>1</v>
      </c>
      <c r="I145" s="147" t="str">
        <f t="shared" si="24"/>
        <v/>
      </c>
      <c r="J145" s="300">
        <f t="shared" si="25"/>
        <v>0</v>
      </c>
      <c r="K145" s="150"/>
      <c r="L145" s="230"/>
      <c r="M145" s="150"/>
      <c r="N145" s="234"/>
      <c r="O145" s="285"/>
      <c r="P145" s="284"/>
      <c r="Q145" s="282"/>
      <c r="R145" s="284"/>
      <c r="S145" s="288"/>
      <c r="T145" s="278" t="str">
        <f t="shared" si="19"/>
        <v/>
      </c>
      <c r="U145" s="317" t="str">
        <f t="shared" si="26"/>
        <v/>
      </c>
      <c r="V145" s="265">
        <f t="shared" si="22"/>
        <v>0</v>
      </c>
      <c r="W145" s="250" t="str">
        <f>IF(A145="","",IF(OR(O145&lt;'Summary Financial Statement'!$I$9,O145&gt;'Summary Financial Statement'!$L$9),"CHECK DATES",""))</f>
        <v/>
      </c>
      <c r="X145" s="252" t="str">
        <f t="shared" si="20"/>
        <v/>
      </c>
      <c r="Y145" s="254" t="str">
        <f t="shared" si="21"/>
        <v/>
      </c>
      <c r="Z145" s="255"/>
    </row>
    <row r="146" spans="1:26" ht="15" x14ac:dyDescent="0.25">
      <c r="A146" s="186"/>
      <c r="B146" s="193">
        <v>137</v>
      </c>
      <c r="C146" s="256"/>
      <c r="D146" s="232"/>
      <c r="E146" s="192">
        <f t="shared" si="27"/>
        <v>10</v>
      </c>
      <c r="F146" s="144" t="str">
        <f>IFERROR(IF(MID(D146,4,3)="AFE",VLOOKUP(D146,'Affiliated entities'!$B$7:$T$37,2,FALSE),VLOOKUP(A146,Beneficiaries!$A$9:$C$38,2,FALSE)),"")</f>
        <v/>
      </c>
      <c r="G146" s="187" t="str">
        <f>IFERROR(IF(MID(D146,4,3)="AFE",VLOOKUP(D146,'Affiliated entities'!$B$7:$T$37,4,FALSE),VLOOKUP(A146,Beneficiaries!$A$9:$C$38,3,FALSE)),"")</f>
        <v/>
      </c>
      <c r="H146" s="188" t="b">
        <f t="shared" si="23"/>
        <v>1</v>
      </c>
      <c r="I146" s="147" t="str">
        <f t="shared" si="24"/>
        <v/>
      </c>
      <c r="J146" s="300">
        <f t="shared" si="25"/>
        <v>0</v>
      </c>
      <c r="K146" s="150"/>
      <c r="L146" s="230"/>
      <c r="M146" s="150"/>
      <c r="N146" s="234"/>
      <c r="O146" s="285"/>
      <c r="P146" s="284"/>
      <c r="Q146" s="282"/>
      <c r="R146" s="284"/>
      <c r="S146" s="288"/>
      <c r="T146" s="278" t="str">
        <f t="shared" si="19"/>
        <v/>
      </c>
      <c r="U146" s="317" t="str">
        <f t="shared" si="26"/>
        <v/>
      </c>
      <c r="V146" s="265">
        <f t="shared" si="22"/>
        <v>0</v>
      </c>
      <c r="W146" s="250" t="str">
        <f>IF(A146="","",IF(OR(O146&lt;'Summary Financial Statement'!$I$9,O146&gt;'Summary Financial Statement'!$L$9),"CHECK DATES",""))</f>
        <v/>
      </c>
      <c r="X146" s="252" t="str">
        <f t="shared" si="20"/>
        <v/>
      </c>
      <c r="Y146" s="254" t="str">
        <f t="shared" si="21"/>
        <v/>
      </c>
      <c r="Z146" s="255"/>
    </row>
    <row r="147" spans="1:26" ht="15" x14ac:dyDescent="0.25">
      <c r="A147" s="186"/>
      <c r="B147" s="193">
        <v>138</v>
      </c>
      <c r="C147" s="256"/>
      <c r="D147" s="232"/>
      <c r="E147" s="192">
        <f t="shared" si="27"/>
        <v>10</v>
      </c>
      <c r="F147" s="144" t="str">
        <f>IFERROR(IF(MID(D147,4,3)="AFE",VLOOKUP(D147,'Affiliated entities'!$B$7:$T$37,2,FALSE),VLOOKUP(A147,Beneficiaries!$A$9:$C$38,2,FALSE)),"")</f>
        <v/>
      </c>
      <c r="G147" s="187" t="str">
        <f>IFERROR(IF(MID(D147,4,3)="AFE",VLOOKUP(D147,'Affiliated entities'!$B$7:$T$37,4,FALSE),VLOOKUP(A147,Beneficiaries!$A$9:$C$38,3,FALSE)),"")</f>
        <v/>
      </c>
      <c r="H147" s="188" t="b">
        <f t="shared" si="23"/>
        <v>1</v>
      </c>
      <c r="I147" s="147" t="str">
        <f t="shared" si="24"/>
        <v/>
      </c>
      <c r="J147" s="300">
        <f t="shared" si="25"/>
        <v>0</v>
      </c>
      <c r="K147" s="150"/>
      <c r="L147" s="230"/>
      <c r="M147" s="150"/>
      <c r="N147" s="234"/>
      <c r="O147" s="285"/>
      <c r="P147" s="284"/>
      <c r="Q147" s="282"/>
      <c r="R147" s="284"/>
      <c r="S147" s="288"/>
      <c r="T147" s="278" t="str">
        <f t="shared" si="19"/>
        <v/>
      </c>
      <c r="U147" s="317" t="str">
        <f t="shared" si="26"/>
        <v/>
      </c>
      <c r="V147" s="265">
        <f t="shared" si="22"/>
        <v>0</v>
      </c>
      <c r="W147" s="250" t="str">
        <f>IF(A147="","",IF(OR(O147&lt;'Summary Financial Statement'!$I$9,O147&gt;'Summary Financial Statement'!$L$9),"CHECK DATES",""))</f>
        <v/>
      </c>
      <c r="X147" s="252" t="str">
        <f t="shared" si="20"/>
        <v/>
      </c>
      <c r="Y147" s="254" t="str">
        <f t="shared" si="21"/>
        <v/>
      </c>
      <c r="Z147" s="255"/>
    </row>
    <row r="148" spans="1:26" ht="15" x14ac:dyDescent="0.25">
      <c r="A148" s="186"/>
      <c r="B148" s="193">
        <v>139</v>
      </c>
      <c r="C148" s="256"/>
      <c r="D148" s="232"/>
      <c r="E148" s="192">
        <f t="shared" si="27"/>
        <v>10</v>
      </c>
      <c r="F148" s="144" t="str">
        <f>IFERROR(IF(MID(D148,4,3)="AFE",VLOOKUP(D148,'Affiliated entities'!$B$7:$T$37,2,FALSE),VLOOKUP(A148,Beneficiaries!$A$9:$C$38,2,FALSE)),"")</f>
        <v/>
      </c>
      <c r="G148" s="187" t="str">
        <f>IFERROR(IF(MID(D148,4,3)="AFE",VLOOKUP(D148,'Affiliated entities'!$B$7:$T$37,4,FALSE),VLOOKUP(A148,Beneficiaries!$A$9:$C$38,3,FALSE)),"")</f>
        <v/>
      </c>
      <c r="H148" s="188" t="b">
        <f t="shared" si="23"/>
        <v>1</v>
      </c>
      <c r="I148" s="147" t="str">
        <f t="shared" si="24"/>
        <v/>
      </c>
      <c r="J148" s="300">
        <f t="shared" si="25"/>
        <v>0</v>
      </c>
      <c r="K148" s="150"/>
      <c r="L148" s="230"/>
      <c r="M148" s="150"/>
      <c r="N148" s="234"/>
      <c r="O148" s="285"/>
      <c r="P148" s="284"/>
      <c r="Q148" s="282"/>
      <c r="R148" s="284"/>
      <c r="S148" s="288"/>
      <c r="T148" s="278" t="str">
        <f t="shared" si="19"/>
        <v/>
      </c>
      <c r="U148" s="317" t="str">
        <f t="shared" si="26"/>
        <v/>
      </c>
      <c r="V148" s="265">
        <f t="shared" si="22"/>
        <v>0</v>
      </c>
      <c r="W148" s="250" t="str">
        <f>IF(A148="","",IF(OR(O148&lt;'Summary Financial Statement'!$I$9,O148&gt;'Summary Financial Statement'!$L$9),"CHECK DATES",""))</f>
        <v/>
      </c>
      <c r="X148" s="252" t="str">
        <f t="shared" si="20"/>
        <v/>
      </c>
      <c r="Y148" s="254" t="str">
        <f t="shared" si="21"/>
        <v/>
      </c>
      <c r="Z148" s="255"/>
    </row>
    <row r="149" spans="1:26" ht="15" x14ac:dyDescent="0.25">
      <c r="A149" s="186"/>
      <c r="B149" s="193">
        <v>140</v>
      </c>
      <c r="C149" s="256"/>
      <c r="D149" s="232"/>
      <c r="E149" s="192">
        <f t="shared" si="27"/>
        <v>10</v>
      </c>
      <c r="F149" s="144" t="str">
        <f>IFERROR(IF(MID(D149,4,3)="AFE",VLOOKUP(D149,'Affiliated entities'!$B$7:$T$37,2,FALSE),VLOOKUP(A149,Beneficiaries!$A$9:$C$38,2,FALSE)),"")</f>
        <v/>
      </c>
      <c r="G149" s="187" t="str">
        <f>IFERROR(IF(MID(D149,4,3)="AFE",VLOOKUP(D149,'Affiliated entities'!$B$7:$T$37,4,FALSE),VLOOKUP(A149,Beneficiaries!$A$9:$C$38,3,FALSE)),"")</f>
        <v/>
      </c>
      <c r="H149" s="188" t="b">
        <f t="shared" si="23"/>
        <v>1</v>
      </c>
      <c r="I149" s="147" t="str">
        <f t="shared" si="24"/>
        <v/>
      </c>
      <c r="J149" s="300">
        <f t="shared" si="25"/>
        <v>0</v>
      </c>
      <c r="K149" s="150"/>
      <c r="L149" s="230"/>
      <c r="M149" s="150"/>
      <c r="N149" s="234"/>
      <c r="O149" s="285"/>
      <c r="P149" s="284"/>
      <c r="Q149" s="282"/>
      <c r="R149" s="284"/>
      <c r="S149" s="288"/>
      <c r="T149" s="278" t="str">
        <f t="shared" si="19"/>
        <v/>
      </c>
      <c r="U149" s="317" t="str">
        <f t="shared" si="26"/>
        <v/>
      </c>
      <c r="V149" s="265">
        <f t="shared" si="22"/>
        <v>0</v>
      </c>
      <c r="W149" s="250" t="str">
        <f>IF(A149="","",IF(OR(O149&lt;'Summary Financial Statement'!$I$9,O149&gt;'Summary Financial Statement'!$L$9),"CHECK DATES",""))</f>
        <v/>
      </c>
      <c r="X149" s="252" t="str">
        <f t="shared" si="20"/>
        <v/>
      </c>
      <c r="Y149" s="254" t="str">
        <f t="shared" si="21"/>
        <v/>
      </c>
      <c r="Z149" s="255"/>
    </row>
    <row r="150" spans="1:26" ht="15" x14ac:dyDescent="0.25">
      <c r="A150" s="186"/>
      <c r="B150" s="193">
        <v>141</v>
      </c>
      <c r="C150" s="256"/>
      <c r="D150" s="232"/>
      <c r="E150" s="192">
        <f t="shared" si="27"/>
        <v>10</v>
      </c>
      <c r="F150" s="144" t="str">
        <f>IFERROR(IF(MID(D150,4,3)="AFE",VLOOKUP(D150,'Affiliated entities'!$B$7:$T$37,2,FALSE),VLOOKUP(A150,Beneficiaries!$A$9:$C$38,2,FALSE)),"")</f>
        <v/>
      </c>
      <c r="G150" s="187" t="str">
        <f>IFERROR(IF(MID(D150,4,3)="AFE",VLOOKUP(D150,'Affiliated entities'!$B$7:$T$37,4,FALSE),VLOOKUP(A150,Beneficiaries!$A$9:$C$38,3,FALSE)),"")</f>
        <v/>
      </c>
      <c r="H150" s="188" t="b">
        <f t="shared" si="23"/>
        <v>1</v>
      </c>
      <c r="I150" s="147" t="str">
        <f t="shared" si="24"/>
        <v/>
      </c>
      <c r="J150" s="300">
        <f t="shared" si="25"/>
        <v>0</v>
      </c>
      <c r="K150" s="150"/>
      <c r="L150" s="230"/>
      <c r="M150" s="150"/>
      <c r="N150" s="234"/>
      <c r="O150" s="285"/>
      <c r="P150" s="284"/>
      <c r="Q150" s="282"/>
      <c r="R150" s="284"/>
      <c r="S150" s="288"/>
      <c r="T150" s="278" t="str">
        <f t="shared" si="19"/>
        <v/>
      </c>
      <c r="U150" s="317" t="str">
        <f t="shared" si="26"/>
        <v/>
      </c>
      <c r="V150" s="265">
        <f t="shared" si="22"/>
        <v>0</v>
      </c>
      <c r="W150" s="250" t="str">
        <f>IF(A150="","",IF(OR(O150&lt;'Summary Financial Statement'!$I$9,O150&gt;'Summary Financial Statement'!$L$9),"CHECK DATES",""))</f>
        <v/>
      </c>
      <c r="X150" s="252" t="str">
        <f t="shared" si="20"/>
        <v/>
      </c>
      <c r="Y150" s="254" t="str">
        <f t="shared" si="21"/>
        <v/>
      </c>
      <c r="Z150" s="255"/>
    </row>
    <row r="151" spans="1:26" ht="15" x14ac:dyDescent="0.25">
      <c r="A151" s="186"/>
      <c r="B151" s="193">
        <v>142</v>
      </c>
      <c r="C151" s="256"/>
      <c r="D151" s="232"/>
      <c r="E151" s="192">
        <f t="shared" si="27"/>
        <v>10</v>
      </c>
      <c r="F151" s="144" t="str">
        <f>IFERROR(IF(MID(D151,4,3)="AFE",VLOOKUP(D151,'Affiliated entities'!$B$7:$T$37,2,FALSE),VLOOKUP(A151,Beneficiaries!$A$9:$C$38,2,FALSE)),"")</f>
        <v/>
      </c>
      <c r="G151" s="187" t="str">
        <f>IFERROR(IF(MID(D151,4,3)="AFE",VLOOKUP(D151,'Affiliated entities'!$B$7:$T$37,4,FALSE),VLOOKUP(A151,Beneficiaries!$A$9:$C$38,3,FALSE)),"")</f>
        <v/>
      </c>
      <c r="H151" s="188" t="b">
        <f t="shared" si="23"/>
        <v>1</v>
      </c>
      <c r="I151" s="147" t="str">
        <f t="shared" si="24"/>
        <v/>
      </c>
      <c r="J151" s="300">
        <f t="shared" si="25"/>
        <v>0</v>
      </c>
      <c r="K151" s="150"/>
      <c r="L151" s="230"/>
      <c r="M151" s="150"/>
      <c r="N151" s="234"/>
      <c r="O151" s="285"/>
      <c r="P151" s="284"/>
      <c r="Q151" s="282"/>
      <c r="R151" s="284"/>
      <c r="S151" s="288"/>
      <c r="T151" s="278" t="str">
        <f t="shared" si="19"/>
        <v/>
      </c>
      <c r="U151" s="317" t="str">
        <f t="shared" si="26"/>
        <v/>
      </c>
      <c r="V151" s="265">
        <f t="shared" si="22"/>
        <v>0</v>
      </c>
      <c r="W151" s="250" t="str">
        <f>IF(A151="","",IF(OR(O151&lt;'Summary Financial Statement'!$I$9,O151&gt;'Summary Financial Statement'!$L$9),"CHECK DATES",""))</f>
        <v/>
      </c>
      <c r="X151" s="252" t="str">
        <f t="shared" si="20"/>
        <v/>
      </c>
      <c r="Y151" s="254" t="str">
        <f t="shared" si="21"/>
        <v/>
      </c>
      <c r="Z151" s="255"/>
    </row>
    <row r="152" spans="1:26" ht="15" x14ac:dyDescent="0.25">
      <c r="A152" s="186"/>
      <c r="B152" s="193">
        <v>143</v>
      </c>
      <c r="C152" s="256"/>
      <c r="D152" s="232"/>
      <c r="E152" s="192">
        <f t="shared" si="27"/>
        <v>10</v>
      </c>
      <c r="F152" s="144" t="str">
        <f>IFERROR(IF(MID(D152,4,3)="AFE",VLOOKUP(D152,'Affiliated entities'!$B$7:$T$37,2,FALSE),VLOOKUP(A152,Beneficiaries!$A$9:$C$38,2,FALSE)),"")</f>
        <v/>
      </c>
      <c r="G152" s="187" t="str">
        <f>IFERROR(IF(MID(D152,4,3)="AFE",VLOOKUP(D152,'Affiliated entities'!$B$7:$T$37,4,FALSE),VLOOKUP(A152,Beneficiaries!$A$9:$C$38,3,FALSE)),"")</f>
        <v/>
      </c>
      <c r="H152" s="188" t="b">
        <f t="shared" si="23"/>
        <v>1</v>
      </c>
      <c r="I152" s="147" t="str">
        <f t="shared" si="24"/>
        <v/>
      </c>
      <c r="J152" s="300">
        <f t="shared" si="25"/>
        <v>0</v>
      </c>
      <c r="K152" s="150"/>
      <c r="L152" s="230"/>
      <c r="M152" s="150"/>
      <c r="N152" s="234"/>
      <c r="O152" s="285"/>
      <c r="P152" s="284"/>
      <c r="Q152" s="282"/>
      <c r="R152" s="284"/>
      <c r="S152" s="288"/>
      <c r="T152" s="278" t="str">
        <f t="shared" si="19"/>
        <v/>
      </c>
      <c r="U152" s="317" t="str">
        <f t="shared" si="26"/>
        <v/>
      </c>
      <c r="V152" s="265">
        <f t="shared" si="22"/>
        <v>0</v>
      </c>
      <c r="W152" s="250" t="str">
        <f>IF(A152="","",IF(OR(O152&lt;'Summary Financial Statement'!$I$9,O152&gt;'Summary Financial Statement'!$L$9),"CHECK DATES",""))</f>
        <v/>
      </c>
      <c r="X152" s="252" t="str">
        <f t="shared" si="20"/>
        <v/>
      </c>
      <c r="Y152" s="254" t="str">
        <f t="shared" si="21"/>
        <v/>
      </c>
      <c r="Z152" s="255"/>
    </row>
    <row r="153" spans="1:26" ht="15" x14ac:dyDescent="0.25">
      <c r="A153" s="186"/>
      <c r="B153" s="193">
        <v>144</v>
      </c>
      <c r="C153" s="256"/>
      <c r="D153" s="232"/>
      <c r="E153" s="192">
        <f t="shared" si="27"/>
        <v>10</v>
      </c>
      <c r="F153" s="144" t="str">
        <f>IFERROR(IF(MID(D153,4,3)="AFE",VLOOKUP(D153,'Affiliated entities'!$B$7:$T$37,2,FALSE),VLOOKUP(A153,Beneficiaries!$A$9:$C$38,2,FALSE)),"")</f>
        <v/>
      </c>
      <c r="G153" s="187" t="str">
        <f>IFERROR(IF(MID(D153,4,3)="AFE",VLOOKUP(D153,'Affiliated entities'!$B$7:$T$37,4,FALSE),VLOOKUP(A153,Beneficiaries!$A$9:$C$38,3,FALSE)),"")</f>
        <v/>
      </c>
      <c r="H153" s="188" t="b">
        <f t="shared" si="23"/>
        <v>1</v>
      </c>
      <c r="I153" s="147" t="str">
        <f t="shared" si="24"/>
        <v/>
      </c>
      <c r="J153" s="300">
        <f t="shared" si="25"/>
        <v>0</v>
      </c>
      <c r="K153" s="150"/>
      <c r="L153" s="230"/>
      <c r="M153" s="150"/>
      <c r="N153" s="234"/>
      <c r="O153" s="285"/>
      <c r="P153" s="284"/>
      <c r="Q153" s="282"/>
      <c r="R153" s="284"/>
      <c r="S153" s="288"/>
      <c r="T153" s="278" t="str">
        <f t="shared" ref="T153:T208" si="28">IF(P153="Purchase",MIN(N153*Q153*R153/12*S153,N153*S153),IF(P153="Rent/Lease",N153*S153,""))</f>
        <v/>
      </c>
      <c r="U153" s="317" t="str">
        <f t="shared" si="26"/>
        <v/>
      </c>
      <c r="V153" s="265">
        <f t="shared" si="22"/>
        <v>0</v>
      </c>
      <c r="W153" s="250" t="str">
        <f>IF(A153="","",IF(OR(O153&lt;'Summary Financial Statement'!$I$9,O153&gt;'Summary Financial Statement'!$L$9),"CHECK DATES",""))</f>
        <v/>
      </c>
      <c r="X153" s="252" t="str">
        <f t="shared" ref="X153:X208" si="29">T153</f>
        <v/>
      </c>
      <c r="Y153" s="254" t="str">
        <f t="shared" ref="Y153:Y208" si="30">IF(X153&lt;T153,T153-X153,"")</f>
        <v/>
      </c>
      <c r="Z153" s="255"/>
    </row>
    <row r="154" spans="1:26" ht="15" x14ac:dyDescent="0.25">
      <c r="A154" s="186"/>
      <c r="B154" s="193">
        <v>145</v>
      </c>
      <c r="C154" s="256"/>
      <c r="D154" s="232"/>
      <c r="E154" s="192">
        <f t="shared" si="27"/>
        <v>10</v>
      </c>
      <c r="F154" s="144" t="str">
        <f>IFERROR(IF(MID(D154,4,3)="AFE",VLOOKUP(D154,'Affiliated entities'!$B$7:$T$37,2,FALSE),VLOOKUP(A154,Beneficiaries!$A$9:$C$38,2,FALSE)),"")</f>
        <v/>
      </c>
      <c r="G154" s="187" t="str">
        <f>IFERROR(IF(MID(D154,4,3)="AFE",VLOOKUP(D154,'Affiliated entities'!$B$7:$T$37,4,FALSE),VLOOKUP(A154,Beneficiaries!$A$9:$C$38,3,FALSE)),"")</f>
        <v/>
      </c>
      <c r="H154" s="188" t="b">
        <f t="shared" si="23"/>
        <v>1</v>
      </c>
      <c r="I154" s="147" t="str">
        <f t="shared" si="24"/>
        <v/>
      </c>
      <c r="J154" s="300">
        <f t="shared" si="25"/>
        <v>0</v>
      </c>
      <c r="K154" s="150"/>
      <c r="L154" s="230"/>
      <c r="M154" s="150"/>
      <c r="N154" s="234"/>
      <c r="O154" s="285"/>
      <c r="P154" s="284"/>
      <c r="Q154" s="282"/>
      <c r="R154" s="284"/>
      <c r="S154" s="288"/>
      <c r="T154" s="278" t="str">
        <f t="shared" si="28"/>
        <v/>
      </c>
      <c r="U154" s="317" t="str">
        <f t="shared" si="26"/>
        <v/>
      </c>
      <c r="V154" s="265">
        <f t="shared" si="22"/>
        <v>0</v>
      </c>
      <c r="W154" s="250" t="str">
        <f>IF(A154="","",IF(OR(O154&lt;'Summary Financial Statement'!$I$9,O154&gt;'Summary Financial Statement'!$L$9),"CHECK DATES",""))</f>
        <v/>
      </c>
      <c r="X154" s="252" t="str">
        <f t="shared" si="29"/>
        <v/>
      </c>
      <c r="Y154" s="254" t="str">
        <f t="shared" si="30"/>
        <v/>
      </c>
      <c r="Z154" s="255"/>
    </row>
    <row r="155" spans="1:26" ht="15" x14ac:dyDescent="0.25">
      <c r="A155" s="186"/>
      <c r="B155" s="193">
        <v>146</v>
      </c>
      <c r="C155" s="256"/>
      <c r="D155" s="232"/>
      <c r="E155" s="192">
        <f t="shared" si="27"/>
        <v>10</v>
      </c>
      <c r="F155" s="144" t="str">
        <f>IFERROR(IF(MID(D155,4,3)="AFE",VLOOKUP(D155,'Affiliated entities'!$B$7:$T$37,2,FALSE),VLOOKUP(A155,Beneficiaries!$A$9:$C$38,2,FALSE)),"")</f>
        <v/>
      </c>
      <c r="G155" s="187" t="str">
        <f>IFERROR(IF(MID(D155,4,3)="AFE",VLOOKUP(D155,'Affiliated entities'!$B$7:$T$37,4,FALSE),VLOOKUP(A155,Beneficiaries!$A$9:$C$38,3,FALSE)),"")</f>
        <v/>
      </c>
      <c r="H155" s="188" t="b">
        <f t="shared" si="23"/>
        <v>1</v>
      </c>
      <c r="I155" s="147" t="str">
        <f t="shared" si="24"/>
        <v/>
      </c>
      <c r="J155" s="300">
        <f t="shared" si="25"/>
        <v>0</v>
      </c>
      <c r="K155" s="150"/>
      <c r="L155" s="230"/>
      <c r="M155" s="150"/>
      <c r="N155" s="234"/>
      <c r="O155" s="285"/>
      <c r="P155" s="284"/>
      <c r="Q155" s="282"/>
      <c r="R155" s="284"/>
      <c r="S155" s="288"/>
      <c r="T155" s="278" t="str">
        <f t="shared" si="28"/>
        <v/>
      </c>
      <c r="U155" s="317" t="str">
        <f t="shared" si="26"/>
        <v/>
      </c>
      <c r="V155" s="265">
        <f t="shared" si="22"/>
        <v>0</v>
      </c>
      <c r="W155" s="250" t="str">
        <f>IF(A155="","",IF(OR(O155&lt;'Summary Financial Statement'!$I$9,O155&gt;'Summary Financial Statement'!$L$9),"CHECK DATES",""))</f>
        <v/>
      </c>
      <c r="X155" s="252" t="str">
        <f t="shared" si="29"/>
        <v/>
      </c>
      <c r="Y155" s="254" t="str">
        <f t="shared" si="30"/>
        <v/>
      </c>
      <c r="Z155" s="255"/>
    </row>
    <row r="156" spans="1:26" ht="15" x14ac:dyDescent="0.25">
      <c r="A156" s="186"/>
      <c r="B156" s="193">
        <v>147</v>
      </c>
      <c r="C156" s="256"/>
      <c r="D156" s="232"/>
      <c r="E156" s="192">
        <f t="shared" si="27"/>
        <v>10</v>
      </c>
      <c r="F156" s="144" t="str">
        <f>IFERROR(IF(MID(D156,4,3)="AFE",VLOOKUP(D156,'Affiliated entities'!$B$7:$T$37,2,FALSE),VLOOKUP(A156,Beneficiaries!$A$9:$C$38,2,FALSE)),"")</f>
        <v/>
      </c>
      <c r="G156" s="187" t="str">
        <f>IFERROR(IF(MID(D156,4,3)="AFE",VLOOKUP(D156,'Affiliated entities'!$B$7:$T$37,4,FALSE),VLOOKUP(A156,Beneficiaries!$A$9:$C$38,3,FALSE)),"")</f>
        <v/>
      </c>
      <c r="H156" s="188" t="b">
        <f t="shared" si="23"/>
        <v>1</v>
      </c>
      <c r="I156" s="147" t="str">
        <f t="shared" si="24"/>
        <v/>
      </c>
      <c r="J156" s="300">
        <f t="shared" si="25"/>
        <v>0</v>
      </c>
      <c r="K156" s="150"/>
      <c r="L156" s="230"/>
      <c r="M156" s="150"/>
      <c r="N156" s="234"/>
      <c r="O156" s="285"/>
      <c r="P156" s="284"/>
      <c r="Q156" s="282"/>
      <c r="R156" s="284"/>
      <c r="S156" s="288"/>
      <c r="T156" s="278" t="str">
        <f t="shared" si="28"/>
        <v/>
      </c>
      <c r="U156" s="317" t="str">
        <f t="shared" si="26"/>
        <v/>
      </c>
      <c r="V156" s="265">
        <f t="shared" si="22"/>
        <v>0</v>
      </c>
      <c r="W156" s="250" t="str">
        <f>IF(A156="","",IF(OR(O156&lt;'Summary Financial Statement'!$I$9,O156&gt;'Summary Financial Statement'!$L$9),"CHECK DATES",""))</f>
        <v/>
      </c>
      <c r="X156" s="252" t="str">
        <f t="shared" si="29"/>
        <v/>
      </c>
      <c r="Y156" s="254" t="str">
        <f t="shared" si="30"/>
        <v/>
      </c>
      <c r="Z156" s="255"/>
    </row>
    <row r="157" spans="1:26" ht="15" x14ac:dyDescent="0.25">
      <c r="A157" s="186"/>
      <c r="B157" s="193">
        <v>148</v>
      </c>
      <c r="C157" s="256"/>
      <c r="D157" s="232"/>
      <c r="E157" s="192">
        <f t="shared" si="27"/>
        <v>10</v>
      </c>
      <c r="F157" s="144" t="str">
        <f>IFERROR(IF(MID(D157,4,3)="AFE",VLOOKUP(D157,'Affiliated entities'!$B$7:$T$37,2,FALSE),VLOOKUP(A157,Beneficiaries!$A$9:$C$38,2,FALSE)),"")</f>
        <v/>
      </c>
      <c r="G157" s="187" t="str">
        <f>IFERROR(IF(MID(D157,4,3)="AFE",VLOOKUP(D157,'Affiliated entities'!$B$7:$T$37,4,FALSE),VLOOKUP(A157,Beneficiaries!$A$9:$C$38,3,FALSE)),"")</f>
        <v/>
      </c>
      <c r="H157" s="188" t="b">
        <f t="shared" si="23"/>
        <v>1</v>
      </c>
      <c r="I157" s="147" t="str">
        <f t="shared" si="24"/>
        <v/>
      </c>
      <c r="J157" s="300">
        <f t="shared" si="25"/>
        <v>0</v>
      </c>
      <c r="K157" s="150"/>
      <c r="L157" s="230"/>
      <c r="M157" s="150"/>
      <c r="N157" s="234"/>
      <c r="O157" s="285"/>
      <c r="P157" s="284"/>
      <c r="Q157" s="282"/>
      <c r="R157" s="284"/>
      <c r="S157" s="288"/>
      <c r="T157" s="278" t="str">
        <f t="shared" si="28"/>
        <v/>
      </c>
      <c r="U157" s="317" t="str">
        <f t="shared" si="26"/>
        <v/>
      </c>
      <c r="V157" s="265">
        <f t="shared" si="22"/>
        <v>0</v>
      </c>
      <c r="W157" s="250" t="str">
        <f>IF(A157="","",IF(OR(O157&lt;'Summary Financial Statement'!$I$9,O157&gt;'Summary Financial Statement'!$L$9),"CHECK DATES",""))</f>
        <v/>
      </c>
      <c r="X157" s="252" t="str">
        <f t="shared" si="29"/>
        <v/>
      </c>
      <c r="Y157" s="254" t="str">
        <f t="shared" si="30"/>
        <v/>
      </c>
      <c r="Z157" s="255"/>
    </row>
    <row r="158" spans="1:26" ht="15" x14ac:dyDescent="0.25">
      <c r="A158" s="186"/>
      <c r="B158" s="193">
        <v>149</v>
      </c>
      <c r="C158" s="256"/>
      <c r="D158" s="232"/>
      <c r="E158" s="192">
        <f t="shared" si="27"/>
        <v>10</v>
      </c>
      <c r="F158" s="144" t="str">
        <f>IFERROR(IF(MID(D158,4,3)="AFE",VLOOKUP(D158,'Affiliated entities'!$B$7:$T$37,2,FALSE),VLOOKUP(A158,Beneficiaries!$A$9:$C$38,2,FALSE)),"")</f>
        <v/>
      </c>
      <c r="G158" s="187" t="str">
        <f>IFERROR(IF(MID(D158,4,3)="AFE",VLOOKUP(D158,'Affiliated entities'!$B$7:$T$37,4,FALSE),VLOOKUP(A158,Beneficiaries!$A$9:$C$38,3,FALSE)),"")</f>
        <v/>
      </c>
      <c r="H158" s="188" t="b">
        <f t="shared" si="23"/>
        <v>1</v>
      </c>
      <c r="I158" s="147" t="str">
        <f t="shared" si="24"/>
        <v/>
      </c>
      <c r="J158" s="300">
        <f t="shared" si="25"/>
        <v>0</v>
      </c>
      <c r="K158" s="150"/>
      <c r="L158" s="230"/>
      <c r="M158" s="150"/>
      <c r="N158" s="234"/>
      <c r="O158" s="285"/>
      <c r="P158" s="284"/>
      <c r="Q158" s="282"/>
      <c r="R158" s="284"/>
      <c r="S158" s="288"/>
      <c r="T158" s="278" t="str">
        <f t="shared" si="28"/>
        <v/>
      </c>
      <c r="U158" s="317" t="str">
        <f t="shared" si="26"/>
        <v/>
      </c>
      <c r="V158" s="265">
        <f t="shared" si="22"/>
        <v>0</v>
      </c>
      <c r="W158" s="250" t="str">
        <f>IF(A158="","",IF(OR(O158&lt;'Summary Financial Statement'!$I$9,O158&gt;'Summary Financial Statement'!$L$9),"CHECK DATES",""))</f>
        <v/>
      </c>
      <c r="X158" s="252" t="str">
        <f t="shared" si="29"/>
        <v/>
      </c>
      <c r="Y158" s="254" t="str">
        <f t="shared" si="30"/>
        <v/>
      </c>
      <c r="Z158" s="255"/>
    </row>
    <row r="159" spans="1:26" ht="15" x14ac:dyDescent="0.25">
      <c r="A159" s="186"/>
      <c r="B159" s="193">
        <v>150</v>
      </c>
      <c r="C159" s="256"/>
      <c r="D159" s="232"/>
      <c r="E159" s="192">
        <f t="shared" si="27"/>
        <v>10</v>
      </c>
      <c r="F159" s="144" t="str">
        <f>IFERROR(IF(MID(D159,4,3)="AFE",VLOOKUP(D159,'Affiliated entities'!$B$7:$T$37,2,FALSE),VLOOKUP(A159,Beneficiaries!$A$9:$C$38,2,FALSE)),"")</f>
        <v/>
      </c>
      <c r="G159" s="187" t="str">
        <f>IFERROR(IF(MID(D159,4,3)="AFE",VLOOKUP(D159,'Affiliated entities'!$B$7:$T$37,4,FALSE),VLOOKUP(A159,Beneficiaries!$A$9:$C$38,3,FALSE)),"")</f>
        <v/>
      </c>
      <c r="H159" s="188" t="b">
        <f t="shared" si="23"/>
        <v>1</v>
      </c>
      <c r="I159" s="147" t="str">
        <f t="shared" si="24"/>
        <v/>
      </c>
      <c r="J159" s="300">
        <f t="shared" si="25"/>
        <v>0</v>
      </c>
      <c r="K159" s="150"/>
      <c r="L159" s="230"/>
      <c r="M159" s="150"/>
      <c r="N159" s="234"/>
      <c r="O159" s="285"/>
      <c r="P159" s="284"/>
      <c r="Q159" s="282"/>
      <c r="R159" s="284"/>
      <c r="S159" s="288"/>
      <c r="T159" s="278" t="str">
        <f t="shared" si="28"/>
        <v/>
      </c>
      <c r="U159" s="317" t="str">
        <f t="shared" si="26"/>
        <v/>
      </c>
      <c r="V159" s="265">
        <f t="shared" si="22"/>
        <v>0</v>
      </c>
      <c r="W159" s="250" t="str">
        <f>IF(A159="","",IF(OR(O159&lt;'Summary Financial Statement'!$I$9,O159&gt;'Summary Financial Statement'!$L$9),"CHECK DATES",""))</f>
        <v/>
      </c>
      <c r="X159" s="252" t="str">
        <f t="shared" si="29"/>
        <v/>
      </c>
      <c r="Y159" s="254" t="str">
        <f t="shared" si="30"/>
        <v/>
      </c>
      <c r="Z159" s="255"/>
    </row>
    <row r="160" spans="1:26" ht="15" x14ac:dyDescent="0.25">
      <c r="A160" s="186"/>
      <c r="B160" s="193">
        <v>151</v>
      </c>
      <c r="C160" s="256"/>
      <c r="D160" s="232"/>
      <c r="E160" s="192">
        <f t="shared" si="27"/>
        <v>10</v>
      </c>
      <c r="F160" s="144" t="str">
        <f>IFERROR(IF(MID(D160,4,3)="AFE",VLOOKUP(D160,'Affiliated entities'!$B$7:$T$37,2,FALSE),VLOOKUP(A160,Beneficiaries!$A$9:$C$38,2,FALSE)),"")</f>
        <v/>
      </c>
      <c r="G160" s="187" t="str">
        <f>IFERROR(IF(MID(D160,4,3)="AFE",VLOOKUP(D160,'Affiliated entities'!$B$7:$T$37,4,FALSE),VLOOKUP(A160,Beneficiaries!$A$9:$C$38,3,FALSE)),"")</f>
        <v/>
      </c>
      <c r="H160" s="188" t="b">
        <f t="shared" si="23"/>
        <v>1</v>
      </c>
      <c r="I160" s="147" t="str">
        <f t="shared" si="24"/>
        <v/>
      </c>
      <c r="J160" s="300">
        <f t="shared" si="25"/>
        <v>0</v>
      </c>
      <c r="K160" s="150"/>
      <c r="L160" s="230"/>
      <c r="M160" s="150"/>
      <c r="N160" s="234"/>
      <c r="O160" s="285"/>
      <c r="P160" s="284"/>
      <c r="Q160" s="282"/>
      <c r="R160" s="284"/>
      <c r="S160" s="288"/>
      <c r="T160" s="278" t="str">
        <f t="shared" si="28"/>
        <v/>
      </c>
      <c r="U160" s="317" t="str">
        <f t="shared" si="26"/>
        <v/>
      </c>
      <c r="V160" s="265">
        <f t="shared" si="22"/>
        <v>0</v>
      </c>
      <c r="W160" s="250" t="str">
        <f>IF(A160="","",IF(OR(O160&lt;'Summary Financial Statement'!$I$9,O160&gt;'Summary Financial Statement'!$L$9),"CHECK DATES",""))</f>
        <v/>
      </c>
      <c r="X160" s="252" t="str">
        <f t="shared" si="29"/>
        <v/>
      </c>
      <c r="Y160" s="254" t="str">
        <f t="shared" si="30"/>
        <v/>
      </c>
      <c r="Z160" s="255"/>
    </row>
    <row r="161" spans="1:26" ht="15" x14ac:dyDescent="0.25">
      <c r="A161" s="186"/>
      <c r="B161" s="193">
        <v>152</v>
      </c>
      <c r="C161" s="256"/>
      <c r="D161" s="232"/>
      <c r="E161" s="192">
        <f t="shared" si="27"/>
        <v>10</v>
      </c>
      <c r="F161" s="144" t="str">
        <f>IFERROR(IF(MID(D161,4,3)="AFE",VLOOKUP(D161,'Affiliated entities'!$B$7:$T$37,2,FALSE),VLOOKUP(A161,Beneficiaries!$A$9:$C$38,2,FALSE)),"")</f>
        <v/>
      </c>
      <c r="G161" s="187" t="str">
        <f>IFERROR(IF(MID(D161,4,3)="AFE",VLOOKUP(D161,'Affiliated entities'!$B$7:$T$37,4,FALSE),VLOOKUP(A161,Beneficiaries!$A$9:$C$38,3,FALSE)),"")</f>
        <v/>
      </c>
      <c r="H161" s="188" t="b">
        <f t="shared" si="23"/>
        <v>1</v>
      </c>
      <c r="I161" s="147" t="str">
        <f t="shared" si="24"/>
        <v/>
      </c>
      <c r="J161" s="300">
        <f t="shared" si="25"/>
        <v>0</v>
      </c>
      <c r="K161" s="150"/>
      <c r="L161" s="230"/>
      <c r="M161" s="150"/>
      <c r="N161" s="234"/>
      <c r="O161" s="285"/>
      <c r="P161" s="284"/>
      <c r="Q161" s="282"/>
      <c r="R161" s="284"/>
      <c r="S161" s="288"/>
      <c r="T161" s="278" t="str">
        <f t="shared" si="28"/>
        <v/>
      </c>
      <c r="U161" s="317" t="str">
        <f t="shared" si="26"/>
        <v/>
      </c>
      <c r="V161" s="265">
        <f t="shared" si="22"/>
        <v>0</v>
      </c>
      <c r="W161" s="250" t="str">
        <f>IF(A161="","",IF(OR(O161&lt;'Summary Financial Statement'!$I$9,O161&gt;'Summary Financial Statement'!$L$9),"CHECK DATES",""))</f>
        <v/>
      </c>
      <c r="X161" s="252" t="str">
        <f t="shared" si="29"/>
        <v/>
      </c>
      <c r="Y161" s="254" t="str">
        <f t="shared" si="30"/>
        <v/>
      </c>
      <c r="Z161" s="255"/>
    </row>
    <row r="162" spans="1:26" ht="15" x14ac:dyDescent="0.25">
      <c r="A162" s="186"/>
      <c r="B162" s="193">
        <v>153</v>
      </c>
      <c r="C162" s="256"/>
      <c r="D162" s="232"/>
      <c r="E162" s="192">
        <f t="shared" si="27"/>
        <v>10</v>
      </c>
      <c r="F162" s="144" t="str">
        <f>IFERROR(IF(MID(D162,4,3)="AFE",VLOOKUP(D162,'Affiliated entities'!$B$7:$T$37,2,FALSE),VLOOKUP(A162,Beneficiaries!$A$9:$C$38,2,FALSE)),"")</f>
        <v/>
      </c>
      <c r="G162" s="187" t="str">
        <f>IFERROR(IF(MID(D162,4,3)="AFE",VLOOKUP(D162,'Affiliated entities'!$B$7:$T$37,4,FALSE),VLOOKUP(A162,Beneficiaries!$A$9:$C$38,3,FALSE)),"")</f>
        <v/>
      </c>
      <c r="H162" s="188" t="b">
        <f t="shared" si="23"/>
        <v>1</v>
      </c>
      <c r="I162" s="147" t="str">
        <f t="shared" si="24"/>
        <v/>
      </c>
      <c r="J162" s="300">
        <f t="shared" si="25"/>
        <v>0</v>
      </c>
      <c r="K162" s="150"/>
      <c r="L162" s="230"/>
      <c r="M162" s="150"/>
      <c r="N162" s="234"/>
      <c r="O162" s="285"/>
      <c r="P162" s="284"/>
      <c r="Q162" s="282"/>
      <c r="R162" s="284"/>
      <c r="S162" s="288"/>
      <c r="T162" s="278" t="str">
        <f t="shared" si="28"/>
        <v/>
      </c>
      <c r="U162" s="317" t="str">
        <f t="shared" si="26"/>
        <v/>
      </c>
      <c r="V162" s="265">
        <f t="shared" si="22"/>
        <v>0</v>
      </c>
      <c r="W162" s="250" t="str">
        <f>IF(A162="","",IF(OR(O162&lt;'Summary Financial Statement'!$I$9,O162&gt;'Summary Financial Statement'!$L$9),"CHECK DATES",""))</f>
        <v/>
      </c>
      <c r="X162" s="252" t="str">
        <f t="shared" si="29"/>
        <v/>
      </c>
      <c r="Y162" s="254" t="str">
        <f t="shared" si="30"/>
        <v/>
      </c>
      <c r="Z162" s="255"/>
    </row>
    <row r="163" spans="1:26" ht="15" x14ac:dyDescent="0.25">
      <c r="A163" s="186"/>
      <c r="B163" s="193">
        <v>154</v>
      </c>
      <c r="C163" s="256"/>
      <c r="D163" s="232"/>
      <c r="E163" s="192">
        <f t="shared" si="27"/>
        <v>10</v>
      </c>
      <c r="F163" s="144" t="str">
        <f>IFERROR(IF(MID(D163,4,3)="AFE",VLOOKUP(D163,'Affiliated entities'!$B$7:$T$37,2,FALSE),VLOOKUP(A163,Beneficiaries!$A$9:$C$38,2,FALSE)),"")</f>
        <v/>
      </c>
      <c r="G163" s="187" t="str">
        <f>IFERROR(IF(MID(D163,4,3)="AFE",VLOOKUP(D163,'Affiliated entities'!$B$7:$T$37,4,FALSE),VLOOKUP(A163,Beneficiaries!$A$9:$C$38,3,FALSE)),"")</f>
        <v/>
      </c>
      <c r="H163" s="188" t="b">
        <f t="shared" si="23"/>
        <v>1</v>
      </c>
      <c r="I163" s="147" t="str">
        <f t="shared" si="24"/>
        <v/>
      </c>
      <c r="J163" s="300">
        <f t="shared" si="25"/>
        <v>0</v>
      </c>
      <c r="K163" s="150"/>
      <c r="L163" s="230"/>
      <c r="M163" s="150"/>
      <c r="N163" s="234"/>
      <c r="O163" s="285"/>
      <c r="P163" s="284"/>
      <c r="Q163" s="282"/>
      <c r="R163" s="284"/>
      <c r="S163" s="288"/>
      <c r="T163" s="278" t="str">
        <f t="shared" si="28"/>
        <v/>
      </c>
      <c r="U163" s="317" t="str">
        <f t="shared" si="26"/>
        <v/>
      </c>
      <c r="V163" s="265">
        <f t="shared" si="22"/>
        <v>0</v>
      </c>
      <c r="W163" s="250" t="str">
        <f>IF(A163="","",IF(OR(O163&lt;'Summary Financial Statement'!$I$9,O163&gt;'Summary Financial Statement'!$L$9),"CHECK DATES",""))</f>
        <v/>
      </c>
      <c r="X163" s="252" t="str">
        <f t="shared" si="29"/>
        <v/>
      </c>
      <c r="Y163" s="254" t="str">
        <f t="shared" si="30"/>
        <v/>
      </c>
      <c r="Z163" s="255"/>
    </row>
    <row r="164" spans="1:26" ht="15" x14ac:dyDescent="0.25">
      <c r="A164" s="186"/>
      <c r="B164" s="193">
        <v>155</v>
      </c>
      <c r="C164" s="256"/>
      <c r="D164" s="232"/>
      <c r="E164" s="192">
        <f t="shared" si="27"/>
        <v>10</v>
      </c>
      <c r="F164" s="144" t="str">
        <f>IFERROR(IF(MID(D164,4,3)="AFE",VLOOKUP(D164,'Affiliated entities'!$B$7:$T$37,2,FALSE),VLOOKUP(A164,Beneficiaries!$A$9:$C$38,2,FALSE)),"")</f>
        <v/>
      </c>
      <c r="G164" s="187" t="str">
        <f>IFERROR(IF(MID(D164,4,3)="AFE",VLOOKUP(D164,'Affiliated entities'!$B$7:$T$37,4,FALSE),VLOOKUP(A164,Beneficiaries!$A$9:$C$38,3,FALSE)),"")</f>
        <v/>
      </c>
      <c r="H164" s="188" t="b">
        <f t="shared" si="23"/>
        <v>1</v>
      </c>
      <c r="I164" s="147" t="str">
        <f t="shared" si="24"/>
        <v/>
      </c>
      <c r="J164" s="300">
        <f t="shared" si="25"/>
        <v>0</v>
      </c>
      <c r="K164" s="150"/>
      <c r="L164" s="230"/>
      <c r="M164" s="150"/>
      <c r="N164" s="234"/>
      <c r="O164" s="285"/>
      <c r="P164" s="284"/>
      <c r="Q164" s="282"/>
      <c r="R164" s="284"/>
      <c r="S164" s="288"/>
      <c r="T164" s="278" t="str">
        <f t="shared" si="28"/>
        <v/>
      </c>
      <c r="U164" s="317" t="str">
        <f t="shared" si="26"/>
        <v/>
      </c>
      <c r="V164" s="265">
        <f t="shared" si="22"/>
        <v>0</v>
      </c>
      <c r="W164" s="250" t="str">
        <f>IF(A164="","",IF(OR(O164&lt;'Summary Financial Statement'!$I$9,O164&gt;'Summary Financial Statement'!$L$9),"CHECK DATES",""))</f>
        <v/>
      </c>
      <c r="X164" s="252" t="str">
        <f t="shared" si="29"/>
        <v/>
      </c>
      <c r="Y164" s="254" t="str">
        <f t="shared" si="30"/>
        <v/>
      </c>
      <c r="Z164" s="255"/>
    </row>
    <row r="165" spans="1:26" ht="15" x14ac:dyDescent="0.25">
      <c r="A165" s="186"/>
      <c r="B165" s="193">
        <v>156</v>
      </c>
      <c r="C165" s="256"/>
      <c r="D165" s="232"/>
      <c r="E165" s="192">
        <f t="shared" si="27"/>
        <v>10</v>
      </c>
      <c r="F165" s="144" t="str">
        <f>IFERROR(IF(MID(D165,4,3)="AFE",VLOOKUP(D165,'Affiliated entities'!$B$7:$T$37,2,FALSE),VLOOKUP(A165,Beneficiaries!$A$9:$C$38,2,FALSE)),"")</f>
        <v/>
      </c>
      <c r="G165" s="187" t="str">
        <f>IFERROR(IF(MID(D165,4,3)="AFE",VLOOKUP(D165,'Affiliated entities'!$B$7:$T$37,4,FALSE),VLOOKUP(A165,Beneficiaries!$A$9:$C$38,3,FALSE)),"")</f>
        <v/>
      </c>
      <c r="H165" s="188" t="b">
        <f t="shared" si="23"/>
        <v>1</v>
      </c>
      <c r="I165" s="147" t="str">
        <f t="shared" si="24"/>
        <v/>
      </c>
      <c r="J165" s="300">
        <f t="shared" si="25"/>
        <v>0</v>
      </c>
      <c r="K165" s="150"/>
      <c r="L165" s="230"/>
      <c r="M165" s="150"/>
      <c r="N165" s="234"/>
      <c r="O165" s="285"/>
      <c r="P165" s="284"/>
      <c r="Q165" s="282"/>
      <c r="R165" s="284"/>
      <c r="S165" s="288"/>
      <c r="T165" s="278" t="str">
        <f t="shared" si="28"/>
        <v/>
      </c>
      <c r="U165" s="317" t="str">
        <f t="shared" si="26"/>
        <v/>
      </c>
      <c r="V165" s="265">
        <f t="shared" si="22"/>
        <v>0</v>
      </c>
      <c r="W165" s="250" t="str">
        <f>IF(A165="","",IF(OR(O165&lt;'Summary Financial Statement'!$I$9,O165&gt;'Summary Financial Statement'!$L$9),"CHECK DATES",""))</f>
        <v/>
      </c>
      <c r="X165" s="252" t="str">
        <f t="shared" si="29"/>
        <v/>
      </c>
      <c r="Y165" s="254" t="str">
        <f t="shared" si="30"/>
        <v/>
      </c>
      <c r="Z165" s="255"/>
    </row>
    <row r="166" spans="1:26" ht="15" x14ac:dyDescent="0.25">
      <c r="A166" s="186"/>
      <c r="B166" s="193">
        <v>157</v>
      </c>
      <c r="C166" s="256"/>
      <c r="D166" s="232"/>
      <c r="E166" s="192">
        <f t="shared" si="27"/>
        <v>10</v>
      </c>
      <c r="F166" s="144" t="str">
        <f>IFERROR(IF(MID(D166,4,3)="AFE",VLOOKUP(D166,'Affiliated entities'!$B$7:$T$37,2,FALSE),VLOOKUP(A166,Beneficiaries!$A$9:$C$38,2,FALSE)),"")</f>
        <v/>
      </c>
      <c r="G166" s="187" t="str">
        <f>IFERROR(IF(MID(D166,4,3)="AFE",VLOOKUP(D166,'Affiliated entities'!$B$7:$T$37,4,FALSE),VLOOKUP(A166,Beneficiaries!$A$9:$C$38,3,FALSE)),"")</f>
        <v/>
      </c>
      <c r="H166" s="188" t="b">
        <f t="shared" si="23"/>
        <v>1</v>
      </c>
      <c r="I166" s="147" t="str">
        <f t="shared" si="24"/>
        <v/>
      </c>
      <c r="J166" s="300">
        <f t="shared" si="25"/>
        <v>0</v>
      </c>
      <c r="K166" s="150"/>
      <c r="L166" s="230"/>
      <c r="M166" s="150"/>
      <c r="N166" s="234"/>
      <c r="O166" s="285"/>
      <c r="P166" s="284"/>
      <c r="Q166" s="282"/>
      <c r="R166" s="284"/>
      <c r="S166" s="288"/>
      <c r="T166" s="278" t="str">
        <f t="shared" si="28"/>
        <v/>
      </c>
      <c r="U166" s="317" t="str">
        <f t="shared" si="26"/>
        <v/>
      </c>
      <c r="V166" s="265">
        <f t="shared" si="22"/>
        <v>0</v>
      </c>
      <c r="W166" s="250" t="str">
        <f>IF(A166="","",IF(OR(O166&lt;'Summary Financial Statement'!$I$9,O166&gt;'Summary Financial Statement'!$L$9),"CHECK DATES",""))</f>
        <v/>
      </c>
      <c r="X166" s="252" t="str">
        <f t="shared" si="29"/>
        <v/>
      </c>
      <c r="Y166" s="254" t="str">
        <f t="shared" si="30"/>
        <v/>
      </c>
      <c r="Z166" s="255"/>
    </row>
    <row r="167" spans="1:26" ht="15" x14ac:dyDescent="0.25">
      <c r="A167" s="186"/>
      <c r="B167" s="193">
        <v>158</v>
      </c>
      <c r="C167" s="256"/>
      <c r="D167" s="232"/>
      <c r="E167" s="192">
        <f t="shared" si="27"/>
        <v>10</v>
      </c>
      <c r="F167" s="144" t="str">
        <f>IFERROR(IF(MID(D167,4,3)="AFE",VLOOKUP(D167,'Affiliated entities'!$B$7:$T$37,2,FALSE),VLOOKUP(A167,Beneficiaries!$A$9:$C$38,2,FALSE)),"")</f>
        <v/>
      </c>
      <c r="G167" s="187" t="str">
        <f>IFERROR(IF(MID(D167,4,3)="AFE",VLOOKUP(D167,'Affiliated entities'!$B$7:$T$37,4,FALSE),VLOOKUP(A167,Beneficiaries!$A$9:$C$38,3,FALSE)),"")</f>
        <v/>
      </c>
      <c r="H167" s="188" t="b">
        <f t="shared" si="23"/>
        <v>1</v>
      </c>
      <c r="I167" s="147" t="str">
        <f t="shared" si="24"/>
        <v/>
      </c>
      <c r="J167" s="300">
        <f t="shared" si="25"/>
        <v>0</v>
      </c>
      <c r="K167" s="150"/>
      <c r="L167" s="230"/>
      <c r="M167" s="150"/>
      <c r="N167" s="234"/>
      <c r="O167" s="285"/>
      <c r="P167" s="284"/>
      <c r="Q167" s="282"/>
      <c r="R167" s="284"/>
      <c r="S167" s="288"/>
      <c r="T167" s="278" t="str">
        <f t="shared" si="28"/>
        <v/>
      </c>
      <c r="U167" s="317" t="str">
        <f t="shared" si="26"/>
        <v/>
      </c>
      <c r="V167" s="265">
        <f t="shared" si="22"/>
        <v>0</v>
      </c>
      <c r="W167" s="250" t="str">
        <f>IF(A167="","",IF(OR(O167&lt;'Summary Financial Statement'!$I$9,O167&gt;'Summary Financial Statement'!$L$9),"CHECK DATES",""))</f>
        <v/>
      </c>
      <c r="X167" s="252" t="str">
        <f t="shared" si="29"/>
        <v/>
      </c>
      <c r="Y167" s="254" t="str">
        <f t="shared" si="30"/>
        <v/>
      </c>
      <c r="Z167" s="255"/>
    </row>
    <row r="168" spans="1:26" ht="15" x14ac:dyDescent="0.25">
      <c r="A168" s="186"/>
      <c r="B168" s="193">
        <v>159</v>
      </c>
      <c r="C168" s="256"/>
      <c r="D168" s="232"/>
      <c r="E168" s="192">
        <f t="shared" si="27"/>
        <v>10</v>
      </c>
      <c r="F168" s="144" t="str">
        <f>IFERROR(IF(MID(D168,4,3)="AFE",VLOOKUP(D168,'Affiliated entities'!$B$7:$T$37,2,FALSE),VLOOKUP(A168,Beneficiaries!$A$9:$C$38,2,FALSE)),"")</f>
        <v/>
      </c>
      <c r="G168" s="187" t="str">
        <f>IFERROR(IF(MID(D168,4,3)="AFE",VLOOKUP(D168,'Affiliated entities'!$B$7:$T$37,4,FALSE),VLOOKUP(A168,Beneficiaries!$A$9:$C$38,3,FALSE)),"")</f>
        <v/>
      </c>
      <c r="H168" s="188" t="b">
        <f t="shared" si="23"/>
        <v>1</v>
      </c>
      <c r="I168" s="147" t="str">
        <f t="shared" si="24"/>
        <v/>
      </c>
      <c r="J168" s="300">
        <f t="shared" si="25"/>
        <v>0</v>
      </c>
      <c r="K168" s="150"/>
      <c r="L168" s="230"/>
      <c r="M168" s="150"/>
      <c r="N168" s="234"/>
      <c r="O168" s="285"/>
      <c r="P168" s="284"/>
      <c r="Q168" s="282"/>
      <c r="R168" s="284"/>
      <c r="S168" s="288"/>
      <c r="T168" s="278" t="str">
        <f t="shared" si="28"/>
        <v/>
      </c>
      <c r="U168" s="317" t="str">
        <f t="shared" si="26"/>
        <v/>
      </c>
      <c r="V168" s="265">
        <f t="shared" si="22"/>
        <v>0</v>
      </c>
      <c r="W168" s="250" t="str">
        <f>IF(A168="","",IF(OR(O168&lt;'Summary Financial Statement'!$I$9,O168&gt;'Summary Financial Statement'!$L$9),"CHECK DATES",""))</f>
        <v/>
      </c>
      <c r="X168" s="252" t="str">
        <f t="shared" si="29"/>
        <v/>
      </c>
      <c r="Y168" s="254" t="str">
        <f t="shared" si="30"/>
        <v/>
      </c>
      <c r="Z168" s="255"/>
    </row>
    <row r="169" spans="1:26" ht="15" x14ac:dyDescent="0.25">
      <c r="A169" s="186"/>
      <c r="B169" s="193">
        <v>160</v>
      </c>
      <c r="C169" s="256"/>
      <c r="D169" s="232"/>
      <c r="E169" s="192">
        <f t="shared" si="27"/>
        <v>10</v>
      </c>
      <c r="F169" s="144" t="str">
        <f>IFERROR(IF(MID(D169,4,3)="AFE",VLOOKUP(D169,'Affiliated entities'!$B$7:$T$37,2,FALSE),VLOOKUP(A169,Beneficiaries!$A$9:$C$38,2,FALSE)),"")</f>
        <v/>
      </c>
      <c r="G169" s="187" t="str">
        <f>IFERROR(IF(MID(D169,4,3)="AFE",VLOOKUP(D169,'Affiliated entities'!$B$7:$T$37,4,FALSE),VLOOKUP(A169,Beneficiaries!$A$9:$C$38,3,FALSE)),"")</f>
        <v/>
      </c>
      <c r="H169" s="188" t="b">
        <f t="shared" si="23"/>
        <v>1</v>
      </c>
      <c r="I169" s="147" t="str">
        <f t="shared" si="24"/>
        <v/>
      </c>
      <c r="J169" s="300">
        <f t="shared" si="25"/>
        <v>0</v>
      </c>
      <c r="K169" s="150"/>
      <c r="L169" s="230"/>
      <c r="M169" s="150"/>
      <c r="N169" s="234"/>
      <c r="O169" s="285"/>
      <c r="P169" s="284"/>
      <c r="Q169" s="282"/>
      <c r="R169" s="284"/>
      <c r="S169" s="288"/>
      <c r="T169" s="278" t="str">
        <f t="shared" si="28"/>
        <v/>
      </c>
      <c r="U169" s="317" t="str">
        <f t="shared" si="26"/>
        <v/>
      </c>
      <c r="V169" s="265">
        <f t="shared" si="22"/>
        <v>0</v>
      </c>
      <c r="W169" s="250" t="str">
        <f>IF(A169="","",IF(OR(O169&lt;'Summary Financial Statement'!$I$9,O169&gt;'Summary Financial Statement'!$L$9),"CHECK DATES",""))</f>
        <v/>
      </c>
      <c r="X169" s="252" t="str">
        <f t="shared" si="29"/>
        <v/>
      </c>
      <c r="Y169" s="254" t="str">
        <f t="shared" si="30"/>
        <v/>
      </c>
      <c r="Z169" s="255"/>
    </row>
    <row r="170" spans="1:26" ht="15" x14ac:dyDescent="0.25">
      <c r="A170" s="186"/>
      <c r="B170" s="193">
        <v>161</v>
      </c>
      <c r="C170" s="256"/>
      <c r="D170" s="232"/>
      <c r="E170" s="192">
        <f t="shared" si="27"/>
        <v>10</v>
      </c>
      <c r="F170" s="144" t="str">
        <f>IFERROR(IF(MID(D170,4,3)="AFE",VLOOKUP(D170,'Affiliated entities'!$B$7:$T$37,2,FALSE),VLOOKUP(A170,Beneficiaries!$A$9:$C$38,2,FALSE)),"")</f>
        <v/>
      </c>
      <c r="G170" s="187" t="str">
        <f>IFERROR(IF(MID(D170,4,3)="AFE",VLOOKUP(D170,'Affiliated entities'!$B$7:$T$37,4,FALSE),VLOOKUP(A170,Beneficiaries!$A$9:$C$38,3,FALSE)),"")</f>
        <v/>
      </c>
      <c r="H170" s="188" t="b">
        <f t="shared" si="23"/>
        <v>1</v>
      </c>
      <c r="I170" s="147" t="str">
        <f t="shared" si="24"/>
        <v/>
      </c>
      <c r="J170" s="300">
        <f t="shared" si="25"/>
        <v>0</v>
      </c>
      <c r="K170" s="150"/>
      <c r="L170" s="230"/>
      <c r="M170" s="150"/>
      <c r="N170" s="234"/>
      <c r="O170" s="285"/>
      <c r="P170" s="284"/>
      <c r="Q170" s="282"/>
      <c r="R170" s="284"/>
      <c r="S170" s="288"/>
      <c r="T170" s="278" t="str">
        <f t="shared" si="28"/>
        <v/>
      </c>
      <c r="U170" s="317" t="str">
        <f t="shared" si="26"/>
        <v/>
      </c>
      <c r="V170" s="265">
        <f t="shared" si="22"/>
        <v>0</v>
      </c>
      <c r="W170" s="250" t="str">
        <f>IF(A170="","",IF(OR(O170&lt;'Summary Financial Statement'!$I$9,O170&gt;'Summary Financial Statement'!$L$9),"CHECK DATES",""))</f>
        <v/>
      </c>
      <c r="X170" s="252" t="str">
        <f t="shared" si="29"/>
        <v/>
      </c>
      <c r="Y170" s="254" t="str">
        <f t="shared" si="30"/>
        <v/>
      </c>
      <c r="Z170" s="255"/>
    </row>
    <row r="171" spans="1:26" ht="15" x14ac:dyDescent="0.25">
      <c r="A171" s="186"/>
      <c r="B171" s="193">
        <v>162</v>
      </c>
      <c r="C171" s="256"/>
      <c r="D171" s="232"/>
      <c r="E171" s="192">
        <f t="shared" si="27"/>
        <v>10</v>
      </c>
      <c r="F171" s="144" t="str">
        <f>IFERROR(IF(MID(D171,4,3)="AFE",VLOOKUP(D171,'Affiliated entities'!$B$7:$T$37,2,FALSE),VLOOKUP(A171,Beneficiaries!$A$9:$C$38,2,FALSE)),"")</f>
        <v/>
      </c>
      <c r="G171" s="187" t="str">
        <f>IFERROR(IF(MID(D171,4,3)="AFE",VLOOKUP(D171,'Affiliated entities'!$B$7:$T$37,4,FALSE),VLOOKUP(A171,Beneficiaries!$A$9:$C$38,3,FALSE)),"")</f>
        <v/>
      </c>
      <c r="H171" s="188" t="b">
        <f t="shared" si="23"/>
        <v>1</v>
      </c>
      <c r="I171" s="147" t="str">
        <f t="shared" si="24"/>
        <v/>
      </c>
      <c r="J171" s="300">
        <f t="shared" si="25"/>
        <v>0</v>
      </c>
      <c r="K171" s="150"/>
      <c r="L171" s="230"/>
      <c r="M171" s="150"/>
      <c r="N171" s="234"/>
      <c r="O171" s="285"/>
      <c r="P171" s="284"/>
      <c r="Q171" s="282"/>
      <c r="R171" s="284"/>
      <c r="S171" s="288"/>
      <c r="T171" s="278" t="str">
        <f t="shared" si="28"/>
        <v/>
      </c>
      <c r="U171" s="317" t="str">
        <f t="shared" si="26"/>
        <v/>
      </c>
      <c r="V171" s="265">
        <f t="shared" si="22"/>
        <v>0</v>
      </c>
      <c r="W171" s="250" t="str">
        <f>IF(A171="","",IF(OR(O171&lt;'Summary Financial Statement'!$I$9,O171&gt;'Summary Financial Statement'!$L$9),"CHECK DATES",""))</f>
        <v/>
      </c>
      <c r="X171" s="252" t="str">
        <f t="shared" si="29"/>
        <v/>
      </c>
      <c r="Y171" s="254" t="str">
        <f t="shared" si="30"/>
        <v/>
      </c>
      <c r="Z171" s="255"/>
    </row>
    <row r="172" spans="1:26" ht="15" x14ac:dyDescent="0.25">
      <c r="A172" s="186"/>
      <c r="B172" s="193">
        <v>163</v>
      </c>
      <c r="C172" s="256"/>
      <c r="D172" s="232"/>
      <c r="E172" s="192">
        <f t="shared" si="27"/>
        <v>10</v>
      </c>
      <c r="F172" s="144" t="str">
        <f>IFERROR(IF(MID(D172,4,3)="AFE",VLOOKUP(D172,'Affiliated entities'!$B$7:$T$37,2,FALSE),VLOOKUP(A172,Beneficiaries!$A$9:$C$38,2,FALSE)),"")</f>
        <v/>
      </c>
      <c r="G172" s="187" t="str">
        <f>IFERROR(IF(MID(D172,4,3)="AFE",VLOOKUP(D172,'Affiliated entities'!$B$7:$T$37,4,FALSE),VLOOKUP(A172,Beneficiaries!$A$9:$C$38,3,FALSE)),"")</f>
        <v/>
      </c>
      <c r="H172" s="188" t="b">
        <f t="shared" si="23"/>
        <v>1</v>
      </c>
      <c r="I172" s="147" t="str">
        <f t="shared" si="24"/>
        <v/>
      </c>
      <c r="J172" s="300">
        <f t="shared" si="25"/>
        <v>0</v>
      </c>
      <c r="K172" s="150"/>
      <c r="L172" s="230"/>
      <c r="M172" s="150"/>
      <c r="N172" s="234"/>
      <c r="O172" s="285"/>
      <c r="P172" s="284"/>
      <c r="Q172" s="282"/>
      <c r="R172" s="284"/>
      <c r="S172" s="288"/>
      <c r="T172" s="278" t="str">
        <f t="shared" si="28"/>
        <v/>
      </c>
      <c r="U172" s="317" t="str">
        <f t="shared" si="26"/>
        <v/>
      </c>
      <c r="V172" s="265">
        <f t="shared" si="22"/>
        <v>0</v>
      </c>
      <c r="W172" s="250" t="str">
        <f>IF(A172="","",IF(OR(O172&lt;'Summary Financial Statement'!$I$9,O172&gt;'Summary Financial Statement'!$L$9),"CHECK DATES",""))</f>
        <v/>
      </c>
      <c r="X172" s="252" t="str">
        <f t="shared" si="29"/>
        <v/>
      </c>
      <c r="Y172" s="254" t="str">
        <f t="shared" si="30"/>
        <v/>
      </c>
      <c r="Z172" s="255"/>
    </row>
    <row r="173" spans="1:26" ht="15" x14ac:dyDescent="0.25">
      <c r="A173" s="186"/>
      <c r="B173" s="193">
        <v>164</v>
      </c>
      <c r="C173" s="256"/>
      <c r="D173" s="232"/>
      <c r="E173" s="192">
        <f t="shared" si="27"/>
        <v>10</v>
      </c>
      <c r="F173" s="144" t="str">
        <f>IFERROR(IF(MID(D173,4,3)="AFE",VLOOKUP(D173,'Affiliated entities'!$B$7:$T$37,2,FALSE),VLOOKUP(A173,Beneficiaries!$A$9:$C$38,2,FALSE)),"")</f>
        <v/>
      </c>
      <c r="G173" s="187" t="str">
        <f>IFERROR(IF(MID(D173,4,3)="AFE",VLOOKUP(D173,'Affiliated entities'!$B$7:$T$37,4,FALSE),VLOOKUP(A173,Beneficiaries!$A$9:$C$38,3,FALSE)),"")</f>
        <v/>
      </c>
      <c r="H173" s="188" t="b">
        <f t="shared" si="23"/>
        <v>1</v>
      </c>
      <c r="I173" s="147" t="str">
        <f t="shared" si="24"/>
        <v/>
      </c>
      <c r="J173" s="300">
        <f t="shared" si="25"/>
        <v>0</v>
      </c>
      <c r="K173" s="150"/>
      <c r="L173" s="230"/>
      <c r="M173" s="150"/>
      <c r="N173" s="234"/>
      <c r="O173" s="285"/>
      <c r="P173" s="284"/>
      <c r="Q173" s="282"/>
      <c r="R173" s="284"/>
      <c r="S173" s="288"/>
      <c r="T173" s="278" t="str">
        <f t="shared" si="28"/>
        <v/>
      </c>
      <c r="U173" s="317" t="str">
        <f t="shared" si="26"/>
        <v/>
      </c>
      <c r="V173" s="265">
        <f t="shared" si="22"/>
        <v>0</v>
      </c>
      <c r="W173" s="250" t="str">
        <f>IF(A173="","",IF(OR(O173&lt;'Summary Financial Statement'!$I$9,O173&gt;'Summary Financial Statement'!$L$9),"CHECK DATES",""))</f>
        <v/>
      </c>
      <c r="X173" s="252" t="str">
        <f t="shared" si="29"/>
        <v/>
      </c>
      <c r="Y173" s="254" t="str">
        <f t="shared" si="30"/>
        <v/>
      </c>
      <c r="Z173" s="255"/>
    </row>
    <row r="174" spans="1:26" ht="15" x14ac:dyDescent="0.25">
      <c r="A174" s="186"/>
      <c r="B174" s="193">
        <v>165</v>
      </c>
      <c r="C174" s="256"/>
      <c r="D174" s="232"/>
      <c r="E174" s="192">
        <f t="shared" si="27"/>
        <v>10</v>
      </c>
      <c r="F174" s="144" t="str">
        <f>IFERROR(IF(MID(D174,4,3)="AFE",VLOOKUP(D174,'Affiliated entities'!$B$7:$T$37,2,FALSE),VLOOKUP(A174,Beneficiaries!$A$9:$C$38,2,FALSE)),"")</f>
        <v/>
      </c>
      <c r="G174" s="187" t="str">
        <f>IFERROR(IF(MID(D174,4,3)="AFE",VLOOKUP(D174,'Affiliated entities'!$B$7:$T$37,4,FALSE),VLOOKUP(A174,Beneficiaries!$A$9:$C$38,3,FALSE)),"")</f>
        <v/>
      </c>
      <c r="H174" s="188" t="b">
        <f t="shared" si="23"/>
        <v>1</v>
      </c>
      <c r="I174" s="147" t="str">
        <f t="shared" si="24"/>
        <v/>
      </c>
      <c r="J174" s="300">
        <f t="shared" si="25"/>
        <v>0</v>
      </c>
      <c r="K174" s="150"/>
      <c r="L174" s="230"/>
      <c r="M174" s="150"/>
      <c r="N174" s="234"/>
      <c r="O174" s="285"/>
      <c r="P174" s="284"/>
      <c r="Q174" s="282"/>
      <c r="R174" s="284"/>
      <c r="S174" s="288"/>
      <c r="T174" s="278" t="str">
        <f t="shared" si="28"/>
        <v/>
      </c>
      <c r="U174" s="317" t="str">
        <f t="shared" si="26"/>
        <v/>
      </c>
      <c r="V174" s="265">
        <f t="shared" si="22"/>
        <v>0</v>
      </c>
      <c r="W174" s="250" t="str">
        <f>IF(A174="","",IF(OR(O174&lt;'Summary Financial Statement'!$I$9,O174&gt;'Summary Financial Statement'!$L$9),"CHECK DATES",""))</f>
        <v/>
      </c>
      <c r="X174" s="252" t="str">
        <f t="shared" si="29"/>
        <v/>
      </c>
      <c r="Y174" s="254" t="str">
        <f t="shared" si="30"/>
        <v/>
      </c>
      <c r="Z174" s="255"/>
    </row>
    <row r="175" spans="1:26" ht="15" x14ac:dyDescent="0.25">
      <c r="A175" s="186"/>
      <c r="B175" s="193">
        <v>166</v>
      </c>
      <c r="C175" s="256"/>
      <c r="D175" s="232"/>
      <c r="E175" s="192">
        <f t="shared" si="27"/>
        <v>10</v>
      </c>
      <c r="F175" s="144" t="str">
        <f>IFERROR(IF(MID(D175,4,3)="AFE",VLOOKUP(D175,'Affiliated entities'!$B$7:$T$37,2,FALSE),VLOOKUP(A175,Beneficiaries!$A$9:$C$38,2,FALSE)),"")</f>
        <v/>
      </c>
      <c r="G175" s="187" t="str">
        <f>IFERROR(IF(MID(D175,4,3)="AFE",VLOOKUP(D175,'Affiliated entities'!$B$7:$T$37,4,FALSE),VLOOKUP(A175,Beneficiaries!$A$9:$C$38,3,FALSE)),"")</f>
        <v/>
      </c>
      <c r="H175" s="188" t="b">
        <f t="shared" si="23"/>
        <v>1</v>
      </c>
      <c r="I175" s="147" t="str">
        <f t="shared" si="24"/>
        <v/>
      </c>
      <c r="J175" s="300">
        <f t="shared" si="25"/>
        <v>0</v>
      </c>
      <c r="K175" s="150"/>
      <c r="L175" s="230"/>
      <c r="M175" s="150"/>
      <c r="N175" s="234"/>
      <c r="O175" s="285"/>
      <c r="P175" s="284"/>
      <c r="Q175" s="282"/>
      <c r="R175" s="284"/>
      <c r="S175" s="288"/>
      <c r="T175" s="278" t="str">
        <f t="shared" si="28"/>
        <v/>
      </c>
      <c r="U175" s="317" t="str">
        <f t="shared" si="26"/>
        <v/>
      </c>
      <c r="V175" s="265">
        <f t="shared" si="22"/>
        <v>0</v>
      </c>
      <c r="W175" s="250" t="str">
        <f>IF(A175="","",IF(OR(O175&lt;'Summary Financial Statement'!$I$9,O175&gt;'Summary Financial Statement'!$L$9),"CHECK DATES",""))</f>
        <v/>
      </c>
      <c r="X175" s="252" t="str">
        <f t="shared" si="29"/>
        <v/>
      </c>
      <c r="Y175" s="254" t="str">
        <f t="shared" si="30"/>
        <v/>
      </c>
      <c r="Z175" s="255"/>
    </row>
    <row r="176" spans="1:26" ht="15" x14ac:dyDescent="0.25">
      <c r="A176" s="186"/>
      <c r="B176" s="193">
        <v>167</v>
      </c>
      <c r="C176" s="256"/>
      <c r="D176" s="232"/>
      <c r="E176" s="192">
        <f t="shared" si="27"/>
        <v>10</v>
      </c>
      <c r="F176" s="144" t="str">
        <f>IFERROR(IF(MID(D176,4,3)="AFE",VLOOKUP(D176,'Affiliated entities'!$B$7:$T$37,2,FALSE),VLOOKUP(A176,Beneficiaries!$A$9:$C$38,2,FALSE)),"")</f>
        <v/>
      </c>
      <c r="G176" s="187" t="str">
        <f>IFERROR(IF(MID(D176,4,3)="AFE",VLOOKUP(D176,'Affiliated entities'!$B$7:$T$37,4,FALSE),VLOOKUP(A176,Beneficiaries!$A$9:$C$38,3,FALSE)),"")</f>
        <v/>
      </c>
      <c r="H176" s="188" t="b">
        <f t="shared" si="23"/>
        <v>1</v>
      </c>
      <c r="I176" s="147" t="str">
        <f t="shared" si="24"/>
        <v/>
      </c>
      <c r="J176" s="300">
        <f t="shared" si="25"/>
        <v>0</v>
      </c>
      <c r="K176" s="150"/>
      <c r="L176" s="230"/>
      <c r="M176" s="150"/>
      <c r="N176" s="234"/>
      <c r="O176" s="285"/>
      <c r="P176" s="284"/>
      <c r="Q176" s="282"/>
      <c r="R176" s="284"/>
      <c r="S176" s="288"/>
      <c r="T176" s="278" t="str">
        <f t="shared" si="28"/>
        <v/>
      </c>
      <c r="U176" s="317" t="str">
        <f t="shared" si="26"/>
        <v/>
      </c>
      <c r="V176" s="265">
        <f t="shared" si="22"/>
        <v>0</v>
      </c>
      <c r="W176" s="250" t="str">
        <f>IF(A176="","",IF(OR(O176&lt;'Summary Financial Statement'!$I$9,O176&gt;'Summary Financial Statement'!$L$9),"CHECK DATES",""))</f>
        <v/>
      </c>
      <c r="X176" s="252" t="str">
        <f t="shared" si="29"/>
        <v/>
      </c>
      <c r="Y176" s="254" t="str">
        <f t="shared" si="30"/>
        <v/>
      </c>
      <c r="Z176" s="255"/>
    </row>
    <row r="177" spans="1:26" ht="15" x14ac:dyDescent="0.25">
      <c r="A177" s="186"/>
      <c r="B177" s="193">
        <v>168</v>
      </c>
      <c r="C177" s="256"/>
      <c r="D177" s="232"/>
      <c r="E177" s="192">
        <f t="shared" si="27"/>
        <v>10</v>
      </c>
      <c r="F177" s="144" t="str">
        <f>IFERROR(IF(MID(D177,4,3)="AFE",VLOOKUP(D177,'Affiliated entities'!$B$7:$T$37,2,FALSE),VLOOKUP(A177,Beneficiaries!$A$9:$C$38,2,FALSE)),"")</f>
        <v/>
      </c>
      <c r="G177" s="187" t="str">
        <f>IFERROR(IF(MID(D177,4,3)="AFE",VLOOKUP(D177,'Affiliated entities'!$B$7:$T$37,4,FALSE),VLOOKUP(A177,Beneficiaries!$A$9:$C$38,3,FALSE)),"")</f>
        <v/>
      </c>
      <c r="H177" s="188" t="b">
        <f t="shared" si="23"/>
        <v>1</v>
      </c>
      <c r="I177" s="147" t="str">
        <f t="shared" si="24"/>
        <v/>
      </c>
      <c r="J177" s="300">
        <f t="shared" si="25"/>
        <v>0</v>
      </c>
      <c r="K177" s="150"/>
      <c r="L177" s="230"/>
      <c r="M177" s="150"/>
      <c r="N177" s="234"/>
      <c r="O177" s="285"/>
      <c r="P177" s="284"/>
      <c r="Q177" s="282"/>
      <c r="R177" s="284"/>
      <c r="S177" s="288"/>
      <c r="T177" s="278" t="str">
        <f t="shared" si="28"/>
        <v/>
      </c>
      <c r="U177" s="317" t="str">
        <f t="shared" si="26"/>
        <v/>
      </c>
      <c r="V177" s="265">
        <f t="shared" si="22"/>
        <v>0</v>
      </c>
      <c r="W177" s="250" t="str">
        <f>IF(A177="","",IF(OR(O177&lt;'Summary Financial Statement'!$I$9,O177&gt;'Summary Financial Statement'!$L$9),"CHECK DATES",""))</f>
        <v/>
      </c>
      <c r="X177" s="252" t="str">
        <f t="shared" si="29"/>
        <v/>
      </c>
      <c r="Y177" s="254" t="str">
        <f t="shared" si="30"/>
        <v/>
      </c>
      <c r="Z177" s="255"/>
    </row>
    <row r="178" spans="1:26" ht="15" x14ac:dyDescent="0.25">
      <c r="A178" s="186"/>
      <c r="B178" s="193">
        <v>169</v>
      </c>
      <c r="C178" s="256"/>
      <c r="D178" s="232"/>
      <c r="E178" s="192">
        <f t="shared" si="27"/>
        <v>10</v>
      </c>
      <c r="F178" s="144" t="str">
        <f>IFERROR(IF(MID(D178,4,3)="AFE",VLOOKUP(D178,'Affiliated entities'!$B$7:$T$37,2,FALSE),VLOOKUP(A178,Beneficiaries!$A$9:$C$38,2,FALSE)),"")</f>
        <v/>
      </c>
      <c r="G178" s="187" t="str">
        <f>IFERROR(IF(MID(D178,4,3)="AFE",VLOOKUP(D178,'Affiliated entities'!$B$7:$T$37,4,FALSE),VLOOKUP(A178,Beneficiaries!$A$9:$C$38,3,FALSE)),"")</f>
        <v/>
      </c>
      <c r="H178" s="188" t="b">
        <f t="shared" si="23"/>
        <v>1</v>
      </c>
      <c r="I178" s="147" t="str">
        <f t="shared" si="24"/>
        <v/>
      </c>
      <c r="J178" s="300">
        <f t="shared" si="25"/>
        <v>0</v>
      </c>
      <c r="K178" s="150"/>
      <c r="L178" s="230"/>
      <c r="M178" s="150"/>
      <c r="N178" s="234"/>
      <c r="O178" s="285"/>
      <c r="P178" s="284"/>
      <c r="Q178" s="282"/>
      <c r="R178" s="284"/>
      <c r="S178" s="288"/>
      <c r="T178" s="278" t="str">
        <f t="shared" si="28"/>
        <v/>
      </c>
      <c r="U178" s="317" t="str">
        <f t="shared" si="26"/>
        <v/>
      </c>
      <c r="V178" s="265">
        <f t="shared" si="22"/>
        <v>0</v>
      </c>
      <c r="W178" s="250" t="str">
        <f>IF(A178="","",IF(OR(O178&lt;'Summary Financial Statement'!$I$9,O178&gt;'Summary Financial Statement'!$L$9),"CHECK DATES",""))</f>
        <v/>
      </c>
      <c r="X178" s="252" t="str">
        <f t="shared" si="29"/>
        <v/>
      </c>
      <c r="Y178" s="254" t="str">
        <f t="shared" si="30"/>
        <v/>
      </c>
      <c r="Z178" s="255"/>
    </row>
    <row r="179" spans="1:26" ht="15" x14ac:dyDescent="0.25">
      <c r="A179" s="186"/>
      <c r="B179" s="193">
        <v>170</v>
      </c>
      <c r="C179" s="256"/>
      <c r="D179" s="232"/>
      <c r="E179" s="192">
        <f t="shared" si="27"/>
        <v>10</v>
      </c>
      <c r="F179" s="144" t="str">
        <f>IFERROR(IF(MID(D179,4,3)="AFE",VLOOKUP(D179,'Affiliated entities'!$B$7:$T$37,2,FALSE),VLOOKUP(A179,Beneficiaries!$A$9:$C$38,2,FALSE)),"")</f>
        <v/>
      </c>
      <c r="G179" s="187" t="str">
        <f>IFERROR(IF(MID(D179,4,3)="AFE",VLOOKUP(D179,'Affiliated entities'!$B$7:$T$37,4,FALSE),VLOOKUP(A179,Beneficiaries!$A$9:$C$38,3,FALSE)),"")</f>
        <v/>
      </c>
      <c r="H179" s="188" t="b">
        <f t="shared" si="23"/>
        <v>1</v>
      </c>
      <c r="I179" s="147" t="str">
        <f t="shared" si="24"/>
        <v/>
      </c>
      <c r="J179" s="300">
        <f t="shared" si="25"/>
        <v>0</v>
      </c>
      <c r="K179" s="150"/>
      <c r="L179" s="230"/>
      <c r="M179" s="150"/>
      <c r="N179" s="234"/>
      <c r="O179" s="285"/>
      <c r="P179" s="284"/>
      <c r="Q179" s="282"/>
      <c r="R179" s="284"/>
      <c r="S179" s="288"/>
      <c r="T179" s="278" t="str">
        <f t="shared" si="28"/>
        <v/>
      </c>
      <c r="U179" s="317" t="str">
        <f t="shared" si="26"/>
        <v/>
      </c>
      <c r="V179" s="265">
        <f t="shared" si="22"/>
        <v>0</v>
      </c>
      <c r="W179" s="250" t="str">
        <f>IF(A179="","",IF(OR(O179&lt;'Summary Financial Statement'!$I$9,O179&gt;'Summary Financial Statement'!$L$9),"CHECK DATES",""))</f>
        <v/>
      </c>
      <c r="X179" s="252" t="str">
        <f t="shared" si="29"/>
        <v/>
      </c>
      <c r="Y179" s="254" t="str">
        <f t="shared" si="30"/>
        <v/>
      </c>
      <c r="Z179" s="255"/>
    </row>
    <row r="180" spans="1:26" ht="15" x14ac:dyDescent="0.25">
      <c r="A180" s="186"/>
      <c r="B180" s="193">
        <v>171</v>
      </c>
      <c r="C180" s="256"/>
      <c r="D180" s="232"/>
      <c r="E180" s="192">
        <f t="shared" si="27"/>
        <v>10</v>
      </c>
      <c r="F180" s="144" t="str">
        <f>IFERROR(IF(MID(D180,4,3)="AFE",VLOOKUP(D180,'Affiliated entities'!$B$7:$T$37,2,FALSE),VLOOKUP(A180,Beneficiaries!$A$9:$C$38,2,FALSE)),"")</f>
        <v/>
      </c>
      <c r="G180" s="187" t="str">
        <f>IFERROR(IF(MID(D180,4,3)="AFE",VLOOKUP(D180,'Affiliated entities'!$B$7:$T$37,4,FALSE),VLOOKUP(A180,Beneficiaries!$A$9:$C$38,3,FALSE)),"")</f>
        <v/>
      </c>
      <c r="H180" s="188" t="b">
        <f t="shared" si="23"/>
        <v>1</v>
      </c>
      <c r="I180" s="147" t="str">
        <f t="shared" si="24"/>
        <v/>
      </c>
      <c r="J180" s="300">
        <f t="shared" si="25"/>
        <v>0</v>
      </c>
      <c r="K180" s="150"/>
      <c r="L180" s="230"/>
      <c r="M180" s="150"/>
      <c r="N180" s="234"/>
      <c r="O180" s="285"/>
      <c r="P180" s="284"/>
      <c r="Q180" s="282"/>
      <c r="R180" s="284"/>
      <c r="S180" s="288"/>
      <c r="T180" s="278" t="str">
        <f t="shared" si="28"/>
        <v/>
      </c>
      <c r="U180" s="317" t="str">
        <f t="shared" si="26"/>
        <v/>
      </c>
      <c r="V180" s="265">
        <f t="shared" si="22"/>
        <v>0</v>
      </c>
      <c r="W180" s="250" t="str">
        <f>IF(A180="","",IF(OR(O180&lt;'Summary Financial Statement'!$I$9,O180&gt;'Summary Financial Statement'!$L$9),"CHECK DATES",""))</f>
        <v/>
      </c>
      <c r="X180" s="252" t="str">
        <f t="shared" si="29"/>
        <v/>
      </c>
      <c r="Y180" s="254" t="str">
        <f t="shared" si="30"/>
        <v/>
      </c>
      <c r="Z180" s="255"/>
    </row>
    <row r="181" spans="1:26" ht="15" x14ac:dyDescent="0.25">
      <c r="A181" s="186"/>
      <c r="B181" s="193">
        <v>172</v>
      </c>
      <c r="C181" s="256"/>
      <c r="D181" s="232"/>
      <c r="E181" s="192">
        <f t="shared" si="27"/>
        <v>10</v>
      </c>
      <c r="F181" s="144" t="str">
        <f>IFERROR(IF(MID(D181,4,3)="AFE",VLOOKUP(D181,'Affiliated entities'!$B$7:$T$37,2,FALSE),VLOOKUP(A181,Beneficiaries!$A$9:$C$38,2,FALSE)),"")</f>
        <v/>
      </c>
      <c r="G181" s="187" t="str">
        <f>IFERROR(IF(MID(D181,4,3)="AFE",VLOOKUP(D181,'Affiliated entities'!$B$7:$T$37,4,FALSE),VLOOKUP(A181,Beneficiaries!$A$9:$C$38,3,FALSE)),"")</f>
        <v/>
      </c>
      <c r="H181" s="188" t="b">
        <f t="shared" si="23"/>
        <v>1</v>
      </c>
      <c r="I181" s="147" t="str">
        <f t="shared" si="24"/>
        <v/>
      </c>
      <c r="J181" s="300">
        <f t="shared" si="25"/>
        <v>0</v>
      </c>
      <c r="K181" s="150"/>
      <c r="L181" s="230"/>
      <c r="M181" s="150"/>
      <c r="N181" s="234"/>
      <c r="O181" s="285"/>
      <c r="P181" s="284"/>
      <c r="Q181" s="282"/>
      <c r="R181" s="284"/>
      <c r="S181" s="288"/>
      <c r="T181" s="278" t="str">
        <f t="shared" si="28"/>
        <v/>
      </c>
      <c r="U181" s="317" t="str">
        <f t="shared" si="26"/>
        <v/>
      </c>
      <c r="V181" s="265">
        <f t="shared" si="22"/>
        <v>0</v>
      </c>
      <c r="W181" s="250" t="str">
        <f>IF(A181="","",IF(OR(O181&lt;'Summary Financial Statement'!$I$9,O181&gt;'Summary Financial Statement'!$L$9),"CHECK DATES",""))</f>
        <v/>
      </c>
      <c r="X181" s="252" t="str">
        <f t="shared" si="29"/>
        <v/>
      </c>
      <c r="Y181" s="254" t="str">
        <f t="shared" si="30"/>
        <v/>
      </c>
      <c r="Z181" s="255"/>
    </row>
    <row r="182" spans="1:26" ht="15" x14ac:dyDescent="0.25">
      <c r="A182" s="186"/>
      <c r="B182" s="193">
        <v>173</v>
      </c>
      <c r="C182" s="256"/>
      <c r="D182" s="232"/>
      <c r="E182" s="192">
        <f t="shared" si="27"/>
        <v>10</v>
      </c>
      <c r="F182" s="144" t="str">
        <f>IFERROR(IF(MID(D182,4,3)="AFE",VLOOKUP(D182,'Affiliated entities'!$B$7:$T$37,2,FALSE),VLOOKUP(A182,Beneficiaries!$A$9:$C$38,2,FALSE)),"")</f>
        <v/>
      </c>
      <c r="G182" s="187" t="str">
        <f>IFERROR(IF(MID(D182,4,3)="AFE",VLOOKUP(D182,'Affiliated entities'!$B$7:$T$37,4,FALSE),VLOOKUP(A182,Beneficiaries!$A$9:$C$38,3,FALSE)),"")</f>
        <v/>
      </c>
      <c r="H182" s="188" t="b">
        <f t="shared" si="23"/>
        <v>1</v>
      </c>
      <c r="I182" s="147" t="str">
        <f t="shared" si="24"/>
        <v/>
      </c>
      <c r="J182" s="300">
        <f t="shared" si="25"/>
        <v>0</v>
      </c>
      <c r="K182" s="150"/>
      <c r="L182" s="230"/>
      <c r="M182" s="150"/>
      <c r="N182" s="234"/>
      <c r="O182" s="285"/>
      <c r="P182" s="284"/>
      <c r="Q182" s="282"/>
      <c r="R182" s="284"/>
      <c r="S182" s="288"/>
      <c r="T182" s="278" t="str">
        <f t="shared" si="28"/>
        <v/>
      </c>
      <c r="U182" s="317" t="str">
        <f t="shared" si="26"/>
        <v/>
      </c>
      <c r="V182" s="265">
        <f t="shared" si="22"/>
        <v>0</v>
      </c>
      <c r="W182" s="250" t="str">
        <f>IF(A182="","",IF(OR(O182&lt;'Summary Financial Statement'!$I$9,O182&gt;'Summary Financial Statement'!$L$9),"CHECK DATES",""))</f>
        <v/>
      </c>
      <c r="X182" s="252" t="str">
        <f t="shared" si="29"/>
        <v/>
      </c>
      <c r="Y182" s="254" t="str">
        <f t="shared" si="30"/>
        <v/>
      </c>
      <c r="Z182" s="255"/>
    </row>
    <row r="183" spans="1:26" ht="15" x14ac:dyDescent="0.25">
      <c r="A183" s="186"/>
      <c r="B183" s="193">
        <v>174</v>
      </c>
      <c r="C183" s="256"/>
      <c r="D183" s="232"/>
      <c r="E183" s="192">
        <f t="shared" si="27"/>
        <v>10</v>
      </c>
      <c r="F183" s="144" t="str">
        <f>IFERROR(IF(MID(D183,4,3)="AFE",VLOOKUP(D183,'Affiliated entities'!$B$7:$T$37,2,FALSE),VLOOKUP(A183,Beneficiaries!$A$9:$C$38,2,FALSE)),"")</f>
        <v/>
      </c>
      <c r="G183" s="187" t="str">
        <f>IFERROR(IF(MID(D183,4,3)="AFE",VLOOKUP(D183,'Affiliated entities'!$B$7:$T$37,4,FALSE),VLOOKUP(A183,Beneficiaries!$A$9:$C$38,3,FALSE)),"")</f>
        <v/>
      </c>
      <c r="H183" s="188" t="b">
        <f t="shared" si="23"/>
        <v>1</v>
      </c>
      <c r="I183" s="147" t="str">
        <f t="shared" si="24"/>
        <v/>
      </c>
      <c r="J183" s="300">
        <f t="shared" si="25"/>
        <v>0</v>
      </c>
      <c r="K183" s="150"/>
      <c r="L183" s="230"/>
      <c r="M183" s="150"/>
      <c r="N183" s="234"/>
      <c r="O183" s="285"/>
      <c r="P183" s="284"/>
      <c r="Q183" s="282"/>
      <c r="R183" s="284"/>
      <c r="S183" s="288"/>
      <c r="T183" s="278" t="str">
        <f t="shared" si="28"/>
        <v/>
      </c>
      <c r="U183" s="317" t="str">
        <f t="shared" si="26"/>
        <v/>
      </c>
      <c r="V183" s="265">
        <f t="shared" si="22"/>
        <v>0</v>
      </c>
      <c r="W183" s="250" t="str">
        <f>IF(A183="","",IF(OR(O183&lt;'Summary Financial Statement'!$I$9,O183&gt;'Summary Financial Statement'!$L$9),"CHECK DATES",""))</f>
        <v/>
      </c>
      <c r="X183" s="252" t="str">
        <f t="shared" si="29"/>
        <v/>
      </c>
      <c r="Y183" s="254" t="str">
        <f t="shared" si="30"/>
        <v/>
      </c>
      <c r="Z183" s="255"/>
    </row>
    <row r="184" spans="1:26" ht="15" x14ac:dyDescent="0.25">
      <c r="A184" s="186"/>
      <c r="B184" s="193">
        <v>175</v>
      </c>
      <c r="C184" s="256"/>
      <c r="D184" s="232"/>
      <c r="E184" s="192">
        <f t="shared" si="27"/>
        <v>10</v>
      </c>
      <c r="F184" s="144" t="str">
        <f>IFERROR(IF(MID(D184,4,3)="AFE",VLOOKUP(D184,'Affiliated entities'!$B$7:$T$37,2,FALSE),VLOOKUP(A184,Beneficiaries!$A$9:$C$38,2,FALSE)),"")</f>
        <v/>
      </c>
      <c r="G184" s="187" t="str">
        <f>IFERROR(IF(MID(D184,4,3)="AFE",VLOOKUP(D184,'Affiliated entities'!$B$7:$T$37,4,FALSE),VLOOKUP(A184,Beneficiaries!$A$9:$C$38,3,FALSE)),"")</f>
        <v/>
      </c>
      <c r="H184" s="188" t="b">
        <f t="shared" si="23"/>
        <v>1</v>
      </c>
      <c r="I184" s="147" t="str">
        <f t="shared" si="24"/>
        <v/>
      </c>
      <c r="J184" s="300">
        <f t="shared" si="25"/>
        <v>0</v>
      </c>
      <c r="K184" s="150"/>
      <c r="L184" s="230"/>
      <c r="M184" s="150"/>
      <c r="N184" s="234"/>
      <c r="O184" s="285"/>
      <c r="P184" s="284"/>
      <c r="Q184" s="282"/>
      <c r="R184" s="284"/>
      <c r="S184" s="288"/>
      <c r="T184" s="278" t="str">
        <f t="shared" si="28"/>
        <v/>
      </c>
      <c r="U184" s="317" t="str">
        <f t="shared" si="26"/>
        <v/>
      </c>
      <c r="V184" s="265">
        <f t="shared" si="22"/>
        <v>0</v>
      </c>
      <c r="W184" s="250" t="str">
        <f>IF(A184="","",IF(OR(O184&lt;'Summary Financial Statement'!$I$9,O184&gt;'Summary Financial Statement'!$L$9),"CHECK DATES",""))</f>
        <v/>
      </c>
      <c r="X184" s="252" t="str">
        <f t="shared" si="29"/>
        <v/>
      </c>
      <c r="Y184" s="254" t="str">
        <f t="shared" si="30"/>
        <v/>
      </c>
      <c r="Z184" s="255"/>
    </row>
    <row r="185" spans="1:26" ht="15" x14ac:dyDescent="0.25">
      <c r="A185" s="186"/>
      <c r="B185" s="193">
        <v>176</v>
      </c>
      <c r="C185" s="256"/>
      <c r="D185" s="232"/>
      <c r="E185" s="192">
        <f t="shared" si="27"/>
        <v>10</v>
      </c>
      <c r="F185" s="144" t="str">
        <f>IFERROR(IF(MID(D185,4,3)="AFE",VLOOKUP(D185,'Affiliated entities'!$B$7:$T$37,2,FALSE),VLOOKUP(A185,Beneficiaries!$A$9:$C$38,2,FALSE)),"")</f>
        <v/>
      </c>
      <c r="G185" s="187" t="str">
        <f>IFERROR(IF(MID(D185,4,3)="AFE",VLOOKUP(D185,'Affiliated entities'!$B$7:$T$37,4,FALSE),VLOOKUP(A185,Beneficiaries!$A$9:$C$38,3,FALSE)),"")</f>
        <v/>
      </c>
      <c r="H185" s="188" t="b">
        <f t="shared" si="23"/>
        <v>1</v>
      </c>
      <c r="I185" s="147" t="str">
        <f t="shared" si="24"/>
        <v/>
      </c>
      <c r="J185" s="300">
        <f t="shared" si="25"/>
        <v>0</v>
      </c>
      <c r="K185" s="150"/>
      <c r="L185" s="230"/>
      <c r="M185" s="150"/>
      <c r="N185" s="234"/>
      <c r="O185" s="285"/>
      <c r="P185" s="284"/>
      <c r="Q185" s="282"/>
      <c r="R185" s="284"/>
      <c r="S185" s="288"/>
      <c r="T185" s="278" t="str">
        <f t="shared" si="28"/>
        <v/>
      </c>
      <c r="U185" s="317" t="str">
        <f t="shared" si="26"/>
        <v/>
      </c>
      <c r="V185" s="265">
        <f t="shared" si="22"/>
        <v>0</v>
      </c>
      <c r="W185" s="250" t="str">
        <f>IF(A185="","",IF(OR(O185&lt;'Summary Financial Statement'!$I$9,O185&gt;'Summary Financial Statement'!$L$9),"CHECK DATES",""))</f>
        <v/>
      </c>
      <c r="X185" s="252" t="str">
        <f t="shared" si="29"/>
        <v/>
      </c>
      <c r="Y185" s="254" t="str">
        <f t="shared" si="30"/>
        <v/>
      </c>
      <c r="Z185" s="255"/>
    </row>
    <row r="186" spans="1:26" ht="15" x14ac:dyDescent="0.25">
      <c r="A186" s="186"/>
      <c r="B186" s="193">
        <v>177</v>
      </c>
      <c r="C186" s="256"/>
      <c r="D186" s="232"/>
      <c r="E186" s="192">
        <f t="shared" si="27"/>
        <v>10</v>
      </c>
      <c r="F186" s="144" t="str">
        <f>IFERROR(IF(MID(D186,4,3)="AFE",VLOOKUP(D186,'Affiliated entities'!$B$7:$T$37,2,FALSE),VLOOKUP(A186,Beneficiaries!$A$9:$C$38,2,FALSE)),"")</f>
        <v/>
      </c>
      <c r="G186" s="187" t="str">
        <f>IFERROR(IF(MID(D186,4,3)="AFE",VLOOKUP(D186,'Affiliated entities'!$B$7:$T$37,4,FALSE),VLOOKUP(A186,Beneficiaries!$A$9:$C$38,3,FALSE)),"")</f>
        <v/>
      </c>
      <c r="H186" s="188" t="b">
        <f t="shared" si="23"/>
        <v>1</v>
      </c>
      <c r="I186" s="147" t="str">
        <f t="shared" si="24"/>
        <v/>
      </c>
      <c r="J186" s="300">
        <f t="shared" si="25"/>
        <v>0</v>
      </c>
      <c r="K186" s="150"/>
      <c r="L186" s="230"/>
      <c r="M186" s="150"/>
      <c r="N186" s="234"/>
      <c r="O186" s="285"/>
      <c r="P186" s="284"/>
      <c r="Q186" s="282"/>
      <c r="R186" s="284"/>
      <c r="S186" s="288"/>
      <c r="T186" s="278" t="str">
        <f t="shared" si="28"/>
        <v/>
      </c>
      <c r="U186" s="317" t="str">
        <f t="shared" si="26"/>
        <v/>
      </c>
      <c r="V186" s="265">
        <f t="shared" si="22"/>
        <v>0</v>
      </c>
      <c r="W186" s="250" t="str">
        <f>IF(A186="","",IF(OR(O186&lt;'Summary Financial Statement'!$I$9,O186&gt;'Summary Financial Statement'!$L$9),"CHECK DATES",""))</f>
        <v/>
      </c>
      <c r="X186" s="252" t="str">
        <f t="shared" si="29"/>
        <v/>
      </c>
      <c r="Y186" s="254" t="str">
        <f t="shared" si="30"/>
        <v/>
      </c>
      <c r="Z186" s="255"/>
    </row>
    <row r="187" spans="1:26" ht="15" x14ac:dyDescent="0.25">
      <c r="A187" s="186"/>
      <c r="B187" s="193">
        <v>178</v>
      </c>
      <c r="C187" s="256"/>
      <c r="D187" s="232"/>
      <c r="E187" s="192">
        <f t="shared" si="27"/>
        <v>10</v>
      </c>
      <c r="F187" s="144" t="str">
        <f>IFERROR(IF(MID(D187,4,3)="AFE",VLOOKUP(D187,'Affiliated entities'!$B$7:$T$37,2,FALSE),VLOOKUP(A187,Beneficiaries!$A$9:$C$38,2,FALSE)),"")</f>
        <v/>
      </c>
      <c r="G187" s="187" t="str">
        <f>IFERROR(IF(MID(D187,4,3)="AFE",VLOOKUP(D187,'Affiliated entities'!$B$7:$T$37,4,FALSE),VLOOKUP(A187,Beneficiaries!$A$9:$C$38,3,FALSE)),"")</f>
        <v/>
      </c>
      <c r="H187" s="188" t="b">
        <f t="shared" si="23"/>
        <v>1</v>
      </c>
      <c r="I187" s="147" t="str">
        <f t="shared" si="24"/>
        <v/>
      </c>
      <c r="J187" s="300">
        <f t="shared" si="25"/>
        <v>0</v>
      </c>
      <c r="K187" s="150"/>
      <c r="L187" s="230"/>
      <c r="M187" s="150"/>
      <c r="N187" s="234"/>
      <c r="O187" s="285"/>
      <c r="P187" s="284"/>
      <c r="Q187" s="282"/>
      <c r="R187" s="284"/>
      <c r="S187" s="288"/>
      <c r="T187" s="278" t="str">
        <f t="shared" si="28"/>
        <v/>
      </c>
      <c r="U187" s="317" t="str">
        <f t="shared" si="26"/>
        <v/>
      </c>
      <c r="V187" s="265">
        <f t="shared" si="22"/>
        <v>0</v>
      </c>
      <c r="W187" s="250" t="str">
        <f>IF(A187="","",IF(OR(O187&lt;'Summary Financial Statement'!$I$9,O187&gt;'Summary Financial Statement'!$L$9),"CHECK DATES",""))</f>
        <v/>
      </c>
      <c r="X187" s="252" t="str">
        <f t="shared" si="29"/>
        <v/>
      </c>
      <c r="Y187" s="254" t="str">
        <f t="shared" si="30"/>
        <v/>
      </c>
      <c r="Z187" s="255"/>
    </row>
    <row r="188" spans="1:26" ht="15" x14ac:dyDescent="0.25">
      <c r="A188" s="186"/>
      <c r="B188" s="193">
        <v>179</v>
      </c>
      <c r="C188" s="256"/>
      <c r="D188" s="232"/>
      <c r="E188" s="192">
        <f t="shared" si="27"/>
        <v>10</v>
      </c>
      <c r="F188" s="144" t="str">
        <f>IFERROR(IF(MID(D188,4,3)="AFE",VLOOKUP(D188,'Affiliated entities'!$B$7:$T$37,2,FALSE),VLOOKUP(A188,Beneficiaries!$A$9:$C$38,2,FALSE)),"")</f>
        <v/>
      </c>
      <c r="G188" s="187" t="str">
        <f>IFERROR(IF(MID(D188,4,3)="AFE",VLOOKUP(D188,'Affiliated entities'!$B$7:$T$37,4,FALSE),VLOOKUP(A188,Beneficiaries!$A$9:$C$38,3,FALSE)),"")</f>
        <v/>
      </c>
      <c r="H188" s="188" t="b">
        <f t="shared" si="23"/>
        <v>1</v>
      </c>
      <c r="I188" s="147" t="str">
        <f t="shared" si="24"/>
        <v/>
      </c>
      <c r="J188" s="300">
        <f t="shared" si="25"/>
        <v>0</v>
      </c>
      <c r="K188" s="150"/>
      <c r="L188" s="230"/>
      <c r="M188" s="150"/>
      <c r="N188" s="234"/>
      <c r="O188" s="285"/>
      <c r="P188" s="284"/>
      <c r="Q188" s="282"/>
      <c r="R188" s="284"/>
      <c r="S188" s="288"/>
      <c r="T188" s="278" t="str">
        <f t="shared" si="28"/>
        <v/>
      </c>
      <c r="U188" s="317" t="str">
        <f t="shared" si="26"/>
        <v/>
      </c>
      <c r="V188" s="265">
        <f t="shared" si="22"/>
        <v>0</v>
      </c>
      <c r="W188" s="250" t="str">
        <f>IF(A188="","",IF(OR(O188&lt;'Summary Financial Statement'!$I$9,O188&gt;'Summary Financial Statement'!$L$9),"CHECK DATES",""))</f>
        <v/>
      </c>
      <c r="X188" s="252" t="str">
        <f t="shared" si="29"/>
        <v/>
      </c>
      <c r="Y188" s="254" t="str">
        <f t="shared" si="30"/>
        <v/>
      </c>
      <c r="Z188" s="255"/>
    </row>
    <row r="189" spans="1:26" ht="15" x14ac:dyDescent="0.25">
      <c r="A189" s="186"/>
      <c r="B189" s="193">
        <v>180</v>
      </c>
      <c r="C189" s="256"/>
      <c r="D189" s="232"/>
      <c r="E189" s="192">
        <f t="shared" si="27"/>
        <v>10</v>
      </c>
      <c r="F189" s="144" t="str">
        <f>IFERROR(IF(MID(D189,4,3)="AFE",VLOOKUP(D189,'Affiliated entities'!$B$7:$T$37,2,FALSE),VLOOKUP(A189,Beneficiaries!$A$9:$C$38,2,FALSE)),"")</f>
        <v/>
      </c>
      <c r="G189" s="187" t="str">
        <f>IFERROR(IF(MID(D189,4,3)="AFE",VLOOKUP(D189,'Affiliated entities'!$B$7:$T$37,4,FALSE),VLOOKUP(A189,Beneficiaries!$A$9:$C$38,3,FALSE)),"")</f>
        <v/>
      </c>
      <c r="H189" s="188" t="b">
        <f t="shared" si="23"/>
        <v>1</v>
      </c>
      <c r="I189" s="147" t="str">
        <f t="shared" si="24"/>
        <v/>
      </c>
      <c r="J189" s="300">
        <f t="shared" si="25"/>
        <v>0</v>
      </c>
      <c r="K189" s="150"/>
      <c r="L189" s="230"/>
      <c r="M189" s="150"/>
      <c r="N189" s="234"/>
      <c r="O189" s="285"/>
      <c r="P189" s="284"/>
      <c r="Q189" s="282"/>
      <c r="R189" s="284"/>
      <c r="S189" s="288"/>
      <c r="T189" s="278" t="str">
        <f t="shared" si="28"/>
        <v/>
      </c>
      <c r="U189" s="317" t="str">
        <f t="shared" si="26"/>
        <v/>
      </c>
      <c r="V189" s="265">
        <f t="shared" si="22"/>
        <v>0</v>
      </c>
      <c r="W189" s="250" t="str">
        <f>IF(A189="","",IF(OR(O189&lt;'Summary Financial Statement'!$I$9,O189&gt;'Summary Financial Statement'!$L$9),"CHECK DATES",""))</f>
        <v/>
      </c>
      <c r="X189" s="252" t="str">
        <f t="shared" si="29"/>
        <v/>
      </c>
      <c r="Y189" s="254" t="str">
        <f t="shared" si="30"/>
        <v/>
      </c>
      <c r="Z189" s="255"/>
    </row>
    <row r="190" spans="1:26" ht="15" x14ac:dyDescent="0.25">
      <c r="A190" s="186"/>
      <c r="B190" s="193">
        <v>181</v>
      </c>
      <c r="C190" s="256"/>
      <c r="D190" s="232"/>
      <c r="E190" s="192">
        <f t="shared" si="27"/>
        <v>10</v>
      </c>
      <c r="F190" s="144" t="str">
        <f>IFERROR(IF(MID(D190,4,3)="AFE",VLOOKUP(D190,'Affiliated entities'!$B$7:$T$37,2,FALSE),VLOOKUP(A190,Beneficiaries!$A$9:$C$38,2,FALSE)),"")</f>
        <v/>
      </c>
      <c r="G190" s="187" t="str">
        <f>IFERROR(IF(MID(D190,4,3)="AFE",VLOOKUP(D190,'Affiliated entities'!$B$7:$T$37,4,FALSE),VLOOKUP(A190,Beneficiaries!$A$9:$C$38,3,FALSE)),"")</f>
        <v/>
      </c>
      <c r="H190" s="188" t="b">
        <f t="shared" si="23"/>
        <v>1</v>
      </c>
      <c r="I190" s="147" t="str">
        <f t="shared" si="24"/>
        <v/>
      </c>
      <c r="J190" s="300">
        <f t="shared" si="25"/>
        <v>0</v>
      </c>
      <c r="K190" s="150"/>
      <c r="L190" s="230"/>
      <c r="M190" s="150"/>
      <c r="N190" s="234"/>
      <c r="O190" s="285"/>
      <c r="P190" s="284"/>
      <c r="Q190" s="282"/>
      <c r="R190" s="284"/>
      <c r="S190" s="288"/>
      <c r="T190" s="278" t="str">
        <f t="shared" si="28"/>
        <v/>
      </c>
      <c r="U190" s="317" t="str">
        <f t="shared" si="26"/>
        <v/>
      </c>
      <c r="V190" s="265">
        <f t="shared" si="22"/>
        <v>0</v>
      </c>
      <c r="W190" s="250" t="str">
        <f>IF(A190="","",IF(OR(O190&lt;'Summary Financial Statement'!$I$9,O190&gt;'Summary Financial Statement'!$L$9),"CHECK DATES",""))</f>
        <v/>
      </c>
      <c r="X190" s="252" t="str">
        <f t="shared" si="29"/>
        <v/>
      </c>
      <c r="Y190" s="254" t="str">
        <f t="shared" si="30"/>
        <v/>
      </c>
      <c r="Z190" s="255"/>
    </row>
    <row r="191" spans="1:26" ht="15" x14ac:dyDescent="0.25">
      <c r="A191" s="186"/>
      <c r="B191" s="193">
        <v>182</v>
      </c>
      <c r="C191" s="256"/>
      <c r="D191" s="232"/>
      <c r="E191" s="192">
        <f t="shared" si="27"/>
        <v>10</v>
      </c>
      <c r="F191" s="144" t="str">
        <f>IFERROR(IF(MID(D191,4,3)="AFE",VLOOKUP(D191,'Affiliated entities'!$B$7:$T$37,2,FALSE),VLOOKUP(A191,Beneficiaries!$A$9:$C$38,2,FALSE)),"")</f>
        <v/>
      </c>
      <c r="G191" s="187" t="str">
        <f>IFERROR(IF(MID(D191,4,3)="AFE",VLOOKUP(D191,'Affiliated entities'!$B$7:$T$37,4,FALSE),VLOOKUP(A191,Beneficiaries!$A$9:$C$38,3,FALSE)),"")</f>
        <v/>
      </c>
      <c r="H191" s="188" t="b">
        <f t="shared" si="23"/>
        <v>1</v>
      </c>
      <c r="I191" s="147" t="str">
        <f t="shared" si="24"/>
        <v/>
      </c>
      <c r="J191" s="300">
        <f t="shared" si="25"/>
        <v>0</v>
      </c>
      <c r="K191" s="150"/>
      <c r="L191" s="230"/>
      <c r="M191" s="150"/>
      <c r="N191" s="234"/>
      <c r="O191" s="285"/>
      <c r="P191" s="284"/>
      <c r="Q191" s="282"/>
      <c r="R191" s="284"/>
      <c r="S191" s="288"/>
      <c r="T191" s="278" t="str">
        <f t="shared" si="28"/>
        <v/>
      </c>
      <c r="U191" s="317" t="str">
        <f t="shared" si="26"/>
        <v/>
      </c>
      <c r="V191" s="265">
        <f t="shared" si="22"/>
        <v>0</v>
      </c>
      <c r="W191" s="250" t="str">
        <f>IF(A191="","",IF(OR(O191&lt;'Summary Financial Statement'!$I$9,O191&gt;'Summary Financial Statement'!$L$9),"CHECK DATES",""))</f>
        <v/>
      </c>
      <c r="X191" s="252" t="str">
        <f t="shared" si="29"/>
        <v/>
      </c>
      <c r="Y191" s="254" t="str">
        <f t="shared" si="30"/>
        <v/>
      </c>
      <c r="Z191" s="255"/>
    </row>
    <row r="192" spans="1:26" ht="15" x14ac:dyDescent="0.25">
      <c r="A192" s="186"/>
      <c r="B192" s="193">
        <v>183</v>
      </c>
      <c r="C192" s="256"/>
      <c r="D192" s="232"/>
      <c r="E192" s="192">
        <f t="shared" si="27"/>
        <v>10</v>
      </c>
      <c r="F192" s="144" t="str">
        <f>IFERROR(IF(MID(D192,4,3)="AFE",VLOOKUP(D192,'Affiliated entities'!$B$7:$T$37,2,FALSE),VLOOKUP(A192,Beneficiaries!$A$9:$C$38,2,FALSE)),"")</f>
        <v/>
      </c>
      <c r="G192" s="187" t="str">
        <f>IFERROR(IF(MID(D192,4,3)="AFE",VLOOKUP(D192,'Affiliated entities'!$B$7:$T$37,4,FALSE),VLOOKUP(A192,Beneficiaries!$A$9:$C$38,3,FALSE)),"")</f>
        <v/>
      </c>
      <c r="H192" s="188" t="b">
        <f t="shared" si="23"/>
        <v>1</v>
      </c>
      <c r="I192" s="147" t="str">
        <f t="shared" si="24"/>
        <v/>
      </c>
      <c r="J192" s="300">
        <f t="shared" si="25"/>
        <v>0</v>
      </c>
      <c r="K192" s="150"/>
      <c r="L192" s="230"/>
      <c r="M192" s="150"/>
      <c r="N192" s="234"/>
      <c r="O192" s="285"/>
      <c r="P192" s="284"/>
      <c r="Q192" s="282"/>
      <c r="R192" s="284"/>
      <c r="S192" s="288"/>
      <c r="T192" s="278" t="str">
        <f t="shared" si="28"/>
        <v/>
      </c>
      <c r="U192" s="317" t="str">
        <f t="shared" si="26"/>
        <v/>
      </c>
      <c r="V192" s="265">
        <f t="shared" si="22"/>
        <v>0</v>
      </c>
      <c r="W192" s="250" t="str">
        <f>IF(A192="","",IF(OR(O192&lt;'Summary Financial Statement'!$I$9,O192&gt;'Summary Financial Statement'!$L$9),"CHECK DATES",""))</f>
        <v/>
      </c>
      <c r="X192" s="252" t="str">
        <f t="shared" si="29"/>
        <v/>
      </c>
      <c r="Y192" s="254" t="str">
        <f t="shared" si="30"/>
        <v/>
      </c>
      <c r="Z192" s="255"/>
    </row>
    <row r="193" spans="1:26" ht="15" x14ac:dyDescent="0.25">
      <c r="A193" s="186"/>
      <c r="B193" s="193">
        <v>184</v>
      </c>
      <c r="C193" s="256"/>
      <c r="D193" s="232"/>
      <c r="E193" s="192">
        <f t="shared" si="27"/>
        <v>10</v>
      </c>
      <c r="F193" s="144" t="str">
        <f>IFERROR(IF(MID(D193,4,3)="AFE",VLOOKUP(D193,'Affiliated entities'!$B$7:$T$37,2,FALSE),VLOOKUP(A193,Beneficiaries!$A$9:$C$38,2,FALSE)),"")</f>
        <v/>
      </c>
      <c r="G193" s="187" t="str">
        <f>IFERROR(IF(MID(D193,4,3)="AFE",VLOOKUP(D193,'Affiliated entities'!$B$7:$T$37,4,FALSE),VLOOKUP(A193,Beneficiaries!$A$9:$C$38,3,FALSE)),"")</f>
        <v/>
      </c>
      <c r="H193" s="188" t="b">
        <f t="shared" si="23"/>
        <v>1</v>
      </c>
      <c r="I193" s="147" t="str">
        <f t="shared" si="24"/>
        <v/>
      </c>
      <c r="J193" s="300">
        <f t="shared" si="25"/>
        <v>0</v>
      </c>
      <c r="K193" s="150"/>
      <c r="L193" s="230"/>
      <c r="M193" s="150"/>
      <c r="N193" s="234"/>
      <c r="O193" s="285"/>
      <c r="P193" s="284"/>
      <c r="Q193" s="282"/>
      <c r="R193" s="284"/>
      <c r="S193" s="288"/>
      <c r="T193" s="278" t="str">
        <f t="shared" si="28"/>
        <v/>
      </c>
      <c r="U193" s="317" t="str">
        <f t="shared" si="26"/>
        <v/>
      </c>
      <c r="V193" s="265">
        <f t="shared" si="22"/>
        <v>0</v>
      </c>
      <c r="W193" s="250" t="str">
        <f>IF(A193="","",IF(OR(O193&lt;'Summary Financial Statement'!$I$9,O193&gt;'Summary Financial Statement'!$L$9),"CHECK DATES",""))</f>
        <v/>
      </c>
      <c r="X193" s="252" t="str">
        <f t="shared" si="29"/>
        <v/>
      </c>
      <c r="Y193" s="254" t="str">
        <f t="shared" si="30"/>
        <v/>
      </c>
      <c r="Z193" s="255"/>
    </row>
    <row r="194" spans="1:26" ht="15" x14ac:dyDescent="0.25">
      <c r="A194" s="186"/>
      <c r="B194" s="193">
        <v>185</v>
      </c>
      <c r="C194" s="256"/>
      <c r="D194" s="232"/>
      <c r="E194" s="192">
        <f t="shared" si="27"/>
        <v>10</v>
      </c>
      <c r="F194" s="144" t="str">
        <f>IFERROR(IF(MID(D194,4,3)="AFE",VLOOKUP(D194,'Affiliated entities'!$B$7:$T$37,2,FALSE),VLOOKUP(A194,Beneficiaries!$A$9:$C$38,2,FALSE)),"")</f>
        <v/>
      </c>
      <c r="G194" s="187" t="str">
        <f>IFERROR(IF(MID(D194,4,3)="AFE",VLOOKUP(D194,'Affiliated entities'!$B$7:$T$37,4,FALSE),VLOOKUP(A194,Beneficiaries!$A$9:$C$38,3,FALSE)),"")</f>
        <v/>
      </c>
      <c r="H194" s="188" t="b">
        <f t="shared" si="23"/>
        <v>1</v>
      </c>
      <c r="I194" s="147" t="str">
        <f t="shared" si="24"/>
        <v/>
      </c>
      <c r="J194" s="300">
        <f t="shared" si="25"/>
        <v>0</v>
      </c>
      <c r="K194" s="150"/>
      <c r="L194" s="230"/>
      <c r="M194" s="150"/>
      <c r="N194" s="234"/>
      <c r="O194" s="285"/>
      <c r="P194" s="284"/>
      <c r="Q194" s="282"/>
      <c r="R194" s="284"/>
      <c r="S194" s="288"/>
      <c r="T194" s="278" t="str">
        <f t="shared" si="28"/>
        <v/>
      </c>
      <c r="U194" s="317" t="str">
        <f t="shared" si="26"/>
        <v/>
      </c>
      <c r="V194" s="265">
        <f t="shared" si="22"/>
        <v>0</v>
      </c>
      <c r="W194" s="250" t="str">
        <f>IF(A194="","",IF(OR(O194&lt;'Summary Financial Statement'!$I$9,O194&gt;'Summary Financial Statement'!$L$9),"CHECK DATES",""))</f>
        <v/>
      </c>
      <c r="X194" s="252" t="str">
        <f t="shared" si="29"/>
        <v/>
      </c>
      <c r="Y194" s="254" t="str">
        <f t="shared" si="30"/>
        <v/>
      </c>
      <c r="Z194" s="255"/>
    </row>
    <row r="195" spans="1:26" ht="15" x14ac:dyDescent="0.25">
      <c r="A195" s="186"/>
      <c r="B195" s="193">
        <v>186</v>
      </c>
      <c r="C195" s="256"/>
      <c r="D195" s="232"/>
      <c r="E195" s="192">
        <f t="shared" si="27"/>
        <v>10</v>
      </c>
      <c r="F195" s="144" t="str">
        <f>IFERROR(IF(MID(D195,4,3)="AFE",VLOOKUP(D195,'Affiliated entities'!$B$7:$T$37,2,FALSE),VLOOKUP(A195,Beneficiaries!$A$9:$C$38,2,FALSE)),"")</f>
        <v/>
      </c>
      <c r="G195" s="187" t="str">
        <f>IFERROR(IF(MID(D195,4,3)="AFE",VLOOKUP(D195,'Affiliated entities'!$B$7:$T$37,4,FALSE),VLOOKUP(A195,Beneficiaries!$A$9:$C$38,3,FALSE)),"")</f>
        <v/>
      </c>
      <c r="H195" s="188" t="b">
        <f t="shared" si="23"/>
        <v>1</v>
      </c>
      <c r="I195" s="147" t="str">
        <f t="shared" si="24"/>
        <v/>
      </c>
      <c r="J195" s="300">
        <f t="shared" si="25"/>
        <v>0</v>
      </c>
      <c r="K195" s="150"/>
      <c r="L195" s="230"/>
      <c r="M195" s="150"/>
      <c r="N195" s="234"/>
      <c r="O195" s="285"/>
      <c r="P195" s="284"/>
      <c r="Q195" s="282"/>
      <c r="R195" s="284"/>
      <c r="S195" s="288"/>
      <c r="T195" s="278" t="str">
        <f t="shared" si="28"/>
        <v/>
      </c>
      <c r="U195" s="317" t="str">
        <f t="shared" si="26"/>
        <v/>
      </c>
      <c r="V195" s="265">
        <f t="shared" si="22"/>
        <v>0</v>
      </c>
      <c r="W195" s="250" t="str">
        <f>IF(A195="","",IF(OR(O195&lt;'Summary Financial Statement'!$I$9,O195&gt;'Summary Financial Statement'!$L$9),"CHECK DATES",""))</f>
        <v/>
      </c>
      <c r="X195" s="252" t="str">
        <f t="shared" si="29"/>
        <v/>
      </c>
      <c r="Y195" s="254" t="str">
        <f t="shared" si="30"/>
        <v/>
      </c>
      <c r="Z195" s="255"/>
    </row>
    <row r="196" spans="1:26" ht="15" x14ac:dyDescent="0.25">
      <c r="A196" s="186"/>
      <c r="B196" s="193">
        <v>187</v>
      </c>
      <c r="C196" s="256"/>
      <c r="D196" s="232"/>
      <c r="E196" s="192">
        <f t="shared" si="27"/>
        <v>10</v>
      </c>
      <c r="F196" s="144" t="str">
        <f>IFERROR(IF(MID(D196,4,3)="AFE",VLOOKUP(D196,'Affiliated entities'!$B$7:$T$37,2,FALSE),VLOOKUP(A196,Beneficiaries!$A$9:$C$38,2,FALSE)),"")</f>
        <v/>
      </c>
      <c r="G196" s="187" t="str">
        <f>IFERROR(IF(MID(D196,4,3)="AFE",VLOOKUP(D196,'Affiliated entities'!$B$7:$T$37,4,FALSE),VLOOKUP(A196,Beneficiaries!$A$9:$C$38,3,FALSE)),"")</f>
        <v/>
      </c>
      <c r="H196" s="188" t="b">
        <f t="shared" si="23"/>
        <v>1</v>
      </c>
      <c r="I196" s="147" t="str">
        <f t="shared" si="24"/>
        <v/>
      </c>
      <c r="J196" s="300">
        <f t="shared" si="25"/>
        <v>0</v>
      </c>
      <c r="K196" s="150"/>
      <c r="L196" s="230"/>
      <c r="M196" s="150"/>
      <c r="N196" s="234"/>
      <c r="O196" s="285"/>
      <c r="P196" s="284"/>
      <c r="Q196" s="282"/>
      <c r="R196" s="284"/>
      <c r="S196" s="288"/>
      <c r="T196" s="278" t="str">
        <f t="shared" si="28"/>
        <v/>
      </c>
      <c r="U196" s="317" t="str">
        <f t="shared" si="26"/>
        <v/>
      </c>
      <c r="V196" s="265">
        <f t="shared" si="22"/>
        <v>0</v>
      </c>
      <c r="W196" s="250" t="str">
        <f>IF(A196="","",IF(OR(O196&lt;'Summary Financial Statement'!$I$9,O196&gt;'Summary Financial Statement'!$L$9),"CHECK DATES",""))</f>
        <v/>
      </c>
      <c r="X196" s="252" t="str">
        <f t="shared" si="29"/>
        <v/>
      </c>
      <c r="Y196" s="254" t="str">
        <f t="shared" si="30"/>
        <v/>
      </c>
      <c r="Z196" s="255"/>
    </row>
    <row r="197" spans="1:26" ht="15" x14ac:dyDescent="0.25">
      <c r="A197" s="186"/>
      <c r="B197" s="193">
        <v>188</v>
      </c>
      <c r="C197" s="256"/>
      <c r="D197" s="232"/>
      <c r="E197" s="192">
        <f t="shared" si="27"/>
        <v>10</v>
      </c>
      <c r="F197" s="144" t="str">
        <f>IFERROR(IF(MID(D197,4,3)="AFE",VLOOKUP(D197,'Affiliated entities'!$B$7:$T$37,2,FALSE),VLOOKUP(A197,Beneficiaries!$A$9:$C$38,2,FALSE)),"")</f>
        <v/>
      </c>
      <c r="G197" s="187" t="str">
        <f>IFERROR(IF(MID(D197,4,3)="AFE",VLOOKUP(D197,'Affiliated entities'!$B$7:$T$37,4,FALSE),VLOOKUP(A197,Beneficiaries!$A$9:$C$38,3,FALSE)),"")</f>
        <v/>
      </c>
      <c r="H197" s="188" t="b">
        <f t="shared" si="23"/>
        <v>1</v>
      </c>
      <c r="I197" s="147" t="str">
        <f t="shared" si="24"/>
        <v/>
      </c>
      <c r="J197" s="300">
        <f t="shared" si="25"/>
        <v>0</v>
      </c>
      <c r="K197" s="150"/>
      <c r="L197" s="230"/>
      <c r="M197" s="150"/>
      <c r="N197" s="234"/>
      <c r="O197" s="285"/>
      <c r="P197" s="284"/>
      <c r="Q197" s="282"/>
      <c r="R197" s="284"/>
      <c r="S197" s="288"/>
      <c r="T197" s="278" t="str">
        <f t="shared" si="28"/>
        <v/>
      </c>
      <c r="U197" s="317" t="str">
        <f t="shared" si="26"/>
        <v/>
      </c>
      <c r="V197" s="265">
        <f t="shared" si="22"/>
        <v>0</v>
      </c>
      <c r="W197" s="250" t="str">
        <f>IF(A197="","",IF(OR(O197&lt;'Summary Financial Statement'!$I$9,O197&gt;'Summary Financial Statement'!$L$9),"CHECK DATES",""))</f>
        <v/>
      </c>
      <c r="X197" s="252" t="str">
        <f t="shared" si="29"/>
        <v/>
      </c>
      <c r="Y197" s="254" t="str">
        <f t="shared" si="30"/>
        <v/>
      </c>
      <c r="Z197" s="255"/>
    </row>
    <row r="198" spans="1:26" ht="15" x14ac:dyDescent="0.25">
      <c r="A198" s="186"/>
      <c r="B198" s="193">
        <v>189</v>
      </c>
      <c r="C198" s="256"/>
      <c r="D198" s="232"/>
      <c r="E198" s="192">
        <f t="shared" si="27"/>
        <v>10</v>
      </c>
      <c r="F198" s="144" t="str">
        <f>IFERROR(IF(MID(D198,4,3)="AFE",VLOOKUP(D198,'Affiliated entities'!$B$7:$T$37,2,FALSE),VLOOKUP(A198,Beneficiaries!$A$9:$C$38,2,FALSE)),"")</f>
        <v/>
      </c>
      <c r="G198" s="187" t="str">
        <f>IFERROR(IF(MID(D198,4,3)="AFE",VLOOKUP(D198,'Affiliated entities'!$B$7:$T$37,4,FALSE),VLOOKUP(A198,Beneficiaries!$A$9:$C$38,3,FALSE)),"")</f>
        <v/>
      </c>
      <c r="H198" s="188" t="b">
        <f t="shared" si="23"/>
        <v>1</v>
      </c>
      <c r="I198" s="147" t="str">
        <f t="shared" si="24"/>
        <v/>
      </c>
      <c r="J198" s="300">
        <f t="shared" si="25"/>
        <v>0</v>
      </c>
      <c r="K198" s="150"/>
      <c r="L198" s="230"/>
      <c r="M198" s="150"/>
      <c r="N198" s="234"/>
      <c r="O198" s="285"/>
      <c r="P198" s="284"/>
      <c r="Q198" s="282"/>
      <c r="R198" s="284"/>
      <c r="S198" s="288"/>
      <c r="T198" s="278" t="str">
        <f t="shared" si="28"/>
        <v/>
      </c>
      <c r="U198" s="317" t="str">
        <f t="shared" si="26"/>
        <v/>
      </c>
      <c r="V198" s="265">
        <f t="shared" si="22"/>
        <v>0</v>
      </c>
      <c r="W198" s="250" t="str">
        <f>IF(A198="","",IF(OR(O198&lt;'Summary Financial Statement'!$I$9,O198&gt;'Summary Financial Statement'!$L$9),"CHECK DATES",""))</f>
        <v/>
      </c>
      <c r="X198" s="252" t="str">
        <f t="shared" si="29"/>
        <v/>
      </c>
      <c r="Y198" s="254" t="str">
        <f t="shared" si="30"/>
        <v/>
      </c>
      <c r="Z198" s="255"/>
    </row>
    <row r="199" spans="1:26" ht="15" x14ac:dyDescent="0.25">
      <c r="A199" s="186"/>
      <c r="B199" s="193">
        <v>190</v>
      </c>
      <c r="C199" s="256"/>
      <c r="D199" s="232"/>
      <c r="E199" s="192">
        <f t="shared" si="27"/>
        <v>10</v>
      </c>
      <c r="F199" s="144" t="str">
        <f>IFERROR(IF(MID(D199,4,3)="AFE",VLOOKUP(D199,'Affiliated entities'!$B$7:$T$37,2,FALSE),VLOOKUP(A199,Beneficiaries!$A$9:$C$38,2,FALSE)),"")</f>
        <v/>
      </c>
      <c r="G199" s="187" t="str">
        <f>IFERROR(IF(MID(D199,4,3)="AFE",VLOOKUP(D199,'Affiliated entities'!$B$7:$T$37,4,FALSE),VLOOKUP(A199,Beneficiaries!$A$9:$C$38,3,FALSE)),"")</f>
        <v/>
      </c>
      <c r="H199" s="188" t="b">
        <f t="shared" si="23"/>
        <v>1</v>
      </c>
      <c r="I199" s="147" t="str">
        <f t="shared" si="24"/>
        <v/>
      </c>
      <c r="J199" s="300">
        <f t="shared" si="25"/>
        <v>0</v>
      </c>
      <c r="K199" s="150"/>
      <c r="L199" s="230"/>
      <c r="M199" s="150"/>
      <c r="N199" s="234"/>
      <c r="O199" s="285"/>
      <c r="P199" s="284"/>
      <c r="Q199" s="282"/>
      <c r="R199" s="284"/>
      <c r="S199" s="288"/>
      <c r="T199" s="278" t="str">
        <f t="shared" si="28"/>
        <v/>
      </c>
      <c r="U199" s="317" t="str">
        <f t="shared" si="26"/>
        <v/>
      </c>
      <c r="V199" s="265">
        <f t="shared" si="22"/>
        <v>0</v>
      </c>
      <c r="W199" s="250" t="str">
        <f>IF(A199="","",IF(OR(O199&lt;'Summary Financial Statement'!$I$9,O199&gt;'Summary Financial Statement'!$L$9),"CHECK DATES",""))</f>
        <v/>
      </c>
      <c r="X199" s="252" t="str">
        <f t="shared" si="29"/>
        <v/>
      </c>
      <c r="Y199" s="254" t="str">
        <f t="shared" si="30"/>
        <v/>
      </c>
      <c r="Z199" s="255"/>
    </row>
    <row r="200" spans="1:26" ht="15" x14ac:dyDescent="0.25">
      <c r="A200" s="186"/>
      <c r="B200" s="193">
        <v>191</v>
      </c>
      <c r="C200" s="256"/>
      <c r="D200" s="232"/>
      <c r="E200" s="192">
        <f t="shared" si="27"/>
        <v>10</v>
      </c>
      <c r="F200" s="144" t="str">
        <f>IFERROR(IF(MID(D200,4,3)="AFE",VLOOKUP(D200,'Affiliated entities'!$B$7:$T$37,2,FALSE),VLOOKUP(A200,Beneficiaries!$A$9:$C$38,2,FALSE)),"")</f>
        <v/>
      </c>
      <c r="G200" s="187" t="str">
        <f>IFERROR(IF(MID(D200,4,3)="AFE",VLOOKUP(D200,'Affiliated entities'!$B$7:$T$37,4,FALSE),VLOOKUP(A200,Beneficiaries!$A$9:$C$38,3,FALSE)),"")</f>
        <v/>
      </c>
      <c r="H200" s="188" t="b">
        <f t="shared" si="23"/>
        <v>1</v>
      </c>
      <c r="I200" s="147" t="str">
        <f t="shared" si="24"/>
        <v/>
      </c>
      <c r="J200" s="300">
        <f t="shared" si="25"/>
        <v>0</v>
      </c>
      <c r="K200" s="150"/>
      <c r="L200" s="230"/>
      <c r="M200" s="150"/>
      <c r="N200" s="234"/>
      <c r="O200" s="285"/>
      <c r="P200" s="284"/>
      <c r="Q200" s="282"/>
      <c r="R200" s="284"/>
      <c r="S200" s="288"/>
      <c r="T200" s="278" t="str">
        <f t="shared" si="28"/>
        <v/>
      </c>
      <c r="U200" s="317" t="str">
        <f t="shared" si="26"/>
        <v/>
      </c>
      <c r="V200" s="265">
        <f t="shared" si="22"/>
        <v>0</v>
      </c>
      <c r="W200" s="250" t="str">
        <f>IF(A200="","",IF(OR(O200&lt;'Summary Financial Statement'!$I$9,O200&gt;'Summary Financial Statement'!$L$9),"CHECK DATES",""))</f>
        <v/>
      </c>
      <c r="X200" s="252" t="str">
        <f t="shared" si="29"/>
        <v/>
      </c>
      <c r="Y200" s="254" t="str">
        <f t="shared" si="30"/>
        <v/>
      </c>
      <c r="Z200" s="255"/>
    </row>
    <row r="201" spans="1:26" ht="15" x14ac:dyDescent="0.25">
      <c r="A201" s="186"/>
      <c r="B201" s="193">
        <v>192</v>
      </c>
      <c r="C201" s="256"/>
      <c r="D201" s="232"/>
      <c r="E201" s="192">
        <f t="shared" si="27"/>
        <v>10</v>
      </c>
      <c r="F201" s="144" t="str">
        <f>IFERROR(IF(MID(D201,4,3)="AFE",VLOOKUP(D201,'Affiliated entities'!$B$7:$T$37,2,FALSE),VLOOKUP(A201,Beneficiaries!$A$9:$C$38,2,FALSE)),"")</f>
        <v/>
      </c>
      <c r="G201" s="187" t="str">
        <f>IFERROR(IF(MID(D201,4,3)="AFE",VLOOKUP(D201,'Affiliated entities'!$B$7:$T$37,4,FALSE),VLOOKUP(A201,Beneficiaries!$A$9:$C$38,3,FALSE)),"")</f>
        <v/>
      </c>
      <c r="H201" s="188" t="b">
        <f t="shared" si="23"/>
        <v>1</v>
      </c>
      <c r="I201" s="147" t="str">
        <f t="shared" si="24"/>
        <v/>
      </c>
      <c r="J201" s="300">
        <f t="shared" si="25"/>
        <v>0</v>
      </c>
      <c r="K201" s="150"/>
      <c r="L201" s="230"/>
      <c r="M201" s="150"/>
      <c r="N201" s="234"/>
      <c r="O201" s="285"/>
      <c r="P201" s="284"/>
      <c r="Q201" s="282"/>
      <c r="R201" s="284"/>
      <c r="S201" s="288"/>
      <c r="T201" s="278" t="str">
        <f t="shared" si="28"/>
        <v/>
      </c>
      <c r="U201" s="317" t="str">
        <f t="shared" si="26"/>
        <v/>
      </c>
      <c r="V201" s="265">
        <f t="shared" si="22"/>
        <v>0</v>
      </c>
      <c r="W201" s="250" t="str">
        <f>IF(A201="","",IF(OR(O201&lt;'Summary Financial Statement'!$I$9,O201&gt;'Summary Financial Statement'!$L$9),"CHECK DATES",""))</f>
        <v/>
      </c>
      <c r="X201" s="252" t="str">
        <f t="shared" si="29"/>
        <v/>
      </c>
      <c r="Y201" s="254" t="str">
        <f t="shared" si="30"/>
        <v/>
      </c>
      <c r="Z201" s="255"/>
    </row>
    <row r="202" spans="1:26" ht="15" x14ac:dyDescent="0.25">
      <c r="A202" s="186"/>
      <c r="B202" s="193">
        <v>193</v>
      </c>
      <c r="C202" s="256"/>
      <c r="D202" s="232"/>
      <c r="E202" s="192">
        <f t="shared" si="27"/>
        <v>10</v>
      </c>
      <c r="F202" s="144" t="str">
        <f>IFERROR(IF(MID(D202,4,3)="AFE",VLOOKUP(D202,'Affiliated entities'!$B$7:$T$37,2,FALSE),VLOOKUP(A202,Beneficiaries!$A$9:$C$38,2,FALSE)),"")</f>
        <v/>
      </c>
      <c r="G202" s="187" t="str">
        <f>IFERROR(IF(MID(D202,4,3)="AFE",VLOOKUP(D202,'Affiliated entities'!$B$7:$T$37,4,FALSE),VLOOKUP(A202,Beneficiaries!$A$9:$C$38,3,FALSE)),"")</f>
        <v/>
      </c>
      <c r="H202" s="188" t="b">
        <f t="shared" si="23"/>
        <v>1</v>
      </c>
      <c r="I202" s="147" t="str">
        <f t="shared" si="24"/>
        <v/>
      </c>
      <c r="J202" s="300">
        <f t="shared" si="25"/>
        <v>0</v>
      </c>
      <c r="K202" s="150"/>
      <c r="L202" s="230"/>
      <c r="M202" s="150"/>
      <c r="N202" s="234"/>
      <c r="O202" s="285"/>
      <c r="P202" s="284"/>
      <c r="Q202" s="282"/>
      <c r="R202" s="284"/>
      <c r="S202" s="288"/>
      <c r="T202" s="278" t="str">
        <f t="shared" si="28"/>
        <v/>
      </c>
      <c r="U202" s="317" t="str">
        <f t="shared" si="26"/>
        <v/>
      </c>
      <c r="V202" s="265">
        <f t="shared" ref="V202:V208" si="31">IF(T202="",0,VALUE(T202))</f>
        <v>0</v>
      </c>
      <c r="W202" s="250" t="str">
        <f>IF(A202="","",IF(OR(O202&lt;'Summary Financial Statement'!$I$9,O202&gt;'Summary Financial Statement'!$L$9),"CHECK DATES",""))</f>
        <v/>
      </c>
      <c r="X202" s="252" t="str">
        <f t="shared" si="29"/>
        <v/>
      </c>
      <c r="Y202" s="254" t="str">
        <f t="shared" si="30"/>
        <v/>
      </c>
      <c r="Z202" s="255"/>
    </row>
    <row r="203" spans="1:26" ht="15" x14ac:dyDescent="0.25">
      <c r="A203" s="186"/>
      <c r="B203" s="193">
        <v>194</v>
      </c>
      <c r="C203" s="256"/>
      <c r="D203" s="232"/>
      <c r="E203" s="192">
        <f t="shared" si="27"/>
        <v>10</v>
      </c>
      <c r="F203" s="144" t="str">
        <f>IFERROR(IF(MID(D203,4,3)="AFE",VLOOKUP(D203,'Affiliated entities'!$B$7:$T$37,2,FALSE),VLOOKUP(A203,Beneficiaries!$A$9:$C$38,2,FALSE)),"")</f>
        <v/>
      </c>
      <c r="G203" s="187" t="str">
        <f>IFERROR(IF(MID(D203,4,3)="AFE",VLOOKUP(D203,'Affiliated entities'!$B$7:$T$37,4,FALSE),VLOOKUP(A203,Beneficiaries!$A$9:$C$38,3,FALSE)),"")</f>
        <v/>
      </c>
      <c r="H203" s="188" t="b">
        <f t="shared" ref="H203:H209" si="32">IF(I203="Partner",TRUE,ISNUMBER(FIND(A203,D203)))</f>
        <v>1</v>
      </c>
      <c r="I203" s="147" t="str">
        <f t="shared" ref="I203:I209" si="33">IF(A203&lt;&gt;"",D203,"")</f>
        <v/>
      </c>
      <c r="J203" s="300">
        <f t="shared" ref="J203:J209" si="34">IF(I203="partner",A203,0)</f>
        <v>0</v>
      </c>
      <c r="K203" s="150"/>
      <c r="L203" s="230"/>
      <c r="M203" s="150"/>
      <c r="N203" s="234"/>
      <c r="O203" s="285"/>
      <c r="P203" s="284"/>
      <c r="Q203" s="282"/>
      <c r="R203" s="284"/>
      <c r="S203" s="288"/>
      <c r="T203" s="278" t="str">
        <f t="shared" si="28"/>
        <v/>
      </c>
      <c r="U203" s="317" t="str">
        <f t="shared" ref="U203:U209" si="35">IF(A203="","",(IF(OR(A203="",C203="",D203="",K203="",M203="",N203="",O203="",P203="",Q203="",R203="",S203=""),"FILL ALL FIELDS","")))</f>
        <v/>
      </c>
      <c r="V203" s="265">
        <f t="shared" si="31"/>
        <v>0</v>
      </c>
      <c r="W203" s="250" t="str">
        <f>IF(A203="","",IF(OR(O203&lt;'Summary Financial Statement'!$I$9,O203&gt;'Summary Financial Statement'!$L$9),"CHECK DATES",""))</f>
        <v/>
      </c>
      <c r="X203" s="252" t="str">
        <f t="shared" si="29"/>
        <v/>
      </c>
      <c r="Y203" s="254" t="str">
        <f t="shared" si="30"/>
        <v/>
      </c>
      <c r="Z203" s="255"/>
    </row>
    <row r="204" spans="1:26" ht="15" x14ac:dyDescent="0.25">
      <c r="A204" s="186"/>
      <c r="B204" s="193">
        <v>195</v>
      </c>
      <c r="C204" s="256"/>
      <c r="D204" s="232"/>
      <c r="E204" s="192">
        <f t="shared" ref="E204:E209" si="36">IF(H204=TRUE,10,0)</f>
        <v>10</v>
      </c>
      <c r="F204" s="144" t="str">
        <f>IFERROR(IF(MID(D204,4,3)="AFE",VLOOKUP(D204,'Affiliated entities'!$B$7:$T$37,2,FALSE),VLOOKUP(A204,Beneficiaries!$A$9:$C$38,2,FALSE)),"")</f>
        <v/>
      </c>
      <c r="G204" s="187" t="str">
        <f>IFERROR(IF(MID(D204,4,3)="AFE",VLOOKUP(D204,'Affiliated entities'!$B$7:$T$37,4,FALSE),VLOOKUP(A204,Beneficiaries!$A$9:$C$38,3,FALSE)),"")</f>
        <v/>
      </c>
      <c r="H204" s="188" t="b">
        <f t="shared" si="32"/>
        <v>1</v>
      </c>
      <c r="I204" s="147" t="str">
        <f t="shared" si="33"/>
        <v/>
      </c>
      <c r="J204" s="300">
        <f t="shared" si="34"/>
        <v>0</v>
      </c>
      <c r="K204" s="150"/>
      <c r="L204" s="230"/>
      <c r="M204" s="150"/>
      <c r="N204" s="234"/>
      <c r="O204" s="285"/>
      <c r="P204" s="284"/>
      <c r="Q204" s="282"/>
      <c r="R204" s="284"/>
      <c r="S204" s="288"/>
      <c r="T204" s="278" t="str">
        <f t="shared" si="28"/>
        <v/>
      </c>
      <c r="U204" s="317" t="str">
        <f t="shared" si="35"/>
        <v/>
      </c>
      <c r="V204" s="265">
        <f t="shared" si="31"/>
        <v>0</v>
      </c>
      <c r="W204" s="250" t="str">
        <f>IF(A204="","",IF(OR(O204&lt;'Summary Financial Statement'!$I$9,O204&gt;'Summary Financial Statement'!$L$9),"CHECK DATES",""))</f>
        <v/>
      </c>
      <c r="X204" s="252" t="str">
        <f t="shared" si="29"/>
        <v/>
      </c>
      <c r="Y204" s="254" t="str">
        <f t="shared" si="30"/>
        <v/>
      </c>
      <c r="Z204" s="255"/>
    </row>
    <row r="205" spans="1:26" ht="15" x14ac:dyDescent="0.25">
      <c r="A205" s="186"/>
      <c r="B205" s="193">
        <v>196</v>
      </c>
      <c r="C205" s="256"/>
      <c r="D205" s="232"/>
      <c r="E205" s="192">
        <f t="shared" si="36"/>
        <v>10</v>
      </c>
      <c r="F205" s="144" t="str">
        <f>IFERROR(IF(MID(D205,4,3)="AFE",VLOOKUP(D205,'Affiliated entities'!$B$7:$T$37,2,FALSE),VLOOKUP(A205,Beneficiaries!$A$9:$C$38,2,FALSE)),"")</f>
        <v/>
      </c>
      <c r="G205" s="187" t="str">
        <f>IFERROR(IF(MID(D205,4,3)="AFE",VLOOKUP(D205,'Affiliated entities'!$B$7:$T$37,4,FALSE),VLOOKUP(A205,Beneficiaries!$A$9:$C$38,3,FALSE)),"")</f>
        <v/>
      </c>
      <c r="H205" s="188" t="b">
        <f t="shared" si="32"/>
        <v>1</v>
      </c>
      <c r="I205" s="147" t="str">
        <f t="shared" si="33"/>
        <v/>
      </c>
      <c r="J205" s="300">
        <f t="shared" si="34"/>
        <v>0</v>
      </c>
      <c r="K205" s="150"/>
      <c r="L205" s="230"/>
      <c r="M205" s="150"/>
      <c r="N205" s="234"/>
      <c r="O205" s="285"/>
      <c r="P205" s="284"/>
      <c r="Q205" s="282"/>
      <c r="R205" s="284"/>
      <c r="S205" s="288"/>
      <c r="T205" s="278" t="str">
        <f t="shared" si="28"/>
        <v/>
      </c>
      <c r="U205" s="317" t="str">
        <f t="shared" si="35"/>
        <v/>
      </c>
      <c r="V205" s="265">
        <f t="shared" si="31"/>
        <v>0</v>
      </c>
      <c r="W205" s="250" t="str">
        <f>IF(A205="","",IF(OR(O205&lt;'Summary Financial Statement'!$I$9,O205&gt;'Summary Financial Statement'!$L$9),"CHECK DATES",""))</f>
        <v/>
      </c>
      <c r="X205" s="252" t="str">
        <f t="shared" si="29"/>
        <v/>
      </c>
      <c r="Y205" s="254" t="str">
        <f t="shared" si="30"/>
        <v/>
      </c>
      <c r="Z205" s="255"/>
    </row>
    <row r="206" spans="1:26" ht="15" x14ac:dyDescent="0.25">
      <c r="A206" s="186"/>
      <c r="B206" s="193">
        <v>197</v>
      </c>
      <c r="C206" s="256"/>
      <c r="D206" s="232"/>
      <c r="E206" s="192">
        <f t="shared" si="36"/>
        <v>10</v>
      </c>
      <c r="F206" s="144" t="str">
        <f>IFERROR(IF(MID(D206,4,3)="AFE",VLOOKUP(D206,'Affiliated entities'!$B$7:$T$37,2,FALSE),VLOOKUP(A206,Beneficiaries!$A$9:$C$38,2,FALSE)),"")</f>
        <v/>
      </c>
      <c r="G206" s="187" t="str">
        <f>IFERROR(IF(MID(D206,4,3)="AFE",VLOOKUP(D206,'Affiliated entities'!$B$7:$T$37,4,FALSE),VLOOKUP(A206,Beneficiaries!$A$9:$C$38,3,FALSE)),"")</f>
        <v/>
      </c>
      <c r="H206" s="188" t="b">
        <f t="shared" si="32"/>
        <v>1</v>
      </c>
      <c r="I206" s="147" t="str">
        <f t="shared" si="33"/>
        <v/>
      </c>
      <c r="J206" s="300">
        <f t="shared" si="34"/>
        <v>0</v>
      </c>
      <c r="K206" s="150"/>
      <c r="L206" s="230"/>
      <c r="M206" s="150"/>
      <c r="N206" s="234"/>
      <c r="O206" s="285"/>
      <c r="P206" s="284"/>
      <c r="Q206" s="282"/>
      <c r="R206" s="284"/>
      <c r="S206" s="288"/>
      <c r="T206" s="278" t="str">
        <f t="shared" si="28"/>
        <v/>
      </c>
      <c r="U206" s="317" t="str">
        <f t="shared" si="35"/>
        <v/>
      </c>
      <c r="V206" s="265">
        <f t="shared" si="31"/>
        <v>0</v>
      </c>
      <c r="W206" s="250" t="str">
        <f>IF(A206="","",IF(OR(O206&lt;'Summary Financial Statement'!$I$9,O206&gt;'Summary Financial Statement'!$L$9),"CHECK DATES",""))</f>
        <v/>
      </c>
      <c r="X206" s="252" t="str">
        <f t="shared" si="29"/>
        <v/>
      </c>
      <c r="Y206" s="254" t="str">
        <f t="shared" si="30"/>
        <v/>
      </c>
      <c r="Z206" s="255"/>
    </row>
    <row r="207" spans="1:26" ht="15" x14ac:dyDescent="0.25">
      <c r="A207" s="186"/>
      <c r="B207" s="193">
        <v>198</v>
      </c>
      <c r="C207" s="256"/>
      <c r="D207" s="232"/>
      <c r="E207" s="192">
        <f t="shared" si="36"/>
        <v>10</v>
      </c>
      <c r="F207" s="144" t="str">
        <f>IFERROR(IF(MID(D207,4,3)="AFE",VLOOKUP(D207,'Affiliated entities'!$B$7:$T$37,2,FALSE),VLOOKUP(A207,Beneficiaries!$A$9:$C$38,2,FALSE)),"")</f>
        <v/>
      </c>
      <c r="G207" s="187" t="str">
        <f>IFERROR(IF(MID(D207,4,3)="AFE",VLOOKUP(D207,'Affiliated entities'!$B$7:$T$37,4,FALSE),VLOOKUP(A207,Beneficiaries!$A$9:$C$38,3,FALSE)),"")</f>
        <v/>
      </c>
      <c r="H207" s="188" t="b">
        <f t="shared" si="32"/>
        <v>1</v>
      </c>
      <c r="I207" s="147" t="str">
        <f t="shared" si="33"/>
        <v/>
      </c>
      <c r="J207" s="300">
        <f t="shared" si="34"/>
        <v>0</v>
      </c>
      <c r="K207" s="150"/>
      <c r="L207" s="230"/>
      <c r="M207" s="150"/>
      <c r="N207" s="234"/>
      <c r="O207" s="285"/>
      <c r="P207" s="284"/>
      <c r="Q207" s="282"/>
      <c r="R207" s="284"/>
      <c r="S207" s="288"/>
      <c r="T207" s="278" t="str">
        <f t="shared" si="28"/>
        <v/>
      </c>
      <c r="U207" s="317" t="str">
        <f t="shared" si="35"/>
        <v/>
      </c>
      <c r="V207" s="265">
        <f t="shared" si="31"/>
        <v>0</v>
      </c>
      <c r="W207" s="250" t="str">
        <f>IF(A207="","",IF(OR(O207&lt;'Summary Financial Statement'!$I$9,O207&gt;'Summary Financial Statement'!$L$9),"CHECK DATES",""))</f>
        <v/>
      </c>
      <c r="X207" s="252" t="str">
        <f t="shared" si="29"/>
        <v/>
      </c>
      <c r="Y207" s="254" t="str">
        <f t="shared" si="30"/>
        <v/>
      </c>
      <c r="Z207" s="255"/>
    </row>
    <row r="208" spans="1:26" ht="15" x14ac:dyDescent="0.25">
      <c r="A208" s="186"/>
      <c r="B208" s="193">
        <v>199</v>
      </c>
      <c r="C208" s="256"/>
      <c r="D208" s="232"/>
      <c r="E208" s="192">
        <f t="shared" si="36"/>
        <v>10</v>
      </c>
      <c r="F208" s="144" t="str">
        <f>IFERROR(IF(MID(D208,4,3)="AFE",VLOOKUP(D208,'Affiliated entities'!$B$7:$T$37,2,FALSE),VLOOKUP(A208,Beneficiaries!$A$9:$C$38,2,FALSE)),"")</f>
        <v/>
      </c>
      <c r="G208" s="187" t="str">
        <f>IFERROR(IF(MID(D208,4,3)="AFE",VLOOKUP(D208,'Affiliated entities'!$B$7:$T$37,4,FALSE),VLOOKUP(A208,Beneficiaries!$A$9:$C$38,3,FALSE)),"")</f>
        <v/>
      </c>
      <c r="H208" s="188" t="b">
        <f t="shared" si="32"/>
        <v>1</v>
      </c>
      <c r="I208" s="147" t="str">
        <f t="shared" si="33"/>
        <v/>
      </c>
      <c r="J208" s="300">
        <f t="shared" si="34"/>
        <v>0</v>
      </c>
      <c r="K208" s="150"/>
      <c r="L208" s="230"/>
      <c r="M208" s="150"/>
      <c r="N208" s="234"/>
      <c r="O208" s="285"/>
      <c r="P208" s="284"/>
      <c r="Q208" s="282"/>
      <c r="R208" s="284"/>
      <c r="S208" s="288"/>
      <c r="T208" s="278" t="str">
        <f t="shared" si="28"/>
        <v/>
      </c>
      <c r="U208" s="317" t="str">
        <f t="shared" si="35"/>
        <v/>
      </c>
      <c r="V208" s="265">
        <f t="shared" si="31"/>
        <v>0</v>
      </c>
      <c r="W208" s="250" t="str">
        <f>IF(A208="","",IF(OR(O208&lt;'Summary Financial Statement'!$I$9,O208&gt;'Summary Financial Statement'!$L$9),"CHECK DATES",""))</f>
        <v/>
      </c>
      <c r="X208" s="252" t="str">
        <f t="shared" si="29"/>
        <v/>
      </c>
      <c r="Y208" s="254" t="str">
        <f t="shared" si="30"/>
        <v/>
      </c>
      <c r="Z208" s="255"/>
    </row>
    <row r="209" spans="1:26" ht="15.75" thickBot="1" x14ac:dyDescent="0.3">
      <c r="A209" s="186"/>
      <c r="B209" s="193">
        <v>200</v>
      </c>
      <c r="C209" s="256"/>
      <c r="D209" s="232"/>
      <c r="E209" s="192">
        <f t="shared" si="36"/>
        <v>10</v>
      </c>
      <c r="F209" s="144" t="str">
        <f>IFERROR(IF(MID(D209,4,3)="AFE",VLOOKUP(D209,'Affiliated entities'!$B$7:$T$37,2,FALSE),VLOOKUP(A209,Beneficiaries!$A$9:$C$38,2,FALSE)),"")</f>
        <v/>
      </c>
      <c r="G209" s="187" t="str">
        <f>IFERROR(IF(MID(D209,4,3)="AFE",VLOOKUP(D209,'Affiliated entities'!$B$7:$T$37,4,FALSE),VLOOKUP(A209,Beneficiaries!$A$9:$C$38,3,FALSE)),"")</f>
        <v/>
      </c>
      <c r="H209" s="188" t="b">
        <f t="shared" si="32"/>
        <v>1</v>
      </c>
      <c r="I209" s="147" t="str">
        <f t="shared" si="33"/>
        <v/>
      </c>
      <c r="J209" s="300">
        <f t="shared" si="34"/>
        <v>0</v>
      </c>
      <c r="K209" s="150"/>
      <c r="L209" s="230"/>
      <c r="M209" s="150"/>
      <c r="N209" s="234"/>
      <c r="O209" s="285"/>
      <c r="P209" s="284"/>
      <c r="Q209" s="282"/>
      <c r="R209" s="284"/>
      <c r="S209" s="288"/>
      <c r="T209" s="279" t="str">
        <f>IF(P209="Purchase",MIN(N209*Q209*R209/12*S209,N209*S209),IF(P209="Rent/Lease",N209*S209,""))</f>
        <v/>
      </c>
      <c r="U209" s="317" t="str">
        <f t="shared" si="35"/>
        <v/>
      </c>
      <c r="V209" s="265">
        <f>IF(T209="",0,VALUE(T209))</f>
        <v>0</v>
      </c>
      <c r="W209" s="250" t="str">
        <f>IF(A209="","",IF(OR(O209&lt;'Summary Financial Statement'!$I$9,O209&gt;'Summary Financial Statement'!$L$9),"CHECK DATES",""))</f>
        <v/>
      </c>
      <c r="X209" s="252" t="str">
        <f>T209</f>
        <v/>
      </c>
      <c r="Y209" s="254" t="str">
        <f>IF(X209&lt;T209,T209-X209,"")</f>
        <v/>
      </c>
      <c r="Z209" s="255"/>
    </row>
    <row r="210" spans="1:26" x14ac:dyDescent="0.2"/>
  </sheetData>
  <sheetProtection algorithmName="SHA-512" hashValue="xO4AIO2HIeAxZ4fkwZEVpIO2PWZpIpWpcNVxfuAnEKmk3Zz8wHnBLvAeVtMXC9453Sbm3+KOm8Alb0UObIMtEQ==" saltValue="Koz6bkXvAtbUyi/K6jRVkA==" spinCount="100000" sheet="1" selectLockedCells="1"/>
  <mergeCells count="19">
    <mergeCell ref="S8:S9"/>
    <mergeCell ref="R8:R9"/>
    <mergeCell ref="W5:Z5"/>
    <mergeCell ref="Q8:Q9"/>
    <mergeCell ref="A8:A9"/>
    <mergeCell ref="B8:B9"/>
    <mergeCell ref="N8:N9"/>
    <mergeCell ref="P8:P9"/>
    <mergeCell ref="O8:O9"/>
    <mergeCell ref="K8:K9"/>
    <mergeCell ref="M8:M9"/>
    <mergeCell ref="C8:C9"/>
    <mergeCell ref="D9:E9"/>
    <mergeCell ref="B2:E2"/>
    <mergeCell ref="K2:M2"/>
    <mergeCell ref="B3:E3"/>
    <mergeCell ref="K3:M3"/>
    <mergeCell ref="L8:L9"/>
    <mergeCell ref="D8:E8"/>
  </mergeCells>
  <phoneticPr fontId="12" type="noConversion"/>
  <conditionalFormatting sqref="T21:T209">
    <cfRule type="cellIs" dxfId="15" priority="5" stopIfTrue="1" operator="equal">
      <formula>"ERROR"</formula>
    </cfRule>
  </conditionalFormatting>
  <conditionalFormatting sqref="Q7:U7">
    <cfRule type="cellIs" dxfId="14" priority="6" stopIfTrue="1" operator="notEqual">
      <formula>""</formula>
    </cfRule>
  </conditionalFormatting>
  <conditionalFormatting sqref="W10:W209">
    <cfRule type="cellIs" dxfId="13" priority="7" stopIfTrue="1" operator="notEqual">
      <formula>""</formula>
    </cfRule>
  </conditionalFormatting>
  <conditionalFormatting sqref="X10:X209">
    <cfRule type="cellIs" dxfId="12" priority="8" stopIfTrue="1" operator="notEqual">
      <formula>$T10</formula>
    </cfRule>
  </conditionalFormatting>
  <conditionalFormatting sqref="T10:T20">
    <cfRule type="cellIs" dxfId="11" priority="3" stopIfTrue="1" operator="equal">
      <formula>"ERROR"</formula>
    </cfRule>
  </conditionalFormatting>
  <dataValidations count="8">
    <dataValidation type="decimal" allowBlank="1" showInputMessage="1" showErrorMessage="1" sqref="S10:S209">
      <formula1>0</formula1>
      <formula2>1</formula2>
    </dataValidation>
    <dataValidation type="list" operator="greaterThanOrEqual" allowBlank="1" showInputMessage="1" showErrorMessage="1" errorTitle="Select from list" sqref="P10:P209">
      <formula1>"Purchase, Rent/Lease"</formula1>
    </dataValidation>
    <dataValidation type="decimal" operator="greaterThanOrEqual" allowBlank="1" showInputMessage="1" showErrorMessage="1" errorTitle="INTEGERS ONLY" error="Please, use only integers (numbers without decimals) in this field." sqref="N10:N209">
      <formula1>0</formula1>
    </dataValidation>
    <dataValidation type="decimal" errorStyle="warning" allowBlank="1" showInputMessage="1" showErrorMessage="1" errorTitle="Depeciation rate" error="Depreciation rate should not exceed 100%_x000a_" sqref="Q10:Q209">
      <formula1>0</formula1>
      <formula2>1</formula2>
    </dataValidation>
    <dataValidation type="date" errorStyle="warning" allowBlank="1" showInputMessage="1" showErrorMessage="1" errorTitle="Ineligible Date" error="Be aware that the date you have entered is not covered by the eligibility period (sheet &quot;Summary&quot;)" sqref="O10:O209">
      <formula1>$P$5</formula1>
      <formula2>$Q$5</formula2>
    </dataValidation>
    <dataValidation type="list" allowBlank="1" showInputMessage="1" showErrorMessage="1" sqref="A10:A209">
      <formula1>LISTA</formula1>
    </dataValidation>
    <dataValidation type="list" allowBlank="1" showInputMessage="1" showErrorMessage="1" sqref="D10:D209">
      <formula1>LISTA3</formula1>
    </dataValidation>
    <dataValidation type="list" allowBlank="1" showInputMessage="1" showErrorMessage="1" sqref="L10:L209">
      <formula1>"WP1,WP2,WP3,WP4,WP5,WP6,WP7,WP8,WP9,WP10,WP11,WP12"</formula1>
    </dataValidation>
  </dataValidations>
  <hyperlinks>
    <hyperlink ref="D1" r:id="rId1"/>
  </hyperlinks>
  <printOptions horizontalCentered="1" verticalCentered="1"/>
  <pageMargins left="0.74803149606299213" right="0.74803149606299213" top="0.98425196850393704" bottom="0.98425196850393704" header="0.51181102362204722" footer="0.51181102362204722"/>
  <pageSetup paperSize="9" scale="49" fitToHeight="0" orientation="landscape" r:id="rId2"/>
  <headerFooter alignWithMargins="0">
    <oddHeader>&amp;A</oddHeader>
  </headerFooter>
  <drawing r:id="rId3"/>
  <extLst>
    <ext xmlns:x14="http://schemas.microsoft.com/office/spreadsheetml/2009/9/main" uri="{78C0D931-6437-407d-A8EE-F0AAD7539E65}">
      <x14:conditionalFormattings>
        <x14:conditionalFormatting xmlns:xm="http://schemas.microsoft.com/office/excel/2006/main">
          <x14:cfRule type="iconSet" priority="4" id="{1B3350E2-BBE4-4D2A-AD15-81CFB39ABD6B}">
            <x14:iconSet iconSet="3Symbols2" custom="1">
              <x14:cfvo type="percent">
                <xm:f>0</xm:f>
              </x14:cfvo>
              <x14:cfvo type="num">
                <xm:f>0</xm:f>
              </x14:cfvo>
              <x14:cfvo type="num">
                <xm:f>9</xm:f>
              </x14:cfvo>
              <x14:cfIcon iconSet="3Symbols2" iconId="0"/>
              <x14:cfIcon iconSet="3Symbols2" iconId="0"/>
              <x14:cfIcon iconSet="3Symbols2" iconId="2"/>
            </x14:iconSet>
          </x14:cfRule>
          <xm:sqref>E11:E209</xm:sqref>
        </x14:conditionalFormatting>
        <x14:conditionalFormatting xmlns:xm="http://schemas.microsoft.com/office/excel/2006/main">
          <x14:cfRule type="iconSet" priority="2" id="{B5CB5C81-69B9-4067-818F-67C4F62C9258}">
            <x14:iconSet showValue="0" custom="1">
              <x14:cfvo type="percent">
                <xm:f>0</xm:f>
              </x14:cfvo>
              <x14:cfvo type="formula">
                <xm:f>1</xm:f>
              </x14:cfvo>
              <x14:cfvo type="formula">
                <xm:f>5</xm:f>
              </x14:cfvo>
              <x14:cfIcon iconSet="3TrafficLights1" iconId="0"/>
              <x14:cfIcon iconSet="3Symbols2" iconId="0"/>
              <x14:cfIcon iconSet="3TrafficLights1" iconId="2"/>
            </x14:iconSet>
          </x14:cfRule>
          <xm:sqref>H10:H209</xm:sqref>
        </x14:conditionalFormatting>
        <x14:conditionalFormatting xmlns:xm="http://schemas.microsoft.com/office/excel/2006/main">
          <x14:cfRule type="iconSet" priority="1" id="{C70E1E37-9403-4073-ADE2-FEF7C5BB6994}">
            <x14:iconSet iconSet="3Symbols2" custom="1">
              <x14:cfvo type="percent">
                <xm:f>0</xm:f>
              </x14:cfvo>
              <x14:cfvo type="num">
                <xm:f>0</xm:f>
              </x14:cfvo>
              <x14:cfvo type="num">
                <xm:f>9</xm:f>
              </x14:cfvo>
              <x14:cfIcon iconSet="3Symbols2" iconId="0"/>
              <x14:cfIcon iconSet="3Symbols2" iconId="0"/>
              <x14:cfIcon iconSet="3Symbols2" iconId="2"/>
            </x14:iconSet>
          </x14:cfRule>
          <xm:sqref>E10:E209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O310"/>
  <sheetViews>
    <sheetView zoomScaleNormal="100" workbookViewId="0">
      <pane ySplit="9" topLeftCell="A10" activePane="bottomLeft" state="frozen"/>
      <selection pane="bottomLeft" activeCell="O11" sqref="O11"/>
    </sheetView>
  </sheetViews>
  <sheetFormatPr defaultColWidth="0" defaultRowHeight="12.75" zeroHeight="1" x14ac:dyDescent="0.2"/>
  <cols>
    <col min="1" max="1" width="10.85546875" style="238" customWidth="1"/>
    <col min="2" max="2" width="7.140625" style="239" customWidth="1"/>
    <col min="3" max="3" width="10.140625" style="239" customWidth="1"/>
    <col min="4" max="4" width="16.42578125" style="239" customWidth="1"/>
    <col min="5" max="5" width="4" style="239" customWidth="1"/>
    <col min="6" max="6" width="12.7109375" style="239" customWidth="1"/>
    <col min="7" max="7" width="16.85546875" style="239" customWidth="1"/>
    <col min="8" max="8" width="15.7109375" style="239" hidden="1" customWidth="1"/>
    <col min="9" max="10" width="16" style="239" hidden="1" customWidth="1"/>
    <col min="11" max="11" width="55.85546875" style="239" customWidth="1"/>
    <col min="12" max="12" width="10.140625" style="239" customWidth="1"/>
    <col min="13" max="13" width="35.140625" style="239" customWidth="1"/>
    <col min="14" max="15" width="11.42578125" style="239" customWidth="1"/>
    <col min="16" max="16" width="17.28515625" style="138" customWidth="1"/>
    <col min="17" max="17" width="14.5703125" style="289" hidden="1" customWidth="1"/>
    <col min="18" max="18" width="9.140625" style="289" hidden="1" customWidth="1"/>
    <col min="19" max="19" width="9.140625" style="239" hidden="1" customWidth="1"/>
    <col min="20" max="20" width="35.42578125" style="239" hidden="1" customWidth="1"/>
    <col min="21" max="41" width="0" style="239" hidden="1" customWidth="1"/>
    <col min="42" max="16384" width="9.140625" style="239" hidden="1"/>
  </cols>
  <sheetData>
    <row r="1" spans="1:41" s="119" customFormat="1" ht="13.5" thickBot="1" x14ac:dyDescent="0.25">
      <c r="A1" s="140" t="s">
        <v>732</v>
      </c>
      <c r="B1" s="140"/>
      <c r="C1" s="140"/>
      <c r="D1" s="491" t="s">
        <v>733</v>
      </c>
      <c r="E1" s="140"/>
      <c r="F1" s="140"/>
      <c r="G1" s="140"/>
      <c r="H1" s="140"/>
      <c r="I1" s="140"/>
      <c r="J1" s="140"/>
      <c r="K1" s="229"/>
      <c r="L1" s="229"/>
      <c r="AG1" s="135"/>
      <c r="AK1" s="135"/>
      <c r="AO1" s="135"/>
    </row>
    <row r="2" spans="1:41" s="119" customFormat="1" ht="26.25" thickBot="1" x14ac:dyDescent="0.25">
      <c r="A2" s="397"/>
      <c r="B2" s="668" t="s">
        <v>134</v>
      </c>
      <c r="C2" s="668"/>
      <c r="D2" s="668"/>
      <c r="E2" s="668"/>
      <c r="F2" s="398" t="s">
        <v>691</v>
      </c>
      <c r="G2" s="398" t="s">
        <v>693</v>
      </c>
      <c r="H2" s="399"/>
      <c r="I2" s="399"/>
      <c r="J2" s="399"/>
      <c r="K2" s="668" t="s">
        <v>694</v>
      </c>
      <c r="L2" s="708"/>
      <c r="M2" s="687"/>
      <c r="AG2" s="135"/>
      <c r="AK2" s="135"/>
      <c r="AO2" s="135"/>
    </row>
    <row r="3" spans="1:41" s="119" customFormat="1" ht="135.94999999999999" customHeight="1" thickBot="1" x14ac:dyDescent="0.25">
      <c r="A3" s="400" t="s">
        <v>699</v>
      </c>
      <c r="B3" s="721" t="s">
        <v>756</v>
      </c>
      <c r="C3" s="721"/>
      <c r="D3" s="721"/>
      <c r="E3" s="721"/>
      <c r="F3" s="394" t="s">
        <v>692</v>
      </c>
      <c r="G3" s="395" t="s">
        <v>723</v>
      </c>
      <c r="H3" s="396"/>
      <c r="I3" s="396"/>
      <c r="J3" s="396"/>
      <c r="K3" s="669" t="s">
        <v>731</v>
      </c>
      <c r="L3" s="709"/>
      <c r="M3" s="674"/>
      <c r="AG3" s="135"/>
      <c r="AK3" s="135"/>
      <c r="AO3" s="135"/>
    </row>
    <row r="4" spans="1:41" x14ac:dyDescent="0.2"/>
    <row r="5" spans="1:41" s="289" customFormat="1" ht="16.5" thickBot="1" x14ac:dyDescent="0.3">
      <c r="A5" s="263" t="s">
        <v>147</v>
      </c>
      <c r="C5" s="263"/>
      <c r="D5" s="263"/>
      <c r="E5" s="263"/>
      <c r="F5" s="263"/>
      <c r="G5" s="263"/>
      <c r="H5" s="263"/>
      <c r="I5" s="263"/>
      <c r="J5" s="263"/>
      <c r="N5" s="264">
        <f>'Summary Financial Statement'!I9</f>
        <v>0</v>
      </c>
      <c r="O5" s="242" t="str">
        <f>IF('Summary Financial Statement'!$D$9&gt;"",'Summary Financial Statement'!$D$9,"")</f>
        <v/>
      </c>
      <c r="Q5" s="706" t="s">
        <v>123</v>
      </c>
      <c r="R5" s="706"/>
      <c r="S5" s="706"/>
      <c r="T5" s="706"/>
    </row>
    <row r="6" spans="1:41" s="289" customFormat="1" ht="15.75" x14ac:dyDescent="0.2">
      <c r="A6" s="244" t="s">
        <v>1</v>
      </c>
      <c r="C6" s="244"/>
      <c r="D6" s="244"/>
      <c r="E6" s="244"/>
      <c r="F6" s="244"/>
      <c r="G6" s="244"/>
      <c r="H6" s="244"/>
      <c r="I6" s="244"/>
      <c r="J6" s="244"/>
      <c r="N6" s="264">
        <f>'Summary Financial Statement'!L9</f>
        <v>0</v>
      </c>
      <c r="O6" s="239"/>
      <c r="R6" s="246" t="s">
        <v>119</v>
      </c>
      <c r="S6" s="247">
        <f>SUM(R10:R309)-S7</f>
        <v>0</v>
      </c>
    </row>
    <row r="7" spans="1:41" ht="21" customHeight="1" thickBot="1" x14ac:dyDescent="0.25">
      <c r="A7" s="239"/>
      <c r="B7" s="348" t="s">
        <v>677</v>
      </c>
      <c r="R7" s="271" t="s">
        <v>110</v>
      </c>
      <c r="S7" s="272">
        <f>SUM(S10:S309)</f>
        <v>0</v>
      </c>
    </row>
    <row r="8" spans="1:41" s="250" customFormat="1" ht="26.25" customHeight="1" thickBot="1" x14ac:dyDescent="0.3">
      <c r="A8" s="691" t="s">
        <v>740</v>
      </c>
      <c r="B8" s="715" t="s">
        <v>128</v>
      </c>
      <c r="C8" s="726" t="s">
        <v>610</v>
      </c>
      <c r="D8" s="688" t="s">
        <v>652</v>
      </c>
      <c r="E8" s="710"/>
      <c r="F8" s="263"/>
      <c r="G8" s="263"/>
      <c r="H8" s="145" t="s">
        <v>655</v>
      </c>
      <c r="I8" s="145" t="s">
        <v>656</v>
      </c>
      <c r="J8" s="302" t="s">
        <v>671</v>
      </c>
      <c r="K8" s="723" t="s">
        <v>741</v>
      </c>
      <c r="L8" s="683" t="s">
        <v>703</v>
      </c>
      <c r="M8" s="719" t="s">
        <v>140</v>
      </c>
      <c r="N8" s="699" t="s">
        <v>750</v>
      </c>
      <c r="O8" s="290" t="s">
        <v>132</v>
      </c>
      <c r="S8" s="238"/>
    </row>
    <row r="9" spans="1:41" ht="25.5" customHeight="1" thickBot="1" x14ac:dyDescent="0.25">
      <c r="A9" s="692"/>
      <c r="B9" s="716"/>
      <c r="C9" s="727"/>
      <c r="D9" s="705" t="s">
        <v>653</v>
      </c>
      <c r="E9" s="686"/>
      <c r="F9" s="449" t="s">
        <v>654</v>
      </c>
      <c r="G9" s="449" t="s">
        <v>32</v>
      </c>
      <c r="H9" s="146"/>
      <c r="I9" s="146"/>
      <c r="J9" s="146"/>
      <c r="K9" s="724"/>
      <c r="L9" s="684"/>
      <c r="M9" s="725"/>
      <c r="N9" s="722"/>
      <c r="O9" s="429">
        <f>SUM(O10:O309)</f>
        <v>0</v>
      </c>
      <c r="P9" s="322" t="s">
        <v>674</v>
      </c>
      <c r="Q9" s="250" t="s">
        <v>136</v>
      </c>
      <c r="R9" s="276" t="s">
        <v>130</v>
      </c>
      <c r="S9" s="276" t="s">
        <v>110</v>
      </c>
      <c r="T9" s="276" t="s">
        <v>138</v>
      </c>
    </row>
    <row r="10" spans="1:41" ht="14.25" customHeight="1" x14ac:dyDescent="0.25">
      <c r="A10" s="186"/>
      <c r="B10" s="195">
        <v>1</v>
      </c>
      <c r="C10" s="256"/>
      <c r="D10" s="231"/>
      <c r="E10" s="191">
        <f>IF(H10=TRUE,10,0)</f>
        <v>10</v>
      </c>
      <c r="F10" s="144" t="str">
        <f>IFERROR(IF(MID(D10,4,3)="AFE",VLOOKUP(D10,'Affiliated entities'!$B$7:$T$37,2,FALSE),VLOOKUP(A10,Beneficiaries!$A$9:$C$38,2,FALSE)),"")</f>
        <v/>
      </c>
      <c r="G10" s="187" t="str">
        <f>IFERROR(IF(MID(D10,4,3)="AFE",VLOOKUP(D10,'Affiliated entities'!$B$7:$T$37,4,FALSE),VLOOKUP(A10,Beneficiaries!$A$9:$C$38,3,FALSE)),"")</f>
        <v/>
      </c>
      <c r="H10" s="188" t="b">
        <f>IF(I10="Partner",TRUE,ISNUMBER(FIND(A10,D10)))</f>
        <v>1</v>
      </c>
      <c r="I10" s="147" t="str">
        <f>IF(A10&lt;&gt;"",D10,"")</f>
        <v/>
      </c>
      <c r="J10" s="300">
        <f>IF(I10="partner",A10,0)</f>
        <v>0</v>
      </c>
      <c r="K10" s="291"/>
      <c r="L10" s="230"/>
      <c r="M10" s="150"/>
      <c r="N10" s="292"/>
      <c r="O10" s="430"/>
      <c r="P10" s="317" t="str">
        <f>IF(A10="","",(IF(OR(C10="",D10="",K10="",M10="",N10="",O10=""),"FILL ALL FIELDS","")))</f>
        <v/>
      </c>
      <c r="Q10" s="289" t="str">
        <f>IF(A10="","",IF(OR(N10&lt;'Summary Financial Statement'!$I$9,N10&gt;'Summary Financial Statement'!$L$9),"CHECK DATES",""))</f>
        <v/>
      </c>
      <c r="R10" s="295">
        <f t="shared" ref="R10:R74" si="0">O10</f>
        <v>0</v>
      </c>
      <c r="S10" s="293" t="str">
        <f t="shared" ref="S10:S74" si="1">IF(R10&lt;O10,O10-R10,"")</f>
        <v/>
      </c>
      <c r="T10" s="294"/>
    </row>
    <row r="11" spans="1:41" ht="15" x14ac:dyDescent="0.25">
      <c r="A11" s="186"/>
      <c r="B11" s="195">
        <v>2</v>
      </c>
      <c r="C11" s="256"/>
      <c r="D11" s="232"/>
      <c r="E11" s="192">
        <f t="shared" ref="E11" si="2">IF(H11=TRUE,10,0)</f>
        <v>10</v>
      </c>
      <c r="F11" s="144" t="str">
        <f>IFERROR(IF(MID(D11,4,3)="AFE",VLOOKUP(D11,'Affiliated entities'!$B$7:$T$37,2,FALSE),VLOOKUP(A11,Beneficiaries!$A$9:$C$38,2,FALSE)),"")</f>
        <v/>
      </c>
      <c r="G11" s="187" t="str">
        <f>IFERROR(IF(MID(D11,4,3)="AFE",VLOOKUP(D11,'Affiliated entities'!$B$7:$T$37,4,FALSE),VLOOKUP(A11,Beneficiaries!$A$9:$C$38,3,FALSE)),"")</f>
        <v/>
      </c>
      <c r="H11" s="188" t="b">
        <f t="shared" ref="H11:H74" si="3">IF(I11="Partner",TRUE,ISNUMBER(FIND(A11,D11)))</f>
        <v>1</v>
      </c>
      <c r="I11" s="147" t="str">
        <f t="shared" ref="I11:I74" si="4">IF(A11&lt;&gt;"",D11,"")</f>
        <v/>
      </c>
      <c r="J11" s="300">
        <f t="shared" ref="J11:J74" si="5">IF(I11="partner",A11,0)</f>
        <v>0</v>
      </c>
      <c r="K11" s="291"/>
      <c r="L11" s="230"/>
      <c r="M11" s="150"/>
      <c r="N11" s="292"/>
      <c r="O11" s="430"/>
      <c r="P11" s="317" t="str">
        <f t="shared" ref="P11:P74" si="6">IF(A11="","",(IF(OR(C11="",D11="",K11="",M11="",N11="",O11=""),"FILL ALL FIELDS","")))</f>
        <v/>
      </c>
      <c r="Q11" s="289" t="str">
        <f>IF(A11="","",IF(OR(N11&lt;'Summary Financial Statement'!$I$9,N11&gt;'Summary Financial Statement'!$L$9),"CHECK DATES",""))</f>
        <v/>
      </c>
      <c r="R11" s="295">
        <f t="shared" si="0"/>
        <v>0</v>
      </c>
      <c r="S11" s="293" t="str">
        <f t="shared" si="1"/>
        <v/>
      </c>
      <c r="T11" s="294"/>
    </row>
    <row r="12" spans="1:41" ht="15" x14ac:dyDescent="0.25">
      <c r="A12" s="186"/>
      <c r="B12" s="195">
        <v>3</v>
      </c>
      <c r="C12" s="256"/>
      <c r="D12" s="232"/>
      <c r="E12" s="192">
        <f t="shared" ref="E12:E75" si="7">IF(H12=TRUE,10,0)</f>
        <v>10</v>
      </c>
      <c r="F12" s="144" t="str">
        <f>IFERROR(IF(MID(D12,4,3)="AFE",VLOOKUP(D12,'Affiliated entities'!$B$7:$T$37,2,FALSE),VLOOKUP(A12,Beneficiaries!$A$9:$C$38,2,FALSE)),"")</f>
        <v/>
      </c>
      <c r="G12" s="187" t="str">
        <f>IFERROR(IF(MID(D12,4,3)="AFE",VLOOKUP(D12,'Affiliated entities'!$B$7:$T$37,4,FALSE),VLOOKUP(A12,Beneficiaries!$A$9:$C$38,3,FALSE)),"")</f>
        <v/>
      </c>
      <c r="H12" s="188" t="b">
        <f t="shared" si="3"/>
        <v>1</v>
      </c>
      <c r="I12" s="147" t="str">
        <f t="shared" si="4"/>
        <v/>
      </c>
      <c r="J12" s="300">
        <f t="shared" si="5"/>
        <v>0</v>
      </c>
      <c r="K12" s="291"/>
      <c r="L12" s="230"/>
      <c r="M12" s="150"/>
      <c r="N12" s="292"/>
      <c r="O12" s="430"/>
      <c r="P12" s="317" t="str">
        <f t="shared" si="6"/>
        <v/>
      </c>
      <c r="Q12" s="289" t="str">
        <f>IF(A12="","",IF(OR(N12&lt;'Summary Financial Statement'!$I$9,N12&gt;'Summary Financial Statement'!$L$9),"CHECK DATES",""))</f>
        <v/>
      </c>
      <c r="R12" s="295">
        <f t="shared" si="0"/>
        <v>0</v>
      </c>
      <c r="S12" s="293" t="str">
        <f t="shared" si="1"/>
        <v/>
      </c>
      <c r="T12" s="294"/>
    </row>
    <row r="13" spans="1:41" ht="15" x14ac:dyDescent="0.25">
      <c r="A13" s="186"/>
      <c r="B13" s="195">
        <v>4</v>
      </c>
      <c r="C13" s="256"/>
      <c r="D13" s="232"/>
      <c r="E13" s="192">
        <f t="shared" si="7"/>
        <v>10</v>
      </c>
      <c r="F13" s="144" t="str">
        <f>IFERROR(IF(MID(D13,4,3)="AFE",VLOOKUP(D13,'Affiliated entities'!$B$7:$T$37,2,FALSE),VLOOKUP(A13,Beneficiaries!$A$9:$C$38,2,FALSE)),"")</f>
        <v/>
      </c>
      <c r="G13" s="187" t="str">
        <f>IFERROR(IF(MID(D13,4,3)="AFE",VLOOKUP(D13,'Affiliated entities'!$B$7:$T$37,4,FALSE),VLOOKUP(A13,Beneficiaries!$A$9:$C$38,3,FALSE)),"")</f>
        <v/>
      </c>
      <c r="H13" s="188" t="b">
        <f t="shared" si="3"/>
        <v>1</v>
      </c>
      <c r="I13" s="147" t="str">
        <f t="shared" si="4"/>
        <v/>
      </c>
      <c r="J13" s="300">
        <f t="shared" si="5"/>
        <v>0</v>
      </c>
      <c r="K13" s="291"/>
      <c r="L13" s="230"/>
      <c r="M13" s="150"/>
      <c r="N13" s="292"/>
      <c r="O13" s="430"/>
      <c r="P13" s="317" t="str">
        <f t="shared" si="6"/>
        <v/>
      </c>
      <c r="Q13" s="289" t="str">
        <f>IF(A13="","",IF(OR(N13&lt;'Summary Financial Statement'!$I$9,N13&gt;'Summary Financial Statement'!$L$9),"CHECK DATES",""))</f>
        <v/>
      </c>
      <c r="R13" s="295">
        <f t="shared" si="0"/>
        <v>0</v>
      </c>
      <c r="S13" s="293" t="str">
        <f t="shared" si="1"/>
        <v/>
      </c>
      <c r="T13" s="294"/>
    </row>
    <row r="14" spans="1:41" ht="15" x14ac:dyDescent="0.25">
      <c r="A14" s="186"/>
      <c r="B14" s="195">
        <v>5</v>
      </c>
      <c r="C14" s="256"/>
      <c r="D14" s="232"/>
      <c r="E14" s="192">
        <f t="shared" si="7"/>
        <v>10</v>
      </c>
      <c r="F14" s="144" t="str">
        <f>IFERROR(IF(MID(D14,4,3)="AFE",VLOOKUP(D14,'Affiliated entities'!$B$7:$T$37,2,FALSE),VLOOKUP(A14,Beneficiaries!$A$9:$C$38,2,FALSE)),"")</f>
        <v/>
      </c>
      <c r="G14" s="187" t="str">
        <f>IFERROR(IF(MID(D14,4,3)="AFE",VLOOKUP(D14,'Affiliated entities'!$B$7:$T$37,4,FALSE),VLOOKUP(A14,Beneficiaries!$A$9:$C$38,3,FALSE)),"")</f>
        <v/>
      </c>
      <c r="H14" s="188" t="b">
        <f t="shared" si="3"/>
        <v>1</v>
      </c>
      <c r="I14" s="147" t="str">
        <f t="shared" si="4"/>
        <v/>
      </c>
      <c r="J14" s="300">
        <f t="shared" si="5"/>
        <v>0</v>
      </c>
      <c r="K14" s="291"/>
      <c r="L14" s="230"/>
      <c r="M14" s="150"/>
      <c r="N14" s="292"/>
      <c r="O14" s="430"/>
      <c r="P14" s="317" t="str">
        <f t="shared" si="6"/>
        <v/>
      </c>
      <c r="Q14" s="289" t="str">
        <f>IF(A14="","",IF(OR(N14&lt;'Summary Financial Statement'!$I$9,N14&gt;'Summary Financial Statement'!$L$9),"CHECK DATES",""))</f>
        <v/>
      </c>
      <c r="R14" s="295">
        <f t="shared" si="0"/>
        <v>0</v>
      </c>
      <c r="S14" s="293" t="str">
        <f t="shared" si="1"/>
        <v/>
      </c>
      <c r="T14" s="294"/>
    </row>
    <row r="15" spans="1:41" ht="15" x14ac:dyDescent="0.25">
      <c r="A15" s="186"/>
      <c r="B15" s="195">
        <v>6</v>
      </c>
      <c r="C15" s="256"/>
      <c r="D15" s="232"/>
      <c r="E15" s="192">
        <f t="shared" si="7"/>
        <v>10</v>
      </c>
      <c r="F15" s="144" t="str">
        <f>IFERROR(IF(MID(D15,4,3)="AFE",VLOOKUP(D15,'Affiliated entities'!$B$7:$T$37,2,FALSE),VLOOKUP(A15,Beneficiaries!$A$9:$C$38,2,FALSE)),"")</f>
        <v/>
      </c>
      <c r="G15" s="187" t="str">
        <f>IFERROR(IF(MID(D15,4,3)="AFE",VLOOKUP(D15,'Affiliated entities'!$B$7:$T$37,4,FALSE),VLOOKUP(A15,Beneficiaries!$A$9:$C$38,3,FALSE)),"")</f>
        <v/>
      </c>
      <c r="H15" s="188" t="b">
        <f t="shared" si="3"/>
        <v>1</v>
      </c>
      <c r="I15" s="147" t="str">
        <f t="shared" si="4"/>
        <v/>
      </c>
      <c r="J15" s="300">
        <f t="shared" si="5"/>
        <v>0</v>
      </c>
      <c r="K15" s="291"/>
      <c r="L15" s="230"/>
      <c r="M15" s="150"/>
      <c r="N15" s="292"/>
      <c r="O15" s="430"/>
      <c r="P15" s="317" t="str">
        <f t="shared" si="6"/>
        <v/>
      </c>
      <c r="Q15" s="289" t="str">
        <f>IF(A15="","",IF(OR(N15&lt;'Summary Financial Statement'!$I$9,N15&gt;'Summary Financial Statement'!$L$9),"CHECK DATES",""))</f>
        <v/>
      </c>
      <c r="R15" s="295">
        <f t="shared" si="0"/>
        <v>0</v>
      </c>
      <c r="S15" s="293" t="str">
        <f t="shared" si="1"/>
        <v/>
      </c>
      <c r="T15" s="294"/>
    </row>
    <row r="16" spans="1:41" ht="15" x14ac:dyDescent="0.25">
      <c r="A16" s="186"/>
      <c r="B16" s="195">
        <v>7</v>
      </c>
      <c r="C16" s="256"/>
      <c r="D16" s="232"/>
      <c r="E16" s="192">
        <f t="shared" si="7"/>
        <v>10</v>
      </c>
      <c r="F16" s="144" t="str">
        <f>IFERROR(IF(MID(D16,4,3)="AFE",VLOOKUP(D16,'Affiliated entities'!$B$7:$T$37,2,FALSE),VLOOKUP(A16,Beneficiaries!$A$9:$C$38,2,FALSE)),"")</f>
        <v/>
      </c>
      <c r="G16" s="187" t="str">
        <f>IFERROR(IF(MID(D16,4,3)="AFE",VLOOKUP(D16,'Affiliated entities'!$B$7:$T$37,4,FALSE),VLOOKUP(A16,Beneficiaries!$A$9:$C$38,3,FALSE)),"")</f>
        <v/>
      </c>
      <c r="H16" s="188" t="b">
        <f t="shared" si="3"/>
        <v>1</v>
      </c>
      <c r="I16" s="147" t="str">
        <f t="shared" si="4"/>
        <v/>
      </c>
      <c r="J16" s="300">
        <f t="shared" si="5"/>
        <v>0</v>
      </c>
      <c r="K16" s="291"/>
      <c r="L16" s="230"/>
      <c r="M16" s="150"/>
      <c r="N16" s="292"/>
      <c r="O16" s="430"/>
      <c r="P16" s="317" t="str">
        <f t="shared" si="6"/>
        <v/>
      </c>
      <c r="Q16" s="289" t="str">
        <f>IF(A16="","",IF(OR(N16&lt;'Summary Financial Statement'!$I$9,N16&gt;'Summary Financial Statement'!$L$9),"CHECK DATES",""))</f>
        <v/>
      </c>
      <c r="R16" s="295">
        <f t="shared" si="0"/>
        <v>0</v>
      </c>
      <c r="S16" s="293" t="str">
        <f t="shared" si="1"/>
        <v/>
      </c>
      <c r="T16" s="294"/>
    </row>
    <row r="17" spans="1:20" ht="15" x14ac:dyDescent="0.25">
      <c r="A17" s="186"/>
      <c r="B17" s="195">
        <v>8</v>
      </c>
      <c r="C17" s="256"/>
      <c r="D17" s="232"/>
      <c r="E17" s="192">
        <f t="shared" si="7"/>
        <v>10</v>
      </c>
      <c r="F17" s="144" t="str">
        <f>IFERROR(IF(MID(D17,4,3)="AFE",VLOOKUP(D17,'Affiliated entities'!$B$7:$T$37,2,FALSE),VLOOKUP(A17,Beneficiaries!$A$9:$C$38,2,FALSE)),"")</f>
        <v/>
      </c>
      <c r="G17" s="187" t="str">
        <f>IFERROR(IF(MID(D17,4,3)="AFE",VLOOKUP(D17,'Affiliated entities'!$B$7:$T$37,4,FALSE),VLOOKUP(A17,Beneficiaries!$A$9:$C$38,3,FALSE)),"")</f>
        <v/>
      </c>
      <c r="H17" s="188" t="b">
        <f t="shared" si="3"/>
        <v>1</v>
      </c>
      <c r="I17" s="147" t="str">
        <f t="shared" si="4"/>
        <v/>
      </c>
      <c r="J17" s="300">
        <f t="shared" si="5"/>
        <v>0</v>
      </c>
      <c r="K17" s="291"/>
      <c r="L17" s="230"/>
      <c r="M17" s="150"/>
      <c r="N17" s="292"/>
      <c r="O17" s="430"/>
      <c r="P17" s="317" t="str">
        <f t="shared" si="6"/>
        <v/>
      </c>
      <c r="Q17" s="289" t="str">
        <f>IF(A17="","",IF(OR(N17&lt;'Summary Financial Statement'!$I$9,N17&gt;'Summary Financial Statement'!$L$9),"CHECK DATES",""))</f>
        <v/>
      </c>
      <c r="R17" s="295">
        <f t="shared" si="0"/>
        <v>0</v>
      </c>
      <c r="S17" s="293" t="str">
        <f t="shared" si="1"/>
        <v/>
      </c>
      <c r="T17" s="294"/>
    </row>
    <row r="18" spans="1:20" ht="15" x14ac:dyDescent="0.25">
      <c r="A18" s="186"/>
      <c r="B18" s="195">
        <v>9</v>
      </c>
      <c r="C18" s="256"/>
      <c r="D18" s="232"/>
      <c r="E18" s="192">
        <f t="shared" si="7"/>
        <v>10</v>
      </c>
      <c r="F18" s="144" t="str">
        <f>IFERROR(IF(MID(D18,4,3)="AFE",VLOOKUP(D18,'Affiliated entities'!$B$7:$T$37,2,FALSE),VLOOKUP(A18,Beneficiaries!$A$9:$C$38,2,FALSE)),"")</f>
        <v/>
      </c>
      <c r="G18" s="187" t="str">
        <f>IFERROR(IF(MID(D18,4,3)="AFE",VLOOKUP(D18,'Affiliated entities'!$B$7:$T$37,4,FALSE),VLOOKUP(A18,Beneficiaries!$A$9:$C$38,3,FALSE)),"")</f>
        <v/>
      </c>
      <c r="H18" s="188" t="b">
        <f t="shared" si="3"/>
        <v>1</v>
      </c>
      <c r="I18" s="147" t="str">
        <f t="shared" si="4"/>
        <v/>
      </c>
      <c r="J18" s="300">
        <f t="shared" si="5"/>
        <v>0</v>
      </c>
      <c r="K18" s="291"/>
      <c r="L18" s="230"/>
      <c r="M18" s="150"/>
      <c r="N18" s="292"/>
      <c r="O18" s="430"/>
      <c r="P18" s="317" t="str">
        <f t="shared" si="6"/>
        <v/>
      </c>
      <c r="Q18" s="289" t="str">
        <f>IF(A18="","",IF(OR(N18&lt;'Summary Financial Statement'!$I$9,N18&gt;'Summary Financial Statement'!$L$9),"CHECK DATES",""))</f>
        <v/>
      </c>
      <c r="R18" s="295">
        <f t="shared" si="0"/>
        <v>0</v>
      </c>
      <c r="S18" s="293" t="str">
        <f t="shared" si="1"/>
        <v/>
      </c>
      <c r="T18" s="294"/>
    </row>
    <row r="19" spans="1:20" ht="15" x14ac:dyDescent="0.25">
      <c r="A19" s="186"/>
      <c r="B19" s="195">
        <v>10</v>
      </c>
      <c r="C19" s="256"/>
      <c r="D19" s="232"/>
      <c r="E19" s="192">
        <f t="shared" si="7"/>
        <v>10</v>
      </c>
      <c r="F19" s="144" t="str">
        <f>IFERROR(IF(MID(D19,4,3)="AFE",VLOOKUP(D19,'Affiliated entities'!$B$7:$T$37,2,FALSE),VLOOKUP(A19,Beneficiaries!$A$9:$C$38,2,FALSE)),"")</f>
        <v/>
      </c>
      <c r="G19" s="187" t="str">
        <f>IFERROR(IF(MID(D19,4,3)="AFE",VLOOKUP(D19,'Affiliated entities'!$B$7:$T$37,4,FALSE),VLOOKUP(A19,Beneficiaries!$A$9:$C$38,3,FALSE)),"")</f>
        <v/>
      </c>
      <c r="H19" s="188" t="b">
        <f t="shared" si="3"/>
        <v>1</v>
      </c>
      <c r="I19" s="147" t="str">
        <f t="shared" si="4"/>
        <v/>
      </c>
      <c r="J19" s="300">
        <f t="shared" si="5"/>
        <v>0</v>
      </c>
      <c r="K19" s="291"/>
      <c r="L19" s="230"/>
      <c r="M19" s="150"/>
      <c r="N19" s="292"/>
      <c r="O19" s="430"/>
      <c r="P19" s="317" t="str">
        <f t="shared" si="6"/>
        <v/>
      </c>
      <c r="Q19" s="289" t="str">
        <f>IF(A19="","",IF(OR(N19&lt;'Summary Financial Statement'!$I$9,N19&gt;'Summary Financial Statement'!$L$9),"CHECK DATES",""))</f>
        <v/>
      </c>
      <c r="R19" s="295">
        <f t="shared" si="0"/>
        <v>0</v>
      </c>
      <c r="S19" s="293" t="str">
        <f t="shared" si="1"/>
        <v/>
      </c>
      <c r="T19" s="294"/>
    </row>
    <row r="20" spans="1:20" ht="15" x14ac:dyDescent="0.25">
      <c r="A20" s="186"/>
      <c r="B20" s="195">
        <v>11</v>
      </c>
      <c r="C20" s="256"/>
      <c r="D20" s="232"/>
      <c r="E20" s="192">
        <f t="shared" si="7"/>
        <v>10</v>
      </c>
      <c r="F20" s="144" t="str">
        <f>IFERROR(IF(MID(D20,4,3)="AFE",VLOOKUP(D20,'Affiliated entities'!$B$7:$T$37,2,FALSE),VLOOKUP(A20,Beneficiaries!$A$9:$C$38,2,FALSE)),"")</f>
        <v/>
      </c>
      <c r="G20" s="187" t="str">
        <f>IFERROR(IF(MID(D20,4,3)="AFE",VLOOKUP(D20,'Affiliated entities'!$B$7:$T$37,4,FALSE),VLOOKUP(A20,Beneficiaries!$A$9:$C$38,3,FALSE)),"")</f>
        <v/>
      </c>
      <c r="H20" s="188" t="b">
        <f t="shared" si="3"/>
        <v>1</v>
      </c>
      <c r="I20" s="147" t="str">
        <f t="shared" si="4"/>
        <v/>
      </c>
      <c r="J20" s="300">
        <f t="shared" si="5"/>
        <v>0</v>
      </c>
      <c r="K20" s="291"/>
      <c r="L20" s="230"/>
      <c r="M20" s="150"/>
      <c r="N20" s="292"/>
      <c r="O20" s="430"/>
      <c r="P20" s="317" t="str">
        <f t="shared" si="6"/>
        <v/>
      </c>
      <c r="Q20" s="289" t="str">
        <f>IF(A20="","",IF(OR(N20&lt;'Summary Financial Statement'!$I$9,N20&gt;'Summary Financial Statement'!$L$9),"CHECK DATES",""))</f>
        <v/>
      </c>
      <c r="R20" s="295">
        <f t="shared" si="0"/>
        <v>0</v>
      </c>
      <c r="S20" s="293" t="str">
        <f t="shared" si="1"/>
        <v/>
      </c>
      <c r="T20" s="294"/>
    </row>
    <row r="21" spans="1:20" ht="15" x14ac:dyDescent="0.25">
      <c r="A21" s="186"/>
      <c r="B21" s="195">
        <v>12</v>
      </c>
      <c r="C21" s="256"/>
      <c r="D21" s="232"/>
      <c r="E21" s="192">
        <f t="shared" si="7"/>
        <v>10</v>
      </c>
      <c r="F21" s="144" t="str">
        <f>IFERROR(IF(MID(D21,4,3)="AFE",VLOOKUP(D21,'Affiliated entities'!$B$7:$T$37,2,FALSE),VLOOKUP(A21,Beneficiaries!$A$9:$C$38,2,FALSE)),"")</f>
        <v/>
      </c>
      <c r="G21" s="187" t="str">
        <f>IFERROR(IF(MID(D21,4,3)="AFE",VLOOKUP(D21,'Affiliated entities'!$B$7:$T$37,4,FALSE),VLOOKUP(A21,Beneficiaries!$A$9:$C$38,3,FALSE)),"")</f>
        <v/>
      </c>
      <c r="H21" s="188" t="b">
        <f t="shared" si="3"/>
        <v>1</v>
      </c>
      <c r="I21" s="147" t="str">
        <f t="shared" si="4"/>
        <v/>
      </c>
      <c r="J21" s="300">
        <f t="shared" si="5"/>
        <v>0</v>
      </c>
      <c r="K21" s="291"/>
      <c r="L21" s="230"/>
      <c r="M21" s="150"/>
      <c r="N21" s="292"/>
      <c r="O21" s="430"/>
      <c r="P21" s="317" t="str">
        <f t="shared" si="6"/>
        <v/>
      </c>
      <c r="Q21" s="289" t="str">
        <f>IF(A21="","",IF(OR(N21&lt;'Summary Financial Statement'!$I$9,N21&gt;'Summary Financial Statement'!$L$9),"CHECK DATES",""))</f>
        <v/>
      </c>
      <c r="R21" s="295">
        <f t="shared" si="0"/>
        <v>0</v>
      </c>
      <c r="S21" s="293" t="str">
        <f t="shared" si="1"/>
        <v/>
      </c>
      <c r="T21" s="294"/>
    </row>
    <row r="22" spans="1:20" ht="15" x14ac:dyDescent="0.25">
      <c r="A22" s="186"/>
      <c r="B22" s="195">
        <v>13</v>
      </c>
      <c r="C22" s="256"/>
      <c r="D22" s="232"/>
      <c r="E22" s="192">
        <f t="shared" si="7"/>
        <v>10</v>
      </c>
      <c r="F22" s="144" t="str">
        <f>IFERROR(IF(MID(D22,4,3)="AFE",VLOOKUP(D22,'Affiliated entities'!$B$7:$T$37,2,FALSE),VLOOKUP(A22,Beneficiaries!$A$9:$C$38,2,FALSE)),"")</f>
        <v/>
      </c>
      <c r="G22" s="187" t="str">
        <f>IFERROR(IF(MID(D22,4,3)="AFE",VLOOKUP(D22,'Affiliated entities'!$B$7:$T$37,4,FALSE),VLOOKUP(A22,Beneficiaries!$A$9:$C$38,3,FALSE)),"")</f>
        <v/>
      </c>
      <c r="H22" s="188" t="b">
        <f t="shared" si="3"/>
        <v>1</v>
      </c>
      <c r="I22" s="147" t="str">
        <f t="shared" si="4"/>
        <v/>
      </c>
      <c r="J22" s="300">
        <f t="shared" si="5"/>
        <v>0</v>
      </c>
      <c r="K22" s="291"/>
      <c r="L22" s="230"/>
      <c r="M22" s="150"/>
      <c r="N22" s="292"/>
      <c r="O22" s="430"/>
      <c r="P22" s="317" t="str">
        <f t="shared" si="6"/>
        <v/>
      </c>
      <c r="Q22" s="289" t="str">
        <f>IF(A22="","",IF(OR(N22&lt;'Summary Financial Statement'!$I$9,N22&gt;'Summary Financial Statement'!$L$9),"CHECK DATES",""))</f>
        <v/>
      </c>
      <c r="R22" s="295">
        <f t="shared" si="0"/>
        <v>0</v>
      </c>
      <c r="S22" s="293" t="str">
        <f t="shared" si="1"/>
        <v/>
      </c>
      <c r="T22" s="294"/>
    </row>
    <row r="23" spans="1:20" ht="15" x14ac:dyDescent="0.25">
      <c r="A23" s="186"/>
      <c r="B23" s="195">
        <v>14</v>
      </c>
      <c r="C23" s="256"/>
      <c r="D23" s="232"/>
      <c r="E23" s="192">
        <f t="shared" si="7"/>
        <v>10</v>
      </c>
      <c r="F23" s="144" t="str">
        <f>IFERROR(IF(MID(D23,4,3)="AFE",VLOOKUP(D23,'Affiliated entities'!$B$7:$T$37,2,FALSE),VLOOKUP(A23,Beneficiaries!$A$9:$C$38,2,FALSE)),"")</f>
        <v/>
      </c>
      <c r="G23" s="187" t="str">
        <f>IFERROR(IF(MID(D23,4,3)="AFE",VLOOKUP(D23,'Affiliated entities'!$B$7:$T$37,4,FALSE),VLOOKUP(A23,Beneficiaries!$A$9:$C$38,3,FALSE)),"")</f>
        <v/>
      </c>
      <c r="H23" s="188" t="b">
        <f t="shared" si="3"/>
        <v>1</v>
      </c>
      <c r="I23" s="147" t="str">
        <f t="shared" si="4"/>
        <v/>
      </c>
      <c r="J23" s="300">
        <f t="shared" si="5"/>
        <v>0</v>
      </c>
      <c r="K23" s="291"/>
      <c r="L23" s="230"/>
      <c r="M23" s="150"/>
      <c r="N23" s="292"/>
      <c r="O23" s="430"/>
      <c r="P23" s="317" t="str">
        <f t="shared" si="6"/>
        <v/>
      </c>
      <c r="Q23" s="289" t="str">
        <f>IF(A23="","",IF(OR(N23&lt;'Summary Financial Statement'!$I$9,N23&gt;'Summary Financial Statement'!$L$9),"CHECK DATES",""))</f>
        <v/>
      </c>
      <c r="R23" s="295">
        <f t="shared" si="0"/>
        <v>0</v>
      </c>
      <c r="S23" s="293" t="str">
        <f t="shared" si="1"/>
        <v/>
      </c>
      <c r="T23" s="294"/>
    </row>
    <row r="24" spans="1:20" ht="15" x14ac:dyDescent="0.25">
      <c r="A24" s="186"/>
      <c r="B24" s="195">
        <v>15</v>
      </c>
      <c r="C24" s="256"/>
      <c r="D24" s="232"/>
      <c r="E24" s="192">
        <f t="shared" si="7"/>
        <v>10</v>
      </c>
      <c r="F24" s="144" t="str">
        <f>IFERROR(IF(MID(D24,4,3)="AFE",VLOOKUP(D24,'Affiliated entities'!$B$7:$T$37,2,FALSE),VLOOKUP(A24,Beneficiaries!$A$9:$C$38,2,FALSE)),"")</f>
        <v/>
      </c>
      <c r="G24" s="187" t="str">
        <f>IFERROR(IF(MID(D24,4,3)="AFE",VLOOKUP(D24,'Affiliated entities'!$B$7:$T$37,4,FALSE),VLOOKUP(A24,Beneficiaries!$A$9:$C$38,3,FALSE)),"")</f>
        <v/>
      </c>
      <c r="H24" s="188" t="b">
        <f t="shared" si="3"/>
        <v>1</v>
      </c>
      <c r="I24" s="147" t="str">
        <f t="shared" si="4"/>
        <v/>
      </c>
      <c r="J24" s="300">
        <f t="shared" si="5"/>
        <v>0</v>
      </c>
      <c r="K24" s="291"/>
      <c r="L24" s="230"/>
      <c r="M24" s="150"/>
      <c r="N24" s="292"/>
      <c r="O24" s="430"/>
      <c r="P24" s="317" t="str">
        <f t="shared" si="6"/>
        <v/>
      </c>
      <c r="Q24" s="289" t="str">
        <f>IF(A24="","",IF(OR(N24&lt;'Summary Financial Statement'!$I$9,N24&gt;'Summary Financial Statement'!$L$9),"CHECK DATES",""))</f>
        <v/>
      </c>
      <c r="R24" s="295">
        <f t="shared" si="0"/>
        <v>0</v>
      </c>
      <c r="S24" s="293" t="str">
        <f t="shared" si="1"/>
        <v/>
      </c>
      <c r="T24" s="294"/>
    </row>
    <row r="25" spans="1:20" ht="15" x14ac:dyDescent="0.25">
      <c r="A25" s="186"/>
      <c r="B25" s="195">
        <v>16</v>
      </c>
      <c r="C25" s="256"/>
      <c r="D25" s="232"/>
      <c r="E25" s="192">
        <f t="shared" si="7"/>
        <v>10</v>
      </c>
      <c r="F25" s="144" t="str">
        <f>IFERROR(IF(MID(D25,4,3)="AFE",VLOOKUP(D25,'Affiliated entities'!$B$7:$T$37,2,FALSE),VLOOKUP(A25,Beneficiaries!$A$9:$C$38,2,FALSE)),"")</f>
        <v/>
      </c>
      <c r="G25" s="187" t="str">
        <f>IFERROR(IF(MID(D25,4,3)="AFE",VLOOKUP(D25,'Affiliated entities'!$B$7:$T$37,4,FALSE),VLOOKUP(A25,Beneficiaries!$A$9:$C$38,3,FALSE)),"")</f>
        <v/>
      </c>
      <c r="H25" s="188" t="b">
        <f t="shared" si="3"/>
        <v>1</v>
      </c>
      <c r="I25" s="147" t="str">
        <f t="shared" si="4"/>
        <v/>
      </c>
      <c r="J25" s="300">
        <f t="shared" si="5"/>
        <v>0</v>
      </c>
      <c r="K25" s="291"/>
      <c r="L25" s="230"/>
      <c r="M25" s="150"/>
      <c r="N25" s="292"/>
      <c r="O25" s="430"/>
      <c r="P25" s="317" t="str">
        <f t="shared" si="6"/>
        <v/>
      </c>
      <c r="Q25" s="289" t="str">
        <f>IF(A25="","",IF(OR(N25&lt;'Summary Financial Statement'!$I$9,N25&gt;'Summary Financial Statement'!$L$9),"CHECK DATES",""))</f>
        <v/>
      </c>
      <c r="R25" s="295">
        <f t="shared" si="0"/>
        <v>0</v>
      </c>
      <c r="S25" s="293" t="str">
        <f t="shared" si="1"/>
        <v/>
      </c>
      <c r="T25" s="294"/>
    </row>
    <row r="26" spans="1:20" ht="15" x14ac:dyDescent="0.25">
      <c r="A26" s="186"/>
      <c r="B26" s="195">
        <v>17</v>
      </c>
      <c r="C26" s="256"/>
      <c r="D26" s="232"/>
      <c r="E26" s="192">
        <f t="shared" si="7"/>
        <v>10</v>
      </c>
      <c r="F26" s="144" t="str">
        <f>IFERROR(IF(MID(D26,4,3)="AFE",VLOOKUP(D26,'Affiliated entities'!$B$7:$T$37,2,FALSE),VLOOKUP(A26,Beneficiaries!$A$9:$C$38,2,FALSE)),"")</f>
        <v/>
      </c>
      <c r="G26" s="187" t="str">
        <f>IFERROR(IF(MID(D26,4,3)="AFE",VLOOKUP(D26,'Affiliated entities'!$B$7:$T$37,4,FALSE),VLOOKUP(A26,Beneficiaries!$A$9:$C$38,3,FALSE)),"")</f>
        <v/>
      </c>
      <c r="H26" s="188" t="b">
        <f t="shared" si="3"/>
        <v>1</v>
      </c>
      <c r="I26" s="147" t="str">
        <f t="shared" si="4"/>
        <v/>
      </c>
      <c r="J26" s="300">
        <f t="shared" si="5"/>
        <v>0</v>
      </c>
      <c r="K26" s="291"/>
      <c r="L26" s="230"/>
      <c r="M26" s="150"/>
      <c r="N26" s="292"/>
      <c r="O26" s="430"/>
      <c r="P26" s="317" t="str">
        <f t="shared" si="6"/>
        <v/>
      </c>
      <c r="Q26" s="289" t="str">
        <f>IF(A26="","",IF(OR(N26&lt;'Summary Financial Statement'!$I$9,N26&gt;'Summary Financial Statement'!$L$9),"CHECK DATES",""))</f>
        <v/>
      </c>
      <c r="R26" s="295">
        <f t="shared" si="0"/>
        <v>0</v>
      </c>
      <c r="S26" s="293" t="str">
        <f t="shared" si="1"/>
        <v/>
      </c>
      <c r="T26" s="294"/>
    </row>
    <row r="27" spans="1:20" ht="15" x14ac:dyDescent="0.25">
      <c r="A27" s="186"/>
      <c r="B27" s="195">
        <v>18</v>
      </c>
      <c r="C27" s="256"/>
      <c r="D27" s="232"/>
      <c r="E27" s="192">
        <f t="shared" si="7"/>
        <v>10</v>
      </c>
      <c r="F27" s="144" t="str">
        <f>IFERROR(IF(MID(D27,4,3)="AFE",VLOOKUP(D27,'Affiliated entities'!$B$7:$T$37,2,FALSE),VLOOKUP(A27,Beneficiaries!$A$9:$C$38,2,FALSE)),"")</f>
        <v/>
      </c>
      <c r="G27" s="187" t="str">
        <f>IFERROR(IF(MID(D27,4,3)="AFE",VLOOKUP(D27,'Affiliated entities'!$B$7:$T$37,4,FALSE),VLOOKUP(A27,Beneficiaries!$A$9:$C$38,3,FALSE)),"")</f>
        <v/>
      </c>
      <c r="H27" s="188" t="b">
        <f t="shared" si="3"/>
        <v>1</v>
      </c>
      <c r="I27" s="147" t="str">
        <f t="shared" si="4"/>
        <v/>
      </c>
      <c r="J27" s="300">
        <f t="shared" si="5"/>
        <v>0</v>
      </c>
      <c r="K27" s="291"/>
      <c r="L27" s="230"/>
      <c r="M27" s="150"/>
      <c r="N27" s="292"/>
      <c r="O27" s="430"/>
      <c r="P27" s="317" t="str">
        <f t="shared" si="6"/>
        <v/>
      </c>
      <c r="Q27" s="289" t="str">
        <f>IF(A27="","",IF(OR(N27&lt;'Summary Financial Statement'!$I$9,N27&gt;'Summary Financial Statement'!$L$9),"CHECK DATES",""))</f>
        <v/>
      </c>
      <c r="R27" s="295">
        <f t="shared" si="0"/>
        <v>0</v>
      </c>
      <c r="S27" s="293" t="str">
        <f t="shared" si="1"/>
        <v/>
      </c>
      <c r="T27" s="294"/>
    </row>
    <row r="28" spans="1:20" ht="15" x14ac:dyDescent="0.25">
      <c r="A28" s="186"/>
      <c r="B28" s="195">
        <v>19</v>
      </c>
      <c r="C28" s="256"/>
      <c r="D28" s="232"/>
      <c r="E28" s="192">
        <f t="shared" si="7"/>
        <v>10</v>
      </c>
      <c r="F28" s="144" t="str">
        <f>IFERROR(IF(MID(D28,4,3)="AFE",VLOOKUP(D28,'Affiliated entities'!$B$7:$T$37,2,FALSE),VLOOKUP(A28,Beneficiaries!$A$9:$C$38,2,FALSE)),"")</f>
        <v/>
      </c>
      <c r="G28" s="187" t="str">
        <f>IFERROR(IF(MID(D28,4,3)="AFE",VLOOKUP(D28,'Affiliated entities'!$B$7:$T$37,4,FALSE),VLOOKUP(A28,Beneficiaries!$A$9:$C$38,3,FALSE)),"")</f>
        <v/>
      </c>
      <c r="H28" s="188" t="b">
        <f t="shared" si="3"/>
        <v>1</v>
      </c>
      <c r="I28" s="147" t="str">
        <f t="shared" si="4"/>
        <v/>
      </c>
      <c r="J28" s="300">
        <f t="shared" si="5"/>
        <v>0</v>
      </c>
      <c r="K28" s="291"/>
      <c r="L28" s="230"/>
      <c r="M28" s="150"/>
      <c r="N28" s="292"/>
      <c r="O28" s="430"/>
      <c r="P28" s="317" t="str">
        <f t="shared" si="6"/>
        <v/>
      </c>
      <c r="Q28" s="289" t="str">
        <f>IF(A28="","",IF(OR(N28&lt;'Summary Financial Statement'!$I$9,N28&gt;'Summary Financial Statement'!$L$9),"CHECK DATES",""))</f>
        <v/>
      </c>
      <c r="R28" s="295">
        <f t="shared" si="0"/>
        <v>0</v>
      </c>
      <c r="S28" s="293" t="str">
        <f t="shared" si="1"/>
        <v/>
      </c>
      <c r="T28" s="294"/>
    </row>
    <row r="29" spans="1:20" ht="15" x14ac:dyDescent="0.25">
      <c r="A29" s="186"/>
      <c r="B29" s="195">
        <v>20</v>
      </c>
      <c r="C29" s="256"/>
      <c r="D29" s="232"/>
      <c r="E29" s="192">
        <f t="shared" si="7"/>
        <v>10</v>
      </c>
      <c r="F29" s="144" t="str">
        <f>IFERROR(IF(MID(D29,4,3)="AFE",VLOOKUP(D29,'Affiliated entities'!$B$7:$T$37,2,FALSE),VLOOKUP(A29,Beneficiaries!$A$9:$C$38,2,FALSE)),"")</f>
        <v/>
      </c>
      <c r="G29" s="187" t="str">
        <f>IFERROR(IF(MID(D29,4,3)="AFE",VLOOKUP(D29,'Affiliated entities'!$B$7:$T$37,4,FALSE),VLOOKUP(A29,Beneficiaries!$A$9:$C$38,3,FALSE)),"")</f>
        <v/>
      </c>
      <c r="H29" s="188" t="b">
        <f t="shared" si="3"/>
        <v>1</v>
      </c>
      <c r="I29" s="147" t="str">
        <f t="shared" si="4"/>
        <v/>
      </c>
      <c r="J29" s="300">
        <f t="shared" si="5"/>
        <v>0</v>
      </c>
      <c r="K29" s="291"/>
      <c r="L29" s="230"/>
      <c r="M29" s="150"/>
      <c r="N29" s="292"/>
      <c r="O29" s="430"/>
      <c r="P29" s="317" t="str">
        <f t="shared" si="6"/>
        <v/>
      </c>
      <c r="Q29" s="289" t="str">
        <f>IF(A29="","",IF(OR(N29&lt;'Summary Financial Statement'!$I$9,N29&gt;'Summary Financial Statement'!$L$9),"CHECK DATES",""))</f>
        <v/>
      </c>
      <c r="R29" s="295">
        <f t="shared" si="0"/>
        <v>0</v>
      </c>
      <c r="S29" s="293" t="str">
        <f t="shared" si="1"/>
        <v/>
      </c>
      <c r="T29" s="294"/>
    </row>
    <row r="30" spans="1:20" ht="15" x14ac:dyDescent="0.25">
      <c r="A30" s="186"/>
      <c r="B30" s="195">
        <v>21</v>
      </c>
      <c r="C30" s="256"/>
      <c r="D30" s="232"/>
      <c r="E30" s="192">
        <f t="shared" si="7"/>
        <v>10</v>
      </c>
      <c r="F30" s="144" t="str">
        <f>IFERROR(IF(MID(D30,4,3)="AFE",VLOOKUP(D30,'Affiliated entities'!$B$7:$T$37,2,FALSE),VLOOKUP(A30,Beneficiaries!$A$9:$C$38,2,FALSE)),"")</f>
        <v/>
      </c>
      <c r="G30" s="187" t="str">
        <f>IFERROR(IF(MID(D30,4,3)="AFE",VLOOKUP(D30,'Affiliated entities'!$B$7:$T$37,4,FALSE),VLOOKUP(A30,Beneficiaries!$A$9:$C$38,3,FALSE)),"")</f>
        <v/>
      </c>
      <c r="H30" s="188" t="b">
        <f t="shared" si="3"/>
        <v>1</v>
      </c>
      <c r="I30" s="147" t="str">
        <f t="shared" si="4"/>
        <v/>
      </c>
      <c r="J30" s="300">
        <f t="shared" si="5"/>
        <v>0</v>
      </c>
      <c r="K30" s="291"/>
      <c r="L30" s="230"/>
      <c r="M30" s="150"/>
      <c r="N30" s="292"/>
      <c r="O30" s="430"/>
      <c r="P30" s="317" t="str">
        <f t="shared" si="6"/>
        <v/>
      </c>
      <c r="Q30" s="289" t="str">
        <f>IF(A30="","",IF(OR(N30&lt;'Summary Financial Statement'!$I$9,N30&gt;'Summary Financial Statement'!$L$9),"CHECK DATES",""))</f>
        <v/>
      </c>
      <c r="R30" s="295">
        <f t="shared" si="0"/>
        <v>0</v>
      </c>
      <c r="S30" s="293" t="str">
        <f t="shared" si="1"/>
        <v/>
      </c>
      <c r="T30" s="294"/>
    </row>
    <row r="31" spans="1:20" ht="15" x14ac:dyDescent="0.25">
      <c r="A31" s="186"/>
      <c r="B31" s="195">
        <v>22</v>
      </c>
      <c r="C31" s="256"/>
      <c r="D31" s="232"/>
      <c r="E31" s="192">
        <f t="shared" si="7"/>
        <v>10</v>
      </c>
      <c r="F31" s="144" t="str">
        <f>IFERROR(IF(MID(D31,4,3)="AFE",VLOOKUP(D31,'Affiliated entities'!$B$7:$T$37,2,FALSE),VLOOKUP(A31,Beneficiaries!$A$9:$C$38,2,FALSE)),"")</f>
        <v/>
      </c>
      <c r="G31" s="187" t="str">
        <f>IFERROR(IF(MID(D31,4,3)="AFE",VLOOKUP(D31,'Affiliated entities'!$B$7:$T$37,4,FALSE),VLOOKUP(A31,Beneficiaries!$A$9:$C$38,3,FALSE)),"")</f>
        <v/>
      </c>
      <c r="H31" s="188" t="b">
        <f t="shared" si="3"/>
        <v>1</v>
      </c>
      <c r="I31" s="147" t="str">
        <f t="shared" si="4"/>
        <v/>
      </c>
      <c r="J31" s="300">
        <f t="shared" si="5"/>
        <v>0</v>
      </c>
      <c r="K31" s="291"/>
      <c r="L31" s="230"/>
      <c r="M31" s="150"/>
      <c r="N31" s="292"/>
      <c r="O31" s="430"/>
      <c r="P31" s="317" t="str">
        <f t="shared" si="6"/>
        <v/>
      </c>
      <c r="Q31" s="289" t="str">
        <f>IF(A31="","",IF(OR(N31&lt;'Summary Financial Statement'!$I$9,N31&gt;'Summary Financial Statement'!$L$9),"CHECK DATES",""))</f>
        <v/>
      </c>
      <c r="R31" s="295">
        <f t="shared" si="0"/>
        <v>0</v>
      </c>
      <c r="S31" s="293" t="str">
        <f t="shared" si="1"/>
        <v/>
      </c>
      <c r="T31" s="294"/>
    </row>
    <row r="32" spans="1:20" ht="15" x14ac:dyDescent="0.25">
      <c r="A32" s="186"/>
      <c r="B32" s="195">
        <v>23</v>
      </c>
      <c r="C32" s="256"/>
      <c r="D32" s="232"/>
      <c r="E32" s="192">
        <f t="shared" si="7"/>
        <v>10</v>
      </c>
      <c r="F32" s="144" t="str">
        <f>IFERROR(IF(MID(D32,4,3)="AFE",VLOOKUP(D32,'Affiliated entities'!$B$7:$T$37,2,FALSE),VLOOKUP(A32,Beneficiaries!$A$9:$C$38,2,FALSE)),"")</f>
        <v/>
      </c>
      <c r="G32" s="187" t="str">
        <f>IFERROR(IF(MID(D32,4,3)="AFE",VLOOKUP(D32,'Affiliated entities'!$B$7:$T$37,4,FALSE),VLOOKUP(A32,Beneficiaries!$A$9:$C$38,3,FALSE)),"")</f>
        <v/>
      </c>
      <c r="H32" s="188" t="b">
        <f t="shared" si="3"/>
        <v>1</v>
      </c>
      <c r="I32" s="147" t="str">
        <f t="shared" si="4"/>
        <v/>
      </c>
      <c r="J32" s="300">
        <f t="shared" si="5"/>
        <v>0</v>
      </c>
      <c r="K32" s="291"/>
      <c r="L32" s="230"/>
      <c r="M32" s="150"/>
      <c r="N32" s="292"/>
      <c r="O32" s="430"/>
      <c r="P32" s="317" t="str">
        <f t="shared" si="6"/>
        <v/>
      </c>
      <c r="Q32" s="289" t="str">
        <f>IF(A32="","",IF(OR(N32&lt;'Summary Financial Statement'!$I$9,N32&gt;'Summary Financial Statement'!$L$9),"CHECK DATES",""))</f>
        <v/>
      </c>
      <c r="R32" s="295">
        <f t="shared" si="0"/>
        <v>0</v>
      </c>
      <c r="S32" s="293" t="str">
        <f t="shared" si="1"/>
        <v/>
      </c>
      <c r="T32" s="294"/>
    </row>
    <row r="33" spans="1:20" ht="15" x14ac:dyDescent="0.25">
      <c r="A33" s="186"/>
      <c r="B33" s="195">
        <v>24</v>
      </c>
      <c r="C33" s="256"/>
      <c r="D33" s="232"/>
      <c r="E33" s="192">
        <f t="shared" si="7"/>
        <v>10</v>
      </c>
      <c r="F33" s="144" t="str">
        <f>IFERROR(IF(MID(D33,4,3)="AFE",VLOOKUP(D33,'Affiliated entities'!$B$7:$T$37,2,FALSE),VLOOKUP(A33,Beneficiaries!$A$9:$C$38,2,FALSE)),"")</f>
        <v/>
      </c>
      <c r="G33" s="187" t="str">
        <f>IFERROR(IF(MID(D33,4,3)="AFE",VLOOKUP(D33,'Affiliated entities'!$B$7:$T$37,4,FALSE),VLOOKUP(A33,Beneficiaries!$A$9:$C$38,3,FALSE)),"")</f>
        <v/>
      </c>
      <c r="H33" s="188" t="b">
        <f t="shared" si="3"/>
        <v>1</v>
      </c>
      <c r="I33" s="147" t="str">
        <f t="shared" si="4"/>
        <v/>
      </c>
      <c r="J33" s="300">
        <f t="shared" si="5"/>
        <v>0</v>
      </c>
      <c r="K33" s="291"/>
      <c r="L33" s="230"/>
      <c r="M33" s="150"/>
      <c r="N33" s="292"/>
      <c r="O33" s="430"/>
      <c r="P33" s="317" t="str">
        <f t="shared" si="6"/>
        <v/>
      </c>
      <c r="Q33" s="289" t="str">
        <f>IF(A33="","",IF(OR(N33&lt;'Summary Financial Statement'!$I$9,N33&gt;'Summary Financial Statement'!$L$9),"CHECK DATES",""))</f>
        <v/>
      </c>
      <c r="R33" s="295">
        <f t="shared" si="0"/>
        <v>0</v>
      </c>
      <c r="S33" s="293" t="str">
        <f t="shared" si="1"/>
        <v/>
      </c>
      <c r="T33" s="294"/>
    </row>
    <row r="34" spans="1:20" ht="15" x14ac:dyDescent="0.25">
      <c r="A34" s="186"/>
      <c r="B34" s="195">
        <v>25</v>
      </c>
      <c r="C34" s="256"/>
      <c r="D34" s="232"/>
      <c r="E34" s="192">
        <f t="shared" si="7"/>
        <v>10</v>
      </c>
      <c r="F34" s="144" t="str">
        <f>IFERROR(IF(MID(D34,4,3)="AFE",VLOOKUP(D34,'Affiliated entities'!$B$7:$T$37,2,FALSE),VLOOKUP(A34,Beneficiaries!$A$9:$C$38,2,FALSE)),"")</f>
        <v/>
      </c>
      <c r="G34" s="187" t="str">
        <f>IFERROR(IF(MID(D34,4,3)="AFE",VLOOKUP(D34,'Affiliated entities'!$B$7:$T$37,4,FALSE),VLOOKUP(A34,Beneficiaries!$A$9:$C$38,3,FALSE)),"")</f>
        <v/>
      </c>
      <c r="H34" s="188" t="b">
        <f t="shared" si="3"/>
        <v>1</v>
      </c>
      <c r="I34" s="147" t="str">
        <f t="shared" si="4"/>
        <v/>
      </c>
      <c r="J34" s="300">
        <f t="shared" si="5"/>
        <v>0</v>
      </c>
      <c r="K34" s="291"/>
      <c r="L34" s="230"/>
      <c r="M34" s="150"/>
      <c r="N34" s="292"/>
      <c r="O34" s="430"/>
      <c r="P34" s="317" t="str">
        <f t="shared" si="6"/>
        <v/>
      </c>
      <c r="Q34" s="289" t="str">
        <f>IF(A34="","",IF(OR(N34&lt;'Summary Financial Statement'!$I$9,N34&gt;'Summary Financial Statement'!$L$9),"CHECK DATES",""))</f>
        <v/>
      </c>
      <c r="R34" s="295">
        <f t="shared" si="0"/>
        <v>0</v>
      </c>
      <c r="S34" s="293" t="str">
        <f t="shared" si="1"/>
        <v/>
      </c>
      <c r="T34" s="294"/>
    </row>
    <row r="35" spans="1:20" ht="15" x14ac:dyDescent="0.25">
      <c r="A35" s="186"/>
      <c r="B35" s="195">
        <v>26</v>
      </c>
      <c r="C35" s="256"/>
      <c r="D35" s="232"/>
      <c r="E35" s="192">
        <f t="shared" si="7"/>
        <v>10</v>
      </c>
      <c r="F35" s="144" t="str">
        <f>IFERROR(IF(MID(D35,4,3)="AFE",VLOOKUP(D35,'Affiliated entities'!$B$7:$T$37,2,FALSE),VLOOKUP(A35,Beneficiaries!$A$9:$C$38,2,FALSE)),"")</f>
        <v/>
      </c>
      <c r="G35" s="187" t="str">
        <f>IFERROR(IF(MID(D35,4,3)="AFE",VLOOKUP(D35,'Affiliated entities'!$B$7:$T$37,4,FALSE),VLOOKUP(A35,Beneficiaries!$A$9:$C$38,3,FALSE)),"")</f>
        <v/>
      </c>
      <c r="H35" s="188" t="b">
        <f t="shared" si="3"/>
        <v>1</v>
      </c>
      <c r="I35" s="147" t="str">
        <f t="shared" si="4"/>
        <v/>
      </c>
      <c r="J35" s="300">
        <f t="shared" si="5"/>
        <v>0</v>
      </c>
      <c r="K35" s="291"/>
      <c r="L35" s="230"/>
      <c r="M35" s="150"/>
      <c r="N35" s="292"/>
      <c r="O35" s="430"/>
      <c r="P35" s="317" t="str">
        <f t="shared" si="6"/>
        <v/>
      </c>
      <c r="Q35" s="289" t="str">
        <f>IF(A35="","",IF(OR(N35&lt;'Summary Financial Statement'!$I$9,N35&gt;'Summary Financial Statement'!$L$9),"CHECK DATES",""))</f>
        <v/>
      </c>
      <c r="R35" s="295">
        <f t="shared" si="0"/>
        <v>0</v>
      </c>
      <c r="S35" s="293" t="str">
        <f t="shared" si="1"/>
        <v/>
      </c>
      <c r="T35" s="294"/>
    </row>
    <row r="36" spans="1:20" ht="15" x14ac:dyDescent="0.25">
      <c r="A36" s="186"/>
      <c r="B36" s="195">
        <v>27</v>
      </c>
      <c r="C36" s="256"/>
      <c r="D36" s="232"/>
      <c r="E36" s="192">
        <f t="shared" si="7"/>
        <v>10</v>
      </c>
      <c r="F36" s="144" t="str">
        <f>IFERROR(IF(MID(D36,4,3)="AFE",VLOOKUP(D36,'Affiliated entities'!$B$7:$T$37,2,FALSE),VLOOKUP(A36,Beneficiaries!$A$9:$C$38,2,FALSE)),"")</f>
        <v/>
      </c>
      <c r="G36" s="187" t="str">
        <f>IFERROR(IF(MID(D36,4,3)="AFE",VLOOKUP(D36,'Affiliated entities'!$B$7:$T$37,4,FALSE),VLOOKUP(A36,Beneficiaries!$A$9:$C$38,3,FALSE)),"")</f>
        <v/>
      </c>
      <c r="H36" s="188" t="b">
        <f t="shared" si="3"/>
        <v>1</v>
      </c>
      <c r="I36" s="147" t="str">
        <f t="shared" si="4"/>
        <v/>
      </c>
      <c r="J36" s="300">
        <f t="shared" si="5"/>
        <v>0</v>
      </c>
      <c r="K36" s="291"/>
      <c r="L36" s="230"/>
      <c r="M36" s="150"/>
      <c r="N36" s="292"/>
      <c r="O36" s="430"/>
      <c r="P36" s="317" t="str">
        <f t="shared" si="6"/>
        <v/>
      </c>
      <c r="Q36" s="289" t="str">
        <f>IF(A36="","",IF(OR(N36&lt;'Summary Financial Statement'!$I$9,N36&gt;'Summary Financial Statement'!$L$9),"CHECK DATES",""))</f>
        <v/>
      </c>
      <c r="R36" s="295">
        <f t="shared" si="0"/>
        <v>0</v>
      </c>
      <c r="S36" s="293" t="str">
        <f t="shared" si="1"/>
        <v/>
      </c>
      <c r="T36" s="294"/>
    </row>
    <row r="37" spans="1:20" ht="15" x14ac:dyDescent="0.25">
      <c r="A37" s="186"/>
      <c r="B37" s="195">
        <v>28</v>
      </c>
      <c r="C37" s="256"/>
      <c r="D37" s="232"/>
      <c r="E37" s="192">
        <f t="shared" si="7"/>
        <v>10</v>
      </c>
      <c r="F37" s="144" t="str">
        <f>IFERROR(IF(MID(D37,4,3)="AFE",VLOOKUP(D37,'Affiliated entities'!$B$7:$T$37,2,FALSE),VLOOKUP(A37,Beneficiaries!$A$9:$C$38,2,FALSE)),"")</f>
        <v/>
      </c>
      <c r="G37" s="187" t="str">
        <f>IFERROR(IF(MID(D37,4,3)="AFE",VLOOKUP(D37,'Affiliated entities'!$B$7:$T$37,4,FALSE),VLOOKUP(A37,Beneficiaries!$A$9:$C$38,3,FALSE)),"")</f>
        <v/>
      </c>
      <c r="H37" s="188" t="b">
        <f t="shared" si="3"/>
        <v>1</v>
      </c>
      <c r="I37" s="147" t="str">
        <f t="shared" si="4"/>
        <v/>
      </c>
      <c r="J37" s="300">
        <f t="shared" si="5"/>
        <v>0</v>
      </c>
      <c r="K37" s="291"/>
      <c r="L37" s="230"/>
      <c r="M37" s="150"/>
      <c r="N37" s="292"/>
      <c r="O37" s="430"/>
      <c r="P37" s="317" t="str">
        <f t="shared" si="6"/>
        <v/>
      </c>
      <c r="Q37" s="289" t="str">
        <f>IF(A37="","",IF(OR(N37&lt;'Summary Financial Statement'!$I$9,N37&gt;'Summary Financial Statement'!$L$9),"CHECK DATES",""))</f>
        <v/>
      </c>
      <c r="R37" s="295">
        <f t="shared" si="0"/>
        <v>0</v>
      </c>
      <c r="S37" s="293" t="str">
        <f t="shared" si="1"/>
        <v/>
      </c>
      <c r="T37" s="294"/>
    </row>
    <row r="38" spans="1:20" ht="15" x14ac:dyDescent="0.25">
      <c r="A38" s="186"/>
      <c r="B38" s="195">
        <v>29</v>
      </c>
      <c r="C38" s="256"/>
      <c r="D38" s="232"/>
      <c r="E38" s="192">
        <f t="shared" si="7"/>
        <v>10</v>
      </c>
      <c r="F38" s="144" t="str">
        <f>IFERROR(IF(MID(D38,4,3)="AFE",VLOOKUP(D38,'Affiliated entities'!$B$7:$T$37,2,FALSE),VLOOKUP(A38,Beneficiaries!$A$9:$C$38,2,FALSE)),"")</f>
        <v/>
      </c>
      <c r="G38" s="187" t="str">
        <f>IFERROR(IF(MID(D38,4,3)="AFE",VLOOKUP(D38,'Affiliated entities'!$B$7:$T$37,4,FALSE),VLOOKUP(A38,Beneficiaries!$A$9:$C$38,3,FALSE)),"")</f>
        <v/>
      </c>
      <c r="H38" s="188" t="b">
        <f t="shared" si="3"/>
        <v>1</v>
      </c>
      <c r="I38" s="147" t="str">
        <f t="shared" si="4"/>
        <v/>
      </c>
      <c r="J38" s="300">
        <f t="shared" si="5"/>
        <v>0</v>
      </c>
      <c r="K38" s="291"/>
      <c r="L38" s="230"/>
      <c r="M38" s="150"/>
      <c r="N38" s="292"/>
      <c r="O38" s="430"/>
      <c r="P38" s="317" t="str">
        <f t="shared" si="6"/>
        <v/>
      </c>
      <c r="Q38" s="289" t="str">
        <f>IF(A38="","",IF(OR(N38&lt;'Summary Financial Statement'!$I$9,N38&gt;'Summary Financial Statement'!$L$9),"CHECK DATES",""))</f>
        <v/>
      </c>
      <c r="R38" s="295">
        <f t="shared" si="0"/>
        <v>0</v>
      </c>
      <c r="S38" s="293" t="str">
        <f t="shared" si="1"/>
        <v/>
      </c>
      <c r="T38" s="294"/>
    </row>
    <row r="39" spans="1:20" ht="15" x14ac:dyDescent="0.25">
      <c r="A39" s="186"/>
      <c r="B39" s="195">
        <v>30</v>
      </c>
      <c r="C39" s="256"/>
      <c r="D39" s="232"/>
      <c r="E39" s="192">
        <f t="shared" si="7"/>
        <v>10</v>
      </c>
      <c r="F39" s="144" t="str">
        <f>IFERROR(IF(MID(D39,4,3)="AFE",VLOOKUP(D39,'Affiliated entities'!$B$7:$T$37,2,FALSE),VLOOKUP(A39,Beneficiaries!$A$9:$C$38,2,FALSE)),"")</f>
        <v/>
      </c>
      <c r="G39" s="187" t="str">
        <f>IFERROR(IF(MID(D39,4,3)="AFE",VLOOKUP(D39,'Affiliated entities'!$B$7:$T$37,4,FALSE),VLOOKUP(A39,Beneficiaries!$A$9:$C$38,3,FALSE)),"")</f>
        <v/>
      </c>
      <c r="H39" s="188" t="b">
        <f t="shared" si="3"/>
        <v>1</v>
      </c>
      <c r="I39" s="147" t="str">
        <f t="shared" si="4"/>
        <v/>
      </c>
      <c r="J39" s="300">
        <f t="shared" si="5"/>
        <v>0</v>
      </c>
      <c r="K39" s="291"/>
      <c r="L39" s="230"/>
      <c r="M39" s="150"/>
      <c r="N39" s="292"/>
      <c r="O39" s="430"/>
      <c r="P39" s="317" t="str">
        <f t="shared" si="6"/>
        <v/>
      </c>
      <c r="Q39" s="289" t="str">
        <f>IF(A39="","",IF(OR(N39&lt;'Summary Financial Statement'!$I$9,N39&gt;'Summary Financial Statement'!$L$9),"CHECK DATES",""))</f>
        <v/>
      </c>
      <c r="R39" s="295">
        <f t="shared" si="0"/>
        <v>0</v>
      </c>
      <c r="S39" s="293" t="str">
        <f t="shared" si="1"/>
        <v/>
      </c>
      <c r="T39" s="294"/>
    </row>
    <row r="40" spans="1:20" ht="15" x14ac:dyDescent="0.25">
      <c r="A40" s="186"/>
      <c r="B40" s="195">
        <v>31</v>
      </c>
      <c r="C40" s="256"/>
      <c r="D40" s="232"/>
      <c r="E40" s="192">
        <f t="shared" si="7"/>
        <v>10</v>
      </c>
      <c r="F40" s="144" t="str">
        <f>IFERROR(IF(MID(D40,4,3)="AFE",VLOOKUP(D40,'Affiliated entities'!$B$7:$T$37,2,FALSE),VLOOKUP(A40,Beneficiaries!$A$9:$C$38,2,FALSE)),"")</f>
        <v/>
      </c>
      <c r="G40" s="187" t="str">
        <f>IFERROR(IF(MID(D40,4,3)="AFE",VLOOKUP(D40,'Affiliated entities'!$B$7:$T$37,4,FALSE),VLOOKUP(A40,Beneficiaries!$A$9:$C$38,3,FALSE)),"")</f>
        <v/>
      </c>
      <c r="H40" s="188" t="b">
        <f t="shared" si="3"/>
        <v>1</v>
      </c>
      <c r="I40" s="147" t="str">
        <f t="shared" si="4"/>
        <v/>
      </c>
      <c r="J40" s="300">
        <f t="shared" si="5"/>
        <v>0</v>
      </c>
      <c r="K40" s="291"/>
      <c r="L40" s="230"/>
      <c r="M40" s="150"/>
      <c r="N40" s="292"/>
      <c r="O40" s="430"/>
      <c r="P40" s="317" t="str">
        <f t="shared" si="6"/>
        <v/>
      </c>
      <c r="Q40" s="289" t="str">
        <f>IF(A40="","",IF(OR(N40&lt;'Summary Financial Statement'!$I$9,N40&gt;'Summary Financial Statement'!$L$9),"CHECK DATES",""))</f>
        <v/>
      </c>
      <c r="R40" s="295">
        <f t="shared" si="0"/>
        <v>0</v>
      </c>
      <c r="S40" s="293" t="str">
        <f t="shared" si="1"/>
        <v/>
      </c>
      <c r="T40" s="294"/>
    </row>
    <row r="41" spans="1:20" ht="15" x14ac:dyDescent="0.25">
      <c r="A41" s="186"/>
      <c r="B41" s="195">
        <v>32</v>
      </c>
      <c r="C41" s="256"/>
      <c r="D41" s="232"/>
      <c r="E41" s="192">
        <f t="shared" si="7"/>
        <v>10</v>
      </c>
      <c r="F41" s="144" t="str">
        <f>IFERROR(IF(MID(D41,4,3)="AFE",VLOOKUP(D41,'Affiliated entities'!$B$7:$T$37,2,FALSE),VLOOKUP(A41,Beneficiaries!$A$9:$C$38,2,FALSE)),"")</f>
        <v/>
      </c>
      <c r="G41" s="187" t="str">
        <f>IFERROR(IF(MID(D41,4,3)="AFE",VLOOKUP(D41,'Affiliated entities'!$B$7:$T$37,4,FALSE),VLOOKUP(A41,Beneficiaries!$A$9:$C$38,3,FALSE)),"")</f>
        <v/>
      </c>
      <c r="H41" s="188" t="b">
        <f t="shared" si="3"/>
        <v>1</v>
      </c>
      <c r="I41" s="147" t="str">
        <f t="shared" si="4"/>
        <v/>
      </c>
      <c r="J41" s="300">
        <f t="shared" si="5"/>
        <v>0</v>
      </c>
      <c r="K41" s="291"/>
      <c r="L41" s="230"/>
      <c r="M41" s="150"/>
      <c r="N41" s="292"/>
      <c r="O41" s="430"/>
      <c r="P41" s="317" t="str">
        <f t="shared" si="6"/>
        <v/>
      </c>
      <c r="Q41" s="289" t="str">
        <f>IF(A41="","",IF(OR(N41&lt;'Summary Financial Statement'!$I$9,N41&gt;'Summary Financial Statement'!$L$9),"CHECK DATES",""))</f>
        <v/>
      </c>
      <c r="R41" s="295">
        <f t="shared" si="0"/>
        <v>0</v>
      </c>
      <c r="S41" s="293" t="str">
        <f t="shared" si="1"/>
        <v/>
      </c>
      <c r="T41" s="294"/>
    </row>
    <row r="42" spans="1:20" ht="15" x14ac:dyDescent="0.25">
      <c r="A42" s="186"/>
      <c r="B42" s="195">
        <v>33</v>
      </c>
      <c r="C42" s="256"/>
      <c r="D42" s="232"/>
      <c r="E42" s="192">
        <f t="shared" si="7"/>
        <v>10</v>
      </c>
      <c r="F42" s="144" t="str">
        <f>IFERROR(IF(MID(D42,4,3)="AFE",VLOOKUP(D42,'Affiliated entities'!$B$7:$T$37,2,FALSE),VLOOKUP(A42,Beneficiaries!$A$9:$C$38,2,FALSE)),"")</f>
        <v/>
      </c>
      <c r="G42" s="187" t="str">
        <f>IFERROR(IF(MID(D42,4,3)="AFE",VLOOKUP(D42,'Affiliated entities'!$B$7:$T$37,4,FALSE),VLOOKUP(A42,Beneficiaries!$A$9:$C$38,3,FALSE)),"")</f>
        <v/>
      </c>
      <c r="H42" s="188" t="b">
        <f t="shared" si="3"/>
        <v>1</v>
      </c>
      <c r="I42" s="147" t="str">
        <f t="shared" si="4"/>
        <v/>
      </c>
      <c r="J42" s="300">
        <f t="shared" si="5"/>
        <v>0</v>
      </c>
      <c r="K42" s="291"/>
      <c r="L42" s="230"/>
      <c r="M42" s="150"/>
      <c r="N42" s="292"/>
      <c r="O42" s="430"/>
      <c r="P42" s="317" t="str">
        <f t="shared" si="6"/>
        <v/>
      </c>
      <c r="Q42" s="289" t="str">
        <f>IF(A42="","",IF(OR(N42&lt;'Summary Financial Statement'!$I$9,N42&gt;'Summary Financial Statement'!$L$9),"CHECK DATES",""))</f>
        <v/>
      </c>
      <c r="R42" s="295">
        <f t="shared" si="0"/>
        <v>0</v>
      </c>
      <c r="S42" s="293" t="str">
        <f t="shared" si="1"/>
        <v/>
      </c>
      <c r="T42" s="294"/>
    </row>
    <row r="43" spans="1:20" ht="15" x14ac:dyDescent="0.25">
      <c r="A43" s="186"/>
      <c r="B43" s="195">
        <v>34</v>
      </c>
      <c r="C43" s="256"/>
      <c r="D43" s="232"/>
      <c r="E43" s="192">
        <f t="shared" si="7"/>
        <v>10</v>
      </c>
      <c r="F43" s="144" t="str">
        <f>IFERROR(IF(MID(D43,4,3)="AFE",VLOOKUP(D43,'Affiliated entities'!$B$7:$T$37,2,FALSE),VLOOKUP(A43,Beneficiaries!$A$9:$C$38,2,FALSE)),"")</f>
        <v/>
      </c>
      <c r="G43" s="187" t="str">
        <f>IFERROR(IF(MID(D43,4,3)="AFE",VLOOKUP(D43,'Affiliated entities'!$B$7:$T$37,4,FALSE),VLOOKUP(A43,Beneficiaries!$A$9:$C$38,3,FALSE)),"")</f>
        <v/>
      </c>
      <c r="H43" s="188" t="b">
        <f t="shared" si="3"/>
        <v>1</v>
      </c>
      <c r="I43" s="147" t="str">
        <f t="shared" si="4"/>
        <v/>
      </c>
      <c r="J43" s="300">
        <f t="shared" si="5"/>
        <v>0</v>
      </c>
      <c r="K43" s="291"/>
      <c r="L43" s="230"/>
      <c r="M43" s="150"/>
      <c r="N43" s="292"/>
      <c r="O43" s="430"/>
      <c r="P43" s="317" t="str">
        <f t="shared" si="6"/>
        <v/>
      </c>
      <c r="Q43" s="289" t="str">
        <f>IF(A43="","",IF(OR(N43&lt;'Summary Financial Statement'!$I$9,N43&gt;'Summary Financial Statement'!$L$9),"CHECK DATES",""))</f>
        <v/>
      </c>
      <c r="R43" s="295">
        <f t="shared" si="0"/>
        <v>0</v>
      </c>
      <c r="S43" s="293" t="str">
        <f t="shared" si="1"/>
        <v/>
      </c>
      <c r="T43" s="294"/>
    </row>
    <row r="44" spans="1:20" ht="15" x14ac:dyDescent="0.25">
      <c r="A44" s="186"/>
      <c r="B44" s="195">
        <v>35</v>
      </c>
      <c r="C44" s="256"/>
      <c r="D44" s="232"/>
      <c r="E44" s="192">
        <f t="shared" si="7"/>
        <v>10</v>
      </c>
      <c r="F44" s="144" t="str">
        <f>IFERROR(IF(MID(D44,4,3)="AFE",VLOOKUP(D44,'Affiliated entities'!$B$7:$T$37,2,FALSE),VLOOKUP(A44,Beneficiaries!$A$9:$C$38,2,FALSE)),"")</f>
        <v/>
      </c>
      <c r="G44" s="187" t="str">
        <f>IFERROR(IF(MID(D44,4,3)="AFE",VLOOKUP(D44,'Affiliated entities'!$B$7:$T$37,4,FALSE),VLOOKUP(A44,Beneficiaries!$A$9:$C$38,3,FALSE)),"")</f>
        <v/>
      </c>
      <c r="H44" s="188" t="b">
        <f t="shared" si="3"/>
        <v>1</v>
      </c>
      <c r="I44" s="147" t="str">
        <f t="shared" si="4"/>
        <v/>
      </c>
      <c r="J44" s="300">
        <f t="shared" si="5"/>
        <v>0</v>
      </c>
      <c r="K44" s="291"/>
      <c r="L44" s="230"/>
      <c r="M44" s="150"/>
      <c r="N44" s="292"/>
      <c r="O44" s="430"/>
      <c r="P44" s="317" t="str">
        <f t="shared" si="6"/>
        <v/>
      </c>
      <c r="Q44" s="289" t="str">
        <f>IF(A44="","",IF(OR(N44&lt;'Summary Financial Statement'!$I$9,N44&gt;'Summary Financial Statement'!$L$9),"CHECK DATES",""))</f>
        <v/>
      </c>
      <c r="R44" s="295">
        <f t="shared" si="0"/>
        <v>0</v>
      </c>
      <c r="S44" s="293" t="str">
        <f t="shared" si="1"/>
        <v/>
      </c>
      <c r="T44" s="294"/>
    </row>
    <row r="45" spans="1:20" ht="15" x14ac:dyDescent="0.25">
      <c r="A45" s="186"/>
      <c r="B45" s="195">
        <v>36</v>
      </c>
      <c r="C45" s="256"/>
      <c r="D45" s="232"/>
      <c r="E45" s="192">
        <f t="shared" si="7"/>
        <v>10</v>
      </c>
      <c r="F45" s="144" t="str">
        <f>IFERROR(IF(MID(D45,4,3)="AFE",VLOOKUP(D45,'Affiliated entities'!$B$7:$T$37,2,FALSE),VLOOKUP(A45,Beneficiaries!$A$9:$C$38,2,FALSE)),"")</f>
        <v/>
      </c>
      <c r="G45" s="187" t="str">
        <f>IFERROR(IF(MID(D45,4,3)="AFE",VLOOKUP(D45,'Affiliated entities'!$B$7:$T$37,4,FALSE),VLOOKUP(A45,Beneficiaries!$A$9:$C$38,3,FALSE)),"")</f>
        <v/>
      </c>
      <c r="H45" s="188" t="b">
        <f t="shared" si="3"/>
        <v>1</v>
      </c>
      <c r="I45" s="147" t="str">
        <f t="shared" si="4"/>
        <v/>
      </c>
      <c r="J45" s="300">
        <f t="shared" si="5"/>
        <v>0</v>
      </c>
      <c r="K45" s="291"/>
      <c r="L45" s="230"/>
      <c r="M45" s="150"/>
      <c r="N45" s="292"/>
      <c r="O45" s="430"/>
      <c r="P45" s="317" t="str">
        <f t="shared" si="6"/>
        <v/>
      </c>
      <c r="Q45" s="289" t="str">
        <f>IF(A45="","",IF(OR(N45&lt;'Summary Financial Statement'!$I$9,N45&gt;'Summary Financial Statement'!$L$9),"CHECK DATES",""))</f>
        <v/>
      </c>
      <c r="R45" s="295">
        <f t="shared" si="0"/>
        <v>0</v>
      </c>
      <c r="S45" s="293" t="str">
        <f t="shared" si="1"/>
        <v/>
      </c>
      <c r="T45" s="294"/>
    </row>
    <row r="46" spans="1:20" ht="15" x14ac:dyDescent="0.25">
      <c r="A46" s="186"/>
      <c r="B46" s="195">
        <v>37</v>
      </c>
      <c r="C46" s="256"/>
      <c r="D46" s="232"/>
      <c r="E46" s="192">
        <f t="shared" si="7"/>
        <v>10</v>
      </c>
      <c r="F46" s="144" t="str">
        <f>IFERROR(IF(MID(D46,4,3)="AFE",VLOOKUP(D46,'Affiliated entities'!$B$7:$T$37,2,FALSE),VLOOKUP(A46,Beneficiaries!$A$9:$C$38,2,FALSE)),"")</f>
        <v/>
      </c>
      <c r="G46" s="187" t="str">
        <f>IFERROR(IF(MID(D46,4,3)="AFE",VLOOKUP(D46,'Affiliated entities'!$B$7:$T$37,4,FALSE),VLOOKUP(A46,Beneficiaries!$A$9:$C$38,3,FALSE)),"")</f>
        <v/>
      </c>
      <c r="H46" s="188" t="b">
        <f t="shared" si="3"/>
        <v>1</v>
      </c>
      <c r="I46" s="147" t="str">
        <f t="shared" si="4"/>
        <v/>
      </c>
      <c r="J46" s="300">
        <f t="shared" si="5"/>
        <v>0</v>
      </c>
      <c r="K46" s="291"/>
      <c r="L46" s="230"/>
      <c r="M46" s="150"/>
      <c r="N46" s="292"/>
      <c r="O46" s="430"/>
      <c r="P46" s="317" t="str">
        <f t="shared" si="6"/>
        <v/>
      </c>
      <c r="Q46" s="289" t="str">
        <f>IF(A46="","",IF(OR(N46&lt;'Summary Financial Statement'!$I$9,N46&gt;'Summary Financial Statement'!$L$9),"CHECK DATES",""))</f>
        <v/>
      </c>
      <c r="R46" s="295">
        <f t="shared" si="0"/>
        <v>0</v>
      </c>
      <c r="S46" s="293" t="str">
        <f t="shared" si="1"/>
        <v/>
      </c>
      <c r="T46" s="294"/>
    </row>
    <row r="47" spans="1:20" ht="15" x14ac:dyDescent="0.25">
      <c r="A47" s="186"/>
      <c r="B47" s="195">
        <v>38</v>
      </c>
      <c r="C47" s="256"/>
      <c r="D47" s="232"/>
      <c r="E47" s="192">
        <f t="shared" si="7"/>
        <v>10</v>
      </c>
      <c r="F47" s="144" t="str">
        <f>IFERROR(IF(MID(D47,4,3)="AFE",VLOOKUP(D47,'Affiliated entities'!$B$7:$T$37,2,FALSE),VLOOKUP(A47,Beneficiaries!$A$9:$C$38,2,FALSE)),"")</f>
        <v/>
      </c>
      <c r="G47" s="187" t="str">
        <f>IFERROR(IF(MID(D47,4,3)="AFE",VLOOKUP(D47,'Affiliated entities'!$B$7:$T$37,4,FALSE),VLOOKUP(A47,Beneficiaries!$A$9:$C$38,3,FALSE)),"")</f>
        <v/>
      </c>
      <c r="H47" s="188" t="b">
        <f t="shared" si="3"/>
        <v>1</v>
      </c>
      <c r="I47" s="147" t="str">
        <f t="shared" si="4"/>
        <v/>
      </c>
      <c r="J47" s="300">
        <f t="shared" si="5"/>
        <v>0</v>
      </c>
      <c r="K47" s="291"/>
      <c r="L47" s="230"/>
      <c r="M47" s="150"/>
      <c r="N47" s="292"/>
      <c r="O47" s="430"/>
      <c r="P47" s="317" t="str">
        <f t="shared" si="6"/>
        <v/>
      </c>
      <c r="Q47" s="289" t="str">
        <f>IF(A47="","",IF(OR(N47&lt;'Summary Financial Statement'!$I$9,N47&gt;'Summary Financial Statement'!$L$9),"CHECK DATES",""))</f>
        <v/>
      </c>
      <c r="R47" s="295">
        <f t="shared" si="0"/>
        <v>0</v>
      </c>
      <c r="S47" s="293" t="str">
        <f t="shared" si="1"/>
        <v/>
      </c>
      <c r="T47" s="294"/>
    </row>
    <row r="48" spans="1:20" ht="15" x14ac:dyDescent="0.25">
      <c r="A48" s="186"/>
      <c r="B48" s="195">
        <v>39</v>
      </c>
      <c r="C48" s="256"/>
      <c r="D48" s="232"/>
      <c r="E48" s="192">
        <f t="shared" si="7"/>
        <v>10</v>
      </c>
      <c r="F48" s="144" t="str">
        <f>IFERROR(IF(MID(D48,4,3)="AFE",VLOOKUP(D48,'Affiliated entities'!$B$7:$T$37,2,FALSE),VLOOKUP(A48,Beneficiaries!$A$9:$C$38,2,FALSE)),"")</f>
        <v/>
      </c>
      <c r="G48" s="187" t="str">
        <f>IFERROR(IF(MID(D48,4,3)="AFE",VLOOKUP(D48,'Affiliated entities'!$B$7:$T$37,4,FALSE),VLOOKUP(A48,Beneficiaries!$A$9:$C$38,3,FALSE)),"")</f>
        <v/>
      </c>
      <c r="H48" s="188" t="b">
        <f t="shared" si="3"/>
        <v>1</v>
      </c>
      <c r="I48" s="147" t="str">
        <f t="shared" si="4"/>
        <v/>
      </c>
      <c r="J48" s="300">
        <f t="shared" si="5"/>
        <v>0</v>
      </c>
      <c r="K48" s="291"/>
      <c r="L48" s="230"/>
      <c r="M48" s="150"/>
      <c r="N48" s="292"/>
      <c r="O48" s="430"/>
      <c r="P48" s="317" t="str">
        <f t="shared" si="6"/>
        <v/>
      </c>
      <c r="Q48" s="289" t="str">
        <f>IF(A48="","",IF(OR(N48&lt;'Summary Financial Statement'!$I$9,N48&gt;'Summary Financial Statement'!$L$9),"CHECK DATES",""))</f>
        <v/>
      </c>
      <c r="R48" s="295">
        <f t="shared" si="0"/>
        <v>0</v>
      </c>
      <c r="S48" s="293" t="str">
        <f t="shared" si="1"/>
        <v/>
      </c>
      <c r="T48" s="294"/>
    </row>
    <row r="49" spans="1:20" ht="15" x14ac:dyDescent="0.25">
      <c r="A49" s="186"/>
      <c r="B49" s="195">
        <v>40</v>
      </c>
      <c r="C49" s="256"/>
      <c r="D49" s="232"/>
      <c r="E49" s="192">
        <f t="shared" si="7"/>
        <v>10</v>
      </c>
      <c r="F49" s="144" t="str">
        <f>IFERROR(IF(MID(D49,4,3)="AFE",VLOOKUP(D49,'Affiliated entities'!$B$7:$T$37,2,FALSE),VLOOKUP(A49,Beneficiaries!$A$9:$C$38,2,FALSE)),"")</f>
        <v/>
      </c>
      <c r="G49" s="187" t="str">
        <f>IFERROR(IF(MID(D49,4,3)="AFE",VLOOKUP(D49,'Affiliated entities'!$B$7:$T$37,4,FALSE),VLOOKUP(A49,Beneficiaries!$A$9:$C$38,3,FALSE)),"")</f>
        <v/>
      </c>
      <c r="H49" s="188" t="b">
        <f t="shared" si="3"/>
        <v>1</v>
      </c>
      <c r="I49" s="147" t="str">
        <f t="shared" si="4"/>
        <v/>
      </c>
      <c r="J49" s="300">
        <f t="shared" si="5"/>
        <v>0</v>
      </c>
      <c r="K49" s="291"/>
      <c r="L49" s="230"/>
      <c r="M49" s="150"/>
      <c r="N49" s="292"/>
      <c r="O49" s="430"/>
      <c r="P49" s="317" t="str">
        <f t="shared" si="6"/>
        <v/>
      </c>
      <c r="Q49" s="289" t="str">
        <f>IF(A49="","",IF(OR(N49&lt;'Summary Financial Statement'!$I$9,N49&gt;'Summary Financial Statement'!$L$9),"CHECK DATES",""))</f>
        <v/>
      </c>
      <c r="R49" s="295">
        <f t="shared" si="0"/>
        <v>0</v>
      </c>
      <c r="S49" s="293" t="str">
        <f t="shared" si="1"/>
        <v/>
      </c>
      <c r="T49" s="294"/>
    </row>
    <row r="50" spans="1:20" ht="15" x14ac:dyDescent="0.25">
      <c r="A50" s="186"/>
      <c r="B50" s="195">
        <v>41</v>
      </c>
      <c r="C50" s="256"/>
      <c r="D50" s="232"/>
      <c r="E50" s="192">
        <f t="shared" si="7"/>
        <v>10</v>
      </c>
      <c r="F50" s="144" t="str">
        <f>IFERROR(IF(MID(D50,4,3)="AFE",VLOOKUP(D50,'Affiliated entities'!$B$7:$T$37,2,FALSE),VLOOKUP(A50,Beneficiaries!$A$9:$C$38,2,FALSE)),"")</f>
        <v/>
      </c>
      <c r="G50" s="187" t="str">
        <f>IFERROR(IF(MID(D50,4,3)="AFE",VLOOKUP(D50,'Affiliated entities'!$B$7:$T$37,4,FALSE),VLOOKUP(A50,Beneficiaries!$A$9:$C$38,3,FALSE)),"")</f>
        <v/>
      </c>
      <c r="H50" s="188" t="b">
        <f t="shared" si="3"/>
        <v>1</v>
      </c>
      <c r="I50" s="147" t="str">
        <f t="shared" si="4"/>
        <v/>
      </c>
      <c r="J50" s="300">
        <f t="shared" si="5"/>
        <v>0</v>
      </c>
      <c r="K50" s="291"/>
      <c r="L50" s="230"/>
      <c r="M50" s="150"/>
      <c r="N50" s="292"/>
      <c r="O50" s="430"/>
      <c r="P50" s="317" t="str">
        <f t="shared" si="6"/>
        <v/>
      </c>
      <c r="Q50" s="289" t="str">
        <f>IF(A50="","",IF(OR(N50&lt;'Summary Financial Statement'!$I$9,N50&gt;'Summary Financial Statement'!$L$9),"CHECK DATES",""))</f>
        <v/>
      </c>
      <c r="R50" s="295">
        <f t="shared" si="0"/>
        <v>0</v>
      </c>
      <c r="S50" s="293" t="str">
        <f t="shared" si="1"/>
        <v/>
      </c>
      <c r="T50" s="294"/>
    </row>
    <row r="51" spans="1:20" ht="15" x14ac:dyDescent="0.25">
      <c r="A51" s="186"/>
      <c r="B51" s="195">
        <v>42</v>
      </c>
      <c r="C51" s="256"/>
      <c r="D51" s="232"/>
      <c r="E51" s="192">
        <f t="shared" si="7"/>
        <v>10</v>
      </c>
      <c r="F51" s="144" t="str">
        <f>IFERROR(IF(MID(D51,4,3)="AFE",VLOOKUP(D51,'Affiliated entities'!$B$7:$T$37,2,FALSE),VLOOKUP(A51,Beneficiaries!$A$9:$C$38,2,FALSE)),"")</f>
        <v/>
      </c>
      <c r="G51" s="187" t="str">
        <f>IFERROR(IF(MID(D51,4,3)="AFE",VLOOKUP(D51,'Affiliated entities'!$B$7:$T$37,4,FALSE),VLOOKUP(A51,Beneficiaries!$A$9:$C$38,3,FALSE)),"")</f>
        <v/>
      </c>
      <c r="H51" s="188" t="b">
        <f t="shared" si="3"/>
        <v>1</v>
      </c>
      <c r="I51" s="147" t="str">
        <f t="shared" si="4"/>
        <v/>
      </c>
      <c r="J51" s="300">
        <f t="shared" si="5"/>
        <v>0</v>
      </c>
      <c r="K51" s="291"/>
      <c r="L51" s="230"/>
      <c r="M51" s="150"/>
      <c r="N51" s="292"/>
      <c r="O51" s="430"/>
      <c r="P51" s="317" t="str">
        <f t="shared" si="6"/>
        <v/>
      </c>
      <c r="Q51" s="289" t="str">
        <f>IF(A51="","",IF(OR(N51&lt;'Summary Financial Statement'!$I$9,N51&gt;'Summary Financial Statement'!$L$9),"CHECK DATES",""))</f>
        <v/>
      </c>
      <c r="R51" s="295">
        <f t="shared" si="0"/>
        <v>0</v>
      </c>
      <c r="S51" s="293" t="str">
        <f t="shared" si="1"/>
        <v/>
      </c>
      <c r="T51" s="294"/>
    </row>
    <row r="52" spans="1:20" ht="15" x14ac:dyDescent="0.25">
      <c r="A52" s="186"/>
      <c r="B52" s="195">
        <v>43</v>
      </c>
      <c r="C52" s="256"/>
      <c r="D52" s="232"/>
      <c r="E52" s="192">
        <f t="shared" si="7"/>
        <v>10</v>
      </c>
      <c r="F52" s="144" t="str">
        <f>IFERROR(IF(MID(D52,4,3)="AFE",VLOOKUP(D52,'Affiliated entities'!$B$7:$T$37,2,FALSE),VLOOKUP(A52,Beneficiaries!$A$9:$C$38,2,FALSE)),"")</f>
        <v/>
      </c>
      <c r="G52" s="187" t="str">
        <f>IFERROR(IF(MID(D52,4,3)="AFE",VLOOKUP(D52,'Affiliated entities'!$B$7:$T$37,4,FALSE),VLOOKUP(A52,Beneficiaries!$A$9:$C$38,3,FALSE)),"")</f>
        <v/>
      </c>
      <c r="H52" s="188" t="b">
        <f t="shared" si="3"/>
        <v>1</v>
      </c>
      <c r="I52" s="147" t="str">
        <f t="shared" si="4"/>
        <v/>
      </c>
      <c r="J52" s="300">
        <f t="shared" si="5"/>
        <v>0</v>
      </c>
      <c r="K52" s="291"/>
      <c r="L52" s="230"/>
      <c r="M52" s="150"/>
      <c r="N52" s="292"/>
      <c r="O52" s="430"/>
      <c r="P52" s="317" t="str">
        <f t="shared" si="6"/>
        <v/>
      </c>
      <c r="Q52" s="289" t="str">
        <f>IF(A52="","",IF(OR(N52&lt;'Summary Financial Statement'!$I$9,N52&gt;'Summary Financial Statement'!$L$9),"CHECK DATES",""))</f>
        <v/>
      </c>
      <c r="R52" s="295">
        <f t="shared" si="0"/>
        <v>0</v>
      </c>
      <c r="S52" s="293" t="str">
        <f t="shared" si="1"/>
        <v/>
      </c>
      <c r="T52" s="294"/>
    </row>
    <row r="53" spans="1:20" ht="15" x14ac:dyDescent="0.25">
      <c r="A53" s="186"/>
      <c r="B53" s="195">
        <v>44</v>
      </c>
      <c r="C53" s="256"/>
      <c r="D53" s="232"/>
      <c r="E53" s="192">
        <f t="shared" si="7"/>
        <v>10</v>
      </c>
      <c r="F53" s="144" t="str">
        <f>IFERROR(IF(MID(D53,4,3)="AFE",VLOOKUP(D53,'Affiliated entities'!$B$7:$T$37,2,FALSE),VLOOKUP(A53,Beneficiaries!$A$9:$C$38,2,FALSE)),"")</f>
        <v/>
      </c>
      <c r="G53" s="187" t="str">
        <f>IFERROR(IF(MID(D53,4,3)="AFE",VLOOKUP(D53,'Affiliated entities'!$B$7:$T$37,4,FALSE),VLOOKUP(A53,Beneficiaries!$A$9:$C$38,3,FALSE)),"")</f>
        <v/>
      </c>
      <c r="H53" s="188" t="b">
        <f t="shared" si="3"/>
        <v>1</v>
      </c>
      <c r="I53" s="147" t="str">
        <f t="shared" si="4"/>
        <v/>
      </c>
      <c r="J53" s="300">
        <f t="shared" si="5"/>
        <v>0</v>
      </c>
      <c r="K53" s="291"/>
      <c r="L53" s="230"/>
      <c r="M53" s="150"/>
      <c r="N53" s="292"/>
      <c r="O53" s="430"/>
      <c r="P53" s="317" t="str">
        <f t="shared" si="6"/>
        <v/>
      </c>
      <c r="Q53" s="289" t="str">
        <f>IF(A53="","",IF(OR(N53&lt;'Summary Financial Statement'!$I$9,N53&gt;'Summary Financial Statement'!$L$9),"CHECK DATES",""))</f>
        <v/>
      </c>
      <c r="R53" s="295">
        <f t="shared" si="0"/>
        <v>0</v>
      </c>
      <c r="S53" s="293" t="str">
        <f t="shared" si="1"/>
        <v/>
      </c>
      <c r="T53" s="294"/>
    </row>
    <row r="54" spans="1:20" ht="15" x14ac:dyDescent="0.25">
      <c r="A54" s="186"/>
      <c r="B54" s="195">
        <v>45</v>
      </c>
      <c r="C54" s="256"/>
      <c r="D54" s="232"/>
      <c r="E54" s="192">
        <f t="shared" si="7"/>
        <v>10</v>
      </c>
      <c r="F54" s="144" t="str">
        <f>IFERROR(IF(MID(D54,4,3)="AFE",VLOOKUP(D54,'Affiliated entities'!$B$7:$T$37,2,FALSE),VLOOKUP(A54,Beneficiaries!$A$9:$C$38,2,FALSE)),"")</f>
        <v/>
      </c>
      <c r="G54" s="187" t="str">
        <f>IFERROR(IF(MID(D54,4,3)="AFE",VLOOKUP(D54,'Affiliated entities'!$B$7:$T$37,4,FALSE),VLOOKUP(A54,Beneficiaries!$A$9:$C$38,3,FALSE)),"")</f>
        <v/>
      </c>
      <c r="H54" s="188" t="b">
        <f t="shared" si="3"/>
        <v>1</v>
      </c>
      <c r="I54" s="147" t="str">
        <f t="shared" si="4"/>
        <v/>
      </c>
      <c r="J54" s="300">
        <f t="shared" si="5"/>
        <v>0</v>
      </c>
      <c r="K54" s="291"/>
      <c r="L54" s="230"/>
      <c r="M54" s="150"/>
      <c r="N54" s="292"/>
      <c r="O54" s="430"/>
      <c r="P54" s="317" t="str">
        <f t="shared" si="6"/>
        <v/>
      </c>
      <c r="Q54" s="289" t="str">
        <f>IF(A54="","",IF(OR(N54&lt;'Summary Financial Statement'!$I$9,N54&gt;'Summary Financial Statement'!$L$9),"CHECK DATES",""))</f>
        <v/>
      </c>
      <c r="R54" s="295">
        <f t="shared" si="0"/>
        <v>0</v>
      </c>
      <c r="S54" s="293" t="str">
        <f t="shared" si="1"/>
        <v/>
      </c>
      <c r="T54" s="294"/>
    </row>
    <row r="55" spans="1:20" ht="15" x14ac:dyDescent="0.25">
      <c r="A55" s="186"/>
      <c r="B55" s="195">
        <v>46</v>
      </c>
      <c r="C55" s="256"/>
      <c r="D55" s="232"/>
      <c r="E55" s="192">
        <f t="shared" si="7"/>
        <v>10</v>
      </c>
      <c r="F55" s="144" t="str">
        <f>IFERROR(IF(MID(D55,4,3)="AFE",VLOOKUP(D55,'Affiliated entities'!$B$7:$T$37,2,FALSE),VLOOKUP(A55,Beneficiaries!$A$9:$C$38,2,FALSE)),"")</f>
        <v/>
      </c>
      <c r="G55" s="187" t="str">
        <f>IFERROR(IF(MID(D55,4,3)="AFE",VLOOKUP(D55,'Affiliated entities'!$B$7:$T$37,4,FALSE),VLOOKUP(A55,Beneficiaries!$A$9:$C$38,3,FALSE)),"")</f>
        <v/>
      </c>
      <c r="H55" s="188" t="b">
        <f t="shared" si="3"/>
        <v>1</v>
      </c>
      <c r="I55" s="147" t="str">
        <f t="shared" si="4"/>
        <v/>
      </c>
      <c r="J55" s="300">
        <f t="shared" si="5"/>
        <v>0</v>
      </c>
      <c r="K55" s="291"/>
      <c r="L55" s="230"/>
      <c r="M55" s="150"/>
      <c r="N55" s="292"/>
      <c r="O55" s="430"/>
      <c r="P55" s="317" t="str">
        <f t="shared" si="6"/>
        <v/>
      </c>
      <c r="Q55" s="289" t="str">
        <f>IF(A55="","",IF(OR(N55&lt;'Summary Financial Statement'!$I$9,N55&gt;'Summary Financial Statement'!$L$9),"CHECK DATES",""))</f>
        <v/>
      </c>
      <c r="R55" s="295">
        <f t="shared" si="0"/>
        <v>0</v>
      </c>
      <c r="S55" s="293" t="str">
        <f t="shared" si="1"/>
        <v/>
      </c>
      <c r="T55" s="294"/>
    </row>
    <row r="56" spans="1:20" ht="15" x14ac:dyDescent="0.25">
      <c r="A56" s="186"/>
      <c r="B56" s="195">
        <v>47</v>
      </c>
      <c r="C56" s="256"/>
      <c r="D56" s="232"/>
      <c r="E56" s="192">
        <f t="shared" si="7"/>
        <v>10</v>
      </c>
      <c r="F56" s="144" t="str">
        <f>IFERROR(IF(MID(D56,4,3)="AFE",VLOOKUP(D56,'Affiliated entities'!$B$7:$T$37,2,FALSE),VLOOKUP(A56,Beneficiaries!$A$9:$C$38,2,FALSE)),"")</f>
        <v/>
      </c>
      <c r="G56" s="187" t="str">
        <f>IFERROR(IF(MID(D56,4,3)="AFE",VLOOKUP(D56,'Affiliated entities'!$B$7:$T$37,4,FALSE),VLOOKUP(A56,Beneficiaries!$A$9:$C$38,3,FALSE)),"")</f>
        <v/>
      </c>
      <c r="H56" s="188" t="b">
        <f t="shared" si="3"/>
        <v>1</v>
      </c>
      <c r="I56" s="147" t="str">
        <f t="shared" si="4"/>
        <v/>
      </c>
      <c r="J56" s="300">
        <f t="shared" si="5"/>
        <v>0</v>
      </c>
      <c r="K56" s="291"/>
      <c r="L56" s="230"/>
      <c r="M56" s="150"/>
      <c r="N56" s="292"/>
      <c r="O56" s="430"/>
      <c r="P56" s="317" t="str">
        <f t="shared" si="6"/>
        <v/>
      </c>
      <c r="Q56" s="289" t="str">
        <f>IF(A56="","",IF(OR(N56&lt;'Summary Financial Statement'!$I$9,N56&gt;'Summary Financial Statement'!$L$9),"CHECK DATES",""))</f>
        <v/>
      </c>
      <c r="R56" s="295">
        <f t="shared" si="0"/>
        <v>0</v>
      </c>
      <c r="S56" s="293" t="str">
        <f t="shared" si="1"/>
        <v/>
      </c>
      <c r="T56" s="294"/>
    </row>
    <row r="57" spans="1:20" ht="15" x14ac:dyDescent="0.25">
      <c r="A57" s="186"/>
      <c r="B57" s="195">
        <v>48</v>
      </c>
      <c r="C57" s="256"/>
      <c r="D57" s="232"/>
      <c r="E57" s="192">
        <f t="shared" si="7"/>
        <v>10</v>
      </c>
      <c r="F57" s="144" t="str">
        <f>IFERROR(IF(MID(D57,4,3)="AFE",VLOOKUP(D57,'Affiliated entities'!$B$7:$T$37,2,FALSE),VLOOKUP(A57,Beneficiaries!$A$9:$C$38,2,FALSE)),"")</f>
        <v/>
      </c>
      <c r="G57" s="187" t="str">
        <f>IFERROR(IF(MID(D57,4,3)="AFE",VLOOKUP(D57,'Affiliated entities'!$B$7:$T$37,4,FALSE),VLOOKUP(A57,Beneficiaries!$A$9:$C$38,3,FALSE)),"")</f>
        <v/>
      </c>
      <c r="H57" s="188" t="b">
        <f t="shared" si="3"/>
        <v>1</v>
      </c>
      <c r="I57" s="147" t="str">
        <f t="shared" si="4"/>
        <v/>
      </c>
      <c r="J57" s="300">
        <f t="shared" si="5"/>
        <v>0</v>
      </c>
      <c r="K57" s="291"/>
      <c r="L57" s="230"/>
      <c r="M57" s="150"/>
      <c r="N57" s="292"/>
      <c r="O57" s="430"/>
      <c r="P57" s="317" t="str">
        <f t="shared" si="6"/>
        <v/>
      </c>
      <c r="Q57" s="289" t="str">
        <f>IF(A57="","",IF(OR(N57&lt;'Summary Financial Statement'!$I$9,N57&gt;'Summary Financial Statement'!$L$9),"CHECK DATES",""))</f>
        <v/>
      </c>
      <c r="R57" s="295">
        <f t="shared" si="0"/>
        <v>0</v>
      </c>
      <c r="S57" s="293" t="str">
        <f t="shared" si="1"/>
        <v/>
      </c>
      <c r="T57" s="294"/>
    </row>
    <row r="58" spans="1:20" ht="15" x14ac:dyDescent="0.25">
      <c r="A58" s="186"/>
      <c r="B58" s="195">
        <v>49</v>
      </c>
      <c r="C58" s="256"/>
      <c r="D58" s="232"/>
      <c r="E58" s="192">
        <f t="shared" si="7"/>
        <v>10</v>
      </c>
      <c r="F58" s="144" t="str">
        <f>IFERROR(IF(MID(D58,4,3)="AFE",VLOOKUP(D58,'Affiliated entities'!$B$7:$T$37,2,FALSE),VLOOKUP(A58,Beneficiaries!$A$9:$C$38,2,FALSE)),"")</f>
        <v/>
      </c>
      <c r="G58" s="187" t="str">
        <f>IFERROR(IF(MID(D58,4,3)="AFE",VLOOKUP(D58,'Affiliated entities'!$B$7:$T$37,4,FALSE),VLOOKUP(A58,Beneficiaries!$A$9:$C$38,3,FALSE)),"")</f>
        <v/>
      </c>
      <c r="H58" s="188" t="b">
        <f t="shared" si="3"/>
        <v>1</v>
      </c>
      <c r="I58" s="147" t="str">
        <f t="shared" si="4"/>
        <v/>
      </c>
      <c r="J58" s="300">
        <f t="shared" si="5"/>
        <v>0</v>
      </c>
      <c r="K58" s="291"/>
      <c r="L58" s="230"/>
      <c r="M58" s="150"/>
      <c r="N58" s="292"/>
      <c r="O58" s="430"/>
      <c r="P58" s="317" t="str">
        <f t="shared" si="6"/>
        <v/>
      </c>
      <c r="Q58" s="289" t="str">
        <f>IF(A58="","",IF(OR(N58&lt;'Summary Financial Statement'!$I$9,N58&gt;'Summary Financial Statement'!$L$9),"CHECK DATES",""))</f>
        <v/>
      </c>
      <c r="R58" s="295">
        <f t="shared" si="0"/>
        <v>0</v>
      </c>
      <c r="S58" s="293" t="str">
        <f t="shared" si="1"/>
        <v/>
      </c>
      <c r="T58" s="294"/>
    </row>
    <row r="59" spans="1:20" ht="15" x14ac:dyDescent="0.25">
      <c r="A59" s="186"/>
      <c r="B59" s="195">
        <v>50</v>
      </c>
      <c r="C59" s="256"/>
      <c r="D59" s="232"/>
      <c r="E59" s="192">
        <f t="shared" si="7"/>
        <v>10</v>
      </c>
      <c r="F59" s="144" t="str">
        <f>IFERROR(IF(MID(D59,4,3)="AFE",VLOOKUP(D59,'Affiliated entities'!$B$7:$T$37,2,FALSE),VLOOKUP(A59,Beneficiaries!$A$9:$C$38,2,FALSE)),"")</f>
        <v/>
      </c>
      <c r="G59" s="187" t="str">
        <f>IFERROR(IF(MID(D59,4,3)="AFE",VLOOKUP(D59,'Affiliated entities'!$B$7:$T$37,4,FALSE),VLOOKUP(A59,Beneficiaries!$A$9:$C$38,3,FALSE)),"")</f>
        <v/>
      </c>
      <c r="H59" s="188" t="b">
        <f t="shared" si="3"/>
        <v>1</v>
      </c>
      <c r="I59" s="147" t="str">
        <f t="shared" si="4"/>
        <v/>
      </c>
      <c r="J59" s="300">
        <f t="shared" si="5"/>
        <v>0</v>
      </c>
      <c r="K59" s="291"/>
      <c r="L59" s="230"/>
      <c r="M59" s="150"/>
      <c r="N59" s="292"/>
      <c r="O59" s="430"/>
      <c r="P59" s="317" t="str">
        <f t="shared" si="6"/>
        <v/>
      </c>
      <c r="Q59" s="289" t="str">
        <f>IF(A59="","",IF(OR(N59&lt;'Summary Financial Statement'!$I$9,N59&gt;'Summary Financial Statement'!$L$9),"CHECK DATES",""))</f>
        <v/>
      </c>
      <c r="R59" s="295">
        <f t="shared" si="0"/>
        <v>0</v>
      </c>
      <c r="S59" s="293" t="str">
        <f t="shared" si="1"/>
        <v/>
      </c>
      <c r="T59" s="294"/>
    </row>
    <row r="60" spans="1:20" ht="15" x14ac:dyDescent="0.25">
      <c r="A60" s="186"/>
      <c r="B60" s="195">
        <v>51</v>
      </c>
      <c r="C60" s="256"/>
      <c r="D60" s="232"/>
      <c r="E60" s="192">
        <f t="shared" si="7"/>
        <v>10</v>
      </c>
      <c r="F60" s="144" t="str">
        <f>IFERROR(IF(MID(D60,4,3)="AFE",VLOOKUP(D60,'Affiliated entities'!$B$7:$T$37,2,FALSE),VLOOKUP(A60,Beneficiaries!$A$9:$C$38,2,FALSE)),"")</f>
        <v/>
      </c>
      <c r="G60" s="187" t="str">
        <f>IFERROR(IF(MID(D60,4,3)="AFE",VLOOKUP(D60,'Affiliated entities'!$B$7:$T$37,4,FALSE),VLOOKUP(A60,Beneficiaries!$A$9:$C$38,3,FALSE)),"")</f>
        <v/>
      </c>
      <c r="H60" s="188" t="b">
        <f t="shared" si="3"/>
        <v>1</v>
      </c>
      <c r="I60" s="147" t="str">
        <f t="shared" si="4"/>
        <v/>
      </c>
      <c r="J60" s="300">
        <f t="shared" si="5"/>
        <v>0</v>
      </c>
      <c r="K60" s="291"/>
      <c r="L60" s="230"/>
      <c r="M60" s="150"/>
      <c r="N60" s="292"/>
      <c r="O60" s="430"/>
      <c r="P60" s="317" t="str">
        <f t="shared" si="6"/>
        <v/>
      </c>
      <c r="Q60" s="289" t="str">
        <f>IF(A60="","",IF(OR(N60&lt;'Summary Financial Statement'!$I$9,N60&gt;'Summary Financial Statement'!$L$9),"CHECK DATES",""))</f>
        <v/>
      </c>
      <c r="R60" s="295">
        <f t="shared" si="0"/>
        <v>0</v>
      </c>
      <c r="S60" s="293" t="str">
        <f t="shared" si="1"/>
        <v/>
      </c>
      <c r="T60" s="294"/>
    </row>
    <row r="61" spans="1:20" ht="15" x14ac:dyDescent="0.25">
      <c r="A61" s="186"/>
      <c r="B61" s="195">
        <v>52</v>
      </c>
      <c r="C61" s="256"/>
      <c r="D61" s="232"/>
      <c r="E61" s="192">
        <f t="shared" si="7"/>
        <v>10</v>
      </c>
      <c r="F61" s="144" t="str">
        <f>IFERROR(IF(MID(D61,4,3)="AFE",VLOOKUP(D61,'Affiliated entities'!$B$7:$T$37,2,FALSE),VLOOKUP(A61,Beneficiaries!$A$9:$C$38,2,FALSE)),"")</f>
        <v/>
      </c>
      <c r="G61" s="187" t="str">
        <f>IFERROR(IF(MID(D61,4,3)="AFE",VLOOKUP(D61,'Affiliated entities'!$B$7:$T$37,4,FALSE),VLOOKUP(A61,Beneficiaries!$A$9:$C$38,3,FALSE)),"")</f>
        <v/>
      </c>
      <c r="H61" s="188" t="b">
        <f t="shared" si="3"/>
        <v>1</v>
      </c>
      <c r="I61" s="147" t="str">
        <f t="shared" si="4"/>
        <v/>
      </c>
      <c r="J61" s="300">
        <f t="shared" si="5"/>
        <v>0</v>
      </c>
      <c r="K61" s="291"/>
      <c r="L61" s="230"/>
      <c r="M61" s="150"/>
      <c r="N61" s="292"/>
      <c r="O61" s="430"/>
      <c r="P61" s="317" t="str">
        <f t="shared" si="6"/>
        <v/>
      </c>
      <c r="Q61" s="289" t="str">
        <f>IF(A61="","",IF(OR(N61&lt;'Summary Financial Statement'!$I$9,N61&gt;'Summary Financial Statement'!$L$9),"CHECK DATES",""))</f>
        <v/>
      </c>
      <c r="R61" s="295">
        <f t="shared" si="0"/>
        <v>0</v>
      </c>
      <c r="S61" s="293" t="str">
        <f t="shared" si="1"/>
        <v/>
      </c>
      <c r="T61" s="294"/>
    </row>
    <row r="62" spans="1:20" ht="15" x14ac:dyDescent="0.25">
      <c r="A62" s="186"/>
      <c r="B62" s="195">
        <v>53</v>
      </c>
      <c r="C62" s="256"/>
      <c r="D62" s="232"/>
      <c r="E62" s="192">
        <f t="shared" si="7"/>
        <v>10</v>
      </c>
      <c r="F62" s="144" t="str">
        <f>IFERROR(IF(MID(D62,4,3)="AFE",VLOOKUP(D62,'Affiliated entities'!$B$7:$T$37,2,FALSE),VLOOKUP(A62,Beneficiaries!$A$9:$C$38,2,FALSE)),"")</f>
        <v/>
      </c>
      <c r="G62" s="187" t="str">
        <f>IFERROR(IF(MID(D62,4,3)="AFE",VLOOKUP(D62,'Affiliated entities'!$B$7:$T$37,4,FALSE),VLOOKUP(A62,Beneficiaries!$A$9:$C$38,3,FALSE)),"")</f>
        <v/>
      </c>
      <c r="H62" s="188" t="b">
        <f t="shared" si="3"/>
        <v>1</v>
      </c>
      <c r="I62" s="147" t="str">
        <f t="shared" si="4"/>
        <v/>
      </c>
      <c r="J62" s="300">
        <f t="shared" si="5"/>
        <v>0</v>
      </c>
      <c r="K62" s="291"/>
      <c r="L62" s="230"/>
      <c r="M62" s="150"/>
      <c r="N62" s="292"/>
      <c r="O62" s="430"/>
      <c r="P62" s="317" t="str">
        <f t="shared" si="6"/>
        <v/>
      </c>
      <c r="Q62" s="289" t="str">
        <f>IF(A62="","",IF(OR(N62&lt;'Summary Financial Statement'!$I$9,N62&gt;'Summary Financial Statement'!$L$9),"CHECK DATES",""))</f>
        <v/>
      </c>
      <c r="R62" s="295">
        <f t="shared" si="0"/>
        <v>0</v>
      </c>
      <c r="S62" s="293" t="str">
        <f t="shared" si="1"/>
        <v/>
      </c>
      <c r="T62" s="294"/>
    </row>
    <row r="63" spans="1:20" ht="15" x14ac:dyDescent="0.25">
      <c r="A63" s="186"/>
      <c r="B63" s="195">
        <v>54</v>
      </c>
      <c r="C63" s="256"/>
      <c r="D63" s="232"/>
      <c r="E63" s="192">
        <f t="shared" si="7"/>
        <v>10</v>
      </c>
      <c r="F63" s="144" t="str">
        <f>IFERROR(IF(MID(D63,4,3)="AFE",VLOOKUP(D63,'Affiliated entities'!$B$7:$T$37,2,FALSE),VLOOKUP(A63,Beneficiaries!$A$9:$C$38,2,FALSE)),"")</f>
        <v/>
      </c>
      <c r="G63" s="187" t="str">
        <f>IFERROR(IF(MID(D63,4,3)="AFE",VLOOKUP(D63,'Affiliated entities'!$B$7:$T$37,4,FALSE),VLOOKUP(A63,Beneficiaries!$A$9:$C$38,3,FALSE)),"")</f>
        <v/>
      </c>
      <c r="H63" s="188" t="b">
        <f t="shared" si="3"/>
        <v>1</v>
      </c>
      <c r="I63" s="147" t="str">
        <f t="shared" si="4"/>
        <v/>
      </c>
      <c r="J63" s="300">
        <f t="shared" si="5"/>
        <v>0</v>
      </c>
      <c r="K63" s="291"/>
      <c r="L63" s="230"/>
      <c r="M63" s="150"/>
      <c r="N63" s="292"/>
      <c r="O63" s="430"/>
      <c r="P63" s="317" t="str">
        <f t="shared" si="6"/>
        <v/>
      </c>
      <c r="Q63" s="289" t="str">
        <f>IF(A63="","",IF(OR(N63&lt;'Summary Financial Statement'!$I$9,N63&gt;'Summary Financial Statement'!$L$9),"CHECK DATES",""))</f>
        <v/>
      </c>
      <c r="R63" s="295">
        <f t="shared" si="0"/>
        <v>0</v>
      </c>
      <c r="S63" s="293" t="str">
        <f t="shared" si="1"/>
        <v/>
      </c>
      <c r="T63" s="294"/>
    </row>
    <row r="64" spans="1:20" ht="15" x14ac:dyDescent="0.25">
      <c r="A64" s="186"/>
      <c r="B64" s="195">
        <v>55</v>
      </c>
      <c r="C64" s="256"/>
      <c r="D64" s="232"/>
      <c r="E64" s="192">
        <f t="shared" si="7"/>
        <v>10</v>
      </c>
      <c r="F64" s="144" t="str">
        <f>IFERROR(IF(MID(D64,4,3)="AFE",VLOOKUP(D64,'Affiliated entities'!$B$7:$T$37,2,FALSE),VLOOKUP(A64,Beneficiaries!$A$9:$C$38,2,FALSE)),"")</f>
        <v/>
      </c>
      <c r="G64" s="187" t="str">
        <f>IFERROR(IF(MID(D64,4,3)="AFE",VLOOKUP(D64,'Affiliated entities'!$B$7:$T$37,4,FALSE),VLOOKUP(A64,Beneficiaries!$A$9:$C$38,3,FALSE)),"")</f>
        <v/>
      </c>
      <c r="H64" s="188" t="b">
        <f t="shared" si="3"/>
        <v>1</v>
      </c>
      <c r="I64" s="147" t="str">
        <f t="shared" si="4"/>
        <v/>
      </c>
      <c r="J64" s="300">
        <f t="shared" si="5"/>
        <v>0</v>
      </c>
      <c r="K64" s="291"/>
      <c r="L64" s="230"/>
      <c r="M64" s="150"/>
      <c r="N64" s="292"/>
      <c r="O64" s="430"/>
      <c r="P64" s="317" t="str">
        <f t="shared" si="6"/>
        <v/>
      </c>
      <c r="Q64" s="289" t="str">
        <f>IF(A64="","",IF(OR(N64&lt;'Summary Financial Statement'!$I$9,N64&gt;'Summary Financial Statement'!$L$9),"CHECK DATES",""))</f>
        <v/>
      </c>
      <c r="R64" s="295">
        <f t="shared" si="0"/>
        <v>0</v>
      </c>
      <c r="S64" s="293" t="str">
        <f t="shared" si="1"/>
        <v/>
      </c>
      <c r="T64" s="294"/>
    </row>
    <row r="65" spans="1:20" ht="15" x14ac:dyDescent="0.25">
      <c r="A65" s="186"/>
      <c r="B65" s="195">
        <v>56</v>
      </c>
      <c r="C65" s="256"/>
      <c r="D65" s="232"/>
      <c r="E65" s="192">
        <f t="shared" si="7"/>
        <v>10</v>
      </c>
      <c r="F65" s="144" t="str">
        <f>IFERROR(IF(MID(D65,4,3)="AFE",VLOOKUP(D65,'Affiliated entities'!$B$7:$T$37,2,FALSE),VLOOKUP(A65,Beneficiaries!$A$9:$C$38,2,FALSE)),"")</f>
        <v/>
      </c>
      <c r="G65" s="187" t="str">
        <f>IFERROR(IF(MID(D65,4,3)="AFE",VLOOKUP(D65,'Affiliated entities'!$B$7:$T$37,4,FALSE),VLOOKUP(A65,Beneficiaries!$A$9:$C$38,3,FALSE)),"")</f>
        <v/>
      </c>
      <c r="H65" s="188" t="b">
        <f t="shared" si="3"/>
        <v>1</v>
      </c>
      <c r="I65" s="147" t="str">
        <f t="shared" si="4"/>
        <v/>
      </c>
      <c r="J65" s="300">
        <f t="shared" si="5"/>
        <v>0</v>
      </c>
      <c r="K65" s="291"/>
      <c r="L65" s="230"/>
      <c r="M65" s="150"/>
      <c r="N65" s="292"/>
      <c r="O65" s="430"/>
      <c r="P65" s="317" t="str">
        <f t="shared" si="6"/>
        <v/>
      </c>
      <c r="Q65" s="289" t="str">
        <f>IF(A65="","",IF(OR(N65&lt;'Summary Financial Statement'!$I$9,N65&gt;'Summary Financial Statement'!$L$9),"CHECK DATES",""))</f>
        <v/>
      </c>
      <c r="R65" s="295">
        <f t="shared" si="0"/>
        <v>0</v>
      </c>
      <c r="S65" s="293" t="str">
        <f t="shared" si="1"/>
        <v/>
      </c>
      <c r="T65" s="294"/>
    </row>
    <row r="66" spans="1:20" ht="15" x14ac:dyDescent="0.25">
      <c r="A66" s="186"/>
      <c r="B66" s="195">
        <v>57</v>
      </c>
      <c r="C66" s="256"/>
      <c r="D66" s="232"/>
      <c r="E66" s="192">
        <f t="shared" si="7"/>
        <v>10</v>
      </c>
      <c r="F66" s="144" t="str">
        <f>IFERROR(IF(MID(D66,4,3)="AFE",VLOOKUP(D66,'Affiliated entities'!$B$7:$T$37,2,FALSE),VLOOKUP(A66,Beneficiaries!$A$9:$C$38,2,FALSE)),"")</f>
        <v/>
      </c>
      <c r="G66" s="187" t="str">
        <f>IFERROR(IF(MID(D66,4,3)="AFE",VLOOKUP(D66,'Affiliated entities'!$B$7:$T$37,4,FALSE),VLOOKUP(A66,Beneficiaries!$A$9:$C$38,3,FALSE)),"")</f>
        <v/>
      </c>
      <c r="H66" s="188" t="b">
        <f t="shared" si="3"/>
        <v>1</v>
      </c>
      <c r="I66" s="147" t="str">
        <f t="shared" si="4"/>
        <v/>
      </c>
      <c r="J66" s="300">
        <f t="shared" si="5"/>
        <v>0</v>
      </c>
      <c r="K66" s="291"/>
      <c r="L66" s="230"/>
      <c r="M66" s="150"/>
      <c r="N66" s="292"/>
      <c r="O66" s="430"/>
      <c r="P66" s="317" t="str">
        <f t="shared" si="6"/>
        <v/>
      </c>
      <c r="Q66" s="289" t="str">
        <f>IF(A66="","",IF(OR(N66&lt;'Summary Financial Statement'!$I$9,N66&gt;'Summary Financial Statement'!$L$9),"CHECK DATES",""))</f>
        <v/>
      </c>
      <c r="R66" s="295">
        <f t="shared" si="0"/>
        <v>0</v>
      </c>
      <c r="S66" s="293" t="str">
        <f t="shared" si="1"/>
        <v/>
      </c>
      <c r="T66" s="294"/>
    </row>
    <row r="67" spans="1:20" ht="15" x14ac:dyDescent="0.25">
      <c r="A67" s="186"/>
      <c r="B67" s="195">
        <v>58</v>
      </c>
      <c r="C67" s="256"/>
      <c r="D67" s="232"/>
      <c r="E67" s="192">
        <f t="shared" si="7"/>
        <v>10</v>
      </c>
      <c r="F67" s="144" t="str">
        <f>IFERROR(IF(MID(D67,4,3)="AFE",VLOOKUP(D67,'Affiliated entities'!$B$7:$T$37,2,FALSE),VLOOKUP(A67,Beneficiaries!$A$9:$C$38,2,FALSE)),"")</f>
        <v/>
      </c>
      <c r="G67" s="187" t="str">
        <f>IFERROR(IF(MID(D67,4,3)="AFE",VLOOKUP(D67,'Affiliated entities'!$B$7:$T$37,4,FALSE),VLOOKUP(A67,Beneficiaries!$A$9:$C$38,3,FALSE)),"")</f>
        <v/>
      </c>
      <c r="H67" s="188" t="b">
        <f t="shared" si="3"/>
        <v>1</v>
      </c>
      <c r="I67" s="147" t="str">
        <f t="shared" si="4"/>
        <v/>
      </c>
      <c r="J67" s="300">
        <f t="shared" si="5"/>
        <v>0</v>
      </c>
      <c r="K67" s="291"/>
      <c r="L67" s="230"/>
      <c r="M67" s="150"/>
      <c r="N67" s="292"/>
      <c r="O67" s="430"/>
      <c r="P67" s="317" t="str">
        <f t="shared" si="6"/>
        <v/>
      </c>
      <c r="Q67" s="289" t="str">
        <f>IF(A67="","",IF(OR(N67&lt;'Summary Financial Statement'!$I$9,N67&gt;'Summary Financial Statement'!$L$9),"CHECK DATES",""))</f>
        <v/>
      </c>
      <c r="R67" s="295">
        <f t="shared" si="0"/>
        <v>0</v>
      </c>
      <c r="S67" s="293" t="str">
        <f t="shared" si="1"/>
        <v/>
      </c>
      <c r="T67" s="294"/>
    </row>
    <row r="68" spans="1:20" ht="15" x14ac:dyDescent="0.25">
      <c r="A68" s="186"/>
      <c r="B68" s="195">
        <v>59</v>
      </c>
      <c r="C68" s="256"/>
      <c r="D68" s="232"/>
      <c r="E68" s="192">
        <f t="shared" si="7"/>
        <v>10</v>
      </c>
      <c r="F68" s="144" t="str">
        <f>IFERROR(IF(MID(D68,4,3)="AFE",VLOOKUP(D68,'Affiliated entities'!$B$7:$T$37,2,FALSE),VLOOKUP(A68,Beneficiaries!$A$9:$C$38,2,FALSE)),"")</f>
        <v/>
      </c>
      <c r="G68" s="187" t="str">
        <f>IFERROR(IF(MID(D68,4,3)="AFE",VLOOKUP(D68,'Affiliated entities'!$B$7:$T$37,4,FALSE),VLOOKUP(A68,Beneficiaries!$A$9:$C$38,3,FALSE)),"")</f>
        <v/>
      </c>
      <c r="H68" s="188" t="b">
        <f t="shared" si="3"/>
        <v>1</v>
      </c>
      <c r="I68" s="147" t="str">
        <f t="shared" si="4"/>
        <v/>
      </c>
      <c r="J68" s="300">
        <f t="shared" si="5"/>
        <v>0</v>
      </c>
      <c r="K68" s="291"/>
      <c r="L68" s="230"/>
      <c r="M68" s="150"/>
      <c r="N68" s="292"/>
      <c r="O68" s="430"/>
      <c r="P68" s="317" t="str">
        <f t="shared" si="6"/>
        <v/>
      </c>
      <c r="Q68" s="289" t="str">
        <f>IF(A68="","",IF(OR(N68&lt;'Summary Financial Statement'!$I$9,N68&gt;'Summary Financial Statement'!$L$9),"CHECK DATES",""))</f>
        <v/>
      </c>
      <c r="R68" s="295">
        <f t="shared" si="0"/>
        <v>0</v>
      </c>
      <c r="S68" s="293" t="str">
        <f t="shared" si="1"/>
        <v/>
      </c>
      <c r="T68" s="294"/>
    </row>
    <row r="69" spans="1:20" ht="15" x14ac:dyDescent="0.25">
      <c r="A69" s="186"/>
      <c r="B69" s="195">
        <v>60</v>
      </c>
      <c r="C69" s="256"/>
      <c r="D69" s="232"/>
      <c r="E69" s="192">
        <f t="shared" si="7"/>
        <v>10</v>
      </c>
      <c r="F69" s="144" t="str">
        <f>IFERROR(IF(MID(D69,4,3)="AFE",VLOOKUP(D69,'Affiliated entities'!$B$7:$T$37,2,FALSE),VLOOKUP(A69,Beneficiaries!$A$9:$C$38,2,FALSE)),"")</f>
        <v/>
      </c>
      <c r="G69" s="187" t="str">
        <f>IFERROR(IF(MID(D69,4,3)="AFE",VLOOKUP(D69,'Affiliated entities'!$B$7:$T$37,4,FALSE),VLOOKUP(A69,Beneficiaries!$A$9:$C$38,3,FALSE)),"")</f>
        <v/>
      </c>
      <c r="H69" s="188" t="b">
        <f t="shared" si="3"/>
        <v>1</v>
      </c>
      <c r="I69" s="147" t="str">
        <f t="shared" si="4"/>
        <v/>
      </c>
      <c r="J69" s="300">
        <f t="shared" si="5"/>
        <v>0</v>
      </c>
      <c r="K69" s="291"/>
      <c r="L69" s="230"/>
      <c r="M69" s="150"/>
      <c r="N69" s="292"/>
      <c r="O69" s="430"/>
      <c r="P69" s="317" t="str">
        <f t="shared" si="6"/>
        <v/>
      </c>
      <c r="Q69" s="289" t="str">
        <f>IF(A69="","",IF(OR(N69&lt;'Summary Financial Statement'!$I$9,N69&gt;'Summary Financial Statement'!$L$9),"CHECK DATES",""))</f>
        <v/>
      </c>
      <c r="R69" s="295">
        <f t="shared" si="0"/>
        <v>0</v>
      </c>
      <c r="S69" s="293" t="str">
        <f t="shared" si="1"/>
        <v/>
      </c>
      <c r="T69" s="294"/>
    </row>
    <row r="70" spans="1:20" ht="15" x14ac:dyDescent="0.25">
      <c r="A70" s="186"/>
      <c r="B70" s="195">
        <v>61</v>
      </c>
      <c r="C70" s="256"/>
      <c r="D70" s="232"/>
      <c r="E70" s="192">
        <f t="shared" si="7"/>
        <v>10</v>
      </c>
      <c r="F70" s="144" t="str">
        <f>IFERROR(IF(MID(D70,4,3)="AFE",VLOOKUP(D70,'Affiliated entities'!$B$7:$T$37,2,FALSE),VLOOKUP(A70,Beneficiaries!$A$9:$C$38,2,FALSE)),"")</f>
        <v/>
      </c>
      <c r="G70" s="187" t="str">
        <f>IFERROR(IF(MID(D70,4,3)="AFE",VLOOKUP(D70,'Affiliated entities'!$B$7:$T$37,4,FALSE),VLOOKUP(A70,Beneficiaries!$A$9:$C$38,3,FALSE)),"")</f>
        <v/>
      </c>
      <c r="H70" s="188" t="b">
        <f t="shared" si="3"/>
        <v>1</v>
      </c>
      <c r="I70" s="147" t="str">
        <f t="shared" si="4"/>
        <v/>
      </c>
      <c r="J70" s="300">
        <f t="shared" si="5"/>
        <v>0</v>
      </c>
      <c r="K70" s="291"/>
      <c r="L70" s="230"/>
      <c r="M70" s="150"/>
      <c r="N70" s="292"/>
      <c r="O70" s="430"/>
      <c r="P70" s="317" t="str">
        <f t="shared" si="6"/>
        <v/>
      </c>
      <c r="Q70" s="289" t="str">
        <f>IF(A70="","",IF(OR(N70&lt;'Summary Financial Statement'!$I$9,N70&gt;'Summary Financial Statement'!$L$9),"CHECK DATES",""))</f>
        <v/>
      </c>
      <c r="R70" s="295">
        <f t="shared" si="0"/>
        <v>0</v>
      </c>
      <c r="S70" s="293" t="str">
        <f t="shared" si="1"/>
        <v/>
      </c>
      <c r="T70" s="294"/>
    </row>
    <row r="71" spans="1:20" ht="15" x14ac:dyDescent="0.25">
      <c r="A71" s="186"/>
      <c r="B71" s="195">
        <v>62</v>
      </c>
      <c r="C71" s="256"/>
      <c r="D71" s="232"/>
      <c r="E71" s="192">
        <f t="shared" si="7"/>
        <v>10</v>
      </c>
      <c r="F71" s="144" t="str">
        <f>IFERROR(IF(MID(D71,4,3)="AFE",VLOOKUP(D71,'Affiliated entities'!$B$7:$T$37,2,FALSE),VLOOKUP(A71,Beneficiaries!$A$9:$C$38,2,FALSE)),"")</f>
        <v/>
      </c>
      <c r="G71" s="187" t="str">
        <f>IFERROR(IF(MID(D71,4,3)="AFE",VLOOKUP(D71,'Affiliated entities'!$B$7:$T$37,4,FALSE),VLOOKUP(A71,Beneficiaries!$A$9:$C$38,3,FALSE)),"")</f>
        <v/>
      </c>
      <c r="H71" s="188" t="b">
        <f t="shared" si="3"/>
        <v>1</v>
      </c>
      <c r="I71" s="147" t="str">
        <f t="shared" si="4"/>
        <v/>
      </c>
      <c r="J71" s="300">
        <f t="shared" si="5"/>
        <v>0</v>
      </c>
      <c r="K71" s="291"/>
      <c r="L71" s="230"/>
      <c r="M71" s="150"/>
      <c r="N71" s="292"/>
      <c r="O71" s="430"/>
      <c r="P71" s="317" t="str">
        <f t="shared" si="6"/>
        <v/>
      </c>
      <c r="Q71" s="289" t="str">
        <f>IF(A71="","",IF(OR(N71&lt;'Summary Financial Statement'!$I$9,N71&gt;'Summary Financial Statement'!$L$9),"CHECK DATES",""))</f>
        <v/>
      </c>
      <c r="R71" s="295">
        <f t="shared" si="0"/>
        <v>0</v>
      </c>
      <c r="S71" s="293" t="str">
        <f t="shared" si="1"/>
        <v/>
      </c>
      <c r="T71" s="294"/>
    </row>
    <row r="72" spans="1:20" ht="15" x14ac:dyDescent="0.25">
      <c r="A72" s="186"/>
      <c r="B72" s="195">
        <v>63</v>
      </c>
      <c r="C72" s="256"/>
      <c r="D72" s="232"/>
      <c r="E72" s="192">
        <f t="shared" si="7"/>
        <v>10</v>
      </c>
      <c r="F72" s="144" t="str">
        <f>IFERROR(IF(MID(D72,4,3)="AFE",VLOOKUP(D72,'Affiliated entities'!$B$7:$T$37,2,FALSE),VLOOKUP(A72,Beneficiaries!$A$9:$C$38,2,FALSE)),"")</f>
        <v/>
      </c>
      <c r="G72" s="187" t="str">
        <f>IFERROR(IF(MID(D72,4,3)="AFE",VLOOKUP(D72,'Affiliated entities'!$B$7:$T$37,4,FALSE),VLOOKUP(A72,Beneficiaries!$A$9:$C$38,3,FALSE)),"")</f>
        <v/>
      </c>
      <c r="H72" s="188" t="b">
        <f t="shared" si="3"/>
        <v>1</v>
      </c>
      <c r="I72" s="147" t="str">
        <f t="shared" si="4"/>
        <v/>
      </c>
      <c r="J72" s="300">
        <f t="shared" si="5"/>
        <v>0</v>
      </c>
      <c r="K72" s="291"/>
      <c r="L72" s="230"/>
      <c r="M72" s="150"/>
      <c r="N72" s="292"/>
      <c r="O72" s="430"/>
      <c r="P72" s="317" t="str">
        <f t="shared" si="6"/>
        <v/>
      </c>
      <c r="Q72" s="289" t="str">
        <f>IF(A72="","",IF(OR(N72&lt;'Summary Financial Statement'!$I$9,N72&gt;'Summary Financial Statement'!$L$9),"CHECK DATES",""))</f>
        <v/>
      </c>
      <c r="R72" s="295">
        <f t="shared" si="0"/>
        <v>0</v>
      </c>
      <c r="S72" s="293" t="str">
        <f t="shared" si="1"/>
        <v/>
      </c>
      <c r="T72" s="294"/>
    </row>
    <row r="73" spans="1:20" ht="15" x14ac:dyDescent="0.25">
      <c r="A73" s="186"/>
      <c r="B73" s="195">
        <v>64</v>
      </c>
      <c r="C73" s="256"/>
      <c r="D73" s="232"/>
      <c r="E73" s="192">
        <f t="shared" si="7"/>
        <v>10</v>
      </c>
      <c r="F73" s="144" t="str">
        <f>IFERROR(IF(MID(D73,4,3)="AFE",VLOOKUP(D73,'Affiliated entities'!$B$7:$T$37,2,FALSE),VLOOKUP(A73,Beneficiaries!$A$9:$C$38,2,FALSE)),"")</f>
        <v/>
      </c>
      <c r="G73" s="187" t="str">
        <f>IFERROR(IF(MID(D73,4,3)="AFE",VLOOKUP(D73,'Affiliated entities'!$B$7:$T$37,4,FALSE),VLOOKUP(A73,Beneficiaries!$A$9:$C$38,3,FALSE)),"")</f>
        <v/>
      </c>
      <c r="H73" s="188" t="b">
        <f t="shared" si="3"/>
        <v>1</v>
      </c>
      <c r="I73" s="147" t="str">
        <f t="shared" si="4"/>
        <v/>
      </c>
      <c r="J73" s="300">
        <f t="shared" si="5"/>
        <v>0</v>
      </c>
      <c r="K73" s="291"/>
      <c r="L73" s="230"/>
      <c r="M73" s="150"/>
      <c r="N73" s="292"/>
      <c r="O73" s="430"/>
      <c r="P73" s="317" t="str">
        <f t="shared" si="6"/>
        <v/>
      </c>
      <c r="Q73" s="289" t="str">
        <f>IF(A73="","",IF(OR(N73&lt;'Summary Financial Statement'!$I$9,N73&gt;'Summary Financial Statement'!$L$9),"CHECK DATES",""))</f>
        <v/>
      </c>
      <c r="R73" s="295">
        <f t="shared" si="0"/>
        <v>0</v>
      </c>
      <c r="S73" s="293" t="str">
        <f t="shared" si="1"/>
        <v/>
      </c>
      <c r="T73" s="294"/>
    </row>
    <row r="74" spans="1:20" ht="15" x14ac:dyDescent="0.25">
      <c r="A74" s="186"/>
      <c r="B74" s="195">
        <v>65</v>
      </c>
      <c r="C74" s="256"/>
      <c r="D74" s="232"/>
      <c r="E74" s="192">
        <f t="shared" si="7"/>
        <v>10</v>
      </c>
      <c r="F74" s="144" t="str">
        <f>IFERROR(IF(MID(D74,4,3)="AFE",VLOOKUP(D74,'Affiliated entities'!$B$7:$T$37,2,FALSE),VLOOKUP(A74,Beneficiaries!$A$9:$C$38,2,FALSE)),"")</f>
        <v/>
      </c>
      <c r="G74" s="187" t="str">
        <f>IFERROR(IF(MID(D74,4,3)="AFE",VLOOKUP(D74,'Affiliated entities'!$B$7:$T$37,4,FALSE),VLOOKUP(A74,Beneficiaries!$A$9:$C$38,3,FALSE)),"")</f>
        <v/>
      </c>
      <c r="H74" s="188" t="b">
        <f t="shared" si="3"/>
        <v>1</v>
      </c>
      <c r="I74" s="147" t="str">
        <f t="shared" si="4"/>
        <v/>
      </c>
      <c r="J74" s="300">
        <f t="shared" si="5"/>
        <v>0</v>
      </c>
      <c r="K74" s="291"/>
      <c r="L74" s="230"/>
      <c r="M74" s="150"/>
      <c r="N74" s="292"/>
      <c r="O74" s="430"/>
      <c r="P74" s="317" t="str">
        <f t="shared" si="6"/>
        <v/>
      </c>
      <c r="Q74" s="289" t="str">
        <f>IF(A74="","",IF(OR(N74&lt;'Summary Financial Statement'!$I$9,N74&gt;'Summary Financial Statement'!$L$9),"CHECK DATES",""))</f>
        <v/>
      </c>
      <c r="R74" s="295">
        <f t="shared" si="0"/>
        <v>0</v>
      </c>
      <c r="S74" s="293" t="str">
        <f t="shared" si="1"/>
        <v/>
      </c>
      <c r="T74" s="294"/>
    </row>
    <row r="75" spans="1:20" ht="15" x14ac:dyDescent="0.25">
      <c r="A75" s="186"/>
      <c r="B75" s="195">
        <v>66</v>
      </c>
      <c r="C75" s="256"/>
      <c r="D75" s="232"/>
      <c r="E75" s="192">
        <f t="shared" si="7"/>
        <v>10</v>
      </c>
      <c r="F75" s="144" t="str">
        <f>IFERROR(IF(MID(D75,4,3)="AFE",VLOOKUP(D75,'Affiliated entities'!$B$7:$T$37,2,FALSE),VLOOKUP(A75,Beneficiaries!$A$9:$C$38,2,FALSE)),"")</f>
        <v/>
      </c>
      <c r="G75" s="187" t="str">
        <f>IFERROR(IF(MID(D75,4,3)="AFE",VLOOKUP(D75,'Affiliated entities'!$B$7:$T$37,4,FALSE),VLOOKUP(A75,Beneficiaries!$A$9:$C$38,3,FALSE)),"")</f>
        <v/>
      </c>
      <c r="H75" s="188" t="b">
        <f t="shared" ref="H75:H138" si="8">IF(I75="Partner",TRUE,ISNUMBER(FIND(A75,D75)))</f>
        <v>1</v>
      </c>
      <c r="I75" s="147" t="str">
        <f t="shared" ref="I75:I138" si="9">IF(A75&lt;&gt;"",D75,"")</f>
        <v/>
      </c>
      <c r="J75" s="300">
        <f t="shared" ref="J75:J138" si="10">IF(I75="partner",A75,0)</f>
        <v>0</v>
      </c>
      <c r="K75" s="291"/>
      <c r="L75" s="230"/>
      <c r="M75" s="150"/>
      <c r="N75" s="292"/>
      <c r="O75" s="430"/>
      <c r="P75" s="317" t="str">
        <f t="shared" ref="P75:P138" si="11">IF(A75="","",(IF(OR(C75="",D75="",K75="",M75="",N75="",O75=""),"FILL ALL FIELDS","")))</f>
        <v/>
      </c>
      <c r="Q75" s="289" t="str">
        <f>IF(A75="","",IF(OR(N75&lt;'Summary Financial Statement'!$I$9,N75&gt;'Summary Financial Statement'!$L$9),"CHECK DATES",""))</f>
        <v/>
      </c>
      <c r="R75" s="295">
        <f t="shared" ref="R75:R138" si="12">O75</f>
        <v>0</v>
      </c>
      <c r="S75" s="293" t="str">
        <f t="shared" ref="S75:S138" si="13">IF(R75&lt;O75,O75-R75,"")</f>
        <v/>
      </c>
      <c r="T75" s="294"/>
    </row>
    <row r="76" spans="1:20" ht="15" x14ac:dyDescent="0.25">
      <c r="A76" s="186"/>
      <c r="B76" s="195">
        <v>67</v>
      </c>
      <c r="C76" s="256"/>
      <c r="D76" s="232"/>
      <c r="E76" s="192">
        <f t="shared" ref="E76:E139" si="14">IF(H76=TRUE,10,0)</f>
        <v>10</v>
      </c>
      <c r="F76" s="144" t="str">
        <f>IFERROR(IF(MID(D76,4,3)="AFE",VLOOKUP(D76,'Affiliated entities'!$B$7:$T$37,2,FALSE),VLOOKUP(A76,Beneficiaries!$A$9:$C$38,2,FALSE)),"")</f>
        <v/>
      </c>
      <c r="G76" s="187" t="str">
        <f>IFERROR(IF(MID(D76,4,3)="AFE",VLOOKUP(D76,'Affiliated entities'!$B$7:$T$37,4,FALSE),VLOOKUP(A76,Beneficiaries!$A$9:$C$38,3,FALSE)),"")</f>
        <v/>
      </c>
      <c r="H76" s="188" t="b">
        <f t="shared" si="8"/>
        <v>1</v>
      </c>
      <c r="I76" s="147" t="str">
        <f t="shared" si="9"/>
        <v/>
      </c>
      <c r="J76" s="300">
        <f t="shared" si="10"/>
        <v>0</v>
      </c>
      <c r="K76" s="291"/>
      <c r="L76" s="230"/>
      <c r="M76" s="150"/>
      <c r="N76" s="292"/>
      <c r="O76" s="430"/>
      <c r="P76" s="317" t="str">
        <f t="shared" si="11"/>
        <v/>
      </c>
      <c r="Q76" s="289" t="str">
        <f>IF(A76="","",IF(OR(N76&lt;'Summary Financial Statement'!$I$9,N76&gt;'Summary Financial Statement'!$L$9),"CHECK DATES",""))</f>
        <v/>
      </c>
      <c r="R76" s="295">
        <f t="shared" si="12"/>
        <v>0</v>
      </c>
      <c r="S76" s="293" t="str">
        <f t="shared" si="13"/>
        <v/>
      </c>
      <c r="T76" s="294"/>
    </row>
    <row r="77" spans="1:20" ht="15" x14ac:dyDescent="0.25">
      <c r="A77" s="186"/>
      <c r="B77" s="195">
        <v>68</v>
      </c>
      <c r="C77" s="256"/>
      <c r="D77" s="232"/>
      <c r="E77" s="192">
        <f t="shared" si="14"/>
        <v>10</v>
      </c>
      <c r="F77" s="144" t="str">
        <f>IFERROR(IF(MID(D77,4,3)="AFE",VLOOKUP(D77,'Affiliated entities'!$B$7:$T$37,2,FALSE),VLOOKUP(A77,Beneficiaries!$A$9:$C$38,2,FALSE)),"")</f>
        <v/>
      </c>
      <c r="G77" s="187" t="str">
        <f>IFERROR(IF(MID(D77,4,3)="AFE",VLOOKUP(D77,'Affiliated entities'!$B$7:$T$37,4,FALSE),VLOOKUP(A77,Beneficiaries!$A$9:$C$38,3,FALSE)),"")</f>
        <v/>
      </c>
      <c r="H77" s="188" t="b">
        <f t="shared" si="8"/>
        <v>1</v>
      </c>
      <c r="I77" s="147" t="str">
        <f t="shared" si="9"/>
        <v/>
      </c>
      <c r="J77" s="300">
        <f t="shared" si="10"/>
        <v>0</v>
      </c>
      <c r="K77" s="291"/>
      <c r="L77" s="230"/>
      <c r="M77" s="150"/>
      <c r="N77" s="292"/>
      <c r="O77" s="430"/>
      <c r="P77" s="317" t="str">
        <f t="shared" si="11"/>
        <v/>
      </c>
      <c r="Q77" s="289" t="str">
        <f>IF(A77="","",IF(OR(N77&lt;'Summary Financial Statement'!$I$9,N77&gt;'Summary Financial Statement'!$L$9),"CHECK DATES",""))</f>
        <v/>
      </c>
      <c r="R77" s="295">
        <f t="shared" si="12"/>
        <v>0</v>
      </c>
      <c r="S77" s="293" t="str">
        <f t="shared" si="13"/>
        <v/>
      </c>
      <c r="T77" s="294"/>
    </row>
    <row r="78" spans="1:20" ht="15" x14ac:dyDescent="0.25">
      <c r="A78" s="186"/>
      <c r="B78" s="195">
        <v>69</v>
      </c>
      <c r="C78" s="256"/>
      <c r="D78" s="232"/>
      <c r="E78" s="192">
        <f t="shared" si="14"/>
        <v>10</v>
      </c>
      <c r="F78" s="144" t="str">
        <f>IFERROR(IF(MID(D78,4,3)="AFE",VLOOKUP(D78,'Affiliated entities'!$B$7:$T$37,2,FALSE),VLOOKUP(A78,Beneficiaries!$A$9:$C$38,2,FALSE)),"")</f>
        <v/>
      </c>
      <c r="G78" s="187" t="str">
        <f>IFERROR(IF(MID(D78,4,3)="AFE",VLOOKUP(D78,'Affiliated entities'!$B$7:$T$37,4,FALSE),VLOOKUP(A78,Beneficiaries!$A$9:$C$38,3,FALSE)),"")</f>
        <v/>
      </c>
      <c r="H78" s="188" t="b">
        <f t="shared" si="8"/>
        <v>1</v>
      </c>
      <c r="I78" s="147" t="str">
        <f t="shared" si="9"/>
        <v/>
      </c>
      <c r="J78" s="300">
        <f t="shared" si="10"/>
        <v>0</v>
      </c>
      <c r="K78" s="291"/>
      <c r="L78" s="230"/>
      <c r="M78" s="150"/>
      <c r="N78" s="292"/>
      <c r="O78" s="430"/>
      <c r="P78" s="317" t="str">
        <f t="shared" si="11"/>
        <v/>
      </c>
      <c r="Q78" s="289" t="str">
        <f>IF(A78="","",IF(OR(N78&lt;'Summary Financial Statement'!$I$9,N78&gt;'Summary Financial Statement'!$L$9),"CHECK DATES",""))</f>
        <v/>
      </c>
      <c r="R78" s="295">
        <f t="shared" si="12"/>
        <v>0</v>
      </c>
      <c r="S78" s="293" t="str">
        <f t="shared" si="13"/>
        <v/>
      </c>
      <c r="T78" s="294"/>
    </row>
    <row r="79" spans="1:20" ht="15" x14ac:dyDescent="0.25">
      <c r="A79" s="186"/>
      <c r="B79" s="195">
        <v>70</v>
      </c>
      <c r="C79" s="256"/>
      <c r="D79" s="232"/>
      <c r="E79" s="192">
        <f t="shared" si="14"/>
        <v>10</v>
      </c>
      <c r="F79" s="144" t="str">
        <f>IFERROR(IF(MID(D79,4,3)="AFE",VLOOKUP(D79,'Affiliated entities'!$B$7:$T$37,2,FALSE),VLOOKUP(A79,Beneficiaries!$A$9:$C$38,2,FALSE)),"")</f>
        <v/>
      </c>
      <c r="G79" s="187" t="str">
        <f>IFERROR(IF(MID(D79,4,3)="AFE",VLOOKUP(D79,'Affiliated entities'!$B$7:$T$37,4,FALSE),VLOOKUP(A79,Beneficiaries!$A$9:$C$38,3,FALSE)),"")</f>
        <v/>
      </c>
      <c r="H79" s="188" t="b">
        <f t="shared" si="8"/>
        <v>1</v>
      </c>
      <c r="I79" s="147" t="str">
        <f t="shared" si="9"/>
        <v/>
      </c>
      <c r="J79" s="300">
        <f t="shared" si="10"/>
        <v>0</v>
      </c>
      <c r="K79" s="291"/>
      <c r="L79" s="230"/>
      <c r="M79" s="150"/>
      <c r="N79" s="292"/>
      <c r="O79" s="430"/>
      <c r="P79" s="317" t="str">
        <f t="shared" si="11"/>
        <v/>
      </c>
      <c r="Q79" s="289" t="str">
        <f>IF(A79="","",IF(OR(N79&lt;'Summary Financial Statement'!$I$9,N79&gt;'Summary Financial Statement'!$L$9),"CHECK DATES",""))</f>
        <v/>
      </c>
      <c r="R79" s="295">
        <f t="shared" si="12"/>
        <v>0</v>
      </c>
      <c r="S79" s="293" t="str">
        <f t="shared" si="13"/>
        <v/>
      </c>
      <c r="T79" s="294"/>
    </row>
    <row r="80" spans="1:20" ht="15" x14ac:dyDescent="0.25">
      <c r="A80" s="186"/>
      <c r="B80" s="195">
        <v>71</v>
      </c>
      <c r="C80" s="256"/>
      <c r="D80" s="232"/>
      <c r="E80" s="192">
        <f t="shared" si="14"/>
        <v>10</v>
      </c>
      <c r="F80" s="144" t="str">
        <f>IFERROR(IF(MID(D80,4,3)="AFE",VLOOKUP(D80,'Affiliated entities'!$B$7:$T$37,2,FALSE),VLOOKUP(A80,Beneficiaries!$A$9:$C$38,2,FALSE)),"")</f>
        <v/>
      </c>
      <c r="G80" s="187" t="str">
        <f>IFERROR(IF(MID(D80,4,3)="AFE",VLOOKUP(D80,'Affiliated entities'!$B$7:$T$37,4,FALSE),VLOOKUP(A80,Beneficiaries!$A$9:$C$38,3,FALSE)),"")</f>
        <v/>
      </c>
      <c r="H80" s="188" t="b">
        <f t="shared" si="8"/>
        <v>1</v>
      </c>
      <c r="I80" s="147" t="str">
        <f t="shared" si="9"/>
        <v/>
      </c>
      <c r="J80" s="300">
        <f t="shared" si="10"/>
        <v>0</v>
      </c>
      <c r="K80" s="291"/>
      <c r="L80" s="230"/>
      <c r="M80" s="150"/>
      <c r="N80" s="292"/>
      <c r="O80" s="430"/>
      <c r="P80" s="317" t="str">
        <f t="shared" si="11"/>
        <v/>
      </c>
      <c r="Q80" s="289" t="str">
        <f>IF(A80="","",IF(OR(N80&lt;'Summary Financial Statement'!$I$9,N80&gt;'Summary Financial Statement'!$L$9),"CHECK DATES",""))</f>
        <v/>
      </c>
      <c r="R80" s="295">
        <f t="shared" si="12"/>
        <v>0</v>
      </c>
      <c r="S80" s="293" t="str">
        <f t="shared" si="13"/>
        <v/>
      </c>
      <c r="T80" s="294"/>
    </row>
    <row r="81" spans="1:20" ht="15" x14ac:dyDescent="0.25">
      <c r="A81" s="186"/>
      <c r="B81" s="195">
        <v>72</v>
      </c>
      <c r="C81" s="256"/>
      <c r="D81" s="232"/>
      <c r="E81" s="192">
        <f t="shared" si="14"/>
        <v>10</v>
      </c>
      <c r="F81" s="144" t="str">
        <f>IFERROR(IF(MID(D81,4,3)="AFE",VLOOKUP(D81,'Affiliated entities'!$B$7:$T$37,2,FALSE),VLOOKUP(A81,Beneficiaries!$A$9:$C$38,2,FALSE)),"")</f>
        <v/>
      </c>
      <c r="G81" s="187" t="str">
        <f>IFERROR(IF(MID(D81,4,3)="AFE",VLOOKUP(D81,'Affiliated entities'!$B$7:$T$37,4,FALSE),VLOOKUP(A81,Beneficiaries!$A$9:$C$38,3,FALSE)),"")</f>
        <v/>
      </c>
      <c r="H81" s="188" t="b">
        <f t="shared" si="8"/>
        <v>1</v>
      </c>
      <c r="I81" s="147" t="str">
        <f t="shared" si="9"/>
        <v/>
      </c>
      <c r="J81" s="300">
        <f t="shared" si="10"/>
        <v>0</v>
      </c>
      <c r="K81" s="291"/>
      <c r="L81" s="230"/>
      <c r="M81" s="150"/>
      <c r="N81" s="292"/>
      <c r="O81" s="430"/>
      <c r="P81" s="317" t="str">
        <f t="shared" si="11"/>
        <v/>
      </c>
      <c r="Q81" s="289" t="str">
        <f>IF(A81="","",IF(OR(N81&lt;'Summary Financial Statement'!$I$9,N81&gt;'Summary Financial Statement'!$L$9),"CHECK DATES",""))</f>
        <v/>
      </c>
      <c r="R81" s="295">
        <f t="shared" si="12"/>
        <v>0</v>
      </c>
      <c r="S81" s="293" t="str">
        <f t="shared" si="13"/>
        <v/>
      </c>
      <c r="T81" s="294"/>
    </row>
    <row r="82" spans="1:20" ht="15" x14ac:dyDescent="0.25">
      <c r="A82" s="186"/>
      <c r="B82" s="195">
        <v>73</v>
      </c>
      <c r="C82" s="256"/>
      <c r="D82" s="232"/>
      <c r="E82" s="192">
        <f t="shared" si="14"/>
        <v>10</v>
      </c>
      <c r="F82" s="144" t="str">
        <f>IFERROR(IF(MID(D82,4,3)="AFE",VLOOKUP(D82,'Affiliated entities'!$B$7:$T$37,2,FALSE),VLOOKUP(A82,Beneficiaries!$A$9:$C$38,2,FALSE)),"")</f>
        <v/>
      </c>
      <c r="G82" s="187" t="str">
        <f>IFERROR(IF(MID(D82,4,3)="AFE",VLOOKUP(D82,'Affiliated entities'!$B$7:$T$37,4,FALSE),VLOOKUP(A82,Beneficiaries!$A$9:$C$38,3,FALSE)),"")</f>
        <v/>
      </c>
      <c r="H82" s="188" t="b">
        <f t="shared" si="8"/>
        <v>1</v>
      </c>
      <c r="I82" s="147" t="str">
        <f t="shared" si="9"/>
        <v/>
      </c>
      <c r="J82" s="300">
        <f t="shared" si="10"/>
        <v>0</v>
      </c>
      <c r="K82" s="291"/>
      <c r="L82" s="230"/>
      <c r="M82" s="150"/>
      <c r="N82" s="292"/>
      <c r="O82" s="430"/>
      <c r="P82" s="317" t="str">
        <f t="shared" si="11"/>
        <v/>
      </c>
      <c r="Q82" s="289" t="str">
        <f>IF(A82="","",IF(OR(N82&lt;'Summary Financial Statement'!$I$9,N82&gt;'Summary Financial Statement'!$L$9),"CHECK DATES",""))</f>
        <v/>
      </c>
      <c r="R82" s="295">
        <f t="shared" si="12"/>
        <v>0</v>
      </c>
      <c r="S82" s="293" t="str">
        <f t="shared" si="13"/>
        <v/>
      </c>
      <c r="T82" s="294"/>
    </row>
    <row r="83" spans="1:20" ht="15" x14ac:dyDescent="0.25">
      <c r="A83" s="186"/>
      <c r="B83" s="195">
        <v>74</v>
      </c>
      <c r="C83" s="256"/>
      <c r="D83" s="232"/>
      <c r="E83" s="192">
        <f t="shared" si="14"/>
        <v>10</v>
      </c>
      <c r="F83" s="144" t="str">
        <f>IFERROR(IF(MID(D83,4,3)="AFE",VLOOKUP(D83,'Affiliated entities'!$B$7:$T$37,2,FALSE),VLOOKUP(A83,Beneficiaries!$A$9:$C$38,2,FALSE)),"")</f>
        <v/>
      </c>
      <c r="G83" s="187" t="str">
        <f>IFERROR(IF(MID(D83,4,3)="AFE",VLOOKUP(D83,'Affiliated entities'!$B$7:$T$37,4,FALSE),VLOOKUP(A83,Beneficiaries!$A$9:$C$38,3,FALSE)),"")</f>
        <v/>
      </c>
      <c r="H83" s="188" t="b">
        <f t="shared" si="8"/>
        <v>1</v>
      </c>
      <c r="I83" s="147" t="str">
        <f t="shared" si="9"/>
        <v/>
      </c>
      <c r="J83" s="300">
        <f t="shared" si="10"/>
        <v>0</v>
      </c>
      <c r="K83" s="291"/>
      <c r="L83" s="230"/>
      <c r="M83" s="150"/>
      <c r="N83" s="292"/>
      <c r="O83" s="430"/>
      <c r="P83" s="317" t="str">
        <f t="shared" si="11"/>
        <v/>
      </c>
      <c r="Q83" s="289" t="str">
        <f>IF(A83="","",IF(OR(N83&lt;'Summary Financial Statement'!$I$9,N83&gt;'Summary Financial Statement'!$L$9),"CHECK DATES",""))</f>
        <v/>
      </c>
      <c r="R83" s="295">
        <f t="shared" si="12"/>
        <v>0</v>
      </c>
      <c r="S83" s="293" t="str">
        <f t="shared" si="13"/>
        <v/>
      </c>
      <c r="T83" s="294"/>
    </row>
    <row r="84" spans="1:20" ht="15" x14ac:dyDescent="0.25">
      <c r="A84" s="186"/>
      <c r="B84" s="195">
        <v>75</v>
      </c>
      <c r="C84" s="256"/>
      <c r="D84" s="232"/>
      <c r="E84" s="192">
        <f t="shared" si="14"/>
        <v>10</v>
      </c>
      <c r="F84" s="144" t="str">
        <f>IFERROR(IF(MID(D84,4,3)="AFE",VLOOKUP(D84,'Affiliated entities'!$B$7:$T$37,2,FALSE),VLOOKUP(A84,Beneficiaries!$A$9:$C$38,2,FALSE)),"")</f>
        <v/>
      </c>
      <c r="G84" s="187" t="str">
        <f>IFERROR(IF(MID(D84,4,3)="AFE",VLOOKUP(D84,'Affiliated entities'!$B$7:$T$37,4,FALSE),VLOOKUP(A84,Beneficiaries!$A$9:$C$38,3,FALSE)),"")</f>
        <v/>
      </c>
      <c r="H84" s="188" t="b">
        <f t="shared" si="8"/>
        <v>1</v>
      </c>
      <c r="I84" s="147" t="str">
        <f t="shared" si="9"/>
        <v/>
      </c>
      <c r="J84" s="300">
        <f t="shared" si="10"/>
        <v>0</v>
      </c>
      <c r="K84" s="291"/>
      <c r="L84" s="230"/>
      <c r="M84" s="150"/>
      <c r="N84" s="292"/>
      <c r="O84" s="430"/>
      <c r="P84" s="317" t="str">
        <f t="shared" si="11"/>
        <v/>
      </c>
      <c r="Q84" s="289" t="str">
        <f>IF(A84="","",IF(OR(N84&lt;'Summary Financial Statement'!$I$9,N84&gt;'Summary Financial Statement'!$L$9),"CHECK DATES",""))</f>
        <v/>
      </c>
      <c r="R84" s="295">
        <f t="shared" si="12"/>
        <v>0</v>
      </c>
      <c r="S84" s="293" t="str">
        <f t="shared" si="13"/>
        <v/>
      </c>
      <c r="T84" s="294"/>
    </row>
    <row r="85" spans="1:20" ht="15" x14ac:dyDescent="0.25">
      <c r="A85" s="186"/>
      <c r="B85" s="195">
        <v>76</v>
      </c>
      <c r="C85" s="256"/>
      <c r="D85" s="232"/>
      <c r="E85" s="192">
        <f t="shared" si="14"/>
        <v>10</v>
      </c>
      <c r="F85" s="144" t="str">
        <f>IFERROR(IF(MID(D85,4,3)="AFE",VLOOKUP(D85,'Affiliated entities'!$B$7:$T$37,2,FALSE),VLOOKUP(A85,Beneficiaries!$A$9:$C$38,2,FALSE)),"")</f>
        <v/>
      </c>
      <c r="G85" s="187" t="str">
        <f>IFERROR(IF(MID(D85,4,3)="AFE",VLOOKUP(D85,'Affiliated entities'!$B$7:$T$37,4,FALSE),VLOOKUP(A85,Beneficiaries!$A$9:$C$38,3,FALSE)),"")</f>
        <v/>
      </c>
      <c r="H85" s="188" t="b">
        <f t="shared" si="8"/>
        <v>1</v>
      </c>
      <c r="I85" s="147" t="str">
        <f t="shared" si="9"/>
        <v/>
      </c>
      <c r="J85" s="300">
        <f t="shared" si="10"/>
        <v>0</v>
      </c>
      <c r="K85" s="291"/>
      <c r="L85" s="230"/>
      <c r="M85" s="150"/>
      <c r="N85" s="292"/>
      <c r="O85" s="430"/>
      <c r="P85" s="317" t="str">
        <f t="shared" si="11"/>
        <v/>
      </c>
      <c r="Q85" s="289" t="str">
        <f>IF(A85="","",IF(OR(N85&lt;'Summary Financial Statement'!$I$9,N85&gt;'Summary Financial Statement'!$L$9),"CHECK DATES",""))</f>
        <v/>
      </c>
      <c r="R85" s="295">
        <f t="shared" si="12"/>
        <v>0</v>
      </c>
      <c r="S85" s="293" t="str">
        <f t="shared" si="13"/>
        <v/>
      </c>
      <c r="T85" s="294"/>
    </row>
    <row r="86" spans="1:20" ht="15" x14ac:dyDescent="0.25">
      <c r="A86" s="186"/>
      <c r="B86" s="195">
        <v>77</v>
      </c>
      <c r="C86" s="256"/>
      <c r="D86" s="232"/>
      <c r="E86" s="192">
        <f t="shared" si="14"/>
        <v>10</v>
      </c>
      <c r="F86" s="144" t="str">
        <f>IFERROR(IF(MID(D86,4,3)="AFE",VLOOKUP(D86,'Affiliated entities'!$B$7:$T$37,2,FALSE),VLOOKUP(A86,Beneficiaries!$A$9:$C$38,2,FALSE)),"")</f>
        <v/>
      </c>
      <c r="G86" s="187" t="str">
        <f>IFERROR(IF(MID(D86,4,3)="AFE",VLOOKUP(D86,'Affiliated entities'!$B$7:$T$37,4,FALSE),VLOOKUP(A86,Beneficiaries!$A$9:$C$38,3,FALSE)),"")</f>
        <v/>
      </c>
      <c r="H86" s="188" t="b">
        <f t="shared" si="8"/>
        <v>1</v>
      </c>
      <c r="I86" s="147" t="str">
        <f t="shared" si="9"/>
        <v/>
      </c>
      <c r="J86" s="300">
        <f t="shared" si="10"/>
        <v>0</v>
      </c>
      <c r="K86" s="291"/>
      <c r="L86" s="230"/>
      <c r="M86" s="150"/>
      <c r="N86" s="292"/>
      <c r="O86" s="430"/>
      <c r="P86" s="317" t="str">
        <f t="shared" si="11"/>
        <v/>
      </c>
      <c r="Q86" s="289" t="str">
        <f>IF(A86="","",IF(OR(N86&lt;'Summary Financial Statement'!$I$9,N86&gt;'Summary Financial Statement'!$L$9),"CHECK DATES",""))</f>
        <v/>
      </c>
      <c r="R86" s="295">
        <f t="shared" si="12"/>
        <v>0</v>
      </c>
      <c r="S86" s="293" t="str">
        <f t="shared" si="13"/>
        <v/>
      </c>
      <c r="T86" s="294"/>
    </row>
    <row r="87" spans="1:20" ht="15" x14ac:dyDescent="0.25">
      <c r="A87" s="186"/>
      <c r="B87" s="195">
        <v>78</v>
      </c>
      <c r="C87" s="256"/>
      <c r="D87" s="232"/>
      <c r="E87" s="192">
        <f t="shared" si="14"/>
        <v>10</v>
      </c>
      <c r="F87" s="144" t="str">
        <f>IFERROR(IF(MID(D87,4,3)="AFE",VLOOKUP(D87,'Affiliated entities'!$B$7:$T$37,2,FALSE),VLOOKUP(A87,Beneficiaries!$A$9:$C$38,2,FALSE)),"")</f>
        <v/>
      </c>
      <c r="G87" s="187" t="str">
        <f>IFERROR(IF(MID(D87,4,3)="AFE",VLOOKUP(D87,'Affiliated entities'!$B$7:$T$37,4,FALSE),VLOOKUP(A87,Beneficiaries!$A$9:$C$38,3,FALSE)),"")</f>
        <v/>
      </c>
      <c r="H87" s="188" t="b">
        <f t="shared" si="8"/>
        <v>1</v>
      </c>
      <c r="I87" s="147" t="str">
        <f t="shared" si="9"/>
        <v/>
      </c>
      <c r="J87" s="300">
        <f t="shared" si="10"/>
        <v>0</v>
      </c>
      <c r="K87" s="291"/>
      <c r="L87" s="230"/>
      <c r="M87" s="150"/>
      <c r="N87" s="292"/>
      <c r="O87" s="430"/>
      <c r="P87" s="317" t="str">
        <f t="shared" si="11"/>
        <v/>
      </c>
      <c r="Q87" s="289" t="str">
        <f>IF(A87="","",IF(OR(N87&lt;'Summary Financial Statement'!$I$9,N87&gt;'Summary Financial Statement'!$L$9),"CHECK DATES",""))</f>
        <v/>
      </c>
      <c r="R87" s="295">
        <f t="shared" si="12"/>
        <v>0</v>
      </c>
      <c r="S87" s="293" t="str">
        <f t="shared" si="13"/>
        <v/>
      </c>
      <c r="T87" s="294"/>
    </row>
    <row r="88" spans="1:20" ht="15" x14ac:dyDescent="0.25">
      <c r="A88" s="186"/>
      <c r="B88" s="195">
        <v>79</v>
      </c>
      <c r="C88" s="256"/>
      <c r="D88" s="232"/>
      <c r="E88" s="192">
        <f t="shared" si="14"/>
        <v>10</v>
      </c>
      <c r="F88" s="144" t="str">
        <f>IFERROR(IF(MID(D88,4,3)="AFE",VLOOKUP(D88,'Affiliated entities'!$B$7:$T$37,2,FALSE),VLOOKUP(A88,Beneficiaries!$A$9:$C$38,2,FALSE)),"")</f>
        <v/>
      </c>
      <c r="G88" s="187" t="str">
        <f>IFERROR(IF(MID(D88,4,3)="AFE",VLOOKUP(D88,'Affiliated entities'!$B$7:$T$37,4,FALSE),VLOOKUP(A88,Beneficiaries!$A$9:$C$38,3,FALSE)),"")</f>
        <v/>
      </c>
      <c r="H88" s="188" t="b">
        <f t="shared" si="8"/>
        <v>1</v>
      </c>
      <c r="I88" s="147" t="str">
        <f t="shared" si="9"/>
        <v/>
      </c>
      <c r="J88" s="300">
        <f t="shared" si="10"/>
        <v>0</v>
      </c>
      <c r="K88" s="291"/>
      <c r="L88" s="230"/>
      <c r="M88" s="150"/>
      <c r="N88" s="292"/>
      <c r="O88" s="430"/>
      <c r="P88" s="317" t="str">
        <f t="shared" si="11"/>
        <v/>
      </c>
      <c r="Q88" s="289" t="str">
        <f>IF(A88="","",IF(OR(N88&lt;'Summary Financial Statement'!$I$9,N88&gt;'Summary Financial Statement'!$L$9),"CHECK DATES",""))</f>
        <v/>
      </c>
      <c r="R88" s="295">
        <f t="shared" si="12"/>
        <v>0</v>
      </c>
      <c r="S88" s="293" t="str">
        <f t="shared" si="13"/>
        <v/>
      </c>
      <c r="T88" s="294"/>
    </row>
    <row r="89" spans="1:20" ht="15" x14ac:dyDescent="0.25">
      <c r="A89" s="186"/>
      <c r="B89" s="195">
        <v>80</v>
      </c>
      <c r="C89" s="256"/>
      <c r="D89" s="232"/>
      <c r="E89" s="192">
        <f t="shared" si="14"/>
        <v>10</v>
      </c>
      <c r="F89" s="144" t="str">
        <f>IFERROR(IF(MID(D89,4,3)="AFE",VLOOKUP(D89,'Affiliated entities'!$B$7:$T$37,2,FALSE),VLOOKUP(A89,Beneficiaries!$A$9:$C$38,2,FALSE)),"")</f>
        <v/>
      </c>
      <c r="G89" s="187" t="str">
        <f>IFERROR(IF(MID(D89,4,3)="AFE",VLOOKUP(D89,'Affiliated entities'!$B$7:$T$37,4,FALSE),VLOOKUP(A89,Beneficiaries!$A$9:$C$38,3,FALSE)),"")</f>
        <v/>
      </c>
      <c r="H89" s="188" t="b">
        <f t="shared" si="8"/>
        <v>1</v>
      </c>
      <c r="I89" s="147" t="str">
        <f t="shared" si="9"/>
        <v/>
      </c>
      <c r="J89" s="300">
        <f t="shared" si="10"/>
        <v>0</v>
      </c>
      <c r="K89" s="291"/>
      <c r="L89" s="230"/>
      <c r="M89" s="150"/>
      <c r="N89" s="292"/>
      <c r="O89" s="430"/>
      <c r="P89" s="317" t="str">
        <f t="shared" si="11"/>
        <v/>
      </c>
      <c r="Q89" s="289" t="str">
        <f>IF(A89="","",IF(OR(N89&lt;'Summary Financial Statement'!$I$9,N89&gt;'Summary Financial Statement'!$L$9),"CHECK DATES",""))</f>
        <v/>
      </c>
      <c r="R89" s="295">
        <f t="shared" si="12"/>
        <v>0</v>
      </c>
      <c r="S89" s="293" t="str">
        <f t="shared" si="13"/>
        <v/>
      </c>
      <c r="T89" s="294"/>
    </row>
    <row r="90" spans="1:20" ht="15" x14ac:dyDescent="0.25">
      <c r="A90" s="186"/>
      <c r="B90" s="195">
        <v>81</v>
      </c>
      <c r="C90" s="256"/>
      <c r="D90" s="232"/>
      <c r="E90" s="192">
        <f t="shared" si="14"/>
        <v>10</v>
      </c>
      <c r="F90" s="144" t="str">
        <f>IFERROR(IF(MID(D90,4,3)="AFE",VLOOKUP(D90,'Affiliated entities'!$B$7:$T$37,2,FALSE),VLOOKUP(A90,Beneficiaries!$A$9:$C$38,2,FALSE)),"")</f>
        <v/>
      </c>
      <c r="G90" s="187" t="str">
        <f>IFERROR(IF(MID(D90,4,3)="AFE",VLOOKUP(D90,'Affiliated entities'!$B$7:$T$37,4,FALSE),VLOOKUP(A90,Beneficiaries!$A$9:$C$38,3,FALSE)),"")</f>
        <v/>
      </c>
      <c r="H90" s="188" t="b">
        <f t="shared" si="8"/>
        <v>1</v>
      </c>
      <c r="I90" s="147" t="str">
        <f t="shared" si="9"/>
        <v/>
      </c>
      <c r="J90" s="300">
        <f t="shared" si="10"/>
        <v>0</v>
      </c>
      <c r="K90" s="291"/>
      <c r="L90" s="230"/>
      <c r="M90" s="150"/>
      <c r="N90" s="292"/>
      <c r="O90" s="430"/>
      <c r="P90" s="317" t="str">
        <f t="shared" si="11"/>
        <v/>
      </c>
      <c r="Q90" s="289" t="str">
        <f>IF(A90="","",IF(OR(N90&lt;'Summary Financial Statement'!$I$9,N90&gt;'Summary Financial Statement'!$L$9),"CHECK DATES",""))</f>
        <v/>
      </c>
      <c r="R90" s="295">
        <f t="shared" si="12"/>
        <v>0</v>
      </c>
      <c r="S90" s="293" t="str">
        <f t="shared" si="13"/>
        <v/>
      </c>
      <c r="T90" s="294"/>
    </row>
    <row r="91" spans="1:20" ht="15" x14ac:dyDescent="0.25">
      <c r="A91" s="186"/>
      <c r="B91" s="195">
        <v>82</v>
      </c>
      <c r="C91" s="256"/>
      <c r="D91" s="232"/>
      <c r="E91" s="192">
        <f t="shared" si="14"/>
        <v>10</v>
      </c>
      <c r="F91" s="144" t="str">
        <f>IFERROR(IF(MID(D91,4,3)="AFE",VLOOKUP(D91,'Affiliated entities'!$B$7:$T$37,2,FALSE),VLOOKUP(A91,Beneficiaries!$A$9:$C$38,2,FALSE)),"")</f>
        <v/>
      </c>
      <c r="G91" s="187" t="str">
        <f>IFERROR(IF(MID(D91,4,3)="AFE",VLOOKUP(D91,'Affiliated entities'!$B$7:$T$37,4,FALSE),VLOOKUP(A91,Beneficiaries!$A$9:$C$38,3,FALSE)),"")</f>
        <v/>
      </c>
      <c r="H91" s="188" t="b">
        <f t="shared" si="8"/>
        <v>1</v>
      </c>
      <c r="I91" s="147" t="str">
        <f t="shared" si="9"/>
        <v/>
      </c>
      <c r="J91" s="300">
        <f t="shared" si="10"/>
        <v>0</v>
      </c>
      <c r="K91" s="291"/>
      <c r="L91" s="230"/>
      <c r="M91" s="150"/>
      <c r="N91" s="292"/>
      <c r="O91" s="430"/>
      <c r="P91" s="317" t="str">
        <f t="shared" si="11"/>
        <v/>
      </c>
      <c r="Q91" s="289" t="str">
        <f>IF(A91="","",IF(OR(N91&lt;'Summary Financial Statement'!$I$9,N91&gt;'Summary Financial Statement'!$L$9),"CHECK DATES",""))</f>
        <v/>
      </c>
      <c r="R91" s="295">
        <f t="shared" si="12"/>
        <v>0</v>
      </c>
      <c r="S91" s="293" t="str">
        <f t="shared" si="13"/>
        <v/>
      </c>
      <c r="T91" s="294"/>
    </row>
    <row r="92" spans="1:20" ht="15" x14ac:dyDescent="0.25">
      <c r="A92" s="186"/>
      <c r="B92" s="195">
        <v>83</v>
      </c>
      <c r="C92" s="256"/>
      <c r="D92" s="232"/>
      <c r="E92" s="192">
        <f t="shared" si="14"/>
        <v>10</v>
      </c>
      <c r="F92" s="144" t="str">
        <f>IFERROR(IF(MID(D92,4,3)="AFE",VLOOKUP(D92,'Affiliated entities'!$B$7:$T$37,2,FALSE),VLOOKUP(A92,Beneficiaries!$A$9:$C$38,2,FALSE)),"")</f>
        <v/>
      </c>
      <c r="G92" s="187" t="str">
        <f>IFERROR(IF(MID(D92,4,3)="AFE",VLOOKUP(D92,'Affiliated entities'!$B$7:$T$37,4,FALSE),VLOOKUP(A92,Beneficiaries!$A$9:$C$38,3,FALSE)),"")</f>
        <v/>
      </c>
      <c r="H92" s="188" t="b">
        <f t="shared" si="8"/>
        <v>1</v>
      </c>
      <c r="I92" s="147" t="str">
        <f t="shared" si="9"/>
        <v/>
      </c>
      <c r="J92" s="300">
        <f t="shared" si="10"/>
        <v>0</v>
      </c>
      <c r="K92" s="291"/>
      <c r="L92" s="230"/>
      <c r="M92" s="150"/>
      <c r="N92" s="292"/>
      <c r="O92" s="430"/>
      <c r="P92" s="317" t="str">
        <f t="shared" si="11"/>
        <v/>
      </c>
      <c r="Q92" s="289" t="str">
        <f>IF(A92="","",IF(OR(N92&lt;'Summary Financial Statement'!$I$9,N92&gt;'Summary Financial Statement'!$L$9),"CHECK DATES",""))</f>
        <v/>
      </c>
      <c r="R92" s="295">
        <f t="shared" si="12"/>
        <v>0</v>
      </c>
      <c r="S92" s="293" t="str">
        <f t="shared" si="13"/>
        <v/>
      </c>
      <c r="T92" s="294"/>
    </row>
    <row r="93" spans="1:20" ht="15" x14ac:dyDescent="0.25">
      <c r="A93" s="186"/>
      <c r="B93" s="195">
        <v>84</v>
      </c>
      <c r="C93" s="256"/>
      <c r="D93" s="232"/>
      <c r="E93" s="192">
        <f t="shared" si="14"/>
        <v>10</v>
      </c>
      <c r="F93" s="144" t="str">
        <f>IFERROR(IF(MID(D93,4,3)="AFE",VLOOKUP(D93,'Affiliated entities'!$B$7:$T$37,2,FALSE),VLOOKUP(A93,Beneficiaries!$A$9:$C$38,2,FALSE)),"")</f>
        <v/>
      </c>
      <c r="G93" s="187" t="str">
        <f>IFERROR(IF(MID(D93,4,3)="AFE",VLOOKUP(D93,'Affiliated entities'!$B$7:$T$37,4,FALSE),VLOOKUP(A93,Beneficiaries!$A$9:$C$38,3,FALSE)),"")</f>
        <v/>
      </c>
      <c r="H93" s="188" t="b">
        <f t="shared" si="8"/>
        <v>1</v>
      </c>
      <c r="I93" s="147" t="str">
        <f t="shared" si="9"/>
        <v/>
      </c>
      <c r="J93" s="300">
        <f t="shared" si="10"/>
        <v>0</v>
      </c>
      <c r="K93" s="291"/>
      <c r="L93" s="230"/>
      <c r="M93" s="150"/>
      <c r="N93" s="292"/>
      <c r="O93" s="430"/>
      <c r="P93" s="317" t="str">
        <f t="shared" si="11"/>
        <v/>
      </c>
      <c r="Q93" s="289" t="str">
        <f>IF(A93="","",IF(OR(N93&lt;'Summary Financial Statement'!$I$9,N93&gt;'Summary Financial Statement'!$L$9),"CHECK DATES",""))</f>
        <v/>
      </c>
      <c r="R93" s="295">
        <f t="shared" si="12"/>
        <v>0</v>
      </c>
      <c r="S93" s="293" t="str">
        <f t="shared" si="13"/>
        <v/>
      </c>
      <c r="T93" s="294"/>
    </row>
    <row r="94" spans="1:20" ht="15" x14ac:dyDescent="0.25">
      <c r="A94" s="186"/>
      <c r="B94" s="195">
        <v>85</v>
      </c>
      <c r="C94" s="256"/>
      <c r="D94" s="232"/>
      <c r="E94" s="192">
        <f t="shared" si="14"/>
        <v>10</v>
      </c>
      <c r="F94" s="144" t="str">
        <f>IFERROR(IF(MID(D94,4,3)="AFE",VLOOKUP(D94,'Affiliated entities'!$B$7:$T$37,2,FALSE),VLOOKUP(A94,Beneficiaries!$A$9:$C$38,2,FALSE)),"")</f>
        <v/>
      </c>
      <c r="G94" s="187" t="str">
        <f>IFERROR(IF(MID(D94,4,3)="AFE",VLOOKUP(D94,'Affiliated entities'!$B$7:$T$37,4,FALSE),VLOOKUP(A94,Beneficiaries!$A$9:$C$38,3,FALSE)),"")</f>
        <v/>
      </c>
      <c r="H94" s="188" t="b">
        <f t="shared" si="8"/>
        <v>1</v>
      </c>
      <c r="I94" s="147" t="str">
        <f t="shared" si="9"/>
        <v/>
      </c>
      <c r="J94" s="300">
        <f t="shared" si="10"/>
        <v>0</v>
      </c>
      <c r="K94" s="291"/>
      <c r="L94" s="230"/>
      <c r="M94" s="150"/>
      <c r="N94" s="292"/>
      <c r="O94" s="430"/>
      <c r="P94" s="317" t="str">
        <f t="shared" si="11"/>
        <v/>
      </c>
      <c r="Q94" s="289" t="str">
        <f>IF(A94="","",IF(OR(N94&lt;'Summary Financial Statement'!$I$9,N94&gt;'Summary Financial Statement'!$L$9),"CHECK DATES",""))</f>
        <v/>
      </c>
      <c r="R94" s="295">
        <f t="shared" si="12"/>
        <v>0</v>
      </c>
      <c r="S94" s="293" t="str">
        <f t="shared" si="13"/>
        <v/>
      </c>
      <c r="T94" s="294"/>
    </row>
    <row r="95" spans="1:20" ht="15" x14ac:dyDescent="0.25">
      <c r="A95" s="186"/>
      <c r="B95" s="195">
        <v>86</v>
      </c>
      <c r="C95" s="256"/>
      <c r="D95" s="232"/>
      <c r="E95" s="192">
        <f t="shared" si="14"/>
        <v>10</v>
      </c>
      <c r="F95" s="144" t="str">
        <f>IFERROR(IF(MID(D95,4,3)="AFE",VLOOKUP(D95,'Affiliated entities'!$B$7:$T$37,2,FALSE),VLOOKUP(A95,Beneficiaries!$A$9:$C$38,2,FALSE)),"")</f>
        <v/>
      </c>
      <c r="G95" s="187" t="str">
        <f>IFERROR(IF(MID(D95,4,3)="AFE",VLOOKUP(D95,'Affiliated entities'!$B$7:$T$37,4,FALSE),VLOOKUP(A95,Beneficiaries!$A$9:$C$38,3,FALSE)),"")</f>
        <v/>
      </c>
      <c r="H95" s="188" t="b">
        <f t="shared" si="8"/>
        <v>1</v>
      </c>
      <c r="I95" s="147" t="str">
        <f t="shared" si="9"/>
        <v/>
      </c>
      <c r="J95" s="300">
        <f t="shared" si="10"/>
        <v>0</v>
      </c>
      <c r="K95" s="291"/>
      <c r="L95" s="230"/>
      <c r="M95" s="150"/>
      <c r="N95" s="292"/>
      <c r="O95" s="430"/>
      <c r="P95" s="317" t="str">
        <f t="shared" si="11"/>
        <v/>
      </c>
      <c r="Q95" s="289" t="str">
        <f>IF(A95="","",IF(OR(N95&lt;'Summary Financial Statement'!$I$9,N95&gt;'Summary Financial Statement'!$L$9),"CHECK DATES",""))</f>
        <v/>
      </c>
      <c r="R95" s="295">
        <f t="shared" si="12"/>
        <v>0</v>
      </c>
      <c r="S95" s="293" t="str">
        <f t="shared" si="13"/>
        <v/>
      </c>
      <c r="T95" s="294"/>
    </row>
    <row r="96" spans="1:20" ht="15" x14ac:dyDescent="0.25">
      <c r="A96" s="186"/>
      <c r="B96" s="195">
        <v>87</v>
      </c>
      <c r="C96" s="256"/>
      <c r="D96" s="232"/>
      <c r="E96" s="192">
        <f t="shared" si="14"/>
        <v>10</v>
      </c>
      <c r="F96" s="144" t="str">
        <f>IFERROR(IF(MID(D96,4,3)="AFE",VLOOKUP(D96,'Affiliated entities'!$B$7:$T$37,2,FALSE),VLOOKUP(A96,Beneficiaries!$A$9:$C$38,2,FALSE)),"")</f>
        <v/>
      </c>
      <c r="G96" s="187" t="str">
        <f>IFERROR(IF(MID(D96,4,3)="AFE",VLOOKUP(D96,'Affiliated entities'!$B$7:$T$37,4,FALSE),VLOOKUP(A96,Beneficiaries!$A$9:$C$38,3,FALSE)),"")</f>
        <v/>
      </c>
      <c r="H96" s="188" t="b">
        <f t="shared" si="8"/>
        <v>1</v>
      </c>
      <c r="I96" s="147" t="str">
        <f t="shared" si="9"/>
        <v/>
      </c>
      <c r="J96" s="300">
        <f t="shared" si="10"/>
        <v>0</v>
      </c>
      <c r="K96" s="291"/>
      <c r="L96" s="230"/>
      <c r="M96" s="150"/>
      <c r="N96" s="292"/>
      <c r="O96" s="430"/>
      <c r="P96" s="317" t="str">
        <f t="shared" si="11"/>
        <v/>
      </c>
      <c r="Q96" s="289" t="str">
        <f>IF(A96="","",IF(OR(N96&lt;'Summary Financial Statement'!$I$9,N96&gt;'Summary Financial Statement'!$L$9),"CHECK DATES",""))</f>
        <v/>
      </c>
      <c r="R96" s="295">
        <f t="shared" si="12"/>
        <v>0</v>
      </c>
      <c r="S96" s="293" t="str">
        <f t="shared" si="13"/>
        <v/>
      </c>
      <c r="T96" s="294"/>
    </row>
    <row r="97" spans="1:20" ht="15" x14ac:dyDescent="0.25">
      <c r="A97" s="186"/>
      <c r="B97" s="195">
        <v>88</v>
      </c>
      <c r="C97" s="256"/>
      <c r="D97" s="232"/>
      <c r="E97" s="192">
        <f t="shared" si="14"/>
        <v>10</v>
      </c>
      <c r="F97" s="144" t="str">
        <f>IFERROR(IF(MID(D97,4,3)="AFE",VLOOKUP(D97,'Affiliated entities'!$B$7:$T$37,2,FALSE),VLOOKUP(A97,Beneficiaries!$A$9:$C$38,2,FALSE)),"")</f>
        <v/>
      </c>
      <c r="G97" s="187" t="str">
        <f>IFERROR(IF(MID(D97,4,3)="AFE",VLOOKUP(D97,'Affiliated entities'!$B$7:$T$37,4,FALSE),VLOOKUP(A97,Beneficiaries!$A$9:$C$38,3,FALSE)),"")</f>
        <v/>
      </c>
      <c r="H97" s="188" t="b">
        <f t="shared" si="8"/>
        <v>1</v>
      </c>
      <c r="I97" s="147" t="str">
        <f t="shared" si="9"/>
        <v/>
      </c>
      <c r="J97" s="300">
        <f t="shared" si="10"/>
        <v>0</v>
      </c>
      <c r="K97" s="291"/>
      <c r="L97" s="230"/>
      <c r="M97" s="150"/>
      <c r="N97" s="292"/>
      <c r="O97" s="430"/>
      <c r="P97" s="317" t="str">
        <f t="shared" si="11"/>
        <v/>
      </c>
      <c r="Q97" s="289" t="str">
        <f>IF(A97="","",IF(OR(N97&lt;'Summary Financial Statement'!$I$9,N97&gt;'Summary Financial Statement'!$L$9),"CHECK DATES",""))</f>
        <v/>
      </c>
      <c r="R97" s="295">
        <f t="shared" si="12"/>
        <v>0</v>
      </c>
      <c r="S97" s="293" t="str">
        <f t="shared" si="13"/>
        <v/>
      </c>
      <c r="T97" s="294"/>
    </row>
    <row r="98" spans="1:20" ht="15" x14ac:dyDescent="0.25">
      <c r="A98" s="186"/>
      <c r="B98" s="195">
        <v>89</v>
      </c>
      <c r="C98" s="256"/>
      <c r="D98" s="232"/>
      <c r="E98" s="192">
        <f t="shared" si="14"/>
        <v>10</v>
      </c>
      <c r="F98" s="144" t="str">
        <f>IFERROR(IF(MID(D98,4,3)="AFE",VLOOKUP(D98,'Affiliated entities'!$B$7:$T$37,2,FALSE),VLOOKUP(A98,Beneficiaries!$A$9:$C$38,2,FALSE)),"")</f>
        <v/>
      </c>
      <c r="G98" s="187" t="str">
        <f>IFERROR(IF(MID(D98,4,3)="AFE",VLOOKUP(D98,'Affiliated entities'!$B$7:$T$37,4,FALSE),VLOOKUP(A98,Beneficiaries!$A$9:$C$38,3,FALSE)),"")</f>
        <v/>
      </c>
      <c r="H98" s="188" t="b">
        <f t="shared" si="8"/>
        <v>1</v>
      </c>
      <c r="I98" s="147" t="str">
        <f t="shared" si="9"/>
        <v/>
      </c>
      <c r="J98" s="300">
        <f t="shared" si="10"/>
        <v>0</v>
      </c>
      <c r="K98" s="291"/>
      <c r="L98" s="230"/>
      <c r="M98" s="150"/>
      <c r="N98" s="292"/>
      <c r="O98" s="430"/>
      <c r="P98" s="317" t="str">
        <f t="shared" si="11"/>
        <v/>
      </c>
      <c r="Q98" s="289" t="str">
        <f>IF(A98="","",IF(OR(N98&lt;'Summary Financial Statement'!$I$9,N98&gt;'Summary Financial Statement'!$L$9),"CHECK DATES",""))</f>
        <v/>
      </c>
      <c r="R98" s="295">
        <f t="shared" si="12"/>
        <v>0</v>
      </c>
      <c r="S98" s="293" t="str">
        <f t="shared" si="13"/>
        <v/>
      </c>
      <c r="T98" s="294"/>
    </row>
    <row r="99" spans="1:20" ht="15" x14ac:dyDescent="0.25">
      <c r="A99" s="186"/>
      <c r="B99" s="195">
        <v>90</v>
      </c>
      <c r="C99" s="256"/>
      <c r="D99" s="232"/>
      <c r="E99" s="192">
        <f t="shared" si="14"/>
        <v>10</v>
      </c>
      <c r="F99" s="144" t="str">
        <f>IFERROR(IF(MID(D99,4,3)="AFE",VLOOKUP(D99,'Affiliated entities'!$B$7:$T$37,2,FALSE),VLOOKUP(A99,Beneficiaries!$A$9:$C$38,2,FALSE)),"")</f>
        <v/>
      </c>
      <c r="G99" s="187" t="str">
        <f>IFERROR(IF(MID(D99,4,3)="AFE",VLOOKUP(D99,'Affiliated entities'!$B$7:$T$37,4,FALSE),VLOOKUP(A99,Beneficiaries!$A$9:$C$38,3,FALSE)),"")</f>
        <v/>
      </c>
      <c r="H99" s="188" t="b">
        <f t="shared" si="8"/>
        <v>1</v>
      </c>
      <c r="I99" s="147" t="str">
        <f t="shared" si="9"/>
        <v/>
      </c>
      <c r="J99" s="300">
        <f t="shared" si="10"/>
        <v>0</v>
      </c>
      <c r="K99" s="291"/>
      <c r="L99" s="230"/>
      <c r="M99" s="150"/>
      <c r="N99" s="292"/>
      <c r="O99" s="430"/>
      <c r="P99" s="317" t="str">
        <f t="shared" si="11"/>
        <v/>
      </c>
      <c r="Q99" s="289" t="str">
        <f>IF(A99="","",IF(OR(N99&lt;'Summary Financial Statement'!$I$9,N99&gt;'Summary Financial Statement'!$L$9),"CHECK DATES",""))</f>
        <v/>
      </c>
      <c r="R99" s="295">
        <f t="shared" si="12"/>
        <v>0</v>
      </c>
      <c r="S99" s="293" t="str">
        <f t="shared" si="13"/>
        <v/>
      </c>
      <c r="T99" s="294"/>
    </row>
    <row r="100" spans="1:20" ht="15" x14ac:dyDescent="0.25">
      <c r="A100" s="186"/>
      <c r="B100" s="195">
        <v>91</v>
      </c>
      <c r="C100" s="256"/>
      <c r="D100" s="232"/>
      <c r="E100" s="192">
        <f t="shared" si="14"/>
        <v>10</v>
      </c>
      <c r="F100" s="144" t="str">
        <f>IFERROR(IF(MID(D100,4,3)="AFE",VLOOKUP(D100,'Affiliated entities'!$B$7:$T$37,2,FALSE),VLOOKUP(A100,Beneficiaries!$A$9:$C$38,2,FALSE)),"")</f>
        <v/>
      </c>
      <c r="G100" s="187" t="str">
        <f>IFERROR(IF(MID(D100,4,3)="AFE",VLOOKUP(D100,'Affiliated entities'!$B$7:$T$37,4,FALSE),VLOOKUP(A100,Beneficiaries!$A$9:$C$38,3,FALSE)),"")</f>
        <v/>
      </c>
      <c r="H100" s="188" t="b">
        <f t="shared" si="8"/>
        <v>1</v>
      </c>
      <c r="I100" s="147" t="str">
        <f t="shared" si="9"/>
        <v/>
      </c>
      <c r="J100" s="300">
        <f t="shared" si="10"/>
        <v>0</v>
      </c>
      <c r="K100" s="291"/>
      <c r="L100" s="230"/>
      <c r="M100" s="150"/>
      <c r="N100" s="292"/>
      <c r="O100" s="430"/>
      <c r="P100" s="317" t="str">
        <f t="shared" si="11"/>
        <v/>
      </c>
      <c r="Q100" s="289" t="str">
        <f>IF(A100="","",IF(OR(N100&lt;'Summary Financial Statement'!$I$9,N100&gt;'Summary Financial Statement'!$L$9),"CHECK DATES",""))</f>
        <v/>
      </c>
      <c r="R100" s="295">
        <f t="shared" si="12"/>
        <v>0</v>
      </c>
      <c r="S100" s="293" t="str">
        <f t="shared" si="13"/>
        <v/>
      </c>
      <c r="T100" s="294"/>
    </row>
    <row r="101" spans="1:20" ht="15" x14ac:dyDescent="0.25">
      <c r="A101" s="186"/>
      <c r="B101" s="195">
        <v>92</v>
      </c>
      <c r="C101" s="256"/>
      <c r="D101" s="232"/>
      <c r="E101" s="192">
        <f t="shared" si="14"/>
        <v>10</v>
      </c>
      <c r="F101" s="144" t="str">
        <f>IFERROR(IF(MID(D101,4,3)="AFE",VLOOKUP(D101,'Affiliated entities'!$B$7:$T$37,2,FALSE),VLOOKUP(A101,Beneficiaries!$A$9:$C$38,2,FALSE)),"")</f>
        <v/>
      </c>
      <c r="G101" s="187" t="str">
        <f>IFERROR(IF(MID(D101,4,3)="AFE",VLOOKUP(D101,'Affiliated entities'!$B$7:$T$37,4,FALSE),VLOOKUP(A101,Beneficiaries!$A$9:$C$38,3,FALSE)),"")</f>
        <v/>
      </c>
      <c r="H101" s="188" t="b">
        <f t="shared" si="8"/>
        <v>1</v>
      </c>
      <c r="I101" s="147" t="str">
        <f t="shared" si="9"/>
        <v/>
      </c>
      <c r="J101" s="300">
        <f t="shared" si="10"/>
        <v>0</v>
      </c>
      <c r="K101" s="291"/>
      <c r="L101" s="230"/>
      <c r="M101" s="150"/>
      <c r="N101" s="292"/>
      <c r="O101" s="430"/>
      <c r="P101" s="317" t="str">
        <f t="shared" si="11"/>
        <v/>
      </c>
      <c r="Q101" s="289" t="str">
        <f>IF(A101="","",IF(OR(N101&lt;'Summary Financial Statement'!$I$9,N101&gt;'Summary Financial Statement'!$L$9),"CHECK DATES",""))</f>
        <v/>
      </c>
      <c r="R101" s="295">
        <f t="shared" si="12"/>
        <v>0</v>
      </c>
      <c r="S101" s="293" t="str">
        <f t="shared" si="13"/>
        <v/>
      </c>
      <c r="T101" s="294"/>
    </row>
    <row r="102" spans="1:20" ht="15" x14ac:dyDescent="0.25">
      <c r="A102" s="186"/>
      <c r="B102" s="195">
        <v>93</v>
      </c>
      <c r="C102" s="256"/>
      <c r="D102" s="232"/>
      <c r="E102" s="192">
        <f t="shared" si="14"/>
        <v>10</v>
      </c>
      <c r="F102" s="144" t="str">
        <f>IFERROR(IF(MID(D102,4,3)="AFE",VLOOKUP(D102,'Affiliated entities'!$B$7:$T$37,2,FALSE),VLOOKUP(A102,Beneficiaries!$A$9:$C$38,2,FALSE)),"")</f>
        <v/>
      </c>
      <c r="G102" s="187" t="str">
        <f>IFERROR(IF(MID(D102,4,3)="AFE",VLOOKUP(D102,'Affiliated entities'!$B$7:$T$37,4,FALSE),VLOOKUP(A102,Beneficiaries!$A$9:$C$38,3,FALSE)),"")</f>
        <v/>
      </c>
      <c r="H102" s="188" t="b">
        <f t="shared" si="8"/>
        <v>1</v>
      </c>
      <c r="I102" s="147" t="str">
        <f t="shared" si="9"/>
        <v/>
      </c>
      <c r="J102" s="300">
        <f t="shared" si="10"/>
        <v>0</v>
      </c>
      <c r="K102" s="291"/>
      <c r="L102" s="230"/>
      <c r="M102" s="150"/>
      <c r="N102" s="292"/>
      <c r="O102" s="430"/>
      <c r="P102" s="317" t="str">
        <f t="shared" si="11"/>
        <v/>
      </c>
      <c r="Q102" s="289" t="str">
        <f>IF(A102="","",IF(OR(N102&lt;'Summary Financial Statement'!$I$9,N102&gt;'Summary Financial Statement'!$L$9),"CHECK DATES",""))</f>
        <v/>
      </c>
      <c r="R102" s="295">
        <f t="shared" si="12"/>
        <v>0</v>
      </c>
      <c r="S102" s="293" t="str">
        <f t="shared" si="13"/>
        <v/>
      </c>
      <c r="T102" s="294"/>
    </row>
    <row r="103" spans="1:20" ht="15" x14ac:dyDescent="0.25">
      <c r="A103" s="186"/>
      <c r="B103" s="195">
        <v>94</v>
      </c>
      <c r="C103" s="256"/>
      <c r="D103" s="232"/>
      <c r="E103" s="192">
        <f t="shared" si="14"/>
        <v>10</v>
      </c>
      <c r="F103" s="144" t="str">
        <f>IFERROR(IF(MID(D103,4,3)="AFE",VLOOKUP(D103,'Affiliated entities'!$B$7:$T$37,2,FALSE),VLOOKUP(A103,Beneficiaries!$A$9:$C$38,2,FALSE)),"")</f>
        <v/>
      </c>
      <c r="G103" s="187" t="str">
        <f>IFERROR(IF(MID(D103,4,3)="AFE",VLOOKUP(D103,'Affiliated entities'!$B$7:$T$37,4,FALSE),VLOOKUP(A103,Beneficiaries!$A$9:$C$38,3,FALSE)),"")</f>
        <v/>
      </c>
      <c r="H103" s="188" t="b">
        <f t="shared" si="8"/>
        <v>1</v>
      </c>
      <c r="I103" s="147" t="str">
        <f t="shared" si="9"/>
        <v/>
      </c>
      <c r="J103" s="300">
        <f t="shared" si="10"/>
        <v>0</v>
      </c>
      <c r="K103" s="291"/>
      <c r="L103" s="230"/>
      <c r="M103" s="150"/>
      <c r="N103" s="292"/>
      <c r="O103" s="430"/>
      <c r="P103" s="317" t="str">
        <f t="shared" si="11"/>
        <v/>
      </c>
      <c r="Q103" s="289" t="str">
        <f>IF(A103="","",IF(OR(N103&lt;'Summary Financial Statement'!$I$9,N103&gt;'Summary Financial Statement'!$L$9),"CHECK DATES",""))</f>
        <v/>
      </c>
      <c r="R103" s="295">
        <f t="shared" si="12"/>
        <v>0</v>
      </c>
      <c r="S103" s="293" t="str">
        <f t="shared" si="13"/>
        <v/>
      </c>
      <c r="T103" s="294"/>
    </row>
    <row r="104" spans="1:20" ht="15" x14ac:dyDescent="0.25">
      <c r="A104" s="186"/>
      <c r="B104" s="195">
        <v>95</v>
      </c>
      <c r="C104" s="256"/>
      <c r="D104" s="232"/>
      <c r="E104" s="192">
        <f t="shared" si="14"/>
        <v>10</v>
      </c>
      <c r="F104" s="144" t="str">
        <f>IFERROR(IF(MID(D104,4,3)="AFE",VLOOKUP(D104,'Affiliated entities'!$B$7:$T$37,2,FALSE),VLOOKUP(A104,Beneficiaries!$A$9:$C$38,2,FALSE)),"")</f>
        <v/>
      </c>
      <c r="G104" s="187" t="str">
        <f>IFERROR(IF(MID(D104,4,3)="AFE",VLOOKUP(D104,'Affiliated entities'!$B$7:$T$37,4,FALSE),VLOOKUP(A104,Beneficiaries!$A$9:$C$38,3,FALSE)),"")</f>
        <v/>
      </c>
      <c r="H104" s="188" t="b">
        <f t="shared" si="8"/>
        <v>1</v>
      </c>
      <c r="I104" s="147" t="str">
        <f t="shared" si="9"/>
        <v/>
      </c>
      <c r="J104" s="300">
        <f t="shared" si="10"/>
        <v>0</v>
      </c>
      <c r="K104" s="291"/>
      <c r="L104" s="230"/>
      <c r="M104" s="150"/>
      <c r="N104" s="292"/>
      <c r="O104" s="430"/>
      <c r="P104" s="317" t="str">
        <f t="shared" si="11"/>
        <v/>
      </c>
      <c r="Q104" s="289" t="str">
        <f>IF(A104="","",IF(OR(N104&lt;'Summary Financial Statement'!$I$9,N104&gt;'Summary Financial Statement'!$L$9),"CHECK DATES",""))</f>
        <v/>
      </c>
      <c r="R104" s="295">
        <f t="shared" si="12"/>
        <v>0</v>
      </c>
      <c r="S104" s="293" t="str">
        <f t="shared" si="13"/>
        <v/>
      </c>
      <c r="T104" s="294"/>
    </row>
    <row r="105" spans="1:20" ht="15" x14ac:dyDescent="0.25">
      <c r="A105" s="186"/>
      <c r="B105" s="195">
        <v>96</v>
      </c>
      <c r="C105" s="256"/>
      <c r="D105" s="232"/>
      <c r="E105" s="192">
        <f t="shared" si="14"/>
        <v>10</v>
      </c>
      <c r="F105" s="144" t="str">
        <f>IFERROR(IF(MID(D105,4,3)="AFE",VLOOKUP(D105,'Affiliated entities'!$B$7:$T$37,2,FALSE),VLOOKUP(A105,Beneficiaries!$A$9:$C$38,2,FALSE)),"")</f>
        <v/>
      </c>
      <c r="G105" s="187" t="str">
        <f>IFERROR(IF(MID(D105,4,3)="AFE",VLOOKUP(D105,'Affiliated entities'!$B$7:$T$37,4,FALSE),VLOOKUP(A105,Beneficiaries!$A$9:$C$38,3,FALSE)),"")</f>
        <v/>
      </c>
      <c r="H105" s="188" t="b">
        <f t="shared" si="8"/>
        <v>1</v>
      </c>
      <c r="I105" s="147" t="str">
        <f t="shared" si="9"/>
        <v/>
      </c>
      <c r="J105" s="300">
        <f t="shared" si="10"/>
        <v>0</v>
      </c>
      <c r="K105" s="291"/>
      <c r="L105" s="230"/>
      <c r="M105" s="150"/>
      <c r="N105" s="292"/>
      <c r="O105" s="430"/>
      <c r="P105" s="317" t="str">
        <f t="shared" si="11"/>
        <v/>
      </c>
      <c r="Q105" s="289" t="str">
        <f>IF(A105="","",IF(OR(N105&lt;'Summary Financial Statement'!$I$9,N105&gt;'Summary Financial Statement'!$L$9),"CHECK DATES",""))</f>
        <v/>
      </c>
      <c r="R105" s="295">
        <f t="shared" si="12"/>
        <v>0</v>
      </c>
      <c r="S105" s="293" t="str">
        <f t="shared" si="13"/>
        <v/>
      </c>
      <c r="T105" s="294"/>
    </row>
    <row r="106" spans="1:20" ht="15" x14ac:dyDescent="0.25">
      <c r="A106" s="186"/>
      <c r="B106" s="195">
        <v>97</v>
      </c>
      <c r="C106" s="256"/>
      <c r="D106" s="232"/>
      <c r="E106" s="192">
        <f t="shared" si="14"/>
        <v>10</v>
      </c>
      <c r="F106" s="144" t="str">
        <f>IFERROR(IF(MID(D106,4,3)="AFE",VLOOKUP(D106,'Affiliated entities'!$B$7:$T$37,2,FALSE),VLOOKUP(A106,Beneficiaries!$A$9:$C$38,2,FALSE)),"")</f>
        <v/>
      </c>
      <c r="G106" s="187" t="str">
        <f>IFERROR(IF(MID(D106,4,3)="AFE",VLOOKUP(D106,'Affiliated entities'!$B$7:$T$37,4,FALSE),VLOOKUP(A106,Beneficiaries!$A$9:$C$38,3,FALSE)),"")</f>
        <v/>
      </c>
      <c r="H106" s="188" t="b">
        <f t="shared" si="8"/>
        <v>1</v>
      </c>
      <c r="I106" s="147" t="str">
        <f t="shared" si="9"/>
        <v/>
      </c>
      <c r="J106" s="300">
        <f t="shared" si="10"/>
        <v>0</v>
      </c>
      <c r="K106" s="291"/>
      <c r="L106" s="230"/>
      <c r="M106" s="150"/>
      <c r="N106" s="292"/>
      <c r="O106" s="430"/>
      <c r="P106" s="317" t="str">
        <f t="shared" si="11"/>
        <v/>
      </c>
      <c r="Q106" s="289" t="str">
        <f>IF(A106="","",IF(OR(N106&lt;'Summary Financial Statement'!$I$9,N106&gt;'Summary Financial Statement'!$L$9),"CHECK DATES",""))</f>
        <v/>
      </c>
      <c r="R106" s="295">
        <f t="shared" si="12"/>
        <v>0</v>
      </c>
      <c r="S106" s="293" t="str">
        <f t="shared" si="13"/>
        <v/>
      </c>
      <c r="T106" s="294"/>
    </row>
    <row r="107" spans="1:20" ht="15" x14ac:dyDescent="0.25">
      <c r="A107" s="186"/>
      <c r="B107" s="195">
        <v>98</v>
      </c>
      <c r="C107" s="256"/>
      <c r="D107" s="232"/>
      <c r="E107" s="192">
        <f t="shared" si="14"/>
        <v>10</v>
      </c>
      <c r="F107" s="144" t="str">
        <f>IFERROR(IF(MID(D107,4,3)="AFE",VLOOKUP(D107,'Affiliated entities'!$B$7:$T$37,2,FALSE),VLOOKUP(A107,Beneficiaries!$A$9:$C$38,2,FALSE)),"")</f>
        <v/>
      </c>
      <c r="G107" s="187" t="str">
        <f>IFERROR(IF(MID(D107,4,3)="AFE",VLOOKUP(D107,'Affiliated entities'!$B$7:$T$37,4,FALSE),VLOOKUP(A107,Beneficiaries!$A$9:$C$38,3,FALSE)),"")</f>
        <v/>
      </c>
      <c r="H107" s="188" t="b">
        <f t="shared" si="8"/>
        <v>1</v>
      </c>
      <c r="I107" s="147" t="str">
        <f t="shared" si="9"/>
        <v/>
      </c>
      <c r="J107" s="300">
        <f t="shared" si="10"/>
        <v>0</v>
      </c>
      <c r="K107" s="291"/>
      <c r="L107" s="230"/>
      <c r="M107" s="150"/>
      <c r="N107" s="292"/>
      <c r="O107" s="430"/>
      <c r="P107" s="317" t="str">
        <f t="shared" si="11"/>
        <v/>
      </c>
      <c r="Q107" s="289" t="str">
        <f>IF(A107="","",IF(OR(N107&lt;'Summary Financial Statement'!$I$9,N107&gt;'Summary Financial Statement'!$L$9),"CHECK DATES",""))</f>
        <v/>
      </c>
      <c r="R107" s="295">
        <f t="shared" si="12"/>
        <v>0</v>
      </c>
      <c r="S107" s="293" t="str">
        <f t="shared" si="13"/>
        <v/>
      </c>
      <c r="T107" s="294"/>
    </row>
    <row r="108" spans="1:20" ht="15" x14ac:dyDescent="0.25">
      <c r="A108" s="186"/>
      <c r="B108" s="195">
        <v>99</v>
      </c>
      <c r="C108" s="256"/>
      <c r="D108" s="232"/>
      <c r="E108" s="192">
        <f t="shared" si="14"/>
        <v>10</v>
      </c>
      <c r="F108" s="144" t="str">
        <f>IFERROR(IF(MID(D108,4,3)="AFE",VLOOKUP(D108,'Affiliated entities'!$B$7:$T$37,2,FALSE),VLOOKUP(A108,Beneficiaries!$A$9:$C$38,2,FALSE)),"")</f>
        <v/>
      </c>
      <c r="G108" s="187" t="str">
        <f>IFERROR(IF(MID(D108,4,3)="AFE",VLOOKUP(D108,'Affiliated entities'!$B$7:$T$37,4,FALSE),VLOOKUP(A108,Beneficiaries!$A$9:$C$38,3,FALSE)),"")</f>
        <v/>
      </c>
      <c r="H108" s="188" t="b">
        <f t="shared" si="8"/>
        <v>1</v>
      </c>
      <c r="I108" s="147" t="str">
        <f t="shared" si="9"/>
        <v/>
      </c>
      <c r="J108" s="300">
        <f t="shared" si="10"/>
        <v>0</v>
      </c>
      <c r="K108" s="291"/>
      <c r="L108" s="230"/>
      <c r="M108" s="150"/>
      <c r="N108" s="292"/>
      <c r="O108" s="430"/>
      <c r="P108" s="317" t="str">
        <f t="shared" si="11"/>
        <v/>
      </c>
      <c r="Q108" s="289" t="str">
        <f>IF(A108="","",IF(OR(N108&lt;'Summary Financial Statement'!$I$9,N108&gt;'Summary Financial Statement'!$L$9),"CHECK DATES",""))</f>
        <v/>
      </c>
      <c r="R108" s="295">
        <f t="shared" si="12"/>
        <v>0</v>
      </c>
      <c r="S108" s="293" t="str">
        <f t="shared" si="13"/>
        <v/>
      </c>
      <c r="T108" s="294"/>
    </row>
    <row r="109" spans="1:20" ht="15" x14ac:dyDescent="0.25">
      <c r="A109" s="186"/>
      <c r="B109" s="195">
        <v>100</v>
      </c>
      <c r="C109" s="256"/>
      <c r="D109" s="232"/>
      <c r="E109" s="192">
        <f t="shared" si="14"/>
        <v>10</v>
      </c>
      <c r="F109" s="144" t="str">
        <f>IFERROR(IF(MID(D109,4,3)="AFE",VLOOKUP(D109,'Affiliated entities'!$B$7:$T$37,2,FALSE),VLOOKUP(A109,Beneficiaries!$A$9:$C$38,2,FALSE)),"")</f>
        <v/>
      </c>
      <c r="G109" s="187" t="str">
        <f>IFERROR(IF(MID(D109,4,3)="AFE",VLOOKUP(D109,'Affiliated entities'!$B$7:$T$37,4,FALSE),VLOOKUP(A109,Beneficiaries!$A$9:$C$38,3,FALSE)),"")</f>
        <v/>
      </c>
      <c r="H109" s="188" t="b">
        <f t="shared" si="8"/>
        <v>1</v>
      </c>
      <c r="I109" s="147" t="str">
        <f t="shared" si="9"/>
        <v/>
      </c>
      <c r="J109" s="300">
        <f t="shared" si="10"/>
        <v>0</v>
      </c>
      <c r="K109" s="291"/>
      <c r="L109" s="230"/>
      <c r="M109" s="150"/>
      <c r="N109" s="292"/>
      <c r="O109" s="430"/>
      <c r="P109" s="317" t="str">
        <f t="shared" si="11"/>
        <v/>
      </c>
      <c r="Q109" s="289" t="str">
        <f>IF(A109="","",IF(OR(N109&lt;'Summary Financial Statement'!$I$9,N109&gt;'Summary Financial Statement'!$L$9),"CHECK DATES",""))</f>
        <v/>
      </c>
      <c r="R109" s="295">
        <f t="shared" si="12"/>
        <v>0</v>
      </c>
      <c r="S109" s="293" t="str">
        <f t="shared" si="13"/>
        <v/>
      </c>
      <c r="T109" s="294"/>
    </row>
    <row r="110" spans="1:20" ht="15" x14ac:dyDescent="0.25">
      <c r="A110" s="186"/>
      <c r="B110" s="195">
        <v>101</v>
      </c>
      <c r="C110" s="256"/>
      <c r="D110" s="232"/>
      <c r="E110" s="192">
        <f t="shared" si="14"/>
        <v>10</v>
      </c>
      <c r="F110" s="144" t="str">
        <f>IFERROR(IF(MID(D110,4,3)="AFE",VLOOKUP(D110,'Affiliated entities'!$B$7:$T$37,2,FALSE),VLOOKUP(A110,Beneficiaries!$A$9:$C$38,2,FALSE)),"")</f>
        <v/>
      </c>
      <c r="G110" s="187" t="str">
        <f>IFERROR(IF(MID(D110,4,3)="AFE",VLOOKUP(D110,'Affiliated entities'!$B$7:$T$37,4,FALSE),VLOOKUP(A110,Beneficiaries!$A$9:$C$38,3,FALSE)),"")</f>
        <v/>
      </c>
      <c r="H110" s="188" t="b">
        <f t="shared" si="8"/>
        <v>1</v>
      </c>
      <c r="I110" s="147" t="str">
        <f t="shared" si="9"/>
        <v/>
      </c>
      <c r="J110" s="300">
        <f t="shared" si="10"/>
        <v>0</v>
      </c>
      <c r="K110" s="291"/>
      <c r="L110" s="230"/>
      <c r="M110" s="150"/>
      <c r="N110" s="292"/>
      <c r="O110" s="430"/>
      <c r="P110" s="317" t="str">
        <f t="shared" si="11"/>
        <v/>
      </c>
      <c r="Q110" s="289" t="str">
        <f>IF(A110="","",IF(OR(N110&lt;'Summary Financial Statement'!$I$9,N110&gt;'Summary Financial Statement'!$L$9),"CHECK DATES",""))</f>
        <v/>
      </c>
      <c r="R110" s="295">
        <f t="shared" si="12"/>
        <v>0</v>
      </c>
      <c r="S110" s="293" t="str">
        <f t="shared" si="13"/>
        <v/>
      </c>
      <c r="T110" s="294"/>
    </row>
    <row r="111" spans="1:20" ht="15" x14ac:dyDescent="0.25">
      <c r="A111" s="186"/>
      <c r="B111" s="195">
        <v>102</v>
      </c>
      <c r="C111" s="256"/>
      <c r="D111" s="232"/>
      <c r="E111" s="192">
        <f t="shared" si="14"/>
        <v>10</v>
      </c>
      <c r="F111" s="144" t="str">
        <f>IFERROR(IF(MID(D111,4,3)="AFE",VLOOKUP(D111,'Affiliated entities'!$B$7:$T$37,2,FALSE),VLOOKUP(A111,Beneficiaries!$A$9:$C$38,2,FALSE)),"")</f>
        <v/>
      </c>
      <c r="G111" s="187" t="str">
        <f>IFERROR(IF(MID(D111,4,3)="AFE",VLOOKUP(D111,'Affiliated entities'!$B$7:$T$37,4,FALSE),VLOOKUP(A111,Beneficiaries!$A$9:$C$38,3,FALSE)),"")</f>
        <v/>
      </c>
      <c r="H111" s="188" t="b">
        <f t="shared" si="8"/>
        <v>1</v>
      </c>
      <c r="I111" s="147" t="str">
        <f t="shared" si="9"/>
        <v/>
      </c>
      <c r="J111" s="300">
        <f t="shared" si="10"/>
        <v>0</v>
      </c>
      <c r="K111" s="291"/>
      <c r="L111" s="230"/>
      <c r="M111" s="150"/>
      <c r="N111" s="292"/>
      <c r="O111" s="430"/>
      <c r="P111" s="317" t="str">
        <f t="shared" si="11"/>
        <v/>
      </c>
      <c r="Q111" s="289" t="str">
        <f>IF(A111="","",IF(OR(N111&lt;'Summary Financial Statement'!$I$9,N111&gt;'Summary Financial Statement'!$L$9),"CHECK DATES",""))</f>
        <v/>
      </c>
      <c r="R111" s="295">
        <f t="shared" si="12"/>
        <v>0</v>
      </c>
      <c r="S111" s="293" t="str">
        <f t="shared" si="13"/>
        <v/>
      </c>
      <c r="T111" s="294"/>
    </row>
    <row r="112" spans="1:20" ht="15" x14ac:dyDescent="0.25">
      <c r="A112" s="186"/>
      <c r="B112" s="195">
        <v>103</v>
      </c>
      <c r="C112" s="256"/>
      <c r="D112" s="232"/>
      <c r="E112" s="192">
        <f t="shared" si="14"/>
        <v>10</v>
      </c>
      <c r="F112" s="144" t="str">
        <f>IFERROR(IF(MID(D112,4,3)="AFE",VLOOKUP(D112,'Affiliated entities'!$B$7:$T$37,2,FALSE),VLOOKUP(A112,Beneficiaries!$A$9:$C$38,2,FALSE)),"")</f>
        <v/>
      </c>
      <c r="G112" s="187" t="str">
        <f>IFERROR(IF(MID(D112,4,3)="AFE",VLOOKUP(D112,'Affiliated entities'!$B$7:$T$37,4,FALSE),VLOOKUP(A112,Beneficiaries!$A$9:$C$38,3,FALSE)),"")</f>
        <v/>
      </c>
      <c r="H112" s="188" t="b">
        <f t="shared" si="8"/>
        <v>1</v>
      </c>
      <c r="I112" s="147" t="str">
        <f t="shared" si="9"/>
        <v/>
      </c>
      <c r="J112" s="300">
        <f t="shared" si="10"/>
        <v>0</v>
      </c>
      <c r="K112" s="291"/>
      <c r="L112" s="230"/>
      <c r="M112" s="150"/>
      <c r="N112" s="292"/>
      <c r="O112" s="430"/>
      <c r="P112" s="317" t="str">
        <f t="shared" si="11"/>
        <v/>
      </c>
      <c r="Q112" s="289" t="str">
        <f>IF(A112="","",IF(OR(N112&lt;'Summary Financial Statement'!$I$9,N112&gt;'Summary Financial Statement'!$L$9),"CHECK DATES",""))</f>
        <v/>
      </c>
      <c r="R112" s="295">
        <f t="shared" si="12"/>
        <v>0</v>
      </c>
      <c r="S112" s="293" t="str">
        <f t="shared" si="13"/>
        <v/>
      </c>
      <c r="T112" s="294"/>
    </row>
    <row r="113" spans="1:20" ht="15" x14ac:dyDescent="0.25">
      <c r="A113" s="186"/>
      <c r="B113" s="195">
        <v>104</v>
      </c>
      <c r="C113" s="256"/>
      <c r="D113" s="232"/>
      <c r="E113" s="192">
        <f t="shared" si="14"/>
        <v>10</v>
      </c>
      <c r="F113" s="144" t="str">
        <f>IFERROR(IF(MID(D113,4,3)="AFE",VLOOKUP(D113,'Affiliated entities'!$B$7:$T$37,2,FALSE),VLOOKUP(A113,Beneficiaries!$A$9:$C$38,2,FALSE)),"")</f>
        <v/>
      </c>
      <c r="G113" s="187" t="str">
        <f>IFERROR(IF(MID(D113,4,3)="AFE",VLOOKUP(D113,'Affiliated entities'!$B$7:$T$37,4,FALSE),VLOOKUP(A113,Beneficiaries!$A$9:$C$38,3,FALSE)),"")</f>
        <v/>
      </c>
      <c r="H113" s="188" t="b">
        <f t="shared" si="8"/>
        <v>1</v>
      </c>
      <c r="I113" s="147" t="str">
        <f t="shared" si="9"/>
        <v/>
      </c>
      <c r="J113" s="300">
        <f t="shared" si="10"/>
        <v>0</v>
      </c>
      <c r="K113" s="291"/>
      <c r="L113" s="230"/>
      <c r="M113" s="150"/>
      <c r="N113" s="292"/>
      <c r="O113" s="430"/>
      <c r="P113" s="317" t="str">
        <f t="shared" si="11"/>
        <v/>
      </c>
      <c r="Q113" s="289" t="str">
        <f>IF(A113="","",IF(OR(N113&lt;'Summary Financial Statement'!$I$9,N113&gt;'Summary Financial Statement'!$L$9),"CHECK DATES",""))</f>
        <v/>
      </c>
      <c r="R113" s="295">
        <f t="shared" si="12"/>
        <v>0</v>
      </c>
      <c r="S113" s="293" t="str">
        <f t="shared" si="13"/>
        <v/>
      </c>
      <c r="T113" s="294"/>
    </row>
    <row r="114" spans="1:20" ht="15" x14ac:dyDescent="0.25">
      <c r="A114" s="186"/>
      <c r="B114" s="195">
        <v>105</v>
      </c>
      <c r="C114" s="256"/>
      <c r="D114" s="232"/>
      <c r="E114" s="192">
        <f t="shared" si="14"/>
        <v>10</v>
      </c>
      <c r="F114" s="144" t="str">
        <f>IFERROR(IF(MID(D114,4,3)="AFE",VLOOKUP(D114,'Affiliated entities'!$B$7:$T$37,2,FALSE),VLOOKUP(A114,Beneficiaries!$A$9:$C$38,2,FALSE)),"")</f>
        <v/>
      </c>
      <c r="G114" s="187" t="str">
        <f>IFERROR(IF(MID(D114,4,3)="AFE",VLOOKUP(D114,'Affiliated entities'!$B$7:$T$37,4,FALSE),VLOOKUP(A114,Beneficiaries!$A$9:$C$38,3,FALSE)),"")</f>
        <v/>
      </c>
      <c r="H114" s="188" t="b">
        <f t="shared" si="8"/>
        <v>1</v>
      </c>
      <c r="I114" s="147" t="str">
        <f t="shared" si="9"/>
        <v/>
      </c>
      <c r="J114" s="300">
        <f t="shared" si="10"/>
        <v>0</v>
      </c>
      <c r="K114" s="291"/>
      <c r="L114" s="230"/>
      <c r="M114" s="150"/>
      <c r="N114" s="292"/>
      <c r="O114" s="430"/>
      <c r="P114" s="317" t="str">
        <f t="shared" si="11"/>
        <v/>
      </c>
      <c r="Q114" s="289" t="str">
        <f>IF(A114="","",IF(OR(N114&lt;'Summary Financial Statement'!$I$9,N114&gt;'Summary Financial Statement'!$L$9),"CHECK DATES",""))</f>
        <v/>
      </c>
      <c r="R114" s="295">
        <f t="shared" si="12"/>
        <v>0</v>
      </c>
      <c r="S114" s="293" t="str">
        <f t="shared" si="13"/>
        <v/>
      </c>
      <c r="T114" s="294"/>
    </row>
    <row r="115" spans="1:20" ht="15" x14ac:dyDescent="0.25">
      <c r="A115" s="186"/>
      <c r="B115" s="195">
        <v>106</v>
      </c>
      <c r="C115" s="256"/>
      <c r="D115" s="232"/>
      <c r="E115" s="192">
        <f t="shared" si="14"/>
        <v>10</v>
      </c>
      <c r="F115" s="144" t="str">
        <f>IFERROR(IF(MID(D115,4,3)="AFE",VLOOKUP(D115,'Affiliated entities'!$B$7:$T$37,2,FALSE),VLOOKUP(A115,Beneficiaries!$A$9:$C$38,2,FALSE)),"")</f>
        <v/>
      </c>
      <c r="G115" s="187" t="str">
        <f>IFERROR(IF(MID(D115,4,3)="AFE",VLOOKUP(D115,'Affiliated entities'!$B$7:$T$37,4,FALSE),VLOOKUP(A115,Beneficiaries!$A$9:$C$38,3,FALSE)),"")</f>
        <v/>
      </c>
      <c r="H115" s="188" t="b">
        <f t="shared" si="8"/>
        <v>1</v>
      </c>
      <c r="I115" s="147" t="str">
        <f t="shared" si="9"/>
        <v/>
      </c>
      <c r="J115" s="300">
        <f t="shared" si="10"/>
        <v>0</v>
      </c>
      <c r="K115" s="291"/>
      <c r="L115" s="230"/>
      <c r="M115" s="150"/>
      <c r="N115" s="292"/>
      <c r="O115" s="430"/>
      <c r="P115" s="317" t="str">
        <f t="shared" si="11"/>
        <v/>
      </c>
      <c r="Q115" s="289" t="str">
        <f>IF(A115="","",IF(OR(N115&lt;'Summary Financial Statement'!$I$9,N115&gt;'Summary Financial Statement'!$L$9),"CHECK DATES",""))</f>
        <v/>
      </c>
      <c r="R115" s="295">
        <f t="shared" si="12"/>
        <v>0</v>
      </c>
      <c r="S115" s="293" t="str">
        <f t="shared" si="13"/>
        <v/>
      </c>
      <c r="T115" s="294"/>
    </row>
    <row r="116" spans="1:20" ht="15" x14ac:dyDescent="0.25">
      <c r="A116" s="186"/>
      <c r="B116" s="195">
        <v>107</v>
      </c>
      <c r="C116" s="256"/>
      <c r="D116" s="232"/>
      <c r="E116" s="192">
        <f t="shared" si="14"/>
        <v>10</v>
      </c>
      <c r="F116" s="144" t="str">
        <f>IFERROR(IF(MID(D116,4,3)="AFE",VLOOKUP(D116,'Affiliated entities'!$B$7:$T$37,2,FALSE),VLOOKUP(A116,Beneficiaries!$A$9:$C$38,2,FALSE)),"")</f>
        <v/>
      </c>
      <c r="G116" s="187" t="str">
        <f>IFERROR(IF(MID(D116,4,3)="AFE",VLOOKUP(D116,'Affiliated entities'!$B$7:$T$37,4,FALSE),VLOOKUP(A116,Beneficiaries!$A$9:$C$38,3,FALSE)),"")</f>
        <v/>
      </c>
      <c r="H116" s="188" t="b">
        <f t="shared" si="8"/>
        <v>1</v>
      </c>
      <c r="I116" s="147" t="str">
        <f t="shared" si="9"/>
        <v/>
      </c>
      <c r="J116" s="300">
        <f t="shared" si="10"/>
        <v>0</v>
      </c>
      <c r="K116" s="291"/>
      <c r="L116" s="230"/>
      <c r="M116" s="150"/>
      <c r="N116" s="292"/>
      <c r="O116" s="430"/>
      <c r="P116" s="317" t="str">
        <f t="shared" si="11"/>
        <v/>
      </c>
      <c r="Q116" s="289" t="str">
        <f>IF(A116="","",IF(OR(N116&lt;'Summary Financial Statement'!$I$9,N116&gt;'Summary Financial Statement'!$L$9),"CHECK DATES",""))</f>
        <v/>
      </c>
      <c r="R116" s="295">
        <f t="shared" si="12"/>
        <v>0</v>
      </c>
      <c r="S116" s="293" t="str">
        <f t="shared" si="13"/>
        <v/>
      </c>
      <c r="T116" s="294"/>
    </row>
    <row r="117" spans="1:20" ht="15" x14ac:dyDescent="0.25">
      <c r="A117" s="186"/>
      <c r="B117" s="195">
        <v>108</v>
      </c>
      <c r="C117" s="256"/>
      <c r="D117" s="232"/>
      <c r="E117" s="192">
        <f t="shared" si="14"/>
        <v>10</v>
      </c>
      <c r="F117" s="144" t="str">
        <f>IFERROR(IF(MID(D117,4,3)="AFE",VLOOKUP(D117,'Affiliated entities'!$B$7:$T$37,2,FALSE),VLOOKUP(A117,Beneficiaries!$A$9:$C$38,2,FALSE)),"")</f>
        <v/>
      </c>
      <c r="G117" s="187" t="str">
        <f>IFERROR(IF(MID(D117,4,3)="AFE",VLOOKUP(D117,'Affiliated entities'!$B$7:$T$37,4,FALSE),VLOOKUP(A117,Beneficiaries!$A$9:$C$38,3,FALSE)),"")</f>
        <v/>
      </c>
      <c r="H117" s="188" t="b">
        <f t="shared" si="8"/>
        <v>1</v>
      </c>
      <c r="I117" s="147" t="str">
        <f t="shared" si="9"/>
        <v/>
      </c>
      <c r="J117" s="300">
        <f t="shared" si="10"/>
        <v>0</v>
      </c>
      <c r="K117" s="291"/>
      <c r="L117" s="230"/>
      <c r="M117" s="150"/>
      <c r="N117" s="292"/>
      <c r="O117" s="430"/>
      <c r="P117" s="317" t="str">
        <f t="shared" si="11"/>
        <v/>
      </c>
      <c r="Q117" s="289" t="str">
        <f>IF(A117="","",IF(OR(N117&lt;'Summary Financial Statement'!$I$9,N117&gt;'Summary Financial Statement'!$L$9),"CHECK DATES",""))</f>
        <v/>
      </c>
      <c r="R117" s="295">
        <f t="shared" si="12"/>
        <v>0</v>
      </c>
      <c r="S117" s="293" t="str">
        <f t="shared" si="13"/>
        <v/>
      </c>
      <c r="T117" s="294"/>
    </row>
    <row r="118" spans="1:20" ht="15" x14ac:dyDescent="0.25">
      <c r="A118" s="186"/>
      <c r="B118" s="195">
        <v>109</v>
      </c>
      <c r="C118" s="256"/>
      <c r="D118" s="232"/>
      <c r="E118" s="192">
        <f t="shared" si="14"/>
        <v>10</v>
      </c>
      <c r="F118" s="144" t="str">
        <f>IFERROR(IF(MID(D118,4,3)="AFE",VLOOKUP(D118,'Affiliated entities'!$B$7:$T$37,2,FALSE),VLOOKUP(A118,Beneficiaries!$A$9:$C$38,2,FALSE)),"")</f>
        <v/>
      </c>
      <c r="G118" s="187" t="str">
        <f>IFERROR(IF(MID(D118,4,3)="AFE",VLOOKUP(D118,'Affiliated entities'!$B$7:$T$37,4,FALSE),VLOOKUP(A118,Beneficiaries!$A$9:$C$38,3,FALSE)),"")</f>
        <v/>
      </c>
      <c r="H118" s="188" t="b">
        <f t="shared" si="8"/>
        <v>1</v>
      </c>
      <c r="I118" s="147" t="str">
        <f t="shared" si="9"/>
        <v/>
      </c>
      <c r="J118" s="300">
        <f t="shared" si="10"/>
        <v>0</v>
      </c>
      <c r="K118" s="291"/>
      <c r="L118" s="230"/>
      <c r="M118" s="150"/>
      <c r="N118" s="292"/>
      <c r="O118" s="430"/>
      <c r="P118" s="317" t="str">
        <f t="shared" si="11"/>
        <v/>
      </c>
      <c r="Q118" s="289" t="str">
        <f>IF(A118="","",IF(OR(N118&lt;'Summary Financial Statement'!$I$9,N118&gt;'Summary Financial Statement'!$L$9),"CHECK DATES",""))</f>
        <v/>
      </c>
      <c r="R118" s="295">
        <f t="shared" si="12"/>
        <v>0</v>
      </c>
      <c r="S118" s="293" t="str">
        <f t="shared" si="13"/>
        <v/>
      </c>
      <c r="T118" s="294"/>
    </row>
    <row r="119" spans="1:20" ht="15" x14ac:dyDescent="0.25">
      <c r="A119" s="186"/>
      <c r="B119" s="195">
        <v>110</v>
      </c>
      <c r="C119" s="256"/>
      <c r="D119" s="232"/>
      <c r="E119" s="192">
        <f t="shared" si="14"/>
        <v>10</v>
      </c>
      <c r="F119" s="144" t="str">
        <f>IFERROR(IF(MID(D119,4,3)="AFE",VLOOKUP(D119,'Affiliated entities'!$B$7:$T$37,2,FALSE),VLOOKUP(A119,Beneficiaries!$A$9:$C$38,2,FALSE)),"")</f>
        <v/>
      </c>
      <c r="G119" s="187" t="str">
        <f>IFERROR(IF(MID(D119,4,3)="AFE",VLOOKUP(D119,'Affiliated entities'!$B$7:$T$37,4,FALSE),VLOOKUP(A119,Beneficiaries!$A$9:$C$38,3,FALSE)),"")</f>
        <v/>
      </c>
      <c r="H119" s="188" t="b">
        <f t="shared" si="8"/>
        <v>1</v>
      </c>
      <c r="I119" s="147" t="str">
        <f t="shared" si="9"/>
        <v/>
      </c>
      <c r="J119" s="300">
        <f t="shared" si="10"/>
        <v>0</v>
      </c>
      <c r="K119" s="291"/>
      <c r="L119" s="230"/>
      <c r="M119" s="150"/>
      <c r="N119" s="292"/>
      <c r="O119" s="430"/>
      <c r="P119" s="317" t="str">
        <f t="shared" si="11"/>
        <v/>
      </c>
      <c r="Q119" s="289" t="str">
        <f>IF(A119="","",IF(OR(N119&lt;'Summary Financial Statement'!$I$9,N119&gt;'Summary Financial Statement'!$L$9),"CHECK DATES",""))</f>
        <v/>
      </c>
      <c r="R119" s="295">
        <f t="shared" si="12"/>
        <v>0</v>
      </c>
      <c r="S119" s="293" t="str">
        <f t="shared" si="13"/>
        <v/>
      </c>
      <c r="T119" s="294"/>
    </row>
    <row r="120" spans="1:20" ht="15" x14ac:dyDescent="0.25">
      <c r="A120" s="186"/>
      <c r="B120" s="195">
        <v>111</v>
      </c>
      <c r="C120" s="256"/>
      <c r="D120" s="232"/>
      <c r="E120" s="192">
        <f t="shared" si="14"/>
        <v>10</v>
      </c>
      <c r="F120" s="144" t="str">
        <f>IFERROR(IF(MID(D120,4,3)="AFE",VLOOKUP(D120,'Affiliated entities'!$B$7:$T$37,2,FALSE),VLOOKUP(A120,Beneficiaries!$A$9:$C$38,2,FALSE)),"")</f>
        <v/>
      </c>
      <c r="G120" s="187" t="str">
        <f>IFERROR(IF(MID(D120,4,3)="AFE",VLOOKUP(D120,'Affiliated entities'!$B$7:$T$37,4,FALSE),VLOOKUP(A120,Beneficiaries!$A$9:$C$38,3,FALSE)),"")</f>
        <v/>
      </c>
      <c r="H120" s="188" t="b">
        <f t="shared" si="8"/>
        <v>1</v>
      </c>
      <c r="I120" s="147" t="str">
        <f t="shared" si="9"/>
        <v/>
      </c>
      <c r="J120" s="300">
        <f t="shared" si="10"/>
        <v>0</v>
      </c>
      <c r="K120" s="291"/>
      <c r="L120" s="230"/>
      <c r="M120" s="150"/>
      <c r="N120" s="292"/>
      <c r="O120" s="430"/>
      <c r="P120" s="317" t="str">
        <f t="shared" si="11"/>
        <v/>
      </c>
      <c r="Q120" s="289" t="str">
        <f>IF(A120="","",IF(OR(N120&lt;'Summary Financial Statement'!$I$9,N120&gt;'Summary Financial Statement'!$L$9),"CHECK DATES",""))</f>
        <v/>
      </c>
      <c r="R120" s="295">
        <f t="shared" si="12"/>
        <v>0</v>
      </c>
      <c r="S120" s="293" t="str">
        <f t="shared" si="13"/>
        <v/>
      </c>
      <c r="T120" s="294"/>
    </row>
    <row r="121" spans="1:20" ht="15" x14ac:dyDescent="0.25">
      <c r="A121" s="186"/>
      <c r="B121" s="195">
        <v>112</v>
      </c>
      <c r="C121" s="256"/>
      <c r="D121" s="232"/>
      <c r="E121" s="192">
        <f t="shared" si="14"/>
        <v>10</v>
      </c>
      <c r="F121" s="144" t="str">
        <f>IFERROR(IF(MID(D121,4,3)="AFE",VLOOKUP(D121,'Affiliated entities'!$B$7:$T$37,2,FALSE),VLOOKUP(A121,Beneficiaries!$A$9:$C$38,2,FALSE)),"")</f>
        <v/>
      </c>
      <c r="G121" s="187" t="str">
        <f>IFERROR(IF(MID(D121,4,3)="AFE",VLOOKUP(D121,'Affiliated entities'!$B$7:$T$37,4,FALSE),VLOOKUP(A121,Beneficiaries!$A$9:$C$38,3,FALSE)),"")</f>
        <v/>
      </c>
      <c r="H121" s="188" t="b">
        <f t="shared" si="8"/>
        <v>1</v>
      </c>
      <c r="I121" s="147" t="str">
        <f t="shared" si="9"/>
        <v/>
      </c>
      <c r="J121" s="300">
        <f t="shared" si="10"/>
        <v>0</v>
      </c>
      <c r="K121" s="291"/>
      <c r="L121" s="230"/>
      <c r="M121" s="150"/>
      <c r="N121" s="292"/>
      <c r="O121" s="430"/>
      <c r="P121" s="317" t="str">
        <f t="shared" si="11"/>
        <v/>
      </c>
      <c r="Q121" s="289" t="str">
        <f>IF(A121="","",IF(OR(N121&lt;'Summary Financial Statement'!$I$9,N121&gt;'Summary Financial Statement'!$L$9),"CHECK DATES",""))</f>
        <v/>
      </c>
      <c r="R121" s="295">
        <f t="shared" si="12"/>
        <v>0</v>
      </c>
      <c r="S121" s="293" t="str">
        <f t="shared" si="13"/>
        <v/>
      </c>
      <c r="T121" s="294"/>
    </row>
    <row r="122" spans="1:20" ht="15" x14ac:dyDescent="0.25">
      <c r="A122" s="186"/>
      <c r="B122" s="195">
        <v>113</v>
      </c>
      <c r="C122" s="256"/>
      <c r="D122" s="232"/>
      <c r="E122" s="192">
        <f t="shared" si="14"/>
        <v>10</v>
      </c>
      <c r="F122" s="144" t="str">
        <f>IFERROR(IF(MID(D122,4,3)="AFE",VLOOKUP(D122,'Affiliated entities'!$B$7:$T$37,2,FALSE),VLOOKUP(A122,Beneficiaries!$A$9:$C$38,2,FALSE)),"")</f>
        <v/>
      </c>
      <c r="G122" s="187" t="str">
        <f>IFERROR(IF(MID(D122,4,3)="AFE",VLOOKUP(D122,'Affiliated entities'!$B$7:$T$37,4,FALSE),VLOOKUP(A122,Beneficiaries!$A$9:$C$38,3,FALSE)),"")</f>
        <v/>
      </c>
      <c r="H122" s="188" t="b">
        <f t="shared" si="8"/>
        <v>1</v>
      </c>
      <c r="I122" s="147" t="str">
        <f t="shared" si="9"/>
        <v/>
      </c>
      <c r="J122" s="300">
        <f t="shared" si="10"/>
        <v>0</v>
      </c>
      <c r="K122" s="291"/>
      <c r="L122" s="230"/>
      <c r="M122" s="150"/>
      <c r="N122" s="292"/>
      <c r="O122" s="430"/>
      <c r="P122" s="317" t="str">
        <f t="shared" si="11"/>
        <v/>
      </c>
      <c r="Q122" s="289" t="str">
        <f>IF(A122="","",IF(OR(N122&lt;'Summary Financial Statement'!$I$9,N122&gt;'Summary Financial Statement'!$L$9),"CHECK DATES",""))</f>
        <v/>
      </c>
      <c r="R122" s="295">
        <f t="shared" si="12"/>
        <v>0</v>
      </c>
      <c r="S122" s="293" t="str">
        <f t="shared" si="13"/>
        <v/>
      </c>
      <c r="T122" s="294"/>
    </row>
    <row r="123" spans="1:20" ht="15" x14ac:dyDescent="0.25">
      <c r="A123" s="186"/>
      <c r="B123" s="195">
        <v>114</v>
      </c>
      <c r="C123" s="256"/>
      <c r="D123" s="232"/>
      <c r="E123" s="192">
        <f t="shared" si="14"/>
        <v>10</v>
      </c>
      <c r="F123" s="144" t="str">
        <f>IFERROR(IF(MID(D123,4,3)="AFE",VLOOKUP(D123,'Affiliated entities'!$B$7:$T$37,2,FALSE),VLOOKUP(A123,Beneficiaries!$A$9:$C$38,2,FALSE)),"")</f>
        <v/>
      </c>
      <c r="G123" s="187" t="str">
        <f>IFERROR(IF(MID(D123,4,3)="AFE",VLOOKUP(D123,'Affiliated entities'!$B$7:$T$37,4,FALSE),VLOOKUP(A123,Beneficiaries!$A$9:$C$38,3,FALSE)),"")</f>
        <v/>
      </c>
      <c r="H123" s="188" t="b">
        <f t="shared" si="8"/>
        <v>1</v>
      </c>
      <c r="I123" s="147" t="str">
        <f t="shared" si="9"/>
        <v/>
      </c>
      <c r="J123" s="300">
        <f t="shared" si="10"/>
        <v>0</v>
      </c>
      <c r="K123" s="291"/>
      <c r="L123" s="230"/>
      <c r="M123" s="150"/>
      <c r="N123" s="292"/>
      <c r="O123" s="430"/>
      <c r="P123" s="317" t="str">
        <f t="shared" si="11"/>
        <v/>
      </c>
      <c r="Q123" s="289" t="str">
        <f>IF(A123="","",IF(OR(N123&lt;'Summary Financial Statement'!$I$9,N123&gt;'Summary Financial Statement'!$L$9),"CHECK DATES",""))</f>
        <v/>
      </c>
      <c r="R123" s="295">
        <f t="shared" si="12"/>
        <v>0</v>
      </c>
      <c r="S123" s="293" t="str">
        <f t="shared" si="13"/>
        <v/>
      </c>
      <c r="T123" s="294"/>
    </row>
    <row r="124" spans="1:20" ht="15" x14ac:dyDescent="0.25">
      <c r="A124" s="186"/>
      <c r="B124" s="195">
        <v>115</v>
      </c>
      <c r="C124" s="256"/>
      <c r="D124" s="232"/>
      <c r="E124" s="192">
        <f t="shared" si="14"/>
        <v>10</v>
      </c>
      <c r="F124" s="144" t="str">
        <f>IFERROR(IF(MID(D124,4,3)="AFE",VLOOKUP(D124,'Affiliated entities'!$B$7:$T$37,2,FALSE),VLOOKUP(A124,Beneficiaries!$A$9:$C$38,2,FALSE)),"")</f>
        <v/>
      </c>
      <c r="G124" s="187" t="str">
        <f>IFERROR(IF(MID(D124,4,3)="AFE",VLOOKUP(D124,'Affiliated entities'!$B$7:$T$37,4,FALSE),VLOOKUP(A124,Beneficiaries!$A$9:$C$38,3,FALSE)),"")</f>
        <v/>
      </c>
      <c r="H124" s="188" t="b">
        <f t="shared" si="8"/>
        <v>1</v>
      </c>
      <c r="I124" s="147" t="str">
        <f t="shared" si="9"/>
        <v/>
      </c>
      <c r="J124" s="300">
        <f t="shared" si="10"/>
        <v>0</v>
      </c>
      <c r="K124" s="291"/>
      <c r="L124" s="230"/>
      <c r="M124" s="150"/>
      <c r="N124" s="292"/>
      <c r="O124" s="430"/>
      <c r="P124" s="317" t="str">
        <f t="shared" si="11"/>
        <v/>
      </c>
      <c r="Q124" s="289" t="str">
        <f>IF(A124="","",IF(OR(N124&lt;'Summary Financial Statement'!$I$9,N124&gt;'Summary Financial Statement'!$L$9),"CHECK DATES",""))</f>
        <v/>
      </c>
      <c r="R124" s="295">
        <f t="shared" si="12"/>
        <v>0</v>
      </c>
      <c r="S124" s="293" t="str">
        <f t="shared" si="13"/>
        <v/>
      </c>
      <c r="T124" s="294"/>
    </row>
    <row r="125" spans="1:20" ht="15" x14ac:dyDescent="0.25">
      <c r="A125" s="186"/>
      <c r="B125" s="195">
        <v>116</v>
      </c>
      <c r="C125" s="256"/>
      <c r="D125" s="232"/>
      <c r="E125" s="192">
        <f t="shared" si="14"/>
        <v>10</v>
      </c>
      <c r="F125" s="144" t="str">
        <f>IFERROR(IF(MID(D125,4,3)="AFE",VLOOKUP(D125,'Affiliated entities'!$B$7:$T$37,2,FALSE),VLOOKUP(A125,Beneficiaries!$A$9:$C$38,2,FALSE)),"")</f>
        <v/>
      </c>
      <c r="G125" s="187" t="str">
        <f>IFERROR(IF(MID(D125,4,3)="AFE",VLOOKUP(D125,'Affiliated entities'!$B$7:$T$37,4,FALSE),VLOOKUP(A125,Beneficiaries!$A$9:$C$38,3,FALSE)),"")</f>
        <v/>
      </c>
      <c r="H125" s="188" t="b">
        <f t="shared" si="8"/>
        <v>1</v>
      </c>
      <c r="I125" s="147" t="str">
        <f t="shared" si="9"/>
        <v/>
      </c>
      <c r="J125" s="300">
        <f t="shared" si="10"/>
        <v>0</v>
      </c>
      <c r="K125" s="291"/>
      <c r="L125" s="230"/>
      <c r="M125" s="150"/>
      <c r="N125" s="292"/>
      <c r="O125" s="430"/>
      <c r="P125" s="317" t="str">
        <f t="shared" si="11"/>
        <v/>
      </c>
      <c r="Q125" s="289" t="str">
        <f>IF(A125="","",IF(OR(N125&lt;'Summary Financial Statement'!$I$9,N125&gt;'Summary Financial Statement'!$L$9),"CHECK DATES",""))</f>
        <v/>
      </c>
      <c r="R125" s="295">
        <f t="shared" si="12"/>
        <v>0</v>
      </c>
      <c r="S125" s="293" t="str">
        <f t="shared" si="13"/>
        <v/>
      </c>
      <c r="T125" s="294"/>
    </row>
    <row r="126" spans="1:20" ht="15" x14ac:dyDescent="0.25">
      <c r="A126" s="186"/>
      <c r="B126" s="195">
        <v>117</v>
      </c>
      <c r="C126" s="256"/>
      <c r="D126" s="232"/>
      <c r="E126" s="192">
        <f t="shared" si="14"/>
        <v>10</v>
      </c>
      <c r="F126" s="144" t="str">
        <f>IFERROR(IF(MID(D126,4,3)="AFE",VLOOKUP(D126,'Affiliated entities'!$B$7:$T$37,2,FALSE),VLOOKUP(A126,Beneficiaries!$A$9:$C$38,2,FALSE)),"")</f>
        <v/>
      </c>
      <c r="G126" s="187" t="str">
        <f>IFERROR(IF(MID(D126,4,3)="AFE",VLOOKUP(D126,'Affiliated entities'!$B$7:$T$37,4,FALSE),VLOOKUP(A126,Beneficiaries!$A$9:$C$38,3,FALSE)),"")</f>
        <v/>
      </c>
      <c r="H126" s="188" t="b">
        <f t="shared" si="8"/>
        <v>1</v>
      </c>
      <c r="I126" s="147" t="str">
        <f t="shared" si="9"/>
        <v/>
      </c>
      <c r="J126" s="300">
        <f t="shared" si="10"/>
        <v>0</v>
      </c>
      <c r="K126" s="291"/>
      <c r="L126" s="230"/>
      <c r="M126" s="150"/>
      <c r="N126" s="292"/>
      <c r="O126" s="430"/>
      <c r="P126" s="317" t="str">
        <f t="shared" si="11"/>
        <v/>
      </c>
      <c r="Q126" s="289" t="str">
        <f>IF(A126="","",IF(OR(N126&lt;'Summary Financial Statement'!$I$9,N126&gt;'Summary Financial Statement'!$L$9),"CHECK DATES",""))</f>
        <v/>
      </c>
      <c r="R126" s="295">
        <f t="shared" si="12"/>
        <v>0</v>
      </c>
      <c r="S126" s="293" t="str">
        <f t="shared" si="13"/>
        <v/>
      </c>
      <c r="T126" s="294"/>
    </row>
    <row r="127" spans="1:20" ht="15" x14ac:dyDescent="0.25">
      <c r="A127" s="186"/>
      <c r="B127" s="195">
        <v>118</v>
      </c>
      <c r="C127" s="256"/>
      <c r="D127" s="232"/>
      <c r="E127" s="192">
        <f t="shared" si="14"/>
        <v>10</v>
      </c>
      <c r="F127" s="144" t="str">
        <f>IFERROR(IF(MID(D127,4,3)="AFE",VLOOKUP(D127,'Affiliated entities'!$B$7:$T$37,2,FALSE),VLOOKUP(A127,Beneficiaries!$A$9:$C$38,2,FALSE)),"")</f>
        <v/>
      </c>
      <c r="G127" s="187" t="str">
        <f>IFERROR(IF(MID(D127,4,3)="AFE",VLOOKUP(D127,'Affiliated entities'!$B$7:$T$37,4,FALSE),VLOOKUP(A127,Beneficiaries!$A$9:$C$38,3,FALSE)),"")</f>
        <v/>
      </c>
      <c r="H127" s="188" t="b">
        <f t="shared" si="8"/>
        <v>1</v>
      </c>
      <c r="I127" s="147" t="str">
        <f t="shared" si="9"/>
        <v/>
      </c>
      <c r="J127" s="300">
        <f t="shared" si="10"/>
        <v>0</v>
      </c>
      <c r="K127" s="291"/>
      <c r="L127" s="230"/>
      <c r="M127" s="150"/>
      <c r="N127" s="292"/>
      <c r="O127" s="430"/>
      <c r="P127" s="317" t="str">
        <f t="shared" si="11"/>
        <v/>
      </c>
      <c r="Q127" s="289" t="str">
        <f>IF(A127="","",IF(OR(N127&lt;'Summary Financial Statement'!$I$9,N127&gt;'Summary Financial Statement'!$L$9),"CHECK DATES",""))</f>
        <v/>
      </c>
      <c r="R127" s="295">
        <f t="shared" si="12"/>
        <v>0</v>
      </c>
      <c r="S127" s="293" t="str">
        <f t="shared" si="13"/>
        <v/>
      </c>
      <c r="T127" s="294"/>
    </row>
    <row r="128" spans="1:20" ht="15" x14ac:dyDescent="0.25">
      <c r="A128" s="186"/>
      <c r="B128" s="195">
        <v>119</v>
      </c>
      <c r="C128" s="256"/>
      <c r="D128" s="232"/>
      <c r="E128" s="192">
        <f t="shared" si="14"/>
        <v>10</v>
      </c>
      <c r="F128" s="144" t="str">
        <f>IFERROR(IF(MID(D128,4,3)="AFE",VLOOKUP(D128,'Affiliated entities'!$B$7:$T$37,2,FALSE),VLOOKUP(A128,Beneficiaries!$A$9:$C$38,2,FALSE)),"")</f>
        <v/>
      </c>
      <c r="G128" s="187" t="str">
        <f>IFERROR(IF(MID(D128,4,3)="AFE",VLOOKUP(D128,'Affiliated entities'!$B$7:$T$37,4,FALSE),VLOOKUP(A128,Beneficiaries!$A$9:$C$38,3,FALSE)),"")</f>
        <v/>
      </c>
      <c r="H128" s="188" t="b">
        <f t="shared" si="8"/>
        <v>1</v>
      </c>
      <c r="I128" s="147" t="str">
        <f t="shared" si="9"/>
        <v/>
      </c>
      <c r="J128" s="300">
        <f t="shared" si="10"/>
        <v>0</v>
      </c>
      <c r="K128" s="291"/>
      <c r="L128" s="230"/>
      <c r="M128" s="150"/>
      <c r="N128" s="292"/>
      <c r="O128" s="430"/>
      <c r="P128" s="317" t="str">
        <f t="shared" si="11"/>
        <v/>
      </c>
      <c r="Q128" s="289" t="str">
        <f>IF(A128="","",IF(OR(N128&lt;'Summary Financial Statement'!$I$9,N128&gt;'Summary Financial Statement'!$L$9),"CHECK DATES",""))</f>
        <v/>
      </c>
      <c r="R128" s="295">
        <f t="shared" si="12"/>
        <v>0</v>
      </c>
      <c r="S128" s="293" t="str">
        <f t="shared" si="13"/>
        <v/>
      </c>
      <c r="T128" s="294"/>
    </row>
    <row r="129" spans="1:20" ht="15" x14ac:dyDescent="0.25">
      <c r="A129" s="186"/>
      <c r="B129" s="195">
        <v>120</v>
      </c>
      <c r="C129" s="256"/>
      <c r="D129" s="232"/>
      <c r="E129" s="192">
        <f t="shared" si="14"/>
        <v>10</v>
      </c>
      <c r="F129" s="144" t="str">
        <f>IFERROR(IF(MID(D129,4,3)="AFE",VLOOKUP(D129,'Affiliated entities'!$B$7:$T$37,2,FALSE),VLOOKUP(A129,Beneficiaries!$A$9:$C$38,2,FALSE)),"")</f>
        <v/>
      </c>
      <c r="G129" s="187" t="str">
        <f>IFERROR(IF(MID(D129,4,3)="AFE",VLOOKUP(D129,'Affiliated entities'!$B$7:$T$37,4,FALSE),VLOOKUP(A129,Beneficiaries!$A$9:$C$38,3,FALSE)),"")</f>
        <v/>
      </c>
      <c r="H129" s="188" t="b">
        <f t="shared" si="8"/>
        <v>1</v>
      </c>
      <c r="I129" s="147" t="str">
        <f t="shared" si="9"/>
        <v/>
      </c>
      <c r="J129" s="300">
        <f t="shared" si="10"/>
        <v>0</v>
      </c>
      <c r="K129" s="291"/>
      <c r="L129" s="230"/>
      <c r="M129" s="150"/>
      <c r="N129" s="292"/>
      <c r="O129" s="430"/>
      <c r="P129" s="317" t="str">
        <f t="shared" si="11"/>
        <v/>
      </c>
      <c r="Q129" s="289" t="str">
        <f>IF(A129="","",IF(OR(N129&lt;'Summary Financial Statement'!$I$9,N129&gt;'Summary Financial Statement'!$L$9),"CHECK DATES",""))</f>
        <v/>
      </c>
      <c r="R129" s="295">
        <f t="shared" si="12"/>
        <v>0</v>
      </c>
      <c r="S129" s="293" t="str">
        <f t="shared" si="13"/>
        <v/>
      </c>
      <c r="T129" s="294"/>
    </row>
    <row r="130" spans="1:20" ht="15" x14ac:dyDescent="0.25">
      <c r="A130" s="186"/>
      <c r="B130" s="195">
        <v>121</v>
      </c>
      <c r="C130" s="256"/>
      <c r="D130" s="232"/>
      <c r="E130" s="192">
        <f t="shared" si="14"/>
        <v>10</v>
      </c>
      <c r="F130" s="144" t="str">
        <f>IFERROR(IF(MID(D130,4,3)="AFE",VLOOKUP(D130,'Affiliated entities'!$B$7:$T$37,2,FALSE),VLOOKUP(A130,Beneficiaries!$A$9:$C$38,2,FALSE)),"")</f>
        <v/>
      </c>
      <c r="G130" s="187" t="str">
        <f>IFERROR(IF(MID(D130,4,3)="AFE",VLOOKUP(D130,'Affiliated entities'!$B$7:$T$37,4,FALSE),VLOOKUP(A130,Beneficiaries!$A$9:$C$38,3,FALSE)),"")</f>
        <v/>
      </c>
      <c r="H130" s="188" t="b">
        <f t="shared" si="8"/>
        <v>1</v>
      </c>
      <c r="I130" s="147" t="str">
        <f t="shared" si="9"/>
        <v/>
      </c>
      <c r="J130" s="300">
        <f t="shared" si="10"/>
        <v>0</v>
      </c>
      <c r="K130" s="291"/>
      <c r="L130" s="230"/>
      <c r="M130" s="150"/>
      <c r="N130" s="292"/>
      <c r="O130" s="430"/>
      <c r="P130" s="317" t="str">
        <f t="shared" si="11"/>
        <v/>
      </c>
      <c r="Q130" s="289" t="str">
        <f>IF(A130="","",IF(OR(N130&lt;'Summary Financial Statement'!$I$9,N130&gt;'Summary Financial Statement'!$L$9),"CHECK DATES",""))</f>
        <v/>
      </c>
      <c r="R130" s="295">
        <f t="shared" si="12"/>
        <v>0</v>
      </c>
      <c r="S130" s="293" t="str">
        <f t="shared" si="13"/>
        <v/>
      </c>
      <c r="T130" s="294"/>
    </row>
    <row r="131" spans="1:20" ht="15" x14ac:dyDescent="0.25">
      <c r="A131" s="186"/>
      <c r="B131" s="195">
        <v>122</v>
      </c>
      <c r="C131" s="256"/>
      <c r="D131" s="232"/>
      <c r="E131" s="192">
        <f t="shared" si="14"/>
        <v>10</v>
      </c>
      <c r="F131" s="144" t="str">
        <f>IFERROR(IF(MID(D131,4,3)="AFE",VLOOKUP(D131,'Affiliated entities'!$B$7:$T$37,2,FALSE),VLOOKUP(A131,Beneficiaries!$A$9:$C$38,2,FALSE)),"")</f>
        <v/>
      </c>
      <c r="G131" s="187" t="str">
        <f>IFERROR(IF(MID(D131,4,3)="AFE",VLOOKUP(D131,'Affiliated entities'!$B$7:$T$37,4,FALSE),VLOOKUP(A131,Beneficiaries!$A$9:$C$38,3,FALSE)),"")</f>
        <v/>
      </c>
      <c r="H131" s="188" t="b">
        <f t="shared" si="8"/>
        <v>1</v>
      </c>
      <c r="I131" s="147" t="str">
        <f t="shared" si="9"/>
        <v/>
      </c>
      <c r="J131" s="300">
        <f t="shared" si="10"/>
        <v>0</v>
      </c>
      <c r="K131" s="291"/>
      <c r="L131" s="230"/>
      <c r="M131" s="150"/>
      <c r="N131" s="292"/>
      <c r="O131" s="430"/>
      <c r="P131" s="317" t="str">
        <f t="shared" si="11"/>
        <v/>
      </c>
      <c r="Q131" s="289" t="str">
        <f>IF(A131="","",IF(OR(N131&lt;'Summary Financial Statement'!$I$9,N131&gt;'Summary Financial Statement'!$L$9),"CHECK DATES",""))</f>
        <v/>
      </c>
      <c r="R131" s="295">
        <f t="shared" si="12"/>
        <v>0</v>
      </c>
      <c r="S131" s="293" t="str">
        <f t="shared" si="13"/>
        <v/>
      </c>
      <c r="T131" s="294"/>
    </row>
    <row r="132" spans="1:20" ht="15" x14ac:dyDescent="0.25">
      <c r="A132" s="186"/>
      <c r="B132" s="195">
        <v>123</v>
      </c>
      <c r="C132" s="256"/>
      <c r="D132" s="232"/>
      <c r="E132" s="192">
        <f t="shared" si="14"/>
        <v>10</v>
      </c>
      <c r="F132" s="144" t="str">
        <f>IFERROR(IF(MID(D132,4,3)="AFE",VLOOKUP(D132,'Affiliated entities'!$B$7:$T$37,2,FALSE),VLOOKUP(A132,Beneficiaries!$A$9:$C$38,2,FALSE)),"")</f>
        <v/>
      </c>
      <c r="G132" s="187" t="str">
        <f>IFERROR(IF(MID(D132,4,3)="AFE",VLOOKUP(D132,'Affiliated entities'!$B$7:$T$37,4,FALSE),VLOOKUP(A132,Beneficiaries!$A$9:$C$38,3,FALSE)),"")</f>
        <v/>
      </c>
      <c r="H132" s="188" t="b">
        <f t="shared" si="8"/>
        <v>1</v>
      </c>
      <c r="I132" s="147" t="str">
        <f t="shared" si="9"/>
        <v/>
      </c>
      <c r="J132" s="300">
        <f t="shared" si="10"/>
        <v>0</v>
      </c>
      <c r="K132" s="291"/>
      <c r="L132" s="230"/>
      <c r="M132" s="150"/>
      <c r="N132" s="292"/>
      <c r="O132" s="430"/>
      <c r="P132" s="317" t="str">
        <f t="shared" si="11"/>
        <v/>
      </c>
      <c r="Q132" s="289" t="str">
        <f>IF(A132="","",IF(OR(N132&lt;'Summary Financial Statement'!$I$9,N132&gt;'Summary Financial Statement'!$L$9),"CHECK DATES",""))</f>
        <v/>
      </c>
      <c r="R132" s="295">
        <f t="shared" si="12"/>
        <v>0</v>
      </c>
      <c r="S132" s="293" t="str">
        <f t="shared" si="13"/>
        <v/>
      </c>
      <c r="T132" s="294"/>
    </row>
    <row r="133" spans="1:20" ht="15" x14ac:dyDescent="0.25">
      <c r="A133" s="186"/>
      <c r="B133" s="195">
        <v>124</v>
      </c>
      <c r="C133" s="256"/>
      <c r="D133" s="232"/>
      <c r="E133" s="192">
        <f t="shared" si="14"/>
        <v>10</v>
      </c>
      <c r="F133" s="144" t="str">
        <f>IFERROR(IF(MID(D133,4,3)="AFE",VLOOKUP(D133,'Affiliated entities'!$B$7:$T$37,2,FALSE),VLOOKUP(A133,Beneficiaries!$A$9:$C$38,2,FALSE)),"")</f>
        <v/>
      </c>
      <c r="G133" s="187" t="str">
        <f>IFERROR(IF(MID(D133,4,3)="AFE",VLOOKUP(D133,'Affiliated entities'!$B$7:$T$37,4,FALSE),VLOOKUP(A133,Beneficiaries!$A$9:$C$38,3,FALSE)),"")</f>
        <v/>
      </c>
      <c r="H133" s="188" t="b">
        <f t="shared" si="8"/>
        <v>1</v>
      </c>
      <c r="I133" s="147" t="str">
        <f t="shared" si="9"/>
        <v/>
      </c>
      <c r="J133" s="300">
        <f t="shared" si="10"/>
        <v>0</v>
      </c>
      <c r="K133" s="291"/>
      <c r="L133" s="230"/>
      <c r="M133" s="150"/>
      <c r="N133" s="292"/>
      <c r="O133" s="430"/>
      <c r="P133" s="317" t="str">
        <f t="shared" si="11"/>
        <v/>
      </c>
      <c r="Q133" s="289" t="str">
        <f>IF(A133="","",IF(OR(N133&lt;'Summary Financial Statement'!$I$9,N133&gt;'Summary Financial Statement'!$L$9),"CHECK DATES",""))</f>
        <v/>
      </c>
      <c r="R133" s="295">
        <f t="shared" si="12"/>
        <v>0</v>
      </c>
      <c r="S133" s="293" t="str">
        <f t="shared" si="13"/>
        <v/>
      </c>
      <c r="T133" s="294"/>
    </row>
    <row r="134" spans="1:20" ht="15" x14ac:dyDescent="0.25">
      <c r="A134" s="186"/>
      <c r="B134" s="195">
        <v>125</v>
      </c>
      <c r="C134" s="256"/>
      <c r="D134" s="232"/>
      <c r="E134" s="192">
        <f t="shared" si="14"/>
        <v>10</v>
      </c>
      <c r="F134" s="144" t="str">
        <f>IFERROR(IF(MID(D134,4,3)="AFE",VLOOKUP(D134,'Affiliated entities'!$B$7:$T$37,2,FALSE),VLOOKUP(A134,Beneficiaries!$A$9:$C$38,2,FALSE)),"")</f>
        <v/>
      </c>
      <c r="G134" s="187" t="str">
        <f>IFERROR(IF(MID(D134,4,3)="AFE",VLOOKUP(D134,'Affiliated entities'!$B$7:$T$37,4,FALSE),VLOOKUP(A134,Beneficiaries!$A$9:$C$38,3,FALSE)),"")</f>
        <v/>
      </c>
      <c r="H134" s="188" t="b">
        <f t="shared" si="8"/>
        <v>1</v>
      </c>
      <c r="I134" s="147" t="str">
        <f t="shared" si="9"/>
        <v/>
      </c>
      <c r="J134" s="300">
        <f t="shared" si="10"/>
        <v>0</v>
      </c>
      <c r="K134" s="291"/>
      <c r="L134" s="230"/>
      <c r="M134" s="150"/>
      <c r="N134" s="292"/>
      <c r="O134" s="430"/>
      <c r="P134" s="317" t="str">
        <f t="shared" si="11"/>
        <v/>
      </c>
      <c r="Q134" s="289" t="str">
        <f>IF(A134="","",IF(OR(N134&lt;'Summary Financial Statement'!$I$9,N134&gt;'Summary Financial Statement'!$L$9),"CHECK DATES",""))</f>
        <v/>
      </c>
      <c r="R134" s="295">
        <f t="shared" si="12"/>
        <v>0</v>
      </c>
      <c r="S134" s="293" t="str">
        <f t="shared" si="13"/>
        <v/>
      </c>
      <c r="T134" s="294"/>
    </row>
    <row r="135" spans="1:20" ht="15" x14ac:dyDescent="0.25">
      <c r="A135" s="186"/>
      <c r="B135" s="195">
        <v>126</v>
      </c>
      <c r="C135" s="256"/>
      <c r="D135" s="232"/>
      <c r="E135" s="192">
        <f t="shared" si="14"/>
        <v>10</v>
      </c>
      <c r="F135" s="144" t="str">
        <f>IFERROR(IF(MID(D135,4,3)="AFE",VLOOKUP(D135,'Affiliated entities'!$B$7:$T$37,2,FALSE),VLOOKUP(A135,Beneficiaries!$A$9:$C$38,2,FALSE)),"")</f>
        <v/>
      </c>
      <c r="G135" s="187" t="str">
        <f>IFERROR(IF(MID(D135,4,3)="AFE",VLOOKUP(D135,'Affiliated entities'!$B$7:$T$37,4,FALSE),VLOOKUP(A135,Beneficiaries!$A$9:$C$38,3,FALSE)),"")</f>
        <v/>
      </c>
      <c r="H135" s="188" t="b">
        <f t="shared" si="8"/>
        <v>1</v>
      </c>
      <c r="I135" s="147" t="str">
        <f t="shared" si="9"/>
        <v/>
      </c>
      <c r="J135" s="300">
        <f t="shared" si="10"/>
        <v>0</v>
      </c>
      <c r="K135" s="291"/>
      <c r="L135" s="230"/>
      <c r="M135" s="150"/>
      <c r="N135" s="292"/>
      <c r="O135" s="430"/>
      <c r="P135" s="317" t="str">
        <f t="shared" si="11"/>
        <v/>
      </c>
      <c r="Q135" s="289" t="str">
        <f>IF(A135="","",IF(OR(N135&lt;'Summary Financial Statement'!$I$9,N135&gt;'Summary Financial Statement'!$L$9),"CHECK DATES",""))</f>
        <v/>
      </c>
      <c r="R135" s="295">
        <f t="shared" si="12"/>
        <v>0</v>
      </c>
      <c r="S135" s="293" t="str">
        <f t="shared" si="13"/>
        <v/>
      </c>
      <c r="T135" s="294"/>
    </row>
    <row r="136" spans="1:20" ht="15" x14ac:dyDescent="0.25">
      <c r="A136" s="186"/>
      <c r="B136" s="195">
        <v>127</v>
      </c>
      <c r="C136" s="256"/>
      <c r="D136" s="232"/>
      <c r="E136" s="192">
        <f t="shared" si="14"/>
        <v>10</v>
      </c>
      <c r="F136" s="144" t="str">
        <f>IFERROR(IF(MID(D136,4,3)="AFE",VLOOKUP(D136,'Affiliated entities'!$B$7:$T$37,2,FALSE),VLOOKUP(A136,Beneficiaries!$A$9:$C$38,2,FALSE)),"")</f>
        <v/>
      </c>
      <c r="G136" s="187" t="str">
        <f>IFERROR(IF(MID(D136,4,3)="AFE",VLOOKUP(D136,'Affiliated entities'!$B$7:$T$37,4,FALSE),VLOOKUP(A136,Beneficiaries!$A$9:$C$38,3,FALSE)),"")</f>
        <v/>
      </c>
      <c r="H136" s="188" t="b">
        <f t="shared" si="8"/>
        <v>1</v>
      </c>
      <c r="I136" s="147" t="str">
        <f t="shared" si="9"/>
        <v/>
      </c>
      <c r="J136" s="300">
        <f t="shared" si="10"/>
        <v>0</v>
      </c>
      <c r="K136" s="291"/>
      <c r="L136" s="230"/>
      <c r="M136" s="150"/>
      <c r="N136" s="292"/>
      <c r="O136" s="430"/>
      <c r="P136" s="317" t="str">
        <f t="shared" si="11"/>
        <v/>
      </c>
      <c r="Q136" s="289" t="str">
        <f>IF(A136="","",IF(OR(N136&lt;'Summary Financial Statement'!$I$9,N136&gt;'Summary Financial Statement'!$L$9),"CHECK DATES",""))</f>
        <v/>
      </c>
      <c r="R136" s="295">
        <f t="shared" si="12"/>
        <v>0</v>
      </c>
      <c r="S136" s="293" t="str">
        <f t="shared" si="13"/>
        <v/>
      </c>
      <c r="T136" s="294"/>
    </row>
    <row r="137" spans="1:20" ht="15" x14ac:dyDescent="0.25">
      <c r="A137" s="186"/>
      <c r="B137" s="195">
        <v>128</v>
      </c>
      <c r="C137" s="256"/>
      <c r="D137" s="232"/>
      <c r="E137" s="192">
        <f t="shared" si="14"/>
        <v>10</v>
      </c>
      <c r="F137" s="144" t="str">
        <f>IFERROR(IF(MID(D137,4,3)="AFE",VLOOKUP(D137,'Affiliated entities'!$B$7:$T$37,2,FALSE),VLOOKUP(A137,Beneficiaries!$A$9:$C$38,2,FALSE)),"")</f>
        <v/>
      </c>
      <c r="G137" s="187" t="str">
        <f>IFERROR(IF(MID(D137,4,3)="AFE",VLOOKUP(D137,'Affiliated entities'!$B$7:$T$37,4,FALSE),VLOOKUP(A137,Beneficiaries!$A$9:$C$38,3,FALSE)),"")</f>
        <v/>
      </c>
      <c r="H137" s="188" t="b">
        <f t="shared" si="8"/>
        <v>1</v>
      </c>
      <c r="I137" s="147" t="str">
        <f t="shared" si="9"/>
        <v/>
      </c>
      <c r="J137" s="300">
        <f t="shared" si="10"/>
        <v>0</v>
      </c>
      <c r="K137" s="291"/>
      <c r="L137" s="230"/>
      <c r="M137" s="150"/>
      <c r="N137" s="292"/>
      <c r="O137" s="430"/>
      <c r="P137" s="317" t="str">
        <f t="shared" si="11"/>
        <v/>
      </c>
      <c r="Q137" s="289" t="str">
        <f>IF(A137="","",IF(OR(N137&lt;'Summary Financial Statement'!$I$9,N137&gt;'Summary Financial Statement'!$L$9),"CHECK DATES",""))</f>
        <v/>
      </c>
      <c r="R137" s="295">
        <f t="shared" si="12"/>
        <v>0</v>
      </c>
      <c r="S137" s="293" t="str">
        <f t="shared" si="13"/>
        <v/>
      </c>
      <c r="T137" s="294"/>
    </row>
    <row r="138" spans="1:20" ht="15" x14ac:dyDescent="0.25">
      <c r="A138" s="186"/>
      <c r="B138" s="195">
        <v>129</v>
      </c>
      <c r="C138" s="256"/>
      <c r="D138" s="232"/>
      <c r="E138" s="192">
        <f t="shared" si="14"/>
        <v>10</v>
      </c>
      <c r="F138" s="144" t="str">
        <f>IFERROR(IF(MID(D138,4,3)="AFE",VLOOKUP(D138,'Affiliated entities'!$B$7:$T$37,2,FALSE),VLOOKUP(A138,Beneficiaries!$A$9:$C$38,2,FALSE)),"")</f>
        <v/>
      </c>
      <c r="G138" s="187" t="str">
        <f>IFERROR(IF(MID(D138,4,3)="AFE",VLOOKUP(D138,'Affiliated entities'!$B$7:$T$37,4,FALSE),VLOOKUP(A138,Beneficiaries!$A$9:$C$38,3,FALSE)),"")</f>
        <v/>
      </c>
      <c r="H138" s="188" t="b">
        <f t="shared" si="8"/>
        <v>1</v>
      </c>
      <c r="I138" s="147" t="str">
        <f t="shared" si="9"/>
        <v/>
      </c>
      <c r="J138" s="300">
        <f t="shared" si="10"/>
        <v>0</v>
      </c>
      <c r="K138" s="291"/>
      <c r="L138" s="230"/>
      <c r="M138" s="150"/>
      <c r="N138" s="292"/>
      <c r="O138" s="430"/>
      <c r="P138" s="317" t="str">
        <f t="shared" si="11"/>
        <v/>
      </c>
      <c r="Q138" s="289" t="str">
        <f>IF(A138="","",IF(OR(N138&lt;'Summary Financial Statement'!$I$9,N138&gt;'Summary Financial Statement'!$L$9),"CHECK DATES",""))</f>
        <v/>
      </c>
      <c r="R138" s="295">
        <f t="shared" si="12"/>
        <v>0</v>
      </c>
      <c r="S138" s="293" t="str">
        <f t="shared" si="13"/>
        <v/>
      </c>
      <c r="T138" s="294"/>
    </row>
    <row r="139" spans="1:20" ht="15" x14ac:dyDescent="0.25">
      <c r="A139" s="186"/>
      <c r="B139" s="195">
        <v>130</v>
      </c>
      <c r="C139" s="256"/>
      <c r="D139" s="232"/>
      <c r="E139" s="192">
        <f t="shared" si="14"/>
        <v>10</v>
      </c>
      <c r="F139" s="144" t="str">
        <f>IFERROR(IF(MID(D139,4,3)="AFE",VLOOKUP(D139,'Affiliated entities'!$B$7:$T$37,2,FALSE),VLOOKUP(A139,Beneficiaries!$A$9:$C$38,2,FALSE)),"")</f>
        <v/>
      </c>
      <c r="G139" s="187" t="str">
        <f>IFERROR(IF(MID(D139,4,3)="AFE",VLOOKUP(D139,'Affiliated entities'!$B$7:$T$37,4,FALSE),VLOOKUP(A139,Beneficiaries!$A$9:$C$38,3,FALSE)),"")</f>
        <v/>
      </c>
      <c r="H139" s="188" t="b">
        <f t="shared" ref="H139:H202" si="15">IF(I139="Partner",TRUE,ISNUMBER(FIND(A139,D139)))</f>
        <v>1</v>
      </c>
      <c r="I139" s="147" t="str">
        <f t="shared" ref="I139:I202" si="16">IF(A139&lt;&gt;"",D139,"")</f>
        <v/>
      </c>
      <c r="J139" s="300">
        <f t="shared" ref="J139:J202" si="17">IF(I139="partner",A139,0)</f>
        <v>0</v>
      </c>
      <c r="K139" s="291"/>
      <c r="L139" s="230"/>
      <c r="M139" s="150"/>
      <c r="N139" s="292"/>
      <c r="O139" s="430"/>
      <c r="P139" s="317" t="str">
        <f t="shared" ref="P139:P202" si="18">IF(A139="","",(IF(OR(C139="",D139="",K139="",M139="",N139="",O139=""),"FILL ALL FIELDS","")))</f>
        <v/>
      </c>
      <c r="Q139" s="289" t="str">
        <f>IF(A139="","",IF(OR(N139&lt;'Summary Financial Statement'!$I$9,N139&gt;'Summary Financial Statement'!$L$9),"CHECK DATES",""))</f>
        <v/>
      </c>
      <c r="R139" s="295">
        <f t="shared" ref="R139:R202" si="19">O139</f>
        <v>0</v>
      </c>
      <c r="S139" s="293" t="str">
        <f t="shared" ref="S139:S202" si="20">IF(R139&lt;O139,O139-R139,"")</f>
        <v/>
      </c>
      <c r="T139" s="294"/>
    </row>
    <row r="140" spans="1:20" ht="15" x14ac:dyDescent="0.25">
      <c r="A140" s="186"/>
      <c r="B140" s="195">
        <v>131</v>
      </c>
      <c r="C140" s="256"/>
      <c r="D140" s="232"/>
      <c r="E140" s="192">
        <f t="shared" ref="E140:E203" si="21">IF(H140=TRUE,10,0)</f>
        <v>10</v>
      </c>
      <c r="F140" s="144" t="str">
        <f>IFERROR(IF(MID(D140,4,3)="AFE",VLOOKUP(D140,'Affiliated entities'!$B$7:$T$37,2,FALSE),VLOOKUP(A140,Beneficiaries!$A$9:$C$38,2,FALSE)),"")</f>
        <v/>
      </c>
      <c r="G140" s="187" t="str">
        <f>IFERROR(IF(MID(D140,4,3)="AFE",VLOOKUP(D140,'Affiliated entities'!$B$7:$T$37,4,FALSE),VLOOKUP(A140,Beneficiaries!$A$9:$C$38,3,FALSE)),"")</f>
        <v/>
      </c>
      <c r="H140" s="188" t="b">
        <f t="shared" si="15"/>
        <v>1</v>
      </c>
      <c r="I140" s="147" t="str">
        <f t="shared" si="16"/>
        <v/>
      </c>
      <c r="J140" s="300">
        <f t="shared" si="17"/>
        <v>0</v>
      </c>
      <c r="K140" s="291"/>
      <c r="L140" s="230"/>
      <c r="M140" s="150"/>
      <c r="N140" s="292"/>
      <c r="O140" s="430"/>
      <c r="P140" s="317" t="str">
        <f t="shared" si="18"/>
        <v/>
      </c>
      <c r="Q140" s="289" t="str">
        <f>IF(A140="","",IF(OR(N140&lt;'Summary Financial Statement'!$I$9,N140&gt;'Summary Financial Statement'!$L$9),"CHECK DATES",""))</f>
        <v/>
      </c>
      <c r="R140" s="295">
        <f t="shared" si="19"/>
        <v>0</v>
      </c>
      <c r="S140" s="293" t="str">
        <f t="shared" si="20"/>
        <v/>
      </c>
      <c r="T140" s="294"/>
    </row>
    <row r="141" spans="1:20" ht="15" x14ac:dyDescent="0.25">
      <c r="A141" s="186"/>
      <c r="B141" s="195">
        <v>132</v>
      </c>
      <c r="C141" s="256"/>
      <c r="D141" s="232"/>
      <c r="E141" s="192">
        <f t="shared" si="21"/>
        <v>10</v>
      </c>
      <c r="F141" s="144" t="str">
        <f>IFERROR(IF(MID(D141,4,3)="AFE",VLOOKUP(D141,'Affiliated entities'!$B$7:$T$37,2,FALSE),VLOOKUP(A141,Beneficiaries!$A$9:$C$38,2,FALSE)),"")</f>
        <v/>
      </c>
      <c r="G141" s="187" t="str">
        <f>IFERROR(IF(MID(D141,4,3)="AFE",VLOOKUP(D141,'Affiliated entities'!$B$7:$T$37,4,FALSE),VLOOKUP(A141,Beneficiaries!$A$9:$C$38,3,FALSE)),"")</f>
        <v/>
      </c>
      <c r="H141" s="188" t="b">
        <f t="shared" si="15"/>
        <v>1</v>
      </c>
      <c r="I141" s="147" t="str">
        <f t="shared" si="16"/>
        <v/>
      </c>
      <c r="J141" s="300">
        <f t="shared" si="17"/>
        <v>0</v>
      </c>
      <c r="K141" s="291"/>
      <c r="L141" s="230"/>
      <c r="M141" s="150"/>
      <c r="N141" s="292"/>
      <c r="O141" s="430"/>
      <c r="P141" s="317" t="str">
        <f t="shared" si="18"/>
        <v/>
      </c>
      <c r="Q141" s="289" t="str">
        <f>IF(A141="","",IF(OR(N141&lt;'Summary Financial Statement'!$I$9,N141&gt;'Summary Financial Statement'!$L$9),"CHECK DATES",""))</f>
        <v/>
      </c>
      <c r="R141" s="295">
        <f t="shared" si="19"/>
        <v>0</v>
      </c>
      <c r="S141" s="293" t="str">
        <f t="shared" si="20"/>
        <v/>
      </c>
      <c r="T141" s="294"/>
    </row>
    <row r="142" spans="1:20" ht="15" x14ac:dyDescent="0.25">
      <c r="A142" s="186"/>
      <c r="B142" s="195">
        <v>133</v>
      </c>
      <c r="C142" s="256"/>
      <c r="D142" s="232"/>
      <c r="E142" s="192">
        <f t="shared" si="21"/>
        <v>10</v>
      </c>
      <c r="F142" s="144" t="str">
        <f>IFERROR(IF(MID(D142,4,3)="AFE",VLOOKUP(D142,'Affiliated entities'!$B$7:$T$37,2,FALSE),VLOOKUP(A142,Beneficiaries!$A$9:$C$38,2,FALSE)),"")</f>
        <v/>
      </c>
      <c r="G142" s="187" t="str">
        <f>IFERROR(IF(MID(D142,4,3)="AFE",VLOOKUP(D142,'Affiliated entities'!$B$7:$T$37,4,FALSE),VLOOKUP(A142,Beneficiaries!$A$9:$C$38,3,FALSE)),"")</f>
        <v/>
      </c>
      <c r="H142" s="188" t="b">
        <f t="shared" si="15"/>
        <v>1</v>
      </c>
      <c r="I142" s="147" t="str">
        <f t="shared" si="16"/>
        <v/>
      </c>
      <c r="J142" s="300">
        <f t="shared" si="17"/>
        <v>0</v>
      </c>
      <c r="K142" s="291"/>
      <c r="L142" s="230"/>
      <c r="M142" s="150"/>
      <c r="N142" s="292"/>
      <c r="O142" s="430"/>
      <c r="P142" s="317" t="str">
        <f t="shared" si="18"/>
        <v/>
      </c>
      <c r="Q142" s="289" t="str">
        <f>IF(A142="","",IF(OR(N142&lt;'Summary Financial Statement'!$I$9,N142&gt;'Summary Financial Statement'!$L$9),"CHECK DATES",""))</f>
        <v/>
      </c>
      <c r="R142" s="295">
        <f t="shared" si="19"/>
        <v>0</v>
      </c>
      <c r="S142" s="293" t="str">
        <f t="shared" si="20"/>
        <v/>
      </c>
      <c r="T142" s="294"/>
    </row>
    <row r="143" spans="1:20" ht="15" x14ac:dyDescent="0.25">
      <c r="A143" s="186"/>
      <c r="B143" s="195">
        <v>134</v>
      </c>
      <c r="C143" s="256"/>
      <c r="D143" s="232"/>
      <c r="E143" s="192">
        <f t="shared" si="21"/>
        <v>10</v>
      </c>
      <c r="F143" s="144" t="str">
        <f>IFERROR(IF(MID(D143,4,3)="AFE",VLOOKUP(D143,'Affiliated entities'!$B$7:$T$37,2,FALSE),VLOOKUP(A143,Beneficiaries!$A$9:$C$38,2,FALSE)),"")</f>
        <v/>
      </c>
      <c r="G143" s="187" t="str">
        <f>IFERROR(IF(MID(D143,4,3)="AFE",VLOOKUP(D143,'Affiliated entities'!$B$7:$T$37,4,FALSE),VLOOKUP(A143,Beneficiaries!$A$9:$C$38,3,FALSE)),"")</f>
        <v/>
      </c>
      <c r="H143" s="188" t="b">
        <f t="shared" si="15"/>
        <v>1</v>
      </c>
      <c r="I143" s="147" t="str">
        <f t="shared" si="16"/>
        <v/>
      </c>
      <c r="J143" s="300">
        <f t="shared" si="17"/>
        <v>0</v>
      </c>
      <c r="K143" s="291"/>
      <c r="L143" s="230"/>
      <c r="M143" s="150"/>
      <c r="N143" s="292"/>
      <c r="O143" s="430"/>
      <c r="P143" s="317" t="str">
        <f t="shared" si="18"/>
        <v/>
      </c>
      <c r="Q143" s="289" t="str">
        <f>IF(A143="","",IF(OR(N143&lt;'Summary Financial Statement'!$I$9,N143&gt;'Summary Financial Statement'!$L$9),"CHECK DATES",""))</f>
        <v/>
      </c>
      <c r="R143" s="295">
        <f t="shared" si="19"/>
        <v>0</v>
      </c>
      <c r="S143" s="293" t="str">
        <f t="shared" si="20"/>
        <v/>
      </c>
      <c r="T143" s="294"/>
    </row>
    <row r="144" spans="1:20" ht="15" x14ac:dyDescent="0.25">
      <c r="A144" s="186"/>
      <c r="B144" s="195">
        <v>135</v>
      </c>
      <c r="C144" s="256"/>
      <c r="D144" s="232"/>
      <c r="E144" s="192">
        <f t="shared" si="21"/>
        <v>10</v>
      </c>
      <c r="F144" s="144" t="str">
        <f>IFERROR(IF(MID(D144,4,3)="AFE",VLOOKUP(D144,'Affiliated entities'!$B$7:$T$37,2,FALSE),VLOOKUP(A144,Beneficiaries!$A$9:$C$38,2,FALSE)),"")</f>
        <v/>
      </c>
      <c r="G144" s="187" t="str">
        <f>IFERROR(IF(MID(D144,4,3)="AFE",VLOOKUP(D144,'Affiliated entities'!$B$7:$T$37,4,FALSE),VLOOKUP(A144,Beneficiaries!$A$9:$C$38,3,FALSE)),"")</f>
        <v/>
      </c>
      <c r="H144" s="188" t="b">
        <f t="shared" si="15"/>
        <v>1</v>
      </c>
      <c r="I144" s="147" t="str">
        <f t="shared" si="16"/>
        <v/>
      </c>
      <c r="J144" s="300">
        <f t="shared" si="17"/>
        <v>0</v>
      </c>
      <c r="K144" s="291"/>
      <c r="L144" s="230"/>
      <c r="M144" s="150"/>
      <c r="N144" s="292"/>
      <c r="O144" s="430"/>
      <c r="P144" s="317" t="str">
        <f t="shared" si="18"/>
        <v/>
      </c>
      <c r="Q144" s="289" t="str">
        <f>IF(A144="","",IF(OR(N144&lt;'Summary Financial Statement'!$I$9,N144&gt;'Summary Financial Statement'!$L$9),"CHECK DATES",""))</f>
        <v/>
      </c>
      <c r="R144" s="295">
        <f t="shared" si="19"/>
        <v>0</v>
      </c>
      <c r="S144" s="293" t="str">
        <f t="shared" si="20"/>
        <v/>
      </c>
      <c r="T144" s="294"/>
    </row>
    <row r="145" spans="1:20" ht="15" x14ac:dyDescent="0.25">
      <c r="A145" s="186"/>
      <c r="B145" s="195">
        <v>136</v>
      </c>
      <c r="C145" s="256"/>
      <c r="D145" s="232"/>
      <c r="E145" s="192">
        <f t="shared" si="21"/>
        <v>10</v>
      </c>
      <c r="F145" s="144" t="str">
        <f>IFERROR(IF(MID(D145,4,3)="AFE",VLOOKUP(D145,'Affiliated entities'!$B$7:$T$37,2,FALSE),VLOOKUP(A145,Beneficiaries!$A$9:$C$38,2,FALSE)),"")</f>
        <v/>
      </c>
      <c r="G145" s="187" t="str">
        <f>IFERROR(IF(MID(D145,4,3)="AFE",VLOOKUP(D145,'Affiliated entities'!$B$7:$T$37,4,FALSE),VLOOKUP(A145,Beneficiaries!$A$9:$C$38,3,FALSE)),"")</f>
        <v/>
      </c>
      <c r="H145" s="188" t="b">
        <f t="shared" si="15"/>
        <v>1</v>
      </c>
      <c r="I145" s="147" t="str">
        <f t="shared" si="16"/>
        <v/>
      </c>
      <c r="J145" s="300">
        <f t="shared" si="17"/>
        <v>0</v>
      </c>
      <c r="K145" s="291"/>
      <c r="L145" s="230"/>
      <c r="M145" s="150"/>
      <c r="N145" s="292"/>
      <c r="O145" s="430"/>
      <c r="P145" s="317" t="str">
        <f t="shared" si="18"/>
        <v/>
      </c>
      <c r="Q145" s="289" t="str">
        <f>IF(A145="","",IF(OR(N145&lt;'Summary Financial Statement'!$I$9,N145&gt;'Summary Financial Statement'!$L$9),"CHECK DATES",""))</f>
        <v/>
      </c>
      <c r="R145" s="295">
        <f t="shared" si="19"/>
        <v>0</v>
      </c>
      <c r="S145" s="293" t="str">
        <f t="shared" si="20"/>
        <v/>
      </c>
      <c r="T145" s="294"/>
    </row>
    <row r="146" spans="1:20" ht="15" x14ac:dyDescent="0.25">
      <c r="A146" s="186"/>
      <c r="B146" s="195">
        <v>137</v>
      </c>
      <c r="C146" s="256"/>
      <c r="D146" s="232"/>
      <c r="E146" s="192">
        <f t="shared" si="21"/>
        <v>10</v>
      </c>
      <c r="F146" s="144" t="str">
        <f>IFERROR(IF(MID(D146,4,3)="AFE",VLOOKUP(D146,'Affiliated entities'!$B$7:$T$37,2,FALSE),VLOOKUP(A146,Beneficiaries!$A$9:$C$38,2,FALSE)),"")</f>
        <v/>
      </c>
      <c r="G146" s="187" t="str">
        <f>IFERROR(IF(MID(D146,4,3)="AFE",VLOOKUP(D146,'Affiliated entities'!$B$7:$T$37,4,FALSE),VLOOKUP(A146,Beneficiaries!$A$9:$C$38,3,FALSE)),"")</f>
        <v/>
      </c>
      <c r="H146" s="188" t="b">
        <f t="shared" si="15"/>
        <v>1</v>
      </c>
      <c r="I146" s="147" t="str">
        <f t="shared" si="16"/>
        <v/>
      </c>
      <c r="J146" s="300">
        <f t="shared" si="17"/>
        <v>0</v>
      </c>
      <c r="K146" s="291"/>
      <c r="L146" s="230"/>
      <c r="M146" s="150"/>
      <c r="N146" s="292"/>
      <c r="O146" s="430"/>
      <c r="P146" s="317" t="str">
        <f t="shared" si="18"/>
        <v/>
      </c>
      <c r="Q146" s="289" t="str">
        <f>IF(A146="","",IF(OR(N146&lt;'Summary Financial Statement'!$I$9,N146&gt;'Summary Financial Statement'!$L$9),"CHECK DATES",""))</f>
        <v/>
      </c>
      <c r="R146" s="295">
        <f t="shared" si="19"/>
        <v>0</v>
      </c>
      <c r="S146" s="293" t="str">
        <f t="shared" si="20"/>
        <v/>
      </c>
      <c r="T146" s="294"/>
    </row>
    <row r="147" spans="1:20" ht="15" x14ac:dyDescent="0.25">
      <c r="A147" s="186"/>
      <c r="B147" s="195">
        <v>138</v>
      </c>
      <c r="C147" s="256"/>
      <c r="D147" s="232"/>
      <c r="E147" s="192">
        <f t="shared" si="21"/>
        <v>10</v>
      </c>
      <c r="F147" s="144" t="str">
        <f>IFERROR(IF(MID(D147,4,3)="AFE",VLOOKUP(D147,'Affiliated entities'!$B$7:$T$37,2,FALSE),VLOOKUP(A147,Beneficiaries!$A$9:$C$38,2,FALSE)),"")</f>
        <v/>
      </c>
      <c r="G147" s="187" t="str">
        <f>IFERROR(IF(MID(D147,4,3)="AFE",VLOOKUP(D147,'Affiliated entities'!$B$7:$T$37,4,FALSE),VLOOKUP(A147,Beneficiaries!$A$9:$C$38,3,FALSE)),"")</f>
        <v/>
      </c>
      <c r="H147" s="188" t="b">
        <f t="shared" si="15"/>
        <v>1</v>
      </c>
      <c r="I147" s="147" t="str">
        <f t="shared" si="16"/>
        <v/>
      </c>
      <c r="J147" s="300">
        <f t="shared" si="17"/>
        <v>0</v>
      </c>
      <c r="K147" s="291"/>
      <c r="L147" s="230"/>
      <c r="M147" s="150"/>
      <c r="N147" s="292"/>
      <c r="O147" s="430"/>
      <c r="P147" s="317" t="str">
        <f t="shared" si="18"/>
        <v/>
      </c>
      <c r="Q147" s="289" t="str">
        <f>IF(A147="","",IF(OR(N147&lt;'Summary Financial Statement'!$I$9,N147&gt;'Summary Financial Statement'!$L$9),"CHECK DATES",""))</f>
        <v/>
      </c>
      <c r="R147" s="295">
        <f t="shared" si="19"/>
        <v>0</v>
      </c>
      <c r="S147" s="293" t="str">
        <f t="shared" si="20"/>
        <v/>
      </c>
      <c r="T147" s="294"/>
    </row>
    <row r="148" spans="1:20" ht="15" x14ac:dyDescent="0.25">
      <c r="A148" s="186"/>
      <c r="B148" s="195">
        <v>139</v>
      </c>
      <c r="C148" s="256"/>
      <c r="D148" s="232"/>
      <c r="E148" s="192">
        <f t="shared" si="21"/>
        <v>10</v>
      </c>
      <c r="F148" s="144" t="str">
        <f>IFERROR(IF(MID(D148,4,3)="AFE",VLOOKUP(D148,'Affiliated entities'!$B$7:$T$37,2,FALSE),VLOOKUP(A148,Beneficiaries!$A$9:$C$38,2,FALSE)),"")</f>
        <v/>
      </c>
      <c r="G148" s="187" t="str">
        <f>IFERROR(IF(MID(D148,4,3)="AFE",VLOOKUP(D148,'Affiliated entities'!$B$7:$T$37,4,FALSE),VLOOKUP(A148,Beneficiaries!$A$9:$C$38,3,FALSE)),"")</f>
        <v/>
      </c>
      <c r="H148" s="188" t="b">
        <f t="shared" si="15"/>
        <v>1</v>
      </c>
      <c r="I148" s="147" t="str">
        <f t="shared" si="16"/>
        <v/>
      </c>
      <c r="J148" s="300">
        <f t="shared" si="17"/>
        <v>0</v>
      </c>
      <c r="K148" s="291"/>
      <c r="L148" s="230"/>
      <c r="M148" s="150"/>
      <c r="N148" s="292"/>
      <c r="O148" s="430"/>
      <c r="P148" s="317" t="str">
        <f t="shared" si="18"/>
        <v/>
      </c>
      <c r="Q148" s="289" t="str">
        <f>IF(A148="","",IF(OR(N148&lt;'Summary Financial Statement'!$I$9,N148&gt;'Summary Financial Statement'!$L$9),"CHECK DATES",""))</f>
        <v/>
      </c>
      <c r="R148" s="295">
        <f t="shared" si="19"/>
        <v>0</v>
      </c>
      <c r="S148" s="293" t="str">
        <f t="shared" si="20"/>
        <v/>
      </c>
      <c r="T148" s="294"/>
    </row>
    <row r="149" spans="1:20" ht="15" x14ac:dyDescent="0.25">
      <c r="A149" s="186"/>
      <c r="B149" s="195">
        <v>140</v>
      </c>
      <c r="C149" s="256"/>
      <c r="D149" s="232"/>
      <c r="E149" s="192">
        <f t="shared" si="21"/>
        <v>10</v>
      </c>
      <c r="F149" s="144" t="str">
        <f>IFERROR(IF(MID(D149,4,3)="AFE",VLOOKUP(D149,'Affiliated entities'!$B$7:$T$37,2,FALSE),VLOOKUP(A149,Beneficiaries!$A$9:$C$38,2,FALSE)),"")</f>
        <v/>
      </c>
      <c r="G149" s="187" t="str">
        <f>IFERROR(IF(MID(D149,4,3)="AFE",VLOOKUP(D149,'Affiliated entities'!$B$7:$T$37,4,FALSE),VLOOKUP(A149,Beneficiaries!$A$9:$C$38,3,FALSE)),"")</f>
        <v/>
      </c>
      <c r="H149" s="188" t="b">
        <f t="shared" si="15"/>
        <v>1</v>
      </c>
      <c r="I149" s="147" t="str">
        <f t="shared" si="16"/>
        <v/>
      </c>
      <c r="J149" s="300">
        <f t="shared" si="17"/>
        <v>0</v>
      </c>
      <c r="K149" s="291"/>
      <c r="L149" s="230"/>
      <c r="M149" s="150"/>
      <c r="N149" s="292"/>
      <c r="O149" s="430"/>
      <c r="P149" s="317" t="str">
        <f t="shared" si="18"/>
        <v/>
      </c>
      <c r="Q149" s="289" t="str">
        <f>IF(A149="","",IF(OR(N149&lt;'Summary Financial Statement'!$I$9,N149&gt;'Summary Financial Statement'!$L$9),"CHECK DATES",""))</f>
        <v/>
      </c>
      <c r="R149" s="295">
        <f t="shared" si="19"/>
        <v>0</v>
      </c>
      <c r="S149" s="293" t="str">
        <f t="shared" si="20"/>
        <v/>
      </c>
      <c r="T149" s="294"/>
    </row>
    <row r="150" spans="1:20" ht="15" x14ac:dyDescent="0.25">
      <c r="A150" s="186"/>
      <c r="B150" s="195">
        <v>141</v>
      </c>
      <c r="C150" s="256"/>
      <c r="D150" s="232"/>
      <c r="E150" s="192">
        <f t="shared" si="21"/>
        <v>10</v>
      </c>
      <c r="F150" s="144" t="str">
        <f>IFERROR(IF(MID(D150,4,3)="AFE",VLOOKUP(D150,'Affiliated entities'!$B$7:$T$37,2,FALSE),VLOOKUP(A150,Beneficiaries!$A$9:$C$38,2,FALSE)),"")</f>
        <v/>
      </c>
      <c r="G150" s="187" t="str">
        <f>IFERROR(IF(MID(D150,4,3)="AFE",VLOOKUP(D150,'Affiliated entities'!$B$7:$T$37,4,FALSE),VLOOKUP(A150,Beneficiaries!$A$9:$C$38,3,FALSE)),"")</f>
        <v/>
      </c>
      <c r="H150" s="188" t="b">
        <f t="shared" si="15"/>
        <v>1</v>
      </c>
      <c r="I150" s="147" t="str">
        <f t="shared" si="16"/>
        <v/>
      </c>
      <c r="J150" s="300">
        <f t="shared" si="17"/>
        <v>0</v>
      </c>
      <c r="K150" s="291"/>
      <c r="L150" s="230"/>
      <c r="M150" s="150"/>
      <c r="N150" s="292"/>
      <c r="O150" s="430"/>
      <c r="P150" s="317" t="str">
        <f t="shared" si="18"/>
        <v/>
      </c>
      <c r="Q150" s="289" t="str">
        <f>IF(A150="","",IF(OR(N150&lt;'Summary Financial Statement'!$I$9,N150&gt;'Summary Financial Statement'!$L$9),"CHECK DATES",""))</f>
        <v/>
      </c>
      <c r="R150" s="295">
        <f t="shared" si="19"/>
        <v>0</v>
      </c>
      <c r="S150" s="293" t="str">
        <f t="shared" si="20"/>
        <v/>
      </c>
      <c r="T150" s="294"/>
    </row>
    <row r="151" spans="1:20" ht="15" x14ac:dyDescent="0.25">
      <c r="A151" s="186"/>
      <c r="B151" s="195">
        <v>142</v>
      </c>
      <c r="C151" s="256"/>
      <c r="D151" s="232"/>
      <c r="E151" s="192">
        <f t="shared" si="21"/>
        <v>10</v>
      </c>
      <c r="F151" s="144" t="str">
        <f>IFERROR(IF(MID(D151,4,3)="AFE",VLOOKUP(D151,'Affiliated entities'!$B$7:$T$37,2,FALSE),VLOOKUP(A151,Beneficiaries!$A$9:$C$38,2,FALSE)),"")</f>
        <v/>
      </c>
      <c r="G151" s="187" t="str">
        <f>IFERROR(IF(MID(D151,4,3)="AFE",VLOOKUP(D151,'Affiliated entities'!$B$7:$T$37,4,FALSE),VLOOKUP(A151,Beneficiaries!$A$9:$C$38,3,FALSE)),"")</f>
        <v/>
      </c>
      <c r="H151" s="188" t="b">
        <f t="shared" si="15"/>
        <v>1</v>
      </c>
      <c r="I151" s="147" t="str">
        <f t="shared" si="16"/>
        <v/>
      </c>
      <c r="J151" s="300">
        <f t="shared" si="17"/>
        <v>0</v>
      </c>
      <c r="K151" s="291"/>
      <c r="L151" s="230"/>
      <c r="M151" s="150"/>
      <c r="N151" s="292"/>
      <c r="O151" s="430"/>
      <c r="P151" s="317" t="str">
        <f t="shared" si="18"/>
        <v/>
      </c>
      <c r="Q151" s="289" t="str">
        <f>IF(A151="","",IF(OR(N151&lt;'Summary Financial Statement'!$I$9,N151&gt;'Summary Financial Statement'!$L$9),"CHECK DATES",""))</f>
        <v/>
      </c>
      <c r="R151" s="295">
        <f t="shared" si="19"/>
        <v>0</v>
      </c>
      <c r="S151" s="293" t="str">
        <f t="shared" si="20"/>
        <v/>
      </c>
      <c r="T151" s="294"/>
    </row>
    <row r="152" spans="1:20" ht="15" x14ac:dyDescent="0.25">
      <c r="A152" s="186"/>
      <c r="B152" s="195">
        <v>143</v>
      </c>
      <c r="C152" s="256"/>
      <c r="D152" s="232"/>
      <c r="E152" s="192">
        <f t="shared" si="21"/>
        <v>10</v>
      </c>
      <c r="F152" s="144" t="str">
        <f>IFERROR(IF(MID(D152,4,3)="AFE",VLOOKUP(D152,'Affiliated entities'!$B$7:$T$37,2,FALSE),VLOOKUP(A152,Beneficiaries!$A$9:$C$38,2,FALSE)),"")</f>
        <v/>
      </c>
      <c r="G152" s="187" t="str">
        <f>IFERROR(IF(MID(D152,4,3)="AFE",VLOOKUP(D152,'Affiliated entities'!$B$7:$T$37,4,FALSE),VLOOKUP(A152,Beneficiaries!$A$9:$C$38,3,FALSE)),"")</f>
        <v/>
      </c>
      <c r="H152" s="188" t="b">
        <f t="shared" si="15"/>
        <v>1</v>
      </c>
      <c r="I152" s="147" t="str">
        <f t="shared" si="16"/>
        <v/>
      </c>
      <c r="J152" s="300">
        <f t="shared" si="17"/>
        <v>0</v>
      </c>
      <c r="K152" s="291"/>
      <c r="L152" s="230"/>
      <c r="M152" s="150"/>
      <c r="N152" s="292"/>
      <c r="O152" s="430"/>
      <c r="P152" s="317" t="str">
        <f t="shared" si="18"/>
        <v/>
      </c>
      <c r="Q152" s="289" t="str">
        <f>IF(A152="","",IF(OR(N152&lt;'Summary Financial Statement'!$I$9,N152&gt;'Summary Financial Statement'!$L$9),"CHECK DATES",""))</f>
        <v/>
      </c>
      <c r="R152" s="295">
        <f t="shared" si="19"/>
        <v>0</v>
      </c>
      <c r="S152" s="293" t="str">
        <f t="shared" si="20"/>
        <v/>
      </c>
      <c r="T152" s="294"/>
    </row>
    <row r="153" spans="1:20" ht="15" x14ac:dyDescent="0.25">
      <c r="A153" s="186"/>
      <c r="B153" s="195">
        <v>144</v>
      </c>
      <c r="C153" s="256"/>
      <c r="D153" s="232"/>
      <c r="E153" s="192">
        <f t="shared" si="21"/>
        <v>10</v>
      </c>
      <c r="F153" s="144" t="str">
        <f>IFERROR(IF(MID(D153,4,3)="AFE",VLOOKUP(D153,'Affiliated entities'!$B$7:$T$37,2,FALSE),VLOOKUP(A153,Beneficiaries!$A$9:$C$38,2,FALSE)),"")</f>
        <v/>
      </c>
      <c r="G153" s="187" t="str">
        <f>IFERROR(IF(MID(D153,4,3)="AFE",VLOOKUP(D153,'Affiliated entities'!$B$7:$T$37,4,FALSE),VLOOKUP(A153,Beneficiaries!$A$9:$C$38,3,FALSE)),"")</f>
        <v/>
      </c>
      <c r="H153" s="188" t="b">
        <f t="shared" si="15"/>
        <v>1</v>
      </c>
      <c r="I153" s="147" t="str">
        <f t="shared" si="16"/>
        <v/>
      </c>
      <c r="J153" s="300">
        <f t="shared" si="17"/>
        <v>0</v>
      </c>
      <c r="K153" s="291"/>
      <c r="L153" s="230"/>
      <c r="M153" s="150"/>
      <c r="N153" s="292"/>
      <c r="O153" s="430"/>
      <c r="P153" s="317" t="str">
        <f t="shared" si="18"/>
        <v/>
      </c>
      <c r="Q153" s="289" t="str">
        <f>IF(A153="","",IF(OR(N153&lt;'Summary Financial Statement'!$I$9,N153&gt;'Summary Financial Statement'!$L$9),"CHECK DATES",""))</f>
        <v/>
      </c>
      <c r="R153" s="295">
        <f t="shared" si="19"/>
        <v>0</v>
      </c>
      <c r="S153" s="293" t="str">
        <f t="shared" si="20"/>
        <v/>
      </c>
      <c r="T153" s="294"/>
    </row>
    <row r="154" spans="1:20" ht="15" x14ac:dyDescent="0.25">
      <c r="A154" s="186"/>
      <c r="B154" s="195">
        <v>145</v>
      </c>
      <c r="C154" s="256"/>
      <c r="D154" s="232"/>
      <c r="E154" s="192">
        <f t="shared" si="21"/>
        <v>10</v>
      </c>
      <c r="F154" s="144" t="str">
        <f>IFERROR(IF(MID(D154,4,3)="AFE",VLOOKUP(D154,'Affiliated entities'!$B$7:$T$37,2,FALSE),VLOOKUP(A154,Beneficiaries!$A$9:$C$38,2,FALSE)),"")</f>
        <v/>
      </c>
      <c r="G154" s="187" t="str">
        <f>IFERROR(IF(MID(D154,4,3)="AFE",VLOOKUP(D154,'Affiliated entities'!$B$7:$T$37,4,FALSE),VLOOKUP(A154,Beneficiaries!$A$9:$C$38,3,FALSE)),"")</f>
        <v/>
      </c>
      <c r="H154" s="188" t="b">
        <f t="shared" si="15"/>
        <v>1</v>
      </c>
      <c r="I154" s="147" t="str">
        <f t="shared" si="16"/>
        <v/>
      </c>
      <c r="J154" s="300">
        <f t="shared" si="17"/>
        <v>0</v>
      </c>
      <c r="K154" s="291"/>
      <c r="L154" s="230"/>
      <c r="M154" s="150"/>
      <c r="N154" s="292"/>
      <c r="O154" s="430"/>
      <c r="P154" s="317" t="str">
        <f t="shared" si="18"/>
        <v/>
      </c>
      <c r="Q154" s="289" t="str">
        <f>IF(A154="","",IF(OR(N154&lt;'Summary Financial Statement'!$I$9,N154&gt;'Summary Financial Statement'!$L$9),"CHECK DATES",""))</f>
        <v/>
      </c>
      <c r="R154" s="295">
        <f t="shared" si="19"/>
        <v>0</v>
      </c>
      <c r="S154" s="293" t="str">
        <f t="shared" si="20"/>
        <v/>
      </c>
      <c r="T154" s="294"/>
    </row>
    <row r="155" spans="1:20" ht="15" x14ac:dyDescent="0.25">
      <c r="A155" s="186"/>
      <c r="B155" s="195">
        <v>146</v>
      </c>
      <c r="C155" s="256"/>
      <c r="D155" s="232"/>
      <c r="E155" s="192">
        <f t="shared" si="21"/>
        <v>10</v>
      </c>
      <c r="F155" s="144" t="str">
        <f>IFERROR(IF(MID(D155,4,3)="AFE",VLOOKUP(D155,'Affiliated entities'!$B$7:$T$37,2,FALSE),VLOOKUP(A155,Beneficiaries!$A$9:$C$38,2,FALSE)),"")</f>
        <v/>
      </c>
      <c r="G155" s="187" t="str">
        <f>IFERROR(IF(MID(D155,4,3)="AFE",VLOOKUP(D155,'Affiliated entities'!$B$7:$T$37,4,FALSE),VLOOKUP(A155,Beneficiaries!$A$9:$C$38,3,FALSE)),"")</f>
        <v/>
      </c>
      <c r="H155" s="188" t="b">
        <f t="shared" si="15"/>
        <v>1</v>
      </c>
      <c r="I155" s="147" t="str">
        <f t="shared" si="16"/>
        <v/>
      </c>
      <c r="J155" s="300">
        <f t="shared" si="17"/>
        <v>0</v>
      </c>
      <c r="K155" s="291"/>
      <c r="L155" s="230"/>
      <c r="M155" s="150"/>
      <c r="N155" s="292"/>
      <c r="O155" s="430"/>
      <c r="P155" s="317" t="str">
        <f t="shared" si="18"/>
        <v/>
      </c>
      <c r="Q155" s="289" t="str">
        <f>IF(A155="","",IF(OR(N155&lt;'Summary Financial Statement'!$I$9,N155&gt;'Summary Financial Statement'!$L$9),"CHECK DATES",""))</f>
        <v/>
      </c>
      <c r="R155" s="295">
        <f t="shared" si="19"/>
        <v>0</v>
      </c>
      <c r="S155" s="293" t="str">
        <f t="shared" si="20"/>
        <v/>
      </c>
      <c r="T155" s="294"/>
    </row>
    <row r="156" spans="1:20" ht="15" x14ac:dyDescent="0.25">
      <c r="A156" s="186"/>
      <c r="B156" s="195">
        <v>147</v>
      </c>
      <c r="C156" s="256"/>
      <c r="D156" s="232"/>
      <c r="E156" s="192">
        <f t="shared" si="21"/>
        <v>10</v>
      </c>
      <c r="F156" s="144" t="str">
        <f>IFERROR(IF(MID(D156,4,3)="AFE",VLOOKUP(D156,'Affiliated entities'!$B$7:$T$37,2,FALSE),VLOOKUP(A156,Beneficiaries!$A$9:$C$38,2,FALSE)),"")</f>
        <v/>
      </c>
      <c r="G156" s="187" t="str">
        <f>IFERROR(IF(MID(D156,4,3)="AFE",VLOOKUP(D156,'Affiliated entities'!$B$7:$T$37,4,FALSE),VLOOKUP(A156,Beneficiaries!$A$9:$C$38,3,FALSE)),"")</f>
        <v/>
      </c>
      <c r="H156" s="188" t="b">
        <f t="shared" si="15"/>
        <v>1</v>
      </c>
      <c r="I156" s="147" t="str">
        <f t="shared" si="16"/>
        <v/>
      </c>
      <c r="J156" s="300">
        <f t="shared" si="17"/>
        <v>0</v>
      </c>
      <c r="K156" s="291"/>
      <c r="L156" s="230"/>
      <c r="M156" s="150"/>
      <c r="N156" s="292"/>
      <c r="O156" s="430"/>
      <c r="P156" s="317" t="str">
        <f t="shared" si="18"/>
        <v/>
      </c>
      <c r="Q156" s="289" t="str">
        <f>IF(A156="","",IF(OR(N156&lt;'Summary Financial Statement'!$I$9,N156&gt;'Summary Financial Statement'!$L$9),"CHECK DATES",""))</f>
        <v/>
      </c>
      <c r="R156" s="295">
        <f t="shared" si="19"/>
        <v>0</v>
      </c>
      <c r="S156" s="293" t="str">
        <f t="shared" si="20"/>
        <v/>
      </c>
      <c r="T156" s="294"/>
    </row>
    <row r="157" spans="1:20" ht="15" x14ac:dyDescent="0.25">
      <c r="A157" s="186"/>
      <c r="B157" s="195">
        <v>148</v>
      </c>
      <c r="C157" s="256"/>
      <c r="D157" s="232"/>
      <c r="E157" s="192">
        <f t="shared" si="21"/>
        <v>10</v>
      </c>
      <c r="F157" s="144" t="str">
        <f>IFERROR(IF(MID(D157,4,3)="AFE",VLOOKUP(D157,'Affiliated entities'!$B$7:$T$37,2,FALSE),VLOOKUP(A157,Beneficiaries!$A$9:$C$38,2,FALSE)),"")</f>
        <v/>
      </c>
      <c r="G157" s="187" t="str">
        <f>IFERROR(IF(MID(D157,4,3)="AFE",VLOOKUP(D157,'Affiliated entities'!$B$7:$T$37,4,FALSE),VLOOKUP(A157,Beneficiaries!$A$9:$C$38,3,FALSE)),"")</f>
        <v/>
      </c>
      <c r="H157" s="188" t="b">
        <f t="shared" si="15"/>
        <v>1</v>
      </c>
      <c r="I157" s="147" t="str">
        <f t="shared" si="16"/>
        <v/>
      </c>
      <c r="J157" s="300">
        <f t="shared" si="17"/>
        <v>0</v>
      </c>
      <c r="K157" s="291"/>
      <c r="L157" s="230"/>
      <c r="M157" s="150"/>
      <c r="N157" s="292"/>
      <c r="O157" s="430"/>
      <c r="P157" s="317" t="str">
        <f t="shared" si="18"/>
        <v/>
      </c>
      <c r="Q157" s="289" t="str">
        <f>IF(A157="","",IF(OR(N157&lt;'Summary Financial Statement'!$I$9,N157&gt;'Summary Financial Statement'!$L$9),"CHECK DATES",""))</f>
        <v/>
      </c>
      <c r="R157" s="295">
        <f t="shared" si="19"/>
        <v>0</v>
      </c>
      <c r="S157" s="293" t="str">
        <f t="shared" si="20"/>
        <v/>
      </c>
      <c r="T157" s="294"/>
    </row>
    <row r="158" spans="1:20" ht="15" x14ac:dyDescent="0.25">
      <c r="A158" s="186"/>
      <c r="B158" s="195">
        <v>149</v>
      </c>
      <c r="C158" s="256"/>
      <c r="D158" s="232"/>
      <c r="E158" s="192">
        <f t="shared" si="21"/>
        <v>10</v>
      </c>
      <c r="F158" s="144" t="str">
        <f>IFERROR(IF(MID(D158,4,3)="AFE",VLOOKUP(D158,'Affiliated entities'!$B$7:$T$37,2,FALSE),VLOOKUP(A158,Beneficiaries!$A$9:$C$38,2,FALSE)),"")</f>
        <v/>
      </c>
      <c r="G158" s="187" t="str">
        <f>IFERROR(IF(MID(D158,4,3)="AFE",VLOOKUP(D158,'Affiliated entities'!$B$7:$T$37,4,FALSE),VLOOKUP(A158,Beneficiaries!$A$9:$C$38,3,FALSE)),"")</f>
        <v/>
      </c>
      <c r="H158" s="188" t="b">
        <f t="shared" si="15"/>
        <v>1</v>
      </c>
      <c r="I158" s="147" t="str">
        <f t="shared" si="16"/>
        <v/>
      </c>
      <c r="J158" s="300">
        <f t="shared" si="17"/>
        <v>0</v>
      </c>
      <c r="K158" s="291"/>
      <c r="L158" s="230"/>
      <c r="M158" s="150"/>
      <c r="N158" s="292"/>
      <c r="O158" s="430"/>
      <c r="P158" s="317" t="str">
        <f t="shared" si="18"/>
        <v/>
      </c>
      <c r="Q158" s="289" t="str">
        <f>IF(A158="","",IF(OR(N158&lt;'Summary Financial Statement'!$I$9,N158&gt;'Summary Financial Statement'!$L$9),"CHECK DATES",""))</f>
        <v/>
      </c>
      <c r="R158" s="295">
        <f t="shared" si="19"/>
        <v>0</v>
      </c>
      <c r="S158" s="293" t="str">
        <f t="shared" si="20"/>
        <v/>
      </c>
      <c r="T158" s="294"/>
    </row>
    <row r="159" spans="1:20" ht="15" x14ac:dyDescent="0.25">
      <c r="A159" s="186"/>
      <c r="B159" s="195">
        <v>150</v>
      </c>
      <c r="C159" s="256"/>
      <c r="D159" s="232"/>
      <c r="E159" s="192">
        <f t="shared" si="21"/>
        <v>10</v>
      </c>
      <c r="F159" s="144" t="str">
        <f>IFERROR(IF(MID(D159,4,3)="AFE",VLOOKUP(D159,'Affiliated entities'!$B$7:$T$37,2,FALSE),VLOOKUP(A159,Beneficiaries!$A$9:$C$38,2,FALSE)),"")</f>
        <v/>
      </c>
      <c r="G159" s="187" t="str">
        <f>IFERROR(IF(MID(D159,4,3)="AFE",VLOOKUP(D159,'Affiliated entities'!$B$7:$T$37,4,FALSE),VLOOKUP(A159,Beneficiaries!$A$9:$C$38,3,FALSE)),"")</f>
        <v/>
      </c>
      <c r="H159" s="188" t="b">
        <f t="shared" si="15"/>
        <v>1</v>
      </c>
      <c r="I159" s="147" t="str">
        <f t="shared" si="16"/>
        <v/>
      </c>
      <c r="J159" s="300">
        <f t="shared" si="17"/>
        <v>0</v>
      </c>
      <c r="K159" s="291"/>
      <c r="L159" s="230"/>
      <c r="M159" s="150"/>
      <c r="N159" s="292"/>
      <c r="O159" s="430"/>
      <c r="P159" s="317" t="str">
        <f t="shared" si="18"/>
        <v/>
      </c>
      <c r="Q159" s="289" t="str">
        <f>IF(A159="","",IF(OR(N159&lt;'Summary Financial Statement'!$I$9,N159&gt;'Summary Financial Statement'!$L$9),"CHECK DATES",""))</f>
        <v/>
      </c>
      <c r="R159" s="295">
        <f t="shared" si="19"/>
        <v>0</v>
      </c>
      <c r="S159" s="293" t="str">
        <f t="shared" si="20"/>
        <v/>
      </c>
      <c r="T159" s="294"/>
    </row>
    <row r="160" spans="1:20" ht="15" x14ac:dyDescent="0.25">
      <c r="A160" s="186"/>
      <c r="B160" s="195">
        <v>151</v>
      </c>
      <c r="C160" s="256"/>
      <c r="D160" s="232"/>
      <c r="E160" s="192">
        <f t="shared" si="21"/>
        <v>10</v>
      </c>
      <c r="F160" s="144" t="str">
        <f>IFERROR(IF(MID(D160,4,3)="AFE",VLOOKUP(D160,'Affiliated entities'!$B$7:$T$37,2,FALSE),VLOOKUP(A160,Beneficiaries!$A$9:$C$38,2,FALSE)),"")</f>
        <v/>
      </c>
      <c r="G160" s="187" t="str">
        <f>IFERROR(IF(MID(D160,4,3)="AFE",VLOOKUP(D160,'Affiliated entities'!$B$7:$T$37,4,FALSE),VLOOKUP(A160,Beneficiaries!$A$9:$C$38,3,FALSE)),"")</f>
        <v/>
      </c>
      <c r="H160" s="188" t="b">
        <f t="shared" si="15"/>
        <v>1</v>
      </c>
      <c r="I160" s="147" t="str">
        <f t="shared" si="16"/>
        <v/>
      </c>
      <c r="J160" s="300">
        <f t="shared" si="17"/>
        <v>0</v>
      </c>
      <c r="K160" s="291"/>
      <c r="L160" s="230"/>
      <c r="M160" s="150"/>
      <c r="N160" s="292"/>
      <c r="O160" s="430"/>
      <c r="P160" s="317" t="str">
        <f t="shared" si="18"/>
        <v/>
      </c>
      <c r="Q160" s="289" t="str">
        <f>IF(A160="","",IF(OR(N160&lt;'Summary Financial Statement'!$I$9,N160&gt;'Summary Financial Statement'!$L$9),"CHECK DATES",""))</f>
        <v/>
      </c>
      <c r="R160" s="295">
        <f t="shared" si="19"/>
        <v>0</v>
      </c>
      <c r="S160" s="293" t="str">
        <f t="shared" si="20"/>
        <v/>
      </c>
      <c r="T160" s="294"/>
    </row>
    <row r="161" spans="1:20" ht="15" x14ac:dyDescent="0.25">
      <c r="A161" s="186"/>
      <c r="B161" s="195">
        <v>152</v>
      </c>
      <c r="C161" s="256"/>
      <c r="D161" s="232"/>
      <c r="E161" s="192">
        <f t="shared" si="21"/>
        <v>10</v>
      </c>
      <c r="F161" s="144" t="str">
        <f>IFERROR(IF(MID(D161,4,3)="AFE",VLOOKUP(D161,'Affiliated entities'!$B$7:$T$37,2,FALSE),VLOOKUP(A161,Beneficiaries!$A$9:$C$38,2,FALSE)),"")</f>
        <v/>
      </c>
      <c r="G161" s="187" t="str">
        <f>IFERROR(IF(MID(D161,4,3)="AFE",VLOOKUP(D161,'Affiliated entities'!$B$7:$T$37,4,FALSE),VLOOKUP(A161,Beneficiaries!$A$9:$C$38,3,FALSE)),"")</f>
        <v/>
      </c>
      <c r="H161" s="188" t="b">
        <f t="shared" si="15"/>
        <v>1</v>
      </c>
      <c r="I161" s="147" t="str">
        <f t="shared" si="16"/>
        <v/>
      </c>
      <c r="J161" s="300">
        <f t="shared" si="17"/>
        <v>0</v>
      </c>
      <c r="K161" s="291"/>
      <c r="L161" s="230"/>
      <c r="M161" s="150"/>
      <c r="N161" s="292"/>
      <c r="O161" s="430"/>
      <c r="P161" s="317" t="str">
        <f t="shared" si="18"/>
        <v/>
      </c>
      <c r="Q161" s="289" t="str">
        <f>IF(A161="","",IF(OR(N161&lt;'Summary Financial Statement'!$I$9,N161&gt;'Summary Financial Statement'!$L$9),"CHECK DATES",""))</f>
        <v/>
      </c>
      <c r="R161" s="295">
        <f t="shared" si="19"/>
        <v>0</v>
      </c>
      <c r="S161" s="293" t="str">
        <f t="shared" si="20"/>
        <v/>
      </c>
      <c r="T161" s="294"/>
    </row>
    <row r="162" spans="1:20" ht="15" x14ac:dyDescent="0.25">
      <c r="A162" s="186"/>
      <c r="B162" s="195">
        <v>153</v>
      </c>
      <c r="C162" s="256"/>
      <c r="D162" s="232"/>
      <c r="E162" s="192">
        <f t="shared" si="21"/>
        <v>10</v>
      </c>
      <c r="F162" s="144" t="str">
        <f>IFERROR(IF(MID(D162,4,3)="AFE",VLOOKUP(D162,'Affiliated entities'!$B$7:$T$37,2,FALSE),VLOOKUP(A162,Beneficiaries!$A$9:$C$38,2,FALSE)),"")</f>
        <v/>
      </c>
      <c r="G162" s="187" t="str">
        <f>IFERROR(IF(MID(D162,4,3)="AFE",VLOOKUP(D162,'Affiliated entities'!$B$7:$T$37,4,FALSE),VLOOKUP(A162,Beneficiaries!$A$9:$C$38,3,FALSE)),"")</f>
        <v/>
      </c>
      <c r="H162" s="188" t="b">
        <f t="shared" si="15"/>
        <v>1</v>
      </c>
      <c r="I162" s="147" t="str">
        <f t="shared" si="16"/>
        <v/>
      </c>
      <c r="J162" s="300">
        <f t="shared" si="17"/>
        <v>0</v>
      </c>
      <c r="K162" s="291"/>
      <c r="L162" s="230"/>
      <c r="M162" s="150"/>
      <c r="N162" s="292"/>
      <c r="O162" s="430"/>
      <c r="P162" s="317" t="str">
        <f t="shared" si="18"/>
        <v/>
      </c>
      <c r="Q162" s="289" t="str">
        <f>IF(A162="","",IF(OR(N162&lt;'Summary Financial Statement'!$I$9,N162&gt;'Summary Financial Statement'!$L$9),"CHECK DATES",""))</f>
        <v/>
      </c>
      <c r="R162" s="295">
        <f t="shared" si="19"/>
        <v>0</v>
      </c>
      <c r="S162" s="293" t="str">
        <f t="shared" si="20"/>
        <v/>
      </c>
      <c r="T162" s="294"/>
    </row>
    <row r="163" spans="1:20" ht="15" x14ac:dyDescent="0.25">
      <c r="A163" s="186"/>
      <c r="B163" s="195">
        <v>154</v>
      </c>
      <c r="C163" s="256"/>
      <c r="D163" s="232"/>
      <c r="E163" s="192">
        <f t="shared" si="21"/>
        <v>10</v>
      </c>
      <c r="F163" s="144" t="str">
        <f>IFERROR(IF(MID(D163,4,3)="AFE",VLOOKUP(D163,'Affiliated entities'!$B$7:$T$37,2,FALSE),VLOOKUP(A163,Beneficiaries!$A$9:$C$38,2,FALSE)),"")</f>
        <v/>
      </c>
      <c r="G163" s="187" t="str">
        <f>IFERROR(IF(MID(D163,4,3)="AFE",VLOOKUP(D163,'Affiliated entities'!$B$7:$T$37,4,FALSE),VLOOKUP(A163,Beneficiaries!$A$9:$C$38,3,FALSE)),"")</f>
        <v/>
      </c>
      <c r="H163" s="188" t="b">
        <f t="shared" si="15"/>
        <v>1</v>
      </c>
      <c r="I163" s="147" t="str">
        <f t="shared" si="16"/>
        <v/>
      </c>
      <c r="J163" s="300">
        <f t="shared" si="17"/>
        <v>0</v>
      </c>
      <c r="K163" s="291"/>
      <c r="L163" s="230"/>
      <c r="M163" s="150"/>
      <c r="N163" s="292"/>
      <c r="O163" s="430"/>
      <c r="P163" s="317" t="str">
        <f t="shared" si="18"/>
        <v/>
      </c>
      <c r="Q163" s="289" t="str">
        <f>IF(A163="","",IF(OR(N163&lt;'Summary Financial Statement'!$I$9,N163&gt;'Summary Financial Statement'!$L$9),"CHECK DATES",""))</f>
        <v/>
      </c>
      <c r="R163" s="295">
        <f t="shared" si="19"/>
        <v>0</v>
      </c>
      <c r="S163" s="293" t="str">
        <f t="shared" si="20"/>
        <v/>
      </c>
      <c r="T163" s="294"/>
    </row>
    <row r="164" spans="1:20" ht="15" x14ac:dyDescent="0.25">
      <c r="A164" s="186"/>
      <c r="B164" s="195">
        <v>155</v>
      </c>
      <c r="C164" s="256"/>
      <c r="D164" s="232"/>
      <c r="E164" s="192">
        <f t="shared" si="21"/>
        <v>10</v>
      </c>
      <c r="F164" s="144" t="str">
        <f>IFERROR(IF(MID(D164,4,3)="AFE",VLOOKUP(D164,'Affiliated entities'!$B$7:$T$37,2,FALSE),VLOOKUP(A164,Beneficiaries!$A$9:$C$38,2,FALSE)),"")</f>
        <v/>
      </c>
      <c r="G164" s="187" t="str">
        <f>IFERROR(IF(MID(D164,4,3)="AFE",VLOOKUP(D164,'Affiliated entities'!$B$7:$T$37,4,FALSE),VLOOKUP(A164,Beneficiaries!$A$9:$C$38,3,FALSE)),"")</f>
        <v/>
      </c>
      <c r="H164" s="188" t="b">
        <f t="shared" si="15"/>
        <v>1</v>
      </c>
      <c r="I164" s="147" t="str">
        <f t="shared" si="16"/>
        <v/>
      </c>
      <c r="J164" s="300">
        <f t="shared" si="17"/>
        <v>0</v>
      </c>
      <c r="K164" s="291"/>
      <c r="L164" s="230"/>
      <c r="M164" s="150"/>
      <c r="N164" s="292"/>
      <c r="O164" s="430"/>
      <c r="P164" s="317" t="str">
        <f t="shared" si="18"/>
        <v/>
      </c>
      <c r="Q164" s="289" t="str">
        <f>IF(A164="","",IF(OR(N164&lt;'Summary Financial Statement'!$I$9,N164&gt;'Summary Financial Statement'!$L$9),"CHECK DATES",""))</f>
        <v/>
      </c>
      <c r="R164" s="295">
        <f t="shared" si="19"/>
        <v>0</v>
      </c>
      <c r="S164" s="293" t="str">
        <f t="shared" si="20"/>
        <v/>
      </c>
      <c r="T164" s="294"/>
    </row>
    <row r="165" spans="1:20" ht="15" x14ac:dyDescent="0.25">
      <c r="A165" s="186"/>
      <c r="B165" s="195">
        <v>156</v>
      </c>
      <c r="C165" s="256"/>
      <c r="D165" s="232"/>
      <c r="E165" s="192">
        <f t="shared" si="21"/>
        <v>10</v>
      </c>
      <c r="F165" s="144" t="str">
        <f>IFERROR(IF(MID(D165,4,3)="AFE",VLOOKUP(D165,'Affiliated entities'!$B$7:$T$37,2,FALSE),VLOOKUP(A165,Beneficiaries!$A$9:$C$38,2,FALSE)),"")</f>
        <v/>
      </c>
      <c r="G165" s="187" t="str">
        <f>IFERROR(IF(MID(D165,4,3)="AFE",VLOOKUP(D165,'Affiliated entities'!$B$7:$T$37,4,FALSE),VLOOKUP(A165,Beneficiaries!$A$9:$C$38,3,FALSE)),"")</f>
        <v/>
      </c>
      <c r="H165" s="188" t="b">
        <f t="shared" si="15"/>
        <v>1</v>
      </c>
      <c r="I165" s="147" t="str">
        <f t="shared" si="16"/>
        <v/>
      </c>
      <c r="J165" s="300">
        <f t="shared" si="17"/>
        <v>0</v>
      </c>
      <c r="K165" s="291"/>
      <c r="L165" s="230"/>
      <c r="M165" s="150"/>
      <c r="N165" s="292"/>
      <c r="O165" s="430"/>
      <c r="P165" s="317" t="str">
        <f t="shared" si="18"/>
        <v/>
      </c>
      <c r="Q165" s="289" t="str">
        <f>IF(A165="","",IF(OR(N165&lt;'Summary Financial Statement'!$I$9,N165&gt;'Summary Financial Statement'!$L$9),"CHECK DATES",""))</f>
        <v/>
      </c>
      <c r="R165" s="295">
        <f t="shared" si="19"/>
        <v>0</v>
      </c>
      <c r="S165" s="293" t="str">
        <f t="shared" si="20"/>
        <v/>
      </c>
      <c r="T165" s="294"/>
    </row>
    <row r="166" spans="1:20" ht="15" x14ac:dyDescent="0.25">
      <c r="A166" s="186"/>
      <c r="B166" s="195">
        <v>157</v>
      </c>
      <c r="C166" s="256"/>
      <c r="D166" s="232"/>
      <c r="E166" s="192">
        <f t="shared" si="21"/>
        <v>10</v>
      </c>
      <c r="F166" s="144" t="str">
        <f>IFERROR(IF(MID(D166,4,3)="AFE",VLOOKUP(D166,'Affiliated entities'!$B$7:$T$37,2,FALSE),VLOOKUP(A166,Beneficiaries!$A$9:$C$38,2,FALSE)),"")</f>
        <v/>
      </c>
      <c r="G166" s="187" t="str">
        <f>IFERROR(IF(MID(D166,4,3)="AFE",VLOOKUP(D166,'Affiliated entities'!$B$7:$T$37,4,FALSE),VLOOKUP(A166,Beneficiaries!$A$9:$C$38,3,FALSE)),"")</f>
        <v/>
      </c>
      <c r="H166" s="188" t="b">
        <f t="shared" si="15"/>
        <v>1</v>
      </c>
      <c r="I166" s="147" t="str">
        <f t="shared" si="16"/>
        <v/>
      </c>
      <c r="J166" s="300">
        <f t="shared" si="17"/>
        <v>0</v>
      </c>
      <c r="K166" s="291"/>
      <c r="L166" s="230"/>
      <c r="M166" s="150"/>
      <c r="N166" s="292"/>
      <c r="O166" s="430"/>
      <c r="P166" s="317" t="str">
        <f t="shared" si="18"/>
        <v/>
      </c>
      <c r="Q166" s="289" t="str">
        <f>IF(A166="","",IF(OR(N166&lt;'Summary Financial Statement'!$I$9,N166&gt;'Summary Financial Statement'!$L$9),"CHECK DATES",""))</f>
        <v/>
      </c>
      <c r="R166" s="295">
        <f t="shared" si="19"/>
        <v>0</v>
      </c>
      <c r="S166" s="293" t="str">
        <f t="shared" si="20"/>
        <v/>
      </c>
      <c r="T166" s="294"/>
    </row>
    <row r="167" spans="1:20" ht="15" x14ac:dyDescent="0.25">
      <c r="A167" s="186"/>
      <c r="B167" s="195">
        <v>158</v>
      </c>
      <c r="C167" s="256"/>
      <c r="D167" s="232"/>
      <c r="E167" s="192">
        <f t="shared" si="21"/>
        <v>10</v>
      </c>
      <c r="F167" s="144" t="str">
        <f>IFERROR(IF(MID(D167,4,3)="AFE",VLOOKUP(D167,'Affiliated entities'!$B$7:$T$37,2,FALSE),VLOOKUP(A167,Beneficiaries!$A$9:$C$38,2,FALSE)),"")</f>
        <v/>
      </c>
      <c r="G167" s="187" t="str">
        <f>IFERROR(IF(MID(D167,4,3)="AFE",VLOOKUP(D167,'Affiliated entities'!$B$7:$T$37,4,FALSE),VLOOKUP(A167,Beneficiaries!$A$9:$C$38,3,FALSE)),"")</f>
        <v/>
      </c>
      <c r="H167" s="188" t="b">
        <f t="shared" si="15"/>
        <v>1</v>
      </c>
      <c r="I167" s="147" t="str">
        <f t="shared" si="16"/>
        <v/>
      </c>
      <c r="J167" s="300">
        <f t="shared" si="17"/>
        <v>0</v>
      </c>
      <c r="K167" s="291"/>
      <c r="L167" s="230"/>
      <c r="M167" s="150"/>
      <c r="N167" s="292"/>
      <c r="O167" s="430"/>
      <c r="P167" s="317" t="str">
        <f t="shared" si="18"/>
        <v/>
      </c>
      <c r="Q167" s="289" t="str">
        <f>IF(A167="","",IF(OR(N167&lt;'Summary Financial Statement'!$I$9,N167&gt;'Summary Financial Statement'!$L$9),"CHECK DATES",""))</f>
        <v/>
      </c>
      <c r="R167" s="295">
        <f t="shared" si="19"/>
        <v>0</v>
      </c>
      <c r="S167" s="293" t="str">
        <f t="shared" si="20"/>
        <v/>
      </c>
      <c r="T167" s="294"/>
    </row>
    <row r="168" spans="1:20" ht="15" x14ac:dyDescent="0.25">
      <c r="A168" s="186"/>
      <c r="B168" s="195">
        <v>159</v>
      </c>
      <c r="C168" s="256"/>
      <c r="D168" s="232"/>
      <c r="E168" s="192">
        <f t="shared" si="21"/>
        <v>10</v>
      </c>
      <c r="F168" s="144" t="str">
        <f>IFERROR(IF(MID(D168,4,3)="AFE",VLOOKUP(D168,'Affiliated entities'!$B$7:$T$37,2,FALSE),VLOOKUP(A168,Beneficiaries!$A$9:$C$38,2,FALSE)),"")</f>
        <v/>
      </c>
      <c r="G168" s="187" t="str">
        <f>IFERROR(IF(MID(D168,4,3)="AFE",VLOOKUP(D168,'Affiliated entities'!$B$7:$T$37,4,FALSE),VLOOKUP(A168,Beneficiaries!$A$9:$C$38,3,FALSE)),"")</f>
        <v/>
      </c>
      <c r="H168" s="188" t="b">
        <f t="shared" si="15"/>
        <v>1</v>
      </c>
      <c r="I168" s="147" t="str">
        <f t="shared" si="16"/>
        <v/>
      </c>
      <c r="J168" s="300">
        <f t="shared" si="17"/>
        <v>0</v>
      </c>
      <c r="K168" s="291"/>
      <c r="L168" s="230"/>
      <c r="M168" s="150"/>
      <c r="N168" s="292"/>
      <c r="O168" s="430"/>
      <c r="P168" s="317" t="str">
        <f t="shared" si="18"/>
        <v/>
      </c>
      <c r="Q168" s="289" t="str">
        <f>IF(A168="","",IF(OR(N168&lt;'Summary Financial Statement'!$I$9,N168&gt;'Summary Financial Statement'!$L$9),"CHECK DATES",""))</f>
        <v/>
      </c>
      <c r="R168" s="295">
        <f t="shared" si="19"/>
        <v>0</v>
      </c>
      <c r="S168" s="293" t="str">
        <f t="shared" si="20"/>
        <v/>
      </c>
      <c r="T168" s="294"/>
    </row>
    <row r="169" spans="1:20" ht="15" x14ac:dyDescent="0.25">
      <c r="A169" s="186"/>
      <c r="B169" s="195">
        <v>160</v>
      </c>
      <c r="C169" s="256"/>
      <c r="D169" s="232"/>
      <c r="E169" s="192">
        <f t="shared" si="21"/>
        <v>10</v>
      </c>
      <c r="F169" s="144" t="str">
        <f>IFERROR(IF(MID(D169,4,3)="AFE",VLOOKUP(D169,'Affiliated entities'!$B$7:$T$37,2,FALSE),VLOOKUP(A169,Beneficiaries!$A$9:$C$38,2,FALSE)),"")</f>
        <v/>
      </c>
      <c r="G169" s="187" t="str">
        <f>IFERROR(IF(MID(D169,4,3)="AFE",VLOOKUP(D169,'Affiliated entities'!$B$7:$T$37,4,FALSE),VLOOKUP(A169,Beneficiaries!$A$9:$C$38,3,FALSE)),"")</f>
        <v/>
      </c>
      <c r="H169" s="188" t="b">
        <f t="shared" si="15"/>
        <v>1</v>
      </c>
      <c r="I169" s="147" t="str">
        <f t="shared" si="16"/>
        <v/>
      </c>
      <c r="J169" s="300">
        <f t="shared" si="17"/>
        <v>0</v>
      </c>
      <c r="K169" s="291"/>
      <c r="L169" s="230"/>
      <c r="M169" s="150"/>
      <c r="N169" s="292"/>
      <c r="O169" s="430"/>
      <c r="P169" s="317" t="str">
        <f t="shared" si="18"/>
        <v/>
      </c>
      <c r="Q169" s="289" t="str">
        <f>IF(A169="","",IF(OR(N169&lt;'Summary Financial Statement'!$I$9,N169&gt;'Summary Financial Statement'!$L$9),"CHECK DATES",""))</f>
        <v/>
      </c>
      <c r="R169" s="295">
        <f t="shared" si="19"/>
        <v>0</v>
      </c>
      <c r="S169" s="293" t="str">
        <f t="shared" si="20"/>
        <v/>
      </c>
      <c r="T169" s="294"/>
    </row>
    <row r="170" spans="1:20" ht="15" x14ac:dyDescent="0.25">
      <c r="A170" s="186"/>
      <c r="B170" s="195">
        <v>161</v>
      </c>
      <c r="C170" s="256"/>
      <c r="D170" s="232"/>
      <c r="E170" s="192">
        <f t="shared" si="21"/>
        <v>10</v>
      </c>
      <c r="F170" s="144" t="str">
        <f>IFERROR(IF(MID(D170,4,3)="AFE",VLOOKUP(D170,'Affiliated entities'!$B$7:$T$37,2,FALSE),VLOOKUP(A170,Beneficiaries!$A$9:$C$38,2,FALSE)),"")</f>
        <v/>
      </c>
      <c r="G170" s="187" t="str">
        <f>IFERROR(IF(MID(D170,4,3)="AFE",VLOOKUP(D170,'Affiliated entities'!$B$7:$T$37,4,FALSE),VLOOKUP(A170,Beneficiaries!$A$9:$C$38,3,FALSE)),"")</f>
        <v/>
      </c>
      <c r="H170" s="188" t="b">
        <f t="shared" si="15"/>
        <v>1</v>
      </c>
      <c r="I170" s="147" t="str">
        <f t="shared" si="16"/>
        <v/>
      </c>
      <c r="J170" s="300">
        <f t="shared" si="17"/>
        <v>0</v>
      </c>
      <c r="K170" s="291"/>
      <c r="L170" s="230"/>
      <c r="M170" s="150"/>
      <c r="N170" s="292"/>
      <c r="O170" s="430"/>
      <c r="P170" s="317" t="str">
        <f t="shared" si="18"/>
        <v/>
      </c>
      <c r="Q170" s="289" t="str">
        <f>IF(A170="","",IF(OR(N170&lt;'Summary Financial Statement'!$I$9,N170&gt;'Summary Financial Statement'!$L$9),"CHECK DATES",""))</f>
        <v/>
      </c>
      <c r="R170" s="295">
        <f t="shared" si="19"/>
        <v>0</v>
      </c>
      <c r="S170" s="293" t="str">
        <f t="shared" si="20"/>
        <v/>
      </c>
      <c r="T170" s="294"/>
    </row>
    <row r="171" spans="1:20" ht="15" x14ac:dyDescent="0.25">
      <c r="A171" s="186"/>
      <c r="B171" s="195">
        <v>162</v>
      </c>
      <c r="C171" s="256"/>
      <c r="D171" s="232"/>
      <c r="E171" s="192">
        <f t="shared" si="21"/>
        <v>10</v>
      </c>
      <c r="F171" s="144" t="str">
        <f>IFERROR(IF(MID(D171,4,3)="AFE",VLOOKUP(D171,'Affiliated entities'!$B$7:$T$37,2,FALSE),VLOOKUP(A171,Beneficiaries!$A$9:$C$38,2,FALSE)),"")</f>
        <v/>
      </c>
      <c r="G171" s="187" t="str">
        <f>IFERROR(IF(MID(D171,4,3)="AFE",VLOOKUP(D171,'Affiliated entities'!$B$7:$T$37,4,FALSE),VLOOKUP(A171,Beneficiaries!$A$9:$C$38,3,FALSE)),"")</f>
        <v/>
      </c>
      <c r="H171" s="188" t="b">
        <f t="shared" si="15"/>
        <v>1</v>
      </c>
      <c r="I171" s="147" t="str">
        <f t="shared" si="16"/>
        <v/>
      </c>
      <c r="J171" s="300">
        <f t="shared" si="17"/>
        <v>0</v>
      </c>
      <c r="K171" s="291"/>
      <c r="L171" s="230"/>
      <c r="M171" s="150"/>
      <c r="N171" s="292"/>
      <c r="O171" s="430"/>
      <c r="P171" s="317" t="str">
        <f t="shared" si="18"/>
        <v/>
      </c>
      <c r="Q171" s="289" t="str">
        <f>IF(A171="","",IF(OR(N171&lt;'Summary Financial Statement'!$I$9,N171&gt;'Summary Financial Statement'!$L$9),"CHECK DATES",""))</f>
        <v/>
      </c>
      <c r="R171" s="295">
        <f t="shared" si="19"/>
        <v>0</v>
      </c>
      <c r="S171" s="293" t="str">
        <f t="shared" si="20"/>
        <v/>
      </c>
      <c r="T171" s="294"/>
    </row>
    <row r="172" spans="1:20" ht="15" x14ac:dyDescent="0.25">
      <c r="A172" s="186"/>
      <c r="B172" s="195">
        <v>163</v>
      </c>
      <c r="C172" s="256"/>
      <c r="D172" s="232"/>
      <c r="E172" s="192">
        <f t="shared" si="21"/>
        <v>10</v>
      </c>
      <c r="F172" s="144" t="str">
        <f>IFERROR(IF(MID(D172,4,3)="AFE",VLOOKUP(D172,'Affiliated entities'!$B$7:$T$37,2,FALSE),VLOOKUP(A172,Beneficiaries!$A$9:$C$38,2,FALSE)),"")</f>
        <v/>
      </c>
      <c r="G172" s="187" t="str">
        <f>IFERROR(IF(MID(D172,4,3)="AFE",VLOOKUP(D172,'Affiliated entities'!$B$7:$T$37,4,FALSE),VLOOKUP(A172,Beneficiaries!$A$9:$C$38,3,FALSE)),"")</f>
        <v/>
      </c>
      <c r="H172" s="188" t="b">
        <f t="shared" si="15"/>
        <v>1</v>
      </c>
      <c r="I172" s="147" t="str">
        <f t="shared" si="16"/>
        <v/>
      </c>
      <c r="J172" s="300">
        <f t="shared" si="17"/>
        <v>0</v>
      </c>
      <c r="K172" s="291"/>
      <c r="L172" s="230"/>
      <c r="M172" s="150"/>
      <c r="N172" s="292"/>
      <c r="O172" s="430"/>
      <c r="P172" s="317" t="str">
        <f t="shared" si="18"/>
        <v/>
      </c>
      <c r="Q172" s="289" t="str">
        <f>IF(A172="","",IF(OR(N172&lt;'Summary Financial Statement'!$I$9,N172&gt;'Summary Financial Statement'!$L$9),"CHECK DATES",""))</f>
        <v/>
      </c>
      <c r="R172" s="295">
        <f t="shared" si="19"/>
        <v>0</v>
      </c>
      <c r="S172" s="293" t="str">
        <f t="shared" si="20"/>
        <v/>
      </c>
      <c r="T172" s="294"/>
    </row>
    <row r="173" spans="1:20" ht="15" x14ac:dyDescent="0.25">
      <c r="A173" s="186"/>
      <c r="B173" s="195">
        <v>164</v>
      </c>
      <c r="C173" s="256"/>
      <c r="D173" s="232"/>
      <c r="E173" s="192">
        <f t="shared" si="21"/>
        <v>10</v>
      </c>
      <c r="F173" s="144" t="str">
        <f>IFERROR(IF(MID(D173,4,3)="AFE",VLOOKUP(D173,'Affiliated entities'!$B$7:$T$37,2,FALSE),VLOOKUP(A173,Beneficiaries!$A$9:$C$38,2,FALSE)),"")</f>
        <v/>
      </c>
      <c r="G173" s="187" t="str">
        <f>IFERROR(IF(MID(D173,4,3)="AFE",VLOOKUP(D173,'Affiliated entities'!$B$7:$T$37,4,FALSE),VLOOKUP(A173,Beneficiaries!$A$9:$C$38,3,FALSE)),"")</f>
        <v/>
      </c>
      <c r="H173" s="188" t="b">
        <f t="shared" si="15"/>
        <v>1</v>
      </c>
      <c r="I173" s="147" t="str">
        <f t="shared" si="16"/>
        <v/>
      </c>
      <c r="J173" s="300">
        <f t="shared" si="17"/>
        <v>0</v>
      </c>
      <c r="K173" s="291"/>
      <c r="L173" s="230"/>
      <c r="M173" s="150"/>
      <c r="N173" s="292"/>
      <c r="O173" s="430"/>
      <c r="P173" s="317" t="str">
        <f t="shared" si="18"/>
        <v/>
      </c>
      <c r="Q173" s="289" t="str">
        <f>IF(A173="","",IF(OR(N173&lt;'Summary Financial Statement'!$I$9,N173&gt;'Summary Financial Statement'!$L$9),"CHECK DATES",""))</f>
        <v/>
      </c>
      <c r="R173" s="295">
        <f t="shared" si="19"/>
        <v>0</v>
      </c>
      <c r="S173" s="293" t="str">
        <f t="shared" si="20"/>
        <v/>
      </c>
      <c r="T173" s="294"/>
    </row>
    <row r="174" spans="1:20" ht="15" x14ac:dyDescent="0.25">
      <c r="A174" s="186"/>
      <c r="B174" s="195">
        <v>165</v>
      </c>
      <c r="C174" s="256"/>
      <c r="D174" s="232"/>
      <c r="E174" s="192">
        <f t="shared" si="21"/>
        <v>10</v>
      </c>
      <c r="F174" s="144" t="str">
        <f>IFERROR(IF(MID(D174,4,3)="AFE",VLOOKUP(D174,'Affiliated entities'!$B$7:$T$37,2,FALSE),VLOOKUP(A174,Beneficiaries!$A$9:$C$38,2,FALSE)),"")</f>
        <v/>
      </c>
      <c r="G174" s="187" t="str">
        <f>IFERROR(IF(MID(D174,4,3)="AFE",VLOOKUP(D174,'Affiliated entities'!$B$7:$T$37,4,FALSE),VLOOKUP(A174,Beneficiaries!$A$9:$C$38,3,FALSE)),"")</f>
        <v/>
      </c>
      <c r="H174" s="188" t="b">
        <f t="shared" si="15"/>
        <v>1</v>
      </c>
      <c r="I174" s="147" t="str">
        <f t="shared" si="16"/>
        <v/>
      </c>
      <c r="J174" s="300">
        <f t="shared" si="17"/>
        <v>0</v>
      </c>
      <c r="K174" s="291"/>
      <c r="L174" s="230"/>
      <c r="M174" s="150"/>
      <c r="N174" s="292"/>
      <c r="O174" s="430"/>
      <c r="P174" s="317" t="str">
        <f t="shared" si="18"/>
        <v/>
      </c>
      <c r="Q174" s="289" t="str">
        <f>IF(A174="","",IF(OR(N174&lt;'Summary Financial Statement'!$I$9,N174&gt;'Summary Financial Statement'!$L$9),"CHECK DATES",""))</f>
        <v/>
      </c>
      <c r="R174" s="295">
        <f t="shared" si="19"/>
        <v>0</v>
      </c>
      <c r="S174" s="293" t="str">
        <f t="shared" si="20"/>
        <v/>
      </c>
      <c r="T174" s="294"/>
    </row>
    <row r="175" spans="1:20" ht="15" x14ac:dyDescent="0.25">
      <c r="A175" s="186"/>
      <c r="B175" s="195">
        <v>166</v>
      </c>
      <c r="C175" s="256"/>
      <c r="D175" s="232"/>
      <c r="E175" s="192">
        <f t="shared" si="21"/>
        <v>10</v>
      </c>
      <c r="F175" s="144" t="str">
        <f>IFERROR(IF(MID(D175,4,3)="AFE",VLOOKUP(D175,'Affiliated entities'!$B$7:$T$37,2,FALSE),VLOOKUP(A175,Beneficiaries!$A$9:$C$38,2,FALSE)),"")</f>
        <v/>
      </c>
      <c r="G175" s="187" t="str">
        <f>IFERROR(IF(MID(D175,4,3)="AFE",VLOOKUP(D175,'Affiliated entities'!$B$7:$T$37,4,FALSE),VLOOKUP(A175,Beneficiaries!$A$9:$C$38,3,FALSE)),"")</f>
        <v/>
      </c>
      <c r="H175" s="188" t="b">
        <f t="shared" si="15"/>
        <v>1</v>
      </c>
      <c r="I175" s="147" t="str">
        <f t="shared" si="16"/>
        <v/>
      </c>
      <c r="J175" s="300">
        <f t="shared" si="17"/>
        <v>0</v>
      </c>
      <c r="K175" s="291"/>
      <c r="L175" s="230"/>
      <c r="M175" s="150"/>
      <c r="N175" s="292"/>
      <c r="O175" s="430"/>
      <c r="P175" s="317" t="str">
        <f t="shared" si="18"/>
        <v/>
      </c>
      <c r="Q175" s="289" t="str">
        <f>IF(A175="","",IF(OR(N175&lt;'Summary Financial Statement'!$I$9,N175&gt;'Summary Financial Statement'!$L$9),"CHECK DATES",""))</f>
        <v/>
      </c>
      <c r="R175" s="295">
        <f t="shared" si="19"/>
        <v>0</v>
      </c>
      <c r="S175" s="293" t="str">
        <f t="shared" si="20"/>
        <v/>
      </c>
      <c r="T175" s="294"/>
    </row>
    <row r="176" spans="1:20" ht="15" x14ac:dyDescent="0.25">
      <c r="A176" s="186"/>
      <c r="B176" s="195">
        <v>167</v>
      </c>
      <c r="C176" s="256"/>
      <c r="D176" s="232"/>
      <c r="E176" s="192">
        <f t="shared" si="21"/>
        <v>10</v>
      </c>
      <c r="F176" s="144" t="str">
        <f>IFERROR(IF(MID(D176,4,3)="AFE",VLOOKUP(D176,'Affiliated entities'!$B$7:$T$37,2,FALSE),VLOOKUP(A176,Beneficiaries!$A$9:$C$38,2,FALSE)),"")</f>
        <v/>
      </c>
      <c r="G176" s="187" t="str">
        <f>IFERROR(IF(MID(D176,4,3)="AFE",VLOOKUP(D176,'Affiliated entities'!$B$7:$T$37,4,FALSE),VLOOKUP(A176,Beneficiaries!$A$9:$C$38,3,FALSE)),"")</f>
        <v/>
      </c>
      <c r="H176" s="188" t="b">
        <f t="shared" si="15"/>
        <v>1</v>
      </c>
      <c r="I176" s="147" t="str">
        <f t="shared" si="16"/>
        <v/>
      </c>
      <c r="J176" s="300">
        <f t="shared" si="17"/>
        <v>0</v>
      </c>
      <c r="K176" s="291"/>
      <c r="L176" s="230"/>
      <c r="M176" s="150"/>
      <c r="N176" s="292"/>
      <c r="O176" s="430"/>
      <c r="P176" s="317" t="str">
        <f t="shared" si="18"/>
        <v/>
      </c>
      <c r="Q176" s="289" t="str">
        <f>IF(A176="","",IF(OR(N176&lt;'Summary Financial Statement'!$I$9,N176&gt;'Summary Financial Statement'!$L$9),"CHECK DATES",""))</f>
        <v/>
      </c>
      <c r="R176" s="295">
        <f t="shared" si="19"/>
        <v>0</v>
      </c>
      <c r="S176" s="293" t="str">
        <f t="shared" si="20"/>
        <v/>
      </c>
      <c r="T176" s="294"/>
    </row>
    <row r="177" spans="1:20" ht="15" x14ac:dyDescent="0.25">
      <c r="A177" s="186"/>
      <c r="B177" s="195">
        <v>168</v>
      </c>
      <c r="C177" s="256"/>
      <c r="D177" s="232"/>
      <c r="E177" s="192">
        <f t="shared" si="21"/>
        <v>10</v>
      </c>
      <c r="F177" s="144" t="str">
        <f>IFERROR(IF(MID(D177,4,3)="AFE",VLOOKUP(D177,'Affiliated entities'!$B$7:$T$37,2,FALSE),VLOOKUP(A177,Beneficiaries!$A$9:$C$38,2,FALSE)),"")</f>
        <v/>
      </c>
      <c r="G177" s="187" t="str">
        <f>IFERROR(IF(MID(D177,4,3)="AFE",VLOOKUP(D177,'Affiliated entities'!$B$7:$T$37,4,FALSE),VLOOKUP(A177,Beneficiaries!$A$9:$C$38,3,FALSE)),"")</f>
        <v/>
      </c>
      <c r="H177" s="188" t="b">
        <f t="shared" si="15"/>
        <v>1</v>
      </c>
      <c r="I177" s="147" t="str">
        <f t="shared" si="16"/>
        <v/>
      </c>
      <c r="J177" s="300">
        <f t="shared" si="17"/>
        <v>0</v>
      </c>
      <c r="K177" s="291"/>
      <c r="L177" s="230"/>
      <c r="M177" s="150"/>
      <c r="N177" s="292"/>
      <c r="O177" s="430"/>
      <c r="P177" s="317" t="str">
        <f t="shared" si="18"/>
        <v/>
      </c>
      <c r="Q177" s="289" t="str">
        <f>IF(A177="","",IF(OR(N177&lt;'Summary Financial Statement'!$I$9,N177&gt;'Summary Financial Statement'!$L$9),"CHECK DATES",""))</f>
        <v/>
      </c>
      <c r="R177" s="295">
        <f t="shared" si="19"/>
        <v>0</v>
      </c>
      <c r="S177" s="293" t="str">
        <f t="shared" si="20"/>
        <v/>
      </c>
      <c r="T177" s="294"/>
    </row>
    <row r="178" spans="1:20" ht="15" x14ac:dyDescent="0.25">
      <c r="A178" s="186"/>
      <c r="B178" s="195">
        <v>169</v>
      </c>
      <c r="C178" s="256"/>
      <c r="D178" s="232"/>
      <c r="E178" s="192">
        <f t="shared" si="21"/>
        <v>10</v>
      </c>
      <c r="F178" s="144" t="str">
        <f>IFERROR(IF(MID(D178,4,3)="AFE",VLOOKUP(D178,'Affiliated entities'!$B$7:$T$37,2,FALSE),VLOOKUP(A178,Beneficiaries!$A$9:$C$38,2,FALSE)),"")</f>
        <v/>
      </c>
      <c r="G178" s="187" t="str">
        <f>IFERROR(IF(MID(D178,4,3)="AFE",VLOOKUP(D178,'Affiliated entities'!$B$7:$T$37,4,FALSE),VLOOKUP(A178,Beneficiaries!$A$9:$C$38,3,FALSE)),"")</f>
        <v/>
      </c>
      <c r="H178" s="188" t="b">
        <f t="shared" si="15"/>
        <v>1</v>
      </c>
      <c r="I178" s="147" t="str">
        <f t="shared" si="16"/>
        <v/>
      </c>
      <c r="J178" s="300">
        <f t="shared" si="17"/>
        <v>0</v>
      </c>
      <c r="K178" s="291"/>
      <c r="L178" s="230"/>
      <c r="M178" s="150"/>
      <c r="N178" s="292"/>
      <c r="O178" s="430"/>
      <c r="P178" s="317" t="str">
        <f t="shared" si="18"/>
        <v/>
      </c>
      <c r="Q178" s="289" t="str">
        <f>IF(A178="","",IF(OR(N178&lt;'Summary Financial Statement'!$I$9,N178&gt;'Summary Financial Statement'!$L$9),"CHECK DATES",""))</f>
        <v/>
      </c>
      <c r="R178" s="295">
        <f t="shared" si="19"/>
        <v>0</v>
      </c>
      <c r="S178" s="293" t="str">
        <f t="shared" si="20"/>
        <v/>
      </c>
      <c r="T178" s="294"/>
    </row>
    <row r="179" spans="1:20" ht="15" x14ac:dyDescent="0.25">
      <c r="A179" s="186"/>
      <c r="B179" s="195">
        <v>170</v>
      </c>
      <c r="C179" s="256"/>
      <c r="D179" s="232"/>
      <c r="E179" s="192">
        <f t="shared" si="21"/>
        <v>10</v>
      </c>
      <c r="F179" s="144" t="str">
        <f>IFERROR(IF(MID(D179,4,3)="AFE",VLOOKUP(D179,'Affiliated entities'!$B$7:$T$37,2,FALSE),VLOOKUP(A179,Beneficiaries!$A$9:$C$38,2,FALSE)),"")</f>
        <v/>
      </c>
      <c r="G179" s="187" t="str">
        <f>IFERROR(IF(MID(D179,4,3)="AFE",VLOOKUP(D179,'Affiliated entities'!$B$7:$T$37,4,FALSE),VLOOKUP(A179,Beneficiaries!$A$9:$C$38,3,FALSE)),"")</f>
        <v/>
      </c>
      <c r="H179" s="188" t="b">
        <f t="shared" si="15"/>
        <v>1</v>
      </c>
      <c r="I179" s="147" t="str">
        <f t="shared" si="16"/>
        <v/>
      </c>
      <c r="J179" s="300">
        <f t="shared" si="17"/>
        <v>0</v>
      </c>
      <c r="K179" s="291"/>
      <c r="L179" s="230"/>
      <c r="M179" s="150"/>
      <c r="N179" s="292"/>
      <c r="O179" s="430"/>
      <c r="P179" s="317" t="str">
        <f t="shared" si="18"/>
        <v/>
      </c>
      <c r="Q179" s="289" t="str">
        <f>IF(A179="","",IF(OR(N179&lt;'Summary Financial Statement'!$I$9,N179&gt;'Summary Financial Statement'!$L$9),"CHECK DATES",""))</f>
        <v/>
      </c>
      <c r="R179" s="295">
        <f t="shared" si="19"/>
        <v>0</v>
      </c>
      <c r="S179" s="293" t="str">
        <f t="shared" si="20"/>
        <v/>
      </c>
      <c r="T179" s="294"/>
    </row>
    <row r="180" spans="1:20" ht="15" x14ac:dyDescent="0.25">
      <c r="A180" s="186"/>
      <c r="B180" s="195">
        <v>171</v>
      </c>
      <c r="C180" s="256"/>
      <c r="D180" s="232"/>
      <c r="E180" s="192">
        <f t="shared" si="21"/>
        <v>10</v>
      </c>
      <c r="F180" s="144" t="str">
        <f>IFERROR(IF(MID(D180,4,3)="AFE",VLOOKUP(D180,'Affiliated entities'!$B$7:$T$37,2,FALSE),VLOOKUP(A180,Beneficiaries!$A$9:$C$38,2,FALSE)),"")</f>
        <v/>
      </c>
      <c r="G180" s="187" t="str">
        <f>IFERROR(IF(MID(D180,4,3)="AFE",VLOOKUP(D180,'Affiliated entities'!$B$7:$T$37,4,FALSE),VLOOKUP(A180,Beneficiaries!$A$9:$C$38,3,FALSE)),"")</f>
        <v/>
      </c>
      <c r="H180" s="188" t="b">
        <f t="shared" si="15"/>
        <v>1</v>
      </c>
      <c r="I180" s="147" t="str">
        <f t="shared" si="16"/>
        <v/>
      </c>
      <c r="J180" s="300">
        <f t="shared" si="17"/>
        <v>0</v>
      </c>
      <c r="K180" s="291"/>
      <c r="L180" s="230"/>
      <c r="M180" s="150"/>
      <c r="N180" s="292"/>
      <c r="O180" s="430"/>
      <c r="P180" s="317" t="str">
        <f t="shared" si="18"/>
        <v/>
      </c>
      <c r="Q180" s="289" t="str">
        <f>IF(A180="","",IF(OR(N180&lt;'Summary Financial Statement'!$I$9,N180&gt;'Summary Financial Statement'!$L$9),"CHECK DATES",""))</f>
        <v/>
      </c>
      <c r="R180" s="295">
        <f t="shared" si="19"/>
        <v>0</v>
      </c>
      <c r="S180" s="293" t="str">
        <f t="shared" si="20"/>
        <v/>
      </c>
      <c r="T180" s="294"/>
    </row>
    <row r="181" spans="1:20" ht="15" x14ac:dyDescent="0.25">
      <c r="A181" s="186"/>
      <c r="B181" s="195">
        <v>172</v>
      </c>
      <c r="C181" s="256"/>
      <c r="D181" s="232"/>
      <c r="E181" s="192">
        <f t="shared" si="21"/>
        <v>10</v>
      </c>
      <c r="F181" s="144" t="str">
        <f>IFERROR(IF(MID(D181,4,3)="AFE",VLOOKUP(D181,'Affiliated entities'!$B$7:$T$37,2,FALSE),VLOOKUP(A181,Beneficiaries!$A$9:$C$38,2,FALSE)),"")</f>
        <v/>
      </c>
      <c r="G181" s="187" t="str">
        <f>IFERROR(IF(MID(D181,4,3)="AFE",VLOOKUP(D181,'Affiliated entities'!$B$7:$T$37,4,FALSE),VLOOKUP(A181,Beneficiaries!$A$9:$C$38,3,FALSE)),"")</f>
        <v/>
      </c>
      <c r="H181" s="188" t="b">
        <f t="shared" si="15"/>
        <v>1</v>
      </c>
      <c r="I181" s="147" t="str">
        <f t="shared" si="16"/>
        <v/>
      </c>
      <c r="J181" s="300">
        <f t="shared" si="17"/>
        <v>0</v>
      </c>
      <c r="K181" s="291"/>
      <c r="L181" s="230"/>
      <c r="M181" s="150"/>
      <c r="N181" s="292"/>
      <c r="O181" s="430"/>
      <c r="P181" s="317" t="str">
        <f t="shared" si="18"/>
        <v/>
      </c>
      <c r="Q181" s="289" t="str">
        <f>IF(A181="","",IF(OR(N181&lt;'Summary Financial Statement'!$I$9,N181&gt;'Summary Financial Statement'!$L$9),"CHECK DATES",""))</f>
        <v/>
      </c>
      <c r="R181" s="295">
        <f t="shared" si="19"/>
        <v>0</v>
      </c>
      <c r="S181" s="293" t="str">
        <f t="shared" si="20"/>
        <v/>
      </c>
      <c r="T181" s="294"/>
    </row>
    <row r="182" spans="1:20" ht="15" x14ac:dyDescent="0.25">
      <c r="A182" s="186"/>
      <c r="B182" s="195">
        <v>173</v>
      </c>
      <c r="C182" s="256"/>
      <c r="D182" s="232"/>
      <c r="E182" s="192">
        <f t="shared" si="21"/>
        <v>10</v>
      </c>
      <c r="F182" s="144" t="str">
        <f>IFERROR(IF(MID(D182,4,3)="AFE",VLOOKUP(D182,'Affiliated entities'!$B$7:$T$37,2,FALSE),VLOOKUP(A182,Beneficiaries!$A$9:$C$38,2,FALSE)),"")</f>
        <v/>
      </c>
      <c r="G182" s="187" t="str">
        <f>IFERROR(IF(MID(D182,4,3)="AFE",VLOOKUP(D182,'Affiliated entities'!$B$7:$T$37,4,FALSE),VLOOKUP(A182,Beneficiaries!$A$9:$C$38,3,FALSE)),"")</f>
        <v/>
      </c>
      <c r="H182" s="188" t="b">
        <f t="shared" si="15"/>
        <v>1</v>
      </c>
      <c r="I182" s="147" t="str">
        <f t="shared" si="16"/>
        <v/>
      </c>
      <c r="J182" s="300">
        <f t="shared" si="17"/>
        <v>0</v>
      </c>
      <c r="K182" s="291"/>
      <c r="L182" s="230"/>
      <c r="M182" s="150"/>
      <c r="N182" s="292"/>
      <c r="O182" s="430"/>
      <c r="P182" s="317" t="str">
        <f t="shared" si="18"/>
        <v/>
      </c>
      <c r="Q182" s="289" t="str">
        <f>IF(A182="","",IF(OR(N182&lt;'Summary Financial Statement'!$I$9,N182&gt;'Summary Financial Statement'!$L$9),"CHECK DATES",""))</f>
        <v/>
      </c>
      <c r="R182" s="295">
        <f t="shared" si="19"/>
        <v>0</v>
      </c>
      <c r="S182" s="293" t="str">
        <f t="shared" si="20"/>
        <v/>
      </c>
      <c r="T182" s="294"/>
    </row>
    <row r="183" spans="1:20" ht="15" x14ac:dyDescent="0.25">
      <c r="A183" s="186"/>
      <c r="B183" s="195">
        <v>174</v>
      </c>
      <c r="C183" s="256"/>
      <c r="D183" s="232"/>
      <c r="E183" s="192">
        <f t="shared" si="21"/>
        <v>10</v>
      </c>
      <c r="F183" s="144" t="str">
        <f>IFERROR(IF(MID(D183,4,3)="AFE",VLOOKUP(D183,'Affiliated entities'!$B$7:$T$37,2,FALSE),VLOOKUP(A183,Beneficiaries!$A$9:$C$38,2,FALSE)),"")</f>
        <v/>
      </c>
      <c r="G183" s="187" t="str">
        <f>IFERROR(IF(MID(D183,4,3)="AFE",VLOOKUP(D183,'Affiliated entities'!$B$7:$T$37,4,FALSE),VLOOKUP(A183,Beneficiaries!$A$9:$C$38,3,FALSE)),"")</f>
        <v/>
      </c>
      <c r="H183" s="188" t="b">
        <f t="shared" si="15"/>
        <v>1</v>
      </c>
      <c r="I183" s="147" t="str">
        <f t="shared" si="16"/>
        <v/>
      </c>
      <c r="J183" s="300">
        <f t="shared" si="17"/>
        <v>0</v>
      </c>
      <c r="K183" s="291"/>
      <c r="L183" s="230"/>
      <c r="M183" s="150"/>
      <c r="N183" s="292"/>
      <c r="O183" s="430"/>
      <c r="P183" s="317" t="str">
        <f t="shared" si="18"/>
        <v/>
      </c>
      <c r="Q183" s="289" t="str">
        <f>IF(A183="","",IF(OR(N183&lt;'Summary Financial Statement'!$I$9,N183&gt;'Summary Financial Statement'!$L$9),"CHECK DATES",""))</f>
        <v/>
      </c>
      <c r="R183" s="295">
        <f t="shared" si="19"/>
        <v>0</v>
      </c>
      <c r="S183" s="293" t="str">
        <f t="shared" si="20"/>
        <v/>
      </c>
      <c r="T183" s="294"/>
    </row>
    <row r="184" spans="1:20" ht="15" x14ac:dyDescent="0.25">
      <c r="A184" s="186"/>
      <c r="B184" s="195">
        <v>175</v>
      </c>
      <c r="C184" s="256"/>
      <c r="D184" s="232"/>
      <c r="E184" s="192">
        <f t="shared" si="21"/>
        <v>10</v>
      </c>
      <c r="F184" s="144" t="str">
        <f>IFERROR(IF(MID(D184,4,3)="AFE",VLOOKUP(D184,'Affiliated entities'!$B$7:$T$37,2,FALSE),VLOOKUP(A184,Beneficiaries!$A$9:$C$38,2,FALSE)),"")</f>
        <v/>
      </c>
      <c r="G184" s="187" t="str">
        <f>IFERROR(IF(MID(D184,4,3)="AFE",VLOOKUP(D184,'Affiliated entities'!$B$7:$T$37,4,FALSE),VLOOKUP(A184,Beneficiaries!$A$9:$C$38,3,FALSE)),"")</f>
        <v/>
      </c>
      <c r="H184" s="188" t="b">
        <f t="shared" si="15"/>
        <v>1</v>
      </c>
      <c r="I184" s="147" t="str">
        <f t="shared" si="16"/>
        <v/>
      </c>
      <c r="J184" s="300">
        <f t="shared" si="17"/>
        <v>0</v>
      </c>
      <c r="K184" s="291"/>
      <c r="L184" s="230"/>
      <c r="M184" s="150"/>
      <c r="N184" s="292"/>
      <c r="O184" s="430"/>
      <c r="P184" s="317" t="str">
        <f t="shared" si="18"/>
        <v/>
      </c>
      <c r="Q184" s="289" t="str">
        <f>IF(A184="","",IF(OR(N184&lt;'Summary Financial Statement'!$I$9,N184&gt;'Summary Financial Statement'!$L$9),"CHECK DATES",""))</f>
        <v/>
      </c>
      <c r="R184" s="295">
        <f t="shared" si="19"/>
        <v>0</v>
      </c>
      <c r="S184" s="293" t="str">
        <f t="shared" si="20"/>
        <v/>
      </c>
      <c r="T184" s="294"/>
    </row>
    <row r="185" spans="1:20" ht="15" x14ac:dyDescent="0.25">
      <c r="A185" s="186"/>
      <c r="B185" s="195">
        <v>176</v>
      </c>
      <c r="C185" s="256"/>
      <c r="D185" s="232"/>
      <c r="E185" s="192">
        <f t="shared" si="21"/>
        <v>10</v>
      </c>
      <c r="F185" s="144" t="str">
        <f>IFERROR(IF(MID(D185,4,3)="AFE",VLOOKUP(D185,'Affiliated entities'!$B$7:$T$37,2,FALSE),VLOOKUP(A185,Beneficiaries!$A$9:$C$38,2,FALSE)),"")</f>
        <v/>
      </c>
      <c r="G185" s="187" t="str">
        <f>IFERROR(IF(MID(D185,4,3)="AFE",VLOOKUP(D185,'Affiliated entities'!$B$7:$T$37,4,FALSE),VLOOKUP(A185,Beneficiaries!$A$9:$C$38,3,FALSE)),"")</f>
        <v/>
      </c>
      <c r="H185" s="188" t="b">
        <f t="shared" si="15"/>
        <v>1</v>
      </c>
      <c r="I185" s="147" t="str">
        <f t="shared" si="16"/>
        <v/>
      </c>
      <c r="J185" s="300">
        <f t="shared" si="17"/>
        <v>0</v>
      </c>
      <c r="K185" s="291"/>
      <c r="L185" s="230"/>
      <c r="M185" s="150"/>
      <c r="N185" s="292"/>
      <c r="O185" s="430"/>
      <c r="P185" s="317" t="str">
        <f t="shared" si="18"/>
        <v/>
      </c>
      <c r="Q185" s="289" t="str">
        <f>IF(A185="","",IF(OR(N185&lt;'Summary Financial Statement'!$I$9,N185&gt;'Summary Financial Statement'!$L$9),"CHECK DATES",""))</f>
        <v/>
      </c>
      <c r="R185" s="295">
        <f t="shared" si="19"/>
        <v>0</v>
      </c>
      <c r="S185" s="293" t="str">
        <f t="shared" si="20"/>
        <v/>
      </c>
      <c r="T185" s="294"/>
    </row>
    <row r="186" spans="1:20" ht="15" x14ac:dyDescent="0.25">
      <c r="A186" s="186"/>
      <c r="B186" s="195">
        <v>177</v>
      </c>
      <c r="C186" s="256"/>
      <c r="D186" s="232"/>
      <c r="E186" s="192">
        <f t="shared" si="21"/>
        <v>10</v>
      </c>
      <c r="F186" s="144" t="str">
        <f>IFERROR(IF(MID(D186,4,3)="AFE",VLOOKUP(D186,'Affiliated entities'!$B$7:$T$37,2,FALSE),VLOOKUP(A186,Beneficiaries!$A$9:$C$38,2,FALSE)),"")</f>
        <v/>
      </c>
      <c r="G186" s="187" t="str">
        <f>IFERROR(IF(MID(D186,4,3)="AFE",VLOOKUP(D186,'Affiliated entities'!$B$7:$T$37,4,FALSE),VLOOKUP(A186,Beneficiaries!$A$9:$C$38,3,FALSE)),"")</f>
        <v/>
      </c>
      <c r="H186" s="188" t="b">
        <f t="shared" si="15"/>
        <v>1</v>
      </c>
      <c r="I186" s="147" t="str">
        <f t="shared" si="16"/>
        <v/>
      </c>
      <c r="J186" s="300">
        <f t="shared" si="17"/>
        <v>0</v>
      </c>
      <c r="K186" s="291"/>
      <c r="L186" s="230"/>
      <c r="M186" s="150"/>
      <c r="N186" s="292"/>
      <c r="O186" s="430"/>
      <c r="P186" s="317" t="str">
        <f t="shared" si="18"/>
        <v/>
      </c>
      <c r="Q186" s="289" t="str">
        <f>IF(A186="","",IF(OR(N186&lt;'Summary Financial Statement'!$I$9,N186&gt;'Summary Financial Statement'!$L$9),"CHECK DATES",""))</f>
        <v/>
      </c>
      <c r="R186" s="295">
        <f t="shared" si="19"/>
        <v>0</v>
      </c>
      <c r="S186" s="293" t="str">
        <f t="shared" si="20"/>
        <v/>
      </c>
      <c r="T186" s="294"/>
    </row>
    <row r="187" spans="1:20" ht="15" x14ac:dyDescent="0.25">
      <c r="A187" s="186"/>
      <c r="B187" s="195">
        <v>178</v>
      </c>
      <c r="C187" s="256"/>
      <c r="D187" s="232"/>
      <c r="E187" s="192">
        <f t="shared" si="21"/>
        <v>10</v>
      </c>
      <c r="F187" s="144" t="str">
        <f>IFERROR(IF(MID(D187,4,3)="AFE",VLOOKUP(D187,'Affiliated entities'!$B$7:$T$37,2,FALSE),VLOOKUP(A187,Beneficiaries!$A$9:$C$38,2,FALSE)),"")</f>
        <v/>
      </c>
      <c r="G187" s="187" t="str">
        <f>IFERROR(IF(MID(D187,4,3)="AFE",VLOOKUP(D187,'Affiliated entities'!$B$7:$T$37,4,FALSE),VLOOKUP(A187,Beneficiaries!$A$9:$C$38,3,FALSE)),"")</f>
        <v/>
      </c>
      <c r="H187" s="188" t="b">
        <f t="shared" si="15"/>
        <v>1</v>
      </c>
      <c r="I187" s="147" t="str">
        <f t="shared" si="16"/>
        <v/>
      </c>
      <c r="J187" s="300">
        <f t="shared" si="17"/>
        <v>0</v>
      </c>
      <c r="K187" s="291"/>
      <c r="L187" s="230"/>
      <c r="M187" s="150"/>
      <c r="N187" s="292"/>
      <c r="O187" s="430"/>
      <c r="P187" s="317" t="str">
        <f t="shared" si="18"/>
        <v/>
      </c>
      <c r="Q187" s="289" t="str">
        <f>IF(A187="","",IF(OR(N187&lt;'Summary Financial Statement'!$I$9,N187&gt;'Summary Financial Statement'!$L$9),"CHECK DATES",""))</f>
        <v/>
      </c>
      <c r="R187" s="295">
        <f t="shared" si="19"/>
        <v>0</v>
      </c>
      <c r="S187" s="293" t="str">
        <f t="shared" si="20"/>
        <v/>
      </c>
      <c r="T187" s="294"/>
    </row>
    <row r="188" spans="1:20" ht="15" x14ac:dyDescent="0.25">
      <c r="A188" s="186"/>
      <c r="B188" s="195">
        <v>179</v>
      </c>
      <c r="C188" s="256"/>
      <c r="D188" s="232"/>
      <c r="E188" s="192">
        <f t="shared" si="21"/>
        <v>10</v>
      </c>
      <c r="F188" s="144" t="str">
        <f>IFERROR(IF(MID(D188,4,3)="AFE",VLOOKUP(D188,'Affiliated entities'!$B$7:$T$37,2,FALSE),VLOOKUP(A188,Beneficiaries!$A$9:$C$38,2,FALSE)),"")</f>
        <v/>
      </c>
      <c r="G188" s="187" t="str">
        <f>IFERROR(IF(MID(D188,4,3)="AFE",VLOOKUP(D188,'Affiliated entities'!$B$7:$T$37,4,FALSE),VLOOKUP(A188,Beneficiaries!$A$9:$C$38,3,FALSE)),"")</f>
        <v/>
      </c>
      <c r="H188" s="188" t="b">
        <f t="shared" si="15"/>
        <v>1</v>
      </c>
      <c r="I188" s="147" t="str">
        <f t="shared" si="16"/>
        <v/>
      </c>
      <c r="J188" s="300">
        <f t="shared" si="17"/>
        <v>0</v>
      </c>
      <c r="K188" s="291"/>
      <c r="L188" s="230"/>
      <c r="M188" s="150"/>
      <c r="N188" s="292"/>
      <c r="O188" s="430"/>
      <c r="P188" s="317" t="str">
        <f t="shared" si="18"/>
        <v/>
      </c>
      <c r="Q188" s="289" t="str">
        <f>IF(A188="","",IF(OR(N188&lt;'Summary Financial Statement'!$I$9,N188&gt;'Summary Financial Statement'!$L$9),"CHECK DATES",""))</f>
        <v/>
      </c>
      <c r="R188" s="295">
        <f t="shared" si="19"/>
        <v>0</v>
      </c>
      <c r="S188" s="293" t="str">
        <f t="shared" si="20"/>
        <v/>
      </c>
      <c r="T188" s="294"/>
    </row>
    <row r="189" spans="1:20" ht="15" x14ac:dyDescent="0.25">
      <c r="A189" s="186"/>
      <c r="B189" s="195">
        <v>180</v>
      </c>
      <c r="C189" s="256"/>
      <c r="D189" s="232"/>
      <c r="E189" s="192">
        <f t="shared" si="21"/>
        <v>10</v>
      </c>
      <c r="F189" s="144" t="str">
        <f>IFERROR(IF(MID(D189,4,3)="AFE",VLOOKUP(D189,'Affiliated entities'!$B$7:$T$37,2,FALSE),VLOOKUP(A189,Beneficiaries!$A$9:$C$38,2,FALSE)),"")</f>
        <v/>
      </c>
      <c r="G189" s="187" t="str">
        <f>IFERROR(IF(MID(D189,4,3)="AFE",VLOOKUP(D189,'Affiliated entities'!$B$7:$T$37,4,FALSE),VLOOKUP(A189,Beneficiaries!$A$9:$C$38,3,FALSE)),"")</f>
        <v/>
      </c>
      <c r="H189" s="188" t="b">
        <f t="shared" si="15"/>
        <v>1</v>
      </c>
      <c r="I189" s="147" t="str">
        <f t="shared" si="16"/>
        <v/>
      </c>
      <c r="J189" s="300">
        <f t="shared" si="17"/>
        <v>0</v>
      </c>
      <c r="K189" s="291"/>
      <c r="L189" s="230"/>
      <c r="M189" s="150"/>
      <c r="N189" s="292"/>
      <c r="O189" s="430"/>
      <c r="P189" s="317" t="str">
        <f t="shared" si="18"/>
        <v/>
      </c>
      <c r="Q189" s="289" t="str">
        <f>IF(A189="","",IF(OR(N189&lt;'Summary Financial Statement'!$I$9,N189&gt;'Summary Financial Statement'!$L$9),"CHECK DATES",""))</f>
        <v/>
      </c>
      <c r="R189" s="295">
        <f t="shared" si="19"/>
        <v>0</v>
      </c>
      <c r="S189" s="293" t="str">
        <f t="shared" si="20"/>
        <v/>
      </c>
      <c r="T189" s="294"/>
    </row>
    <row r="190" spans="1:20" ht="15" x14ac:dyDescent="0.25">
      <c r="A190" s="186"/>
      <c r="B190" s="195">
        <v>181</v>
      </c>
      <c r="C190" s="256"/>
      <c r="D190" s="232"/>
      <c r="E190" s="192">
        <f t="shared" si="21"/>
        <v>10</v>
      </c>
      <c r="F190" s="144" t="str">
        <f>IFERROR(IF(MID(D190,4,3)="AFE",VLOOKUP(D190,'Affiliated entities'!$B$7:$T$37,2,FALSE),VLOOKUP(A190,Beneficiaries!$A$9:$C$38,2,FALSE)),"")</f>
        <v/>
      </c>
      <c r="G190" s="187" t="str">
        <f>IFERROR(IF(MID(D190,4,3)="AFE",VLOOKUP(D190,'Affiliated entities'!$B$7:$T$37,4,FALSE),VLOOKUP(A190,Beneficiaries!$A$9:$C$38,3,FALSE)),"")</f>
        <v/>
      </c>
      <c r="H190" s="188" t="b">
        <f t="shared" si="15"/>
        <v>1</v>
      </c>
      <c r="I190" s="147" t="str">
        <f t="shared" si="16"/>
        <v/>
      </c>
      <c r="J190" s="300">
        <f t="shared" si="17"/>
        <v>0</v>
      </c>
      <c r="K190" s="291"/>
      <c r="L190" s="230"/>
      <c r="M190" s="150"/>
      <c r="N190" s="292"/>
      <c r="O190" s="430"/>
      <c r="P190" s="317" t="str">
        <f t="shared" si="18"/>
        <v/>
      </c>
      <c r="Q190" s="289" t="str">
        <f>IF(A190="","",IF(OR(N190&lt;'Summary Financial Statement'!$I$9,N190&gt;'Summary Financial Statement'!$L$9),"CHECK DATES",""))</f>
        <v/>
      </c>
      <c r="R190" s="295">
        <f t="shared" si="19"/>
        <v>0</v>
      </c>
      <c r="S190" s="293" t="str">
        <f t="shared" si="20"/>
        <v/>
      </c>
      <c r="T190" s="294"/>
    </row>
    <row r="191" spans="1:20" ht="15" x14ac:dyDescent="0.25">
      <c r="A191" s="186"/>
      <c r="B191" s="195">
        <v>182</v>
      </c>
      <c r="C191" s="256"/>
      <c r="D191" s="232"/>
      <c r="E191" s="192">
        <f t="shared" si="21"/>
        <v>10</v>
      </c>
      <c r="F191" s="144" t="str">
        <f>IFERROR(IF(MID(D191,4,3)="AFE",VLOOKUP(D191,'Affiliated entities'!$B$7:$T$37,2,FALSE),VLOOKUP(A191,Beneficiaries!$A$9:$C$38,2,FALSE)),"")</f>
        <v/>
      </c>
      <c r="G191" s="187" t="str">
        <f>IFERROR(IF(MID(D191,4,3)="AFE",VLOOKUP(D191,'Affiliated entities'!$B$7:$T$37,4,FALSE),VLOOKUP(A191,Beneficiaries!$A$9:$C$38,3,FALSE)),"")</f>
        <v/>
      </c>
      <c r="H191" s="188" t="b">
        <f t="shared" si="15"/>
        <v>1</v>
      </c>
      <c r="I191" s="147" t="str">
        <f t="shared" si="16"/>
        <v/>
      </c>
      <c r="J191" s="300">
        <f t="shared" si="17"/>
        <v>0</v>
      </c>
      <c r="K191" s="291"/>
      <c r="L191" s="230"/>
      <c r="M191" s="150"/>
      <c r="N191" s="292"/>
      <c r="O191" s="430"/>
      <c r="P191" s="317" t="str">
        <f t="shared" si="18"/>
        <v/>
      </c>
      <c r="Q191" s="289" t="str">
        <f>IF(A191="","",IF(OR(N191&lt;'Summary Financial Statement'!$I$9,N191&gt;'Summary Financial Statement'!$L$9),"CHECK DATES",""))</f>
        <v/>
      </c>
      <c r="R191" s="295">
        <f t="shared" si="19"/>
        <v>0</v>
      </c>
      <c r="S191" s="293" t="str">
        <f t="shared" si="20"/>
        <v/>
      </c>
      <c r="T191" s="294"/>
    </row>
    <row r="192" spans="1:20" ht="15" x14ac:dyDescent="0.25">
      <c r="A192" s="186"/>
      <c r="B192" s="195">
        <v>183</v>
      </c>
      <c r="C192" s="256"/>
      <c r="D192" s="232"/>
      <c r="E192" s="192">
        <f t="shared" si="21"/>
        <v>10</v>
      </c>
      <c r="F192" s="144" t="str">
        <f>IFERROR(IF(MID(D192,4,3)="AFE",VLOOKUP(D192,'Affiliated entities'!$B$7:$T$37,2,FALSE),VLOOKUP(A192,Beneficiaries!$A$9:$C$38,2,FALSE)),"")</f>
        <v/>
      </c>
      <c r="G192" s="187" t="str">
        <f>IFERROR(IF(MID(D192,4,3)="AFE",VLOOKUP(D192,'Affiliated entities'!$B$7:$T$37,4,FALSE),VLOOKUP(A192,Beneficiaries!$A$9:$C$38,3,FALSE)),"")</f>
        <v/>
      </c>
      <c r="H192" s="188" t="b">
        <f t="shared" si="15"/>
        <v>1</v>
      </c>
      <c r="I192" s="147" t="str">
        <f t="shared" si="16"/>
        <v/>
      </c>
      <c r="J192" s="300">
        <f t="shared" si="17"/>
        <v>0</v>
      </c>
      <c r="K192" s="291"/>
      <c r="L192" s="230"/>
      <c r="M192" s="150"/>
      <c r="N192" s="292"/>
      <c r="O192" s="430"/>
      <c r="P192" s="317" t="str">
        <f t="shared" si="18"/>
        <v/>
      </c>
      <c r="Q192" s="289" t="str">
        <f>IF(A192="","",IF(OR(N192&lt;'Summary Financial Statement'!$I$9,N192&gt;'Summary Financial Statement'!$L$9),"CHECK DATES",""))</f>
        <v/>
      </c>
      <c r="R192" s="295">
        <f t="shared" si="19"/>
        <v>0</v>
      </c>
      <c r="S192" s="293" t="str">
        <f t="shared" si="20"/>
        <v/>
      </c>
      <c r="T192" s="294"/>
    </row>
    <row r="193" spans="1:20" ht="15" x14ac:dyDescent="0.25">
      <c r="A193" s="186"/>
      <c r="B193" s="195">
        <v>184</v>
      </c>
      <c r="C193" s="256"/>
      <c r="D193" s="232"/>
      <c r="E193" s="192">
        <f t="shared" si="21"/>
        <v>10</v>
      </c>
      <c r="F193" s="144" t="str">
        <f>IFERROR(IF(MID(D193,4,3)="AFE",VLOOKUP(D193,'Affiliated entities'!$B$7:$T$37,2,FALSE),VLOOKUP(A193,Beneficiaries!$A$9:$C$38,2,FALSE)),"")</f>
        <v/>
      </c>
      <c r="G193" s="187" t="str">
        <f>IFERROR(IF(MID(D193,4,3)="AFE",VLOOKUP(D193,'Affiliated entities'!$B$7:$T$37,4,FALSE),VLOOKUP(A193,Beneficiaries!$A$9:$C$38,3,FALSE)),"")</f>
        <v/>
      </c>
      <c r="H193" s="188" t="b">
        <f t="shared" si="15"/>
        <v>1</v>
      </c>
      <c r="I193" s="147" t="str">
        <f t="shared" si="16"/>
        <v/>
      </c>
      <c r="J193" s="300">
        <f t="shared" si="17"/>
        <v>0</v>
      </c>
      <c r="K193" s="291"/>
      <c r="L193" s="230"/>
      <c r="M193" s="150"/>
      <c r="N193" s="292"/>
      <c r="O193" s="430"/>
      <c r="P193" s="317" t="str">
        <f t="shared" si="18"/>
        <v/>
      </c>
      <c r="Q193" s="289" t="str">
        <f>IF(A193="","",IF(OR(N193&lt;'Summary Financial Statement'!$I$9,N193&gt;'Summary Financial Statement'!$L$9),"CHECK DATES",""))</f>
        <v/>
      </c>
      <c r="R193" s="295">
        <f t="shared" si="19"/>
        <v>0</v>
      </c>
      <c r="S193" s="293" t="str">
        <f t="shared" si="20"/>
        <v/>
      </c>
      <c r="T193" s="294"/>
    </row>
    <row r="194" spans="1:20" ht="15" x14ac:dyDescent="0.25">
      <c r="A194" s="186"/>
      <c r="B194" s="195">
        <v>185</v>
      </c>
      <c r="C194" s="256"/>
      <c r="D194" s="232"/>
      <c r="E194" s="192">
        <f t="shared" si="21"/>
        <v>10</v>
      </c>
      <c r="F194" s="144" t="str">
        <f>IFERROR(IF(MID(D194,4,3)="AFE",VLOOKUP(D194,'Affiliated entities'!$B$7:$T$37,2,FALSE),VLOOKUP(A194,Beneficiaries!$A$9:$C$38,2,FALSE)),"")</f>
        <v/>
      </c>
      <c r="G194" s="187" t="str">
        <f>IFERROR(IF(MID(D194,4,3)="AFE",VLOOKUP(D194,'Affiliated entities'!$B$7:$T$37,4,FALSE),VLOOKUP(A194,Beneficiaries!$A$9:$C$38,3,FALSE)),"")</f>
        <v/>
      </c>
      <c r="H194" s="188" t="b">
        <f t="shared" si="15"/>
        <v>1</v>
      </c>
      <c r="I194" s="147" t="str">
        <f t="shared" si="16"/>
        <v/>
      </c>
      <c r="J194" s="300">
        <f t="shared" si="17"/>
        <v>0</v>
      </c>
      <c r="K194" s="291"/>
      <c r="L194" s="230"/>
      <c r="M194" s="150"/>
      <c r="N194" s="292"/>
      <c r="O194" s="430"/>
      <c r="P194" s="317" t="str">
        <f t="shared" si="18"/>
        <v/>
      </c>
      <c r="Q194" s="289" t="str">
        <f>IF(A194="","",IF(OR(N194&lt;'Summary Financial Statement'!$I$9,N194&gt;'Summary Financial Statement'!$L$9),"CHECK DATES",""))</f>
        <v/>
      </c>
      <c r="R194" s="295">
        <f t="shared" si="19"/>
        <v>0</v>
      </c>
      <c r="S194" s="293" t="str">
        <f t="shared" si="20"/>
        <v/>
      </c>
      <c r="T194" s="294"/>
    </row>
    <row r="195" spans="1:20" ht="15" x14ac:dyDescent="0.25">
      <c r="A195" s="186"/>
      <c r="B195" s="195">
        <v>186</v>
      </c>
      <c r="C195" s="256"/>
      <c r="D195" s="232"/>
      <c r="E195" s="192">
        <f t="shared" si="21"/>
        <v>10</v>
      </c>
      <c r="F195" s="144" t="str">
        <f>IFERROR(IF(MID(D195,4,3)="AFE",VLOOKUP(D195,'Affiliated entities'!$B$7:$T$37,2,FALSE),VLOOKUP(A195,Beneficiaries!$A$9:$C$38,2,FALSE)),"")</f>
        <v/>
      </c>
      <c r="G195" s="187" t="str">
        <f>IFERROR(IF(MID(D195,4,3)="AFE",VLOOKUP(D195,'Affiliated entities'!$B$7:$T$37,4,FALSE),VLOOKUP(A195,Beneficiaries!$A$9:$C$38,3,FALSE)),"")</f>
        <v/>
      </c>
      <c r="H195" s="188" t="b">
        <f t="shared" si="15"/>
        <v>1</v>
      </c>
      <c r="I195" s="147" t="str">
        <f t="shared" si="16"/>
        <v/>
      </c>
      <c r="J195" s="300">
        <f t="shared" si="17"/>
        <v>0</v>
      </c>
      <c r="K195" s="291"/>
      <c r="L195" s="230"/>
      <c r="M195" s="150"/>
      <c r="N195" s="292"/>
      <c r="O195" s="430"/>
      <c r="P195" s="317" t="str">
        <f t="shared" si="18"/>
        <v/>
      </c>
      <c r="Q195" s="289" t="str">
        <f>IF(A195="","",IF(OR(N195&lt;'Summary Financial Statement'!$I$9,N195&gt;'Summary Financial Statement'!$L$9),"CHECK DATES",""))</f>
        <v/>
      </c>
      <c r="R195" s="295">
        <f t="shared" si="19"/>
        <v>0</v>
      </c>
      <c r="S195" s="293" t="str">
        <f t="shared" si="20"/>
        <v/>
      </c>
      <c r="T195" s="294"/>
    </row>
    <row r="196" spans="1:20" ht="15" x14ac:dyDescent="0.25">
      <c r="A196" s="186"/>
      <c r="B196" s="195">
        <v>187</v>
      </c>
      <c r="C196" s="256"/>
      <c r="D196" s="232"/>
      <c r="E196" s="192">
        <f t="shared" si="21"/>
        <v>10</v>
      </c>
      <c r="F196" s="144" t="str">
        <f>IFERROR(IF(MID(D196,4,3)="AFE",VLOOKUP(D196,'Affiliated entities'!$B$7:$T$37,2,FALSE),VLOOKUP(A196,Beneficiaries!$A$9:$C$38,2,FALSE)),"")</f>
        <v/>
      </c>
      <c r="G196" s="187" t="str">
        <f>IFERROR(IF(MID(D196,4,3)="AFE",VLOOKUP(D196,'Affiliated entities'!$B$7:$T$37,4,FALSE),VLOOKUP(A196,Beneficiaries!$A$9:$C$38,3,FALSE)),"")</f>
        <v/>
      </c>
      <c r="H196" s="188" t="b">
        <f t="shared" si="15"/>
        <v>1</v>
      </c>
      <c r="I196" s="147" t="str">
        <f t="shared" si="16"/>
        <v/>
      </c>
      <c r="J196" s="300">
        <f t="shared" si="17"/>
        <v>0</v>
      </c>
      <c r="K196" s="291"/>
      <c r="L196" s="230"/>
      <c r="M196" s="150"/>
      <c r="N196" s="292"/>
      <c r="O196" s="430"/>
      <c r="P196" s="317" t="str">
        <f t="shared" si="18"/>
        <v/>
      </c>
      <c r="Q196" s="289" t="str">
        <f>IF(A196="","",IF(OR(N196&lt;'Summary Financial Statement'!$I$9,N196&gt;'Summary Financial Statement'!$L$9),"CHECK DATES",""))</f>
        <v/>
      </c>
      <c r="R196" s="295">
        <f t="shared" si="19"/>
        <v>0</v>
      </c>
      <c r="S196" s="293" t="str">
        <f t="shared" si="20"/>
        <v/>
      </c>
      <c r="T196" s="294"/>
    </row>
    <row r="197" spans="1:20" ht="15" x14ac:dyDescent="0.25">
      <c r="A197" s="186"/>
      <c r="B197" s="195">
        <v>188</v>
      </c>
      <c r="C197" s="256"/>
      <c r="D197" s="232"/>
      <c r="E197" s="192">
        <f t="shared" si="21"/>
        <v>10</v>
      </c>
      <c r="F197" s="144" t="str">
        <f>IFERROR(IF(MID(D197,4,3)="AFE",VLOOKUP(D197,'Affiliated entities'!$B$7:$T$37,2,FALSE),VLOOKUP(A197,Beneficiaries!$A$9:$C$38,2,FALSE)),"")</f>
        <v/>
      </c>
      <c r="G197" s="187" t="str">
        <f>IFERROR(IF(MID(D197,4,3)="AFE",VLOOKUP(D197,'Affiliated entities'!$B$7:$T$37,4,FALSE),VLOOKUP(A197,Beneficiaries!$A$9:$C$38,3,FALSE)),"")</f>
        <v/>
      </c>
      <c r="H197" s="188" t="b">
        <f t="shared" si="15"/>
        <v>1</v>
      </c>
      <c r="I197" s="147" t="str">
        <f t="shared" si="16"/>
        <v/>
      </c>
      <c r="J197" s="300">
        <f t="shared" si="17"/>
        <v>0</v>
      </c>
      <c r="K197" s="291"/>
      <c r="L197" s="230"/>
      <c r="M197" s="150"/>
      <c r="N197" s="292"/>
      <c r="O197" s="430"/>
      <c r="P197" s="317" t="str">
        <f t="shared" si="18"/>
        <v/>
      </c>
      <c r="Q197" s="289" t="str">
        <f>IF(A197="","",IF(OR(N197&lt;'Summary Financial Statement'!$I$9,N197&gt;'Summary Financial Statement'!$L$9),"CHECK DATES",""))</f>
        <v/>
      </c>
      <c r="R197" s="295">
        <f t="shared" si="19"/>
        <v>0</v>
      </c>
      <c r="S197" s="293" t="str">
        <f t="shared" si="20"/>
        <v/>
      </c>
      <c r="T197" s="294"/>
    </row>
    <row r="198" spans="1:20" ht="15" x14ac:dyDescent="0.25">
      <c r="A198" s="186"/>
      <c r="B198" s="195">
        <v>189</v>
      </c>
      <c r="C198" s="256"/>
      <c r="D198" s="232"/>
      <c r="E198" s="192">
        <f t="shared" si="21"/>
        <v>10</v>
      </c>
      <c r="F198" s="144" t="str">
        <f>IFERROR(IF(MID(D198,4,3)="AFE",VLOOKUP(D198,'Affiliated entities'!$B$7:$T$37,2,FALSE),VLOOKUP(A198,Beneficiaries!$A$9:$C$38,2,FALSE)),"")</f>
        <v/>
      </c>
      <c r="G198" s="187" t="str">
        <f>IFERROR(IF(MID(D198,4,3)="AFE",VLOOKUP(D198,'Affiliated entities'!$B$7:$T$37,4,FALSE),VLOOKUP(A198,Beneficiaries!$A$9:$C$38,3,FALSE)),"")</f>
        <v/>
      </c>
      <c r="H198" s="188" t="b">
        <f t="shared" si="15"/>
        <v>1</v>
      </c>
      <c r="I198" s="147" t="str">
        <f t="shared" si="16"/>
        <v/>
      </c>
      <c r="J198" s="300">
        <f t="shared" si="17"/>
        <v>0</v>
      </c>
      <c r="K198" s="291"/>
      <c r="L198" s="230"/>
      <c r="M198" s="150"/>
      <c r="N198" s="292"/>
      <c r="O198" s="430"/>
      <c r="P198" s="317" t="str">
        <f t="shared" si="18"/>
        <v/>
      </c>
      <c r="Q198" s="289" t="str">
        <f>IF(A198="","",IF(OR(N198&lt;'Summary Financial Statement'!$I$9,N198&gt;'Summary Financial Statement'!$L$9),"CHECK DATES",""))</f>
        <v/>
      </c>
      <c r="R198" s="295">
        <f t="shared" si="19"/>
        <v>0</v>
      </c>
      <c r="S198" s="293" t="str">
        <f t="shared" si="20"/>
        <v/>
      </c>
      <c r="T198" s="294"/>
    </row>
    <row r="199" spans="1:20" ht="15" x14ac:dyDescent="0.25">
      <c r="A199" s="186"/>
      <c r="B199" s="195">
        <v>190</v>
      </c>
      <c r="C199" s="256"/>
      <c r="D199" s="232"/>
      <c r="E199" s="192">
        <f t="shared" si="21"/>
        <v>10</v>
      </c>
      <c r="F199" s="144" t="str">
        <f>IFERROR(IF(MID(D199,4,3)="AFE",VLOOKUP(D199,'Affiliated entities'!$B$7:$T$37,2,FALSE),VLOOKUP(A199,Beneficiaries!$A$9:$C$38,2,FALSE)),"")</f>
        <v/>
      </c>
      <c r="G199" s="187" t="str">
        <f>IFERROR(IF(MID(D199,4,3)="AFE",VLOOKUP(D199,'Affiliated entities'!$B$7:$T$37,4,FALSE),VLOOKUP(A199,Beneficiaries!$A$9:$C$38,3,FALSE)),"")</f>
        <v/>
      </c>
      <c r="H199" s="188" t="b">
        <f t="shared" si="15"/>
        <v>1</v>
      </c>
      <c r="I199" s="147" t="str">
        <f t="shared" si="16"/>
        <v/>
      </c>
      <c r="J199" s="300">
        <f t="shared" si="17"/>
        <v>0</v>
      </c>
      <c r="K199" s="291"/>
      <c r="L199" s="230"/>
      <c r="M199" s="150"/>
      <c r="N199" s="292"/>
      <c r="O199" s="430"/>
      <c r="P199" s="317" t="str">
        <f t="shared" si="18"/>
        <v/>
      </c>
      <c r="Q199" s="289" t="str">
        <f>IF(A199="","",IF(OR(N199&lt;'Summary Financial Statement'!$I$9,N199&gt;'Summary Financial Statement'!$L$9),"CHECK DATES",""))</f>
        <v/>
      </c>
      <c r="R199" s="295">
        <f t="shared" si="19"/>
        <v>0</v>
      </c>
      <c r="S199" s="293" t="str">
        <f t="shared" si="20"/>
        <v/>
      </c>
      <c r="T199" s="294"/>
    </row>
    <row r="200" spans="1:20" ht="15" x14ac:dyDescent="0.25">
      <c r="A200" s="186"/>
      <c r="B200" s="195">
        <v>191</v>
      </c>
      <c r="C200" s="256"/>
      <c r="D200" s="232"/>
      <c r="E200" s="192">
        <f t="shared" si="21"/>
        <v>10</v>
      </c>
      <c r="F200" s="144" t="str">
        <f>IFERROR(IF(MID(D200,4,3)="AFE",VLOOKUP(D200,'Affiliated entities'!$B$7:$T$37,2,FALSE),VLOOKUP(A200,Beneficiaries!$A$9:$C$38,2,FALSE)),"")</f>
        <v/>
      </c>
      <c r="G200" s="187" t="str">
        <f>IFERROR(IF(MID(D200,4,3)="AFE",VLOOKUP(D200,'Affiliated entities'!$B$7:$T$37,4,FALSE),VLOOKUP(A200,Beneficiaries!$A$9:$C$38,3,FALSE)),"")</f>
        <v/>
      </c>
      <c r="H200" s="188" t="b">
        <f t="shared" si="15"/>
        <v>1</v>
      </c>
      <c r="I200" s="147" t="str">
        <f t="shared" si="16"/>
        <v/>
      </c>
      <c r="J200" s="300">
        <f t="shared" si="17"/>
        <v>0</v>
      </c>
      <c r="K200" s="291"/>
      <c r="L200" s="230"/>
      <c r="M200" s="150"/>
      <c r="N200" s="292"/>
      <c r="O200" s="430"/>
      <c r="P200" s="317" t="str">
        <f t="shared" si="18"/>
        <v/>
      </c>
      <c r="Q200" s="289" t="str">
        <f>IF(A200="","",IF(OR(N200&lt;'Summary Financial Statement'!$I$9,N200&gt;'Summary Financial Statement'!$L$9),"CHECK DATES",""))</f>
        <v/>
      </c>
      <c r="R200" s="295">
        <f t="shared" si="19"/>
        <v>0</v>
      </c>
      <c r="S200" s="293" t="str">
        <f t="shared" si="20"/>
        <v/>
      </c>
      <c r="T200" s="294"/>
    </row>
    <row r="201" spans="1:20" ht="15" x14ac:dyDescent="0.25">
      <c r="A201" s="186"/>
      <c r="B201" s="195">
        <v>192</v>
      </c>
      <c r="C201" s="256"/>
      <c r="D201" s="232"/>
      <c r="E201" s="192">
        <f t="shared" si="21"/>
        <v>10</v>
      </c>
      <c r="F201" s="144" t="str">
        <f>IFERROR(IF(MID(D201,4,3)="AFE",VLOOKUP(D201,'Affiliated entities'!$B$7:$T$37,2,FALSE),VLOOKUP(A201,Beneficiaries!$A$9:$C$38,2,FALSE)),"")</f>
        <v/>
      </c>
      <c r="G201" s="187" t="str">
        <f>IFERROR(IF(MID(D201,4,3)="AFE",VLOOKUP(D201,'Affiliated entities'!$B$7:$T$37,4,FALSE),VLOOKUP(A201,Beneficiaries!$A$9:$C$38,3,FALSE)),"")</f>
        <v/>
      </c>
      <c r="H201" s="188" t="b">
        <f t="shared" si="15"/>
        <v>1</v>
      </c>
      <c r="I201" s="147" t="str">
        <f t="shared" si="16"/>
        <v/>
      </c>
      <c r="J201" s="300">
        <f t="shared" si="17"/>
        <v>0</v>
      </c>
      <c r="K201" s="291"/>
      <c r="L201" s="230"/>
      <c r="M201" s="150"/>
      <c r="N201" s="292"/>
      <c r="O201" s="430"/>
      <c r="P201" s="317" t="str">
        <f t="shared" si="18"/>
        <v/>
      </c>
      <c r="Q201" s="289" t="str">
        <f>IF(A201="","",IF(OR(N201&lt;'Summary Financial Statement'!$I$9,N201&gt;'Summary Financial Statement'!$L$9),"CHECK DATES",""))</f>
        <v/>
      </c>
      <c r="R201" s="295">
        <f t="shared" si="19"/>
        <v>0</v>
      </c>
      <c r="S201" s="293" t="str">
        <f t="shared" si="20"/>
        <v/>
      </c>
      <c r="T201" s="294"/>
    </row>
    <row r="202" spans="1:20" ht="15" x14ac:dyDescent="0.25">
      <c r="A202" s="186"/>
      <c r="B202" s="195">
        <v>193</v>
      </c>
      <c r="C202" s="256"/>
      <c r="D202" s="232"/>
      <c r="E202" s="192">
        <f t="shared" si="21"/>
        <v>10</v>
      </c>
      <c r="F202" s="144" t="str">
        <f>IFERROR(IF(MID(D202,4,3)="AFE",VLOOKUP(D202,'Affiliated entities'!$B$7:$T$37,2,FALSE),VLOOKUP(A202,Beneficiaries!$A$9:$C$38,2,FALSE)),"")</f>
        <v/>
      </c>
      <c r="G202" s="187" t="str">
        <f>IFERROR(IF(MID(D202,4,3)="AFE",VLOOKUP(D202,'Affiliated entities'!$B$7:$T$37,4,FALSE),VLOOKUP(A202,Beneficiaries!$A$9:$C$38,3,FALSE)),"")</f>
        <v/>
      </c>
      <c r="H202" s="188" t="b">
        <f t="shared" si="15"/>
        <v>1</v>
      </c>
      <c r="I202" s="147" t="str">
        <f t="shared" si="16"/>
        <v/>
      </c>
      <c r="J202" s="300">
        <f t="shared" si="17"/>
        <v>0</v>
      </c>
      <c r="K202" s="291"/>
      <c r="L202" s="230"/>
      <c r="M202" s="150"/>
      <c r="N202" s="292"/>
      <c r="O202" s="430"/>
      <c r="P202" s="317" t="str">
        <f t="shared" si="18"/>
        <v/>
      </c>
      <c r="Q202" s="289" t="str">
        <f>IF(A202="","",IF(OR(N202&lt;'Summary Financial Statement'!$I$9,N202&gt;'Summary Financial Statement'!$L$9),"CHECK DATES",""))</f>
        <v/>
      </c>
      <c r="R202" s="295">
        <f t="shared" si="19"/>
        <v>0</v>
      </c>
      <c r="S202" s="293" t="str">
        <f t="shared" si="20"/>
        <v/>
      </c>
      <c r="T202" s="294"/>
    </row>
    <row r="203" spans="1:20" ht="15" x14ac:dyDescent="0.25">
      <c r="A203" s="186"/>
      <c r="B203" s="195">
        <v>194</v>
      </c>
      <c r="C203" s="256"/>
      <c r="D203" s="232"/>
      <c r="E203" s="192">
        <f t="shared" si="21"/>
        <v>10</v>
      </c>
      <c r="F203" s="144" t="str">
        <f>IFERROR(IF(MID(D203,4,3)="AFE",VLOOKUP(D203,'Affiliated entities'!$B$7:$T$37,2,FALSE),VLOOKUP(A203,Beneficiaries!$A$9:$C$38,2,FALSE)),"")</f>
        <v/>
      </c>
      <c r="G203" s="187" t="str">
        <f>IFERROR(IF(MID(D203,4,3)="AFE",VLOOKUP(D203,'Affiliated entities'!$B$7:$T$37,4,FALSE),VLOOKUP(A203,Beneficiaries!$A$9:$C$38,3,FALSE)),"")</f>
        <v/>
      </c>
      <c r="H203" s="188" t="b">
        <f t="shared" ref="H203:H266" si="22">IF(I203="Partner",TRUE,ISNUMBER(FIND(A203,D203)))</f>
        <v>1</v>
      </c>
      <c r="I203" s="147" t="str">
        <f t="shared" ref="I203:I266" si="23">IF(A203&lt;&gt;"",D203,"")</f>
        <v/>
      </c>
      <c r="J203" s="300">
        <f t="shared" ref="J203:J266" si="24">IF(I203="partner",A203,0)</f>
        <v>0</v>
      </c>
      <c r="K203" s="291"/>
      <c r="L203" s="230"/>
      <c r="M203" s="150"/>
      <c r="N203" s="292"/>
      <c r="O203" s="430"/>
      <c r="P203" s="317" t="str">
        <f t="shared" ref="P203:P266" si="25">IF(A203="","",(IF(OR(C203="",D203="",K203="",M203="",N203="",O203=""),"FILL ALL FIELDS","")))</f>
        <v/>
      </c>
      <c r="Q203" s="289" t="str">
        <f>IF(A203="","",IF(OR(N203&lt;'Summary Financial Statement'!$I$9,N203&gt;'Summary Financial Statement'!$L$9),"CHECK DATES",""))</f>
        <v/>
      </c>
      <c r="R203" s="295">
        <f t="shared" ref="R203:R208" si="26">O203</f>
        <v>0</v>
      </c>
      <c r="S203" s="293" t="str">
        <f t="shared" ref="S203:S208" si="27">IF(R203&lt;O203,O203-R203,"")</f>
        <v/>
      </c>
      <c r="T203" s="294"/>
    </row>
    <row r="204" spans="1:20" ht="15" x14ac:dyDescent="0.25">
      <c r="A204" s="186"/>
      <c r="B204" s="195">
        <v>195</v>
      </c>
      <c r="C204" s="256"/>
      <c r="D204" s="232"/>
      <c r="E204" s="192">
        <f t="shared" ref="E204:E267" si="28">IF(H204=TRUE,10,0)</f>
        <v>10</v>
      </c>
      <c r="F204" s="144" t="str">
        <f>IFERROR(IF(MID(D204,4,3)="AFE",VLOOKUP(D204,'Affiliated entities'!$B$7:$T$37,2,FALSE),VLOOKUP(A204,Beneficiaries!$A$9:$C$38,2,FALSE)),"")</f>
        <v/>
      </c>
      <c r="G204" s="187" t="str">
        <f>IFERROR(IF(MID(D204,4,3)="AFE",VLOOKUP(D204,'Affiliated entities'!$B$7:$T$37,4,FALSE),VLOOKUP(A204,Beneficiaries!$A$9:$C$38,3,FALSE)),"")</f>
        <v/>
      </c>
      <c r="H204" s="188" t="b">
        <f t="shared" si="22"/>
        <v>1</v>
      </c>
      <c r="I204" s="147" t="str">
        <f t="shared" si="23"/>
        <v/>
      </c>
      <c r="J204" s="300">
        <f t="shared" si="24"/>
        <v>0</v>
      </c>
      <c r="K204" s="291"/>
      <c r="L204" s="230"/>
      <c r="M204" s="150"/>
      <c r="N204" s="292"/>
      <c r="O204" s="430"/>
      <c r="P204" s="317" t="str">
        <f t="shared" si="25"/>
        <v/>
      </c>
      <c r="Q204" s="289" t="str">
        <f>IF(A204="","",IF(OR(N204&lt;'Summary Financial Statement'!$I$9,N204&gt;'Summary Financial Statement'!$L$9),"CHECK DATES",""))</f>
        <v/>
      </c>
      <c r="R204" s="295">
        <f t="shared" si="26"/>
        <v>0</v>
      </c>
      <c r="S204" s="293" t="str">
        <f t="shared" si="27"/>
        <v/>
      </c>
      <c r="T204" s="294"/>
    </row>
    <row r="205" spans="1:20" ht="15" x14ac:dyDescent="0.25">
      <c r="A205" s="186"/>
      <c r="B205" s="195">
        <v>196</v>
      </c>
      <c r="C205" s="256"/>
      <c r="D205" s="232"/>
      <c r="E205" s="192">
        <f t="shared" si="28"/>
        <v>10</v>
      </c>
      <c r="F205" s="144" t="str">
        <f>IFERROR(IF(MID(D205,4,3)="AFE",VLOOKUP(D205,'Affiliated entities'!$B$7:$T$37,2,FALSE),VLOOKUP(A205,Beneficiaries!$A$9:$C$38,2,FALSE)),"")</f>
        <v/>
      </c>
      <c r="G205" s="187" t="str">
        <f>IFERROR(IF(MID(D205,4,3)="AFE",VLOOKUP(D205,'Affiliated entities'!$B$7:$T$37,4,FALSE),VLOOKUP(A205,Beneficiaries!$A$9:$C$38,3,FALSE)),"")</f>
        <v/>
      </c>
      <c r="H205" s="188" t="b">
        <f t="shared" si="22"/>
        <v>1</v>
      </c>
      <c r="I205" s="147" t="str">
        <f t="shared" si="23"/>
        <v/>
      </c>
      <c r="J205" s="300">
        <f t="shared" si="24"/>
        <v>0</v>
      </c>
      <c r="K205" s="291"/>
      <c r="L205" s="230"/>
      <c r="M205" s="150"/>
      <c r="N205" s="292"/>
      <c r="O205" s="430"/>
      <c r="P205" s="317" t="str">
        <f t="shared" si="25"/>
        <v/>
      </c>
      <c r="Q205" s="289" t="str">
        <f>IF(A205="","",IF(OR(N205&lt;'Summary Financial Statement'!$I$9,N205&gt;'Summary Financial Statement'!$L$9),"CHECK DATES",""))</f>
        <v/>
      </c>
      <c r="R205" s="295">
        <f t="shared" si="26"/>
        <v>0</v>
      </c>
      <c r="S205" s="293" t="str">
        <f t="shared" si="27"/>
        <v/>
      </c>
      <c r="T205" s="294"/>
    </row>
    <row r="206" spans="1:20" ht="15" x14ac:dyDescent="0.25">
      <c r="A206" s="186"/>
      <c r="B206" s="195">
        <v>197</v>
      </c>
      <c r="C206" s="256"/>
      <c r="D206" s="232"/>
      <c r="E206" s="192">
        <f t="shared" si="28"/>
        <v>10</v>
      </c>
      <c r="F206" s="144" t="str">
        <f>IFERROR(IF(MID(D206,4,3)="AFE",VLOOKUP(D206,'Affiliated entities'!$B$7:$T$37,2,FALSE),VLOOKUP(A206,Beneficiaries!$A$9:$C$38,2,FALSE)),"")</f>
        <v/>
      </c>
      <c r="G206" s="187" t="str">
        <f>IFERROR(IF(MID(D206,4,3)="AFE",VLOOKUP(D206,'Affiliated entities'!$B$7:$T$37,4,FALSE),VLOOKUP(A206,Beneficiaries!$A$9:$C$38,3,FALSE)),"")</f>
        <v/>
      </c>
      <c r="H206" s="188" t="b">
        <f t="shared" si="22"/>
        <v>1</v>
      </c>
      <c r="I206" s="147" t="str">
        <f t="shared" si="23"/>
        <v/>
      </c>
      <c r="J206" s="300">
        <f t="shared" si="24"/>
        <v>0</v>
      </c>
      <c r="K206" s="291"/>
      <c r="L206" s="230"/>
      <c r="M206" s="150"/>
      <c r="N206" s="292"/>
      <c r="O206" s="430"/>
      <c r="P206" s="317" t="str">
        <f t="shared" si="25"/>
        <v/>
      </c>
      <c r="Q206" s="289" t="str">
        <f>IF(A206="","",IF(OR(N206&lt;'Summary Financial Statement'!$I$9,N206&gt;'Summary Financial Statement'!$L$9),"CHECK DATES",""))</f>
        <v/>
      </c>
      <c r="R206" s="295">
        <f t="shared" si="26"/>
        <v>0</v>
      </c>
      <c r="S206" s="293" t="str">
        <f t="shared" si="27"/>
        <v/>
      </c>
      <c r="T206" s="294"/>
    </row>
    <row r="207" spans="1:20" ht="15" x14ac:dyDescent="0.25">
      <c r="A207" s="186"/>
      <c r="B207" s="195">
        <v>198</v>
      </c>
      <c r="C207" s="256"/>
      <c r="D207" s="232"/>
      <c r="E207" s="192">
        <f t="shared" si="28"/>
        <v>10</v>
      </c>
      <c r="F207" s="144" t="str">
        <f>IFERROR(IF(MID(D207,4,3)="AFE",VLOOKUP(D207,'Affiliated entities'!$B$7:$T$37,2,FALSE),VLOOKUP(A207,Beneficiaries!$A$9:$C$38,2,FALSE)),"")</f>
        <v/>
      </c>
      <c r="G207" s="187" t="str">
        <f>IFERROR(IF(MID(D207,4,3)="AFE",VLOOKUP(D207,'Affiliated entities'!$B$7:$T$37,4,FALSE),VLOOKUP(A207,Beneficiaries!$A$9:$C$38,3,FALSE)),"")</f>
        <v/>
      </c>
      <c r="H207" s="188" t="b">
        <f t="shared" si="22"/>
        <v>1</v>
      </c>
      <c r="I207" s="147" t="str">
        <f t="shared" si="23"/>
        <v/>
      </c>
      <c r="J207" s="300">
        <f t="shared" si="24"/>
        <v>0</v>
      </c>
      <c r="K207" s="291"/>
      <c r="L207" s="230"/>
      <c r="M207" s="150"/>
      <c r="N207" s="292"/>
      <c r="O207" s="430"/>
      <c r="P207" s="317" t="str">
        <f t="shared" si="25"/>
        <v/>
      </c>
      <c r="Q207" s="289" t="str">
        <f>IF(A207="","",IF(OR(N207&lt;'Summary Financial Statement'!$I$9,N207&gt;'Summary Financial Statement'!$L$9),"CHECK DATES",""))</f>
        <v/>
      </c>
      <c r="R207" s="295">
        <f t="shared" si="26"/>
        <v>0</v>
      </c>
      <c r="S207" s="293" t="str">
        <f t="shared" si="27"/>
        <v/>
      </c>
      <c r="T207" s="294"/>
    </row>
    <row r="208" spans="1:20" ht="15" x14ac:dyDescent="0.25">
      <c r="A208" s="186"/>
      <c r="B208" s="195">
        <v>199</v>
      </c>
      <c r="C208" s="256"/>
      <c r="D208" s="232"/>
      <c r="E208" s="192">
        <f t="shared" si="28"/>
        <v>10</v>
      </c>
      <c r="F208" s="144" t="str">
        <f>IFERROR(IF(MID(D208,4,3)="AFE",VLOOKUP(D208,'Affiliated entities'!$B$7:$T$37,2,FALSE),VLOOKUP(A208,Beneficiaries!$A$9:$C$38,2,FALSE)),"")</f>
        <v/>
      </c>
      <c r="G208" s="187" t="str">
        <f>IFERROR(IF(MID(D208,4,3)="AFE",VLOOKUP(D208,'Affiliated entities'!$B$7:$T$37,4,FALSE),VLOOKUP(A208,Beneficiaries!$A$9:$C$38,3,FALSE)),"")</f>
        <v/>
      </c>
      <c r="H208" s="188" t="b">
        <f t="shared" si="22"/>
        <v>1</v>
      </c>
      <c r="I208" s="147" t="str">
        <f t="shared" si="23"/>
        <v/>
      </c>
      <c r="J208" s="300">
        <f t="shared" si="24"/>
        <v>0</v>
      </c>
      <c r="K208" s="291"/>
      <c r="L208" s="230"/>
      <c r="M208" s="150"/>
      <c r="N208" s="292"/>
      <c r="O208" s="430"/>
      <c r="P208" s="317" t="str">
        <f t="shared" si="25"/>
        <v/>
      </c>
      <c r="Q208" s="289" t="str">
        <f>IF(A208="","",IF(OR(N208&lt;'Summary Financial Statement'!$I$9,N208&gt;'Summary Financial Statement'!$L$9),"CHECK DATES",""))</f>
        <v/>
      </c>
      <c r="R208" s="295">
        <f t="shared" si="26"/>
        <v>0</v>
      </c>
      <c r="S208" s="293" t="str">
        <f t="shared" si="27"/>
        <v/>
      </c>
      <c r="T208" s="294"/>
    </row>
    <row r="209" spans="1:20" ht="15" x14ac:dyDescent="0.25">
      <c r="A209" s="186"/>
      <c r="B209" s="195">
        <v>200</v>
      </c>
      <c r="C209" s="256"/>
      <c r="D209" s="232"/>
      <c r="E209" s="192">
        <f t="shared" si="28"/>
        <v>10</v>
      </c>
      <c r="F209" s="144" t="str">
        <f>IFERROR(IF(MID(D209,4,3)="AFE",VLOOKUP(D209,'Affiliated entities'!$B$7:$T$37,2,FALSE),VLOOKUP(A209,Beneficiaries!$A$9:$C$38,2,FALSE)),"")</f>
        <v/>
      </c>
      <c r="G209" s="187" t="str">
        <f>IFERROR(IF(MID(D209,4,3)="AFE",VLOOKUP(D209,'Affiliated entities'!$B$7:$T$37,4,FALSE),VLOOKUP(A209,Beneficiaries!$A$9:$C$38,3,FALSE)),"")</f>
        <v/>
      </c>
      <c r="H209" s="188" t="b">
        <f t="shared" si="22"/>
        <v>1</v>
      </c>
      <c r="I209" s="147" t="str">
        <f t="shared" si="23"/>
        <v/>
      </c>
      <c r="J209" s="300">
        <f t="shared" si="24"/>
        <v>0</v>
      </c>
      <c r="K209" s="291"/>
      <c r="L209" s="230"/>
      <c r="M209" s="150"/>
      <c r="N209" s="292"/>
      <c r="O209" s="430"/>
      <c r="P209" s="317" t="str">
        <f t="shared" si="25"/>
        <v/>
      </c>
      <c r="Q209" s="289" t="str">
        <f>IF(A209="","",IF(OR(N209&lt;'Summary Financial Statement'!$I$9,N209&gt;'Summary Financial Statement'!$L$9),"CHECK DATES",""))</f>
        <v/>
      </c>
      <c r="R209" s="295">
        <f t="shared" ref="R209:R272" si="29">O209</f>
        <v>0</v>
      </c>
      <c r="S209" s="293" t="str">
        <f t="shared" ref="S209:S272" si="30">IF(R209&lt;O209,O209-R209,"")</f>
        <v/>
      </c>
      <c r="T209" s="294"/>
    </row>
    <row r="210" spans="1:20" ht="15" x14ac:dyDescent="0.25">
      <c r="A210" s="186"/>
      <c r="B210" s="195">
        <v>201</v>
      </c>
      <c r="C210" s="256"/>
      <c r="D210" s="232"/>
      <c r="E210" s="192">
        <f t="shared" si="28"/>
        <v>10</v>
      </c>
      <c r="F210" s="144" t="str">
        <f>IFERROR(IF(MID(D210,4,3)="AFE",VLOOKUP(D210,'Affiliated entities'!$B$7:$T$37,2,FALSE),VLOOKUP(A210,Beneficiaries!$A$9:$C$38,2,FALSE)),"")</f>
        <v/>
      </c>
      <c r="G210" s="187" t="str">
        <f>IFERROR(IF(MID(D210,4,3)="AFE",VLOOKUP(D210,'Affiliated entities'!$B$7:$T$37,4,FALSE),VLOOKUP(A210,Beneficiaries!$A$9:$C$38,3,FALSE)),"")</f>
        <v/>
      </c>
      <c r="H210" s="188" t="b">
        <f t="shared" si="22"/>
        <v>1</v>
      </c>
      <c r="I210" s="147" t="str">
        <f t="shared" si="23"/>
        <v/>
      </c>
      <c r="J210" s="300">
        <f t="shared" si="24"/>
        <v>0</v>
      </c>
      <c r="K210" s="291"/>
      <c r="L210" s="230"/>
      <c r="M210" s="150"/>
      <c r="N210" s="292"/>
      <c r="O210" s="430"/>
      <c r="P210" s="317" t="str">
        <f t="shared" si="25"/>
        <v/>
      </c>
      <c r="Q210" s="289" t="str">
        <f>IF(A210="","",IF(OR(N210&lt;'Summary Financial Statement'!$I$9,N210&gt;'Summary Financial Statement'!$L$9),"CHECK DATES",""))</f>
        <v/>
      </c>
      <c r="R210" s="295">
        <f t="shared" si="29"/>
        <v>0</v>
      </c>
      <c r="S210" s="293" t="str">
        <f t="shared" si="30"/>
        <v/>
      </c>
      <c r="T210" s="294"/>
    </row>
    <row r="211" spans="1:20" ht="15" x14ac:dyDescent="0.25">
      <c r="A211" s="186"/>
      <c r="B211" s="195">
        <v>202</v>
      </c>
      <c r="C211" s="256"/>
      <c r="D211" s="232"/>
      <c r="E211" s="192">
        <f t="shared" si="28"/>
        <v>10</v>
      </c>
      <c r="F211" s="144" t="str">
        <f>IFERROR(IF(MID(D211,4,3)="AFE",VLOOKUP(D211,'Affiliated entities'!$B$7:$T$37,2,FALSE),VLOOKUP(A211,Beneficiaries!$A$9:$C$38,2,FALSE)),"")</f>
        <v/>
      </c>
      <c r="G211" s="187" t="str">
        <f>IFERROR(IF(MID(D211,4,3)="AFE",VLOOKUP(D211,'Affiliated entities'!$B$7:$T$37,4,FALSE),VLOOKUP(A211,Beneficiaries!$A$9:$C$38,3,FALSE)),"")</f>
        <v/>
      </c>
      <c r="H211" s="188" t="b">
        <f t="shared" si="22"/>
        <v>1</v>
      </c>
      <c r="I211" s="147" t="str">
        <f t="shared" si="23"/>
        <v/>
      </c>
      <c r="J211" s="300">
        <f t="shared" si="24"/>
        <v>0</v>
      </c>
      <c r="K211" s="291"/>
      <c r="L211" s="230"/>
      <c r="M211" s="150"/>
      <c r="N211" s="292"/>
      <c r="O211" s="430"/>
      <c r="P211" s="317" t="str">
        <f t="shared" si="25"/>
        <v/>
      </c>
      <c r="Q211" s="289" t="str">
        <f>IF(A211="","",IF(OR(N211&lt;'Summary Financial Statement'!$I$9,N211&gt;'Summary Financial Statement'!$L$9),"CHECK DATES",""))</f>
        <v/>
      </c>
      <c r="R211" s="295">
        <f t="shared" si="29"/>
        <v>0</v>
      </c>
      <c r="S211" s="293" t="str">
        <f t="shared" si="30"/>
        <v/>
      </c>
      <c r="T211" s="294"/>
    </row>
    <row r="212" spans="1:20" ht="15" x14ac:dyDescent="0.25">
      <c r="A212" s="186"/>
      <c r="B212" s="195">
        <v>203</v>
      </c>
      <c r="C212" s="256"/>
      <c r="D212" s="232"/>
      <c r="E212" s="192">
        <f t="shared" si="28"/>
        <v>10</v>
      </c>
      <c r="F212" s="144" t="str">
        <f>IFERROR(IF(MID(D212,4,3)="AFE",VLOOKUP(D212,'Affiliated entities'!$B$7:$T$37,2,FALSE),VLOOKUP(A212,Beneficiaries!$A$9:$C$38,2,FALSE)),"")</f>
        <v/>
      </c>
      <c r="G212" s="187" t="str">
        <f>IFERROR(IF(MID(D212,4,3)="AFE",VLOOKUP(D212,'Affiliated entities'!$B$7:$T$37,4,FALSE),VLOOKUP(A212,Beneficiaries!$A$9:$C$38,3,FALSE)),"")</f>
        <v/>
      </c>
      <c r="H212" s="188" t="b">
        <f t="shared" si="22"/>
        <v>1</v>
      </c>
      <c r="I212" s="147" t="str">
        <f t="shared" si="23"/>
        <v/>
      </c>
      <c r="J212" s="300">
        <f t="shared" si="24"/>
        <v>0</v>
      </c>
      <c r="K212" s="291"/>
      <c r="L212" s="230"/>
      <c r="M212" s="150"/>
      <c r="N212" s="292"/>
      <c r="O212" s="430"/>
      <c r="P212" s="317" t="str">
        <f t="shared" si="25"/>
        <v/>
      </c>
      <c r="Q212" s="289" t="str">
        <f>IF(A212="","",IF(OR(N212&lt;'Summary Financial Statement'!$I$9,N212&gt;'Summary Financial Statement'!$L$9),"CHECK DATES",""))</f>
        <v/>
      </c>
      <c r="R212" s="295">
        <f t="shared" si="29"/>
        <v>0</v>
      </c>
      <c r="S212" s="293" t="str">
        <f t="shared" si="30"/>
        <v/>
      </c>
      <c r="T212" s="294"/>
    </row>
    <row r="213" spans="1:20" ht="15" x14ac:dyDescent="0.25">
      <c r="A213" s="186"/>
      <c r="B213" s="195">
        <v>204</v>
      </c>
      <c r="C213" s="256"/>
      <c r="D213" s="232"/>
      <c r="E213" s="192">
        <f t="shared" si="28"/>
        <v>10</v>
      </c>
      <c r="F213" s="144" t="str">
        <f>IFERROR(IF(MID(D213,4,3)="AFE",VLOOKUP(D213,'Affiliated entities'!$B$7:$T$37,2,FALSE),VLOOKUP(A213,Beneficiaries!$A$9:$C$38,2,FALSE)),"")</f>
        <v/>
      </c>
      <c r="G213" s="187" t="str">
        <f>IFERROR(IF(MID(D213,4,3)="AFE",VLOOKUP(D213,'Affiliated entities'!$B$7:$T$37,4,FALSE),VLOOKUP(A213,Beneficiaries!$A$9:$C$38,3,FALSE)),"")</f>
        <v/>
      </c>
      <c r="H213" s="188" t="b">
        <f t="shared" si="22"/>
        <v>1</v>
      </c>
      <c r="I213" s="147" t="str">
        <f t="shared" si="23"/>
        <v/>
      </c>
      <c r="J213" s="300">
        <f t="shared" si="24"/>
        <v>0</v>
      </c>
      <c r="K213" s="291"/>
      <c r="L213" s="230"/>
      <c r="M213" s="150"/>
      <c r="N213" s="292"/>
      <c r="O213" s="430"/>
      <c r="P213" s="317" t="str">
        <f t="shared" si="25"/>
        <v/>
      </c>
      <c r="Q213" s="289" t="str">
        <f>IF(A213="","",IF(OR(N213&lt;'Summary Financial Statement'!$I$9,N213&gt;'Summary Financial Statement'!$L$9),"CHECK DATES",""))</f>
        <v/>
      </c>
      <c r="R213" s="295">
        <f t="shared" si="29"/>
        <v>0</v>
      </c>
      <c r="S213" s="293" t="str">
        <f t="shared" si="30"/>
        <v/>
      </c>
      <c r="T213" s="294"/>
    </row>
    <row r="214" spans="1:20" ht="15" x14ac:dyDescent="0.25">
      <c r="A214" s="186"/>
      <c r="B214" s="195">
        <v>205</v>
      </c>
      <c r="C214" s="256"/>
      <c r="D214" s="232"/>
      <c r="E214" s="192">
        <f t="shared" si="28"/>
        <v>10</v>
      </c>
      <c r="F214" s="144" t="str">
        <f>IFERROR(IF(MID(D214,4,3)="AFE",VLOOKUP(D214,'Affiliated entities'!$B$7:$T$37,2,FALSE),VLOOKUP(A214,Beneficiaries!$A$9:$C$38,2,FALSE)),"")</f>
        <v/>
      </c>
      <c r="G214" s="187" t="str">
        <f>IFERROR(IF(MID(D214,4,3)="AFE",VLOOKUP(D214,'Affiliated entities'!$B$7:$T$37,4,FALSE),VLOOKUP(A214,Beneficiaries!$A$9:$C$38,3,FALSE)),"")</f>
        <v/>
      </c>
      <c r="H214" s="188" t="b">
        <f t="shared" si="22"/>
        <v>1</v>
      </c>
      <c r="I214" s="147" t="str">
        <f t="shared" si="23"/>
        <v/>
      </c>
      <c r="J214" s="300">
        <f t="shared" si="24"/>
        <v>0</v>
      </c>
      <c r="K214" s="291"/>
      <c r="L214" s="230"/>
      <c r="M214" s="150"/>
      <c r="N214" s="292"/>
      <c r="O214" s="430"/>
      <c r="P214" s="317" t="str">
        <f t="shared" si="25"/>
        <v/>
      </c>
      <c r="Q214" s="289" t="str">
        <f>IF(A214="","",IF(OR(N214&lt;'Summary Financial Statement'!$I$9,N214&gt;'Summary Financial Statement'!$L$9),"CHECK DATES",""))</f>
        <v/>
      </c>
      <c r="R214" s="295">
        <f t="shared" si="29"/>
        <v>0</v>
      </c>
      <c r="S214" s="293" t="str">
        <f t="shared" si="30"/>
        <v/>
      </c>
      <c r="T214" s="294"/>
    </row>
    <row r="215" spans="1:20" ht="15" x14ac:dyDescent="0.25">
      <c r="A215" s="186"/>
      <c r="B215" s="195">
        <v>206</v>
      </c>
      <c r="C215" s="256"/>
      <c r="D215" s="232"/>
      <c r="E215" s="192">
        <f t="shared" si="28"/>
        <v>10</v>
      </c>
      <c r="F215" s="144" t="str">
        <f>IFERROR(IF(MID(D215,4,3)="AFE",VLOOKUP(D215,'Affiliated entities'!$B$7:$T$37,2,FALSE),VLOOKUP(A215,Beneficiaries!$A$9:$C$38,2,FALSE)),"")</f>
        <v/>
      </c>
      <c r="G215" s="187" t="str">
        <f>IFERROR(IF(MID(D215,4,3)="AFE",VLOOKUP(D215,'Affiliated entities'!$B$7:$T$37,4,FALSE),VLOOKUP(A215,Beneficiaries!$A$9:$C$38,3,FALSE)),"")</f>
        <v/>
      </c>
      <c r="H215" s="188" t="b">
        <f t="shared" si="22"/>
        <v>1</v>
      </c>
      <c r="I215" s="147" t="str">
        <f t="shared" si="23"/>
        <v/>
      </c>
      <c r="J215" s="300">
        <f t="shared" si="24"/>
        <v>0</v>
      </c>
      <c r="K215" s="291"/>
      <c r="L215" s="230"/>
      <c r="M215" s="150"/>
      <c r="N215" s="292"/>
      <c r="O215" s="430"/>
      <c r="P215" s="317" t="str">
        <f t="shared" si="25"/>
        <v/>
      </c>
      <c r="Q215" s="289" t="str">
        <f>IF(A215="","",IF(OR(N215&lt;'Summary Financial Statement'!$I$9,N215&gt;'Summary Financial Statement'!$L$9),"CHECK DATES",""))</f>
        <v/>
      </c>
      <c r="R215" s="295">
        <f t="shared" si="29"/>
        <v>0</v>
      </c>
      <c r="S215" s="293" t="str">
        <f t="shared" si="30"/>
        <v/>
      </c>
      <c r="T215" s="294"/>
    </row>
    <row r="216" spans="1:20" ht="15" x14ac:dyDescent="0.25">
      <c r="A216" s="186"/>
      <c r="B216" s="195">
        <v>207</v>
      </c>
      <c r="C216" s="256"/>
      <c r="D216" s="232"/>
      <c r="E216" s="192">
        <f t="shared" si="28"/>
        <v>10</v>
      </c>
      <c r="F216" s="144" t="str">
        <f>IFERROR(IF(MID(D216,4,3)="AFE",VLOOKUP(D216,'Affiliated entities'!$B$7:$T$37,2,FALSE),VLOOKUP(A216,Beneficiaries!$A$9:$C$38,2,FALSE)),"")</f>
        <v/>
      </c>
      <c r="G216" s="187" t="str">
        <f>IFERROR(IF(MID(D216,4,3)="AFE",VLOOKUP(D216,'Affiliated entities'!$B$7:$T$37,4,FALSE),VLOOKUP(A216,Beneficiaries!$A$9:$C$38,3,FALSE)),"")</f>
        <v/>
      </c>
      <c r="H216" s="188" t="b">
        <f t="shared" si="22"/>
        <v>1</v>
      </c>
      <c r="I216" s="147" t="str">
        <f t="shared" si="23"/>
        <v/>
      </c>
      <c r="J216" s="300">
        <f t="shared" si="24"/>
        <v>0</v>
      </c>
      <c r="K216" s="291"/>
      <c r="L216" s="230"/>
      <c r="M216" s="150"/>
      <c r="N216" s="292"/>
      <c r="O216" s="430"/>
      <c r="P216" s="317" t="str">
        <f t="shared" si="25"/>
        <v/>
      </c>
      <c r="Q216" s="289" t="str">
        <f>IF(A216="","",IF(OR(N216&lt;'Summary Financial Statement'!$I$9,N216&gt;'Summary Financial Statement'!$L$9),"CHECK DATES",""))</f>
        <v/>
      </c>
      <c r="R216" s="295">
        <f t="shared" si="29"/>
        <v>0</v>
      </c>
      <c r="S216" s="293" t="str">
        <f t="shared" si="30"/>
        <v/>
      </c>
      <c r="T216" s="294"/>
    </row>
    <row r="217" spans="1:20" ht="15" x14ac:dyDescent="0.25">
      <c r="A217" s="186"/>
      <c r="B217" s="195">
        <v>208</v>
      </c>
      <c r="C217" s="256"/>
      <c r="D217" s="232"/>
      <c r="E217" s="192">
        <f t="shared" si="28"/>
        <v>10</v>
      </c>
      <c r="F217" s="144" t="str">
        <f>IFERROR(IF(MID(D217,4,3)="AFE",VLOOKUP(D217,'Affiliated entities'!$B$7:$T$37,2,FALSE),VLOOKUP(A217,Beneficiaries!$A$9:$C$38,2,FALSE)),"")</f>
        <v/>
      </c>
      <c r="G217" s="187" t="str">
        <f>IFERROR(IF(MID(D217,4,3)="AFE",VLOOKUP(D217,'Affiliated entities'!$B$7:$T$37,4,FALSE),VLOOKUP(A217,Beneficiaries!$A$9:$C$38,3,FALSE)),"")</f>
        <v/>
      </c>
      <c r="H217" s="188" t="b">
        <f t="shared" si="22"/>
        <v>1</v>
      </c>
      <c r="I217" s="147" t="str">
        <f t="shared" si="23"/>
        <v/>
      </c>
      <c r="J217" s="300">
        <f t="shared" si="24"/>
        <v>0</v>
      </c>
      <c r="K217" s="291"/>
      <c r="L217" s="230"/>
      <c r="M217" s="150"/>
      <c r="N217" s="292"/>
      <c r="O217" s="430"/>
      <c r="P217" s="317" t="str">
        <f t="shared" si="25"/>
        <v/>
      </c>
      <c r="Q217" s="289" t="str">
        <f>IF(A217="","",IF(OR(N217&lt;'Summary Financial Statement'!$I$9,N217&gt;'Summary Financial Statement'!$L$9),"CHECK DATES",""))</f>
        <v/>
      </c>
      <c r="R217" s="295">
        <f t="shared" si="29"/>
        <v>0</v>
      </c>
      <c r="S217" s="293" t="str">
        <f t="shared" si="30"/>
        <v/>
      </c>
      <c r="T217" s="294"/>
    </row>
    <row r="218" spans="1:20" ht="15" x14ac:dyDescent="0.25">
      <c r="A218" s="186"/>
      <c r="B218" s="195">
        <v>209</v>
      </c>
      <c r="C218" s="256"/>
      <c r="D218" s="232"/>
      <c r="E218" s="192">
        <f t="shared" si="28"/>
        <v>10</v>
      </c>
      <c r="F218" s="144" t="str">
        <f>IFERROR(IF(MID(D218,4,3)="AFE",VLOOKUP(D218,'Affiliated entities'!$B$7:$T$37,2,FALSE),VLOOKUP(A218,Beneficiaries!$A$9:$C$38,2,FALSE)),"")</f>
        <v/>
      </c>
      <c r="G218" s="187" t="str">
        <f>IFERROR(IF(MID(D218,4,3)="AFE",VLOOKUP(D218,'Affiliated entities'!$B$7:$T$37,4,FALSE),VLOOKUP(A218,Beneficiaries!$A$9:$C$38,3,FALSE)),"")</f>
        <v/>
      </c>
      <c r="H218" s="188" t="b">
        <f t="shared" si="22"/>
        <v>1</v>
      </c>
      <c r="I218" s="147" t="str">
        <f t="shared" si="23"/>
        <v/>
      </c>
      <c r="J218" s="300">
        <f t="shared" si="24"/>
        <v>0</v>
      </c>
      <c r="K218" s="291"/>
      <c r="L218" s="230"/>
      <c r="M218" s="150"/>
      <c r="N218" s="292"/>
      <c r="O218" s="430"/>
      <c r="P218" s="317" t="str">
        <f t="shared" si="25"/>
        <v/>
      </c>
      <c r="Q218" s="289" t="str">
        <f>IF(A218="","",IF(OR(N218&lt;'Summary Financial Statement'!$I$9,N218&gt;'Summary Financial Statement'!$L$9),"CHECK DATES",""))</f>
        <v/>
      </c>
      <c r="R218" s="295">
        <f t="shared" si="29"/>
        <v>0</v>
      </c>
      <c r="S218" s="293" t="str">
        <f t="shared" si="30"/>
        <v/>
      </c>
      <c r="T218" s="294"/>
    </row>
    <row r="219" spans="1:20" ht="15" x14ac:dyDescent="0.25">
      <c r="A219" s="186"/>
      <c r="B219" s="195">
        <v>210</v>
      </c>
      <c r="C219" s="256"/>
      <c r="D219" s="232"/>
      <c r="E219" s="192">
        <f t="shared" si="28"/>
        <v>10</v>
      </c>
      <c r="F219" s="144" t="str">
        <f>IFERROR(IF(MID(D219,4,3)="AFE",VLOOKUP(D219,'Affiliated entities'!$B$7:$T$37,2,FALSE),VLOOKUP(A219,Beneficiaries!$A$9:$C$38,2,FALSE)),"")</f>
        <v/>
      </c>
      <c r="G219" s="187" t="str">
        <f>IFERROR(IF(MID(D219,4,3)="AFE",VLOOKUP(D219,'Affiliated entities'!$B$7:$T$37,4,FALSE),VLOOKUP(A219,Beneficiaries!$A$9:$C$38,3,FALSE)),"")</f>
        <v/>
      </c>
      <c r="H219" s="188" t="b">
        <f t="shared" si="22"/>
        <v>1</v>
      </c>
      <c r="I219" s="147" t="str">
        <f t="shared" si="23"/>
        <v/>
      </c>
      <c r="J219" s="300">
        <f t="shared" si="24"/>
        <v>0</v>
      </c>
      <c r="K219" s="291"/>
      <c r="L219" s="230"/>
      <c r="M219" s="150"/>
      <c r="N219" s="292"/>
      <c r="O219" s="430"/>
      <c r="P219" s="317" t="str">
        <f t="shared" si="25"/>
        <v/>
      </c>
      <c r="Q219" s="289" t="str">
        <f>IF(A219="","",IF(OR(N219&lt;'Summary Financial Statement'!$I$9,N219&gt;'Summary Financial Statement'!$L$9),"CHECK DATES",""))</f>
        <v/>
      </c>
      <c r="R219" s="295">
        <f t="shared" si="29"/>
        <v>0</v>
      </c>
      <c r="S219" s="293" t="str">
        <f t="shared" si="30"/>
        <v/>
      </c>
      <c r="T219" s="294"/>
    </row>
    <row r="220" spans="1:20" ht="15" x14ac:dyDescent="0.25">
      <c r="A220" s="186"/>
      <c r="B220" s="195">
        <v>211</v>
      </c>
      <c r="C220" s="256"/>
      <c r="D220" s="232"/>
      <c r="E220" s="192">
        <f t="shared" si="28"/>
        <v>10</v>
      </c>
      <c r="F220" s="144" t="str">
        <f>IFERROR(IF(MID(D220,4,3)="AFE",VLOOKUP(D220,'Affiliated entities'!$B$7:$T$37,2,FALSE),VLOOKUP(A220,Beneficiaries!$A$9:$C$38,2,FALSE)),"")</f>
        <v/>
      </c>
      <c r="G220" s="187" t="str">
        <f>IFERROR(IF(MID(D220,4,3)="AFE",VLOOKUP(D220,'Affiliated entities'!$B$7:$T$37,4,FALSE),VLOOKUP(A220,Beneficiaries!$A$9:$C$38,3,FALSE)),"")</f>
        <v/>
      </c>
      <c r="H220" s="188" t="b">
        <f t="shared" si="22"/>
        <v>1</v>
      </c>
      <c r="I220" s="147" t="str">
        <f t="shared" si="23"/>
        <v/>
      </c>
      <c r="J220" s="300">
        <f t="shared" si="24"/>
        <v>0</v>
      </c>
      <c r="K220" s="291"/>
      <c r="L220" s="230"/>
      <c r="M220" s="150"/>
      <c r="N220" s="292"/>
      <c r="O220" s="430"/>
      <c r="P220" s="317" t="str">
        <f t="shared" si="25"/>
        <v/>
      </c>
      <c r="Q220" s="289" t="str">
        <f>IF(A220="","",IF(OR(N220&lt;'Summary Financial Statement'!$I$9,N220&gt;'Summary Financial Statement'!$L$9),"CHECK DATES",""))</f>
        <v/>
      </c>
      <c r="R220" s="295">
        <f t="shared" si="29"/>
        <v>0</v>
      </c>
      <c r="S220" s="293" t="str">
        <f t="shared" si="30"/>
        <v/>
      </c>
      <c r="T220" s="294"/>
    </row>
    <row r="221" spans="1:20" ht="15" x14ac:dyDescent="0.25">
      <c r="A221" s="186"/>
      <c r="B221" s="195">
        <v>212</v>
      </c>
      <c r="C221" s="256"/>
      <c r="D221" s="232"/>
      <c r="E221" s="192">
        <f t="shared" si="28"/>
        <v>10</v>
      </c>
      <c r="F221" s="144" t="str">
        <f>IFERROR(IF(MID(D221,4,3)="AFE",VLOOKUP(D221,'Affiliated entities'!$B$7:$T$37,2,FALSE),VLOOKUP(A221,Beneficiaries!$A$9:$C$38,2,FALSE)),"")</f>
        <v/>
      </c>
      <c r="G221" s="187" t="str">
        <f>IFERROR(IF(MID(D221,4,3)="AFE",VLOOKUP(D221,'Affiliated entities'!$B$7:$T$37,4,FALSE),VLOOKUP(A221,Beneficiaries!$A$9:$C$38,3,FALSE)),"")</f>
        <v/>
      </c>
      <c r="H221" s="188" t="b">
        <f t="shared" si="22"/>
        <v>1</v>
      </c>
      <c r="I221" s="147" t="str">
        <f t="shared" si="23"/>
        <v/>
      </c>
      <c r="J221" s="300">
        <f t="shared" si="24"/>
        <v>0</v>
      </c>
      <c r="K221" s="291"/>
      <c r="L221" s="230"/>
      <c r="M221" s="150"/>
      <c r="N221" s="292"/>
      <c r="O221" s="430"/>
      <c r="P221" s="317" t="str">
        <f t="shared" si="25"/>
        <v/>
      </c>
      <c r="Q221" s="289" t="str">
        <f>IF(A221="","",IF(OR(N221&lt;'Summary Financial Statement'!$I$9,N221&gt;'Summary Financial Statement'!$L$9),"CHECK DATES",""))</f>
        <v/>
      </c>
      <c r="R221" s="295">
        <f t="shared" si="29"/>
        <v>0</v>
      </c>
      <c r="S221" s="293" t="str">
        <f t="shared" si="30"/>
        <v/>
      </c>
      <c r="T221" s="294"/>
    </row>
    <row r="222" spans="1:20" ht="15" x14ac:dyDescent="0.25">
      <c r="A222" s="186"/>
      <c r="B222" s="195">
        <v>213</v>
      </c>
      <c r="C222" s="256"/>
      <c r="D222" s="232"/>
      <c r="E222" s="192">
        <f t="shared" si="28"/>
        <v>10</v>
      </c>
      <c r="F222" s="144" t="str">
        <f>IFERROR(IF(MID(D222,4,3)="AFE",VLOOKUP(D222,'Affiliated entities'!$B$7:$T$37,2,FALSE),VLOOKUP(A222,Beneficiaries!$A$9:$C$38,2,FALSE)),"")</f>
        <v/>
      </c>
      <c r="G222" s="187" t="str">
        <f>IFERROR(IF(MID(D222,4,3)="AFE",VLOOKUP(D222,'Affiliated entities'!$B$7:$T$37,4,FALSE),VLOOKUP(A222,Beneficiaries!$A$9:$C$38,3,FALSE)),"")</f>
        <v/>
      </c>
      <c r="H222" s="188" t="b">
        <f t="shared" si="22"/>
        <v>1</v>
      </c>
      <c r="I222" s="147" t="str">
        <f t="shared" si="23"/>
        <v/>
      </c>
      <c r="J222" s="300">
        <f t="shared" si="24"/>
        <v>0</v>
      </c>
      <c r="K222" s="291"/>
      <c r="L222" s="230"/>
      <c r="M222" s="150"/>
      <c r="N222" s="292"/>
      <c r="O222" s="430"/>
      <c r="P222" s="317" t="str">
        <f t="shared" si="25"/>
        <v/>
      </c>
      <c r="Q222" s="289" t="str">
        <f>IF(A222="","",IF(OR(N222&lt;'Summary Financial Statement'!$I$9,N222&gt;'Summary Financial Statement'!$L$9),"CHECK DATES",""))</f>
        <v/>
      </c>
      <c r="R222" s="295">
        <f t="shared" si="29"/>
        <v>0</v>
      </c>
      <c r="S222" s="293" t="str">
        <f t="shared" si="30"/>
        <v/>
      </c>
      <c r="T222" s="294"/>
    </row>
    <row r="223" spans="1:20" ht="15" x14ac:dyDescent="0.25">
      <c r="A223" s="186"/>
      <c r="B223" s="195">
        <v>214</v>
      </c>
      <c r="C223" s="256"/>
      <c r="D223" s="232"/>
      <c r="E223" s="192">
        <f t="shared" si="28"/>
        <v>10</v>
      </c>
      <c r="F223" s="144" t="str">
        <f>IFERROR(IF(MID(D223,4,3)="AFE",VLOOKUP(D223,'Affiliated entities'!$B$7:$T$37,2,FALSE),VLOOKUP(A223,Beneficiaries!$A$9:$C$38,2,FALSE)),"")</f>
        <v/>
      </c>
      <c r="G223" s="187" t="str">
        <f>IFERROR(IF(MID(D223,4,3)="AFE",VLOOKUP(D223,'Affiliated entities'!$B$7:$T$37,4,FALSE),VLOOKUP(A223,Beneficiaries!$A$9:$C$38,3,FALSE)),"")</f>
        <v/>
      </c>
      <c r="H223" s="188" t="b">
        <f t="shared" si="22"/>
        <v>1</v>
      </c>
      <c r="I223" s="147" t="str">
        <f t="shared" si="23"/>
        <v/>
      </c>
      <c r="J223" s="300">
        <f t="shared" si="24"/>
        <v>0</v>
      </c>
      <c r="K223" s="291"/>
      <c r="L223" s="230"/>
      <c r="M223" s="150"/>
      <c r="N223" s="292"/>
      <c r="O223" s="430"/>
      <c r="P223" s="317" t="str">
        <f t="shared" si="25"/>
        <v/>
      </c>
      <c r="Q223" s="289" t="str">
        <f>IF(A223="","",IF(OR(N223&lt;'Summary Financial Statement'!$I$9,N223&gt;'Summary Financial Statement'!$L$9),"CHECK DATES",""))</f>
        <v/>
      </c>
      <c r="R223" s="295">
        <f t="shared" si="29"/>
        <v>0</v>
      </c>
      <c r="S223" s="293" t="str">
        <f t="shared" si="30"/>
        <v/>
      </c>
      <c r="T223" s="294"/>
    </row>
    <row r="224" spans="1:20" ht="15" x14ac:dyDescent="0.25">
      <c r="A224" s="186"/>
      <c r="B224" s="195">
        <v>215</v>
      </c>
      <c r="C224" s="256"/>
      <c r="D224" s="232"/>
      <c r="E224" s="192">
        <f t="shared" si="28"/>
        <v>10</v>
      </c>
      <c r="F224" s="144" t="str">
        <f>IFERROR(IF(MID(D224,4,3)="AFE",VLOOKUP(D224,'Affiliated entities'!$B$7:$T$37,2,FALSE),VLOOKUP(A224,Beneficiaries!$A$9:$C$38,2,FALSE)),"")</f>
        <v/>
      </c>
      <c r="G224" s="187" t="str">
        <f>IFERROR(IF(MID(D224,4,3)="AFE",VLOOKUP(D224,'Affiliated entities'!$B$7:$T$37,4,FALSE),VLOOKUP(A224,Beneficiaries!$A$9:$C$38,3,FALSE)),"")</f>
        <v/>
      </c>
      <c r="H224" s="188" t="b">
        <f t="shared" si="22"/>
        <v>1</v>
      </c>
      <c r="I224" s="147" t="str">
        <f t="shared" si="23"/>
        <v/>
      </c>
      <c r="J224" s="300">
        <f t="shared" si="24"/>
        <v>0</v>
      </c>
      <c r="K224" s="291"/>
      <c r="L224" s="230"/>
      <c r="M224" s="150"/>
      <c r="N224" s="292"/>
      <c r="O224" s="430"/>
      <c r="P224" s="317" t="str">
        <f t="shared" si="25"/>
        <v/>
      </c>
      <c r="Q224" s="289" t="str">
        <f>IF(A224="","",IF(OR(N224&lt;'Summary Financial Statement'!$I$9,N224&gt;'Summary Financial Statement'!$L$9),"CHECK DATES",""))</f>
        <v/>
      </c>
      <c r="R224" s="295">
        <f t="shared" si="29"/>
        <v>0</v>
      </c>
      <c r="S224" s="293" t="str">
        <f t="shared" si="30"/>
        <v/>
      </c>
      <c r="T224" s="294"/>
    </row>
    <row r="225" spans="1:20" ht="15" x14ac:dyDescent="0.25">
      <c r="A225" s="186"/>
      <c r="B225" s="195">
        <v>216</v>
      </c>
      <c r="C225" s="256"/>
      <c r="D225" s="232"/>
      <c r="E225" s="192">
        <f t="shared" si="28"/>
        <v>10</v>
      </c>
      <c r="F225" s="144" t="str">
        <f>IFERROR(IF(MID(D225,4,3)="AFE",VLOOKUP(D225,'Affiliated entities'!$B$7:$T$37,2,FALSE),VLOOKUP(A225,Beneficiaries!$A$9:$C$38,2,FALSE)),"")</f>
        <v/>
      </c>
      <c r="G225" s="187" t="str">
        <f>IFERROR(IF(MID(D225,4,3)="AFE",VLOOKUP(D225,'Affiliated entities'!$B$7:$T$37,4,FALSE),VLOOKUP(A225,Beneficiaries!$A$9:$C$38,3,FALSE)),"")</f>
        <v/>
      </c>
      <c r="H225" s="188" t="b">
        <f t="shared" si="22"/>
        <v>1</v>
      </c>
      <c r="I225" s="147" t="str">
        <f t="shared" si="23"/>
        <v/>
      </c>
      <c r="J225" s="300">
        <f t="shared" si="24"/>
        <v>0</v>
      </c>
      <c r="K225" s="291"/>
      <c r="L225" s="230"/>
      <c r="M225" s="150"/>
      <c r="N225" s="292"/>
      <c r="O225" s="430"/>
      <c r="P225" s="317" t="str">
        <f t="shared" si="25"/>
        <v/>
      </c>
      <c r="Q225" s="289" t="str">
        <f>IF(A225="","",IF(OR(N225&lt;'Summary Financial Statement'!$I$9,N225&gt;'Summary Financial Statement'!$L$9),"CHECK DATES",""))</f>
        <v/>
      </c>
      <c r="R225" s="295">
        <f t="shared" si="29"/>
        <v>0</v>
      </c>
      <c r="S225" s="293" t="str">
        <f t="shared" si="30"/>
        <v/>
      </c>
      <c r="T225" s="294"/>
    </row>
    <row r="226" spans="1:20" ht="15" x14ac:dyDescent="0.25">
      <c r="A226" s="186"/>
      <c r="B226" s="195">
        <v>217</v>
      </c>
      <c r="C226" s="256"/>
      <c r="D226" s="232"/>
      <c r="E226" s="192">
        <f t="shared" si="28"/>
        <v>10</v>
      </c>
      <c r="F226" s="144" t="str">
        <f>IFERROR(IF(MID(D226,4,3)="AFE",VLOOKUP(D226,'Affiliated entities'!$B$7:$T$37,2,FALSE),VLOOKUP(A226,Beneficiaries!$A$9:$C$38,2,FALSE)),"")</f>
        <v/>
      </c>
      <c r="G226" s="187" t="str">
        <f>IFERROR(IF(MID(D226,4,3)="AFE",VLOOKUP(D226,'Affiliated entities'!$B$7:$T$37,4,FALSE),VLOOKUP(A226,Beneficiaries!$A$9:$C$38,3,FALSE)),"")</f>
        <v/>
      </c>
      <c r="H226" s="188" t="b">
        <f t="shared" si="22"/>
        <v>1</v>
      </c>
      <c r="I226" s="147" t="str">
        <f t="shared" si="23"/>
        <v/>
      </c>
      <c r="J226" s="300">
        <f t="shared" si="24"/>
        <v>0</v>
      </c>
      <c r="K226" s="291"/>
      <c r="L226" s="230"/>
      <c r="M226" s="150"/>
      <c r="N226" s="292"/>
      <c r="O226" s="430"/>
      <c r="P226" s="317" t="str">
        <f t="shared" si="25"/>
        <v/>
      </c>
      <c r="Q226" s="289" t="str">
        <f>IF(A226="","",IF(OR(N226&lt;'Summary Financial Statement'!$I$9,N226&gt;'Summary Financial Statement'!$L$9),"CHECK DATES",""))</f>
        <v/>
      </c>
      <c r="R226" s="295">
        <f t="shared" si="29"/>
        <v>0</v>
      </c>
      <c r="S226" s="293" t="str">
        <f t="shared" si="30"/>
        <v/>
      </c>
      <c r="T226" s="294"/>
    </row>
    <row r="227" spans="1:20" ht="15" x14ac:dyDescent="0.25">
      <c r="A227" s="186"/>
      <c r="B227" s="195">
        <v>218</v>
      </c>
      <c r="C227" s="256"/>
      <c r="D227" s="232"/>
      <c r="E227" s="192">
        <f t="shared" si="28"/>
        <v>10</v>
      </c>
      <c r="F227" s="144" t="str">
        <f>IFERROR(IF(MID(D227,4,3)="AFE",VLOOKUP(D227,'Affiliated entities'!$B$7:$T$37,2,FALSE),VLOOKUP(A227,Beneficiaries!$A$9:$C$38,2,FALSE)),"")</f>
        <v/>
      </c>
      <c r="G227" s="187" t="str">
        <f>IFERROR(IF(MID(D227,4,3)="AFE",VLOOKUP(D227,'Affiliated entities'!$B$7:$T$37,4,FALSE),VLOOKUP(A227,Beneficiaries!$A$9:$C$38,3,FALSE)),"")</f>
        <v/>
      </c>
      <c r="H227" s="188" t="b">
        <f t="shared" si="22"/>
        <v>1</v>
      </c>
      <c r="I227" s="147" t="str">
        <f t="shared" si="23"/>
        <v/>
      </c>
      <c r="J227" s="300">
        <f t="shared" si="24"/>
        <v>0</v>
      </c>
      <c r="K227" s="291"/>
      <c r="L227" s="230"/>
      <c r="M227" s="150"/>
      <c r="N227" s="292"/>
      <c r="O227" s="430"/>
      <c r="P227" s="317" t="str">
        <f t="shared" si="25"/>
        <v/>
      </c>
      <c r="Q227" s="289" t="str">
        <f>IF(A227="","",IF(OR(N227&lt;'Summary Financial Statement'!$I$9,N227&gt;'Summary Financial Statement'!$L$9),"CHECK DATES",""))</f>
        <v/>
      </c>
      <c r="R227" s="295">
        <f t="shared" si="29"/>
        <v>0</v>
      </c>
      <c r="S227" s="293" t="str">
        <f t="shared" si="30"/>
        <v/>
      </c>
      <c r="T227" s="294"/>
    </row>
    <row r="228" spans="1:20" ht="15" x14ac:dyDescent="0.25">
      <c r="A228" s="186"/>
      <c r="B228" s="195">
        <v>219</v>
      </c>
      <c r="C228" s="256"/>
      <c r="D228" s="232"/>
      <c r="E228" s="192">
        <f t="shared" si="28"/>
        <v>10</v>
      </c>
      <c r="F228" s="144" t="str">
        <f>IFERROR(IF(MID(D228,4,3)="AFE",VLOOKUP(D228,'Affiliated entities'!$B$7:$T$37,2,FALSE),VLOOKUP(A228,Beneficiaries!$A$9:$C$38,2,FALSE)),"")</f>
        <v/>
      </c>
      <c r="G228" s="187" t="str">
        <f>IFERROR(IF(MID(D228,4,3)="AFE",VLOOKUP(D228,'Affiliated entities'!$B$7:$T$37,4,FALSE),VLOOKUP(A228,Beneficiaries!$A$9:$C$38,3,FALSE)),"")</f>
        <v/>
      </c>
      <c r="H228" s="188" t="b">
        <f t="shared" si="22"/>
        <v>1</v>
      </c>
      <c r="I228" s="147" t="str">
        <f t="shared" si="23"/>
        <v/>
      </c>
      <c r="J228" s="300">
        <f t="shared" si="24"/>
        <v>0</v>
      </c>
      <c r="K228" s="291"/>
      <c r="L228" s="230"/>
      <c r="M228" s="150"/>
      <c r="N228" s="292"/>
      <c r="O228" s="430"/>
      <c r="P228" s="317" t="str">
        <f t="shared" si="25"/>
        <v/>
      </c>
      <c r="Q228" s="289" t="str">
        <f>IF(A228="","",IF(OR(N228&lt;'Summary Financial Statement'!$I$9,N228&gt;'Summary Financial Statement'!$L$9),"CHECK DATES",""))</f>
        <v/>
      </c>
      <c r="R228" s="295">
        <f t="shared" si="29"/>
        <v>0</v>
      </c>
      <c r="S228" s="293" t="str">
        <f t="shared" si="30"/>
        <v/>
      </c>
      <c r="T228" s="294"/>
    </row>
    <row r="229" spans="1:20" ht="15" x14ac:dyDescent="0.25">
      <c r="A229" s="186"/>
      <c r="B229" s="195">
        <v>220</v>
      </c>
      <c r="C229" s="256"/>
      <c r="D229" s="232"/>
      <c r="E229" s="192">
        <f t="shared" si="28"/>
        <v>10</v>
      </c>
      <c r="F229" s="144" t="str">
        <f>IFERROR(IF(MID(D229,4,3)="AFE",VLOOKUP(D229,'Affiliated entities'!$B$7:$T$37,2,FALSE),VLOOKUP(A229,Beneficiaries!$A$9:$C$38,2,FALSE)),"")</f>
        <v/>
      </c>
      <c r="G229" s="187" t="str">
        <f>IFERROR(IF(MID(D229,4,3)="AFE",VLOOKUP(D229,'Affiliated entities'!$B$7:$T$37,4,FALSE),VLOOKUP(A229,Beneficiaries!$A$9:$C$38,3,FALSE)),"")</f>
        <v/>
      </c>
      <c r="H229" s="188" t="b">
        <f t="shared" si="22"/>
        <v>1</v>
      </c>
      <c r="I229" s="147" t="str">
        <f t="shared" si="23"/>
        <v/>
      </c>
      <c r="J229" s="300">
        <f t="shared" si="24"/>
        <v>0</v>
      </c>
      <c r="K229" s="291"/>
      <c r="L229" s="230"/>
      <c r="M229" s="150"/>
      <c r="N229" s="292"/>
      <c r="O229" s="430"/>
      <c r="P229" s="317" t="str">
        <f t="shared" si="25"/>
        <v/>
      </c>
      <c r="Q229" s="289" t="str">
        <f>IF(A229="","",IF(OR(N229&lt;'Summary Financial Statement'!$I$9,N229&gt;'Summary Financial Statement'!$L$9),"CHECK DATES",""))</f>
        <v/>
      </c>
      <c r="R229" s="295">
        <f t="shared" si="29"/>
        <v>0</v>
      </c>
      <c r="S229" s="293" t="str">
        <f t="shared" si="30"/>
        <v/>
      </c>
      <c r="T229" s="294"/>
    </row>
    <row r="230" spans="1:20" ht="15" x14ac:dyDescent="0.25">
      <c r="A230" s="186"/>
      <c r="B230" s="195">
        <v>221</v>
      </c>
      <c r="C230" s="256"/>
      <c r="D230" s="232"/>
      <c r="E230" s="192">
        <f t="shared" si="28"/>
        <v>10</v>
      </c>
      <c r="F230" s="144" t="str">
        <f>IFERROR(IF(MID(D230,4,3)="AFE",VLOOKUP(D230,'Affiliated entities'!$B$7:$T$37,2,FALSE),VLOOKUP(A230,Beneficiaries!$A$9:$C$38,2,FALSE)),"")</f>
        <v/>
      </c>
      <c r="G230" s="187" t="str">
        <f>IFERROR(IF(MID(D230,4,3)="AFE",VLOOKUP(D230,'Affiliated entities'!$B$7:$T$37,4,FALSE),VLOOKUP(A230,Beneficiaries!$A$9:$C$38,3,FALSE)),"")</f>
        <v/>
      </c>
      <c r="H230" s="188" t="b">
        <f t="shared" si="22"/>
        <v>1</v>
      </c>
      <c r="I230" s="147" t="str">
        <f t="shared" si="23"/>
        <v/>
      </c>
      <c r="J230" s="300">
        <f t="shared" si="24"/>
        <v>0</v>
      </c>
      <c r="K230" s="291"/>
      <c r="L230" s="230"/>
      <c r="M230" s="150"/>
      <c r="N230" s="292"/>
      <c r="O230" s="430"/>
      <c r="P230" s="317" t="str">
        <f t="shared" si="25"/>
        <v/>
      </c>
      <c r="Q230" s="289" t="str">
        <f>IF(A230="","",IF(OR(N230&lt;'Summary Financial Statement'!$I$9,N230&gt;'Summary Financial Statement'!$L$9),"CHECK DATES",""))</f>
        <v/>
      </c>
      <c r="R230" s="295">
        <f t="shared" si="29"/>
        <v>0</v>
      </c>
      <c r="S230" s="293" t="str">
        <f t="shared" si="30"/>
        <v/>
      </c>
      <c r="T230" s="294"/>
    </row>
    <row r="231" spans="1:20" ht="15" x14ac:dyDescent="0.25">
      <c r="A231" s="186"/>
      <c r="B231" s="195">
        <v>222</v>
      </c>
      <c r="C231" s="256"/>
      <c r="D231" s="232"/>
      <c r="E231" s="192">
        <f t="shared" si="28"/>
        <v>10</v>
      </c>
      <c r="F231" s="144" t="str">
        <f>IFERROR(IF(MID(D231,4,3)="AFE",VLOOKUP(D231,'Affiliated entities'!$B$7:$T$37,2,FALSE),VLOOKUP(A231,Beneficiaries!$A$9:$C$38,2,FALSE)),"")</f>
        <v/>
      </c>
      <c r="G231" s="187" t="str">
        <f>IFERROR(IF(MID(D231,4,3)="AFE",VLOOKUP(D231,'Affiliated entities'!$B$7:$T$37,4,FALSE),VLOOKUP(A231,Beneficiaries!$A$9:$C$38,3,FALSE)),"")</f>
        <v/>
      </c>
      <c r="H231" s="188" t="b">
        <f t="shared" si="22"/>
        <v>1</v>
      </c>
      <c r="I231" s="147" t="str">
        <f t="shared" si="23"/>
        <v/>
      </c>
      <c r="J231" s="300">
        <f t="shared" si="24"/>
        <v>0</v>
      </c>
      <c r="K231" s="291"/>
      <c r="L231" s="230"/>
      <c r="M231" s="150"/>
      <c r="N231" s="292"/>
      <c r="O231" s="430"/>
      <c r="P231" s="317" t="str">
        <f t="shared" si="25"/>
        <v/>
      </c>
      <c r="Q231" s="289" t="str">
        <f>IF(A231="","",IF(OR(N231&lt;'Summary Financial Statement'!$I$9,N231&gt;'Summary Financial Statement'!$L$9),"CHECK DATES",""))</f>
        <v/>
      </c>
      <c r="R231" s="295">
        <f t="shared" si="29"/>
        <v>0</v>
      </c>
      <c r="S231" s="293" t="str">
        <f t="shared" si="30"/>
        <v/>
      </c>
      <c r="T231" s="294"/>
    </row>
    <row r="232" spans="1:20" ht="15" x14ac:dyDescent="0.25">
      <c r="A232" s="186"/>
      <c r="B232" s="195">
        <v>223</v>
      </c>
      <c r="C232" s="256"/>
      <c r="D232" s="232"/>
      <c r="E232" s="192">
        <f t="shared" si="28"/>
        <v>10</v>
      </c>
      <c r="F232" s="144" t="str">
        <f>IFERROR(IF(MID(D232,4,3)="AFE",VLOOKUP(D232,'Affiliated entities'!$B$7:$T$37,2,FALSE),VLOOKUP(A232,Beneficiaries!$A$9:$C$38,2,FALSE)),"")</f>
        <v/>
      </c>
      <c r="G232" s="187" t="str">
        <f>IFERROR(IF(MID(D232,4,3)="AFE",VLOOKUP(D232,'Affiliated entities'!$B$7:$T$37,4,FALSE),VLOOKUP(A232,Beneficiaries!$A$9:$C$38,3,FALSE)),"")</f>
        <v/>
      </c>
      <c r="H232" s="188" t="b">
        <f t="shared" si="22"/>
        <v>1</v>
      </c>
      <c r="I232" s="147" t="str">
        <f t="shared" si="23"/>
        <v/>
      </c>
      <c r="J232" s="300">
        <f t="shared" si="24"/>
        <v>0</v>
      </c>
      <c r="K232" s="291"/>
      <c r="L232" s="230"/>
      <c r="M232" s="150"/>
      <c r="N232" s="292"/>
      <c r="O232" s="430"/>
      <c r="P232" s="317" t="str">
        <f t="shared" si="25"/>
        <v/>
      </c>
      <c r="Q232" s="289" t="str">
        <f>IF(A232="","",IF(OR(N232&lt;'Summary Financial Statement'!$I$9,N232&gt;'Summary Financial Statement'!$L$9),"CHECK DATES",""))</f>
        <v/>
      </c>
      <c r="R232" s="295">
        <f t="shared" si="29"/>
        <v>0</v>
      </c>
      <c r="S232" s="293" t="str">
        <f t="shared" si="30"/>
        <v/>
      </c>
      <c r="T232" s="294"/>
    </row>
    <row r="233" spans="1:20" ht="15" x14ac:dyDescent="0.25">
      <c r="A233" s="186"/>
      <c r="B233" s="195">
        <v>224</v>
      </c>
      <c r="C233" s="256"/>
      <c r="D233" s="232"/>
      <c r="E233" s="192">
        <f t="shared" si="28"/>
        <v>10</v>
      </c>
      <c r="F233" s="144" t="str">
        <f>IFERROR(IF(MID(D233,4,3)="AFE",VLOOKUP(D233,'Affiliated entities'!$B$7:$T$37,2,FALSE),VLOOKUP(A233,Beneficiaries!$A$9:$C$38,2,FALSE)),"")</f>
        <v/>
      </c>
      <c r="G233" s="187" t="str">
        <f>IFERROR(IF(MID(D233,4,3)="AFE",VLOOKUP(D233,'Affiliated entities'!$B$7:$T$37,4,FALSE),VLOOKUP(A233,Beneficiaries!$A$9:$C$38,3,FALSE)),"")</f>
        <v/>
      </c>
      <c r="H233" s="188" t="b">
        <f t="shared" si="22"/>
        <v>1</v>
      </c>
      <c r="I233" s="147" t="str">
        <f t="shared" si="23"/>
        <v/>
      </c>
      <c r="J233" s="300">
        <f t="shared" si="24"/>
        <v>0</v>
      </c>
      <c r="K233" s="291"/>
      <c r="L233" s="230"/>
      <c r="M233" s="150"/>
      <c r="N233" s="292"/>
      <c r="O233" s="430"/>
      <c r="P233" s="317" t="str">
        <f t="shared" si="25"/>
        <v/>
      </c>
      <c r="Q233" s="289" t="str">
        <f>IF(A233="","",IF(OR(N233&lt;'Summary Financial Statement'!$I$9,N233&gt;'Summary Financial Statement'!$L$9),"CHECK DATES",""))</f>
        <v/>
      </c>
      <c r="R233" s="295">
        <f t="shared" si="29"/>
        <v>0</v>
      </c>
      <c r="S233" s="293" t="str">
        <f t="shared" si="30"/>
        <v/>
      </c>
      <c r="T233" s="294"/>
    </row>
    <row r="234" spans="1:20" ht="15" x14ac:dyDescent="0.25">
      <c r="A234" s="186"/>
      <c r="B234" s="195">
        <v>225</v>
      </c>
      <c r="C234" s="256"/>
      <c r="D234" s="232"/>
      <c r="E234" s="192">
        <f t="shared" si="28"/>
        <v>10</v>
      </c>
      <c r="F234" s="144" t="str">
        <f>IFERROR(IF(MID(D234,4,3)="AFE",VLOOKUP(D234,'Affiliated entities'!$B$7:$T$37,2,FALSE),VLOOKUP(A234,Beneficiaries!$A$9:$C$38,2,FALSE)),"")</f>
        <v/>
      </c>
      <c r="G234" s="187" t="str">
        <f>IFERROR(IF(MID(D234,4,3)="AFE",VLOOKUP(D234,'Affiliated entities'!$B$7:$T$37,4,FALSE),VLOOKUP(A234,Beneficiaries!$A$9:$C$38,3,FALSE)),"")</f>
        <v/>
      </c>
      <c r="H234" s="188" t="b">
        <f t="shared" si="22"/>
        <v>1</v>
      </c>
      <c r="I234" s="147" t="str">
        <f t="shared" si="23"/>
        <v/>
      </c>
      <c r="J234" s="300">
        <f t="shared" si="24"/>
        <v>0</v>
      </c>
      <c r="K234" s="291"/>
      <c r="L234" s="230"/>
      <c r="M234" s="150"/>
      <c r="N234" s="292"/>
      <c r="O234" s="430"/>
      <c r="P234" s="317" t="str">
        <f t="shared" si="25"/>
        <v/>
      </c>
      <c r="Q234" s="289" t="str">
        <f>IF(A234="","",IF(OR(N234&lt;'Summary Financial Statement'!$I$9,N234&gt;'Summary Financial Statement'!$L$9),"CHECK DATES",""))</f>
        <v/>
      </c>
      <c r="R234" s="295">
        <f t="shared" si="29"/>
        <v>0</v>
      </c>
      <c r="S234" s="293" t="str">
        <f t="shared" si="30"/>
        <v/>
      </c>
      <c r="T234" s="294"/>
    </row>
    <row r="235" spans="1:20" ht="15" x14ac:dyDescent="0.25">
      <c r="A235" s="186"/>
      <c r="B235" s="195">
        <v>226</v>
      </c>
      <c r="C235" s="256"/>
      <c r="D235" s="232"/>
      <c r="E235" s="192">
        <f t="shared" si="28"/>
        <v>10</v>
      </c>
      <c r="F235" s="144" t="str">
        <f>IFERROR(IF(MID(D235,4,3)="AFE",VLOOKUP(D235,'Affiliated entities'!$B$7:$T$37,2,FALSE),VLOOKUP(A235,Beneficiaries!$A$9:$C$38,2,FALSE)),"")</f>
        <v/>
      </c>
      <c r="G235" s="187" t="str">
        <f>IFERROR(IF(MID(D235,4,3)="AFE",VLOOKUP(D235,'Affiliated entities'!$B$7:$T$37,4,FALSE),VLOOKUP(A235,Beneficiaries!$A$9:$C$38,3,FALSE)),"")</f>
        <v/>
      </c>
      <c r="H235" s="188" t="b">
        <f t="shared" si="22"/>
        <v>1</v>
      </c>
      <c r="I235" s="147" t="str">
        <f t="shared" si="23"/>
        <v/>
      </c>
      <c r="J235" s="300">
        <f t="shared" si="24"/>
        <v>0</v>
      </c>
      <c r="K235" s="291"/>
      <c r="L235" s="230"/>
      <c r="M235" s="150"/>
      <c r="N235" s="292"/>
      <c r="O235" s="430"/>
      <c r="P235" s="317" t="str">
        <f t="shared" si="25"/>
        <v/>
      </c>
      <c r="Q235" s="289" t="str">
        <f>IF(A235="","",IF(OR(N235&lt;'Summary Financial Statement'!$I$9,N235&gt;'Summary Financial Statement'!$L$9),"CHECK DATES",""))</f>
        <v/>
      </c>
      <c r="R235" s="295">
        <f t="shared" si="29"/>
        <v>0</v>
      </c>
      <c r="S235" s="293" t="str">
        <f t="shared" si="30"/>
        <v/>
      </c>
      <c r="T235" s="294"/>
    </row>
    <row r="236" spans="1:20" ht="15" x14ac:dyDescent="0.25">
      <c r="A236" s="186"/>
      <c r="B236" s="195">
        <v>227</v>
      </c>
      <c r="C236" s="256"/>
      <c r="D236" s="232"/>
      <c r="E236" s="192">
        <f t="shared" si="28"/>
        <v>10</v>
      </c>
      <c r="F236" s="144" t="str">
        <f>IFERROR(IF(MID(D236,4,3)="AFE",VLOOKUP(D236,'Affiliated entities'!$B$7:$T$37,2,FALSE),VLOOKUP(A236,Beneficiaries!$A$9:$C$38,2,FALSE)),"")</f>
        <v/>
      </c>
      <c r="G236" s="187" t="str">
        <f>IFERROR(IF(MID(D236,4,3)="AFE",VLOOKUP(D236,'Affiliated entities'!$B$7:$T$37,4,FALSE),VLOOKUP(A236,Beneficiaries!$A$9:$C$38,3,FALSE)),"")</f>
        <v/>
      </c>
      <c r="H236" s="188" t="b">
        <f t="shared" si="22"/>
        <v>1</v>
      </c>
      <c r="I236" s="147" t="str">
        <f t="shared" si="23"/>
        <v/>
      </c>
      <c r="J236" s="300">
        <f t="shared" si="24"/>
        <v>0</v>
      </c>
      <c r="K236" s="291"/>
      <c r="L236" s="230"/>
      <c r="M236" s="150"/>
      <c r="N236" s="292"/>
      <c r="O236" s="430"/>
      <c r="P236" s="317" t="str">
        <f t="shared" si="25"/>
        <v/>
      </c>
      <c r="Q236" s="289" t="str">
        <f>IF(A236="","",IF(OR(N236&lt;'Summary Financial Statement'!$I$9,N236&gt;'Summary Financial Statement'!$L$9),"CHECK DATES",""))</f>
        <v/>
      </c>
      <c r="R236" s="295">
        <f t="shared" si="29"/>
        <v>0</v>
      </c>
      <c r="S236" s="293" t="str">
        <f t="shared" si="30"/>
        <v/>
      </c>
      <c r="T236" s="294"/>
    </row>
    <row r="237" spans="1:20" ht="15" x14ac:dyDescent="0.25">
      <c r="A237" s="186"/>
      <c r="B237" s="195">
        <v>228</v>
      </c>
      <c r="C237" s="256"/>
      <c r="D237" s="232"/>
      <c r="E237" s="192">
        <f t="shared" si="28"/>
        <v>10</v>
      </c>
      <c r="F237" s="144" t="str">
        <f>IFERROR(IF(MID(D237,4,3)="AFE",VLOOKUP(D237,'Affiliated entities'!$B$7:$T$37,2,FALSE),VLOOKUP(A237,Beneficiaries!$A$9:$C$38,2,FALSE)),"")</f>
        <v/>
      </c>
      <c r="G237" s="187" t="str">
        <f>IFERROR(IF(MID(D237,4,3)="AFE",VLOOKUP(D237,'Affiliated entities'!$B$7:$T$37,4,FALSE),VLOOKUP(A237,Beneficiaries!$A$9:$C$38,3,FALSE)),"")</f>
        <v/>
      </c>
      <c r="H237" s="188" t="b">
        <f t="shared" si="22"/>
        <v>1</v>
      </c>
      <c r="I237" s="147" t="str">
        <f t="shared" si="23"/>
        <v/>
      </c>
      <c r="J237" s="300">
        <f t="shared" si="24"/>
        <v>0</v>
      </c>
      <c r="K237" s="291"/>
      <c r="L237" s="230"/>
      <c r="M237" s="150"/>
      <c r="N237" s="292"/>
      <c r="O237" s="430"/>
      <c r="P237" s="317" t="str">
        <f t="shared" si="25"/>
        <v/>
      </c>
      <c r="Q237" s="289" t="str">
        <f>IF(A237="","",IF(OR(N237&lt;'Summary Financial Statement'!$I$9,N237&gt;'Summary Financial Statement'!$L$9),"CHECK DATES",""))</f>
        <v/>
      </c>
      <c r="R237" s="295">
        <f t="shared" si="29"/>
        <v>0</v>
      </c>
      <c r="S237" s="293" t="str">
        <f t="shared" si="30"/>
        <v/>
      </c>
      <c r="T237" s="294"/>
    </row>
    <row r="238" spans="1:20" ht="15" x14ac:dyDescent="0.25">
      <c r="A238" s="186"/>
      <c r="B238" s="195">
        <v>229</v>
      </c>
      <c r="C238" s="256"/>
      <c r="D238" s="232"/>
      <c r="E238" s="192">
        <f t="shared" si="28"/>
        <v>10</v>
      </c>
      <c r="F238" s="144" t="str">
        <f>IFERROR(IF(MID(D238,4,3)="AFE",VLOOKUP(D238,'Affiliated entities'!$B$7:$T$37,2,FALSE),VLOOKUP(A238,Beneficiaries!$A$9:$C$38,2,FALSE)),"")</f>
        <v/>
      </c>
      <c r="G238" s="187" t="str">
        <f>IFERROR(IF(MID(D238,4,3)="AFE",VLOOKUP(D238,'Affiliated entities'!$B$7:$T$37,4,FALSE),VLOOKUP(A238,Beneficiaries!$A$9:$C$38,3,FALSE)),"")</f>
        <v/>
      </c>
      <c r="H238" s="188" t="b">
        <f t="shared" si="22"/>
        <v>1</v>
      </c>
      <c r="I238" s="147" t="str">
        <f t="shared" si="23"/>
        <v/>
      </c>
      <c r="J238" s="300">
        <f t="shared" si="24"/>
        <v>0</v>
      </c>
      <c r="K238" s="291"/>
      <c r="L238" s="230"/>
      <c r="M238" s="150"/>
      <c r="N238" s="292"/>
      <c r="O238" s="430"/>
      <c r="P238" s="317" t="str">
        <f t="shared" si="25"/>
        <v/>
      </c>
      <c r="Q238" s="289" t="str">
        <f>IF(A238="","",IF(OR(N238&lt;'Summary Financial Statement'!$I$9,N238&gt;'Summary Financial Statement'!$L$9),"CHECK DATES",""))</f>
        <v/>
      </c>
      <c r="R238" s="295">
        <f t="shared" si="29"/>
        <v>0</v>
      </c>
      <c r="S238" s="293" t="str">
        <f t="shared" si="30"/>
        <v/>
      </c>
      <c r="T238" s="294"/>
    </row>
    <row r="239" spans="1:20" ht="15" x14ac:dyDescent="0.25">
      <c r="A239" s="186"/>
      <c r="B239" s="195">
        <v>230</v>
      </c>
      <c r="C239" s="256"/>
      <c r="D239" s="232"/>
      <c r="E239" s="192">
        <f t="shared" si="28"/>
        <v>10</v>
      </c>
      <c r="F239" s="144" t="str">
        <f>IFERROR(IF(MID(D239,4,3)="AFE",VLOOKUP(D239,'Affiliated entities'!$B$7:$T$37,2,FALSE),VLOOKUP(A239,Beneficiaries!$A$9:$C$38,2,FALSE)),"")</f>
        <v/>
      </c>
      <c r="G239" s="187" t="str">
        <f>IFERROR(IF(MID(D239,4,3)="AFE",VLOOKUP(D239,'Affiliated entities'!$B$7:$T$37,4,FALSE),VLOOKUP(A239,Beneficiaries!$A$9:$C$38,3,FALSE)),"")</f>
        <v/>
      </c>
      <c r="H239" s="188" t="b">
        <f t="shared" si="22"/>
        <v>1</v>
      </c>
      <c r="I239" s="147" t="str">
        <f t="shared" si="23"/>
        <v/>
      </c>
      <c r="J239" s="300">
        <f t="shared" si="24"/>
        <v>0</v>
      </c>
      <c r="K239" s="291"/>
      <c r="L239" s="230"/>
      <c r="M239" s="150"/>
      <c r="N239" s="292"/>
      <c r="O239" s="430"/>
      <c r="P239" s="317" t="str">
        <f t="shared" si="25"/>
        <v/>
      </c>
      <c r="Q239" s="289" t="str">
        <f>IF(A239="","",IF(OR(N239&lt;'Summary Financial Statement'!$I$9,N239&gt;'Summary Financial Statement'!$L$9),"CHECK DATES",""))</f>
        <v/>
      </c>
      <c r="R239" s="295">
        <f t="shared" si="29"/>
        <v>0</v>
      </c>
      <c r="S239" s="293" t="str">
        <f t="shared" si="30"/>
        <v/>
      </c>
      <c r="T239" s="294"/>
    </row>
    <row r="240" spans="1:20" ht="15" x14ac:dyDescent="0.25">
      <c r="A240" s="186"/>
      <c r="B240" s="195">
        <v>231</v>
      </c>
      <c r="C240" s="256"/>
      <c r="D240" s="232"/>
      <c r="E240" s="192">
        <f t="shared" si="28"/>
        <v>10</v>
      </c>
      <c r="F240" s="144" t="str">
        <f>IFERROR(IF(MID(D240,4,3)="AFE",VLOOKUP(D240,'Affiliated entities'!$B$7:$T$37,2,FALSE),VLOOKUP(A240,Beneficiaries!$A$9:$C$38,2,FALSE)),"")</f>
        <v/>
      </c>
      <c r="G240" s="187" t="str">
        <f>IFERROR(IF(MID(D240,4,3)="AFE",VLOOKUP(D240,'Affiliated entities'!$B$7:$T$37,4,FALSE),VLOOKUP(A240,Beneficiaries!$A$9:$C$38,3,FALSE)),"")</f>
        <v/>
      </c>
      <c r="H240" s="188" t="b">
        <f t="shared" si="22"/>
        <v>1</v>
      </c>
      <c r="I240" s="147" t="str">
        <f t="shared" si="23"/>
        <v/>
      </c>
      <c r="J240" s="300">
        <f t="shared" si="24"/>
        <v>0</v>
      </c>
      <c r="K240" s="291"/>
      <c r="L240" s="230"/>
      <c r="M240" s="150"/>
      <c r="N240" s="292"/>
      <c r="O240" s="430"/>
      <c r="P240" s="317" t="str">
        <f t="shared" si="25"/>
        <v/>
      </c>
      <c r="Q240" s="289" t="str">
        <f>IF(A240="","",IF(OR(N240&lt;'Summary Financial Statement'!$I$9,N240&gt;'Summary Financial Statement'!$L$9),"CHECK DATES",""))</f>
        <v/>
      </c>
      <c r="R240" s="295">
        <f t="shared" si="29"/>
        <v>0</v>
      </c>
      <c r="S240" s="293" t="str">
        <f t="shared" si="30"/>
        <v/>
      </c>
      <c r="T240" s="294"/>
    </row>
    <row r="241" spans="1:20" ht="15" x14ac:dyDescent="0.25">
      <c r="A241" s="186"/>
      <c r="B241" s="195">
        <v>232</v>
      </c>
      <c r="C241" s="256"/>
      <c r="D241" s="232"/>
      <c r="E241" s="192">
        <f t="shared" si="28"/>
        <v>10</v>
      </c>
      <c r="F241" s="144" t="str">
        <f>IFERROR(IF(MID(D241,4,3)="AFE",VLOOKUP(D241,'Affiliated entities'!$B$7:$T$37,2,FALSE),VLOOKUP(A241,Beneficiaries!$A$9:$C$38,2,FALSE)),"")</f>
        <v/>
      </c>
      <c r="G241" s="187" t="str">
        <f>IFERROR(IF(MID(D241,4,3)="AFE",VLOOKUP(D241,'Affiliated entities'!$B$7:$T$37,4,FALSE),VLOOKUP(A241,Beneficiaries!$A$9:$C$38,3,FALSE)),"")</f>
        <v/>
      </c>
      <c r="H241" s="188" t="b">
        <f t="shared" si="22"/>
        <v>1</v>
      </c>
      <c r="I241" s="147" t="str">
        <f t="shared" si="23"/>
        <v/>
      </c>
      <c r="J241" s="300">
        <f t="shared" si="24"/>
        <v>0</v>
      </c>
      <c r="K241" s="291"/>
      <c r="L241" s="230"/>
      <c r="M241" s="150"/>
      <c r="N241" s="292"/>
      <c r="O241" s="430"/>
      <c r="P241" s="317" t="str">
        <f t="shared" si="25"/>
        <v/>
      </c>
      <c r="Q241" s="289" t="str">
        <f>IF(A241="","",IF(OR(N241&lt;'Summary Financial Statement'!$I$9,N241&gt;'Summary Financial Statement'!$L$9),"CHECK DATES",""))</f>
        <v/>
      </c>
      <c r="R241" s="295">
        <f t="shared" si="29"/>
        <v>0</v>
      </c>
      <c r="S241" s="293" t="str">
        <f t="shared" si="30"/>
        <v/>
      </c>
      <c r="T241" s="294"/>
    </row>
    <row r="242" spans="1:20" ht="15" x14ac:dyDescent="0.25">
      <c r="A242" s="186"/>
      <c r="B242" s="195">
        <v>233</v>
      </c>
      <c r="C242" s="256"/>
      <c r="D242" s="232"/>
      <c r="E242" s="192">
        <f t="shared" si="28"/>
        <v>10</v>
      </c>
      <c r="F242" s="144" t="str">
        <f>IFERROR(IF(MID(D242,4,3)="AFE",VLOOKUP(D242,'Affiliated entities'!$B$7:$T$37,2,FALSE),VLOOKUP(A242,Beneficiaries!$A$9:$C$38,2,FALSE)),"")</f>
        <v/>
      </c>
      <c r="G242" s="187" t="str">
        <f>IFERROR(IF(MID(D242,4,3)="AFE",VLOOKUP(D242,'Affiliated entities'!$B$7:$T$37,4,FALSE),VLOOKUP(A242,Beneficiaries!$A$9:$C$38,3,FALSE)),"")</f>
        <v/>
      </c>
      <c r="H242" s="188" t="b">
        <f t="shared" si="22"/>
        <v>1</v>
      </c>
      <c r="I242" s="147" t="str">
        <f t="shared" si="23"/>
        <v/>
      </c>
      <c r="J242" s="300">
        <f t="shared" si="24"/>
        <v>0</v>
      </c>
      <c r="K242" s="291"/>
      <c r="L242" s="230"/>
      <c r="M242" s="150"/>
      <c r="N242" s="292"/>
      <c r="O242" s="430"/>
      <c r="P242" s="317" t="str">
        <f t="shared" si="25"/>
        <v/>
      </c>
      <c r="Q242" s="289" t="str">
        <f>IF(A242="","",IF(OR(N242&lt;'Summary Financial Statement'!$I$9,N242&gt;'Summary Financial Statement'!$L$9),"CHECK DATES",""))</f>
        <v/>
      </c>
      <c r="R242" s="295">
        <f t="shared" si="29"/>
        <v>0</v>
      </c>
      <c r="S242" s="293" t="str">
        <f t="shared" si="30"/>
        <v/>
      </c>
      <c r="T242" s="294"/>
    </row>
    <row r="243" spans="1:20" ht="15" x14ac:dyDescent="0.25">
      <c r="A243" s="186"/>
      <c r="B243" s="195">
        <v>234</v>
      </c>
      <c r="C243" s="256"/>
      <c r="D243" s="232"/>
      <c r="E243" s="192">
        <f t="shared" si="28"/>
        <v>10</v>
      </c>
      <c r="F243" s="144" t="str">
        <f>IFERROR(IF(MID(D243,4,3)="AFE",VLOOKUP(D243,'Affiliated entities'!$B$7:$T$37,2,FALSE),VLOOKUP(A243,Beneficiaries!$A$9:$C$38,2,FALSE)),"")</f>
        <v/>
      </c>
      <c r="G243" s="187" t="str">
        <f>IFERROR(IF(MID(D243,4,3)="AFE",VLOOKUP(D243,'Affiliated entities'!$B$7:$T$37,4,FALSE),VLOOKUP(A243,Beneficiaries!$A$9:$C$38,3,FALSE)),"")</f>
        <v/>
      </c>
      <c r="H243" s="188" t="b">
        <f t="shared" si="22"/>
        <v>1</v>
      </c>
      <c r="I243" s="147" t="str">
        <f t="shared" si="23"/>
        <v/>
      </c>
      <c r="J243" s="300">
        <f t="shared" si="24"/>
        <v>0</v>
      </c>
      <c r="K243" s="291"/>
      <c r="L243" s="230"/>
      <c r="M243" s="150"/>
      <c r="N243" s="292"/>
      <c r="O243" s="430"/>
      <c r="P243" s="317" t="str">
        <f t="shared" si="25"/>
        <v/>
      </c>
      <c r="Q243" s="289" t="str">
        <f>IF(A243="","",IF(OR(N243&lt;'Summary Financial Statement'!$I$9,N243&gt;'Summary Financial Statement'!$L$9),"CHECK DATES",""))</f>
        <v/>
      </c>
      <c r="R243" s="295">
        <f t="shared" si="29"/>
        <v>0</v>
      </c>
      <c r="S243" s="293" t="str">
        <f t="shared" si="30"/>
        <v/>
      </c>
      <c r="T243" s="294"/>
    </row>
    <row r="244" spans="1:20" ht="15" x14ac:dyDescent="0.25">
      <c r="A244" s="186"/>
      <c r="B244" s="195">
        <v>235</v>
      </c>
      <c r="C244" s="256"/>
      <c r="D244" s="232"/>
      <c r="E244" s="192">
        <f t="shared" si="28"/>
        <v>10</v>
      </c>
      <c r="F244" s="144" t="str">
        <f>IFERROR(IF(MID(D244,4,3)="AFE",VLOOKUP(D244,'Affiliated entities'!$B$7:$T$37,2,FALSE),VLOOKUP(A244,Beneficiaries!$A$9:$C$38,2,FALSE)),"")</f>
        <v/>
      </c>
      <c r="G244" s="187" t="str">
        <f>IFERROR(IF(MID(D244,4,3)="AFE",VLOOKUP(D244,'Affiliated entities'!$B$7:$T$37,4,FALSE),VLOOKUP(A244,Beneficiaries!$A$9:$C$38,3,FALSE)),"")</f>
        <v/>
      </c>
      <c r="H244" s="188" t="b">
        <f t="shared" si="22"/>
        <v>1</v>
      </c>
      <c r="I244" s="147" t="str">
        <f t="shared" si="23"/>
        <v/>
      </c>
      <c r="J244" s="300">
        <f t="shared" si="24"/>
        <v>0</v>
      </c>
      <c r="K244" s="291"/>
      <c r="L244" s="230"/>
      <c r="M244" s="150"/>
      <c r="N244" s="292"/>
      <c r="O244" s="430"/>
      <c r="P244" s="317" t="str">
        <f t="shared" si="25"/>
        <v/>
      </c>
      <c r="Q244" s="289" t="str">
        <f>IF(A244="","",IF(OR(N244&lt;'Summary Financial Statement'!$I$9,N244&gt;'Summary Financial Statement'!$L$9),"CHECK DATES",""))</f>
        <v/>
      </c>
      <c r="R244" s="295">
        <f t="shared" si="29"/>
        <v>0</v>
      </c>
      <c r="S244" s="293" t="str">
        <f t="shared" si="30"/>
        <v/>
      </c>
      <c r="T244" s="294"/>
    </row>
    <row r="245" spans="1:20" ht="15" x14ac:dyDescent="0.25">
      <c r="A245" s="186"/>
      <c r="B245" s="195">
        <v>236</v>
      </c>
      <c r="C245" s="256"/>
      <c r="D245" s="232"/>
      <c r="E245" s="192">
        <f t="shared" si="28"/>
        <v>10</v>
      </c>
      <c r="F245" s="144" t="str">
        <f>IFERROR(IF(MID(D245,4,3)="AFE",VLOOKUP(D245,'Affiliated entities'!$B$7:$T$37,2,FALSE),VLOOKUP(A245,Beneficiaries!$A$9:$C$38,2,FALSE)),"")</f>
        <v/>
      </c>
      <c r="G245" s="187" t="str">
        <f>IFERROR(IF(MID(D245,4,3)="AFE",VLOOKUP(D245,'Affiliated entities'!$B$7:$T$37,4,FALSE),VLOOKUP(A245,Beneficiaries!$A$9:$C$38,3,FALSE)),"")</f>
        <v/>
      </c>
      <c r="H245" s="188" t="b">
        <f t="shared" si="22"/>
        <v>1</v>
      </c>
      <c r="I245" s="147" t="str">
        <f t="shared" si="23"/>
        <v/>
      </c>
      <c r="J245" s="300">
        <f t="shared" si="24"/>
        <v>0</v>
      </c>
      <c r="K245" s="291"/>
      <c r="L245" s="230"/>
      <c r="M245" s="150"/>
      <c r="N245" s="292"/>
      <c r="O245" s="430"/>
      <c r="P245" s="317" t="str">
        <f t="shared" si="25"/>
        <v/>
      </c>
      <c r="Q245" s="289" t="str">
        <f>IF(A245="","",IF(OR(N245&lt;'Summary Financial Statement'!$I$9,N245&gt;'Summary Financial Statement'!$L$9),"CHECK DATES",""))</f>
        <v/>
      </c>
      <c r="R245" s="295">
        <f t="shared" si="29"/>
        <v>0</v>
      </c>
      <c r="S245" s="293" t="str">
        <f t="shared" si="30"/>
        <v/>
      </c>
      <c r="T245" s="294"/>
    </row>
    <row r="246" spans="1:20" ht="15" x14ac:dyDescent="0.25">
      <c r="A246" s="186"/>
      <c r="B246" s="195">
        <v>237</v>
      </c>
      <c r="C246" s="256"/>
      <c r="D246" s="232"/>
      <c r="E246" s="192">
        <f t="shared" si="28"/>
        <v>10</v>
      </c>
      <c r="F246" s="144" t="str">
        <f>IFERROR(IF(MID(D246,4,3)="AFE",VLOOKUP(D246,'Affiliated entities'!$B$7:$T$37,2,FALSE),VLOOKUP(A246,Beneficiaries!$A$9:$C$38,2,FALSE)),"")</f>
        <v/>
      </c>
      <c r="G246" s="187" t="str">
        <f>IFERROR(IF(MID(D246,4,3)="AFE",VLOOKUP(D246,'Affiliated entities'!$B$7:$T$37,4,FALSE),VLOOKUP(A246,Beneficiaries!$A$9:$C$38,3,FALSE)),"")</f>
        <v/>
      </c>
      <c r="H246" s="188" t="b">
        <f t="shared" si="22"/>
        <v>1</v>
      </c>
      <c r="I246" s="147" t="str">
        <f t="shared" si="23"/>
        <v/>
      </c>
      <c r="J246" s="300">
        <f t="shared" si="24"/>
        <v>0</v>
      </c>
      <c r="K246" s="291"/>
      <c r="L246" s="230"/>
      <c r="M246" s="150"/>
      <c r="N246" s="292"/>
      <c r="O246" s="430"/>
      <c r="P246" s="317" t="str">
        <f t="shared" si="25"/>
        <v/>
      </c>
      <c r="Q246" s="289" t="str">
        <f>IF(A246="","",IF(OR(N246&lt;'Summary Financial Statement'!$I$9,N246&gt;'Summary Financial Statement'!$L$9),"CHECK DATES",""))</f>
        <v/>
      </c>
      <c r="R246" s="295">
        <f t="shared" si="29"/>
        <v>0</v>
      </c>
      <c r="S246" s="293" t="str">
        <f t="shared" si="30"/>
        <v/>
      </c>
      <c r="T246" s="294"/>
    </row>
    <row r="247" spans="1:20" ht="15" x14ac:dyDescent="0.25">
      <c r="A247" s="186"/>
      <c r="B247" s="195">
        <v>238</v>
      </c>
      <c r="C247" s="256"/>
      <c r="D247" s="232"/>
      <c r="E247" s="192">
        <f t="shared" si="28"/>
        <v>10</v>
      </c>
      <c r="F247" s="144" t="str">
        <f>IFERROR(IF(MID(D247,4,3)="AFE",VLOOKUP(D247,'Affiliated entities'!$B$7:$T$37,2,FALSE),VLOOKUP(A247,Beneficiaries!$A$9:$C$38,2,FALSE)),"")</f>
        <v/>
      </c>
      <c r="G247" s="187" t="str">
        <f>IFERROR(IF(MID(D247,4,3)="AFE",VLOOKUP(D247,'Affiliated entities'!$B$7:$T$37,4,FALSE),VLOOKUP(A247,Beneficiaries!$A$9:$C$38,3,FALSE)),"")</f>
        <v/>
      </c>
      <c r="H247" s="188" t="b">
        <f t="shared" si="22"/>
        <v>1</v>
      </c>
      <c r="I247" s="147" t="str">
        <f t="shared" si="23"/>
        <v/>
      </c>
      <c r="J247" s="300">
        <f t="shared" si="24"/>
        <v>0</v>
      </c>
      <c r="K247" s="291"/>
      <c r="L247" s="230"/>
      <c r="M247" s="150"/>
      <c r="N247" s="292"/>
      <c r="O247" s="430"/>
      <c r="P247" s="317" t="str">
        <f t="shared" si="25"/>
        <v/>
      </c>
      <c r="Q247" s="289" t="str">
        <f>IF(A247="","",IF(OR(N247&lt;'Summary Financial Statement'!$I$9,N247&gt;'Summary Financial Statement'!$L$9),"CHECK DATES",""))</f>
        <v/>
      </c>
      <c r="R247" s="295">
        <f t="shared" si="29"/>
        <v>0</v>
      </c>
      <c r="S247" s="293" t="str">
        <f t="shared" si="30"/>
        <v/>
      </c>
      <c r="T247" s="294"/>
    </row>
    <row r="248" spans="1:20" ht="15" x14ac:dyDescent="0.25">
      <c r="A248" s="186"/>
      <c r="B248" s="195">
        <v>239</v>
      </c>
      <c r="C248" s="256"/>
      <c r="D248" s="232"/>
      <c r="E248" s="192">
        <f t="shared" si="28"/>
        <v>10</v>
      </c>
      <c r="F248" s="144" t="str">
        <f>IFERROR(IF(MID(D248,4,3)="AFE",VLOOKUP(D248,'Affiliated entities'!$B$7:$T$37,2,FALSE),VLOOKUP(A248,Beneficiaries!$A$9:$C$38,2,FALSE)),"")</f>
        <v/>
      </c>
      <c r="G248" s="187" t="str">
        <f>IFERROR(IF(MID(D248,4,3)="AFE",VLOOKUP(D248,'Affiliated entities'!$B$7:$T$37,4,FALSE),VLOOKUP(A248,Beneficiaries!$A$9:$C$38,3,FALSE)),"")</f>
        <v/>
      </c>
      <c r="H248" s="188" t="b">
        <f t="shared" si="22"/>
        <v>1</v>
      </c>
      <c r="I248" s="147" t="str">
        <f t="shared" si="23"/>
        <v/>
      </c>
      <c r="J248" s="300">
        <f t="shared" si="24"/>
        <v>0</v>
      </c>
      <c r="K248" s="291"/>
      <c r="L248" s="230"/>
      <c r="M248" s="150"/>
      <c r="N248" s="292"/>
      <c r="O248" s="430"/>
      <c r="P248" s="317" t="str">
        <f t="shared" si="25"/>
        <v/>
      </c>
      <c r="Q248" s="289" t="str">
        <f>IF(A248="","",IF(OR(N248&lt;'Summary Financial Statement'!$I$9,N248&gt;'Summary Financial Statement'!$L$9),"CHECK DATES",""))</f>
        <v/>
      </c>
      <c r="R248" s="295">
        <f t="shared" si="29"/>
        <v>0</v>
      </c>
      <c r="S248" s="293" t="str">
        <f t="shared" si="30"/>
        <v/>
      </c>
      <c r="T248" s="294"/>
    </row>
    <row r="249" spans="1:20" ht="15" x14ac:dyDescent="0.25">
      <c r="A249" s="186"/>
      <c r="B249" s="195">
        <v>240</v>
      </c>
      <c r="C249" s="256"/>
      <c r="D249" s="232"/>
      <c r="E249" s="192">
        <f t="shared" si="28"/>
        <v>10</v>
      </c>
      <c r="F249" s="144" t="str">
        <f>IFERROR(IF(MID(D249,4,3)="AFE",VLOOKUP(D249,'Affiliated entities'!$B$7:$T$37,2,FALSE),VLOOKUP(A249,Beneficiaries!$A$9:$C$38,2,FALSE)),"")</f>
        <v/>
      </c>
      <c r="G249" s="187" t="str">
        <f>IFERROR(IF(MID(D249,4,3)="AFE",VLOOKUP(D249,'Affiliated entities'!$B$7:$T$37,4,FALSE),VLOOKUP(A249,Beneficiaries!$A$9:$C$38,3,FALSE)),"")</f>
        <v/>
      </c>
      <c r="H249" s="188" t="b">
        <f t="shared" si="22"/>
        <v>1</v>
      </c>
      <c r="I249" s="147" t="str">
        <f t="shared" si="23"/>
        <v/>
      </c>
      <c r="J249" s="300">
        <f t="shared" si="24"/>
        <v>0</v>
      </c>
      <c r="K249" s="291"/>
      <c r="L249" s="230"/>
      <c r="M249" s="150"/>
      <c r="N249" s="292"/>
      <c r="O249" s="430"/>
      <c r="P249" s="317" t="str">
        <f t="shared" si="25"/>
        <v/>
      </c>
      <c r="Q249" s="289" t="str">
        <f>IF(A249="","",IF(OR(N249&lt;'Summary Financial Statement'!$I$9,N249&gt;'Summary Financial Statement'!$L$9),"CHECK DATES",""))</f>
        <v/>
      </c>
      <c r="R249" s="295">
        <f t="shared" si="29"/>
        <v>0</v>
      </c>
      <c r="S249" s="293" t="str">
        <f t="shared" si="30"/>
        <v/>
      </c>
      <c r="T249" s="294"/>
    </row>
    <row r="250" spans="1:20" ht="15" x14ac:dyDescent="0.25">
      <c r="A250" s="186"/>
      <c r="B250" s="195">
        <v>241</v>
      </c>
      <c r="C250" s="256"/>
      <c r="D250" s="232"/>
      <c r="E250" s="192">
        <f t="shared" si="28"/>
        <v>10</v>
      </c>
      <c r="F250" s="144" t="str">
        <f>IFERROR(IF(MID(D250,4,3)="AFE",VLOOKUP(D250,'Affiliated entities'!$B$7:$T$37,2,FALSE),VLOOKUP(A250,Beneficiaries!$A$9:$C$38,2,FALSE)),"")</f>
        <v/>
      </c>
      <c r="G250" s="187" t="str">
        <f>IFERROR(IF(MID(D250,4,3)="AFE",VLOOKUP(D250,'Affiliated entities'!$B$7:$T$37,4,FALSE),VLOOKUP(A250,Beneficiaries!$A$9:$C$38,3,FALSE)),"")</f>
        <v/>
      </c>
      <c r="H250" s="188" t="b">
        <f t="shared" si="22"/>
        <v>1</v>
      </c>
      <c r="I250" s="147" t="str">
        <f t="shared" si="23"/>
        <v/>
      </c>
      <c r="J250" s="300">
        <f t="shared" si="24"/>
        <v>0</v>
      </c>
      <c r="K250" s="291"/>
      <c r="L250" s="230"/>
      <c r="M250" s="150"/>
      <c r="N250" s="292"/>
      <c r="O250" s="430"/>
      <c r="P250" s="317" t="str">
        <f t="shared" si="25"/>
        <v/>
      </c>
      <c r="Q250" s="289" t="str">
        <f>IF(A250="","",IF(OR(N250&lt;'Summary Financial Statement'!$I$9,N250&gt;'Summary Financial Statement'!$L$9),"CHECK DATES",""))</f>
        <v/>
      </c>
      <c r="R250" s="295">
        <f t="shared" si="29"/>
        <v>0</v>
      </c>
      <c r="S250" s="293" t="str">
        <f t="shared" si="30"/>
        <v/>
      </c>
      <c r="T250" s="294"/>
    </row>
    <row r="251" spans="1:20" ht="15" x14ac:dyDescent="0.25">
      <c r="A251" s="186"/>
      <c r="B251" s="195">
        <v>242</v>
      </c>
      <c r="C251" s="256"/>
      <c r="D251" s="232"/>
      <c r="E251" s="192">
        <f t="shared" si="28"/>
        <v>10</v>
      </c>
      <c r="F251" s="144" t="str">
        <f>IFERROR(IF(MID(D251,4,3)="AFE",VLOOKUP(D251,'Affiliated entities'!$B$7:$T$37,2,FALSE),VLOOKUP(A251,Beneficiaries!$A$9:$C$38,2,FALSE)),"")</f>
        <v/>
      </c>
      <c r="G251" s="187" t="str">
        <f>IFERROR(IF(MID(D251,4,3)="AFE",VLOOKUP(D251,'Affiliated entities'!$B$7:$T$37,4,FALSE),VLOOKUP(A251,Beneficiaries!$A$9:$C$38,3,FALSE)),"")</f>
        <v/>
      </c>
      <c r="H251" s="188" t="b">
        <f t="shared" si="22"/>
        <v>1</v>
      </c>
      <c r="I251" s="147" t="str">
        <f t="shared" si="23"/>
        <v/>
      </c>
      <c r="J251" s="300">
        <f t="shared" si="24"/>
        <v>0</v>
      </c>
      <c r="K251" s="291"/>
      <c r="L251" s="230"/>
      <c r="M251" s="150"/>
      <c r="N251" s="292"/>
      <c r="O251" s="430"/>
      <c r="P251" s="317" t="str">
        <f t="shared" si="25"/>
        <v/>
      </c>
      <c r="Q251" s="289" t="str">
        <f>IF(A251="","",IF(OR(N251&lt;'Summary Financial Statement'!$I$9,N251&gt;'Summary Financial Statement'!$L$9),"CHECK DATES",""))</f>
        <v/>
      </c>
      <c r="R251" s="295">
        <f t="shared" si="29"/>
        <v>0</v>
      </c>
      <c r="S251" s="293" t="str">
        <f t="shared" si="30"/>
        <v/>
      </c>
      <c r="T251" s="294"/>
    </row>
    <row r="252" spans="1:20" ht="15" x14ac:dyDescent="0.25">
      <c r="A252" s="186"/>
      <c r="B252" s="195">
        <v>243</v>
      </c>
      <c r="C252" s="256"/>
      <c r="D252" s="232"/>
      <c r="E252" s="192">
        <f t="shared" si="28"/>
        <v>10</v>
      </c>
      <c r="F252" s="144" t="str">
        <f>IFERROR(IF(MID(D252,4,3)="AFE",VLOOKUP(D252,'Affiliated entities'!$B$7:$T$37,2,FALSE),VLOOKUP(A252,Beneficiaries!$A$9:$C$38,2,FALSE)),"")</f>
        <v/>
      </c>
      <c r="G252" s="187" t="str">
        <f>IFERROR(IF(MID(D252,4,3)="AFE",VLOOKUP(D252,'Affiliated entities'!$B$7:$T$37,4,FALSE),VLOOKUP(A252,Beneficiaries!$A$9:$C$38,3,FALSE)),"")</f>
        <v/>
      </c>
      <c r="H252" s="188" t="b">
        <f t="shared" si="22"/>
        <v>1</v>
      </c>
      <c r="I252" s="147" t="str">
        <f t="shared" si="23"/>
        <v/>
      </c>
      <c r="J252" s="300">
        <f t="shared" si="24"/>
        <v>0</v>
      </c>
      <c r="K252" s="291"/>
      <c r="L252" s="230"/>
      <c r="M252" s="150"/>
      <c r="N252" s="292"/>
      <c r="O252" s="430"/>
      <c r="P252" s="317" t="str">
        <f t="shared" si="25"/>
        <v/>
      </c>
      <c r="Q252" s="289" t="str">
        <f>IF(A252="","",IF(OR(N252&lt;'Summary Financial Statement'!$I$9,N252&gt;'Summary Financial Statement'!$L$9),"CHECK DATES",""))</f>
        <v/>
      </c>
      <c r="R252" s="295">
        <f t="shared" si="29"/>
        <v>0</v>
      </c>
      <c r="S252" s="293" t="str">
        <f t="shared" si="30"/>
        <v/>
      </c>
      <c r="T252" s="294"/>
    </row>
    <row r="253" spans="1:20" ht="15" x14ac:dyDescent="0.25">
      <c r="A253" s="186"/>
      <c r="B253" s="195">
        <v>244</v>
      </c>
      <c r="C253" s="256"/>
      <c r="D253" s="232"/>
      <c r="E253" s="192">
        <f t="shared" si="28"/>
        <v>10</v>
      </c>
      <c r="F253" s="144" t="str">
        <f>IFERROR(IF(MID(D253,4,3)="AFE",VLOOKUP(D253,'Affiliated entities'!$B$7:$T$37,2,FALSE),VLOOKUP(A253,Beneficiaries!$A$9:$C$38,2,FALSE)),"")</f>
        <v/>
      </c>
      <c r="G253" s="187" t="str">
        <f>IFERROR(IF(MID(D253,4,3)="AFE",VLOOKUP(D253,'Affiliated entities'!$B$7:$T$37,4,FALSE),VLOOKUP(A253,Beneficiaries!$A$9:$C$38,3,FALSE)),"")</f>
        <v/>
      </c>
      <c r="H253" s="188" t="b">
        <f t="shared" si="22"/>
        <v>1</v>
      </c>
      <c r="I253" s="147" t="str">
        <f t="shared" si="23"/>
        <v/>
      </c>
      <c r="J253" s="300">
        <f t="shared" si="24"/>
        <v>0</v>
      </c>
      <c r="K253" s="291"/>
      <c r="L253" s="230"/>
      <c r="M253" s="150"/>
      <c r="N253" s="292"/>
      <c r="O253" s="430"/>
      <c r="P253" s="317" t="str">
        <f t="shared" si="25"/>
        <v/>
      </c>
      <c r="Q253" s="289" t="str">
        <f>IF(A253="","",IF(OR(N253&lt;'Summary Financial Statement'!$I$9,N253&gt;'Summary Financial Statement'!$L$9),"CHECK DATES",""))</f>
        <v/>
      </c>
      <c r="R253" s="295">
        <f t="shared" si="29"/>
        <v>0</v>
      </c>
      <c r="S253" s="293" t="str">
        <f t="shared" si="30"/>
        <v/>
      </c>
      <c r="T253" s="294"/>
    </row>
    <row r="254" spans="1:20" ht="15" x14ac:dyDescent="0.25">
      <c r="A254" s="186"/>
      <c r="B254" s="195">
        <v>245</v>
      </c>
      <c r="C254" s="256"/>
      <c r="D254" s="232"/>
      <c r="E254" s="192">
        <f t="shared" si="28"/>
        <v>10</v>
      </c>
      <c r="F254" s="144" t="str">
        <f>IFERROR(IF(MID(D254,4,3)="AFE",VLOOKUP(D254,'Affiliated entities'!$B$7:$T$37,2,FALSE),VLOOKUP(A254,Beneficiaries!$A$9:$C$38,2,FALSE)),"")</f>
        <v/>
      </c>
      <c r="G254" s="187" t="str">
        <f>IFERROR(IF(MID(D254,4,3)="AFE",VLOOKUP(D254,'Affiliated entities'!$B$7:$T$37,4,FALSE),VLOOKUP(A254,Beneficiaries!$A$9:$C$38,3,FALSE)),"")</f>
        <v/>
      </c>
      <c r="H254" s="188" t="b">
        <f t="shared" si="22"/>
        <v>1</v>
      </c>
      <c r="I254" s="147" t="str">
        <f t="shared" si="23"/>
        <v/>
      </c>
      <c r="J254" s="300">
        <f t="shared" si="24"/>
        <v>0</v>
      </c>
      <c r="K254" s="291"/>
      <c r="L254" s="230"/>
      <c r="M254" s="150"/>
      <c r="N254" s="292"/>
      <c r="O254" s="430"/>
      <c r="P254" s="317" t="str">
        <f t="shared" si="25"/>
        <v/>
      </c>
      <c r="Q254" s="289" t="str">
        <f>IF(A254="","",IF(OR(N254&lt;'Summary Financial Statement'!$I$9,N254&gt;'Summary Financial Statement'!$L$9),"CHECK DATES",""))</f>
        <v/>
      </c>
      <c r="R254" s="295">
        <f t="shared" si="29"/>
        <v>0</v>
      </c>
      <c r="S254" s="293" t="str">
        <f t="shared" si="30"/>
        <v/>
      </c>
      <c r="T254" s="294"/>
    </row>
    <row r="255" spans="1:20" ht="15" x14ac:dyDescent="0.25">
      <c r="A255" s="186"/>
      <c r="B255" s="195">
        <v>246</v>
      </c>
      <c r="C255" s="256"/>
      <c r="D255" s="232"/>
      <c r="E255" s="192">
        <f t="shared" si="28"/>
        <v>10</v>
      </c>
      <c r="F255" s="144" t="str">
        <f>IFERROR(IF(MID(D255,4,3)="AFE",VLOOKUP(D255,'Affiliated entities'!$B$7:$T$37,2,FALSE),VLOOKUP(A255,Beneficiaries!$A$9:$C$38,2,FALSE)),"")</f>
        <v/>
      </c>
      <c r="G255" s="187" t="str">
        <f>IFERROR(IF(MID(D255,4,3)="AFE",VLOOKUP(D255,'Affiliated entities'!$B$7:$T$37,4,FALSE),VLOOKUP(A255,Beneficiaries!$A$9:$C$38,3,FALSE)),"")</f>
        <v/>
      </c>
      <c r="H255" s="188" t="b">
        <f t="shared" si="22"/>
        <v>1</v>
      </c>
      <c r="I255" s="147" t="str">
        <f t="shared" si="23"/>
        <v/>
      </c>
      <c r="J255" s="300">
        <f t="shared" si="24"/>
        <v>0</v>
      </c>
      <c r="K255" s="291"/>
      <c r="L255" s="230"/>
      <c r="M255" s="150"/>
      <c r="N255" s="292"/>
      <c r="O255" s="430"/>
      <c r="P255" s="317" t="str">
        <f t="shared" si="25"/>
        <v/>
      </c>
      <c r="Q255" s="289" t="str">
        <f>IF(A255="","",IF(OR(N255&lt;'Summary Financial Statement'!$I$9,N255&gt;'Summary Financial Statement'!$L$9),"CHECK DATES",""))</f>
        <v/>
      </c>
      <c r="R255" s="295">
        <f t="shared" si="29"/>
        <v>0</v>
      </c>
      <c r="S255" s="293" t="str">
        <f t="shared" si="30"/>
        <v/>
      </c>
      <c r="T255" s="294"/>
    </row>
    <row r="256" spans="1:20" ht="15" x14ac:dyDescent="0.25">
      <c r="A256" s="186"/>
      <c r="B256" s="195">
        <v>247</v>
      </c>
      <c r="C256" s="256"/>
      <c r="D256" s="232"/>
      <c r="E256" s="192">
        <f t="shared" si="28"/>
        <v>10</v>
      </c>
      <c r="F256" s="144" t="str">
        <f>IFERROR(IF(MID(D256,4,3)="AFE",VLOOKUP(D256,'Affiliated entities'!$B$7:$T$37,2,FALSE),VLOOKUP(A256,Beneficiaries!$A$9:$C$38,2,FALSE)),"")</f>
        <v/>
      </c>
      <c r="G256" s="187" t="str">
        <f>IFERROR(IF(MID(D256,4,3)="AFE",VLOOKUP(D256,'Affiliated entities'!$B$7:$T$37,4,FALSE),VLOOKUP(A256,Beneficiaries!$A$9:$C$38,3,FALSE)),"")</f>
        <v/>
      </c>
      <c r="H256" s="188" t="b">
        <f t="shared" si="22"/>
        <v>1</v>
      </c>
      <c r="I256" s="147" t="str">
        <f t="shared" si="23"/>
        <v/>
      </c>
      <c r="J256" s="300">
        <f t="shared" si="24"/>
        <v>0</v>
      </c>
      <c r="K256" s="291"/>
      <c r="L256" s="230"/>
      <c r="M256" s="150"/>
      <c r="N256" s="292"/>
      <c r="O256" s="430"/>
      <c r="P256" s="317" t="str">
        <f t="shared" si="25"/>
        <v/>
      </c>
      <c r="Q256" s="289" t="str">
        <f>IF(A256="","",IF(OR(N256&lt;'Summary Financial Statement'!$I$9,N256&gt;'Summary Financial Statement'!$L$9),"CHECK DATES",""))</f>
        <v/>
      </c>
      <c r="R256" s="295">
        <f t="shared" si="29"/>
        <v>0</v>
      </c>
      <c r="S256" s="293" t="str">
        <f t="shared" si="30"/>
        <v/>
      </c>
      <c r="T256" s="294"/>
    </row>
    <row r="257" spans="1:20" ht="15" x14ac:dyDescent="0.25">
      <c r="A257" s="186"/>
      <c r="B257" s="195">
        <v>248</v>
      </c>
      <c r="C257" s="256"/>
      <c r="D257" s="232"/>
      <c r="E257" s="192">
        <f t="shared" si="28"/>
        <v>10</v>
      </c>
      <c r="F257" s="144" t="str">
        <f>IFERROR(IF(MID(D257,4,3)="AFE",VLOOKUP(D257,'Affiliated entities'!$B$7:$T$37,2,FALSE),VLOOKUP(A257,Beneficiaries!$A$9:$C$38,2,FALSE)),"")</f>
        <v/>
      </c>
      <c r="G257" s="187" t="str">
        <f>IFERROR(IF(MID(D257,4,3)="AFE",VLOOKUP(D257,'Affiliated entities'!$B$7:$T$37,4,FALSE),VLOOKUP(A257,Beneficiaries!$A$9:$C$38,3,FALSE)),"")</f>
        <v/>
      </c>
      <c r="H257" s="188" t="b">
        <f t="shared" si="22"/>
        <v>1</v>
      </c>
      <c r="I257" s="147" t="str">
        <f t="shared" si="23"/>
        <v/>
      </c>
      <c r="J257" s="300">
        <f t="shared" si="24"/>
        <v>0</v>
      </c>
      <c r="K257" s="291"/>
      <c r="L257" s="230"/>
      <c r="M257" s="150"/>
      <c r="N257" s="292"/>
      <c r="O257" s="430"/>
      <c r="P257" s="317" t="str">
        <f t="shared" si="25"/>
        <v/>
      </c>
      <c r="Q257" s="289" t="str">
        <f>IF(A257="","",IF(OR(N257&lt;'Summary Financial Statement'!$I$9,N257&gt;'Summary Financial Statement'!$L$9),"CHECK DATES",""))</f>
        <v/>
      </c>
      <c r="R257" s="295">
        <f t="shared" si="29"/>
        <v>0</v>
      </c>
      <c r="S257" s="293" t="str">
        <f t="shared" si="30"/>
        <v/>
      </c>
      <c r="T257" s="294"/>
    </row>
    <row r="258" spans="1:20" ht="15" x14ac:dyDescent="0.25">
      <c r="A258" s="186"/>
      <c r="B258" s="195">
        <v>249</v>
      </c>
      <c r="C258" s="256"/>
      <c r="D258" s="232"/>
      <c r="E258" s="192">
        <f t="shared" si="28"/>
        <v>10</v>
      </c>
      <c r="F258" s="144" t="str">
        <f>IFERROR(IF(MID(D258,4,3)="AFE",VLOOKUP(D258,'Affiliated entities'!$B$7:$T$37,2,FALSE),VLOOKUP(A258,Beneficiaries!$A$9:$C$38,2,FALSE)),"")</f>
        <v/>
      </c>
      <c r="G258" s="187" t="str">
        <f>IFERROR(IF(MID(D258,4,3)="AFE",VLOOKUP(D258,'Affiliated entities'!$B$7:$T$37,4,FALSE),VLOOKUP(A258,Beneficiaries!$A$9:$C$38,3,FALSE)),"")</f>
        <v/>
      </c>
      <c r="H258" s="188" t="b">
        <f t="shared" si="22"/>
        <v>1</v>
      </c>
      <c r="I258" s="147" t="str">
        <f t="shared" si="23"/>
        <v/>
      </c>
      <c r="J258" s="300">
        <f t="shared" si="24"/>
        <v>0</v>
      </c>
      <c r="K258" s="291"/>
      <c r="L258" s="230"/>
      <c r="M258" s="150"/>
      <c r="N258" s="292"/>
      <c r="O258" s="430"/>
      <c r="P258" s="317" t="str">
        <f t="shared" si="25"/>
        <v/>
      </c>
      <c r="Q258" s="289" t="str">
        <f>IF(A258="","",IF(OR(N258&lt;'Summary Financial Statement'!$I$9,N258&gt;'Summary Financial Statement'!$L$9),"CHECK DATES",""))</f>
        <v/>
      </c>
      <c r="R258" s="295">
        <f t="shared" si="29"/>
        <v>0</v>
      </c>
      <c r="S258" s="293" t="str">
        <f t="shared" si="30"/>
        <v/>
      </c>
      <c r="T258" s="294"/>
    </row>
    <row r="259" spans="1:20" ht="15" x14ac:dyDescent="0.25">
      <c r="A259" s="186"/>
      <c r="B259" s="195">
        <v>250</v>
      </c>
      <c r="C259" s="256"/>
      <c r="D259" s="232"/>
      <c r="E259" s="192">
        <f t="shared" si="28"/>
        <v>10</v>
      </c>
      <c r="F259" s="144" t="str">
        <f>IFERROR(IF(MID(D259,4,3)="AFE",VLOOKUP(D259,'Affiliated entities'!$B$7:$T$37,2,FALSE),VLOOKUP(A259,Beneficiaries!$A$9:$C$38,2,FALSE)),"")</f>
        <v/>
      </c>
      <c r="G259" s="187" t="str">
        <f>IFERROR(IF(MID(D259,4,3)="AFE",VLOOKUP(D259,'Affiliated entities'!$B$7:$T$37,4,FALSE),VLOOKUP(A259,Beneficiaries!$A$9:$C$38,3,FALSE)),"")</f>
        <v/>
      </c>
      <c r="H259" s="188" t="b">
        <f t="shared" si="22"/>
        <v>1</v>
      </c>
      <c r="I259" s="147" t="str">
        <f t="shared" si="23"/>
        <v/>
      </c>
      <c r="J259" s="300">
        <f t="shared" si="24"/>
        <v>0</v>
      </c>
      <c r="K259" s="291"/>
      <c r="L259" s="230"/>
      <c r="M259" s="150"/>
      <c r="N259" s="292"/>
      <c r="O259" s="430"/>
      <c r="P259" s="317" t="str">
        <f t="shared" si="25"/>
        <v/>
      </c>
      <c r="Q259" s="289" t="str">
        <f>IF(A259="","",IF(OR(N259&lt;'Summary Financial Statement'!$I$9,N259&gt;'Summary Financial Statement'!$L$9),"CHECK DATES",""))</f>
        <v/>
      </c>
      <c r="R259" s="295">
        <f t="shared" si="29"/>
        <v>0</v>
      </c>
      <c r="S259" s="293" t="str">
        <f t="shared" si="30"/>
        <v/>
      </c>
      <c r="T259" s="294"/>
    </row>
    <row r="260" spans="1:20" ht="15" x14ac:dyDescent="0.25">
      <c r="A260" s="186"/>
      <c r="B260" s="195">
        <v>251</v>
      </c>
      <c r="C260" s="256"/>
      <c r="D260" s="232"/>
      <c r="E260" s="192">
        <f t="shared" si="28"/>
        <v>10</v>
      </c>
      <c r="F260" s="144" t="str">
        <f>IFERROR(IF(MID(D260,4,3)="AFE",VLOOKUP(D260,'Affiliated entities'!$B$7:$T$37,2,FALSE),VLOOKUP(A260,Beneficiaries!$A$9:$C$38,2,FALSE)),"")</f>
        <v/>
      </c>
      <c r="G260" s="187" t="str">
        <f>IFERROR(IF(MID(D260,4,3)="AFE",VLOOKUP(D260,'Affiliated entities'!$B$7:$T$37,4,FALSE),VLOOKUP(A260,Beneficiaries!$A$9:$C$38,3,FALSE)),"")</f>
        <v/>
      </c>
      <c r="H260" s="188" t="b">
        <f t="shared" si="22"/>
        <v>1</v>
      </c>
      <c r="I260" s="147" t="str">
        <f t="shared" si="23"/>
        <v/>
      </c>
      <c r="J260" s="300">
        <f t="shared" si="24"/>
        <v>0</v>
      </c>
      <c r="K260" s="291"/>
      <c r="L260" s="230"/>
      <c r="M260" s="150"/>
      <c r="N260" s="292"/>
      <c r="O260" s="430"/>
      <c r="P260" s="317" t="str">
        <f t="shared" si="25"/>
        <v/>
      </c>
      <c r="Q260" s="289" t="str">
        <f>IF(A260="","",IF(OR(N260&lt;'Summary Financial Statement'!$I$9,N260&gt;'Summary Financial Statement'!$L$9),"CHECK DATES",""))</f>
        <v/>
      </c>
      <c r="R260" s="295">
        <f t="shared" si="29"/>
        <v>0</v>
      </c>
      <c r="S260" s="293" t="str">
        <f t="shared" si="30"/>
        <v/>
      </c>
      <c r="T260" s="294"/>
    </row>
    <row r="261" spans="1:20" ht="15" x14ac:dyDescent="0.25">
      <c r="A261" s="186"/>
      <c r="B261" s="195">
        <v>252</v>
      </c>
      <c r="C261" s="256"/>
      <c r="D261" s="232"/>
      <c r="E261" s="192">
        <f t="shared" si="28"/>
        <v>10</v>
      </c>
      <c r="F261" s="144" t="str">
        <f>IFERROR(IF(MID(D261,4,3)="AFE",VLOOKUP(D261,'Affiliated entities'!$B$7:$T$37,2,FALSE),VLOOKUP(A261,Beneficiaries!$A$9:$C$38,2,FALSE)),"")</f>
        <v/>
      </c>
      <c r="G261" s="187" t="str">
        <f>IFERROR(IF(MID(D261,4,3)="AFE",VLOOKUP(D261,'Affiliated entities'!$B$7:$T$37,4,FALSE),VLOOKUP(A261,Beneficiaries!$A$9:$C$38,3,FALSE)),"")</f>
        <v/>
      </c>
      <c r="H261" s="188" t="b">
        <f t="shared" si="22"/>
        <v>1</v>
      </c>
      <c r="I261" s="147" t="str">
        <f t="shared" si="23"/>
        <v/>
      </c>
      <c r="J261" s="300">
        <f t="shared" si="24"/>
        <v>0</v>
      </c>
      <c r="K261" s="291"/>
      <c r="L261" s="230"/>
      <c r="M261" s="150"/>
      <c r="N261" s="292"/>
      <c r="O261" s="430"/>
      <c r="P261" s="317" t="str">
        <f t="shared" si="25"/>
        <v/>
      </c>
      <c r="Q261" s="289" t="str">
        <f>IF(A261="","",IF(OR(N261&lt;'Summary Financial Statement'!$I$9,N261&gt;'Summary Financial Statement'!$L$9),"CHECK DATES",""))</f>
        <v/>
      </c>
      <c r="R261" s="295">
        <f t="shared" si="29"/>
        <v>0</v>
      </c>
      <c r="S261" s="293" t="str">
        <f t="shared" si="30"/>
        <v/>
      </c>
      <c r="T261" s="294"/>
    </row>
    <row r="262" spans="1:20" ht="15" x14ac:dyDescent="0.25">
      <c r="A262" s="186"/>
      <c r="B262" s="195">
        <v>253</v>
      </c>
      <c r="C262" s="256"/>
      <c r="D262" s="232"/>
      <c r="E262" s="192">
        <f t="shared" si="28"/>
        <v>10</v>
      </c>
      <c r="F262" s="144" t="str">
        <f>IFERROR(IF(MID(D262,4,3)="AFE",VLOOKUP(D262,'Affiliated entities'!$B$7:$T$37,2,FALSE),VLOOKUP(A262,Beneficiaries!$A$9:$C$38,2,FALSE)),"")</f>
        <v/>
      </c>
      <c r="G262" s="187" t="str">
        <f>IFERROR(IF(MID(D262,4,3)="AFE",VLOOKUP(D262,'Affiliated entities'!$B$7:$T$37,4,FALSE),VLOOKUP(A262,Beneficiaries!$A$9:$C$38,3,FALSE)),"")</f>
        <v/>
      </c>
      <c r="H262" s="188" t="b">
        <f t="shared" si="22"/>
        <v>1</v>
      </c>
      <c r="I262" s="147" t="str">
        <f t="shared" si="23"/>
        <v/>
      </c>
      <c r="J262" s="300">
        <f t="shared" si="24"/>
        <v>0</v>
      </c>
      <c r="K262" s="291"/>
      <c r="L262" s="230"/>
      <c r="M262" s="150"/>
      <c r="N262" s="292"/>
      <c r="O262" s="430"/>
      <c r="P262" s="317" t="str">
        <f t="shared" si="25"/>
        <v/>
      </c>
      <c r="Q262" s="289" t="str">
        <f>IF(A262="","",IF(OR(N262&lt;'Summary Financial Statement'!$I$9,N262&gt;'Summary Financial Statement'!$L$9),"CHECK DATES",""))</f>
        <v/>
      </c>
      <c r="R262" s="295">
        <f t="shared" si="29"/>
        <v>0</v>
      </c>
      <c r="S262" s="293" t="str">
        <f t="shared" si="30"/>
        <v/>
      </c>
      <c r="T262" s="294"/>
    </row>
    <row r="263" spans="1:20" ht="15" x14ac:dyDescent="0.25">
      <c r="A263" s="186"/>
      <c r="B263" s="195">
        <v>254</v>
      </c>
      <c r="C263" s="256"/>
      <c r="D263" s="232"/>
      <c r="E263" s="192">
        <f t="shared" si="28"/>
        <v>10</v>
      </c>
      <c r="F263" s="144" t="str">
        <f>IFERROR(IF(MID(D263,4,3)="AFE",VLOOKUP(D263,'Affiliated entities'!$B$7:$T$37,2,FALSE),VLOOKUP(A263,Beneficiaries!$A$9:$C$38,2,FALSE)),"")</f>
        <v/>
      </c>
      <c r="G263" s="187" t="str">
        <f>IFERROR(IF(MID(D263,4,3)="AFE",VLOOKUP(D263,'Affiliated entities'!$B$7:$T$37,4,FALSE),VLOOKUP(A263,Beneficiaries!$A$9:$C$38,3,FALSE)),"")</f>
        <v/>
      </c>
      <c r="H263" s="188" t="b">
        <f t="shared" si="22"/>
        <v>1</v>
      </c>
      <c r="I263" s="147" t="str">
        <f t="shared" si="23"/>
        <v/>
      </c>
      <c r="J263" s="300">
        <f t="shared" si="24"/>
        <v>0</v>
      </c>
      <c r="K263" s="291"/>
      <c r="L263" s="230"/>
      <c r="M263" s="150"/>
      <c r="N263" s="292"/>
      <c r="O263" s="430"/>
      <c r="P263" s="317" t="str">
        <f t="shared" si="25"/>
        <v/>
      </c>
      <c r="Q263" s="289" t="str">
        <f>IF(A263="","",IF(OR(N263&lt;'Summary Financial Statement'!$I$9,N263&gt;'Summary Financial Statement'!$L$9),"CHECK DATES",""))</f>
        <v/>
      </c>
      <c r="R263" s="295">
        <f t="shared" si="29"/>
        <v>0</v>
      </c>
      <c r="S263" s="293" t="str">
        <f t="shared" si="30"/>
        <v/>
      </c>
      <c r="T263" s="294"/>
    </row>
    <row r="264" spans="1:20" ht="15" x14ac:dyDescent="0.25">
      <c r="A264" s="186"/>
      <c r="B264" s="195">
        <v>255</v>
      </c>
      <c r="C264" s="256"/>
      <c r="D264" s="232"/>
      <c r="E264" s="192">
        <f t="shared" si="28"/>
        <v>10</v>
      </c>
      <c r="F264" s="144" t="str">
        <f>IFERROR(IF(MID(D264,4,3)="AFE",VLOOKUP(D264,'Affiliated entities'!$B$7:$T$37,2,FALSE),VLOOKUP(A264,Beneficiaries!$A$9:$C$38,2,FALSE)),"")</f>
        <v/>
      </c>
      <c r="G264" s="187" t="str">
        <f>IFERROR(IF(MID(D264,4,3)="AFE",VLOOKUP(D264,'Affiliated entities'!$B$7:$T$37,4,FALSE),VLOOKUP(A264,Beneficiaries!$A$9:$C$38,3,FALSE)),"")</f>
        <v/>
      </c>
      <c r="H264" s="188" t="b">
        <f t="shared" si="22"/>
        <v>1</v>
      </c>
      <c r="I264" s="147" t="str">
        <f t="shared" si="23"/>
        <v/>
      </c>
      <c r="J264" s="300">
        <f t="shared" si="24"/>
        <v>0</v>
      </c>
      <c r="K264" s="291"/>
      <c r="L264" s="230"/>
      <c r="M264" s="150"/>
      <c r="N264" s="292"/>
      <c r="O264" s="430"/>
      <c r="P264" s="317" t="str">
        <f t="shared" si="25"/>
        <v/>
      </c>
      <c r="Q264" s="289" t="str">
        <f>IF(A264="","",IF(OR(N264&lt;'Summary Financial Statement'!$I$9,N264&gt;'Summary Financial Statement'!$L$9),"CHECK DATES",""))</f>
        <v/>
      </c>
      <c r="R264" s="295">
        <f t="shared" si="29"/>
        <v>0</v>
      </c>
      <c r="S264" s="293" t="str">
        <f t="shared" si="30"/>
        <v/>
      </c>
      <c r="T264" s="294"/>
    </row>
    <row r="265" spans="1:20" ht="15" x14ac:dyDescent="0.25">
      <c r="A265" s="186"/>
      <c r="B265" s="195">
        <v>256</v>
      </c>
      <c r="C265" s="256"/>
      <c r="D265" s="232"/>
      <c r="E265" s="192">
        <f t="shared" si="28"/>
        <v>10</v>
      </c>
      <c r="F265" s="144" t="str">
        <f>IFERROR(IF(MID(D265,4,3)="AFE",VLOOKUP(D265,'Affiliated entities'!$B$7:$T$37,2,FALSE),VLOOKUP(A265,Beneficiaries!$A$9:$C$38,2,FALSE)),"")</f>
        <v/>
      </c>
      <c r="G265" s="187" t="str">
        <f>IFERROR(IF(MID(D265,4,3)="AFE",VLOOKUP(D265,'Affiliated entities'!$B$7:$T$37,4,FALSE),VLOOKUP(A265,Beneficiaries!$A$9:$C$38,3,FALSE)),"")</f>
        <v/>
      </c>
      <c r="H265" s="188" t="b">
        <f t="shared" si="22"/>
        <v>1</v>
      </c>
      <c r="I265" s="147" t="str">
        <f t="shared" si="23"/>
        <v/>
      </c>
      <c r="J265" s="300">
        <f t="shared" si="24"/>
        <v>0</v>
      </c>
      <c r="K265" s="291"/>
      <c r="L265" s="230"/>
      <c r="M265" s="150"/>
      <c r="N265" s="292"/>
      <c r="O265" s="430"/>
      <c r="P265" s="317" t="str">
        <f t="shared" si="25"/>
        <v/>
      </c>
      <c r="Q265" s="289" t="str">
        <f>IF(A265="","",IF(OR(N265&lt;'Summary Financial Statement'!$I$9,N265&gt;'Summary Financial Statement'!$L$9),"CHECK DATES",""))</f>
        <v/>
      </c>
      <c r="R265" s="295">
        <f t="shared" si="29"/>
        <v>0</v>
      </c>
      <c r="S265" s="293" t="str">
        <f t="shared" si="30"/>
        <v/>
      </c>
      <c r="T265" s="294"/>
    </row>
    <row r="266" spans="1:20" ht="15" x14ac:dyDescent="0.25">
      <c r="A266" s="186"/>
      <c r="B266" s="195">
        <v>257</v>
      </c>
      <c r="C266" s="256"/>
      <c r="D266" s="232"/>
      <c r="E266" s="192">
        <f t="shared" si="28"/>
        <v>10</v>
      </c>
      <c r="F266" s="144" t="str">
        <f>IFERROR(IF(MID(D266,4,3)="AFE",VLOOKUP(D266,'Affiliated entities'!$B$7:$T$37,2,FALSE),VLOOKUP(A266,Beneficiaries!$A$9:$C$38,2,FALSE)),"")</f>
        <v/>
      </c>
      <c r="G266" s="187" t="str">
        <f>IFERROR(IF(MID(D266,4,3)="AFE",VLOOKUP(D266,'Affiliated entities'!$B$7:$T$37,4,FALSE),VLOOKUP(A266,Beneficiaries!$A$9:$C$38,3,FALSE)),"")</f>
        <v/>
      </c>
      <c r="H266" s="188" t="b">
        <f t="shared" si="22"/>
        <v>1</v>
      </c>
      <c r="I266" s="147" t="str">
        <f t="shared" si="23"/>
        <v/>
      </c>
      <c r="J266" s="300">
        <f t="shared" si="24"/>
        <v>0</v>
      </c>
      <c r="K266" s="291"/>
      <c r="L266" s="230"/>
      <c r="M266" s="150"/>
      <c r="N266" s="292"/>
      <c r="O266" s="430"/>
      <c r="P266" s="317" t="str">
        <f t="shared" si="25"/>
        <v/>
      </c>
      <c r="Q266" s="289" t="str">
        <f>IF(A266="","",IF(OR(N266&lt;'Summary Financial Statement'!$I$9,N266&gt;'Summary Financial Statement'!$L$9),"CHECK DATES",""))</f>
        <v/>
      </c>
      <c r="R266" s="295">
        <f t="shared" si="29"/>
        <v>0</v>
      </c>
      <c r="S266" s="293" t="str">
        <f t="shared" si="30"/>
        <v/>
      </c>
      <c r="T266" s="294"/>
    </row>
    <row r="267" spans="1:20" ht="15" x14ac:dyDescent="0.25">
      <c r="A267" s="186"/>
      <c r="B267" s="195">
        <v>258</v>
      </c>
      <c r="C267" s="256"/>
      <c r="D267" s="232"/>
      <c r="E267" s="192">
        <f t="shared" si="28"/>
        <v>10</v>
      </c>
      <c r="F267" s="144" t="str">
        <f>IFERROR(IF(MID(D267,4,3)="AFE",VLOOKUP(D267,'Affiliated entities'!$B$7:$T$37,2,FALSE),VLOOKUP(A267,Beneficiaries!$A$9:$C$38,2,FALSE)),"")</f>
        <v/>
      </c>
      <c r="G267" s="187" t="str">
        <f>IFERROR(IF(MID(D267,4,3)="AFE",VLOOKUP(D267,'Affiliated entities'!$B$7:$T$37,4,FALSE),VLOOKUP(A267,Beneficiaries!$A$9:$C$38,3,FALSE)),"")</f>
        <v/>
      </c>
      <c r="H267" s="188" t="b">
        <f t="shared" ref="H267:H309" si="31">IF(I267="Partner",TRUE,ISNUMBER(FIND(A267,D267)))</f>
        <v>1</v>
      </c>
      <c r="I267" s="147" t="str">
        <f t="shared" ref="I267:I309" si="32">IF(A267&lt;&gt;"",D267,"")</f>
        <v/>
      </c>
      <c r="J267" s="300">
        <f t="shared" ref="J267:J309" si="33">IF(I267="partner",A267,0)</f>
        <v>0</v>
      </c>
      <c r="K267" s="291"/>
      <c r="L267" s="230"/>
      <c r="M267" s="150"/>
      <c r="N267" s="292"/>
      <c r="O267" s="430"/>
      <c r="P267" s="317" t="str">
        <f t="shared" ref="P267:P309" si="34">IF(A267="","",(IF(OR(C267="",D267="",K267="",M267="",N267="",O267=""),"FILL ALL FIELDS","")))</f>
        <v/>
      </c>
      <c r="Q267" s="289" t="str">
        <f>IF(A267="","",IF(OR(N267&lt;'Summary Financial Statement'!$I$9,N267&gt;'Summary Financial Statement'!$L$9),"CHECK DATES",""))</f>
        <v/>
      </c>
      <c r="R267" s="295">
        <f t="shared" si="29"/>
        <v>0</v>
      </c>
      <c r="S267" s="293" t="str">
        <f t="shared" si="30"/>
        <v/>
      </c>
      <c r="T267" s="294"/>
    </row>
    <row r="268" spans="1:20" ht="15" x14ac:dyDescent="0.25">
      <c r="A268" s="186"/>
      <c r="B268" s="195">
        <v>259</v>
      </c>
      <c r="C268" s="256"/>
      <c r="D268" s="232"/>
      <c r="E268" s="192">
        <f t="shared" ref="E268:E309" si="35">IF(H268=TRUE,10,0)</f>
        <v>10</v>
      </c>
      <c r="F268" s="144" t="str">
        <f>IFERROR(IF(MID(D268,4,3)="AFE",VLOOKUP(D268,'Affiliated entities'!$B$7:$T$37,2,FALSE),VLOOKUP(A268,Beneficiaries!$A$9:$C$38,2,FALSE)),"")</f>
        <v/>
      </c>
      <c r="G268" s="187" t="str">
        <f>IFERROR(IF(MID(D268,4,3)="AFE",VLOOKUP(D268,'Affiliated entities'!$B$7:$T$37,4,FALSE),VLOOKUP(A268,Beneficiaries!$A$9:$C$38,3,FALSE)),"")</f>
        <v/>
      </c>
      <c r="H268" s="188" t="b">
        <f t="shared" si="31"/>
        <v>1</v>
      </c>
      <c r="I268" s="147" t="str">
        <f t="shared" si="32"/>
        <v/>
      </c>
      <c r="J268" s="300">
        <f t="shared" si="33"/>
        <v>0</v>
      </c>
      <c r="K268" s="291"/>
      <c r="L268" s="230"/>
      <c r="M268" s="150"/>
      <c r="N268" s="292"/>
      <c r="O268" s="430"/>
      <c r="P268" s="317" t="str">
        <f t="shared" si="34"/>
        <v/>
      </c>
      <c r="Q268" s="289" t="str">
        <f>IF(A268="","",IF(OR(N268&lt;'Summary Financial Statement'!$I$9,N268&gt;'Summary Financial Statement'!$L$9),"CHECK DATES",""))</f>
        <v/>
      </c>
      <c r="R268" s="295">
        <f t="shared" si="29"/>
        <v>0</v>
      </c>
      <c r="S268" s="293" t="str">
        <f t="shared" si="30"/>
        <v/>
      </c>
      <c r="T268" s="294"/>
    </row>
    <row r="269" spans="1:20" ht="15" x14ac:dyDescent="0.25">
      <c r="A269" s="186"/>
      <c r="B269" s="195">
        <v>260</v>
      </c>
      <c r="C269" s="256"/>
      <c r="D269" s="232"/>
      <c r="E269" s="192">
        <f t="shared" si="35"/>
        <v>10</v>
      </c>
      <c r="F269" s="144" t="str">
        <f>IFERROR(IF(MID(D269,4,3)="AFE",VLOOKUP(D269,'Affiliated entities'!$B$7:$T$37,2,FALSE),VLOOKUP(A269,Beneficiaries!$A$9:$C$38,2,FALSE)),"")</f>
        <v/>
      </c>
      <c r="G269" s="187" t="str">
        <f>IFERROR(IF(MID(D269,4,3)="AFE",VLOOKUP(D269,'Affiliated entities'!$B$7:$T$37,4,FALSE),VLOOKUP(A269,Beneficiaries!$A$9:$C$38,3,FALSE)),"")</f>
        <v/>
      </c>
      <c r="H269" s="188" t="b">
        <f t="shared" si="31"/>
        <v>1</v>
      </c>
      <c r="I269" s="147" t="str">
        <f t="shared" si="32"/>
        <v/>
      </c>
      <c r="J269" s="300">
        <f t="shared" si="33"/>
        <v>0</v>
      </c>
      <c r="K269" s="291"/>
      <c r="L269" s="230"/>
      <c r="M269" s="150"/>
      <c r="N269" s="292"/>
      <c r="O269" s="430"/>
      <c r="P269" s="317" t="str">
        <f t="shared" si="34"/>
        <v/>
      </c>
      <c r="Q269" s="289" t="str">
        <f>IF(A269="","",IF(OR(N269&lt;'Summary Financial Statement'!$I$9,N269&gt;'Summary Financial Statement'!$L$9),"CHECK DATES",""))</f>
        <v/>
      </c>
      <c r="R269" s="295">
        <f t="shared" si="29"/>
        <v>0</v>
      </c>
      <c r="S269" s="293" t="str">
        <f t="shared" si="30"/>
        <v/>
      </c>
      <c r="T269" s="294"/>
    </row>
    <row r="270" spans="1:20" ht="15" x14ac:dyDescent="0.25">
      <c r="A270" s="186"/>
      <c r="B270" s="195">
        <v>261</v>
      </c>
      <c r="C270" s="256"/>
      <c r="D270" s="232"/>
      <c r="E270" s="192">
        <f t="shared" si="35"/>
        <v>10</v>
      </c>
      <c r="F270" s="144" t="str">
        <f>IFERROR(IF(MID(D270,4,3)="AFE",VLOOKUP(D270,'Affiliated entities'!$B$7:$T$37,2,FALSE),VLOOKUP(A270,Beneficiaries!$A$9:$C$38,2,FALSE)),"")</f>
        <v/>
      </c>
      <c r="G270" s="187" t="str">
        <f>IFERROR(IF(MID(D270,4,3)="AFE",VLOOKUP(D270,'Affiliated entities'!$B$7:$T$37,4,FALSE),VLOOKUP(A270,Beneficiaries!$A$9:$C$38,3,FALSE)),"")</f>
        <v/>
      </c>
      <c r="H270" s="188" t="b">
        <f t="shared" si="31"/>
        <v>1</v>
      </c>
      <c r="I270" s="147" t="str">
        <f t="shared" si="32"/>
        <v/>
      </c>
      <c r="J270" s="300">
        <f t="shared" si="33"/>
        <v>0</v>
      </c>
      <c r="K270" s="291"/>
      <c r="L270" s="230"/>
      <c r="M270" s="150"/>
      <c r="N270" s="292"/>
      <c r="O270" s="430"/>
      <c r="P270" s="317" t="str">
        <f t="shared" si="34"/>
        <v/>
      </c>
      <c r="Q270" s="289" t="str">
        <f>IF(A270="","",IF(OR(N270&lt;'Summary Financial Statement'!$I$9,N270&gt;'Summary Financial Statement'!$L$9),"CHECK DATES",""))</f>
        <v/>
      </c>
      <c r="R270" s="295">
        <f t="shared" si="29"/>
        <v>0</v>
      </c>
      <c r="S270" s="293" t="str">
        <f t="shared" si="30"/>
        <v/>
      </c>
      <c r="T270" s="294"/>
    </row>
    <row r="271" spans="1:20" ht="15" x14ac:dyDescent="0.25">
      <c r="A271" s="186"/>
      <c r="B271" s="195">
        <v>262</v>
      </c>
      <c r="C271" s="256"/>
      <c r="D271" s="232"/>
      <c r="E271" s="192">
        <f t="shared" si="35"/>
        <v>10</v>
      </c>
      <c r="F271" s="144" t="str">
        <f>IFERROR(IF(MID(D271,4,3)="AFE",VLOOKUP(D271,'Affiliated entities'!$B$7:$T$37,2,FALSE),VLOOKUP(A271,Beneficiaries!$A$9:$C$38,2,FALSE)),"")</f>
        <v/>
      </c>
      <c r="G271" s="187" t="str">
        <f>IFERROR(IF(MID(D271,4,3)="AFE",VLOOKUP(D271,'Affiliated entities'!$B$7:$T$37,4,FALSE),VLOOKUP(A271,Beneficiaries!$A$9:$C$38,3,FALSE)),"")</f>
        <v/>
      </c>
      <c r="H271" s="188" t="b">
        <f t="shared" si="31"/>
        <v>1</v>
      </c>
      <c r="I271" s="147" t="str">
        <f t="shared" si="32"/>
        <v/>
      </c>
      <c r="J271" s="300">
        <f t="shared" si="33"/>
        <v>0</v>
      </c>
      <c r="K271" s="291"/>
      <c r="L271" s="230"/>
      <c r="M271" s="150"/>
      <c r="N271" s="292"/>
      <c r="O271" s="430"/>
      <c r="P271" s="317" t="str">
        <f t="shared" si="34"/>
        <v/>
      </c>
      <c r="Q271" s="289" t="str">
        <f>IF(A271="","",IF(OR(N271&lt;'Summary Financial Statement'!$I$9,N271&gt;'Summary Financial Statement'!$L$9),"CHECK DATES",""))</f>
        <v/>
      </c>
      <c r="R271" s="295">
        <f t="shared" si="29"/>
        <v>0</v>
      </c>
      <c r="S271" s="293" t="str">
        <f t="shared" si="30"/>
        <v/>
      </c>
      <c r="T271" s="294"/>
    </row>
    <row r="272" spans="1:20" ht="15" x14ac:dyDescent="0.25">
      <c r="A272" s="186"/>
      <c r="B272" s="195">
        <v>263</v>
      </c>
      <c r="C272" s="256"/>
      <c r="D272" s="232"/>
      <c r="E272" s="192">
        <f t="shared" si="35"/>
        <v>10</v>
      </c>
      <c r="F272" s="144" t="str">
        <f>IFERROR(IF(MID(D272,4,3)="AFE",VLOOKUP(D272,'Affiliated entities'!$B$7:$T$37,2,FALSE),VLOOKUP(A272,Beneficiaries!$A$9:$C$38,2,FALSE)),"")</f>
        <v/>
      </c>
      <c r="G272" s="187" t="str">
        <f>IFERROR(IF(MID(D272,4,3)="AFE",VLOOKUP(D272,'Affiliated entities'!$B$7:$T$37,4,FALSE),VLOOKUP(A272,Beneficiaries!$A$9:$C$38,3,FALSE)),"")</f>
        <v/>
      </c>
      <c r="H272" s="188" t="b">
        <f t="shared" si="31"/>
        <v>1</v>
      </c>
      <c r="I272" s="147" t="str">
        <f t="shared" si="32"/>
        <v/>
      </c>
      <c r="J272" s="300">
        <f t="shared" si="33"/>
        <v>0</v>
      </c>
      <c r="K272" s="291"/>
      <c r="L272" s="230"/>
      <c r="M272" s="150"/>
      <c r="N272" s="292"/>
      <c r="O272" s="430"/>
      <c r="P272" s="317" t="str">
        <f t="shared" si="34"/>
        <v/>
      </c>
      <c r="Q272" s="289" t="str">
        <f>IF(A272="","",IF(OR(N272&lt;'Summary Financial Statement'!$I$9,N272&gt;'Summary Financial Statement'!$L$9),"CHECK DATES",""))</f>
        <v/>
      </c>
      <c r="R272" s="295">
        <f t="shared" si="29"/>
        <v>0</v>
      </c>
      <c r="S272" s="293" t="str">
        <f t="shared" si="30"/>
        <v/>
      </c>
      <c r="T272" s="294"/>
    </row>
    <row r="273" spans="1:20" ht="15" x14ac:dyDescent="0.25">
      <c r="A273" s="186"/>
      <c r="B273" s="195">
        <v>264</v>
      </c>
      <c r="C273" s="256"/>
      <c r="D273" s="232"/>
      <c r="E273" s="192">
        <f t="shared" si="35"/>
        <v>10</v>
      </c>
      <c r="F273" s="144" t="str">
        <f>IFERROR(IF(MID(D273,4,3)="AFE",VLOOKUP(D273,'Affiliated entities'!$B$7:$T$37,2,FALSE),VLOOKUP(A273,Beneficiaries!$A$9:$C$38,2,FALSE)),"")</f>
        <v/>
      </c>
      <c r="G273" s="187" t="str">
        <f>IFERROR(IF(MID(D273,4,3)="AFE",VLOOKUP(D273,'Affiliated entities'!$B$7:$T$37,4,FALSE),VLOOKUP(A273,Beneficiaries!$A$9:$C$38,3,FALSE)),"")</f>
        <v/>
      </c>
      <c r="H273" s="188" t="b">
        <f t="shared" si="31"/>
        <v>1</v>
      </c>
      <c r="I273" s="147" t="str">
        <f t="shared" si="32"/>
        <v/>
      </c>
      <c r="J273" s="300">
        <f t="shared" si="33"/>
        <v>0</v>
      </c>
      <c r="K273" s="291"/>
      <c r="L273" s="230"/>
      <c r="M273" s="150"/>
      <c r="N273" s="292"/>
      <c r="O273" s="430"/>
      <c r="P273" s="317" t="str">
        <f t="shared" si="34"/>
        <v/>
      </c>
      <c r="Q273" s="289" t="str">
        <f>IF(A273="","",IF(OR(N273&lt;'Summary Financial Statement'!$I$9,N273&gt;'Summary Financial Statement'!$L$9),"CHECK DATES",""))</f>
        <v/>
      </c>
      <c r="R273" s="295">
        <f t="shared" ref="R273:R308" si="36">O273</f>
        <v>0</v>
      </c>
      <c r="S273" s="293" t="str">
        <f t="shared" ref="S273:S308" si="37">IF(R273&lt;O273,O273-R273,"")</f>
        <v/>
      </c>
      <c r="T273" s="294"/>
    </row>
    <row r="274" spans="1:20" ht="15" x14ac:dyDescent="0.25">
      <c r="A274" s="186"/>
      <c r="B274" s="195">
        <v>265</v>
      </c>
      <c r="C274" s="256"/>
      <c r="D274" s="232"/>
      <c r="E274" s="192">
        <f t="shared" si="35"/>
        <v>10</v>
      </c>
      <c r="F274" s="144" t="str">
        <f>IFERROR(IF(MID(D274,4,3)="AFE",VLOOKUP(D274,'Affiliated entities'!$B$7:$T$37,2,FALSE),VLOOKUP(A274,Beneficiaries!$A$9:$C$38,2,FALSE)),"")</f>
        <v/>
      </c>
      <c r="G274" s="187" t="str">
        <f>IFERROR(IF(MID(D274,4,3)="AFE",VLOOKUP(D274,'Affiliated entities'!$B$7:$T$37,4,FALSE),VLOOKUP(A274,Beneficiaries!$A$9:$C$38,3,FALSE)),"")</f>
        <v/>
      </c>
      <c r="H274" s="188" t="b">
        <f t="shared" si="31"/>
        <v>1</v>
      </c>
      <c r="I274" s="147" t="str">
        <f t="shared" si="32"/>
        <v/>
      </c>
      <c r="J274" s="300">
        <f t="shared" si="33"/>
        <v>0</v>
      </c>
      <c r="K274" s="291"/>
      <c r="L274" s="230"/>
      <c r="M274" s="150"/>
      <c r="N274" s="292"/>
      <c r="O274" s="430"/>
      <c r="P274" s="317" t="str">
        <f t="shared" si="34"/>
        <v/>
      </c>
      <c r="Q274" s="289" t="str">
        <f>IF(A274="","",IF(OR(N274&lt;'Summary Financial Statement'!$I$9,N274&gt;'Summary Financial Statement'!$L$9),"CHECK DATES",""))</f>
        <v/>
      </c>
      <c r="R274" s="295">
        <f t="shared" si="36"/>
        <v>0</v>
      </c>
      <c r="S274" s="293" t="str">
        <f t="shared" si="37"/>
        <v/>
      </c>
      <c r="T274" s="294"/>
    </row>
    <row r="275" spans="1:20" ht="15" x14ac:dyDescent="0.25">
      <c r="A275" s="186"/>
      <c r="B275" s="195">
        <v>266</v>
      </c>
      <c r="C275" s="256"/>
      <c r="D275" s="232"/>
      <c r="E275" s="192">
        <f t="shared" si="35"/>
        <v>10</v>
      </c>
      <c r="F275" s="144" t="str">
        <f>IFERROR(IF(MID(D275,4,3)="AFE",VLOOKUP(D275,'Affiliated entities'!$B$7:$T$37,2,FALSE),VLOOKUP(A275,Beneficiaries!$A$9:$C$38,2,FALSE)),"")</f>
        <v/>
      </c>
      <c r="G275" s="187" t="str">
        <f>IFERROR(IF(MID(D275,4,3)="AFE",VLOOKUP(D275,'Affiliated entities'!$B$7:$T$37,4,FALSE),VLOOKUP(A275,Beneficiaries!$A$9:$C$38,3,FALSE)),"")</f>
        <v/>
      </c>
      <c r="H275" s="188" t="b">
        <f t="shared" si="31"/>
        <v>1</v>
      </c>
      <c r="I275" s="147" t="str">
        <f t="shared" si="32"/>
        <v/>
      </c>
      <c r="J275" s="300">
        <f t="shared" si="33"/>
        <v>0</v>
      </c>
      <c r="K275" s="291"/>
      <c r="L275" s="230"/>
      <c r="M275" s="150"/>
      <c r="N275" s="292"/>
      <c r="O275" s="430"/>
      <c r="P275" s="317" t="str">
        <f t="shared" si="34"/>
        <v/>
      </c>
      <c r="Q275" s="289" t="str">
        <f>IF(A275="","",IF(OR(N275&lt;'Summary Financial Statement'!$I$9,N275&gt;'Summary Financial Statement'!$L$9),"CHECK DATES",""))</f>
        <v/>
      </c>
      <c r="R275" s="295">
        <f t="shared" si="36"/>
        <v>0</v>
      </c>
      <c r="S275" s="293" t="str">
        <f t="shared" si="37"/>
        <v/>
      </c>
      <c r="T275" s="294"/>
    </row>
    <row r="276" spans="1:20" ht="15" x14ac:dyDescent="0.25">
      <c r="A276" s="186"/>
      <c r="B276" s="195">
        <v>267</v>
      </c>
      <c r="C276" s="256"/>
      <c r="D276" s="232"/>
      <c r="E276" s="192">
        <f t="shared" si="35"/>
        <v>10</v>
      </c>
      <c r="F276" s="144" t="str">
        <f>IFERROR(IF(MID(D276,4,3)="AFE",VLOOKUP(D276,'Affiliated entities'!$B$7:$T$37,2,FALSE),VLOOKUP(A276,Beneficiaries!$A$9:$C$38,2,FALSE)),"")</f>
        <v/>
      </c>
      <c r="G276" s="187" t="str">
        <f>IFERROR(IF(MID(D276,4,3)="AFE",VLOOKUP(D276,'Affiliated entities'!$B$7:$T$37,4,FALSE),VLOOKUP(A276,Beneficiaries!$A$9:$C$38,3,FALSE)),"")</f>
        <v/>
      </c>
      <c r="H276" s="188" t="b">
        <f t="shared" si="31"/>
        <v>1</v>
      </c>
      <c r="I276" s="147" t="str">
        <f t="shared" si="32"/>
        <v/>
      </c>
      <c r="J276" s="300">
        <f t="shared" si="33"/>
        <v>0</v>
      </c>
      <c r="K276" s="291"/>
      <c r="L276" s="230"/>
      <c r="M276" s="150"/>
      <c r="N276" s="292"/>
      <c r="O276" s="430"/>
      <c r="P276" s="317" t="str">
        <f t="shared" si="34"/>
        <v/>
      </c>
      <c r="Q276" s="289" t="str">
        <f>IF(A276="","",IF(OR(N276&lt;'Summary Financial Statement'!$I$9,N276&gt;'Summary Financial Statement'!$L$9),"CHECK DATES",""))</f>
        <v/>
      </c>
      <c r="R276" s="295">
        <f t="shared" si="36"/>
        <v>0</v>
      </c>
      <c r="S276" s="293" t="str">
        <f t="shared" si="37"/>
        <v/>
      </c>
      <c r="T276" s="294"/>
    </row>
    <row r="277" spans="1:20" ht="15" x14ac:dyDescent="0.25">
      <c r="A277" s="186"/>
      <c r="B277" s="195">
        <v>268</v>
      </c>
      <c r="C277" s="256"/>
      <c r="D277" s="232"/>
      <c r="E277" s="192">
        <f t="shared" si="35"/>
        <v>10</v>
      </c>
      <c r="F277" s="144" t="str">
        <f>IFERROR(IF(MID(D277,4,3)="AFE",VLOOKUP(D277,'Affiliated entities'!$B$7:$T$37,2,FALSE),VLOOKUP(A277,Beneficiaries!$A$9:$C$38,2,FALSE)),"")</f>
        <v/>
      </c>
      <c r="G277" s="187" t="str">
        <f>IFERROR(IF(MID(D277,4,3)="AFE",VLOOKUP(D277,'Affiliated entities'!$B$7:$T$37,4,FALSE),VLOOKUP(A277,Beneficiaries!$A$9:$C$38,3,FALSE)),"")</f>
        <v/>
      </c>
      <c r="H277" s="188" t="b">
        <f t="shared" si="31"/>
        <v>1</v>
      </c>
      <c r="I277" s="147" t="str">
        <f t="shared" si="32"/>
        <v/>
      </c>
      <c r="J277" s="300">
        <f t="shared" si="33"/>
        <v>0</v>
      </c>
      <c r="K277" s="291"/>
      <c r="L277" s="230"/>
      <c r="M277" s="150"/>
      <c r="N277" s="292"/>
      <c r="O277" s="430"/>
      <c r="P277" s="317" t="str">
        <f t="shared" si="34"/>
        <v/>
      </c>
      <c r="Q277" s="289" t="str">
        <f>IF(A277="","",IF(OR(N277&lt;'Summary Financial Statement'!$I$9,N277&gt;'Summary Financial Statement'!$L$9),"CHECK DATES",""))</f>
        <v/>
      </c>
      <c r="R277" s="295">
        <f t="shared" si="36"/>
        <v>0</v>
      </c>
      <c r="S277" s="293" t="str">
        <f t="shared" si="37"/>
        <v/>
      </c>
      <c r="T277" s="294"/>
    </row>
    <row r="278" spans="1:20" ht="15" x14ac:dyDescent="0.25">
      <c r="A278" s="186"/>
      <c r="B278" s="195">
        <v>269</v>
      </c>
      <c r="C278" s="256"/>
      <c r="D278" s="232"/>
      <c r="E278" s="192">
        <f t="shared" si="35"/>
        <v>10</v>
      </c>
      <c r="F278" s="144" t="str">
        <f>IFERROR(IF(MID(D278,4,3)="AFE",VLOOKUP(D278,'Affiliated entities'!$B$7:$T$37,2,FALSE),VLOOKUP(A278,Beneficiaries!$A$9:$C$38,2,FALSE)),"")</f>
        <v/>
      </c>
      <c r="G278" s="187" t="str">
        <f>IFERROR(IF(MID(D278,4,3)="AFE",VLOOKUP(D278,'Affiliated entities'!$B$7:$T$37,4,FALSE),VLOOKUP(A278,Beneficiaries!$A$9:$C$38,3,FALSE)),"")</f>
        <v/>
      </c>
      <c r="H278" s="188" t="b">
        <f t="shared" si="31"/>
        <v>1</v>
      </c>
      <c r="I278" s="147" t="str">
        <f t="shared" si="32"/>
        <v/>
      </c>
      <c r="J278" s="300">
        <f t="shared" si="33"/>
        <v>0</v>
      </c>
      <c r="K278" s="291"/>
      <c r="L278" s="230"/>
      <c r="M278" s="150"/>
      <c r="N278" s="292"/>
      <c r="O278" s="430"/>
      <c r="P278" s="317" t="str">
        <f t="shared" si="34"/>
        <v/>
      </c>
      <c r="Q278" s="289" t="str">
        <f>IF(A278="","",IF(OR(N278&lt;'Summary Financial Statement'!$I$9,N278&gt;'Summary Financial Statement'!$L$9),"CHECK DATES",""))</f>
        <v/>
      </c>
      <c r="R278" s="295">
        <f t="shared" si="36"/>
        <v>0</v>
      </c>
      <c r="S278" s="293" t="str">
        <f t="shared" si="37"/>
        <v/>
      </c>
      <c r="T278" s="294"/>
    </row>
    <row r="279" spans="1:20" ht="15" x14ac:dyDescent="0.25">
      <c r="A279" s="186"/>
      <c r="B279" s="195">
        <v>270</v>
      </c>
      <c r="C279" s="256"/>
      <c r="D279" s="232"/>
      <c r="E279" s="192">
        <f t="shared" si="35"/>
        <v>10</v>
      </c>
      <c r="F279" s="144" t="str">
        <f>IFERROR(IF(MID(D279,4,3)="AFE",VLOOKUP(D279,'Affiliated entities'!$B$7:$T$37,2,FALSE),VLOOKUP(A279,Beneficiaries!$A$9:$C$38,2,FALSE)),"")</f>
        <v/>
      </c>
      <c r="G279" s="187" t="str">
        <f>IFERROR(IF(MID(D279,4,3)="AFE",VLOOKUP(D279,'Affiliated entities'!$B$7:$T$37,4,FALSE),VLOOKUP(A279,Beneficiaries!$A$9:$C$38,3,FALSE)),"")</f>
        <v/>
      </c>
      <c r="H279" s="188" t="b">
        <f t="shared" si="31"/>
        <v>1</v>
      </c>
      <c r="I279" s="147" t="str">
        <f t="shared" si="32"/>
        <v/>
      </c>
      <c r="J279" s="300">
        <f t="shared" si="33"/>
        <v>0</v>
      </c>
      <c r="K279" s="291"/>
      <c r="L279" s="230"/>
      <c r="M279" s="150"/>
      <c r="N279" s="292"/>
      <c r="O279" s="430"/>
      <c r="P279" s="317" t="str">
        <f t="shared" si="34"/>
        <v/>
      </c>
      <c r="Q279" s="289" t="str">
        <f>IF(A279="","",IF(OR(N279&lt;'Summary Financial Statement'!$I$9,N279&gt;'Summary Financial Statement'!$L$9),"CHECK DATES",""))</f>
        <v/>
      </c>
      <c r="R279" s="295">
        <f t="shared" si="36"/>
        <v>0</v>
      </c>
      <c r="S279" s="293" t="str">
        <f t="shared" si="37"/>
        <v/>
      </c>
      <c r="T279" s="294"/>
    </row>
    <row r="280" spans="1:20" ht="15" x14ac:dyDescent="0.25">
      <c r="A280" s="186"/>
      <c r="B280" s="195">
        <v>271</v>
      </c>
      <c r="C280" s="256"/>
      <c r="D280" s="232"/>
      <c r="E280" s="192">
        <f t="shared" si="35"/>
        <v>10</v>
      </c>
      <c r="F280" s="144" t="str">
        <f>IFERROR(IF(MID(D280,4,3)="AFE",VLOOKUP(D280,'Affiliated entities'!$B$7:$T$37,2,FALSE),VLOOKUP(A280,Beneficiaries!$A$9:$C$38,2,FALSE)),"")</f>
        <v/>
      </c>
      <c r="G280" s="187" t="str">
        <f>IFERROR(IF(MID(D280,4,3)="AFE",VLOOKUP(D280,'Affiliated entities'!$B$7:$T$37,4,FALSE),VLOOKUP(A280,Beneficiaries!$A$9:$C$38,3,FALSE)),"")</f>
        <v/>
      </c>
      <c r="H280" s="188" t="b">
        <f t="shared" si="31"/>
        <v>1</v>
      </c>
      <c r="I280" s="147" t="str">
        <f t="shared" si="32"/>
        <v/>
      </c>
      <c r="J280" s="300">
        <f t="shared" si="33"/>
        <v>0</v>
      </c>
      <c r="K280" s="291"/>
      <c r="L280" s="230"/>
      <c r="M280" s="150"/>
      <c r="N280" s="292"/>
      <c r="O280" s="430"/>
      <c r="P280" s="317" t="str">
        <f t="shared" si="34"/>
        <v/>
      </c>
      <c r="Q280" s="289" t="str">
        <f>IF(A280="","",IF(OR(N280&lt;'Summary Financial Statement'!$I$9,N280&gt;'Summary Financial Statement'!$L$9),"CHECK DATES",""))</f>
        <v/>
      </c>
      <c r="R280" s="295">
        <f t="shared" si="36"/>
        <v>0</v>
      </c>
      <c r="S280" s="293" t="str">
        <f t="shared" si="37"/>
        <v/>
      </c>
      <c r="T280" s="294"/>
    </row>
    <row r="281" spans="1:20" ht="15" x14ac:dyDescent="0.25">
      <c r="A281" s="186"/>
      <c r="B281" s="195">
        <v>272</v>
      </c>
      <c r="C281" s="256"/>
      <c r="D281" s="232"/>
      <c r="E281" s="192">
        <f t="shared" si="35"/>
        <v>10</v>
      </c>
      <c r="F281" s="144" t="str">
        <f>IFERROR(IF(MID(D281,4,3)="AFE",VLOOKUP(D281,'Affiliated entities'!$B$7:$T$37,2,FALSE),VLOOKUP(A281,Beneficiaries!$A$9:$C$38,2,FALSE)),"")</f>
        <v/>
      </c>
      <c r="G281" s="187" t="str">
        <f>IFERROR(IF(MID(D281,4,3)="AFE",VLOOKUP(D281,'Affiliated entities'!$B$7:$T$37,4,FALSE),VLOOKUP(A281,Beneficiaries!$A$9:$C$38,3,FALSE)),"")</f>
        <v/>
      </c>
      <c r="H281" s="188" t="b">
        <f t="shared" si="31"/>
        <v>1</v>
      </c>
      <c r="I281" s="147" t="str">
        <f t="shared" si="32"/>
        <v/>
      </c>
      <c r="J281" s="300">
        <f t="shared" si="33"/>
        <v>0</v>
      </c>
      <c r="K281" s="291"/>
      <c r="L281" s="230"/>
      <c r="M281" s="150"/>
      <c r="N281" s="292"/>
      <c r="O281" s="430"/>
      <c r="P281" s="317" t="str">
        <f t="shared" si="34"/>
        <v/>
      </c>
      <c r="Q281" s="289" t="str">
        <f>IF(A281="","",IF(OR(N281&lt;'Summary Financial Statement'!$I$9,N281&gt;'Summary Financial Statement'!$L$9),"CHECK DATES",""))</f>
        <v/>
      </c>
      <c r="R281" s="295">
        <f t="shared" si="36"/>
        <v>0</v>
      </c>
      <c r="S281" s="293" t="str">
        <f t="shared" si="37"/>
        <v/>
      </c>
      <c r="T281" s="294"/>
    </row>
    <row r="282" spans="1:20" ht="15" x14ac:dyDescent="0.25">
      <c r="A282" s="186"/>
      <c r="B282" s="195">
        <v>273</v>
      </c>
      <c r="C282" s="256"/>
      <c r="D282" s="232"/>
      <c r="E282" s="192">
        <f t="shared" si="35"/>
        <v>10</v>
      </c>
      <c r="F282" s="144" t="str">
        <f>IFERROR(IF(MID(D282,4,3)="AFE",VLOOKUP(D282,'Affiliated entities'!$B$7:$T$37,2,FALSE),VLOOKUP(A282,Beneficiaries!$A$9:$C$38,2,FALSE)),"")</f>
        <v/>
      </c>
      <c r="G282" s="187" t="str">
        <f>IFERROR(IF(MID(D282,4,3)="AFE",VLOOKUP(D282,'Affiliated entities'!$B$7:$T$37,4,FALSE),VLOOKUP(A282,Beneficiaries!$A$9:$C$38,3,FALSE)),"")</f>
        <v/>
      </c>
      <c r="H282" s="188" t="b">
        <f t="shared" si="31"/>
        <v>1</v>
      </c>
      <c r="I282" s="147" t="str">
        <f t="shared" si="32"/>
        <v/>
      </c>
      <c r="J282" s="300">
        <f t="shared" si="33"/>
        <v>0</v>
      </c>
      <c r="K282" s="291"/>
      <c r="L282" s="230"/>
      <c r="M282" s="150"/>
      <c r="N282" s="292"/>
      <c r="O282" s="430"/>
      <c r="P282" s="317" t="str">
        <f t="shared" si="34"/>
        <v/>
      </c>
      <c r="Q282" s="289" t="str">
        <f>IF(A282="","",IF(OR(N282&lt;'Summary Financial Statement'!$I$9,N282&gt;'Summary Financial Statement'!$L$9),"CHECK DATES",""))</f>
        <v/>
      </c>
      <c r="R282" s="295">
        <f t="shared" si="36"/>
        <v>0</v>
      </c>
      <c r="S282" s="293" t="str">
        <f t="shared" si="37"/>
        <v/>
      </c>
      <c r="T282" s="294"/>
    </row>
    <row r="283" spans="1:20" ht="15" x14ac:dyDescent="0.25">
      <c r="A283" s="186"/>
      <c r="B283" s="195">
        <v>274</v>
      </c>
      <c r="C283" s="256"/>
      <c r="D283" s="232"/>
      <c r="E283" s="192">
        <f t="shared" si="35"/>
        <v>10</v>
      </c>
      <c r="F283" s="144" t="str">
        <f>IFERROR(IF(MID(D283,4,3)="AFE",VLOOKUP(D283,'Affiliated entities'!$B$7:$T$37,2,FALSE),VLOOKUP(A283,Beneficiaries!$A$9:$C$38,2,FALSE)),"")</f>
        <v/>
      </c>
      <c r="G283" s="187" t="str">
        <f>IFERROR(IF(MID(D283,4,3)="AFE",VLOOKUP(D283,'Affiliated entities'!$B$7:$T$37,4,FALSE),VLOOKUP(A283,Beneficiaries!$A$9:$C$38,3,FALSE)),"")</f>
        <v/>
      </c>
      <c r="H283" s="188" t="b">
        <f t="shared" si="31"/>
        <v>1</v>
      </c>
      <c r="I283" s="147" t="str">
        <f t="shared" si="32"/>
        <v/>
      </c>
      <c r="J283" s="300">
        <f t="shared" si="33"/>
        <v>0</v>
      </c>
      <c r="K283" s="291"/>
      <c r="L283" s="230"/>
      <c r="M283" s="150"/>
      <c r="N283" s="292"/>
      <c r="O283" s="430"/>
      <c r="P283" s="317" t="str">
        <f t="shared" si="34"/>
        <v/>
      </c>
      <c r="Q283" s="289" t="str">
        <f>IF(A283="","",IF(OR(N283&lt;'Summary Financial Statement'!$I$9,N283&gt;'Summary Financial Statement'!$L$9),"CHECK DATES",""))</f>
        <v/>
      </c>
      <c r="R283" s="295">
        <f t="shared" si="36"/>
        <v>0</v>
      </c>
      <c r="S283" s="293" t="str">
        <f t="shared" si="37"/>
        <v/>
      </c>
      <c r="T283" s="294"/>
    </row>
    <row r="284" spans="1:20" ht="15" x14ac:dyDescent="0.25">
      <c r="A284" s="186"/>
      <c r="B284" s="195">
        <v>275</v>
      </c>
      <c r="C284" s="256"/>
      <c r="D284" s="232"/>
      <c r="E284" s="192">
        <f t="shared" si="35"/>
        <v>10</v>
      </c>
      <c r="F284" s="144" t="str">
        <f>IFERROR(IF(MID(D284,4,3)="AFE",VLOOKUP(D284,'Affiliated entities'!$B$7:$T$37,2,FALSE),VLOOKUP(A284,Beneficiaries!$A$9:$C$38,2,FALSE)),"")</f>
        <v/>
      </c>
      <c r="G284" s="187" t="str">
        <f>IFERROR(IF(MID(D284,4,3)="AFE",VLOOKUP(D284,'Affiliated entities'!$B$7:$T$37,4,FALSE),VLOOKUP(A284,Beneficiaries!$A$9:$C$38,3,FALSE)),"")</f>
        <v/>
      </c>
      <c r="H284" s="188" t="b">
        <f t="shared" si="31"/>
        <v>1</v>
      </c>
      <c r="I284" s="147" t="str">
        <f t="shared" si="32"/>
        <v/>
      </c>
      <c r="J284" s="300">
        <f t="shared" si="33"/>
        <v>0</v>
      </c>
      <c r="K284" s="291"/>
      <c r="L284" s="230"/>
      <c r="M284" s="150"/>
      <c r="N284" s="292"/>
      <c r="O284" s="430"/>
      <c r="P284" s="317" t="str">
        <f t="shared" si="34"/>
        <v/>
      </c>
      <c r="Q284" s="289" t="str">
        <f>IF(A284="","",IF(OR(N284&lt;'Summary Financial Statement'!$I$9,N284&gt;'Summary Financial Statement'!$L$9),"CHECK DATES",""))</f>
        <v/>
      </c>
      <c r="R284" s="295">
        <f t="shared" si="36"/>
        <v>0</v>
      </c>
      <c r="S284" s="293" t="str">
        <f t="shared" si="37"/>
        <v/>
      </c>
      <c r="T284" s="294"/>
    </row>
    <row r="285" spans="1:20" ht="15" x14ac:dyDescent="0.25">
      <c r="A285" s="186"/>
      <c r="B285" s="195">
        <v>276</v>
      </c>
      <c r="C285" s="256"/>
      <c r="D285" s="232"/>
      <c r="E285" s="192">
        <f t="shared" si="35"/>
        <v>10</v>
      </c>
      <c r="F285" s="144" t="str">
        <f>IFERROR(IF(MID(D285,4,3)="AFE",VLOOKUP(D285,'Affiliated entities'!$B$7:$T$37,2,FALSE),VLOOKUP(A285,Beneficiaries!$A$9:$C$38,2,FALSE)),"")</f>
        <v/>
      </c>
      <c r="G285" s="187" t="str">
        <f>IFERROR(IF(MID(D285,4,3)="AFE",VLOOKUP(D285,'Affiliated entities'!$B$7:$T$37,4,FALSE),VLOOKUP(A285,Beneficiaries!$A$9:$C$38,3,FALSE)),"")</f>
        <v/>
      </c>
      <c r="H285" s="188" t="b">
        <f t="shared" si="31"/>
        <v>1</v>
      </c>
      <c r="I285" s="147" t="str">
        <f t="shared" si="32"/>
        <v/>
      </c>
      <c r="J285" s="300">
        <f t="shared" si="33"/>
        <v>0</v>
      </c>
      <c r="K285" s="291"/>
      <c r="L285" s="230"/>
      <c r="M285" s="150"/>
      <c r="N285" s="292"/>
      <c r="O285" s="430"/>
      <c r="P285" s="317" t="str">
        <f t="shared" si="34"/>
        <v/>
      </c>
      <c r="Q285" s="289" t="str">
        <f>IF(A285="","",IF(OR(N285&lt;'Summary Financial Statement'!$I$9,N285&gt;'Summary Financial Statement'!$L$9),"CHECK DATES",""))</f>
        <v/>
      </c>
      <c r="R285" s="295">
        <f t="shared" si="36"/>
        <v>0</v>
      </c>
      <c r="S285" s="293" t="str">
        <f t="shared" si="37"/>
        <v/>
      </c>
      <c r="T285" s="294"/>
    </row>
    <row r="286" spans="1:20" ht="15" x14ac:dyDescent="0.25">
      <c r="A286" s="186"/>
      <c r="B286" s="195">
        <v>277</v>
      </c>
      <c r="C286" s="256"/>
      <c r="D286" s="232"/>
      <c r="E286" s="192">
        <f t="shared" si="35"/>
        <v>10</v>
      </c>
      <c r="F286" s="144" t="str">
        <f>IFERROR(IF(MID(D286,4,3)="AFE",VLOOKUP(D286,'Affiliated entities'!$B$7:$T$37,2,FALSE),VLOOKUP(A286,Beneficiaries!$A$9:$C$38,2,FALSE)),"")</f>
        <v/>
      </c>
      <c r="G286" s="187" t="str">
        <f>IFERROR(IF(MID(D286,4,3)="AFE",VLOOKUP(D286,'Affiliated entities'!$B$7:$T$37,4,FALSE),VLOOKUP(A286,Beneficiaries!$A$9:$C$38,3,FALSE)),"")</f>
        <v/>
      </c>
      <c r="H286" s="188" t="b">
        <f t="shared" si="31"/>
        <v>1</v>
      </c>
      <c r="I286" s="147" t="str">
        <f t="shared" si="32"/>
        <v/>
      </c>
      <c r="J286" s="300">
        <f t="shared" si="33"/>
        <v>0</v>
      </c>
      <c r="K286" s="291"/>
      <c r="L286" s="230"/>
      <c r="M286" s="150"/>
      <c r="N286" s="292"/>
      <c r="O286" s="430"/>
      <c r="P286" s="317" t="str">
        <f t="shared" si="34"/>
        <v/>
      </c>
      <c r="Q286" s="289" t="str">
        <f>IF(A286="","",IF(OR(N286&lt;'Summary Financial Statement'!$I$9,N286&gt;'Summary Financial Statement'!$L$9),"CHECK DATES",""))</f>
        <v/>
      </c>
      <c r="R286" s="295">
        <f t="shared" si="36"/>
        <v>0</v>
      </c>
      <c r="S286" s="293" t="str">
        <f t="shared" si="37"/>
        <v/>
      </c>
      <c r="T286" s="294"/>
    </row>
    <row r="287" spans="1:20" ht="15" x14ac:dyDescent="0.25">
      <c r="A287" s="186"/>
      <c r="B287" s="195">
        <v>278</v>
      </c>
      <c r="C287" s="256"/>
      <c r="D287" s="232"/>
      <c r="E287" s="192">
        <f t="shared" si="35"/>
        <v>10</v>
      </c>
      <c r="F287" s="144" t="str">
        <f>IFERROR(IF(MID(D287,4,3)="AFE",VLOOKUP(D287,'Affiliated entities'!$B$7:$T$37,2,FALSE),VLOOKUP(A287,Beneficiaries!$A$9:$C$38,2,FALSE)),"")</f>
        <v/>
      </c>
      <c r="G287" s="187" t="str">
        <f>IFERROR(IF(MID(D287,4,3)="AFE",VLOOKUP(D287,'Affiliated entities'!$B$7:$T$37,4,FALSE),VLOOKUP(A287,Beneficiaries!$A$9:$C$38,3,FALSE)),"")</f>
        <v/>
      </c>
      <c r="H287" s="188" t="b">
        <f t="shared" si="31"/>
        <v>1</v>
      </c>
      <c r="I287" s="147" t="str">
        <f t="shared" si="32"/>
        <v/>
      </c>
      <c r="J287" s="300">
        <f t="shared" si="33"/>
        <v>0</v>
      </c>
      <c r="K287" s="291"/>
      <c r="L287" s="230"/>
      <c r="M287" s="150"/>
      <c r="N287" s="292"/>
      <c r="O287" s="430"/>
      <c r="P287" s="317" t="str">
        <f t="shared" si="34"/>
        <v/>
      </c>
      <c r="Q287" s="289" t="str">
        <f>IF(A287="","",IF(OR(N287&lt;'Summary Financial Statement'!$I$9,N287&gt;'Summary Financial Statement'!$L$9),"CHECK DATES",""))</f>
        <v/>
      </c>
      <c r="R287" s="295">
        <f t="shared" si="36"/>
        <v>0</v>
      </c>
      <c r="S287" s="293" t="str">
        <f t="shared" si="37"/>
        <v/>
      </c>
      <c r="T287" s="294"/>
    </row>
    <row r="288" spans="1:20" ht="15" x14ac:dyDescent="0.25">
      <c r="A288" s="186"/>
      <c r="B288" s="195">
        <v>279</v>
      </c>
      <c r="C288" s="256"/>
      <c r="D288" s="232"/>
      <c r="E288" s="192">
        <f t="shared" si="35"/>
        <v>10</v>
      </c>
      <c r="F288" s="144" t="str">
        <f>IFERROR(IF(MID(D288,4,3)="AFE",VLOOKUP(D288,'Affiliated entities'!$B$7:$T$37,2,FALSE),VLOOKUP(A288,Beneficiaries!$A$9:$C$38,2,FALSE)),"")</f>
        <v/>
      </c>
      <c r="G288" s="187" t="str">
        <f>IFERROR(IF(MID(D288,4,3)="AFE",VLOOKUP(D288,'Affiliated entities'!$B$7:$T$37,4,FALSE),VLOOKUP(A288,Beneficiaries!$A$9:$C$38,3,FALSE)),"")</f>
        <v/>
      </c>
      <c r="H288" s="188" t="b">
        <f t="shared" si="31"/>
        <v>1</v>
      </c>
      <c r="I288" s="147" t="str">
        <f t="shared" si="32"/>
        <v/>
      </c>
      <c r="J288" s="300">
        <f t="shared" si="33"/>
        <v>0</v>
      </c>
      <c r="K288" s="291"/>
      <c r="L288" s="230"/>
      <c r="M288" s="150"/>
      <c r="N288" s="292"/>
      <c r="O288" s="430"/>
      <c r="P288" s="317" t="str">
        <f t="shared" si="34"/>
        <v/>
      </c>
      <c r="Q288" s="289" t="str">
        <f>IF(A288="","",IF(OR(N288&lt;'Summary Financial Statement'!$I$9,N288&gt;'Summary Financial Statement'!$L$9),"CHECK DATES",""))</f>
        <v/>
      </c>
      <c r="R288" s="295">
        <f t="shared" si="36"/>
        <v>0</v>
      </c>
      <c r="S288" s="293" t="str">
        <f t="shared" si="37"/>
        <v/>
      </c>
      <c r="T288" s="294"/>
    </row>
    <row r="289" spans="1:20" ht="15" x14ac:dyDescent="0.25">
      <c r="A289" s="186"/>
      <c r="B289" s="195">
        <v>280</v>
      </c>
      <c r="C289" s="256"/>
      <c r="D289" s="232"/>
      <c r="E289" s="192">
        <f t="shared" si="35"/>
        <v>10</v>
      </c>
      <c r="F289" s="144" t="str">
        <f>IFERROR(IF(MID(D289,4,3)="AFE",VLOOKUP(D289,'Affiliated entities'!$B$7:$T$37,2,FALSE),VLOOKUP(A289,Beneficiaries!$A$9:$C$38,2,FALSE)),"")</f>
        <v/>
      </c>
      <c r="G289" s="187" t="str">
        <f>IFERROR(IF(MID(D289,4,3)="AFE",VLOOKUP(D289,'Affiliated entities'!$B$7:$T$37,4,FALSE),VLOOKUP(A289,Beneficiaries!$A$9:$C$38,3,FALSE)),"")</f>
        <v/>
      </c>
      <c r="H289" s="188" t="b">
        <f t="shared" si="31"/>
        <v>1</v>
      </c>
      <c r="I289" s="147" t="str">
        <f t="shared" si="32"/>
        <v/>
      </c>
      <c r="J289" s="300">
        <f t="shared" si="33"/>
        <v>0</v>
      </c>
      <c r="K289" s="291"/>
      <c r="L289" s="230"/>
      <c r="M289" s="150"/>
      <c r="N289" s="292"/>
      <c r="O289" s="430"/>
      <c r="P289" s="317" t="str">
        <f t="shared" si="34"/>
        <v/>
      </c>
      <c r="Q289" s="289" t="str">
        <f>IF(A289="","",IF(OR(N289&lt;'Summary Financial Statement'!$I$9,N289&gt;'Summary Financial Statement'!$L$9),"CHECK DATES",""))</f>
        <v/>
      </c>
      <c r="R289" s="295">
        <f t="shared" si="36"/>
        <v>0</v>
      </c>
      <c r="S289" s="293" t="str">
        <f t="shared" si="37"/>
        <v/>
      </c>
      <c r="T289" s="294"/>
    </row>
    <row r="290" spans="1:20" ht="15" x14ac:dyDescent="0.25">
      <c r="A290" s="186"/>
      <c r="B290" s="195">
        <v>281</v>
      </c>
      <c r="C290" s="256"/>
      <c r="D290" s="232"/>
      <c r="E290" s="192">
        <f t="shared" si="35"/>
        <v>10</v>
      </c>
      <c r="F290" s="144" t="str">
        <f>IFERROR(IF(MID(D290,4,3)="AFE",VLOOKUP(D290,'Affiliated entities'!$B$7:$T$37,2,FALSE),VLOOKUP(A290,Beneficiaries!$A$9:$C$38,2,FALSE)),"")</f>
        <v/>
      </c>
      <c r="G290" s="187" t="str">
        <f>IFERROR(IF(MID(D290,4,3)="AFE",VLOOKUP(D290,'Affiliated entities'!$B$7:$T$37,4,FALSE),VLOOKUP(A290,Beneficiaries!$A$9:$C$38,3,FALSE)),"")</f>
        <v/>
      </c>
      <c r="H290" s="188" t="b">
        <f t="shared" si="31"/>
        <v>1</v>
      </c>
      <c r="I290" s="147" t="str">
        <f t="shared" si="32"/>
        <v/>
      </c>
      <c r="J290" s="300">
        <f t="shared" si="33"/>
        <v>0</v>
      </c>
      <c r="K290" s="291"/>
      <c r="L290" s="230"/>
      <c r="M290" s="150"/>
      <c r="N290" s="292"/>
      <c r="O290" s="430"/>
      <c r="P290" s="317" t="str">
        <f t="shared" si="34"/>
        <v/>
      </c>
      <c r="Q290" s="289" t="str">
        <f>IF(A290="","",IF(OR(N290&lt;'Summary Financial Statement'!$I$9,N290&gt;'Summary Financial Statement'!$L$9),"CHECK DATES",""))</f>
        <v/>
      </c>
      <c r="R290" s="295">
        <f t="shared" si="36"/>
        <v>0</v>
      </c>
      <c r="S290" s="293" t="str">
        <f t="shared" si="37"/>
        <v/>
      </c>
      <c r="T290" s="294"/>
    </row>
    <row r="291" spans="1:20" ht="15" x14ac:dyDescent="0.25">
      <c r="A291" s="186"/>
      <c r="B291" s="195">
        <v>282</v>
      </c>
      <c r="C291" s="256"/>
      <c r="D291" s="232"/>
      <c r="E291" s="192">
        <f t="shared" si="35"/>
        <v>10</v>
      </c>
      <c r="F291" s="144" t="str">
        <f>IFERROR(IF(MID(D291,4,3)="AFE",VLOOKUP(D291,'Affiliated entities'!$B$7:$T$37,2,FALSE),VLOOKUP(A291,Beneficiaries!$A$9:$C$38,2,FALSE)),"")</f>
        <v/>
      </c>
      <c r="G291" s="187" t="str">
        <f>IFERROR(IF(MID(D291,4,3)="AFE",VLOOKUP(D291,'Affiliated entities'!$B$7:$T$37,4,FALSE),VLOOKUP(A291,Beneficiaries!$A$9:$C$38,3,FALSE)),"")</f>
        <v/>
      </c>
      <c r="H291" s="188" t="b">
        <f t="shared" si="31"/>
        <v>1</v>
      </c>
      <c r="I291" s="147" t="str">
        <f t="shared" si="32"/>
        <v/>
      </c>
      <c r="J291" s="300">
        <f t="shared" si="33"/>
        <v>0</v>
      </c>
      <c r="K291" s="291"/>
      <c r="L291" s="230"/>
      <c r="M291" s="150"/>
      <c r="N291" s="292"/>
      <c r="O291" s="430"/>
      <c r="P291" s="317" t="str">
        <f t="shared" si="34"/>
        <v/>
      </c>
      <c r="Q291" s="289" t="str">
        <f>IF(A291="","",IF(OR(N291&lt;'Summary Financial Statement'!$I$9,N291&gt;'Summary Financial Statement'!$L$9),"CHECK DATES",""))</f>
        <v/>
      </c>
      <c r="R291" s="295">
        <f t="shared" si="36"/>
        <v>0</v>
      </c>
      <c r="S291" s="293" t="str">
        <f t="shared" si="37"/>
        <v/>
      </c>
      <c r="T291" s="294"/>
    </row>
    <row r="292" spans="1:20" ht="15" x14ac:dyDescent="0.25">
      <c r="A292" s="186"/>
      <c r="B292" s="195">
        <v>283</v>
      </c>
      <c r="C292" s="256"/>
      <c r="D292" s="232"/>
      <c r="E292" s="192">
        <f t="shared" si="35"/>
        <v>10</v>
      </c>
      <c r="F292" s="144" t="str">
        <f>IFERROR(IF(MID(D292,4,3)="AFE",VLOOKUP(D292,'Affiliated entities'!$B$7:$T$37,2,FALSE),VLOOKUP(A292,Beneficiaries!$A$9:$C$38,2,FALSE)),"")</f>
        <v/>
      </c>
      <c r="G292" s="187" t="str">
        <f>IFERROR(IF(MID(D292,4,3)="AFE",VLOOKUP(D292,'Affiliated entities'!$B$7:$T$37,4,FALSE),VLOOKUP(A292,Beneficiaries!$A$9:$C$38,3,FALSE)),"")</f>
        <v/>
      </c>
      <c r="H292" s="188" t="b">
        <f t="shared" si="31"/>
        <v>1</v>
      </c>
      <c r="I292" s="147" t="str">
        <f t="shared" si="32"/>
        <v/>
      </c>
      <c r="J292" s="300">
        <f t="shared" si="33"/>
        <v>0</v>
      </c>
      <c r="K292" s="291"/>
      <c r="L292" s="230"/>
      <c r="M292" s="150"/>
      <c r="N292" s="292"/>
      <c r="O292" s="430"/>
      <c r="P292" s="317" t="str">
        <f t="shared" si="34"/>
        <v/>
      </c>
      <c r="Q292" s="289" t="str">
        <f>IF(A292="","",IF(OR(N292&lt;'Summary Financial Statement'!$I$9,N292&gt;'Summary Financial Statement'!$L$9),"CHECK DATES",""))</f>
        <v/>
      </c>
      <c r="R292" s="295">
        <f t="shared" si="36"/>
        <v>0</v>
      </c>
      <c r="S292" s="293" t="str">
        <f t="shared" si="37"/>
        <v/>
      </c>
      <c r="T292" s="294"/>
    </row>
    <row r="293" spans="1:20" ht="15" x14ac:dyDescent="0.25">
      <c r="A293" s="186"/>
      <c r="B293" s="195">
        <v>284</v>
      </c>
      <c r="C293" s="256"/>
      <c r="D293" s="232"/>
      <c r="E293" s="192">
        <f t="shared" si="35"/>
        <v>10</v>
      </c>
      <c r="F293" s="144" t="str">
        <f>IFERROR(IF(MID(D293,4,3)="AFE",VLOOKUP(D293,'Affiliated entities'!$B$7:$T$37,2,FALSE),VLOOKUP(A293,Beneficiaries!$A$9:$C$38,2,FALSE)),"")</f>
        <v/>
      </c>
      <c r="G293" s="187" t="str">
        <f>IFERROR(IF(MID(D293,4,3)="AFE",VLOOKUP(D293,'Affiliated entities'!$B$7:$T$37,4,FALSE),VLOOKUP(A293,Beneficiaries!$A$9:$C$38,3,FALSE)),"")</f>
        <v/>
      </c>
      <c r="H293" s="188" t="b">
        <f t="shared" si="31"/>
        <v>1</v>
      </c>
      <c r="I293" s="147" t="str">
        <f t="shared" si="32"/>
        <v/>
      </c>
      <c r="J293" s="300">
        <f t="shared" si="33"/>
        <v>0</v>
      </c>
      <c r="K293" s="291"/>
      <c r="L293" s="230"/>
      <c r="M293" s="150"/>
      <c r="N293" s="292"/>
      <c r="O293" s="430"/>
      <c r="P293" s="317" t="str">
        <f t="shared" si="34"/>
        <v/>
      </c>
      <c r="Q293" s="289" t="str">
        <f>IF(A293="","",IF(OR(N293&lt;'Summary Financial Statement'!$I$9,N293&gt;'Summary Financial Statement'!$L$9),"CHECK DATES",""))</f>
        <v/>
      </c>
      <c r="R293" s="295">
        <f t="shared" si="36"/>
        <v>0</v>
      </c>
      <c r="S293" s="293" t="str">
        <f t="shared" si="37"/>
        <v/>
      </c>
      <c r="T293" s="294"/>
    </row>
    <row r="294" spans="1:20" ht="15" x14ac:dyDescent="0.25">
      <c r="A294" s="186"/>
      <c r="B294" s="195">
        <v>285</v>
      </c>
      <c r="C294" s="256"/>
      <c r="D294" s="232"/>
      <c r="E294" s="192">
        <f t="shared" si="35"/>
        <v>10</v>
      </c>
      <c r="F294" s="144" t="str">
        <f>IFERROR(IF(MID(D294,4,3)="AFE",VLOOKUP(D294,'Affiliated entities'!$B$7:$T$37,2,FALSE),VLOOKUP(A294,Beneficiaries!$A$9:$C$38,2,FALSE)),"")</f>
        <v/>
      </c>
      <c r="G294" s="187" t="str">
        <f>IFERROR(IF(MID(D294,4,3)="AFE",VLOOKUP(D294,'Affiliated entities'!$B$7:$T$37,4,FALSE),VLOOKUP(A294,Beneficiaries!$A$9:$C$38,3,FALSE)),"")</f>
        <v/>
      </c>
      <c r="H294" s="188" t="b">
        <f t="shared" si="31"/>
        <v>1</v>
      </c>
      <c r="I294" s="147" t="str">
        <f t="shared" si="32"/>
        <v/>
      </c>
      <c r="J294" s="300">
        <f t="shared" si="33"/>
        <v>0</v>
      </c>
      <c r="K294" s="291"/>
      <c r="L294" s="230"/>
      <c r="M294" s="150"/>
      <c r="N294" s="292"/>
      <c r="O294" s="430"/>
      <c r="P294" s="317" t="str">
        <f t="shared" si="34"/>
        <v/>
      </c>
      <c r="Q294" s="289" t="str">
        <f>IF(A294="","",IF(OR(N294&lt;'Summary Financial Statement'!$I$9,N294&gt;'Summary Financial Statement'!$L$9),"CHECK DATES",""))</f>
        <v/>
      </c>
      <c r="R294" s="295">
        <f t="shared" si="36"/>
        <v>0</v>
      </c>
      <c r="S294" s="293" t="str">
        <f t="shared" si="37"/>
        <v/>
      </c>
      <c r="T294" s="294"/>
    </row>
    <row r="295" spans="1:20" ht="15" x14ac:dyDescent="0.25">
      <c r="A295" s="186"/>
      <c r="B295" s="195">
        <v>286</v>
      </c>
      <c r="C295" s="256"/>
      <c r="D295" s="232"/>
      <c r="E295" s="192">
        <f t="shared" si="35"/>
        <v>10</v>
      </c>
      <c r="F295" s="144" t="str">
        <f>IFERROR(IF(MID(D295,4,3)="AFE",VLOOKUP(D295,'Affiliated entities'!$B$7:$T$37,2,FALSE),VLOOKUP(A295,Beneficiaries!$A$9:$C$38,2,FALSE)),"")</f>
        <v/>
      </c>
      <c r="G295" s="187" t="str">
        <f>IFERROR(IF(MID(D295,4,3)="AFE",VLOOKUP(D295,'Affiliated entities'!$B$7:$T$37,4,FALSE),VLOOKUP(A295,Beneficiaries!$A$9:$C$38,3,FALSE)),"")</f>
        <v/>
      </c>
      <c r="H295" s="188" t="b">
        <f t="shared" si="31"/>
        <v>1</v>
      </c>
      <c r="I295" s="147" t="str">
        <f t="shared" si="32"/>
        <v/>
      </c>
      <c r="J295" s="300">
        <f t="shared" si="33"/>
        <v>0</v>
      </c>
      <c r="K295" s="291"/>
      <c r="L295" s="230"/>
      <c r="M295" s="150"/>
      <c r="N295" s="292"/>
      <c r="O295" s="430"/>
      <c r="P295" s="317" t="str">
        <f t="shared" si="34"/>
        <v/>
      </c>
      <c r="Q295" s="289" t="str">
        <f>IF(A295="","",IF(OR(N295&lt;'Summary Financial Statement'!$I$9,N295&gt;'Summary Financial Statement'!$L$9),"CHECK DATES",""))</f>
        <v/>
      </c>
      <c r="R295" s="295">
        <f t="shared" si="36"/>
        <v>0</v>
      </c>
      <c r="S295" s="293" t="str">
        <f t="shared" si="37"/>
        <v/>
      </c>
      <c r="T295" s="294"/>
    </row>
    <row r="296" spans="1:20" ht="15" x14ac:dyDescent="0.25">
      <c r="A296" s="186"/>
      <c r="B296" s="195">
        <v>287</v>
      </c>
      <c r="C296" s="256"/>
      <c r="D296" s="232"/>
      <c r="E296" s="192">
        <f t="shared" si="35"/>
        <v>10</v>
      </c>
      <c r="F296" s="144" t="str">
        <f>IFERROR(IF(MID(D296,4,3)="AFE",VLOOKUP(D296,'Affiliated entities'!$B$7:$T$37,2,FALSE),VLOOKUP(A296,Beneficiaries!$A$9:$C$38,2,FALSE)),"")</f>
        <v/>
      </c>
      <c r="G296" s="187" t="str">
        <f>IFERROR(IF(MID(D296,4,3)="AFE",VLOOKUP(D296,'Affiliated entities'!$B$7:$T$37,4,FALSE),VLOOKUP(A296,Beneficiaries!$A$9:$C$38,3,FALSE)),"")</f>
        <v/>
      </c>
      <c r="H296" s="188" t="b">
        <f t="shared" si="31"/>
        <v>1</v>
      </c>
      <c r="I296" s="147" t="str">
        <f t="shared" si="32"/>
        <v/>
      </c>
      <c r="J296" s="300">
        <f t="shared" si="33"/>
        <v>0</v>
      </c>
      <c r="K296" s="291"/>
      <c r="L296" s="230"/>
      <c r="M296" s="150"/>
      <c r="N296" s="292"/>
      <c r="O296" s="430"/>
      <c r="P296" s="317" t="str">
        <f t="shared" si="34"/>
        <v/>
      </c>
      <c r="Q296" s="289" t="str">
        <f>IF(A296="","",IF(OR(N296&lt;'Summary Financial Statement'!$I$9,N296&gt;'Summary Financial Statement'!$L$9),"CHECK DATES",""))</f>
        <v/>
      </c>
      <c r="R296" s="295">
        <f t="shared" si="36"/>
        <v>0</v>
      </c>
      <c r="S296" s="293" t="str">
        <f t="shared" si="37"/>
        <v/>
      </c>
      <c r="T296" s="294"/>
    </row>
    <row r="297" spans="1:20" ht="15" x14ac:dyDescent="0.25">
      <c r="A297" s="186"/>
      <c r="B297" s="195">
        <v>288</v>
      </c>
      <c r="C297" s="256"/>
      <c r="D297" s="232"/>
      <c r="E297" s="192">
        <f t="shared" si="35"/>
        <v>10</v>
      </c>
      <c r="F297" s="144" t="str">
        <f>IFERROR(IF(MID(D297,4,3)="AFE",VLOOKUP(D297,'Affiliated entities'!$B$7:$T$37,2,FALSE),VLOOKUP(A297,Beneficiaries!$A$9:$C$38,2,FALSE)),"")</f>
        <v/>
      </c>
      <c r="G297" s="187" t="str">
        <f>IFERROR(IF(MID(D297,4,3)="AFE",VLOOKUP(D297,'Affiliated entities'!$B$7:$T$37,4,FALSE),VLOOKUP(A297,Beneficiaries!$A$9:$C$38,3,FALSE)),"")</f>
        <v/>
      </c>
      <c r="H297" s="188" t="b">
        <f t="shared" si="31"/>
        <v>1</v>
      </c>
      <c r="I297" s="147" t="str">
        <f t="shared" si="32"/>
        <v/>
      </c>
      <c r="J297" s="300">
        <f t="shared" si="33"/>
        <v>0</v>
      </c>
      <c r="K297" s="291"/>
      <c r="L297" s="230"/>
      <c r="M297" s="150"/>
      <c r="N297" s="292"/>
      <c r="O297" s="430"/>
      <c r="P297" s="317" t="str">
        <f t="shared" si="34"/>
        <v/>
      </c>
      <c r="Q297" s="289" t="str">
        <f>IF(A297="","",IF(OR(N297&lt;'Summary Financial Statement'!$I$9,N297&gt;'Summary Financial Statement'!$L$9),"CHECK DATES",""))</f>
        <v/>
      </c>
      <c r="R297" s="295">
        <f t="shared" si="36"/>
        <v>0</v>
      </c>
      <c r="S297" s="293" t="str">
        <f t="shared" si="37"/>
        <v/>
      </c>
      <c r="T297" s="294"/>
    </row>
    <row r="298" spans="1:20" ht="15" x14ac:dyDescent="0.25">
      <c r="A298" s="186"/>
      <c r="B298" s="195">
        <v>289</v>
      </c>
      <c r="C298" s="256"/>
      <c r="D298" s="232"/>
      <c r="E298" s="192">
        <f t="shared" si="35"/>
        <v>10</v>
      </c>
      <c r="F298" s="144" t="str">
        <f>IFERROR(IF(MID(D298,4,3)="AFE",VLOOKUP(D298,'Affiliated entities'!$B$7:$T$37,2,FALSE),VLOOKUP(A298,Beneficiaries!$A$9:$C$38,2,FALSE)),"")</f>
        <v/>
      </c>
      <c r="G298" s="187" t="str">
        <f>IFERROR(IF(MID(D298,4,3)="AFE",VLOOKUP(D298,'Affiliated entities'!$B$7:$T$37,4,FALSE),VLOOKUP(A298,Beneficiaries!$A$9:$C$38,3,FALSE)),"")</f>
        <v/>
      </c>
      <c r="H298" s="188" t="b">
        <f t="shared" si="31"/>
        <v>1</v>
      </c>
      <c r="I298" s="147" t="str">
        <f t="shared" si="32"/>
        <v/>
      </c>
      <c r="J298" s="300">
        <f t="shared" si="33"/>
        <v>0</v>
      </c>
      <c r="K298" s="291"/>
      <c r="L298" s="230"/>
      <c r="M298" s="150"/>
      <c r="N298" s="292"/>
      <c r="O298" s="430"/>
      <c r="P298" s="317" t="str">
        <f t="shared" si="34"/>
        <v/>
      </c>
      <c r="Q298" s="289" t="str">
        <f>IF(A298="","",IF(OR(N298&lt;'Summary Financial Statement'!$I$9,N298&gt;'Summary Financial Statement'!$L$9),"CHECK DATES",""))</f>
        <v/>
      </c>
      <c r="R298" s="295">
        <f t="shared" si="36"/>
        <v>0</v>
      </c>
      <c r="S298" s="293" t="str">
        <f t="shared" si="37"/>
        <v/>
      </c>
      <c r="T298" s="294"/>
    </row>
    <row r="299" spans="1:20" ht="15" x14ac:dyDescent="0.25">
      <c r="A299" s="186"/>
      <c r="B299" s="195">
        <v>290</v>
      </c>
      <c r="C299" s="256"/>
      <c r="D299" s="232"/>
      <c r="E299" s="192">
        <f t="shared" si="35"/>
        <v>10</v>
      </c>
      <c r="F299" s="144" t="str">
        <f>IFERROR(IF(MID(D299,4,3)="AFE",VLOOKUP(D299,'Affiliated entities'!$B$7:$T$37,2,FALSE),VLOOKUP(A299,Beneficiaries!$A$9:$C$38,2,FALSE)),"")</f>
        <v/>
      </c>
      <c r="G299" s="187" t="str">
        <f>IFERROR(IF(MID(D299,4,3)="AFE",VLOOKUP(D299,'Affiliated entities'!$B$7:$T$37,4,FALSE),VLOOKUP(A299,Beneficiaries!$A$9:$C$38,3,FALSE)),"")</f>
        <v/>
      </c>
      <c r="H299" s="188" t="b">
        <f t="shared" si="31"/>
        <v>1</v>
      </c>
      <c r="I299" s="147" t="str">
        <f t="shared" si="32"/>
        <v/>
      </c>
      <c r="J299" s="300">
        <f t="shared" si="33"/>
        <v>0</v>
      </c>
      <c r="K299" s="291"/>
      <c r="L299" s="230"/>
      <c r="M299" s="150"/>
      <c r="N299" s="292"/>
      <c r="O299" s="430"/>
      <c r="P299" s="317" t="str">
        <f t="shared" si="34"/>
        <v/>
      </c>
      <c r="Q299" s="289" t="str">
        <f>IF(A299="","",IF(OR(N299&lt;'Summary Financial Statement'!$I$9,N299&gt;'Summary Financial Statement'!$L$9),"CHECK DATES",""))</f>
        <v/>
      </c>
      <c r="R299" s="295">
        <f t="shared" si="36"/>
        <v>0</v>
      </c>
      <c r="S299" s="293" t="str">
        <f t="shared" si="37"/>
        <v/>
      </c>
      <c r="T299" s="294"/>
    </row>
    <row r="300" spans="1:20" ht="15" x14ac:dyDescent="0.25">
      <c r="A300" s="186"/>
      <c r="B300" s="195">
        <v>291</v>
      </c>
      <c r="C300" s="256"/>
      <c r="D300" s="232"/>
      <c r="E300" s="192">
        <f t="shared" si="35"/>
        <v>10</v>
      </c>
      <c r="F300" s="144" t="str">
        <f>IFERROR(IF(MID(D300,4,3)="AFE",VLOOKUP(D300,'Affiliated entities'!$B$7:$T$37,2,FALSE),VLOOKUP(A300,Beneficiaries!$A$9:$C$38,2,FALSE)),"")</f>
        <v/>
      </c>
      <c r="G300" s="187" t="str">
        <f>IFERROR(IF(MID(D300,4,3)="AFE",VLOOKUP(D300,'Affiliated entities'!$B$7:$T$37,4,FALSE),VLOOKUP(A300,Beneficiaries!$A$9:$C$38,3,FALSE)),"")</f>
        <v/>
      </c>
      <c r="H300" s="188" t="b">
        <f t="shared" si="31"/>
        <v>1</v>
      </c>
      <c r="I300" s="147" t="str">
        <f t="shared" si="32"/>
        <v/>
      </c>
      <c r="J300" s="300">
        <f t="shared" si="33"/>
        <v>0</v>
      </c>
      <c r="K300" s="291"/>
      <c r="L300" s="230"/>
      <c r="M300" s="150"/>
      <c r="N300" s="292"/>
      <c r="O300" s="430"/>
      <c r="P300" s="317" t="str">
        <f t="shared" si="34"/>
        <v/>
      </c>
      <c r="Q300" s="289" t="str">
        <f>IF(A300="","",IF(OR(N300&lt;'Summary Financial Statement'!$I$9,N300&gt;'Summary Financial Statement'!$L$9),"CHECK DATES",""))</f>
        <v/>
      </c>
      <c r="R300" s="295">
        <f t="shared" si="36"/>
        <v>0</v>
      </c>
      <c r="S300" s="293" t="str">
        <f t="shared" si="37"/>
        <v/>
      </c>
      <c r="T300" s="294"/>
    </row>
    <row r="301" spans="1:20" ht="15" x14ac:dyDescent="0.25">
      <c r="A301" s="186"/>
      <c r="B301" s="195">
        <v>292</v>
      </c>
      <c r="C301" s="256"/>
      <c r="D301" s="232"/>
      <c r="E301" s="192">
        <f t="shared" si="35"/>
        <v>10</v>
      </c>
      <c r="F301" s="144" t="str">
        <f>IFERROR(IF(MID(D301,4,3)="AFE",VLOOKUP(D301,'Affiliated entities'!$B$7:$T$37,2,FALSE),VLOOKUP(A301,Beneficiaries!$A$9:$C$38,2,FALSE)),"")</f>
        <v/>
      </c>
      <c r="G301" s="187" t="str">
        <f>IFERROR(IF(MID(D301,4,3)="AFE",VLOOKUP(D301,'Affiliated entities'!$B$7:$T$37,4,FALSE),VLOOKUP(A301,Beneficiaries!$A$9:$C$38,3,FALSE)),"")</f>
        <v/>
      </c>
      <c r="H301" s="188" t="b">
        <f t="shared" si="31"/>
        <v>1</v>
      </c>
      <c r="I301" s="147" t="str">
        <f t="shared" si="32"/>
        <v/>
      </c>
      <c r="J301" s="300">
        <f t="shared" si="33"/>
        <v>0</v>
      </c>
      <c r="K301" s="291"/>
      <c r="L301" s="230"/>
      <c r="M301" s="150"/>
      <c r="N301" s="292"/>
      <c r="O301" s="430"/>
      <c r="P301" s="317" t="str">
        <f t="shared" si="34"/>
        <v/>
      </c>
      <c r="Q301" s="289" t="str">
        <f>IF(A301="","",IF(OR(N301&lt;'Summary Financial Statement'!$I$9,N301&gt;'Summary Financial Statement'!$L$9),"CHECK DATES",""))</f>
        <v/>
      </c>
      <c r="R301" s="295">
        <f t="shared" si="36"/>
        <v>0</v>
      </c>
      <c r="S301" s="293" t="str">
        <f t="shared" si="37"/>
        <v/>
      </c>
      <c r="T301" s="294"/>
    </row>
    <row r="302" spans="1:20" ht="15" x14ac:dyDescent="0.25">
      <c r="A302" s="186"/>
      <c r="B302" s="195">
        <v>293</v>
      </c>
      <c r="C302" s="256"/>
      <c r="D302" s="232"/>
      <c r="E302" s="192">
        <f t="shared" si="35"/>
        <v>10</v>
      </c>
      <c r="F302" s="144" t="str">
        <f>IFERROR(IF(MID(D302,4,3)="AFE",VLOOKUP(D302,'Affiliated entities'!$B$7:$T$37,2,FALSE),VLOOKUP(A302,Beneficiaries!$A$9:$C$38,2,FALSE)),"")</f>
        <v/>
      </c>
      <c r="G302" s="187" t="str">
        <f>IFERROR(IF(MID(D302,4,3)="AFE",VLOOKUP(D302,'Affiliated entities'!$B$7:$T$37,4,FALSE),VLOOKUP(A302,Beneficiaries!$A$9:$C$38,3,FALSE)),"")</f>
        <v/>
      </c>
      <c r="H302" s="188" t="b">
        <f t="shared" si="31"/>
        <v>1</v>
      </c>
      <c r="I302" s="147" t="str">
        <f t="shared" si="32"/>
        <v/>
      </c>
      <c r="J302" s="300">
        <f t="shared" si="33"/>
        <v>0</v>
      </c>
      <c r="K302" s="291"/>
      <c r="L302" s="230"/>
      <c r="M302" s="150"/>
      <c r="N302" s="292"/>
      <c r="O302" s="430"/>
      <c r="P302" s="317" t="str">
        <f t="shared" si="34"/>
        <v/>
      </c>
      <c r="Q302" s="289" t="str">
        <f>IF(A302="","",IF(OR(N302&lt;'Summary Financial Statement'!$I$9,N302&gt;'Summary Financial Statement'!$L$9),"CHECK DATES",""))</f>
        <v/>
      </c>
      <c r="R302" s="295">
        <f t="shared" si="36"/>
        <v>0</v>
      </c>
      <c r="S302" s="293" t="str">
        <f t="shared" si="37"/>
        <v/>
      </c>
      <c r="T302" s="294"/>
    </row>
    <row r="303" spans="1:20" ht="15" x14ac:dyDescent="0.25">
      <c r="A303" s="186"/>
      <c r="B303" s="195">
        <v>294</v>
      </c>
      <c r="C303" s="256"/>
      <c r="D303" s="232"/>
      <c r="E303" s="192">
        <f t="shared" si="35"/>
        <v>10</v>
      </c>
      <c r="F303" s="144" t="str">
        <f>IFERROR(IF(MID(D303,4,3)="AFE",VLOOKUP(D303,'Affiliated entities'!$B$7:$T$37,2,FALSE),VLOOKUP(A303,Beneficiaries!$A$9:$C$38,2,FALSE)),"")</f>
        <v/>
      </c>
      <c r="G303" s="187" t="str">
        <f>IFERROR(IF(MID(D303,4,3)="AFE",VLOOKUP(D303,'Affiliated entities'!$B$7:$T$37,4,FALSE),VLOOKUP(A303,Beneficiaries!$A$9:$C$38,3,FALSE)),"")</f>
        <v/>
      </c>
      <c r="H303" s="188" t="b">
        <f t="shared" si="31"/>
        <v>1</v>
      </c>
      <c r="I303" s="147" t="str">
        <f t="shared" si="32"/>
        <v/>
      </c>
      <c r="J303" s="300">
        <f t="shared" si="33"/>
        <v>0</v>
      </c>
      <c r="K303" s="291"/>
      <c r="L303" s="230"/>
      <c r="M303" s="150"/>
      <c r="N303" s="292"/>
      <c r="O303" s="430"/>
      <c r="P303" s="317" t="str">
        <f t="shared" si="34"/>
        <v/>
      </c>
      <c r="Q303" s="289" t="str">
        <f>IF(A303="","",IF(OR(N303&lt;'Summary Financial Statement'!$I$9,N303&gt;'Summary Financial Statement'!$L$9),"CHECK DATES",""))</f>
        <v/>
      </c>
      <c r="R303" s="295">
        <f t="shared" si="36"/>
        <v>0</v>
      </c>
      <c r="S303" s="293" t="str">
        <f t="shared" si="37"/>
        <v/>
      </c>
      <c r="T303" s="294"/>
    </row>
    <row r="304" spans="1:20" ht="15" x14ac:dyDescent="0.25">
      <c r="A304" s="186"/>
      <c r="B304" s="195">
        <v>295</v>
      </c>
      <c r="C304" s="256"/>
      <c r="D304" s="232"/>
      <c r="E304" s="192">
        <f t="shared" si="35"/>
        <v>10</v>
      </c>
      <c r="F304" s="144" t="str">
        <f>IFERROR(IF(MID(D304,4,3)="AFE",VLOOKUP(D304,'Affiliated entities'!$B$7:$T$37,2,FALSE),VLOOKUP(A304,Beneficiaries!$A$9:$C$38,2,FALSE)),"")</f>
        <v/>
      </c>
      <c r="G304" s="187" t="str">
        <f>IFERROR(IF(MID(D304,4,3)="AFE",VLOOKUP(D304,'Affiliated entities'!$B$7:$T$37,4,FALSE),VLOOKUP(A304,Beneficiaries!$A$9:$C$38,3,FALSE)),"")</f>
        <v/>
      </c>
      <c r="H304" s="188" t="b">
        <f t="shared" si="31"/>
        <v>1</v>
      </c>
      <c r="I304" s="147" t="str">
        <f t="shared" si="32"/>
        <v/>
      </c>
      <c r="J304" s="300">
        <f t="shared" si="33"/>
        <v>0</v>
      </c>
      <c r="K304" s="291"/>
      <c r="L304" s="230"/>
      <c r="M304" s="150"/>
      <c r="N304" s="292"/>
      <c r="O304" s="430"/>
      <c r="P304" s="317" t="str">
        <f t="shared" si="34"/>
        <v/>
      </c>
      <c r="Q304" s="289" t="str">
        <f>IF(A304="","",IF(OR(N304&lt;'Summary Financial Statement'!$I$9,N304&gt;'Summary Financial Statement'!$L$9),"CHECK DATES",""))</f>
        <v/>
      </c>
      <c r="R304" s="295">
        <f t="shared" si="36"/>
        <v>0</v>
      </c>
      <c r="S304" s="293" t="str">
        <f t="shared" si="37"/>
        <v/>
      </c>
      <c r="T304" s="294"/>
    </row>
    <row r="305" spans="1:20" ht="15" x14ac:dyDescent="0.25">
      <c r="A305" s="186"/>
      <c r="B305" s="195">
        <v>296</v>
      </c>
      <c r="C305" s="256"/>
      <c r="D305" s="232"/>
      <c r="E305" s="192">
        <f t="shared" si="35"/>
        <v>10</v>
      </c>
      <c r="F305" s="144" t="str">
        <f>IFERROR(IF(MID(D305,4,3)="AFE",VLOOKUP(D305,'Affiliated entities'!$B$7:$T$37,2,FALSE),VLOOKUP(A305,Beneficiaries!$A$9:$C$38,2,FALSE)),"")</f>
        <v/>
      </c>
      <c r="G305" s="187" t="str">
        <f>IFERROR(IF(MID(D305,4,3)="AFE",VLOOKUP(D305,'Affiliated entities'!$B$7:$T$37,4,FALSE),VLOOKUP(A305,Beneficiaries!$A$9:$C$38,3,FALSE)),"")</f>
        <v/>
      </c>
      <c r="H305" s="188" t="b">
        <f t="shared" si="31"/>
        <v>1</v>
      </c>
      <c r="I305" s="147" t="str">
        <f t="shared" si="32"/>
        <v/>
      </c>
      <c r="J305" s="300">
        <f t="shared" si="33"/>
        <v>0</v>
      </c>
      <c r="K305" s="291"/>
      <c r="L305" s="230"/>
      <c r="M305" s="150"/>
      <c r="N305" s="292"/>
      <c r="O305" s="430"/>
      <c r="P305" s="317" t="str">
        <f t="shared" si="34"/>
        <v/>
      </c>
      <c r="Q305" s="289" t="str">
        <f>IF(A305="","",IF(OR(N305&lt;'Summary Financial Statement'!$I$9,N305&gt;'Summary Financial Statement'!$L$9),"CHECK DATES",""))</f>
        <v/>
      </c>
      <c r="R305" s="295">
        <f t="shared" si="36"/>
        <v>0</v>
      </c>
      <c r="S305" s="293" t="str">
        <f t="shared" si="37"/>
        <v/>
      </c>
      <c r="T305" s="294"/>
    </row>
    <row r="306" spans="1:20" ht="15" x14ac:dyDescent="0.25">
      <c r="A306" s="186"/>
      <c r="B306" s="195">
        <v>297</v>
      </c>
      <c r="C306" s="256"/>
      <c r="D306" s="232"/>
      <c r="E306" s="192">
        <f t="shared" si="35"/>
        <v>10</v>
      </c>
      <c r="F306" s="144" t="str">
        <f>IFERROR(IF(MID(D306,4,3)="AFE",VLOOKUP(D306,'Affiliated entities'!$B$7:$T$37,2,FALSE),VLOOKUP(A306,Beneficiaries!$A$9:$C$38,2,FALSE)),"")</f>
        <v/>
      </c>
      <c r="G306" s="187" t="str">
        <f>IFERROR(IF(MID(D306,4,3)="AFE",VLOOKUP(D306,'Affiliated entities'!$B$7:$T$37,4,FALSE),VLOOKUP(A306,Beneficiaries!$A$9:$C$38,3,FALSE)),"")</f>
        <v/>
      </c>
      <c r="H306" s="188" t="b">
        <f t="shared" si="31"/>
        <v>1</v>
      </c>
      <c r="I306" s="147" t="str">
        <f t="shared" si="32"/>
        <v/>
      </c>
      <c r="J306" s="300">
        <f t="shared" si="33"/>
        <v>0</v>
      </c>
      <c r="K306" s="291"/>
      <c r="L306" s="230"/>
      <c r="M306" s="150"/>
      <c r="N306" s="292"/>
      <c r="O306" s="430"/>
      <c r="P306" s="317" t="str">
        <f t="shared" si="34"/>
        <v/>
      </c>
      <c r="Q306" s="289" t="str">
        <f>IF(A306="","",IF(OR(N306&lt;'Summary Financial Statement'!$I$9,N306&gt;'Summary Financial Statement'!$L$9),"CHECK DATES",""))</f>
        <v/>
      </c>
      <c r="R306" s="295">
        <f t="shared" si="36"/>
        <v>0</v>
      </c>
      <c r="S306" s="293" t="str">
        <f t="shared" si="37"/>
        <v/>
      </c>
      <c r="T306" s="294"/>
    </row>
    <row r="307" spans="1:20" ht="15" x14ac:dyDescent="0.25">
      <c r="A307" s="186"/>
      <c r="B307" s="195">
        <v>298</v>
      </c>
      <c r="C307" s="256"/>
      <c r="D307" s="232"/>
      <c r="E307" s="192">
        <f t="shared" si="35"/>
        <v>10</v>
      </c>
      <c r="F307" s="144" t="str">
        <f>IFERROR(IF(MID(D307,4,3)="AFE",VLOOKUP(D307,'Affiliated entities'!$B$7:$T$37,2,FALSE),VLOOKUP(A307,Beneficiaries!$A$9:$C$38,2,FALSE)),"")</f>
        <v/>
      </c>
      <c r="G307" s="187" t="str">
        <f>IFERROR(IF(MID(D307,4,3)="AFE",VLOOKUP(D307,'Affiliated entities'!$B$7:$T$37,4,FALSE),VLOOKUP(A307,Beneficiaries!$A$9:$C$38,3,FALSE)),"")</f>
        <v/>
      </c>
      <c r="H307" s="188" t="b">
        <f t="shared" si="31"/>
        <v>1</v>
      </c>
      <c r="I307" s="147" t="str">
        <f t="shared" si="32"/>
        <v/>
      </c>
      <c r="J307" s="300">
        <f t="shared" si="33"/>
        <v>0</v>
      </c>
      <c r="K307" s="291"/>
      <c r="L307" s="230"/>
      <c r="M307" s="150"/>
      <c r="N307" s="292"/>
      <c r="O307" s="430"/>
      <c r="P307" s="317" t="str">
        <f t="shared" si="34"/>
        <v/>
      </c>
      <c r="Q307" s="289" t="str">
        <f>IF(A307="","",IF(OR(N307&lt;'Summary Financial Statement'!$I$9,N307&gt;'Summary Financial Statement'!$L$9),"CHECK DATES",""))</f>
        <v/>
      </c>
      <c r="R307" s="295">
        <f t="shared" si="36"/>
        <v>0</v>
      </c>
      <c r="S307" s="293" t="str">
        <f t="shared" si="37"/>
        <v/>
      </c>
      <c r="T307" s="294"/>
    </row>
    <row r="308" spans="1:20" ht="15" x14ac:dyDescent="0.25">
      <c r="A308" s="186"/>
      <c r="B308" s="195">
        <v>299</v>
      </c>
      <c r="C308" s="256"/>
      <c r="D308" s="232"/>
      <c r="E308" s="192">
        <f t="shared" si="35"/>
        <v>10</v>
      </c>
      <c r="F308" s="144" t="str">
        <f>IFERROR(IF(MID(D308,4,3)="AFE",VLOOKUP(D308,'Affiliated entities'!$B$7:$T$37,2,FALSE),VLOOKUP(A308,Beneficiaries!$A$9:$C$38,2,FALSE)),"")</f>
        <v/>
      </c>
      <c r="G308" s="187" t="str">
        <f>IFERROR(IF(MID(D308,4,3)="AFE",VLOOKUP(D308,'Affiliated entities'!$B$7:$T$37,4,FALSE),VLOOKUP(A308,Beneficiaries!$A$9:$C$38,3,FALSE)),"")</f>
        <v/>
      </c>
      <c r="H308" s="188" t="b">
        <f t="shared" si="31"/>
        <v>1</v>
      </c>
      <c r="I308" s="147" t="str">
        <f t="shared" si="32"/>
        <v/>
      </c>
      <c r="J308" s="300">
        <f t="shared" si="33"/>
        <v>0</v>
      </c>
      <c r="K308" s="291"/>
      <c r="L308" s="230"/>
      <c r="M308" s="150"/>
      <c r="N308" s="292"/>
      <c r="O308" s="430"/>
      <c r="P308" s="317" t="str">
        <f t="shared" si="34"/>
        <v/>
      </c>
      <c r="Q308" s="289" t="str">
        <f>IF(A308="","",IF(OR(N308&lt;'Summary Financial Statement'!$I$9,N308&gt;'Summary Financial Statement'!$L$9),"CHECK DATES",""))</f>
        <v/>
      </c>
      <c r="R308" s="295">
        <f t="shared" si="36"/>
        <v>0</v>
      </c>
      <c r="S308" s="293" t="str">
        <f t="shared" si="37"/>
        <v/>
      </c>
      <c r="T308" s="294"/>
    </row>
    <row r="309" spans="1:20" ht="15.75" thickBot="1" x14ac:dyDescent="0.3">
      <c r="A309" s="186"/>
      <c r="B309" s="195">
        <v>300</v>
      </c>
      <c r="C309" s="256"/>
      <c r="D309" s="232"/>
      <c r="E309" s="192">
        <f t="shared" si="35"/>
        <v>10</v>
      </c>
      <c r="F309" s="144" t="str">
        <f>IFERROR(IF(MID(D309,4,3)="AFE",VLOOKUP(D309,'Affiliated entities'!$B$7:$T$37,2,FALSE),VLOOKUP(A309,Beneficiaries!$A$9:$C$38,2,FALSE)),"")</f>
        <v/>
      </c>
      <c r="G309" s="187" t="str">
        <f>IFERROR(IF(MID(D309,4,3)="AFE",VLOOKUP(D309,'Affiliated entities'!$B$7:$T$37,4,FALSE),VLOOKUP(A309,Beneficiaries!$A$9:$C$38,3,FALSE)),"")</f>
        <v/>
      </c>
      <c r="H309" s="188" t="b">
        <f t="shared" si="31"/>
        <v>1</v>
      </c>
      <c r="I309" s="147" t="str">
        <f t="shared" si="32"/>
        <v/>
      </c>
      <c r="J309" s="300">
        <f t="shared" si="33"/>
        <v>0</v>
      </c>
      <c r="K309" s="296"/>
      <c r="L309" s="230"/>
      <c r="M309" s="297"/>
      <c r="N309" s="298"/>
      <c r="O309" s="431"/>
      <c r="P309" s="317" t="str">
        <f t="shared" si="34"/>
        <v/>
      </c>
      <c r="Q309" s="289" t="str">
        <f>IF(A309="","",IF(OR(N309&lt;'Summary Financial Statement'!$I$9,N309&gt;'Summary Financial Statement'!$L$9),"CHECK DATES",""))</f>
        <v/>
      </c>
      <c r="R309" s="295">
        <f>O309</f>
        <v>0</v>
      </c>
      <c r="S309" s="293" t="str">
        <f>IF(R309&lt;O309,O309-R309,"")</f>
        <v/>
      </c>
      <c r="T309" s="294"/>
    </row>
    <row r="310" spans="1:20" x14ac:dyDescent="0.2"/>
  </sheetData>
  <sheetProtection algorithmName="SHA-512" hashValue="TeZ3AKtkp05Bz6AGsAugEuappSMzlQw2A8j1Qw+3sc4mzneH9fkYf2Jz1onE2OHWw7UTENZfOybFOPkcOcW4yg==" saltValue="vd1q/XHrUQNc7yM72TKyqw==" spinCount="100000" sheet="1" selectLockedCells="1"/>
  <mergeCells count="14">
    <mergeCell ref="N8:N9"/>
    <mergeCell ref="Q5:T5"/>
    <mergeCell ref="B8:B9"/>
    <mergeCell ref="A8:A9"/>
    <mergeCell ref="K8:K9"/>
    <mergeCell ref="M8:M9"/>
    <mergeCell ref="C8:C9"/>
    <mergeCell ref="D9:E9"/>
    <mergeCell ref="B2:E2"/>
    <mergeCell ref="K2:M2"/>
    <mergeCell ref="B3:E3"/>
    <mergeCell ref="K3:M3"/>
    <mergeCell ref="L8:L9"/>
    <mergeCell ref="D8:E8"/>
  </mergeCells>
  <phoneticPr fontId="12" type="noConversion"/>
  <conditionalFormatting sqref="Q10:Q309">
    <cfRule type="cellIs" dxfId="10" priority="5" stopIfTrue="1" operator="notEqual">
      <formula>""</formula>
    </cfRule>
  </conditionalFormatting>
  <conditionalFormatting sqref="R10:R309">
    <cfRule type="cellIs" dxfId="9" priority="6" stopIfTrue="1" operator="notEqual">
      <formula>$O10</formula>
    </cfRule>
  </conditionalFormatting>
  <dataValidations count="4">
    <dataValidation type="date" errorStyle="warning" allowBlank="1" showInputMessage="1" showErrorMessage="1" errorTitle="Ineligible Date " error="Be aware that the date you have entered is not covered by the eligibility period (sheet &quot;Summary&quot;)" sqref="N10:N309">
      <formula1>$N$5</formula1>
      <formula2>$N$6</formula2>
    </dataValidation>
    <dataValidation type="list" allowBlank="1" showInputMessage="1" showErrorMessage="1" sqref="A10:A309">
      <formula1>LISTA</formula1>
    </dataValidation>
    <dataValidation type="list" allowBlank="1" showInputMessage="1" showErrorMessage="1" sqref="D10:D309">
      <formula1>LISTA3</formula1>
    </dataValidation>
    <dataValidation type="list" allowBlank="1" showInputMessage="1" showErrorMessage="1" sqref="L10:L309">
      <formula1>"WP1,WP2,WP3,WP4,WP5,WP6,WP7,WP8,WP9,WP10,WP11,WP12"</formula1>
    </dataValidation>
  </dataValidations>
  <hyperlinks>
    <hyperlink ref="D1" r:id="rId1"/>
  </hyperlinks>
  <printOptions horizontalCentered="1" verticalCentered="1"/>
  <pageMargins left="0.74803149606299213" right="0.74803149606299213" top="0.98425196850393704" bottom="0.98425196850393704" header="0.51181102362204722" footer="0.51181102362204722"/>
  <pageSetup paperSize="9" scale="62" fitToHeight="0" orientation="landscape" r:id="rId2"/>
  <headerFooter alignWithMargins="0">
    <oddHeader>&amp;A</oddHeader>
  </headerFooter>
  <ignoredErrors>
    <ignoredError sqref="S10:S309" unlockedFormula="1"/>
  </ignoredErrors>
  <drawing r:id="rId3"/>
  <extLst>
    <ext xmlns:x14="http://schemas.microsoft.com/office/spreadsheetml/2009/9/main" uri="{78C0D931-6437-407d-A8EE-F0AAD7539E65}">
      <x14:conditionalFormattings>
        <x14:conditionalFormatting xmlns:xm="http://schemas.microsoft.com/office/excel/2006/main">
          <x14:cfRule type="iconSet" priority="4" id="{4D223A5F-6932-4201-BBFB-FA866BE94BAE}">
            <x14:iconSet iconSet="3Symbols2" custom="1">
              <x14:cfvo type="percent">
                <xm:f>0</xm:f>
              </x14:cfvo>
              <x14:cfvo type="num">
                <xm:f>0</xm:f>
              </x14:cfvo>
              <x14:cfvo type="num">
                <xm:f>9</xm:f>
              </x14:cfvo>
              <x14:cfIcon iconSet="3Symbols2" iconId="0"/>
              <x14:cfIcon iconSet="3Symbols2" iconId="0"/>
              <x14:cfIcon iconSet="3Symbols2" iconId="2"/>
            </x14:iconSet>
          </x14:cfRule>
          <xm:sqref>E11:E309</xm:sqref>
        </x14:conditionalFormatting>
        <x14:conditionalFormatting xmlns:xm="http://schemas.microsoft.com/office/excel/2006/main">
          <x14:cfRule type="iconSet" priority="3" id="{A17F6C3F-A349-4600-B022-68D9A4270E69}">
            <x14:iconSet iconSet="3Symbols2" custom="1">
              <x14:cfvo type="percent">
                <xm:f>0</xm:f>
              </x14:cfvo>
              <x14:cfvo type="num">
                <xm:f>0</xm:f>
              </x14:cfvo>
              <x14:cfvo type="num">
                <xm:f>9</xm:f>
              </x14:cfvo>
              <x14:cfIcon iconSet="3Symbols2" iconId="0"/>
              <x14:cfIcon iconSet="3Symbols2" iconId="0"/>
              <x14:cfIcon iconSet="3Symbols2" iconId="2"/>
            </x14:iconSet>
          </x14:cfRule>
          <xm:sqref>E11:E309</xm:sqref>
        </x14:conditionalFormatting>
        <x14:conditionalFormatting xmlns:xm="http://schemas.microsoft.com/office/excel/2006/main">
          <x14:cfRule type="iconSet" priority="2" id="{03AFC93D-AACB-4DBA-B3B3-14728BFC9B30}">
            <x14:iconSet showValue="0" custom="1">
              <x14:cfvo type="percent">
                <xm:f>0</xm:f>
              </x14:cfvo>
              <x14:cfvo type="formula">
                <xm:f>1</xm:f>
              </x14:cfvo>
              <x14:cfvo type="formula">
                <xm:f>5</xm:f>
              </x14:cfvo>
              <x14:cfIcon iconSet="3TrafficLights1" iconId="0"/>
              <x14:cfIcon iconSet="3Symbols2" iconId="0"/>
              <x14:cfIcon iconSet="3TrafficLights1" iconId="2"/>
            </x14:iconSet>
          </x14:cfRule>
          <xm:sqref>H10:H309</xm:sqref>
        </x14:conditionalFormatting>
        <x14:conditionalFormatting xmlns:xm="http://schemas.microsoft.com/office/excel/2006/main">
          <x14:cfRule type="iconSet" priority="1" id="{2B67A4ED-032B-44E9-8089-C67001E9B133}">
            <x14:iconSet iconSet="3Symbols2" custom="1">
              <x14:cfvo type="percent">
                <xm:f>0</xm:f>
              </x14:cfvo>
              <x14:cfvo type="num">
                <xm:f>0</xm:f>
              </x14:cfvo>
              <x14:cfvo type="num">
                <xm:f>9</xm:f>
              </x14:cfvo>
              <x14:cfIcon iconSet="3Symbols2" iconId="0"/>
              <x14:cfIcon iconSet="3Symbols2" iconId="0"/>
              <x14:cfIcon iconSet="3Symbols2" iconId="2"/>
            </x14:iconSet>
          </x14:cfRule>
          <xm:sqref>E10:E309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230"/>
  <sheetViews>
    <sheetView workbookViewId="0">
      <selection activeCell="E33" sqref="E33"/>
    </sheetView>
  </sheetViews>
  <sheetFormatPr defaultColWidth="9.140625" defaultRowHeight="15.75" x14ac:dyDescent="0.25"/>
  <cols>
    <col min="1" max="1" width="9.140625" style="33"/>
    <col min="2" max="2" width="26.85546875" style="59" customWidth="1"/>
    <col min="3" max="3" width="8" style="94" bestFit="1" customWidth="1"/>
    <col min="4" max="4" width="20.5703125" style="33" customWidth="1"/>
    <col min="5" max="16384" width="9.140625" style="33"/>
  </cols>
  <sheetData>
    <row r="1" spans="2:4" ht="36" customHeight="1" thickBot="1" x14ac:dyDescent="0.3">
      <c r="B1" s="728"/>
      <c r="C1" s="728"/>
    </row>
    <row r="2" spans="2:4" ht="32.25" customHeight="1" thickBot="1" x14ac:dyDescent="0.3">
      <c r="B2" s="729" t="s">
        <v>32</v>
      </c>
      <c r="C2" s="730"/>
    </row>
    <row r="3" spans="2:4" s="34" customFormat="1" ht="65.25" customHeight="1" thickBot="1" x14ac:dyDescent="0.3">
      <c r="B3" s="60" t="s">
        <v>2</v>
      </c>
      <c r="C3" s="61" t="s">
        <v>94</v>
      </c>
      <c r="D3" s="33"/>
    </row>
    <row r="4" spans="2:4" s="34" customFormat="1" ht="65.25" customHeight="1" thickBot="1" x14ac:dyDescent="0.3">
      <c r="B4" s="101"/>
      <c r="C4" s="102"/>
      <c r="D4" s="33"/>
    </row>
    <row r="5" spans="2:4" x14ac:dyDescent="0.25">
      <c r="B5" s="79" t="s">
        <v>35</v>
      </c>
      <c r="C5" s="90" t="s">
        <v>8</v>
      </c>
    </row>
    <row r="6" spans="2:4" x14ac:dyDescent="0.25">
      <c r="B6" s="80" t="s">
        <v>595</v>
      </c>
      <c r="C6" s="90" t="s">
        <v>30</v>
      </c>
    </row>
    <row r="7" spans="2:4" x14ac:dyDescent="0.25">
      <c r="B7" s="80" t="s">
        <v>36</v>
      </c>
      <c r="C7" s="90" t="s">
        <v>6</v>
      </c>
      <c r="D7" s="67"/>
    </row>
    <row r="8" spans="2:4" x14ac:dyDescent="0.25">
      <c r="B8" s="80" t="s">
        <v>37</v>
      </c>
      <c r="C8" s="90" t="s">
        <v>9</v>
      </c>
      <c r="D8" s="67"/>
    </row>
    <row r="9" spans="2:4" x14ac:dyDescent="0.25">
      <c r="B9" s="80" t="s">
        <v>38</v>
      </c>
      <c r="C9" s="90" t="s">
        <v>10</v>
      </c>
      <c r="D9" s="67"/>
    </row>
    <row r="10" spans="2:4" x14ac:dyDescent="0.25">
      <c r="B10" s="80" t="s">
        <v>39</v>
      </c>
      <c r="C10" s="90" t="s">
        <v>11</v>
      </c>
      <c r="D10" s="67"/>
    </row>
    <row r="11" spans="2:4" x14ac:dyDescent="0.25">
      <c r="B11" s="80" t="s">
        <v>40</v>
      </c>
      <c r="C11" s="90" t="s">
        <v>95</v>
      </c>
      <c r="D11" s="67"/>
    </row>
    <row r="12" spans="2:4" x14ac:dyDescent="0.25">
      <c r="B12" s="80" t="s">
        <v>596</v>
      </c>
      <c r="C12" s="90" t="s">
        <v>12</v>
      </c>
      <c r="D12" s="67"/>
    </row>
    <row r="13" spans="2:4" x14ac:dyDescent="0.25">
      <c r="B13" s="80" t="s">
        <v>41</v>
      </c>
      <c r="C13" s="90" t="s">
        <v>13</v>
      </c>
      <c r="D13" s="67"/>
    </row>
    <row r="14" spans="2:4" x14ac:dyDescent="0.25">
      <c r="B14" s="80" t="s">
        <v>42</v>
      </c>
      <c r="C14" s="90" t="s">
        <v>14</v>
      </c>
    </row>
    <row r="15" spans="2:4" x14ac:dyDescent="0.25">
      <c r="B15" s="80" t="s">
        <v>43</v>
      </c>
      <c r="C15" s="90" t="s">
        <v>15</v>
      </c>
    </row>
    <row r="16" spans="2:4" x14ac:dyDescent="0.25">
      <c r="B16" s="80" t="s">
        <v>44</v>
      </c>
      <c r="C16" s="90" t="s">
        <v>7</v>
      </c>
    </row>
    <row r="17" spans="2:3" x14ac:dyDescent="0.25">
      <c r="B17" s="80" t="s">
        <v>45</v>
      </c>
      <c r="C17" s="90" t="s">
        <v>96</v>
      </c>
    </row>
    <row r="18" spans="2:3" x14ac:dyDescent="0.25">
      <c r="B18" s="80" t="s">
        <v>46</v>
      </c>
      <c r="C18" s="90" t="s">
        <v>16</v>
      </c>
    </row>
    <row r="19" spans="2:3" x14ac:dyDescent="0.25">
      <c r="B19" s="80" t="s">
        <v>47</v>
      </c>
      <c r="C19" s="90" t="s">
        <v>17</v>
      </c>
    </row>
    <row r="20" spans="2:3" x14ac:dyDescent="0.25">
      <c r="B20" s="80" t="s">
        <v>48</v>
      </c>
      <c r="C20" s="90" t="s">
        <v>18</v>
      </c>
    </row>
    <row r="21" spans="2:3" x14ac:dyDescent="0.25">
      <c r="B21" s="80" t="s">
        <v>49</v>
      </c>
      <c r="C21" s="90" t="s">
        <v>19</v>
      </c>
    </row>
    <row r="22" spans="2:3" x14ac:dyDescent="0.25">
      <c r="B22" s="80" t="s">
        <v>50</v>
      </c>
      <c r="C22" s="90" t="s">
        <v>20</v>
      </c>
    </row>
    <row r="23" spans="2:3" x14ac:dyDescent="0.25">
      <c r="B23" s="80" t="s">
        <v>51</v>
      </c>
      <c r="C23" s="90" t="s">
        <v>5</v>
      </c>
    </row>
    <row r="24" spans="2:3" x14ac:dyDescent="0.25">
      <c r="B24" s="80" t="s">
        <v>52</v>
      </c>
      <c r="C24" s="90" t="s">
        <v>21</v>
      </c>
    </row>
    <row r="25" spans="2:3" x14ac:dyDescent="0.25">
      <c r="B25" s="80" t="s">
        <v>53</v>
      </c>
      <c r="C25" s="90" t="s">
        <v>22</v>
      </c>
    </row>
    <row r="26" spans="2:3" x14ac:dyDescent="0.25">
      <c r="B26" s="80" t="s">
        <v>597</v>
      </c>
      <c r="C26" s="90" t="s">
        <v>31</v>
      </c>
    </row>
    <row r="27" spans="2:3" x14ac:dyDescent="0.25">
      <c r="B27" s="80" t="s">
        <v>598</v>
      </c>
      <c r="C27" s="90" t="s">
        <v>23</v>
      </c>
    </row>
    <row r="28" spans="2:3" x14ac:dyDescent="0.25">
      <c r="B28" s="80" t="s">
        <v>599</v>
      </c>
      <c r="C28" s="90" t="s">
        <v>24</v>
      </c>
    </row>
    <row r="29" spans="2:3" x14ac:dyDescent="0.25">
      <c r="B29" s="80" t="s">
        <v>54</v>
      </c>
      <c r="C29" s="90" t="s">
        <v>25</v>
      </c>
    </row>
    <row r="30" spans="2:3" x14ac:dyDescent="0.25">
      <c r="B30" s="80" t="s">
        <v>55</v>
      </c>
      <c r="C30" s="90" t="s">
        <v>26</v>
      </c>
    </row>
    <row r="31" spans="2:3" ht="16.5" thickBot="1" x14ac:dyDescent="0.3">
      <c r="B31" s="81" t="s">
        <v>56</v>
      </c>
      <c r="C31" s="96" t="s">
        <v>61</v>
      </c>
    </row>
    <row r="32" spans="2:3" x14ac:dyDescent="0.25">
      <c r="B32" s="82" t="s">
        <v>57</v>
      </c>
      <c r="C32" s="95" t="s">
        <v>27</v>
      </c>
    </row>
    <row r="33" spans="1:3" x14ac:dyDescent="0.25">
      <c r="B33" s="80" t="s">
        <v>58</v>
      </c>
      <c r="C33" s="90" t="s">
        <v>28</v>
      </c>
    </row>
    <row r="34" spans="1:3" x14ac:dyDescent="0.25">
      <c r="B34" s="80" t="s">
        <v>59</v>
      </c>
      <c r="C34" s="90" t="s">
        <v>29</v>
      </c>
    </row>
    <row r="35" spans="1:3" x14ac:dyDescent="0.25">
      <c r="B35" s="80" t="s">
        <v>259</v>
      </c>
      <c r="C35" s="90" t="s">
        <v>258</v>
      </c>
    </row>
    <row r="36" spans="1:3" x14ac:dyDescent="0.25">
      <c r="B36" s="80" t="s">
        <v>260</v>
      </c>
      <c r="C36" s="90" t="s">
        <v>257</v>
      </c>
    </row>
    <row r="37" spans="1:3" x14ac:dyDescent="0.25">
      <c r="B37" s="80" t="s">
        <v>261</v>
      </c>
      <c r="C37" s="90" t="s">
        <v>62</v>
      </c>
    </row>
    <row r="38" spans="1:3" x14ac:dyDescent="0.25">
      <c r="B38" s="80" t="s">
        <v>262</v>
      </c>
      <c r="C38" s="90" t="s">
        <v>263</v>
      </c>
    </row>
    <row r="39" spans="1:3" x14ac:dyDescent="0.25">
      <c r="B39" s="80" t="s">
        <v>264</v>
      </c>
      <c r="C39" s="90" t="s">
        <v>265</v>
      </c>
    </row>
    <row r="40" spans="1:3" ht="16.5" thickBot="1" x14ac:dyDescent="0.3">
      <c r="B40" s="81" t="s">
        <v>266</v>
      </c>
      <c r="C40" s="96" t="s">
        <v>267</v>
      </c>
    </row>
    <row r="41" spans="1:3" x14ac:dyDescent="0.25">
      <c r="A41" s="160"/>
      <c r="B41" s="83" t="s">
        <v>304</v>
      </c>
      <c r="C41" s="95" t="s">
        <v>305</v>
      </c>
    </row>
    <row r="42" spans="1:3" ht="16.5" thickBot="1" x14ac:dyDescent="0.3">
      <c r="B42" s="97" t="s">
        <v>462</v>
      </c>
      <c r="C42" s="98" t="s">
        <v>463</v>
      </c>
    </row>
    <row r="43" spans="1:3" x14ac:dyDescent="0.25">
      <c r="B43" s="99" t="s">
        <v>66</v>
      </c>
      <c r="C43" s="100" t="s">
        <v>65</v>
      </c>
    </row>
    <row r="44" spans="1:3" x14ac:dyDescent="0.25">
      <c r="B44" s="84" t="s">
        <v>70</v>
      </c>
      <c r="C44" s="90" t="s">
        <v>65</v>
      </c>
    </row>
    <row r="45" spans="1:3" x14ac:dyDescent="0.25">
      <c r="B45" s="84" t="s">
        <v>68</v>
      </c>
      <c r="C45" s="90" t="s">
        <v>65</v>
      </c>
    </row>
    <row r="46" spans="1:3" x14ac:dyDescent="0.25">
      <c r="B46" s="84" t="s">
        <v>67</v>
      </c>
      <c r="C46" s="90" t="s">
        <v>65</v>
      </c>
    </row>
    <row r="47" spans="1:3" x14ac:dyDescent="0.25">
      <c r="B47" s="84" t="s">
        <v>69</v>
      </c>
      <c r="C47" s="90" t="s">
        <v>65</v>
      </c>
    </row>
    <row r="48" spans="1:3" x14ac:dyDescent="0.25">
      <c r="B48" s="84" t="s">
        <v>64</v>
      </c>
      <c r="C48" s="90" t="s">
        <v>63</v>
      </c>
    </row>
    <row r="49" spans="2:3" x14ac:dyDescent="0.25">
      <c r="B49" s="84" t="s">
        <v>73</v>
      </c>
      <c r="C49" s="90" t="s">
        <v>72</v>
      </c>
    </row>
    <row r="50" spans="2:3" x14ac:dyDescent="0.25">
      <c r="B50" s="84" t="s">
        <v>79</v>
      </c>
      <c r="C50" s="90" t="s">
        <v>78</v>
      </c>
    </row>
    <row r="51" spans="2:3" x14ac:dyDescent="0.25">
      <c r="B51" s="84" t="s">
        <v>81</v>
      </c>
      <c r="C51" s="90" t="s">
        <v>80</v>
      </c>
    </row>
    <row r="52" spans="2:3" x14ac:dyDescent="0.25">
      <c r="B52" s="84" t="s">
        <v>75</v>
      </c>
      <c r="C52" s="90" t="s">
        <v>74</v>
      </c>
    </row>
    <row r="53" spans="2:3" x14ac:dyDescent="0.25">
      <c r="B53" s="84" t="s">
        <v>600</v>
      </c>
      <c r="C53" s="90" t="s">
        <v>601</v>
      </c>
    </row>
    <row r="54" spans="2:3" x14ac:dyDescent="0.25">
      <c r="B54" s="84" t="s">
        <v>157</v>
      </c>
      <c r="C54" s="90" t="s">
        <v>158</v>
      </c>
    </row>
    <row r="55" spans="2:3" x14ac:dyDescent="0.25">
      <c r="B55" s="84" t="s">
        <v>602</v>
      </c>
      <c r="C55" s="90" t="s">
        <v>603</v>
      </c>
    </row>
    <row r="56" spans="2:3" x14ac:dyDescent="0.25">
      <c r="B56" s="84" t="s">
        <v>93</v>
      </c>
      <c r="C56" s="90" t="s">
        <v>92</v>
      </c>
    </row>
    <row r="57" spans="2:3" x14ac:dyDescent="0.25">
      <c r="B57" s="84" t="s">
        <v>82</v>
      </c>
      <c r="C57" s="90" t="s">
        <v>60</v>
      </c>
    </row>
    <row r="58" spans="2:3" x14ac:dyDescent="0.25">
      <c r="B58" s="84" t="s">
        <v>604</v>
      </c>
      <c r="C58" s="90" t="s">
        <v>605</v>
      </c>
    </row>
    <row r="59" spans="2:3" x14ac:dyDescent="0.25">
      <c r="B59" s="84" t="s">
        <v>71</v>
      </c>
      <c r="C59" s="90" t="s">
        <v>65</v>
      </c>
    </row>
    <row r="60" spans="2:3" x14ac:dyDescent="0.25">
      <c r="B60" s="84" t="s">
        <v>86</v>
      </c>
      <c r="C60" s="90" t="s">
        <v>85</v>
      </c>
    </row>
    <row r="61" spans="2:3" ht="16.5" thickBot="1" x14ac:dyDescent="0.3">
      <c r="B61" s="85" t="s">
        <v>159</v>
      </c>
      <c r="C61" s="96" t="s">
        <v>87</v>
      </c>
    </row>
    <row r="62" spans="2:3" ht="16.5" thickBot="1" x14ac:dyDescent="0.3">
      <c r="B62" s="85" t="s">
        <v>160</v>
      </c>
      <c r="C62" s="96" t="s">
        <v>161</v>
      </c>
    </row>
    <row r="63" spans="2:3" ht="16.5" thickBot="1" x14ac:dyDescent="0.3">
      <c r="B63" s="85" t="s">
        <v>84</v>
      </c>
      <c r="C63" s="96" t="s">
        <v>83</v>
      </c>
    </row>
    <row r="64" spans="2:3" ht="16.5" thickBot="1" x14ac:dyDescent="0.3">
      <c r="B64" s="85" t="s">
        <v>77</v>
      </c>
      <c r="C64" s="96" t="s">
        <v>76</v>
      </c>
    </row>
    <row r="65" spans="2:3" ht="16.5" thickBot="1" x14ac:dyDescent="0.3">
      <c r="B65" s="85" t="s">
        <v>89</v>
      </c>
      <c r="C65" s="96" t="s">
        <v>88</v>
      </c>
    </row>
    <row r="66" spans="2:3" ht="16.5" thickBot="1" x14ac:dyDescent="0.3">
      <c r="B66" s="85" t="s">
        <v>91</v>
      </c>
      <c r="C66" s="96" t="s">
        <v>90</v>
      </c>
    </row>
    <row r="67" spans="2:3" ht="16.5" thickBot="1" x14ac:dyDescent="0.3">
      <c r="B67" s="85" t="s">
        <v>606</v>
      </c>
      <c r="C67" s="96" t="s">
        <v>607</v>
      </c>
    </row>
    <row r="68" spans="2:3" x14ac:dyDescent="0.25">
      <c r="B68" s="86" t="s">
        <v>268</v>
      </c>
      <c r="C68" s="91" t="s">
        <v>269</v>
      </c>
    </row>
    <row r="69" spans="2:3" x14ac:dyDescent="0.25">
      <c r="B69" s="86" t="s">
        <v>270</v>
      </c>
      <c r="C69" s="91" t="s">
        <v>271</v>
      </c>
    </row>
    <row r="70" spans="2:3" x14ac:dyDescent="0.25">
      <c r="B70" s="86" t="s">
        <v>272</v>
      </c>
      <c r="C70" s="91" t="s">
        <v>273</v>
      </c>
    </row>
    <row r="71" spans="2:3" x14ac:dyDescent="0.25">
      <c r="B71" s="86" t="s">
        <v>274</v>
      </c>
      <c r="C71" s="91" t="s">
        <v>275</v>
      </c>
    </row>
    <row r="72" spans="2:3" x14ac:dyDescent="0.25">
      <c r="B72" s="86" t="s">
        <v>276</v>
      </c>
      <c r="C72" s="91" t="s">
        <v>277</v>
      </c>
    </row>
    <row r="73" spans="2:3" x14ac:dyDescent="0.25">
      <c r="B73" s="86" t="s">
        <v>278</v>
      </c>
      <c r="C73" s="91" t="s">
        <v>279</v>
      </c>
    </row>
    <row r="74" spans="2:3" x14ac:dyDescent="0.25">
      <c r="B74" s="86" t="s">
        <v>280</v>
      </c>
      <c r="C74" s="91" t="s">
        <v>281</v>
      </c>
    </row>
    <row r="75" spans="2:3" x14ac:dyDescent="0.25">
      <c r="B75" s="86" t="s">
        <v>282</v>
      </c>
      <c r="C75" s="91" t="s">
        <v>283</v>
      </c>
    </row>
    <row r="76" spans="2:3" x14ac:dyDescent="0.25">
      <c r="B76" s="86" t="s">
        <v>284</v>
      </c>
      <c r="C76" s="91" t="s">
        <v>285</v>
      </c>
    </row>
    <row r="77" spans="2:3" x14ac:dyDescent="0.25">
      <c r="B77" s="86" t="s">
        <v>286</v>
      </c>
      <c r="C77" s="91" t="s">
        <v>287</v>
      </c>
    </row>
    <row r="78" spans="2:3" x14ac:dyDescent="0.25">
      <c r="B78" s="86" t="s">
        <v>288</v>
      </c>
      <c r="C78" s="91" t="s">
        <v>289</v>
      </c>
    </row>
    <row r="79" spans="2:3" x14ac:dyDescent="0.25">
      <c r="B79" s="86" t="s">
        <v>290</v>
      </c>
      <c r="C79" s="91" t="s">
        <v>291</v>
      </c>
    </row>
    <row r="80" spans="2:3" x14ac:dyDescent="0.25">
      <c r="B80" s="86" t="s">
        <v>292</v>
      </c>
      <c r="C80" s="91" t="s">
        <v>293</v>
      </c>
    </row>
    <row r="81" spans="2:3" x14ac:dyDescent="0.25">
      <c r="B81" s="86" t="s">
        <v>294</v>
      </c>
      <c r="C81" s="91" t="s">
        <v>295</v>
      </c>
    </row>
    <row r="82" spans="2:3" x14ac:dyDescent="0.25">
      <c r="B82" s="86" t="s">
        <v>296</v>
      </c>
      <c r="C82" s="91" t="s">
        <v>297</v>
      </c>
    </row>
    <row r="83" spans="2:3" x14ac:dyDescent="0.25">
      <c r="B83" s="86" t="s">
        <v>298</v>
      </c>
      <c r="C83" s="91" t="s">
        <v>299</v>
      </c>
    </row>
    <row r="84" spans="2:3" x14ac:dyDescent="0.25">
      <c r="B84" s="86" t="s">
        <v>300</v>
      </c>
      <c r="C84" s="91" t="s">
        <v>301</v>
      </c>
    </row>
    <row r="85" spans="2:3" x14ac:dyDescent="0.25">
      <c r="B85" s="86" t="s">
        <v>302</v>
      </c>
      <c r="C85" s="91" t="s">
        <v>303</v>
      </c>
    </row>
    <row r="86" spans="2:3" x14ac:dyDescent="0.25">
      <c r="B86" s="86" t="s">
        <v>306</v>
      </c>
      <c r="C86" s="91" t="s">
        <v>307</v>
      </c>
    </row>
    <row r="87" spans="2:3" x14ac:dyDescent="0.25">
      <c r="B87" s="86" t="s">
        <v>308</v>
      </c>
      <c r="C87" s="91" t="s">
        <v>309</v>
      </c>
    </row>
    <row r="88" spans="2:3" x14ac:dyDescent="0.25">
      <c r="B88" s="87" t="s">
        <v>310</v>
      </c>
      <c r="C88" s="91" t="s">
        <v>311</v>
      </c>
    </row>
    <row r="89" spans="2:3" x14ac:dyDescent="0.25">
      <c r="B89" s="87" t="s">
        <v>312</v>
      </c>
      <c r="C89" s="91" t="s">
        <v>313</v>
      </c>
    </row>
    <row r="90" spans="2:3" x14ac:dyDescent="0.25">
      <c r="B90" s="87" t="s">
        <v>314</v>
      </c>
      <c r="C90" s="91" t="s">
        <v>315</v>
      </c>
    </row>
    <row r="91" spans="2:3" x14ac:dyDescent="0.25">
      <c r="B91" s="87" t="s">
        <v>316</v>
      </c>
      <c r="C91" s="91" t="s">
        <v>317</v>
      </c>
    </row>
    <row r="92" spans="2:3" x14ac:dyDescent="0.25">
      <c r="B92" s="87" t="s">
        <v>318</v>
      </c>
      <c r="C92" s="91" t="s">
        <v>319</v>
      </c>
    </row>
    <row r="93" spans="2:3" x14ac:dyDescent="0.25">
      <c r="B93" s="87" t="s">
        <v>320</v>
      </c>
      <c r="C93" s="91" t="s">
        <v>321</v>
      </c>
    </row>
    <row r="94" spans="2:3" x14ac:dyDescent="0.25">
      <c r="B94" s="87" t="s">
        <v>322</v>
      </c>
      <c r="C94" s="91" t="s">
        <v>323</v>
      </c>
    </row>
    <row r="95" spans="2:3" x14ac:dyDescent="0.25">
      <c r="B95" s="87" t="s">
        <v>324</v>
      </c>
      <c r="C95" s="91" t="s">
        <v>325</v>
      </c>
    </row>
    <row r="96" spans="2:3" x14ac:dyDescent="0.25">
      <c r="B96" s="87" t="s">
        <v>326</v>
      </c>
      <c r="C96" s="91" t="s">
        <v>327</v>
      </c>
    </row>
    <row r="97" spans="2:3" x14ac:dyDescent="0.25">
      <c r="B97" s="87" t="s">
        <v>328</v>
      </c>
      <c r="C97" s="91" t="s">
        <v>329</v>
      </c>
    </row>
    <row r="98" spans="2:3" x14ac:dyDescent="0.25">
      <c r="B98" s="87" t="s">
        <v>330</v>
      </c>
      <c r="C98" s="91" t="s">
        <v>331</v>
      </c>
    </row>
    <row r="99" spans="2:3" x14ac:dyDescent="0.25">
      <c r="B99" s="87" t="s">
        <v>332</v>
      </c>
      <c r="C99" s="91" t="s">
        <v>333</v>
      </c>
    </row>
    <row r="100" spans="2:3" x14ac:dyDescent="0.25">
      <c r="B100" s="87" t="s">
        <v>334</v>
      </c>
      <c r="C100" s="91" t="s">
        <v>335</v>
      </c>
    </row>
    <row r="101" spans="2:3" x14ac:dyDescent="0.25">
      <c r="B101" s="87" t="s">
        <v>336</v>
      </c>
      <c r="C101" s="91" t="s">
        <v>337</v>
      </c>
    </row>
    <row r="102" spans="2:3" x14ac:dyDescent="0.25">
      <c r="B102" s="87" t="s">
        <v>338</v>
      </c>
      <c r="C102" s="91" t="s">
        <v>339</v>
      </c>
    </row>
    <row r="103" spans="2:3" x14ac:dyDescent="0.25">
      <c r="B103" s="87" t="s">
        <v>340</v>
      </c>
      <c r="C103" s="91" t="s">
        <v>341</v>
      </c>
    </row>
    <row r="104" spans="2:3" x14ac:dyDescent="0.25">
      <c r="B104" s="87" t="s">
        <v>342</v>
      </c>
      <c r="C104" s="91" t="s">
        <v>343</v>
      </c>
    </row>
    <row r="105" spans="2:3" x14ac:dyDescent="0.25">
      <c r="B105" s="87" t="s">
        <v>344</v>
      </c>
      <c r="C105" s="91" t="s">
        <v>345</v>
      </c>
    </row>
    <row r="106" spans="2:3" x14ac:dyDescent="0.25">
      <c r="B106" s="87" t="s">
        <v>346</v>
      </c>
      <c r="C106" s="91" t="s">
        <v>347</v>
      </c>
    </row>
    <row r="107" spans="2:3" x14ac:dyDescent="0.25">
      <c r="B107" s="87" t="s">
        <v>348</v>
      </c>
      <c r="C107" s="91" t="s">
        <v>349</v>
      </c>
    </row>
    <row r="108" spans="2:3" x14ac:dyDescent="0.25">
      <c r="B108" s="87" t="s">
        <v>350</v>
      </c>
      <c r="C108" s="91" t="s">
        <v>351</v>
      </c>
    </row>
    <row r="109" spans="2:3" x14ac:dyDescent="0.25">
      <c r="B109" s="87" t="s">
        <v>352</v>
      </c>
      <c r="C109" s="91" t="s">
        <v>353</v>
      </c>
    </row>
    <row r="110" spans="2:3" x14ac:dyDescent="0.25">
      <c r="B110" s="86" t="s">
        <v>354</v>
      </c>
      <c r="C110" s="91" t="s">
        <v>355</v>
      </c>
    </row>
    <row r="111" spans="2:3" x14ac:dyDescent="0.25">
      <c r="B111" s="86" t="s">
        <v>356</v>
      </c>
      <c r="C111" s="91" t="s">
        <v>357</v>
      </c>
    </row>
    <row r="112" spans="2:3" x14ac:dyDescent="0.25">
      <c r="B112" s="86" t="s">
        <v>358</v>
      </c>
      <c r="C112" s="91" t="s">
        <v>359</v>
      </c>
    </row>
    <row r="113" spans="2:3" x14ac:dyDescent="0.25">
      <c r="B113" s="86" t="s">
        <v>360</v>
      </c>
      <c r="C113" s="91" t="s">
        <v>361</v>
      </c>
    </row>
    <row r="114" spans="2:3" x14ac:dyDescent="0.25">
      <c r="B114" s="86" t="s">
        <v>362</v>
      </c>
      <c r="C114" s="91" t="s">
        <v>363</v>
      </c>
    </row>
    <row r="115" spans="2:3" x14ac:dyDescent="0.25">
      <c r="B115" s="86" t="s">
        <v>364</v>
      </c>
      <c r="C115" s="91" t="s">
        <v>365</v>
      </c>
    </row>
    <row r="116" spans="2:3" x14ac:dyDescent="0.25">
      <c r="B116" s="86" t="s">
        <v>366</v>
      </c>
      <c r="C116" s="91" t="s">
        <v>367</v>
      </c>
    </row>
    <row r="117" spans="2:3" x14ac:dyDescent="0.25">
      <c r="B117" s="86" t="s">
        <v>368</v>
      </c>
      <c r="C117" s="91" t="s">
        <v>369</v>
      </c>
    </row>
    <row r="118" spans="2:3" x14ac:dyDescent="0.25">
      <c r="B118" s="86" t="s">
        <v>370</v>
      </c>
      <c r="C118" s="91" t="s">
        <v>371</v>
      </c>
    </row>
    <row r="119" spans="2:3" x14ac:dyDescent="0.25">
      <c r="B119" s="86" t="s">
        <v>372</v>
      </c>
      <c r="C119" s="91" t="s">
        <v>373</v>
      </c>
    </row>
    <row r="120" spans="2:3" x14ac:dyDescent="0.25">
      <c r="B120" s="86" t="s">
        <v>374</v>
      </c>
      <c r="C120" s="91" t="s">
        <v>375</v>
      </c>
    </row>
    <row r="121" spans="2:3" x14ac:dyDescent="0.25">
      <c r="B121" s="86" t="s">
        <v>376</v>
      </c>
      <c r="C121" s="91" t="s">
        <v>377</v>
      </c>
    </row>
    <row r="122" spans="2:3" x14ac:dyDescent="0.25">
      <c r="B122" s="86" t="s">
        <v>378</v>
      </c>
      <c r="C122" s="91" t="s">
        <v>379</v>
      </c>
    </row>
    <row r="123" spans="2:3" x14ac:dyDescent="0.25">
      <c r="B123" s="86" t="s">
        <v>380</v>
      </c>
      <c r="C123" s="91" t="s">
        <v>381</v>
      </c>
    </row>
    <row r="124" spans="2:3" x14ac:dyDescent="0.25">
      <c r="B124" s="86" t="s">
        <v>382</v>
      </c>
      <c r="C124" s="91" t="s">
        <v>383</v>
      </c>
    </row>
    <row r="125" spans="2:3" x14ac:dyDescent="0.25">
      <c r="B125" s="86" t="s">
        <v>384</v>
      </c>
      <c r="C125" s="91" t="s">
        <v>385</v>
      </c>
    </row>
    <row r="126" spans="2:3" x14ac:dyDescent="0.25">
      <c r="B126" s="86" t="s">
        <v>386</v>
      </c>
      <c r="C126" s="91" t="s">
        <v>387</v>
      </c>
    </row>
    <row r="127" spans="2:3" x14ac:dyDescent="0.25">
      <c r="B127" s="86" t="s">
        <v>388</v>
      </c>
      <c r="C127" s="91" t="s">
        <v>389</v>
      </c>
    </row>
    <row r="128" spans="2:3" x14ac:dyDescent="0.25">
      <c r="B128" s="86" t="s">
        <v>390</v>
      </c>
      <c r="C128" s="91" t="s">
        <v>391</v>
      </c>
    </row>
    <row r="129" spans="2:3" x14ac:dyDescent="0.25">
      <c r="B129" s="86" t="s">
        <v>392</v>
      </c>
      <c r="C129" s="91" t="s">
        <v>393</v>
      </c>
    </row>
    <row r="130" spans="2:3" x14ac:dyDescent="0.25">
      <c r="B130" s="86" t="s">
        <v>394</v>
      </c>
      <c r="C130" s="91" t="s">
        <v>395</v>
      </c>
    </row>
    <row r="131" spans="2:3" x14ac:dyDescent="0.25">
      <c r="B131" s="86" t="s">
        <v>396</v>
      </c>
      <c r="C131" s="91" t="s">
        <v>397</v>
      </c>
    </row>
    <row r="132" spans="2:3" x14ac:dyDescent="0.25">
      <c r="B132" s="86" t="s">
        <v>398</v>
      </c>
      <c r="C132" s="91" t="s">
        <v>399</v>
      </c>
    </row>
    <row r="133" spans="2:3" x14ac:dyDescent="0.25">
      <c r="B133" s="86" t="s">
        <v>400</v>
      </c>
      <c r="C133" s="91" t="s">
        <v>401</v>
      </c>
    </row>
    <row r="134" spans="2:3" x14ac:dyDescent="0.25">
      <c r="B134" s="87" t="s">
        <v>402</v>
      </c>
      <c r="C134" s="91" t="s">
        <v>403</v>
      </c>
    </row>
    <row r="135" spans="2:3" x14ac:dyDescent="0.25">
      <c r="B135" s="87" t="s">
        <v>404</v>
      </c>
      <c r="C135" s="91" t="s">
        <v>405</v>
      </c>
    </row>
    <row r="136" spans="2:3" x14ac:dyDescent="0.25">
      <c r="B136" s="87" t="s">
        <v>406</v>
      </c>
      <c r="C136" s="91" t="s">
        <v>407</v>
      </c>
    </row>
    <row r="137" spans="2:3" x14ac:dyDescent="0.25">
      <c r="B137" s="87" t="s">
        <v>408</v>
      </c>
      <c r="C137" s="91" t="s">
        <v>409</v>
      </c>
    </row>
    <row r="138" spans="2:3" x14ac:dyDescent="0.25">
      <c r="B138" s="87" t="s">
        <v>410</v>
      </c>
      <c r="C138" s="91" t="s">
        <v>411</v>
      </c>
    </row>
    <row r="139" spans="2:3" x14ac:dyDescent="0.25">
      <c r="B139" s="87" t="s">
        <v>412</v>
      </c>
      <c r="C139" s="91" t="s">
        <v>413</v>
      </c>
    </row>
    <row r="140" spans="2:3" x14ac:dyDescent="0.25">
      <c r="B140" s="87" t="s">
        <v>414</v>
      </c>
      <c r="C140" s="91" t="s">
        <v>415</v>
      </c>
    </row>
    <row r="141" spans="2:3" x14ac:dyDescent="0.25">
      <c r="B141" s="87" t="s">
        <v>416</v>
      </c>
      <c r="C141" s="91" t="s">
        <v>417</v>
      </c>
    </row>
    <row r="142" spans="2:3" x14ac:dyDescent="0.25">
      <c r="B142" s="87" t="s">
        <v>418</v>
      </c>
      <c r="C142" s="91" t="s">
        <v>419</v>
      </c>
    </row>
    <row r="143" spans="2:3" x14ac:dyDescent="0.25">
      <c r="B143" s="87" t="s">
        <v>420</v>
      </c>
      <c r="C143" s="91" t="s">
        <v>421</v>
      </c>
    </row>
    <row r="144" spans="2:3" x14ac:dyDescent="0.25">
      <c r="B144" s="87" t="s">
        <v>422</v>
      </c>
      <c r="C144" s="91" t="s">
        <v>423</v>
      </c>
    </row>
    <row r="145" spans="2:3" x14ac:dyDescent="0.25">
      <c r="B145" s="87" t="s">
        <v>424</v>
      </c>
      <c r="C145" s="91" t="s">
        <v>425</v>
      </c>
    </row>
    <row r="146" spans="2:3" x14ac:dyDescent="0.25">
      <c r="B146" s="87" t="s">
        <v>426</v>
      </c>
      <c r="C146" s="91" t="s">
        <v>427</v>
      </c>
    </row>
    <row r="147" spans="2:3" x14ac:dyDescent="0.25">
      <c r="B147" s="87" t="s">
        <v>428</v>
      </c>
      <c r="C147" s="91" t="s">
        <v>429</v>
      </c>
    </row>
    <row r="148" spans="2:3" x14ac:dyDescent="0.25">
      <c r="B148" s="87" t="s">
        <v>430</v>
      </c>
      <c r="C148" s="91" t="s">
        <v>431</v>
      </c>
    </row>
    <row r="149" spans="2:3" x14ac:dyDescent="0.25">
      <c r="B149" s="87" t="s">
        <v>432</v>
      </c>
      <c r="C149" s="91" t="s">
        <v>433</v>
      </c>
    </row>
    <row r="150" spans="2:3" x14ac:dyDescent="0.25">
      <c r="B150" s="87" t="s">
        <v>434</v>
      </c>
      <c r="C150" s="91" t="s">
        <v>435</v>
      </c>
    </row>
    <row r="151" spans="2:3" x14ac:dyDescent="0.25">
      <c r="B151" s="87" t="s">
        <v>436</v>
      </c>
      <c r="C151" s="91" t="s">
        <v>437</v>
      </c>
    </row>
    <row r="152" spans="2:3" x14ac:dyDescent="0.25">
      <c r="B152" s="87" t="s">
        <v>438</v>
      </c>
      <c r="C152" s="91" t="s">
        <v>439</v>
      </c>
    </row>
    <row r="153" spans="2:3" x14ac:dyDescent="0.25">
      <c r="B153" s="87" t="s">
        <v>440</v>
      </c>
      <c r="C153" s="91" t="s">
        <v>441</v>
      </c>
    </row>
    <row r="154" spans="2:3" x14ac:dyDescent="0.25">
      <c r="B154" s="87" t="s">
        <v>442</v>
      </c>
      <c r="C154" s="91" t="s">
        <v>443</v>
      </c>
    </row>
    <row r="155" spans="2:3" x14ac:dyDescent="0.25">
      <c r="B155" s="87" t="s">
        <v>444</v>
      </c>
      <c r="C155" s="91" t="s">
        <v>445</v>
      </c>
    </row>
    <row r="156" spans="2:3" x14ac:dyDescent="0.25">
      <c r="B156" s="87" t="s">
        <v>446</v>
      </c>
      <c r="C156" s="91" t="s">
        <v>447</v>
      </c>
    </row>
    <row r="157" spans="2:3" x14ac:dyDescent="0.25">
      <c r="B157" s="86" t="s">
        <v>448</v>
      </c>
      <c r="C157" s="91" t="s">
        <v>449</v>
      </c>
    </row>
    <row r="158" spans="2:3" x14ac:dyDescent="0.25">
      <c r="B158" s="86" t="s">
        <v>450</v>
      </c>
      <c r="C158" s="91" t="s">
        <v>451</v>
      </c>
    </row>
    <row r="159" spans="2:3" x14ac:dyDescent="0.25">
      <c r="B159" s="87" t="s">
        <v>452</v>
      </c>
      <c r="C159" s="91" t="s">
        <v>453</v>
      </c>
    </row>
    <row r="160" spans="2:3" x14ac:dyDescent="0.25">
      <c r="B160" s="86" t="s">
        <v>454</v>
      </c>
      <c r="C160" s="91" t="s">
        <v>455</v>
      </c>
    </row>
    <row r="161" spans="2:3" x14ac:dyDescent="0.25">
      <c r="B161" s="86" t="s">
        <v>456</v>
      </c>
      <c r="C161" s="91" t="s">
        <v>457</v>
      </c>
    </row>
    <row r="162" spans="2:3" x14ac:dyDescent="0.25">
      <c r="B162" s="86" t="s">
        <v>458</v>
      </c>
      <c r="C162" s="91" t="s">
        <v>459</v>
      </c>
    </row>
    <row r="163" spans="2:3" x14ac:dyDescent="0.25">
      <c r="B163" s="86" t="s">
        <v>460</v>
      </c>
      <c r="C163" s="91" t="s">
        <v>461</v>
      </c>
    </row>
    <row r="164" spans="2:3" x14ac:dyDescent="0.25">
      <c r="B164" s="86" t="s">
        <v>464</v>
      </c>
      <c r="C164" s="91" t="s">
        <v>465</v>
      </c>
    </row>
    <row r="165" spans="2:3" x14ac:dyDescent="0.25">
      <c r="B165" s="86" t="s">
        <v>466</v>
      </c>
      <c r="C165" s="91" t="s">
        <v>467</v>
      </c>
    </row>
    <row r="166" spans="2:3" x14ac:dyDescent="0.25">
      <c r="B166" s="86" t="s">
        <v>468</v>
      </c>
      <c r="C166" s="91" t="s">
        <v>469</v>
      </c>
    </row>
    <row r="167" spans="2:3" x14ac:dyDescent="0.25">
      <c r="B167" s="86" t="s">
        <v>470</v>
      </c>
      <c r="C167" s="91" t="s">
        <v>471</v>
      </c>
    </row>
    <row r="168" spans="2:3" x14ac:dyDescent="0.25">
      <c r="B168" s="86" t="s">
        <v>472</v>
      </c>
      <c r="C168" s="91" t="s">
        <v>473</v>
      </c>
    </row>
    <row r="169" spans="2:3" x14ac:dyDescent="0.25">
      <c r="B169" s="86" t="s">
        <v>474</v>
      </c>
      <c r="C169" s="91" t="s">
        <v>475</v>
      </c>
    </row>
    <row r="170" spans="2:3" x14ac:dyDescent="0.25">
      <c r="B170" s="86" t="s">
        <v>476</v>
      </c>
      <c r="C170" s="91" t="s">
        <v>477</v>
      </c>
    </row>
    <row r="171" spans="2:3" x14ac:dyDescent="0.25">
      <c r="B171" s="86" t="s">
        <v>478</v>
      </c>
      <c r="C171" s="91" t="s">
        <v>479</v>
      </c>
    </row>
    <row r="172" spans="2:3" x14ac:dyDescent="0.25">
      <c r="B172" s="86" t="s">
        <v>480</v>
      </c>
      <c r="C172" s="91" t="s">
        <v>481</v>
      </c>
    </row>
    <row r="173" spans="2:3" x14ac:dyDescent="0.25">
      <c r="B173" s="86" t="s">
        <v>482</v>
      </c>
      <c r="C173" s="91" t="s">
        <v>483</v>
      </c>
    </row>
    <row r="174" spans="2:3" x14ac:dyDescent="0.25">
      <c r="B174" s="86" t="s">
        <v>484</v>
      </c>
      <c r="C174" s="91" t="s">
        <v>485</v>
      </c>
    </row>
    <row r="175" spans="2:3" x14ac:dyDescent="0.25">
      <c r="B175" s="86" t="s">
        <v>486</v>
      </c>
      <c r="C175" s="91" t="s">
        <v>487</v>
      </c>
    </row>
    <row r="176" spans="2:3" x14ac:dyDescent="0.25">
      <c r="B176" s="86" t="s">
        <v>488</v>
      </c>
      <c r="C176" s="91" t="s">
        <v>489</v>
      </c>
    </row>
    <row r="177" spans="2:3" x14ac:dyDescent="0.25">
      <c r="B177" s="86" t="s">
        <v>490</v>
      </c>
      <c r="C177" s="91" t="s">
        <v>491</v>
      </c>
    </row>
    <row r="178" spans="2:3" x14ac:dyDescent="0.25">
      <c r="B178" s="86" t="s">
        <v>492</v>
      </c>
      <c r="C178" s="91" t="s">
        <v>493</v>
      </c>
    </row>
    <row r="179" spans="2:3" x14ac:dyDescent="0.25">
      <c r="B179" s="86" t="s">
        <v>494</v>
      </c>
      <c r="C179" s="91" t="s">
        <v>495</v>
      </c>
    </row>
    <row r="180" spans="2:3" x14ac:dyDescent="0.25">
      <c r="B180" s="86" t="s">
        <v>496</v>
      </c>
      <c r="C180" s="91" t="s">
        <v>497</v>
      </c>
    </row>
    <row r="181" spans="2:3" x14ac:dyDescent="0.25">
      <c r="B181" s="86" t="s">
        <v>498</v>
      </c>
      <c r="C181" s="91" t="s">
        <v>499</v>
      </c>
    </row>
    <row r="182" spans="2:3" x14ac:dyDescent="0.25">
      <c r="B182" s="86" t="s">
        <v>500</v>
      </c>
      <c r="C182" s="91" t="s">
        <v>501</v>
      </c>
    </row>
    <row r="183" spans="2:3" x14ac:dyDescent="0.25">
      <c r="B183" s="86" t="s">
        <v>502</v>
      </c>
      <c r="C183" s="91" t="s">
        <v>503</v>
      </c>
    </row>
    <row r="184" spans="2:3" x14ac:dyDescent="0.25">
      <c r="B184" s="87" t="s">
        <v>504</v>
      </c>
      <c r="C184" s="91" t="s">
        <v>505</v>
      </c>
    </row>
    <row r="185" spans="2:3" x14ac:dyDescent="0.25">
      <c r="B185" s="87" t="s">
        <v>506</v>
      </c>
      <c r="C185" s="91" t="s">
        <v>507</v>
      </c>
    </row>
    <row r="186" spans="2:3" x14ac:dyDescent="0.25">
      <c r="B186" s="87" t="s">
        <v>508</v>
      </c>
      <c r="C186" s="91" t="s">
        <v>509</v>
      </c>
    </row>
    <row r="187" spans="2:3" x14ac:dyDescent="0.25">
      <c r="B187" s="87" t="s">
        <v>510</v>
      </c>
      <c r="C187" s="91" t="s">
        <v>511</v>
      </c>
    </row>
    <row r="188" spans="2:3" x14ac:dyDescent="0.25">
      <c r="B188" s="87" t="s">
        <v>512</v>
      </c>
      <c r="C188" s="91" t="s">
        <v>513</v>
      </c>
    </row>
    <row r="189" spans="2:3" x14ac:dyDescent="0.25">
      <c r="B189" s="87" t="s">
        <v>514</v>
      </c>
      <c r="C189" s="91" t="s">
        <v>515</v>
      </c>
    </row>
    <row r="190" spans="2:3" x14ac:dyDescent="0.25">
      <c r="B190" s="87" t="s">
        <v>516</v>
      </c>
      <c r="C190" s="91" t="s">
        <v>517</v>
      </c>
    </row>
    <row r="191" spans="2:3" x14ac:dyDescent="0.25">
      <c r="B191" s="87" t="s">
        <v>518</v>
      </c>
      <c r="C191" s="91" t="s">
        <v>519</v>
      </c>
    </row>
    <row r="192" spans="2:3" x14ac:dyDescent="0.25">
      <c r="B192" s="87" t="s">
        <v>520</v>
      </c>
      <c r="C192" s="91" t="s">
        <v>521</v>
      </c>
    </row>
    <row r="193" spans="2:3" x14ac:dyDescent="0.25">
      <c r="B193" s="87" t="s">
        <v>522</v>
      </c>
      <c r="C193" s="91" t="s">
        <v>523</v>
      </c>
    </row>
    <row r="194" spans="2:3" x14ac:dyDescent="0.25">
      <c r="B194" s="87" t="s">
        <v>524</v>
      </c>
      <c r="C194" s="91" t="s">
        <v>525</v>
      </c>
    </row>
    <row r="195" spans="2:3" x14ac:dyDescent="0.25">
      <c r="B195" s="87" t="s">
        <v>526</v>
      </c>
      <c r="C195" s="91" t="s">
        <v>527</v>
      </c>
    </row>
    <row r="196" spans="2:3" x14ac:dyDescent="0.25">
      <c r="B196" s="87" t="s">
        <v>528</v>
      </c>
      <c r="C196" s="91" t="s">
        <v>529</v>
      </c>
    </row>
    <row r="197" spans="2:3" x14ac:dyDescent="0.25">
      <c r="B197" s="87" t="s">
        <v>530</v>
      </c>
      <c r="C197" s="91" t="s">
        <v>531</v>
      </c>
    </row>
    <row r="198" spans="2:3" x14ac:dyDescent="0.25">
      <c r="B198" s="87" t="s">
        <v>532</v>
      </c>
      <c r="C198" s="91" t="s">
        <v>533</v>
      </c>
    </row>
    <row r="199" spans="2:3" x14ac:dyDescent="0.25">
      <c r="B199" s="87" t="s">
        <v>534</v>
      </c>
      <c r="C199" s="91" t="s">
        <v>535</v>
      </c>
    </row>
    <row r="200" spans="2:3" x14ac:dyDescent="0.25">
      <c r="B200" s="87" t="s">
        <v>536</v>
      </c>
      <c r="C200" s="91" t="s">
        <v>537</v>
      </c>
    </row>
    <row r="201" spans="2:3" x14ac:dyDescent="0.25">
      <c r="B201" s="87" t="s">
        <v>538</v>
      </c>
      <c r="C201" s="91" t="s">
        <v>539</v>
      </c>
    </row>
    <row r="202" spans="2:3" x14ac:dyDescent="0.25">
      <c r="B202" s="87" t="s">
        <v>540</v>
      </c>
      <c r="C202" s="91" t="s">
        <v>541</v>
      </c>
    </row>
    <row r="203" spans="2:3" x14ac:dyDescent="0.25">
      <c r="B203" s="86" t="s">
        <v>542</v>
      </c>
      <c r="C203" s="91" t="s">
        <v>543</v>
      </c>
    </row>
    <row r="204" spans="2:3" x14ac:dyDescent="0.25">
      <c r="B204" s="86" t="s">
        <v>544</v>
      </c>
      <c r="C204" s="91" t="s">
        <v>545</v>
      </c>
    </row>
    <row r="205" spans="2:3" x14ac:dyDescent="0.25">
      <c r="B205" s="86" t="s">
        <v>546</v>
      </c>
      <c r="C205" s="91" t="s">
        <v>547</v>
      </c>
    </row>
    <row r="206" spans="2:3" x14ac:dyDescent="0.25">
      <c r="B206" s="86" t="s">
        <v>548</v>
      </c>
      <c r="C206" s="91" t="s">
        <v>549</v>
      </c>
    </row>
    <row r="207" spans="2:3" x14ac:dyDescent="0.25">
      <c r="B207" s="86" t="s">
        <v>550</v>
      </c>
      <c r="C207" s="91" t="s">
        <v>551</v>
      </c>
    </row>
    <row r="208" spans="2:3" x14ac:dyDescent="0.25">
      <c r="B208" s="86" t="s">
        <v>552</v>
      </c>
      <c r="C208" s="91" t="s">
        <v>553</v>
      </c>
    </row>
    <row r="209" spans="2:3" x14ac:dyDescent="0.25">
      <c r="B209" s="86" t="s">
        <v>554</v>
      </c>
      <c r="C209" s="91" t="s">
        <v>555</v>
      </c>
    </row>
    <row r="210" spans="2:3" x14ac:dyDescent="0.25">
      <c r="B210" s="86" t="s">
        <v>556</v>
      </c>
      <c r="C210" s="91" t="s">
        <v>557</v>
      </c>
    </row>
    <row r="211" spans="2:3" x14ac:dyDescent="0.25">
      <c r="B211" s="86" t="s">
        <v>558</v>
      </c>
      <c r="C211" s="91" t="s">
        <v>559</v>
      </c>
    </row>
    <row r="212" spans="2:3" x14ac:dyDescent="0.25">
      <c r="B212" s="86" t="s">
        <v>560</v>
      </c>
      <c r="C212" s="91" t="s">
        <v>561</v>
      </c>
    </row>
    <row r="213" spans="2:3" x14ac:dyDescent="0.25">
      <c r="B213" s="86" t="s">
        <v>562</v>
      </c>
      <c r="C213" s="91" t="s">
        <v>563</v>
      </c>
    </row>
    <row r="214" spans="2:3" x14ac:dyDescent="0.25">
      <c r="B214" s="86" t="s">
        <v>564</v>
      </c>
      <c r="C214" s="91" t="s">
        <v>565</v>
      </c>
    </row>
    <row r="215" spans="2:3" x14ac:dyDescent="0.25">
      <c r="B215" s="86" t="s">
        <v>566</v>
      </c>
      <c r="C215" s="91" t="s">
        <v>567</v>
      </c>
    </row>
    <row r="216" spans="2:3" x14ac:dyDescent="0.25">
      <c r="B216" s="86" t="s">
        <v>568</v>
      </c>
      <c r="C216" s="91" t="s">
        <v>569</v>
      </c>
    </row>
    <row r="217" spans="2:3" x14ac:dyDescent="0.25">
      <c r="B217" s="86" t="s">
        <v>570</v>
      </c>
      <c r="C217" s="91" t="s">
        <v>571</v>
      </c>
    </row>
    <row r="218" spans="2:3" x14ac:dyDescent="0.25">
      <c r="B218" s="86" t="s">
        <v>572</v>
      </c>
      <c r="C218" s="91" t="s">
        <v>573</v>
      </c>
    </row>
    <row r="219" spans="2:3" x14ac:dyDescent="0.25">
      <c r="B219" s="86" t="s">
        <v>574</v>
      </c>
      <c r="C219" s="91" t="s">
        <v>575</v>
      </c>
    </row>
    <row r="220" spans="2:3" x14ac:dyDescent="0.25">
      <c r="B220" s="86" t="s">
        <v>576</v>
      </c>
      <c r="C220" s="91" t="s">
        <v>577</v>
      </c>
    </row>
    <row r="221" spans="2:3" x14ac:dyDescent="0.25">
      <c r="B221" s="86" t="s">
        <v>578</v>
      </c>
      <c r="C221" s="91" t="s">
        <v>579</v>
      </c>
    </row>
    <row r="222" spans="2:3" x14ac:dyDescent="0.25">
      <c r="B222" s="86" t="s">
        <v>580</v>
      </c>
      <c r="C222" s="91" t="s">
        <v>581</v>
      </c>
    </row>
    <row r="223" spans="2:3" x14ac:dyDescent="0.25">
      <c r="B223" s="86" t="s">
        <v>582</v>
      </c>
      <c r="C223" s="91" t="s">
        <v>583</v>
      </c>
    </row>
    <row r="224" spans="2:3" x14ac:dyDescent="0.25">
      <c r="B224" s="86" t="s">
        <v>584</v>
      </c>
      <c r="C224" s="91" t="s">
        <v>585</v>
      </c>
    </row>
    <row r="225" spans="2:3" x14ac:dyDescent="0.25">
      <c r="B225" s="86" t="s">
        <v>586</v>
      </c>
      <c r="C225" s="91" t="s">
        <v>587</v>
      </c>
    </row>
    <row r="226" spans="2:3" x14ac:dyDescent="0.25">
      <c r="B226" s="86" t="s">
        <v>608</v>
      </c>
      <c r="C226" s="91" t="s">
        <v>609</v>
      </c>
    </row>
    <row r="227" spans="2:3" x14ac:dyDescent="0.25">
      <c r="B227" s="86" t="s">
        <v>588</v>
      </c>
      <c r="C227" s="91" t="s">
        <v>589</v>
      </c>
    </row>
    <row r="228" spans="2:3" x14ac:dyDescent="0.25">
      <c r="B228" s="86" t="s">
        <v>590</v>
      </c>
      <c r="C228" s="91" t="s">
        <v>591</v>
      </c>
    </row>
    <row r="229" spans="2:3" x14ac:dyDescent="0.25">
      <c r="B229" s="88" t="s">
        <v>592</v>
      </c>
      <c r="C229" s="92" t="s">
        <v>591</v>
      </c>
    </row>
    <row r="230" spans="2:3" ht="16.5" thickBot="1" x14ac:dyDescent="0.3">
      <c r="B230" s="89" t="s">
        <v>143</v>
      </c>
      <c r="C230" s="93" t="s">
        <v>593</v>
      </c>
    </row>
  </sheetData>
  <sheetProtection password="CAB5" sheet="1" objects="1" scenarios="1"/>
  <mergeCells count="2">
    <mergeCell ref="B1:C1"/>
    <mergeCell ref="B2:C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3"/>
  </sheetPr>
  <dimension ref="B2:K24"/>
  <sheetViews>
    <sheetView zoomScale="115" zoomScaleNormal="115" workbookViewId="0">
      <selection activeCell="K2" sqref="K2"/>
    </sheetView>
  </sheetViews>
  <sheetFormatPr defaultRowHeight="12.75" x14ac:dyDescent="0.2"/>
  <cols>
    <col min="1" max="1" width="12.7109375" customWidth="1"/>
  </cols>
  <sheetData>
    <row r="2" spans="2:11" s="65" customFormat="1" x14ac:dyDescent="0.2">
      <c r="B2" s="64"/>
      <c r="K2" s="465"/>
    </row>
    <row r="3" spans="2:11" s="65" customFormat="1" ht="13.5" customHeight="1" x14ac:dyDescent="0.2">
      <c r="B3" s="64"/>
    </row>
    <row r="4" spans="2:11" s="65" customFormat="1" ht="13.5" customHeight="1" x14ac:dyDescent="0.2">
      <c r="B4" s="64"/>
    </row>
    <row r="6" spans="2:11" s="65" customFormat="1" ht="12.75" customHeight="1" x14ac:dyDescent="0.2">
      <c r="B6" s="64"/>
    </row>
    <row r="7" spans="2:11" s="65" customFormat="1" ht="12.75" customHeight="1" x14ac:dyDescent="0.2">
      <c r="B7" s="64"/>
    </row>
    <row r="9" spans="2:11" s="66" customFormat="1" ht="11.25" customHeight="1" x14ac:dyDescent="0.2"/>
    <row r="10" spans="2:11" s="66" customFormat="1" ht="11.25" x14ac:dyDescent="0.2"/>
    <row r="11" spans="2:11" s="66" customFormat="1" ht="11.25" x14ac:dyDescent="0.2"/>
    <row r="12" spans="2:11" s="66" customFormat="1" ht="11.25" x14ac:dyDescent="0.2"/>
    <row r="13" spans="2:11" s="66" customFormat="1" ht="11.25" x14ac:dyDescent="0.2"/>
    <row r="14" spans="2:11" s="66" customFormat="1" ht="11.25" x14ac:dyDescent="0.2"/>
    <row r="15" spans="2:11" s="66" customFormat="1" ht="11.25" x14ac:dyDescent="0.2"/>
    <row r="24" ht="16.5" customHeight="1" x14ac:dyDescent="0.2"/>
  </sheetData>
  <phoneticPr fontId="12" type="noConversion"/>
  <pageMargins left="0.75" right="0.75" top="0.62" bottom="0.59" header="0.5" footer="0.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pageSetUpPr fitToPage="1"/>
  </sheetPr>
  <dimension ref="A1:AD111"/>
  <sheetViews>
    <sheetView zoomScale="70" zoomScaleNormal="70" workbookViewId="0">
      <pane ySplit="8" topLeftCell="A9" activePane="bottomLeft" state="frozen"/>
      <selection pane="bottomLeft" activeCell="B9" sqref="B9"/>
    </sheetView>
  </sheetViews>
  <sheetFormatPr defaultColWidth="0" defaultRowHeight="12.75" zeroHeight="1" x14ac:dyDescent="0.2"/>
  <cols>
    <col min="1" max="1" width="5" style="388" customWidth="1"/>
    <col min="2" max="2" width="30.28515625" style="388" customWidth="1"/>
    <col min="3" max="3" width="16.5703125" style="388" customWidth="1"/>
    <col min="4" max="4" width="9.140625" style="7" customWidth="1"/>
    <col min="5" max="7" width="11.140625" style="7" customWidth="1"/>
    <col min="8" max="15" width="10" style="7" customWidth="1"/>
    <col min="16" max="16" width="9.85546875" style="7" customWidth="1"/>
    <col min="17" max="17" width="9.5703125" style="7" customWidth="1"/>
    <col min="18" max="18" width="10" style="7" customWidth="1"/>
    <col min="19" max="19" width="11.7109375" style="7" hidden="1" customWidth="1"/>
    <col min="20" max="20" width="5" style="7" hidden="1" customWidth="1"/>
    <col min="21" max="21" width="9.28515625" style="7" customWidth="1"/>
    <col min="22" max="22" width="9" style="7" customWidth="1"/>
    <col min="23" max="23" width="9.85546875" style="7" customWidth="1"/>
    <col min="24" max="24" width="2.28515625" style="7" customWidth="1"/>
    <col min="25" max="25" width="21" style="7" hidden="1" customWidth="1"/>
    <col min="26" max="26" width="18.42578125" style="7" hidden="1" customWidth="1"/>
    <col min="27" max="27" width="9.85546875" style="7" hidden="1" customWidth="1"/>
    <col min="28" max="28" width="10.42578125" style="7" hidden="1" customWidth="1"/>
    <col min="29" max="29" width="16.7109375" style="7" hidden="1" customWidth="1"/>
    <col min="30" max="30" width="0" style="7" hidden="1" customWidth="1"/>
    <col min="31" max="16384" width="9.140625" style="7" hidden="1"/>
  </cols>
  <sheetData>
    <row r="1" spans="1:30" s="1" customFormat="1" ht="16.5" customHeight="1" thickBot="1" x14ac:dyDescent="0.3">
      <c r="A1" s="9" t="s">
        <v>253</v>
      </c>
      <c r="B1" s="9"/>
      <c r="C1" s="9"/>
      <c r="Q1" s="32" t="str">
        <f>IF('Summary Financial Statement'!$D$9&gt;"",'Summary Financial Statement'!$D$9,"")</f>
        <v/>
      </c>
      <c r="S1" s="732" t="s">
        <v>689</v>
      </c>
      <c r="Z1" s="615" t="s">
        <v>123</v>
      </c>
      <c r="AA1" s="615"/>
      <c r="AB1" s="615"/>
      <c r="AC1" s="615"/>
    </row>
    <row r="2" spans="1:30" s="1" customFormat="1" ht="16.5" customHeight="1" thickBot="1" x14ac:dyDescent="0.35">
      <c r="A2" s="14" t="s">
        <v>1</v>
      </c>
      <c r="B2" s="14"/>
      <c r="C2" s="14"/>
      <c r="Q2" s="15"/>
      <c r="S2" s="732"/>
      <c r="Z2" s="616" t="s">
        <v>252</v>
      </c>
      <c r="AA2" s="617"/>
      <c r="AB2" s="617"/>
      <c r="AC2" s="618"/>
      <c r="AD2" s="385"/>
    </row>
    <row r="3" spans="1:30" s="10" customFormat="1" ht="16.5" customHeight="1" thickBot="1" x14ac:dyDescent="0.3">
      <c r="A3" s="390"/>
      <c r="B3" s="390"/>
      <c r="C3" s="390"/>
      <c r="D3" s="621"/>
      <c r="E3" s="621"/>
      <c r="F3" s="621"/>
      <c r="G3" s="621"/>
      <c r="H3" s="621"/>
      <c r="I3" s="621"/>
      <c r="J3" s="621"/>
      <c r="K3" s="621"/>
      <c r="L3" s="621"/>
      <c r="M3" s="621"/>
      <c r="N3" s="621"/>
      <c r="O3" s="621"/>
      <c r="P3" s="621"/>
      <c r="Q3" s="621"/>
      <c r="R3" s="389"/>
      <c r="S3" s="732"/>
      <c r="Z3" s="22" t="s">
        <v>119</v>
      </c>
      <c r="AA3" s="159">
        <f>'Summary Financial Statement'!$Q$22*'Summary Financial Statement'!$E$24-AA4</f>
        <v>0</v>
      </c>
    </row>
    <row r="4" spans="1:30" s="11" customFormat="1" ht="15.75" customHeight="1" thickBot="1" x14ac:dyDescent="0.25">
      <c r="A4" s="3"/>
      <c r="B4" s="3"/>
      <c r="C4" s="3"/>
      <c r="D4" s="622" t="s">
        <v>4</v>
      </c>
      <c r="E4" s="623"/>
      <c r="F4" s="623"/>
      <c r="G4" s="623"/>
      <c r="H4" s="623"/>
      <c r="I4" s="623"/>
      <c r="J4" s="623"/>
      <c r="K4" s="623"/>
      <c r="L4" s="623"/>
      <c r="M4" s="623"/>
      <c r="N4" s="623"/>
      <c r="O4" s="623"/>
      <c r="P4" s="623"/>
      <c r="Q4" s="624"/>
      <c r="R4" s="380"/>
      <c r="S4" s="733"/>
      <c r="V4" s="70"/>
      <c r="W4" s="70"/>
      <c r="X4" s="70"/>
      <c r="Z4" s="23" t="s">
        <v>110</v>
      </c>
      <c r="AA4" s="158">
        <f>SUM(AC9:AC108)</f>
        <v>0</v>
      </c>
    </row>
    <row r="5" spans="1:30" s="11" customFormat="1" ht="12.75" customHeight="1" thickBot="1" x14ac:dyDescent="0.25">
      <c r="A5" s="3"/>
      <c r="B5" s="3"/>
      <c r="C5" s="3"/>
      <c r="D5" s="625" t="s">
        <v>710</v>
      </c>
      <c r="E5" s="625" t="s">
        <v>712</v>
      </c>
      <c r="F5" s="625" t="s">
        <v>713</v>
      </c>
      <c r="G5" s="625" t="s">
        <v>714</v>
      </c>
      <c r="H5" s="625" t="s">
        <v>715</v>
      </c>
      <c r="I5" s="625" t="s">
        <v>716</v>
      </c>
      <c r="J5" s="625" t="s">
        <v>717</v>
      </c>
      <c r="K5" s="625" t="s">
        <v>718</v>
      </c>
      <c r="L5" s="625" t="s">
        <v>719</v>
      </c>
      <c r="M5" s="625" t="s">
        <v>720</v>
      </c>
      <c r="N5" s="625" t="s">
        <v>721</v>
      </c>
      <c r="O5" s="625" t="s">
        <v>722</v>
      </c>
      <c r="P5" s="627" t="s">
        <v>685</v>
      </c>
      <c r="Q5" s="619" t="s">
        <v>251</v>
      </c>
      <c r="R5" s="625" t="s">
        <v>153</v>
      </c>
      <c r="S5" s="737" t="s">
        <v>117</v>
      </c>
      <c r="T5" s="386"/>
      <c r="U5" s="633" t="s">
        <v>256</v>
      </c>
      <c r="V5" s="634"/>
      <c r="W5" s="629" t="s">
        <v>255</v>
      </c>
      <c r="X5" s="75"/>
    </row>
    <row r="6" spans="1:30" s="12" customFormat="1" ht="53.25" customHeight="1" thickBot="1" x14ac:dyDescent="0.3">
      <c r="A6" s="391"/>
      <c r="B6" s="18" t="s">
        <v>743</v>
      </c>
      <c r="C6" s="21" t="s">
        <v>744</v>
      </c>
      <c r="D6" s="731"/>
      <c r="E6" s="731"/>
      <c r="F6" s="731"/>
      <c r="G6" s="731"/>
      <c r="H6" s="731"/>
      <c r="I6" s="731"/>
      <c r="J6" s="731"/>
      <c r="K6" s="731"/>
      <c r="L6" s="731"/>
      <c r="M6" s="731"/>
      <c r="N6" s="731"/>
      <c r="O6" s="731"/>
      <c r="P6" s="736"/>
      <c r="Q6" s="620"/>
      <c r="R6" s="626"/>
      <c r="S6" s="738"/>
      <c r="T6" s="387"/>
      <c r="U6" s="635"/>
      <c r="V6" s="636"/>
      <c r="W6" s="630"/>
      <c r="X6" s="75"/>
      <c r="Z6" s="69" t="s">
        <v>248</v>
      </c>
      <c r="AA6" s="69" t="s">
        <v>165</v>
      </c>
      <c r="AB6" s="69" t="s">
        <v>166</v>
      </c>
      <c r="AC6" s="69" t="s">
        <v>254</v>
      </c>
    </row>
    <row r="7" spans="1:30" ht="13.5" x14ac:dyDescent="0.25">
      <c r="A7" s="5" t="s">
        <v>3</v>
      </c>
      <c r="B7" s="19"/>
      <c r="C7" s="19"/>
      <c r="D7" s="455">
        <f t="shared" ref="D7:O7" si="0">IFERROR(D8/$P$8,0)</f>
        <v>0</v>
      </c>
      <c r="E7" s="456">
        <f t="shared" si="0"/>
        <v>0</v>
      </c>
      <c r="F7" s="456">
        <f t="shared" si="0"/>
        <v>0</v>
      </c>
      <c r="G7" s="456">
        <f t="shared" si="0"/>
        <v>0</v>
      </c>
      <c r="H7" s="456">
        <f t="shared" si="0"/>
        <v>0</v>
      </c>
      <c r="I7" s="456">
        <f t="shared" si="0"/>
        <v>0</v>
      </c>
      <c r="J7" s="456">
        <f t="shared" si="0"/>
        <v>0</v>
      </c>
      <c r="K7" s="456">
        <f t="shared" si="0"/>
        <v>0</v>
      </c>
      <c r="L7" s="456">
        <f t="shared" si="0"/>
        <v>0</v>
      </c>
      <c r="M7" s="456">
        <f t="shared" si="0"/>
        <v>0</v>
      </c>
      <c r="N7" s="456">
        <f t="shared" si="0"/>
        <v>0</v>
      </c>
      <c r="O7" s="456">
        <f t="shared" si="0"/>
        <v>0</v>
      </c>
      <c r="P7" s="420"/>
      <c r="Q7" s="419"/>
      <c r="R7" s="20">
        <f>+'Summary Financial Statement'!E24</f>
        <v>0</v>
      </c>
      <c r="S7" s="74"/>
      <c r="T7" s="734" t="s">
        <v>3</v>
      </c>
      <c r="U7" s="451" t="s">
        <v>246</v>
      </c>
      <c r="V7" s="452" t="s">
        <v>247</v>
      </c>
      <c r="W7" s="78"/>
      <c r="X7" s="75"/>
      <c r="Z7" s="73" t="s">
        <v>249</v>
      </c>
    </row>
    <row r="8" spans="1:30" ht="14.25" thickBot="1" x14ac:dyDescent="0.3">
      <c r="A8" s="8" t="s">
        <v>0</v>
      </c>
      <c r="B8" s="63"/>
      <c r="C8" s="63"/>
      <c r="D8" s="421">
        <f t="shared" ref="D8:O8" si="1">SUM(D9:D108)</f>
        <v>0</v>
      </c>
      <c r="E8" s="422">
        <f t="shared" si="1"/>
        <v>0</v>
      </c>
      <c r="F8" s="422">
        <f t="shared" si="1"/>
        <v>0</v>
      </c>
      <c r="G8" s="422">
        <f t="shared" si="1"/>
        <v>0</v>
      </c>
      <c r="H8" s="422">
        <f t="shared" si="1"/>
        <v>0</v>
      </c>
      <c r="I8" s="422">
        <f t="shared" si="1"/>
        <v>0</v>
      </c>
      <c r="J8" s="422">
        <f t="shared" si="1"/>
        <v>0</v>
      </c>
      <c r="K8" s="422">
        <f t="shared" si="1"/>
        <v>0</v>
      </c>
      <c r="L8" s="422">
        <f t="shared" si="1"/>
        <v>0</v>
      </c>
      <c r="M8" s="422">
        <f t="shared" si="1"/>
        <v>0</v>
      </c>
      <c r="N8" s="422">
        <f t="shared" si="1"/>
        <v>0</v>
      </c>
      <c r="O8" s="422">
        <f t="shared" si="1"/>
        <v>0</v>
      </c>
      <c r="P8" s="423">
        <f>SUM(D8:O8)</f>
        <v>0</v>
      </c>
      <c r="Q8" s="415">
        <f>SUM(Q9:Q108)</f>
        <v>0</v>
      </c>
      <c r="R8" s="381" t="e">
        <f>SUM(R9:R108)</f>
        <v>#DIV/0!</v>
      </c>
      <c r="S8" s="381" t="e">
        <f>SUM(S9:S108)</f>
        <v>#REF!</v>
      </c>
      <c r="T8" s="735"/>
      <c r="U8" s="453" t="s">
        <v>162</v>
      </c>
      <c r="V8" s="454" t="s">
        <v>162</v>
      </c>
      <c r="W8" s="349" t="e">
        <f>#REF!</f>
        <v>#REF!</v>
      </c>
      <c r="X8" s="75"/>
    </row>
    <row r="9" spans="1:30" ht="14.25" thickBot="1" x14ac:dyDescent="0.3">
      <c r="A9" s="142" t="s">
        <v>620</v>
      </c>
      <c r="B9" s="432">
        <f>+Beneficiaries!B9</f>
        <v>0</v>
      </c>
      <c r="C9" s="433">
        <f>+Beneficiaries!C9</f>
        <v>0</v>
      </c>
      <c r="D9" s="416">
        <f>SUMIFS('1.1 Staff cost'!$N$11:$N$102,'1.1 Staff cost'!$A$11:$A$102,'Beneficiaries WP'!$A9,'1.1 Staff cost'!$K$11:$K$102,'Beneficiaries WP'!D$5)+SUMIFS('1.2Travel cost&amp;1.3ind.sup. '!$T$11:$T$1306,'1.2Travel cost&amp;1.3ind.sup. '!$A$11:$A$1306,'Beneficiaries WP'!$A9,'1.2Travel cost&amp;1.3ind.sup. '!$L$11:$L$1306,'Beneficiaries WP'!D$5)+SUMIFS('1.2Travel cost&amp;1.3ind.sup. '!$U$11:$U$1306,'1.2Travel cost&amp;1.3ind.sup. '!$A$11:$A$1306,'Beneficiaries WP'!$A9,'1.2Travel cost&amp;1.3ind.sup. '!$L$11:$L$1306,'Beneficiaries WP'!D$5)+SUMIFS('1.4 Equipment'!$T$10:$T$209,'1.4 Equipment'!$A$10:$A$209,'Beneficiaries WP'!$A9,'1.4 Equipment'!$L$10:$L$209,'Beneficiaries WP'!D$5)+SUMIFS('1.5 Other costs'!$O$10:$O$309,'1.5 Other costs'!$A$10:$A$309,'Beneficiaries WP'!$A9,'1.5 Other costs'!$L$10:$L$309,'Beneficiaries WP'!D$5)</f>
        <v>0</v>
      </c>
      <c r="E9" s="416">
        <f>SUMIFS('1.1 Staff cost'!$N$11:$N$102,'1.1 Staff cost'!$A$11:$A$102,'Beneficiaries WP'!$A9,'1.1 Staff cost'!$K$11:$K$102,'Beneficiaries WP'!E$5)+SUMIFS('1.2Travel cost&amp;1.3ind.sup. '!$T$11:$T$1306,'1.2Travel cost&amp;1.3ind.sup. '!$A$11:$A$1306,'Beneficiaries WP'!$A9,'1.2Travel cost&amp;1.3ind.sup. '!$L$11:$L$1306,'Beneficiaries WP'!E$5)+SUMIFS('1.2Travel cost&amp;1.3ind.sup. '!$U$11:$U$1306,'1.2Travel cost&amp;1.3ind.sup. '!$A$11:$A$1306,'Beneficiaries WP'!$A9,'1.2Travel cost&amp;1.3ind.sup. '!$L$11:$L$1306,'Beneficiaries WP'!E$5)+SUMIFS('1.4 Equipment'!$T$10:$T$209,'1.4 Equipment'!$A$10:$A$209,'Beneficiaries WP'!$A9,'1.4 Equipment'!$L$10:$L$209,'Beneficiaries WP'!E$5)+SUMIFS('1.5 Other costs'!$O$10:$O$309,'1.5 Other costs'!$A$10:$A$309,'Beneficiaries WP'!$A9,'1.5 Other costs'!$L$10:$L$309,'Beneficiaries WP'!E$5)</f>
        <v>0</v>
      </c>
      <c r="F9" s="416">
        <f>SUMIFS('1.1 Staff cost'!$N$11:$N$102,'1.1 Staff cost'!$A$11:$A$102,'Beneficiaries WP'!$A9,'1.1 Staff cost'!$K$11:$K$102,'Beneficiaries WP'!F$5)+SUMIFS('1.2Travel cost&amp;1.3ind.sup. '!$T$11:$T$1306,'1.2Travel cost&amp;1.3ind.sup. '!$A$11:$A$1306,'Beneficiaries WP'!$A9,'1.2Travel cost&amp;1.3ind.sup. '!$L$11:$L$1306,'Beneficiaries WP'!F$5)+SUMIFS('1.2Travel cost&amp;1.3ind.sup. '!$U$11:$U$1306,'1.2Travel cost&amp;1.3ind.sup. '!$A$11:$A$1306,'Beneficiaries WP'!$A9,'1.2Travel cost&amp;1.3ind.sup. '!$L$11:$L$1306,'Beneficiaries WP'!F$5)+SUMIFS('1.4 Equipment'!$T$10:$T$209,'1.4 Equipment'!$A$10:$A$209,'Beneficiaries WP'!$A9,'1.4 Equipment'!$L$10:$L$209,'Beneficiaries WP'!F$5)+SUMIFS('1.5 Other costs'!$O$10:$O$309,'1.5 Other costs'!$A$10:$A$309,'Beneficiaries WP'!$A9,'1.5 Other costs'!$L$10:$L$309,'Beneficiaries WP'!F$5)</f>
        <v>0</v>
      </c>
      <c r="G9" s="416">
        <f>SUMIFS('1.1 Staff cost'!$N$11:$N$102,'1.1 Staff cost'!$A$11:$A$102,'Beneficiaries WP'!$A9,'1.1 Staff cost'!$K$11:$K$102,'Beneficiaries WP'!G$5)+SUMIFS('1.2Travel cost&amp;1.3ind.sup. '!$T$11:$T$1306,'1.2Travel cost&amp;1.3ind.sup. '!$A$11:$A$1306,'Beneficiaries WP'!$A9,'1.2Travel cost&amp;1.3ind.sup. '!$L$11:$L$1306,'Beneficiaries WP'!G$5)+SUMIFS('1.2Travel cost&amp;1.3ind.sup. '!$U$11:$U$1306,'1.2Travel cost&amp;1.3ind.sup. '!$A$11:$A$1306,'Beneficiaries WP'!$A9,'1.2Travel cost&amp;1.3ind.sup. '!$L$11:$L$1306,'Beneficiaries WP'!G$5)+SUMIFS('1.4 Equipment'!$T$10:$T$209,'1.4 Equipment'!$A$10:$A$209,'Beneficiaries WP'!$A9,'1.4 Equipment'!$L$10:$L$209,'Beneficiaries WP'!G$5)+SUMIFS('1.5 Other costs'!$O$10:$O$309,'1.5 Other costs'!$A$10:$A$309,'Beneficiaries WP'!$A9,'1.5 Other costs'!$L$10:$L$309,'Beneficiaries WP'!G$5)</f>
        <v>0</v>
      </c>
      <c r="H9" s="416">
        <f>SUMIFS('1.1 Staff cost'!$N$11:$N$102,'1.1 Staff cost'!$A$11:$A$102,'Beneficiaries WP'!$A9,'1.1 Staff cost'!$K$11:$K$102,'Beneficiaries WP'!H$5)+SUMIFS('1.2Travel cost&amp;1.3ind.sup. '!$T$11:$T$1306,'1.2Travel cost&amp;1.3ind.sup. '!$A$11:$A$1306,'Beneficiaries WP'!$A9,'1.2Travel cost&amp;1.3ind.sup. '!$L$11:$L$1306,'Beneficiaries WP'!H$5)+SUMIFS('1.2Travel cost&amp;1.3ind.sup. '!$U$11:$U$1306,'1.2Travel cost&amp;1.3ind.sup. '!$A$11:$A$1306,'Beneficiaries WP'!$A9,'1.2Travel cost&amp;1.3ind.sup. '!$L$11:$L$1306,'Beneficiaries WP'!H$5)+SUMIFS('1.4 Equipment'!$T$10:$T$209,'1.4 Equipment'!$A$10:$A$209,'Beneficiaries WP'!$A9,'1.4 Equipment'!$L$10:$L$209,'Beneficiaries WP'!H$5)+SUMIFS('1.5 Other costs'!$O$10:$O$309,'1.5 Other costs'!$A$10:$A$309,'Beneficiaries WP'!$A9,'1.5 Other costs'!$L$10:$L$309,'Beneficiaries WP'!H$5)</f>
        <v>0</v>
      </c>
      <c r="I9" s="416">
        <f>SUMIFS('1.1 Staff cost'!$N$11:$N$102,'1.1 Staff cost'!$A$11:$A$102,'Beneficiaries WP'!$A9,'1.1 Staff cost'!$K$11:$K$102,'Beneficiaries WP'!I$5)+SUMIFS('1.2Travel cost&amp;1.3ind.sup. '!$T$11:$T$1306,'1.2Travel cost&amp;1.3ind.sup. '!$A$11:$A$1306,'Beneficiaries WP'!$A9,'1.2Travel cost&amp;1.3ind.sup. '!$L$11:$L$1306,'Beneficiaries WP'!I$5)+SUMIFS('1.2Travel cost&amp;1.3ind.sup. '!$U$11:$U$1306,'1.2Travel cost&amp;1.3ind.sup. '!$A$11:$A$1306,'Beneficiaries WP'!$A9,'1.2Travel cost&amp;1.3ind.sup. '!$L$11:$L$1306,'Beneficiaries WP'!I$5)+SUMIFS('1.4 Equipment'!$T$10:$T$209,'1.4 Equipment'!$A$10:$A$209,'Beneficiaries WP'!$A9,'1.4 Equipment'!$L$10:$L$209,'Beneficiaries WP'!I$5)+SUMIFS('1.5 Other costs'!$O$10:$O$309,'1.5 Other costs'!$A$10:$A$309,'Beneficiaries WP'!$A9,'1.5 Other costs'!$L$10:$L$309,'Beneficiaries WP'!I$5)</f>
        <v>0</v>
      </c>
      <c r="J9" s="416">
        <f>SUMIFS('1.1 Staff cost'!$N$11:$N$102,'1.1 Staff cost'!$A$11:$A$102,'Beneficiaries WP'!$A9,'1.1 Staff cost'!$K$11:$K$102,'Beneficiaries WP'!J$5)+SUMIFS('1.2Travel cost&amp;1.3ind.sup. '!$T$11:$T$1306,'1.2Travel cost&amp;1.3ind.sup. '!$A$11:$A$1306,'Beneficiaries WP'!$A9,'1.2Travel cost&amp;1.3ind.sup. '!$L$11:$L$1306,'Beneficiaries WP'!J$5)+SUMIFS('1.2Travel cost&amp;1.3ind.sup. '!$U$11:$U$1306,'1.2Travel cost&amp;1.3ind.sup. '!$A$11:$A$1306,'Beneficiaries WP'!$A9,'1.2Travel cost&amp;1.3ind.sup. '!$L$11:$L$1306,'Beneficiaries WP'!J$5)+SUMIFS('1.4 Equipment'!$T$10:$T$209,'1.4 Equipment'!$A$10:$A$209,'Beneficiaries WP'!$A9,'1.4 Equipment'!$L$10:$L$209,'Beneficiaries WP'!J$5)+SUMIFS('1.5 Other costs'!$O$10:$O$309,'1.5 Other costs'!$A$10:$A$309,'Beneficiaries WP'!$A9,'1.5 Other costs'!$L$10:$L$309,'Beneficiaries WP'!J$5)</f>
        <v>0</v>
      </c>
      <c r="K9" s="416">
        <f>SUMIFS('1.1 Staff cost'!$N$11:$N$102,'1.1 Staff cost'!$A$11:$A$102,'Beneficiaries WP'!$A9,'1.1 Staff cost'!$K$11:$K$102,'Beneficiaries WP'!K$5)+SUMIFS('1.2Travel cost&amp;1.3ind.sup. '!$T$11:$T$1306,'1.2Travel cost&amp;1.3ind.sup. '!$A$11:$A$1306,'Beneficiaries WP'!$A9,'1.2Travel cost&amp;1.3ind.sup. '!$L$11:$L$1306,'Beneficiaries WP'!K$5)+SUMIFS('1.2Travel cost&amp;1.3ind.sup. '!$U$11:$U$1306,'1.2Travel cost&amp;1.3ind.sup. '!$A$11:$A$1306,'Beneficiaries WP'!$A9,'1.2Travel cost&amp;1.3ind.sup. '!$L$11:$L$1306,'Beneficiaries WP'!K$5)+SUMIFS('1.4 Equipment'!$T$10:$T$209,'1.4 Equipment'!$A$10:$A$209,'Beneficiaries WP'!$A9,'1.4 Equipment'!$L$10:$L$209,'Beneficiaries WP'!K$5)+SUMIFS('1.5 Other costs'!$O$10:$O$309,'1.5 Other costs'!$A$10:$A$309,'Beneficiaries WP'!$A9,'1.5 Other costs'!$L$10:$L$309,'Beneficiaries WP'!K$5)</f>
        <v>0</v>
      </c>
      <c r="L9" s="416">
        <f>SUMIFS('1.1 Staff cost'!$N$11:$N$102,'1.1 Staff cost'!$A$11:$A$102,'Beneficiaries WP'!$A9,'1.1 Staff cost'!$K$11:$K$102,'Beneficiaries WP'!L$5)+SUMIFS('1.2Travel cost&amp;1.3ind.sup. '!$T$11:$T$1306,'1.2Travel cost&amp;1.3ind.sup. '!$A$11:$A$1306,'Beneficiaries WP'!$A9,'1.2Travel cost&amp;1.3ind.sup. '!$L$11:$L$1306,'Beneficiaries WP'!L$5)+SUMIFS('1.2Travel cost&amp;1.3ind.sup. '!$U$11:$U$1306,'1.2Travel cost&amp;1.3ind.sup. '!$A$11:$A$1306,'Beneficiaries WP'!$A9,'1.2Travel cost&amp;1.3ind.sup. '!$L$11:$L$1306,'Beneficiaries WP'!L$5)+SUMIFS('1.4 Equipment'!$T$10:$T$209,'1.4 Equipment'!$A$10:$A$209,'Beneficiaries WP'!$A9,'1.4 Equipment'!$L$10:$L$209,'Beneficiaries WP'!L$5)+SUMIFS('1.5 Other costs'!$O$10:$O$309,'1.5 Other costs'!$A$10:$A$309,'Beneficiaries WP'!$A9,'1.5 Other costs'!$L$10:$L$309,'Beneficiaries WP'!L$5)</f>
        <v>0</v>
      </c>
      <c r="M9" s="416">
        <f>SUMIFS('1.1 Staff cost'!$N$11:$N$102,'1.1 Staff cost'!$A$11:$A$102,'Beneficiaries WP'!$A9,'1.1 Staff cost'!$K$11:$K$102,'Beneficiaries WP'!M$5)+SUMIFS('1.2Travel cost&amp;1.3ind.sup. '!$T$11:$T$1306,'1.2Travel cost&amp;1.3ind.sup. '!$A$11:$A$1306,'Beneficiaries WP'!$A9,'1.2Travel cost&amp;1.3ind.sup. '!$L$11:$L$1306,'Beneficiaries WP'!M$5)+SUMIFS('1.2Travel cost&amp;1.3ind.sup. '!$U$11:$U$1306,'1.2Travel cost&amp;1.3ind.sup. '!$A$11:$A$1306,'Beneficiaries WP'!$A9,'1.2Travel cost&amp;1.3ind.sup. '!$L$11:$L$1306,'Beneficiaries WP'!M$5)+SUMIFS('1.4 Equipment'!$T$10:$T$209,'1.4 Equipment'!$A$10:$A$209,'Beneficiaries WP'!$A9,'1.4 Equipment'!$L$10:$L$209,'Beneficiaries WP'!M$5)+SUMIFS('1.5 Other costs'!$O$10:$O$309,'1.5 Other costs'!$A$10:$A$309,'Beneficiaries WP'!$A9,'1.5 Other costs'!$L$10:$L$309,'Beneficiaries WP'!M$5)</f>
        <v>0</v>
      </c>
      <c r="N9" s="416">
        <f>SUMIFS('1.1 Staff cost'!$N$11:$N$102,'1.1 Staff cost'!$A$11:$A$102,'Beneficiaries WP'!$A9,'1.1 Staff cost'!$K$11:$K$102,'Beneficiaries WP'!N$5)+SUMIFS('1.2Travel cost&amp;1.3ind.sup. '!$T$11:$T$1306,'1.2Travel cost&amp;1.3ind.sup. '!$A$11:$A$1306,'Beneficiaries WP'!$A9,'1.2Travel cost&amp;1.3ind.sup. '!$L$11:$L$1306,'Beneficiaries WP'!N$5)+SUMIFS('1.2Travel cost&amp;1.3ind.sup. '!$U$11:$U$1306,'1.2Travel cost&amp;1.3ind.sup. '!$A$11:$A$1306,'Beneficiaries WP'!$A9,'1.2Travel cost&amp;1.3ind.sup. '!$L$11:$L$1306,'Beneficiaries WP'!N$5)+SUMIFS('1.4 Equipment'!$T$10:$T$209,'1.4 Equipment'!$A$10:$A$209,'Beneficiaries WP'!$A9,'1.4 Equipment'!$L$10:$L$209,'Beneficiaries WP'!N$5)+SUMIFS('1.5 Other costs'!$O$10:$O$309,'1.5 Other costs'!$A$10:$A$309,'Beneficiaries WP'!$A9,'1.5 Other costs'!$L$10:$L$309,'Beneficiaries WP'!N$5)</f>
        <v>0</v>
      </c>
      <c r="O9" s="416">
        <f>SUMIFS('1.1 Staff cost'!$N$11:$N$102,'1.1 Staff cost'!$A$11:$A$102,'Beneficiaries WP'!$A9,'1.1 Staff cost'!$K$11:$K$102,'Beneficiaries WP'!O$5)+SUMIFS('1.2Travel cost&amp;1.3ind.sup. '!$T$11:$T$1306,'1.2Travel cost&amp;1.3ind.sup. '!$A$11:$A$1306,'Beneficiaries WP'!$A9,'1.2Travel cost&amp;1.3ind.sup. '!$L$11:$L$1306,'Beneficiaries WP'!O$5)+SUMIFS('1.2Travel cost&amp;1.3ind.sup. '!$U$11:$U$1306,'1.2Travel cost&amp;1.3ind.sup. '!$A$11:$A$1306,'Beneficiaries WP'!$A9,'1.2Travel cost&amp;1.3ind.sup. '!$L$11:$L$1306,'Beneficiaries WP'!O$5)+SUMIFS('1.4 Equipment'!$T$10:$T$209,'1.4 Equipment'!$A$10:$A$209,'Beneficiaries WP'!$A9,'1.4 Equipment'!$L$10:$L$209,'Beneficiaries WP'!O$5)+SUMIFS('1.5 Other costs'!$O$10:$O$309,'1.5 Other costs'!$A$10:$A$309,'Beneficiaries WP'!$A9,'1.5 Other costs'!$L$10:$L$309,'Beneficiaries WP'!O$5)</f>
        <v>0</v>
      </c>
      <c r="P9" s="417">
        <f t="shared" ref="P9:P72" si="2">SUM(D9:O9)</f>
        <v>0</v>
      </c>
      <c r="Q9" s="148" t="str">
        <f>IF(P9&gt;0,P9/$P$8,"")</f>
        <v/>
      </c>
      <c r="R9" s="157" t="e">
        <f>+(P9*$R$7)*('Summary Financial Statement'!$K$24/'Summary Financial Statement'!$H$24)</f>
        <v>#DIV/0!</v>
      </c>
      <c r="S9" s="440" t="e">
        <f>+Beneficiaries!#REF!</f>
        <v>#REF!</v>
      </c>
      <c r="T9" s="441" t="e">
        <f>+Beneficiaries!#REF!</f>
        <v>#REF!</v>
      </c>
      <c r="U9" s="442" t="str">
        <f>IF(Beneficiaries!L9=0,"",Beneficiaries!L9)</f>
        <v/>
      </c>
      <c r="V9" s="442" t="str">
        <f>IF(Beneficiaries!M9=0,"",Beneficiaries!M9)</f>
        <v/>
      </c>
      <c r="W9" s="68" t="e">
        <f>#REF!</f>
        <v>#REF!</v>
      </c>
      <c r="X9" s="75"/>
      <c r="Y9" s="12" t="str">
        <f t="shared" ref="Y9:Y73" si="3">IF(AND(U9="", V9=""), "", "DEDUCT INDIRECT COSTS")</f>
        <v/>
      </c>
      <c r="Z9" s="336"/>
      <c r="AA9" s="333">
        <f>+DAYS360('Summary Financial Statement'!$I$9,'Summary Financial Statement'!$L$9)/30</f>
        <v>0</v>
      </c>
      <c r="AB9" s="334">
        <f>IF(AA9=0,0,Z9/ROUND(AA9,0))</f>
        <v>0</v>
      </c>
      <c r="AC9" s="335">
        <f>IF(Y9="",0,'Summary Financial Statement'!$Q$22*'Summary Financial Statement'!$E$24*'Beneficiaries WP'!Q9*'Beneficiaries WP'!$AB9)</f>
        <v>0</v>
      </c>
    </row>
    <row r="10" spans="1:30" ht="13.5" customHeight="1" x14ac:dyDescent="0.25">
      <c r="A10" s="141" t="s">
        <v>622</v>
      </c>
      <c r="B10" s="434">
        <f>+Beneficiaries!B10</f>
        <v>0</v>
      </c>
      <c r="C10" s="435">
        <f>+Beneficiaries!C10</f>
        <v>0</v>
      </c>
      <c r="D10" s="343">
        <f>SUMIFS('1.1 Staff cost'!$N$11:$N$102,'1.1 Staff cost'!$A$11:$A$102,'Beneficiaries WP'!$A10,'1.1 Staff cost'!$K$11:$K$102,'Beneficiaries WP'!D$5)+SUMIFS('1.2Travel cost&amp;1.3ind.sup. '!$T$11:$T$1306,'1.2Travel cost&amp;1.3ind.sup. '!$A$11:$A$1306,'Beneficiaries WP'!$A10,'1.2Travel cost&amp;1.3ind.sup. '!$L$11:$L$1306,'Beneficiaries WP'!D$5)+SUMIFS('1.2Travel cost&amp;1.3ind.sup. '!$U$11:$U$1306,'1.2Travel cost&amp;1.3ind.sup. '!$A$11:$A$1306,'Beneficiaries WP'!$A10,'1.2Travel cost&amp;1.3ind.sup. '!$L$11:$L$1306,'Beneficiaries WP'!D$5)+SUMIFS('1.4 Equipment'!$T$10:$T$209,'1.4 Equipment'!$A$10:$A$209,'Beneficiaries WP'!$A10,'1.4 Equipment'!$L$10:$L$209,'Beneficiaries WP'!D$5)+SUMIFS('1.5 Other costs'!$O$10:$O$309,'1.5 Other costs'!$A$10:$A$309,'Beneficiaries WP'!$A10,'1.5 Other costs'!$L$10:$L$309,'Beneficiaries WP'!D$5)</f>
        <v>0</v>
      </c>
      <c r="E10" s="343">
        <f>SUMIFS('1.1 Staff cost'!$N$11:$N$102,'1.1 Staff cost'!$A$11:$A$102,'Beneficiaries WP'!$A10,'1.1 Staff cost'!$K$11:$K$102,'Beneficiaries WP'!E$5)+SUMIFS('1.2Travel cost&amp;1.3ind.sup. '!$T$11:$T$1306,'1.2Travel cost&amp;1.3ind.sup. '!$A$11:$A$1306,'Beneficiaries WP'!$A10,'1.2Travel cost&amp;1.3ind.sup. '!$L$11:$L$1306,'Beneficiaries WP'!E$5)+SUMIFS('1.2Travel cost&amp;1.3ind.sup. '!$U$11:$U$1306,'1.2Travel cost&amp;1.3ind.sup. '!$A$11:$A$1306,'Beneficiaries WP'!$A10,'1.2Travel cost&amp;1.3ind.sup. '!$L$11:$L$1306,'Beneficiaries WP'!E$5)+SUMIFS('1.4 Equipment'!$T$10:$T$209,'1.4 Equipment'!$A$10:$A$209,'Beneficiaries WP'!$A10,'1.4 Equipment'!$L$10:$L$209,'Beneficiaries WP'!E$5)+SUMIFS('1.5 Other costs'!$O$10:$O$309,'1.5 Other costs'!$A$10:$A$309,'Beneficiaries WP'!$A10,'1.5 Other costs'!$L$10:$L$309,'Beneficiaries WP'!E$5)</f>
        <v>0</v>
      </c>
      <c r="F10" s="343">
        <f>SUMIFS('1.1 Staff cost'!$N$11:$N$102,'1.1 Staff cost'!$A$11:$A$102,'Beneficiaries WP'!$A10,'1.1 Staff cost'!$K$11:$K$102,'Beneficiaries WP'!F$5)+SUMIFS('1.2Travel cost&amp;1.3ind.sup. '!$T$11:$T$1306,'1.2Travel cost&amp;1.3ind.sup. '!$A$11:$A$1306,'Beneficiaries WP'!$A10,'1.2Travel cost&amp;1.3ind.sup. '!$L$11:$L$1306,'Beneficiaries WP'!F$5)+SUMIFS('1.2Travel cost&amp;1.3ind.sup. '!$U$11:$U$1306,'1.2Travel cost&amp;1.3ind.sup. '!$A$11:$A$1306,'Beneficiaries WP'!$A10,'1.2Travel cost&amp;1.3ind.sup. '!$L$11:$L$1306,'Beneficiaries WP'!F$5)+SUMIFS('1.4 Equipment'!$T$10:$T$209,'1.4 Equipment'!$A$10:$A$209,'Beneficiaries WP'!$A10,'1.4 Equipment'!$L$10:$L$209,'Beneficiaries WP'!F$5)+SUMIFS('1.5 Other costs'!$O$10:$O$309,'1.5 Other costs'!$A$10:$A$309,'Beneficiaries WP'!$A10,'1.5 Other costs'!$L$10:$L$309,'Beneficiaries WP'!F$5)</f>
        <v>0</v>
      </c>
      <c r="G10" s="343">
        <f>SUMIFS('1.1 Staff cost'!$N$11:$N$102,'1.1 Staff cost'!$A$11:$A$102,'Beneficiaries WP'!$A10,'1.1 Staff cost'!$K$11:$K$102,'Beneficiaries WP'!G$5)+SUMIFS('1.2Travel cost&amp;1.3ind.sup. '!$T$11:$T$1306,'1.2Travel cost&amp;1.3ind.sup. '!$A$11:$A$1306,'Beneficiaries WP'!$A10,'1.2Travel cost&amp;1.3ind.sup. '!$L$11:$L$1306,'Beneficiaries WP'!G$5)+SUMIFS('1.2Travel cost&amp;1.3ind.sup. '!$U$11:$U$1306,'1.2Travel cost&amp;1.3ind.sup. '!$A$11:$A$1306,'Beneficiaries WP'!$A10,'1.2Travel cost&amp;1.3ind.sup. '!$L$11:$L$1306,'Beneficiaries WP'!G$5)+SUMIFS('1.4 Equipment'!$T$10:$T$209,'1.4 Equipment'!$A$10:$A$209,'Beneficiaries WP'!$A10,'1.4 Equipment'!$L$10:$L$209,'Beneficiaries WP'!G$5)+SUMIFS('1.5 Other costs'!$O$10:$O$309,'1.5 Other costs'!$A$10:$A$309,'Beneficiaries WP'!$A10,'1.5 Other costs'!$L$10:$L$309,'Beneficiaries WP'!G$5)</f>
        <v>0</v>
      </c>
      <c r="H10" s="343">
        <f>SUMIFS('1.1 Staff cost'!$N$11:$N$102,'1.1 Staff cost'!$A$11:$A$102,'Beneficiaries WP'!$A10,'1.1 Staff cost'!$K$11:$K$102,'Beneficiaries WP'!H$5)+SUMIFS('1.2Travel cost&amp;1.3ind.sup. '!$T$11:$T$1306,'1.2Travel cost&amp;1.3ind.sup. '!$A$11:$A$1306,'Beneficiaries WP'!$A10,'1.2Travel cost&amp;1.3ind.sup. '!$L$11:$L$1306,'Beneficiaries WP'!H$5)+SUMIFS('1.2Travel cost&amp;1.3ind.sup. '!$U$11:$U$1306,'1.2Travel cost&amp;1.3ind.sup. '!$A$11:$A$1306,'Beneficiaries WP'!$A10,'1.2Travel cost&amp;1.3ind.sup. '!$L$11:$L$1306,'Beneficiaries WP'!H$5)+SUMIFS('1.4 Equipment'!$T$10:$T$209,'1.4 Equipment'!$A$10:$A$209,'Beneficiaries WP'!$A10,'1.4 Equipment'!$L$10:$L$209,'Beneficiaries WP'!H$5)+SUMIFS('1.5 Other costs'!$O$10:$O$309,'1.5 Other costs'!$A$10:$A$309,'Beneficiaries WP'!$A10,'1.5 Other costs'!$L$10:$L$309,'Beneficiaries WP'!H$5)</f>
        <v>0</v>
      </c>
      <c r="I10" s="343">
        <f>SUMIFS('1.1 Staff cost'!$N$11:$N$102,'1.1 Staff cost'!$A$11:$A$102,'Beneficiaries WP'!$A10,'1.1 Staff cost'!$K$11:$K$102,'Beneficiaries WP'!I$5)+SUMIFS('1.2Travel cost&amp;1.3ind.sup. '!$T$11:$T$1306,'1.2Travel cost&amp;1.3ind.sup. '!$A$11:$A$1306,'Beneficiaries WP'!$A10,'1.2Travel cost&amp;1.3ind.sup. '!$L$11:$L$1306,'Beneficiaries WP'!I$5)+SUMIFS('1.2Travel cost&amp;1.3ind.sup. '!$U$11:$U$1306,'1.2Travel cost&amp;1.3ind.sup. '!$A$11:$A$1306,'Beneficiaries WP'!$A10,'1.2Travel cost&amp;1.3ind.sup. '!$L$11:$L$1306,'Beneficiaries WP'!I$5)+SUMIFS('1.4 Equipment'!$T$10:$T$209,'1.4 Equipment'!$A$10:$A$209,'Beneficiaries WP'!$A10,'1.4 Equipment'!$L$10:$L$209,'Beneficiaries WP'!I$5)+SUMIFS('1.5 Other costs'!$O$10:$O$309,'1.5 Other costs'!$A$10:$A$309,'Beneficiaries WP'!$A10,'1.5 Other costs'!$L$10:$L$309,'Beneficiaries WP'!I$5)</f>
        <v>0</v>
      </c>
      <c r="J10" s="343">
        <f>SUMIFS('1.1 Staff cost'!$N$11:$N$102,'1.1 Staff cost'!$A$11:$A$102,'Beneficiaries WP'!$A10,'1.1 Staff cost'!$K$11:$K$102,'Beneficiaries WP'!J$5)+SUMIFS('1.2Travel cost&amp;1.3ind.sup. '!$T$11:$T$1306,'1.2Travel cost&amp;1.3ind.sup. '!$A$11:$A$1306,'Beneficiaries WP'!$A10,'1.2Travel cost&amp;1.3ind.sup. '!$L$11:$L$1306,'Beneficiaries WP'!J$5)+SUMIFS('1.2Travel cost&amp;1.3ind.sup. '!$U$11:$U$1306,'1.2Travel cost&amp;1.3ind.sup. '!$A$11:$A$1306,'Beneficiaries WP'!$A10,'1.2Travel cost&amp;1.3ind.sup. '!$L$11:$L$1306,'Beneficiaries WP'!J$5)+SUMIFS('1.4 Equipment'!$T$10:$T$209,'1.4 Equipment'!$A$10:$A$209,'Beneficiaries WP'!$A10,'1.4 Equipment'!$L$10:$L$209,'Beneficiaries WP'!J$5)+SUMIFS('1.5 Other costs'!$O$10:$O$309,'1.5 Other costs'!$A$10:$A$309,'Beneficiaries WP'!$A10,'1.5 Other costs'!$L$10:$L$309,'Beneficiaries WP'!J$5)</f>
        <v>0</v>
      </c>
      <c r="K10" s="343">
        <f>SUMIFS('1.1 Staff cost'!$N$11:$N$102,'1.1 Staff cost'!$A$11:$A$102,'Beneficiaries WP'!$A10,'1.1 Staff cost'!$K$11:$K$102,'Beneficiaries WP'!K$5)+SUMIFS('1.2Travel cost&amp;1.3ind.sup. '!$T$11:$T$1306,'1.2Travel cost&amp;1.3ind.sup. '!$A$11:$A$1306,'Beneficiaries WP'!$A10,'1.2Travel cost&amp;1.3ind.sup. '!$L$11:$L$1306,'Beneficiaries WP'!K$5)+SUMIFS('1.2Travel cost&amp;1.3ind.sup. '!$U$11:$U$1306,'1.2Travel cost&amp;1.3ind.sup. '!$A$11:$A$1306,'Beneficiaries WP'!$A10,'1.2Travel cost&amp;1.3ind.sup. '!$L$11:$L$1306,'Beneficiaries WP'!K$5)+SUMIFS('1.4 Equipment'!$T$10:$T$209,'1.4 Equipment'!$A$10:$A$209,'Beneficiaries WP'!$A10,'1.4 Equipment'!$L$10:$L$209,'Beneficiaries WP'!K$5)+SUMIFS('1.5 Other costs'!$O$10:$O$309,'1.5 Other costs'!$A$10:$A$309,'Beneficiaries WP'!$A10,'1.5 Other costs'!$L$10:$L$309,'Beneficiaries WP'!K$5)</f>
        <v>0</v>
      </c>
      <c r="L10" s="343">
        <f>SUMIFS('1.1 Staff cost'!$N$11:$N$102,'1.1 Staff cost'!$A$11:$A$102,'Beneficiaries WP'!$A10,'1.1 Staff cost'!$K$11:$K$102,'Beneficiaries WP'!L$5)+SUMIFS('1.2Travel cost&amp;1.3ind.sup. '!$T$11:$T$1306,'1.2Travel cost&amp;1.3ind.sup. '!$A$11:$A$1306,'Beneficiaries WP'!$A10,'1.2Travel cost&amp;1.3ind.sup. '!$L$11:$L$1306,'Beneficiaries WP'!L$5)+SUMIFS('1.2Travel cost&amp;1.3ind.sup. '!$U$11:$U$1306,'1.2Travel cost&amp;1.3ind.sup. '!$A$11:$A$1306,'Beneficiaries WP'!$A10,'1.2Travel cost&amp;1.3ind.sup. '!$L$11:$L$1306,'Beneficiaries WP'!L$5)+SUMIFS('1.4 Equipment'!$T$10:$T$209,'1.4 Equipment'!$A$10:$A$209,'Beneficiaries WP'!$A10,'1.4 Equipment'!$L$10:$L$209,'Beneficiaries WP'!L$5)+SUMIFS('1.5 Other costs'!$O$10:$O$309,'1.5 Other costs'!$A$10:$A$309,'Beneficiaries WP'!$A10,'1.5 Other costs'!$L$10:$L$309,'Beneficiaries WP'!L$5)</f>
        <v>0</v>
      </c>
      <c r="M10" s="343">
        <f>SUMIFS('1.1 Staff cost'!$N$11:$N$102,'1.1 Staff cost'!$A$11:$A$102,'Beneficiaries WP'!$A10,'1.1 Staff cost'!$K$11:$K$102,'Beneficiaries WP'!M$5)+SUMIFS('1.2Travel cost&amp;1.3ind.sup. '!$T$11:$T$1306,'1.2Travel cost&amp;1.3ind.sup. '!$A$11:$A$1306,'Beneficiaries WP'!$A10,'1.2Travel cost&amp;1.3ind.sup. '!$L$11:$L$1306,'Beneficiaries WP'!M$5)+SUMIFS('1.2Travel cost&amp;1.3ind.sup. '!$U$11:$U$1306,'1.2Travel cost&amp;1.3ind.sup. '!$A$11:$A$1306,'Beneficiaries WP'!$A10,'1.2Travel cost&amp;1.3ind.sup. '!$L$11:$L$1306,'Beneficiaries WP'!M$5)+SUMIFS('1.4 Equipment'!$T$10:$T$209,'1.4 Equipment'!$A$10:$A$209,'Beneficiaries WP'!$A10,'1.4 Equipment'!$L$10:$L$209,'Beneficiaries WP'!M$5)+SUMIFS('1.5 Other costs'!$O$10:$O$309,'1.5 Other costs'!$A$10:$A$309,'Beneficiaries WP'!$A10,'1.5 Other costs'!$L$10:$L$309,'Beneficiaries WP'!M$5)</f>
        <v>0</v>
      </c>
      <c r="N10" s="343">
        <f>SUMIFS('1.1 Staff cost'!$N$11:$N$102,'1.1 Staff cost'!$A$11:$A$102,'Beneficiaries WP'!$A10,'1.1 Staff cost'!$K$11:$K$102,'Beneficiaries WP'!N$5)+SUMIFS('1.2Travel cost&amp;1.3ind.sup. '!$T$11:$T$1306,'1.2Travel cost&amp;1.3ind.sup. '!$A$11:$A$1306,'Beneficiaries WP'!$A10,'1.2Travel cost&amp;1.3ind.sup. '!$L$11:$L$1306,'Beneficiaries WP'!N$5)+SUMIFS('1.2Travel cost&amp;1.3ind.sup. '!$U$11:$U$1306,'1.2Travel cost&amp;1.3ind.sup. '!$A$11:$A$1306,'Beneficiaries WP'!$A10,'1.2Travel cost&amp;1.3ind.sup. '!$L$11:$L$1306,'Beneficiaries WP'!N$5)+SUMIFS('1.4 Equipment'!$T$10:$T$209,'1.4 Equipment'!$A$10:$A$209,'Beneficiaries WP'!$A10,'1.4 Equipment'!$L$10:$L$209,'Beneficiaries WP'!N$5)+SUMIFS('1.5 Other costs'!$O$10:$O$309,'1.5 Other costs'!$A$10:$A$309,'Beneficiaries WP'!$A10,'1.5 Other costs'!$L$10:$L$309,'Beneficiaries WP'!N$5)</f>
        <v>0</v>
      </c>
      <c r="O10" s="343">
        <f>SUMIFS('1.1 Staff cost'!$N$11:$N$102,'1.1 Staff cost'!$A$11:$A$102,'Beneficiaries WP'!$A10,'1.1 Staff cost'!$K$11:$K$102,'Beneficiaries WP'!O$5)+SUMIFS('1.2Travel cost&amp;1.3ind.sup. '!$T$11:$T$1306,'1.2Travel cost&amp;1.3ind.sup. '!$A$11:$A$1306,'Beneficiaries WP'!$A10,'1.2Travel cost&amp;1.3ind.sup. '!$L$11:$L$1306,'Beneficiaries WP'!O$5)+SUMIFS('1.2Travel cost&amp;1.3ind.sup. '!$U$11:$U$1306,'1.2Travel cost&amp;1.3ind.sup. '!$A$11:$A$1306,'Beneficiaries WP'!$A10,'1.2Travel cost&amp;1.3ind.sup. '!$L$11:$L$1306,'Beneficiaries WP'!O$5)+SUMIFS('1.4 Equipment'!$T$10:$T$209,'1.4 Equipment'!$A$10:$A$209,'Beneficiaries WP'!$A10,'1.4 Equipment'!$L$10:$L$209,'Beneficiaries WP'!O$5)+SUMIFS('1.5 Other costs'!$O$10:$O$309,'1.5 Other costs'!$A$10:$A$309,'Beneficiaries WP'!$A10,'1.5 Other costs'!$L$10:$L$309,'Beneficiaries WP'!O$5)</f>
        <v>0</v>
      </c>
      <c r="P10" s="341">
        <f t="shared" si="2"/>
        <v>0</v>
      </c>
      <c r="Q10" s="344" t="str">
        <f t="shared" ref="Q10:Q73" si="4">IF(P10&gt;0,P10/$P$8,"")</f>
        <v/>
      </c>
      <c r="R10" s="342" t="e">
        <f>+(P10*$R$7)*('Summary Financial Statement'!$K$24/'Summary Financial Statement'!$H$24)</f>
        <v>#DIV/0!</v>
      </c>
      <c r="S10" s="440" t="e">
        <f>+Beneficiaries!#REF!</f>
        <v>#REF!</v>
      </c>
      <c r="T10" s="441" t="e">
        <f>+Beneficiaries!#REF!</f>
        <v>#REF!</v>
      </c>
      <c r="U10" s="443" t="str">
        <f>IF(Beneficiaries!L10=0,"",Beneficiaries!L10)</f>
        <v/>
      </c>
      <c r="V10" s="444" t="str">
        <f>IF(Beneficiaries!M10=0,"",Beneficiaries!M10)</f>
        <v/>
      </c>
      <c r="W10" s="354" t="e">
        <f>#REF!</f>
        <v>#REF!</v>
      </c>
      <c r="X10" s="75"/>
      <c r="Y10" s="12" t="str">
        <f t="shared" si="3"/>
        <v/>
      </c>
      <c r="Z10" s="336"/>
      <c r="AA10" s="333">
        <f>+DAYS360('Summary Financial Statement'!$I$9,'Summary Financial Statement'!$L$9)/30</f>
        <v>0</v>
      </c>
      <c r="AB10" s="334">
        <f t="shared" ref="AB10:AB73" si="5">IF(AA10=0,0,Z10/ROUND(AA10,0))</f>
        <v>0</v>
      </c>
      <c r="AC10" s="335">
        <f>IF(Y10="",0,'Summary Financial Statement'!$Q$22*'Summary Financial Statement'!$E$24*'Beneficiaries WP'!Q10*'Beneficiaries WP'!$AB10)</f>
        <v>0</v>
      </c>
    </row>
    <row r="11" spans="1:30" ht="13.5" x14ac:dyDescent="0.25">
      <c r="A11" s="141" t="s">
        <v>657</v>
      </c>
      <c r="B11" s="434">
        <f>+Beneficiaries!B11</f>
        <v>0</v>
      </c>
      <c r="C11" s="435">
        <f>+Beneficiaries!C11</f>
        <v>0</v>
      </c>
      <c r="D11" s="343">
        <f>SUMIFS('1.1 Staff cost'!$N$11:$N$102,'1.1 Staff cost'!$A$11:$A$102,'Beneficiaries WP'!$A11,'1.1 Staff cost'!$K$11:$K$102,'Beneficiaries WP'!D$5)+SUMIFS('1.2Travel cost&amp;1.3ind.sup. '!$T$11:$T$1306,'1.2Travel cost&amp;1.3ind.sup. '!$A$11:$A$1306,'Beneficiaries WP'!$A11,'1.2Travel cost&amp;1.3ind.sup. '!$L$11:$L$1306,'Beneficiaries WP'!D$5)+SUMIFS('1.2Travel cost&amp;1.3ind.sup. '!$U$11:$U$1306,'1.2Travel cost&amp;1.3ind.sup. '!$A$11:$A$1306,'Beneficiaries WP'!$A11,'1.2Travel cost&amp;1.3ind.sup. '!$L$11:$L$1306,'Beneficiaries WP'!D$5)+SUMIFS('1.4 Equipment'!$T$10:$T$209,'1.4 Equipment'!$A$10:$A$209,'Beneficiaries WP'!$A11,'1.4 Equipment'!$L$10:$L$209,'Beneficiaries WP'!D$5)+SUMIFS('1.5 Other costs'!$O$10:$O$309,'1.5 Other costs'!$A$10:$A$309,'Beneficiaries WP'!$A11,'1.5 Other costs'!$L$10:$L$309,'Beneficiaries WP'!D$5)</f>
        <v>0</v>
      </c>
      <c r="E11" s="343">
        <f>SUMIFS('1.1 Staff cost'!$N$11:$N$102,'1.1 Staff cost'!$A$11:$A$102,'Beneficiaries WP'!$A11,'1.1 Staff cost'!$K$11:$K$102,'Beneficiaries WP'!E$5)+SUMIFS('1.2Travel cost&amp;1.3ind.sup. '!$T$11:$T$1306,'1.2Travel cost&amp;1.3ind.sup. '!$A$11:$A$1306,'Beneficiaries WP'!$A11,'1.2Travel cost&amp;1.3ind.sup. '!$L$11:$L$1306,'Beneficiaries WP'!E$5)+SUMIFS('1.2Travel cost&amp;1.3ind.sup. '!$U$11:$U$1306,'1.2Travel cost&amp;1.3ind.sup. '!$A$11:$A$1306,'Beneficiaries WP'!$A11,'1.2Travel cost&amp;1.3ind.sup. '!$L$11:$L$1306,'Beneficiaries WP'!E$5)+SUMIFS('1.4 Equipment'!$T$10:$T$209,'1.4 Equipment'!$A$10:$A$209,'Beneficiaries WP'!$A11,'1.4 Equipment'!$L$10:$L$209,'Beneficiaries WP'!E$5)+SUMIFS('1.5 Other costs'!$O$10:$O$309,'1.5 Other costs'!$A$10:$A$309,'Beneficiaries WP'!$A11,'1.5 Other costs'!$L$10:$L$309,'Beneficiaries WP'!E$5)</f>
        <v>0</v>
      </c>
      <c r="F11" s="343">
        <f>SUMIFS('1.1 Staff cost'!$N$11:$N$102,'1.1 Staff cost'!$A$11:$A$102,'Beneficiaries WP'!$A11,'1.1 Staff cost'!$K$11:$K$102,'Beneficiaries WP'!F$5)+SUMIFS('1.2Travel cost&amp;1.3ind.sup. '!$T$11:$T$1306,'1.2Travel cost&amp;1.3ind.sup. '!$A$11:$A$1306,'Beneficiaries WP'!$A11,'1.2Travel cost&amp;1.3ind.sup. '!$L$11:$L$1306,'Beneficiaries WP'!F$5)+SUMIFS('1.2Travel cost&amp;1.3ind.sup. '!$U$11:$U$1306,'1.2Travel cost&amp;1.3ind.sup. '!$A$11:$A$1306,'Beneficiaries WP'!$A11,'1.2Travel cost&amp;1.3ind.sup. '!$L$11:$L$1306,'Beneficiaries WP'!F$5)+SUMIFS('1.4 Equipment'!$T$10:$T$209,'1.4 Equipment'!$A$10:$A$209,'Beneficiaries WP'!$A11,'1.4 Equipment'!$L$10:$L$209,'Beneficiaries WP'!F$5)+SUMIFS('1.5 Other costs'!$O$10:$O$309,'1.5 Other costs'!$A$10:$A$309,'Beneficiaries WP'!$A11,'1.5 Other costs'!$L$10:$L$309,'Beneficiaries WP'!F$5)</f>
        <v>0</v>
      </c>
      <c r="G11" s="343">
        <f>SUMIFS('1.1 Staff cost'!$N$11:$N$102,'1.1 Staff cost'!$A$11:$A$102,'Beneficiaries WP'!$A11,'1.1 Staff cost'!$K$11:$K$102,'Beneficiaries WP'!G$5)+SUMIFS('1.2Travel cost&amp;1.3ind.sup. '!$T$11:$T$1306,'1.2Travel cost&amp;1.3ind.sup. '!$A$11:$A$1306,'Beneficiaries WP'!$A11,'1.2Travel cost&amp;1.3ind.sup. '!$L$11:$L$1306,'Beneficiaries WP'!G$5)+SUMIFS('1.2Travel cost&amp;1.3ind.sup. '!$U$11:$U$1306,'1.2Travel cost&amp;1.3ind.sup. '!$A$11:$A$1306,'Beneficiaries WP'!$A11,'1.2Travel cost&amp;1.3ind.sup. '!$L$11:$L$1306,'Beneficiaries WP'!G$5)+SUMIFS('1.4 Equipment'!$T$10:$T$209,'1.4 Equipment'!$A$10:$A$209,'Beneficiaries WP'!$A11,'1.4 Equipment'!$L$10:$L$209,'Beneficiaries WP'!G$5)+SUMIFS('1.5 Other costs'!$O$10:$O$309,'1.5 Other costs'!$A$10:$A$309,'Beneficiaries WP'!$A11,'1.5 Other costs'!$L$10:$L$309,'Beneficiaries WP'!G$5)</f>
        <v>0</v>
      </c>
      <c r="H11" s="343">
        <f>SUMIFS('1.1 Staff cost'!$N$11:$N$102,'1.1 Staff cost'!$A$11:$A$102,'Beneficiaries WP'!$A11,'1.1 Staff cost'!$K$11:$K$102,'Beneficiaries WP'!H$5)+SUMIFS('1.2Travel cost&amp;1.3ind.sup. '!$T$11:$T$1306,'1.2Travel cost&amp;1.3ind.sup. '!$A$11:$A$1306,'Beneficiaries WP'!$A11,'1.2Travel cost&amp;1.3ind.sup. '!$L$11:$L$1306,'Beneficiaries WP'!H$5)+SUMIFS('1.2Travel cost&amp;1.3ind.sup. '!$U$11:$U$1306,'1.2Travel cost&amp;1.3ind.sup. '!$A$11:$A$1306,'Beneficiaries WP'!$A11,'1.2Travel cost&amp;1.3ind.sup. '!$L$11:$L$1306,'Beneficiaries WP'!H$5)+SUMIFS('1.4 Equipment'!$T$10:$T$209,'1.4 Equipment'!$A$10:$A$209,'Beneficiaries WP'!$A11,'1.4 Equipment'!$L$10:$L$209,'Beneficiaries WP'!H$5)+SUMIFS('1.5 Other costs'!$O$10:$O$309,'1.5 Other costs'!$A$10:$A$309,'Beneficiaries WP'!$A11,'1.5 Other costs'!$L$10:$L$309,'Beneficiaries WP'!H$5)</f>
        <v>0</v>
      </c>
      <c r="I11" s="343">
        <f>SUMIFS('1.1 Staff cost'!$N$11:$N$102,'1.1 Staff cost'!$A$11:$A$102,'Beneficiaries WP'!$A11,'1.1 Staff cost'!$K$11:$K$102,'Beneficiaries WP'!I$5)+SUMIFS('1.2Travel cost&amp;1.3ind.sup. '!$T$11:$T$1306,'1.2Travel cost&amp;1.3ind.sup. '!$A$11:$A$1306,'Beneficiaries WP'!$A11,'1.2Travel cost&amp;1.3ind.sup. '!$L$11:$L$1306,'Beneficiaries WP'!I$5)+SUMIFS('1.2Travel cost&amp;1.3ind.sup. '!$U$11:$U$1306,'1.2Travel cost&amp;1.3ind.sup. '!$A$11:$A$1306,'Beneficiaries WP'!$A11,'1.2Travel cost&amp;1.3ind.sup. '!$L$11:$L$1306,'Beneficiaries WP'!I$5)+SUMIFS('1.4 Equipment'!$T$10:$T$209,'1.4 Equipment'!$A$10:$A$209,'Beneficiaries WP'!$A11,'1.4 Equipment'!$L$10:$L$209,'Beneficiaries WP'!I$5)+SUMIFS('1.5 Other costs'!$O$10:$O$309,'1.5 Other costs'!$A$10:$A$309,'Beneficiaries WP'!$A11,'1.5 Other costs'!$L$10:$L$309,'Beneficiaries WP'!I$5)</f>
        <v>0</v>
      </c>
      <c r="J11" s="343">
        <f>SUMIFS('1.1 Staff cost'!$N$11:$N$102,'1.1 Staff cost'!$A$11:$A$102,'Beneficiaries WP'!$A11,'1.1 Staff cost'!$K$11:$K$102,'Beneficiaries WP'!J$5)+SUMIFS('1.2Travel cost&amp;1.3ind.sup. '!$T$11:$T$1306,'1.2Travel cost&amp;1.3ind.sup. '!$A$11:$A$1306,'Beneficiaries WP'!$A11,'1.2Travel cost&amp;1.3ind.sup. '!$L$11:$L$1306,'Beneficiaries WP'!J$5)+SUMIFS('1.2Travel cost&amp;1.3ind.sup. '!$U$11:$U$1306,'1.2Travel cost&amp;1.3ind.sup. '!$A$11:$A$1306,'Beneficiaries WP'!$A11,'1.2Travel cost&amp;1.3ind.sup. '!$L$11:$L$1306,'Beneficiaries WP'!J$5)+SUMIFS('1.4 Equipment'!$T$10:$T$209,'1.4 Equipment'!$A$10:$A$209,'Beneficiaries WP'!$A11,'1.4 Equipment'!$L$10:$L$209,'Beneficiaries WP'!J$5)+SUMIFS('1.5 Other costs'!$O$10:$O$309,'1.5 Other costs'!$A$10:$A$309,'Beneficiaries WP'!$A11,'1.5 Other costs'!$L$10:$L$309,'Beneficiaries WP'!J$5)</f>
        <v>0</v>
      </c>
      <c r="K11" s="343">
        <f>SUMIFS('1.1 Staff cost'!$N$11:$N$102,'1.1 Staff cost'!$A$11:$A$102,'Beneficiaries WP'!$A11,'1.1 Staff cost'!$K$11:$K$102,'Beneficiaries WP'!K$5)+SUMIFS('1.2Travel cost&amp;1.3ind.sup. '!$T$11:$T$1306,'1.2Travel cost&amp;1.3ind.sup. '!$A$11:$A$1306,'Beneficiaries WP'!$A11,'1.2Travel cost&amp;1.3ind.sup. '!$L$11:$L$1306,'Beneficiaries WP'!K$5)+SUMIFS('1.2Travel cost&amp;1.3ind.sup. '!$U$11:$U$1306,'1.2Travel cost&amp;1.3ind.sup. '!$A$11:$A$1306,'Beneficiaries WP'!$A11,'1.2Travel cost&amp;1.3ind.sup. '!$L$11:$L$1306,'Beneficiaries WP'!K$5)+SUMIFS('1.4 Equipment'!$T$10:$T$209,'1.4 Equipment'!$A$10:$A$209,'Beneficiaries WP'!$A11,'1.4 Equipment'!$L$10:$L$209,'Beneficiaries WP'!K$5)+SUMIFS('1.5 Other costs'!$O$10:$O$309,'1.5 Other costs'!$A$10:$A$309,'Beneficiaries WP'!$A11,'1.5 Other costs'!$L$10:$L$309,'Beneficiaries WP'!K$5)</f>
        <v>0</v>
      </c>
      <c r="L11" s="343">
        <f>SUMIFS('1.1 Staff cost'!$N$11:$N$102,'1.1 Staff cost'!$A$11:$A$102,'Beneficiaries WP'!$A11,'1.1 Staff cost'!$K$11:$K$102,'Beneficiaries WP'!L$5)+SUMIFS('1.2Travel cost&amp;1.3ind.sup. '!$T$11:$T$1306,'1.2Travel cost&amp;1.3ind.sup. '!$A$11:$A$1306,'Beneficiaries WP'!$A11,'1.2Travel cost&amp;1.3ind.sup. '!$L$11:$L$1306,'Beneficiaries WP'!L$5)+SUMIFS('1.2Travel cost&amp;1.3ind.sup. '!$U$11:$U$1306,'1.2Travel cost&amp;1.3ind.sup. '!$A$11:$A$1306,'Beneficiaries WP'!$A11,'1.2Travel cost&amp;1.3ind.sup. '!$L$11:$L$1306,'Beneficiaries WP'!L$5)+SUMIFS('1.4 Equipment'!$T$10:$T$209,'1.4 Equipment'!$A$10:$A$209,'Beneficiaries WP'!$A11,'1.4 Equipment'!$L$10:$L$209,'Beneficiaries WP'!L$5)+SUMIFS('1.5 Other costs'!$O$10:$O$309,'1.5 Other costs'!$A$10:$A$309,'Beneficiaries WP'!$A11,'1.5 Other costs'!$L$10:$L$309,'Beneficiaries WP'!L$5)</f>
        <v>0</v>
      </c>
      <c r="M11" s="343">
        <f>SUMIFS('1.1 Staff cost'!$N$11:$N$102,'1.1 Staff cost'!$A$11:$A$102,'Beneficiaries WP'!$A11,'1.1 Staff cost'!$K$11:$K$102,'Beneficiaries WP'!M$5)+SUMIFS('1.2Travel cost&amp;1.3ind.sup. '!$T$11:$T$1306,'1.2Travel cost&amp;1.3ind.sup. '!$A$11:$A$1306,'Beneficiaries WP'!$A11,'1.2Travel cost&amp;1.3ind.sup. '!$L$11:$L$1306,'Beneficiaries WP'!M$5)+SUMIFS('1.2Travel cost&amp;1.3ind.sup. '!$U$11:$U$1306,'1.2Travel cost&amp;1.3ind.sup. '!$A$11:$A$1306,'Beneficiaries WP'!$A11,'1.2Travel cost&amp;1.3ind.sup. '!$L$11:$L$1306,'Beneficiaries WP'!M$5)+SUMIFS('1.4 Equipment'!$T$10:$T$209,'1.4 Equipment'!$A$10:$A$209,'Beneficiaries WP'!$A11,'1.4 Equipment'!$L$10:$L$209,'Beneficiaries WP'!M$5)+SUMIFS('1.5 Other costs'!$O$10:$O$309,'1.5 Other costs'!$A$10:$A$309,'Beneficiaries WP'!$A11,'1.5 Other costs'!$L$10:$L$309,'Beneficiaries WP'!M$5)</f>
        <v>0</v>
      </c>
      <c r="N11" s="343">
        <f>SUMIFS('1.1 Staff cost'!$N$11:$N$102,'1.1 Staff cost'!$A$11:$A$102,'Beneficiaries WP'!$A11,'1.1 Staff cost'!$K$11:$K$102,'Beneficiaries WP'!N$5)+SUMIFS('1.2Travel cost&amp;1.3ind.sup. '!$T$11:$T$1306,'1.2Travel cost&amp;1.3ind.sup. '!$A$11:$A$1306,'Beneficiaries WP'!$A11,'1.2Travel cost&amp;1.3ind.sup. '!$L$11:$L$1306,'Beneficiaries WP'!N$5)+SUMIFS('1.2Travel cost&amp;1.3ind.sup. '!$U$11:$U$1306,'1.2Travel cost&amp;1.3ind.sup. '!$A$11:$A$1306,'Beneficiaries WP'!$A11,'1.2Travel cost&amp;1.3ind.sup. '!$L$11:$L$1306,'Beneficiaries WP'!N$5)+SUMIFS('1.4 Equipment'!$T$10:$T$209,'1.4 Equipment'!$A$10:$A$209,'Beneficiaries WP'!$A11,'1.4 Equipment'!$L$10:$L$209,'Beneficiaries WP'!N$5)+SUMIFS('1.5 Other costs'!$O$10:$O$309,'1.5 Other costs'!$A$10:$A$309,'Beneficiaries WP'!$A11,'1.5 Other costs'!$L$10:$L$309,'Beneficiaries WP'!N$5)</f>
        <v>0</v>
      </c>
      <c r="O11" s="343">
        <f>SUMIFS('1.1 Staff cost'!$N$11:$N$102,'1.1 Staff cost'!$A$11:$A$102,'Beneficiaries WP'!$A11,'1.1 Staff cost'!$K$11:$K$102,'Beneficiaries WP'!O$5)+SUMIFS('1.2Travel cost&amp;1.3ind.sup. '!$T$11:$T$1306,'1.2Travel cost&amp;1.3ind.sup. '!$A$11:$A$1306,'Beneficiaries WP'!$A11,'1.2Travel cost&amp;1.3ind.sup. '!$L$11:$L$1306,'Beneficiaries WP'!O$5)+SUMIFS('1.2Travel cost&amp;1.3ind.sup. '!$U$11:$U$1306,'1.2Travel cost&amp;1.3ind.sup. '!$A$11:$A$1306,'Beneficiaries WP'!$A11,'1.2Travel cost&amp;1.3ind.sup. '!$L$11:$L$1306,'Beneficiaries WP'!O$5)+SUMIFS('1.4 Equipment'!$T$10:$T$209,'1.4 Equipment'!$A$10:$A$209,'Beneficiaries WP'!$A11,'1.4 Equipment'!$L$10:$L$209,'Beneficiaries WP'!O$5)+SUMIFS('1.5 Other costs'!$O$10:$O$309,'1.5 Other costs'!$A$10:$A$309,'Beneficiaries WP'!$A11,'1.5 Other costs'!$L$10:$L$309,'Beneficiaries WP'!O$5)</f>
        <v>0</v>
      </c>
      <c r="P11" s="341">
        <f t="shared" si="2"/>
        <v>0</v>
      </c>
      <c r="Q11" s="344" t="str">
        <f t="shared" si="4"/>
        <v/>
      </c>
      <c r="R11" s="342" t="e">
        <f>+(P11*$R$7)*('Summary Financial Statement'!$K$24/'Summary Financial Statement'!$H$24)</f>
        <v>#DIV/0!</v>
      </c>
      <c r="S11" s="445" t="e">
        <f>+Beneficiaries!#REF!</f>
        <v>#REF!</v>
      </c>
      <c r="T11" s="445" t="e">
        <f>+Beneficiaries!#REF!</f>
        <v>#REF!</v>
      </c>
      <c r="U11" s="443" t="str">
        <f>IF(Beneficiaries!L11=0,"",Beneficiaries!L11)</f>
        <v/>
      </c>
      <c r="V11" s="444" t="str">
        <f>IF(Beneficiaries!M11=0,"",Beneficiaries!M11)</f>
        <v/>
      </c>
      <c r="W11" s="354" t="e">
        <f>#REF!</f>
        <v>#REF!</v>
      </c>
      <c r="X11" s="75"/>
      <c r="Y11" s="12" t="str">
        <f t="shared" si="3"/>
        <v/>
      </c>
      <c r="Z11" s="336"/>
      <c r="AA11" s="333">
        <f>+DAYS360('Summary Financial Statement'!$I$9,'Summary Financial Statement'!$L$9)/30</f>
        <v>0</v>
      </c>
      <c r="AB11" s="334">
        <f t="shared" si="5"/>
        <v>0</v>
      </c>
      <c r="AC11" s="335">
        <f>IF(Y11="",0,'Summary Financial Statement'!$Q$22*'Summary Financial Statement'!$E$24*'Beneficiaries WP'!Q11*'Beneficiaries WP'!$AB11)</f>
        <v>0</v>
      </c>
    </row>
    <row r="12" spans="1:30" ht="13.5" x14ac:dyDescent="0.25">
      <c r="A12" s="141" t="s">
        <v>658</v>
      </c>
      <c r="B12" s="434">
        <f>+Beneficiaries!B12</f>
        <v>0</v>
      </c>
      <c r="C12" s="435">
        <f>+Beneficiaries!C12</f>
        <v>0</v>
      </c>
      <c r="D12" s="343">
        <f>SUMIFS('1.1 Staff cost'!$N$11:$N$102,'1.1 Staff cost'!$A$11:$A$102,'Beneficiaries WP'!$A12,'1.1 Staff cost'!$K$11:$K$102,'Beneficiaries WP'!D$5)+SUMIFS('1.2Travel cost&amp;1.3ind.sup. '!$T$11:$T$1306,'1.2Travel cost&amp;1.3ind.sup. '!$A$11:$A$1306,'Beneficiaries WP'!$A12,'1.2Travel cost&amp;1.3ind.sup. '!$L$11:$L$1306,'Beneficiaries WP'!D$5)+SUMIFS('1.2Travel cost&amp;1.3ind.sup. '!$U$11:$U$1306,'1.2Travel cost&amp;1.3ind.sup. '!$A$11:$A$1306,'Beneficiaries WP'!$A12,'1.2Travel cost&amp;1.3ind.sup. '!$L$11:$L$1306,'Beneficiaries WP'!D$5)+SUMIFS('1.4 Equipment'!$T$10:$T$209,'1.4 Equipment'!$A$10:$A$209,'Beneficiaries WP'!$A12,'1.4 Equipment'!$L$10:$L$209,'Beneficiaries WP'!D$5)+SUMIFS('1.5 Other costs'!$O$10:$O$309,'1.5 Other costs'!$A$10:$A$309,'Beneficiaries WP'!$A12,'1.5 Other costs'!$L$10:$L$309,'Beneficiaries WP'!D$5)</f>
        <v>0</v>
      </c>
      <c r="E12" s="343">
        <f>SUMIFS('1.1 Staff cost'!$N$11:$N$102,'1.1 Staff cost'!$A$11:$A$102,'Beneficiaries WP'!$A12,'1.1 Staff cost'!$K$11:$K$102,'Beneficiaries WP'!E$5)+SUMIFS('1.2Travel cost&amp;1.3ind.sup. '!$T$11:$T$1306,'1.2Travel cost&amp;1.3ind.sup. '!$A$11:$A$1306,'Beneficiaries WP'!$A12,'1.2Travel cost&amp;1.3ind.sup. '!$L$11:$L$1306,'Beneficiaries WP'!E$5)+SUMIFS('1.2Travel cost&amp;1.3ind.sup. '!$U$11:$U$1306,'1.2Travel cost&amp;1.3ind.sup. '!$A$11:$A$1306,'Beneficiaries WP'!$A12,'1.2Travel cost&amp;1.3ind.sup. '!$L$11:$L$1306,'Beneficiaries WP'!E$5)+SUMIFS('1.4 Equipment'!$T$10:$T$209,'1.4 Equipment'!$A$10:$A$209,'Beneficiaries WP'!$A12,'1.4 Equipment'!$L$10:$L$209,'Beneficiaries WP'!E$5)+SUMIFS('1.5 Other costs'!$O$10:$O$309,'1.5 Other costs'!$A$10:$A$309,'Beneficiaries WP'!$A12,'1.5 Other costs'!$L$10:$L$309,'Beneficiaries WP'!E$5)</f>
        <v>0</v>
      </c>
      <c r="F12" s="343">
        <f>SUMIFS('1.1 Staff cost'!$N$11:$N$102,'1.1 Staff cost'!$A$11:$A$102,'Beneficiaries WP'!$A12,'1.1 Staff cost'!$K$11:$K$102,'Beneficiaries WP'!F$5)+SUMIFS('1.2Travel cost&amp;1.3ind.sup. '!$T$11:$T$1306,'1.2Travel cost&amp;1.3ind.sup. '!$A$11:$A$1306,'Beneficiaries WP'!$A12,'1.2Travel cost&amp;1.3ind.sup. '!$L$11:$L$1306,'Beneficiaries WP'!F$5)+SUMIFS('1.2Travel cost&amp;1.3ind.sup. '!$U$11:$U$1306,'1.2Travel cost&amp;1.3ind.sup. '!$A$11:$A$1306,'Beneficiaries WP'!$A12,'1.2Travel cost&amp;1.3ind.sup. '!$L$11:$L$1306,'Beneficiaries WP'!F$5)+SUMIFS('1.4 Equipment'!$T$10:$T$209,'1.4 Equipment'!$A$10:$A$209,'Beneficiaries WP'!$A12,'1.4 Equipment'!$L$10:$L$209,'Beneficiaries WP'!F$5)+SUMIFS('1.5 Other costs'!$O$10:$O$309,'1.5 Other costs'!$A$10:$A$309,'Beneficiaries WP'!$A12,'1.5 Other costs'!$L$10:$L$309,'Beneficiaries WP'!F$5)</f>
        <v>0</v>
      </c>
      <c r="G12" s="343">
        <f>SUMIFS('1.1 Staff cost'!$N$11:$N$102,'1.1 Staff cost'!$A$11:$A$102,'Beneficiaries WP'!$A12,'1.1 Staff cost'!$K$11:$K$102,'Beneficiaries WP'!G$5)+SUMIFS('1.2Travel cost&amp;1.3ind.sup. '!$T$11:$T$1306,'1.2Travel cost&amp;1.3ind.sup. '!$A$11:$A$1306,'Beneficiaries WP'!$A12,'1.2Travel cost&amp;1.3ind.sup. '!$L$11:$L$1306,'Beneficiaries WP'!G$5)+SUMIFS('1.2Travel cost&amp;1.3ind.sup. '!$U$11:$U$1306,'1.2Travel cost&amp;1.3ind.sup. '!$A$11:$A$1306,'Beneficiaries WP'!$A12,'1.2Travel cost&amp;1.3ind.sup. '!$L$11:$L$1306,'Beneficiaries WP'!G$5)+SUMIFS('1.4 Equipment'!$T$10:$T$209,'1.4 Equipment'!$A$10:$A$209,'Beneficiaries WP'!$A12,'1.4 Equipment'!$L$10:$L$209,'Beneficiaries WP'!G$5)+SUMIFS('1.5 Other costs'!$O$10:$O$309,'1.5 Other costs'!$A$10:$A$309,'Beneficiaries WP'!$A12,'1.5 Other costs'!$L$10:$L$309,'Beneficiaries WP'!G$5)</f>
        <v>0</v>
      </c>
      <c r="H12" s="343">
        <f>SUMIFS('1.1 Staff cost'!$N$11:$N$102,'1.1 Staff cost'!$A$11:$A$102,'Beneficiaries WP'!$A12,'1.1 Staff cost'!$K$11:$K$102,'Beneficiaries WP'!H$5)+SUMIFS('1.2Travel cost&amp;1.3ind.sup. '!$T$11:$T$1306,'1.2Travel cost&amp;1.3ind.sup. '!$A$11:$A$1306,'Beneficiaries WP'!$A12,'1.2Travel cost&amp;1.3ind.sup. '!$L$11:$L$1306,'Beneficiaries WP'!H$5)+SUMIFS('1.2Travel cost&amp;1.3ind.sup. '!$U$11:$U$1306,'1.2Travel cost&amp;1.3ind.sup. '!$A$11:$A$1306,'Beneficiaries WP'!$A12,'1.2Travel cost&amp;1.3ind.sup. '!$L$11:$L$1306,'Beneficiaries WP'!H$5)+SUMIFS('1.4 Equipment'!$T$10:$T$209,'1.4 Equipment'!$A$10:$A$209,'Beneficiaries WP'!$A12,'1.4 Equipment'!$L$10:$L$209,'Beneficiaries WP'!H$5)+SUMIFS('1.5 Other costs'!$O$10:$O$309,'1.5 Other costs'!$A$10:$A$309,'Beneficiaries WP'!$A12,'1.5 Other costs'!$L$10:$L$309,'Beneficiaries WP'!H$5)</f>
        <v>0</v>
      </c>
      <c r="I12" s="343">
        <f>SUMIFS('1.1 Staff cost'!$N$11:$N$102,'1.1 Staff cost'!$A$11:$A$102,'Beneficiaries WP'!$A12,'1.1 Staff cost'!$K$11:$K$102,'Beneficiaries WP'!I$5)+SUMIFS('1.2Travel cost&amp;1.3ind.sup. '!$T$11:$T$1306,'1.2Travel cost&amp;1.3ind.sup. '!$A$11:$A$1306,'Beneficiaries WP'!$A12,'1.2Travel cost&amp;1.3ind.sup. '!$L$11:$L$1306,'Beneficiaries WP'!I$5)+SUMIFS('1.2Travel cost&amp;1.3ind.sup. '!$U$11:$U$1306,'1.2Travel cost&amp;1.3ind.sup. '!$A$11:$A$1306,'Beneficiaries WP'!$A12,'1.2Travel cost&amp;1.3ind.sup. '!$L$11:$L$1306,'Beneficiaries WP'!I$5)+SUMIFS('1.4 Equipment'!$T$10:$T$209,'1.4 Equipment'!$A$10:$A$209,'Beneficiaries WP'!$A12,'1.4 Equipment'!$L$10:$L$209,'Beneficiaries WP'!I$5)+SUMIFS('1.5 Other costs'!$O$10:$O$309,'1.5 Other costs'!$A$10:$A$309,'Beneficiaries WP'!$A12,'1.5 Other costs'!$L$10:$L$309,'Beneficiaries WP'!I$5)</f>
        <v>0</v>
      </c>
      <c r="J12" s="343">
        <f>SUMIFS('1.1 Staff cost'!$N$11:$N$102,'1.1 Staff cost'!$A$11:$A$102,'Beneficiaries WP'!$A12,'1.1 Staff cost'!$K$11:$K$102,'Beneficiaries WP'!J$5)+SUMIFS('1.2Travel cost&amp;1.3ind.sup. '!$T$11:$T$1306,'1.2Travel cost&amp;1.3ind.sup. '!$A$11:$A$1306,'Beneficiaries WP'!$A12,'1.2Travel cost&amp;1.3ind.sup. '!$L$11:$L$1306,'Beneficiaries WP'!J$5)+SUMIFS('1.2Travel cost&amp;1.3ind.sup. '!$U$11:$U$1306,'1.2Travel cost&amp;1.3ind.sup. '!$A$11:$A$1306,'Beneficiaries WP'!$A12,'1.2Travel cost&amp;1.3ind.sup. '!$L$11:$L$1306,'Beneficiaries WP'!J$5)+SUMIFS('1.4 Equipment'!$T$10:$T$209,'1.4 Equipment'!$A$10:$A$209,'Beneficiaries WP'!$A12,'1.4 Equipment'!$L$10:$L$209,'Beneficiaries WP'!J$5)+SUMIFS('1.5 Other costs'!$O$10:$O$309,'1.5 Other costs'!$A$10:$A$309,'Beneficiaries WP'!$A12,'1.5 Other costs'!$L$10:$L$309,'Beneficiaries WP'!J$5)</f>
        <v>0</v>
      </c>
      <c r="K12" s="343">
        <f>SUMIFS('1.1 Staff cost'!$N$11:$N$102,'1.1 Staff cost'!$A$11:$A$102,'Beneficiaries WP'!$A12,'1.1 Staff cost'!$K$11:$K$102,'Beneficiaries WP'!K$5)+SUMIFS('1.2Travel cost&amp;1.3ind.sup. '!$T$11:$T$1306,'1.2Travel cost&amp;1.3ind.sup. '!$A$11:$A$1306,'Beneficiaries WP'!$A12,'1.2Travel cost&amp;1.3ind.sup. '!$L$11:$L$1306,'Beneficiaries WP'!K$5)+SUMIFS('1.2Travel cost&amp;1.3ind.sup. '!$U$11:$U$1306,'1.2Travel cost&amp;1.3ind.sup. '!$A$11:$A$1306,'Beneficiaries WP'!$A12,'1.2Travel cost&amp;1.3ind.sup. '!$L$11:$L$1306,'Beneficiaries WP'!K$5)+SUMIFS('1.4 Equipment'!$T$10:$T$209,'1.4 Equipment'!$A$10:$A$209,'Beneficiaries WP'!$A12,'1.4 Equipment'!$L$10:$L$209,'Beneficiaries WP'!K$5)+SUMIFS('1.5 Other costs'!$O$10:$O$309,'1.5 Other costs'!$A$10:$A$309,'Beneficiaries WP'!$A12,'1.5 Other costs'!$L$10:$L$309,'Beneficiaries WP'!K$5)</f>
        <v>0</v>
      </c>
      <c r="L12" s="343">
        <f>SUMIFS('1.1 Staff cost'!$N$11:$N$102,'1.1 Staff cost'!$A$11:$A$102,'Beneficiaries WP'!$A12,'1.1 Staff cost'!$K$11:$K$102,'Beneficiaries WP'!L$5)+SUMIFS('1.2Travel cost&amp;1.3ind.sup. '!$T$11:$T$1306,'1.2Travel cost&amp;1.3ind.sup. '!$A$11:$A$1306,'Beneficiaries WP'!$A12,'1.2Travel cost&amp;1.3ind.sup. '!$L$11:$L$1306,'Beneficiaries WP'!L$5)+SUMIFS('1.2Travel cost&amp;1.3ind.sup. '!$U$11:$U$1306,'1.2Travel cost&amp;1.3ind.sup. '!$A$11:$A$1306,'Beneficiaries WP'!$A12,'1.2Travel cost&amp;1.3ind.sup. '!$L$11:$L$1306,'Beneficiaries WP'!L$5)+SUMIFS('1.4 Equipment'!$T$10:$T$209,'1.4 Equipment'!$A$10:$A$209,'Beneficiaries WP'!$A12,'1.4 Equipment'!$L$10:$L$209,'Beneficiaries WP'!L$5)+SUMIFS('1.5 Other costs'!$O$10:$O$309,'1.5 Other costs'!$A$10:$A$309,'Beneficiaries WP'!$A12,'1.5 Other costs'!$L$10:$L$309,'Beneficiaries WP'!L$5)</f>
        <v>0</v>
      </c>
      <c r="M12" s="343">
        <f>SUMIFS('1.1 Staff cost'!$N$11:$N$102,'1.1 Staff cost'!$A$11:$A$102,'Beneficiaries WP'!$A12,'1.1 Staff cost'!$K$11:$K$102,'Beneficiaries WP'!M$5)+SUMIFS('1.2Travel cost&amp;1.3ind.sup. '!$T$11:$T$1306,'1.2Travel cost&amp;1.3ind.sup. '!$A$11:$A$1306,'Beneficiaries WP'!$A12,'1.2Travel cost&amp;1.3ind.sup. '!$L$11:$L$1306,'Beneficiaries WP'!M$5)+SUMIFS('1.2Travel cost&amp;1.3ind.sup. '!$U$11:$U$1306,'1.2Travel cost&amp;1.3ind.sup. '!$A$11:$A$1306,'Beneficiaries WP'!$A12,'1.2Travel cost&amp;1.3ind.sup. '!$L$11:$L$1306,'Beneficiaries WP'!M$5)+SUMIFS('1.4 Equipment'!$T$10:$T$209,'1.4 Equipment'!$A$10:$A$209,'Beneficiaries WP'!$A12,'1.4 Equipment'!$L$10:$L$209,'Beneficiaries WP'!M$5)+SUMIFS('1.5 Other costs'!$O$10:$O$309,'1.5 Other costs'!$A$10:$A$309,'Beneficiaries WP'!$A12,'1.5 Other costs'!$L$10:$L$309,'Beneficiaries WP'!M$5)</f>
        <v>0</v>
      </c>
      <c r="N12" s="343">
        <f>SUMIFS('1.1 Staff cost'!$N$11:$N$102,'1.1 Staff cost'!$A$11:$A$102,'Beneficiaries WP'!$A12,'1.1 Staff cost'!$K$11:$K$102,'Beneficiaries WP'!N$5)+SUMIFS('1.2Travel cost&amp;1.3ind.sup. '!$T$11:$T$1306,'1.2Travel cost&amp;1.3ind.sup. '!$A$11:$A$1306,'Beneficiaries WP'!$A12,'1.2Travel cost&amp;1.3ind.sup. '!$L$11:$L$1306,'Beneficiaries WP'!N$5)+SUMIFS('1.2Travel cost&amp;1.3ind.sup. '!$U$11:$U$1306,'1.2Travel cost&amp;1.3ind.sup. '!$A$11:$A$1306,'Beneficiaries WP'!$A12,'1.2Travel cost&amp;1.3ind.sup. '!$L$11:$L$1306,'Beneficiaries WP'!N$5)+SUMIFS('1.4 Equipment'!$T$10:$T$209,'1.4 Equipment'!$A$10:$A$209,'Beneficiaries WP'!$A12,'1.4 Equipment'!$L$10:$L$209,'Beneficiaries WP'!N$5)+SUMIFS('1.5 Other costs'!$O$10:$O$309,'1.5 Other costs'!$A$10:$A$309,'Beneficiaries WP'!$A12,'1.5 Other costs'!$L$10:$L$309,'Beneficiaries WP'!N$5)</f>
        <v>0</v>
      </c>
      <c r="O12" s="343">
        <f>SUMIFS('1.1 Staff cost'!$N$11:$N$102,'1.1 Staff cost'!$A$11:$A$102,'Beneficiaries WP'!$A12,'1.1 Staff cost'!$K$11:$K$102,'Beneficiaries WP'!O$5)+SUMIFS('1.2Travel cost&amp;1.3ind.sup. '!$T$11:$T$1306,'1.2Travel cost&amp;1.3ind.sup. '!$A$11:$A$1306,'Beneficiaries WP'!$A12,'1.2Travel cost&amp;1.3ind.sup. '!$L$11:$L$1306,'Beneficiaries WP'!O$5)+SUMIFS('1.2Travel cost&amp;1.3ind.sup. '!$U$11:$U$1306,'1.2Travel cost&amp;1.3ind.sup. '!$A$11:$A$1306,'Beneficiaries WP'!$A12,'1.2Travel cost&amp;1.3ind.sup. '!$L$11:$L$1306,'Beneficiaries WP'!O$5)+SUMIFS('1.4 Equipment'!$T$10:$T$209,'1.4 Equipment'!$A$10:$A$209,'Beneficiaries WP'!$A12,'1.4 Equipment'!$L$10:$L$209,'Beneficiaries WP'!O$5)+SUMIFS('1.5 Other costs'!$O$10:$O$309,'1.5 Other costs'!$A$10:$A$309,'Beneficiaries WP'!$A12,'1.5 Other costs'!$L$10:$L$309,'Beneficiaries WP'!O$5)</f>
        <v>0</v>
      </c>
      <c r="P12" s="341">
        <f t="shared" si="2"/>
        <v>0</v>
      </c>
      <c r="Q12" s="344" t="str">
        <f t="shared" si="4"/>
        <v/>
      </c>
      <c r="R12" s="342" t="e">
        <f>+(P12*$R$7)*('Summary Financial Statement'!$K$24/'Summary Financial Statement'!$H$24)</f>
        <v>#DIV/0!</v>
      </c>
      <c r="S12" s="445" t="e">
        <f>+Beneficiaries!#REF!</f>
        <v>#REF!</v>
      </c>
      <c r="T12" s="445" t="e">
        <f>+Beneficiaries!#REF!</f>
        <v>#REF!</v>
      </c>
      <c r="U12" s="443" t="str">
        <f>IF(Beneficiaries!L12=0,"",Beneficiaries!L12)</f>
        <v/>
      </c>
      <c r="V12" s="444" t="str">
        <f>IF(Beneficiaries!M12=0,"",Beneficiaries!M12)</f>
        <v/>
      </c>
      <c r="W12" s="354" t="e">
        <f>#REF!</f>
        <v>#REF!</v>
      </c>
      <c r="X12" s="75"/>
      <c r="Y12" s="12" t="str">
        <f t="shared" si="3"/>
        <v/>
      </c>
      <c r="Z12" s="336"/>
      <c r="AA12" s="333">
        <f>+DAYS360('Summary Financial Statement'!$I$9,'Summary Financial Statement'!$L$9)/30</f>
        <v>0</v>
      </c>
      <c r="AB12" s="334">
        <f t="shared" si="5"/>
        <v>0</v>
      </c>
      <c r="AC12" s="335">
        <f>IF(Y12="",0,'Summary Financial Statement'!$Q$22*'Summary Financial Statement'!$E$24*'Beneficiaries WP'!Q12*'Beneficiaries WP'!$AB12)</f>
        <v>0</v>
      </c>
    </row>
    <row r="13" spans="1:30" ht="13.5" x14ac:dyDescent="0.25">
      <c r="A13" s="141" t="s">
        <v>659</v>
      </c>
      <c r="B13" s="434">
        <f>+Beneficiaries!B13</f>
        <v>0</v>
      </c>
      <c r="C13" s="435">
        <f>+Beneficiaries!C13</f>
        <v>0</v>
      </c>
      <c r="D13" s="343">
        <f>SUMIFS('1.1 Staff cost'!$N$11:$N$102,'1.1 Staff cost'!$A$11:$A$102,'Beneficiaries WP'!$A13,'1.1 Staff cost'!$K$11:$K$102,'Beneficiaries WP'!D$5)+SUMIFS('1.2Travel cost&amp;1.3ind.sup. '!$T$11:$T$1306,'1.2Travel cost&amp;1.3ind.sup. '!$A$11:$A$1306,'Beneficiaries WP'!$A13,'1.2Travel cost&amp;1.3ind.sup. '!$L$11:$L$1306,'Beneficiaries WP'!D$5)+SUMIFS('1.2Travel cost&amp;1.3ind.sup. '!$U$11:$U$1306,'1.2Travel cost&amp;1.3ind.sup. '!$A$11:$A$1306,'Beneficiaries WP'!$A13,'1.2Travel cost&amp;1.3ind.sup. '!$L$11:$L$1306,'Beneficiaries WP'!D$5)+SUMIFS('1.4 Equipment'!$T$10:$T$209,'1.4 Equipment'!$A$10:$A$209,'Beneficiaries WP'!$A13,'1.4 Equipment'!$L$10:$L$209,'Beneficiaries WP'!D$5)+SUMIFS('1.5 Other costs'!$O$10:$O$309,'1.5 Other costs'!$A$10:$A$309,'Beneficiaries WP'!$A13,'1.5 Other costs'!$L$10:$L$309,'Beneficiaries WP'!D$5)</f>
        <v>0</v>
      </c>
      <c r="E13" s="343">
        <f>SUMIFS('1.1 Staff cost'!$N$11:$N$102,'1.1 Staff cost'!$A$11:$A$102,'Beneficiaries WP'!$A13,'1.1 Staff cost'!$K$11:$K$102,'Beneficiaries WP'!E$5)+SUMIFS('1.2Travel cost&amp;1.3ind.sup. '!$T$11:$T$1306,'1.2Travel cost&amp;1.3ind.sup. '!$A$11:$A$1306,'Beneficiaries WP'!$A13,'1.2Travel cost&amp;1.3ind.sup. '!$L$11:$L$1306,'Beneficiaries WP'!E$5)+SUMIFS('1.2Travel cost&amp;1.3ind.sup. '!$U$11:$U$1306,'1.2Travel cost&amp;1.3ind.sup. '!$A$11:$A$1306,'Beneficiaries WP'!$A13,'1.2Travel cost&amp;1.3ind.sup. '!$L$11:$L$1306,'Beneficiaries WP'!E$5)+SUMIFS('1.4 Equipment'!$T$10:$T$209,'1.4 Equipment'!$A$10:$A$209,'Beneficiaries WP'!$A13,'1.4 Equipment'!$L$10:$L$209,'Beneficiaries WP'!E$5)+SUMIFS('1.5 Other costs'!$O$10:$O$309,'1.5 Other costs'!$A$10:$A$309,'Beneficiaries WP'!$A13,'1.5 Other costs'!$L$10:$L$309,'Beneficiaries WP'!E$5)</f>
        <v>0</v>
      </c>
      <c r="F13" s="343">
        <f>SUMIFS('1.1 Staff cost'!$N$11:$N$102,'1.1 Staff cost'!$A$11:$A$102,'Beneficiaries WP'!$A13,'1.1 Staff cost'!$K$11:$K$102,'Beneficiaries WP'!F$5)+SUMIFS('1.2Travel cost&amp;1.3ind.sup. '!$T$11:$T$1306,'1.2Travel cost&amp;1.3ind.sup. '!$A$11:$A$1306,'Beneficiaries WP'!$A13,'1.2Travel cost&amp;1.3ind.sup. '!$L$11:$L$1306,'Beneficiaries WP'!F$5)+SUMIFS('1.2Travel cost&amp;1.3ind.sup. '!$U$11:$U$1306,'1.2Travel cost&amp;1.3ind.sup. '!$A$11:$A$1306,'Beneficiaries WP'!$A13,'1.2Travel cost&amp;1.3ind.sup. '!$L$11:$L$1306,'Beneficiaries WP'!F$5)+SUMIFS('1.4 Equipment'!$T$10:$T$209,'1.4 Equipment'!$A$10:$A$209,'Beneficiaries WP'!$A13,'1.4 Equipment'!$L$10:$L$209,'Beneficiaries WP'!F$5)+SUMIFS('1.5 Other costs'!$O$10:$O$309,'1.5 Other costs'!$A$10:$A$309,'Beneficiaries WP'!$A13,'1.5 Other costs'!$L$10:$L$309,'Beneficiaries WP'!F$5)</f>
        <v>0</v>
      </c>
      <c r="G13" s="343">
        <f>SUMIFS('1.1 Staff cost'!$N$11:$N$102,'1.1 Staff cost'!$A$11:$A$102,'Beneficiaries WP'!$A13,'1.1 Staff cost'!$K$11:$K$102,'Beneficiaries WP'!G$5)+SUMIFS('1.2Travel cost&amp;1.3ind.sup. '!$T$11:$T$1306,'1.2Travel cost&amp;1.3ind.sup. '!$A$11:$A$1306,'Beneficiaries WP'!$A13,'1.2Travel cost&amp;1.3ind.sup. '!$L$11:$L$1306,'Beneficiaries WP'!G$5)+SUMIFS('1.2Travel cost&amp;1.3ind.sup. '!$U$11:$U$1306,'1.2Travel cost&amp;1.3ind.sup. '!$A$11:$A$1306,'Beneficiaries WP'!$A13,'1.2Travel cost&amp;1.3ind.sup. '!$L$11:$L$1306,'Beneficiaries WP'!G$5)+SUMIFS('1.4 Equipment'!$T$10:$T$209,'1.4 Equipment'!$A$10:$A$209,'Beneficiaries WP'!$A13,'1.4 Equipment'!$L$10:$L$209,'Beneficiaries WP'!G$5)+SUMIFS('1.5 Other costs'!$O$10:$O$309,'1.5 Other costs'!$A$10:$A$309,'Beneficiaries WP'!$A13,'1.5 Other costs'!$L$10:$L$309,'Beneficiaries WP'!G$5)</f>
        <v>0</v>
      </c>
      <c r="H13" s="343">
        <f>SUMIFS('1.1 Staff cost'!$N$11:$N$102,'1.1 Staff cost'!$A$11:$A$102,'Beneficiaries WP'!$A13,'1.1 Staff cost'!$K$11:$K$102,'Beneficiaries WP'!H$5)+SUMIFS('1.2Travel cost&amp;1.3ind.sup. '!$T$11:$T$1306,'1.2Travel cost&amp;1.3ind.sup. '!$A$11:$A$1306,'Beneficiaries WP'!$A13,'1.2Travel cost&amp;1.3ind.sup. '!$L$11:$L$1306,'Beneficiaries WP'!H$5)+SUMIFS('1.2Travel cost&amp;1.3ind.sup. '!$U$11:$U$1306,'1.2Travel cost&amp;1.3ind.sup. '!$A$11:$A$1306,'Beneficiaries WP'!$A13,'1.2Travel cost&amp;1.3ind.sup. '!$L$11:$L$1306,'Beneficiaries WP'!H$5)+SUMIFS('1.4 Equipment'!$T$10:$T$209,'1.4 Equipment'!$A$10:$A$209,'Beneficiaries WP'!$A13,'1.4 Equipment'!$L$10:$L$209,'Beneficiaries WP'!H$5)+SUMIFS('1.5 Other costs'!$O$10:$O$309,'1.5 Other costs'!$A$10:$A$309,'Beneficiaries WP'!$A13,'1.5 Other costs'!$L$10:$L$309,'Beneficiaries WP'!H$5)</f>
        <v>0</v>
      </c>
      <c r="I13" s="343">
        <f>SUMIFS('1.1 Staff cost'!$N$11:$N$102,'1.1 Staff cost'!$A$11:$A$102,'Beneficiaries WP'!$A13,'1.1 Staff cost'!$K$11:$K$102,'Beneficiaries WP'!I$5)+SUMIFS('1.2Travel cost&amp;1.3ind.sup. '!$T$11:$T$1306,'1.2Travel cost&amp;1.3ind.sup. '!$A$11:$A$1306,'Beneficiaries WP'!$A13,'1.2Travel cost&amp;1.3ind.sup. '!$L$11:$L$1306,'Beneficiaries WP'!I$5)+SUMIFS('1.2Travel cost&amp;1.3ind.sup. '!$U$11:$U$1306,'1.2Travel cost&amp;1.3ind.sup. '!$A$11:$A$1306,'Beneficiaries WP'!$A13,'1.2Travel cost&amp;1.3ind.sup. '!$L$11:$L$1306,'Beneficiaries WP'!I$5)+SUMIFS('1.4 Equipment'!$T$10:$T$209,'1.4 Equipment'!$A$10:$A$209,'Beneficiaries WP'!$A13,'1.4 Equipment'!$L$10:$L$209,'Beneficiaries WP'!I$5)+SUMIFS('1.5 Other costs'!$O$10:$O$309,'1.5 Other costs'!$A$10:$A$309,'Beneficiaries WP'!$A13,'1.5 Other costs'!$L$10:$L$309,'Beneficiaries WP'!I$5)</f>
        <v>0</v>
      </c>
      <c r="J13" s="343">
        <f>SUMIFS('1.1 Staff cost'!$N$11:$N$102,'1.1 Staff cost'!$A$11:$A$102,'Beneficiaries WP'!$A13,'1.1 Staff cost'!$K$11:$K$102,'Beneficiaries WP'!J$5)+SUMIFS('1.2Travel cost&amp;1.3ind.sup. '!$T$11:$T$1306,'1.2Travel cost&amp;1.3ind.sup. '!$A$11:$A$1306,'Beneficiaries WP'!$A13,'1.2Travel cost&amp;1.3ind.sup. '!$L$11:$L$1306,'Beneficiaries WP'!J$5)+SUMIFS('1.2Travel cost&amp;1.3ind.sup. '!$U$11:$U$1306,'1.2Travel cost&amp;1.3ind.sup. '!$A$11:$A$1306,'Beneficiaries WP'!$A13,'1.2Travel cost&amp;1.3ind.sup. '!$L$11:$L$1306,'Beneficiaries WP'!J$5)+SUMIFS('1.4 Equipment'!$T$10:$T$209,'1.4 Equipment'!$A$10:$A$209,'Beneficiaries WP'!$A13,'1.4 Equipment'!$L$10:$L$209,'Beneficiaries WP'!J$5)+SUMIFS('1.5 Other costs'!$O$10:$O$309,'1.5 Other costs'!$A$10:$A$309,'Beneficiaries WP'!$A13,'1.5 Other costs'!$L$10:$L$309,'Beneficiaries WP'!J$5)</f>
        <v>0</v>
      </c>
      <c r="K13" s="343">
        <f>SUMIFS('1.1 Staff cost'!$N$11:$N$102,'1.1 Staff cost'!$A$11:$A$102,'Beneficiaries WP'!$A13,'1.1 Staff cost'!$K$11:$K$102,'Beneficiaries WP'!K$5)+SUMIFS('1.2Travel cost&amp;1.3ind.sup. '!$T$11:$T$1306,'1.2Travel cost&amp;1.3ind.sup. '!$A$11:$A$1306,'Beneficiaries WP'!$A13,'1.2Travel cost&amp;1.3ind.sup. '!$L$11:$L$1306,'Beneficiaries WP'!K$5)+SUMIFS('1.2Travel cost&amp;1.3ind.sup. '!$U$11:$U$1306,'1.2Travel cost&amp;1.3ind.sup. '!$A$11:$A$1306,'Beneficiaries WP'!$A13,'1.2Travel cost&amp;1.3ind.sup. '!$L$11:$L$1306,'Beneficiaries WP'!K$5)+SUMIFS('1.4 Equipment'!$T$10:$T$209,'1.4 Equipment'!$A$10:$A$209,'Beneficiaries WP'!$A13,'1.4 Equipment'!$L$10:$L$209,'Beneficiaries WP'!K$5)+SUMIFS('1.5 Other costs'!$O$10:$O$309,'1.5 Other costs'!$A$10:$A$309,'Beneficiaries WP'!$A13,'1.5 Other costs'!$L$10:$L$309,'Beneficiaries WP'!K$5)</f>
        <v>0</v>
      </c>
      <c r="L13" s="343">
        <f>SUMIFS('1.1 Staff cost'!$N$11:$N$102,'1.1 Staff cost'!$A$11:$A$102,'Beneficiaries WP'!$A13,'1.1 Staff cost'!$K$11:$K$102,'Beneficiaries WP'!L$5)+SUMIFS('1.2Travel cost&amp;1.3ind.sup. '!$T$11:$T$1306,'1.2Travel cost&amp;1.3ind.sup. '!$A$11:$A$1306,'Beneficiaries WP'!$A13,'1.2Travel cost&amp;1.3ind.sup. '!$L$11:$L$1306,'Beneficiaries WP'!L$5)+SUMIFS('1.2Travel cost&amp;1.3ind.sup. '!$U$11:$U$1306,'1.2Travel cost&amp;1.3ind.sup. '!$A$11:$A$1306,'Beneficiaries WP'!$A13,'1.2Travel cost&amp;1.3ind.sup. '!$L$11:$L$1306,'Beneficiaries WP'!L$5)+SUMIFS('1.4 Equipment'!$T$10:$T$209,'1.4 Equipment'!$A$10:$A$209,'Beneficiaries WP'!$A13,'1.4 Equipment'!$L$10:$L$209,'Beneficiaries WP'!L$5)+SUMIFS('1.5 Other costs'!$O$10:$O$309,'1.5 Other costs'!$A$10:$A$309,'Beneficiaries WP'!$A13,'1.5 Other costs'!$L$10:$L$309,'Beneficiaries WP'!L$5)</f>
        <v>0</v>
      </c>
      <c r="M13" s="343">
        <f>SUMIFS('1.1 Staff cost'!$N$11:$N$102,'1.1 Staff cost'!$A$11:$A$102,'Beneficiaries WP'!$A13,'1.1 Staff cost'!$K$11:$K$102,'Beneficiaries WP'!M$5)+SUMIFS('1.2Travel cost&amp;1.3ind.sup. '!$T$11:$T$1306,'1.2Travel cost&amp;1.3ind.sup. '!$A$11:$A$1306,'Beneficiaries WP'!$A13,'1.2Travel cost&amp;1.3ind.sup. '!$L$11:$L$1306,'Beneficiaries WP'!M$5)+SUMIFS('1.2Travel cost&amp;1.3ind.sup. '!$U$11:$U$1306,'1.2Travel cost&amp;1.3ind.sup. '!$A$11:$A$1306,'Beneficiaries WP'!$A13,'1.2Travel cost&amp;1.3ind.sup. '!$L$11:$L$1306,'Beneficiaries WP'!M$5)+SUMIFS('1.4 Equipment'!$T$10:$T$209,'1.4 Equipment'!$A$10:$A$209,'Beneficiaries WP'!$A13,'1.4 Equipment'!$L$10:$L$209,'Beneficiaries WP'!M$5)+SUMIFS('1.5 Other costs'!$O$10:$O$309,'1.5 Other costs'!$A$10:$A$309,'Beneficiaries WP'!$A13,'1.5 Other costs'!$L$10:$L$309,'Beneficiaries WP'!M$5)</f>
        <v>0</v>
      </c>
      <c r="N13" s="343">
        <f>SUMIFS('1.1 Staff cost'!$N$11:$N$102,'1.1 Staff cost'!$A$11:$A$102,'Beneficiaries WP'!$A13,'1.1 Staff cost'!$K$11:$K$102,'Beneficiaries WP'!N$5)+SUMIFS('1.2Travel cost&amp;1.3ind.sup. '!$T$11:$T$1306,'1.2Travel cost&amp;1.3ind.sup. '!$A$11:$A$1306,'Beneficiaries WP'!$A13,'1.2Travel cost&amp;1.3ind.sup. '!$L$11:$L$1306,'Beneficiaries WP'!N$5)+SUMIFS('1.2Travel cost&amp;1.3ind.sup. '!$U$11:$U$1306,'1.2Travel cost&amp;1.3ind.sup. '!$A$11:$A$1306,'Beneficiaries WP'!$A13,'1.2Travel cost&amp;1.3ind.sup. '!$L$11:$L$1306,'Beneficiaries WP'!N$5)+SUMIFS('1.4 Equipment'!$T$10:$T$209,'1.4 Equipment'!$A$10:$A$209,'Beneficiaries WP'!$A13,'1.4 Equipment'!$L$10:$L$209,'Beneficiaries WP'!N$5)+SUMIFS('1.5 Other costs'!$O$10:$O$309,'1.5 Other costs'!$A$10:$A$309,'Beneficiaries WP'!$A13,'1.5 Other costs'!$L$10:$L$309,'Beneficiaries WP'!N$5)</f>
        <v>0</v>
      </c>
      <c r="O13" s="343">
        <f>SUMIFS('1.1 Staff cost'!$N$11:$N$102,'1.1 Staff cost'!$A$11:$A$102,'Beneficiaries WP'!$A13,'1.1 Staff cost'!$K$11:$K$102,'Beneficiaries WP'!O$5)+SUMIFS('1.2Travel cost&amp;1.3ind.sup. '!$T$11:$T$1306,'1.2Travel cost&amp;1.3ind.sup. '!$A$11:$A$1306,'Beneficiaries WP'!$A13,'1.2Travel cost&amp;1.3ind.sup. '!$L$11:$L$1306,'Beneficiaries WP'!O$5)+SUMIFS('1.2Travel cost&amp;1.3ind.sup. '!$U$11:$U$1306,'1.2Travel cost&amp;1.3ind.sup. '!$A$11:$A$1306,'Beneficiaries WP'!$A13,'1.2Travel cost&amp;1.3ind.sup. '!$L$11:$L$1306,'Beneficiaries WP'!O$5)+SUMIFS('1.4 Equipment'!$T$10:$T$209,'1.4 Equipment'!$A$10:$A$209,'Beneficiaries WP'!$A13,'1.4 Equipment'!$L$10:$L$209,'Beneficiaries WP'!O$5)+SUMIFS('1.5 Other costs'!$O$10:$O$309,'1.5 Other costs'!$A$10:$A$309,'Beneficiaries WP'!$A13,'1.5 Other costs'!$L$10:$L$309,'Beneficiaries WP'!O$5)</f>
        <v>0</v>
      </c>
      <c r="P13" s="341">
        <f t="shared" si="2"/>
        <v>0</v>
      </c>
      <c r="Q13" s="344" t="str">
        <f t="shared" si="4"/>
        <v/>
      </c>
      <c r="R13" s="342" t="e">
        <f>+(P13*$R$7)*('Summary Financial Statement'!$K$24/'Summary Financial Statement'!$H$24)</f>
        <v>#DIV/0!</v>
      </c>
      <c r="S13" s="445" t="e">
        <f>+Beneficiaries!#REF!</f>
        <v>#REF!</v>
      </c>
      <c r="T13" s="445" t="e">
        <f>+Beneficiaries!#REF!</f>
        <v>#REF!</v>
      </c>
      <c r="U13" s="443" t="str">
        <f>IF(Beneficiaries!L13=0,"",Beneficiaries!L13)</f>
        <v/>
      </c>
      <c r="V13" s="444" t="str">
        <f>IF(Beneficiaries!M13=0,"",Beneficiaries!M13)</f>
        <v/>
      </c>
      <c r="W13" s="354" t="e">
        <f>#REF!</f>
        <v>#REF!</v>
      </c>
      <c r="X13" s="75"/>
      <c r="Y13" s="12" t="str">
        <f t="shared" si="3"/>
        <v/>
      </c>
      <c r="Z13" s="336"/>
      <c r="AA13" s="333">
        <f>+DAYS360('Summary Financial Statement'!$I$9,'Summary Financial Statement'!$L$9)/30</f>
        <v>0</v>
      </c>
      <c r="AB13" s="334">
        <f t="shared" si="5"/>
        <v>0</v>
      </c>
      <c r="AC13" s="335">
        <f>IF(Y13="",0,'Summary Financial Statement'!$Q$22*'Summary Financial Statement'!$E$24*'Beneficiaries WP'!Q13*'Beneficiaries WP'!$AB13)</f>
        <v>0</v>
      </c>
    </row>
    <row r="14" spans="1:30" ht="13.5" x14ac:dyDescent="0.25">
      <c r="A14" s="141" t="s">
        <v>660</v>
      </c>
      <c r="B14" s="436">
        <f>+Beneficiaries!B14</f>
        <v>0</v>
      </c>
      <c r="C14" s="435">
        <f>+Beneficiaries!C14</f>
        <v>0</v>
      </c>
      <c r="D14" s="343">
        <f>SUMIFS('1.1 Staff cost'!$N$11:$N$102,'1.1 Staff cost'!$A$11:$A$102,'Beneficiaries WP'!$A14,'1.1 Staff cost'!$K$11:$K$102,'Beneficiaries WP'!D$5)+SUMIFS('1.2Travel cost&amp;1.3ind.sup. '!$T$11:$T$1306,'1.2Travel cost&amp;1.3ind.sup. '!$A$11:$A$1306,'Beneficiaries WP'!$A14,'1.2Travel cost&amp;1.3ind.sup. '!$L$11:$L$1306,'Beneficiaries WP'!D$5)+SUMIFS('1.2Travel cost&amp;1.3ind.sup. '!$U$11:$U$1306,'1.2Travel cost&amp;1.3ind.sup. '!$A$11:$A$1306,'Beneficiaries WP'!$A14,'1.2Travel cost&amp;1.3ind.sup. '!$L$11:$L$1306,'Beneficiaries WP'!D$5)+SUMIFS('1.4 Equipment'!$T$10:$T$209,'1.4 Equipment'!$A$10:$A$209,'Beneficiaries WP'!$A14,'1.4 Equipment'!$L$10:$L$209,'Beneficiaries WP'!D$5)+SUMIFS('1.5 Other costs'!$O$10:$O$309,'1.5 Other costs'!$A$10:$A$309,'Beneficiaries WP'!$A14,'1.5 Other costs'!$L$10:$L$309,'Beneficiaries WP'!D$5)</f>
        <v>0</v>
      </c>
      <c r="E14" s="343">
        <f>SUMIFS('1.1 Staff cost'!$N$11:$N$102,'1.1 Staff cost'!$A$11:$A$102,'Beneficiaries WP'!$A14,'1.1 Staff cost'!$K$11:$K$102,'Beneficiaries WP'!E$5)+SUMIFS('1.2Travel cost&amp;1.3ind.sup. '!$T$11:$T$1306,'1.2Travel cost&amp;1.3ind.sup. '!$A$11:$A$1306,'Beneficiaries WP'!$A14,'1.2Travel cost&amp;1.3ind.sup. '!$L$11:$L$1306,'Beneficiaries WP'!E$5)+SUMIFS('1.2Travel cost&amp;1.3ind.sup. '!$U$11:$U$1306,'1.2Travel cost&amp;1.3ind.sup. '!$A$11:$A$1306,'Beneficiaries WP'!$A14,'1.2Travel cost&amp;1.3ind.sup. '!$L$11:$L$1306,'Beneficiaries WP'!E$5)+SUMIFS('1.4 Equipment'!$T$10:$T$209,'1.4 Equipment'!$A$10:$A$209,'Beneficiaries WP'!$A14,'1.4 Equipment'!$L$10:$L$209,'Beneficiaries WP'!E$5)+SUMIFS('1.5 Other costs'!$O$10:$O$309,'1.5 Other costs'!$A$10:$A$309,'Beneficiaries WP'!$A14,'1.5 Other costs'!$L$10:$L$309,'Beneficiaries WP'!E$5)</f>
        <v>0</v>
      </c>
      <c r="F14" s="343">
        <f>SUMIFS('1.1 Staff cost'!$N$11:$N$102,'1.1 Staff cost'!$A$11:$A$102,'Beneficiaries WP'!$A14,'1.1 Staff cost'!$K$11:$K$102,'Beneficiaries WP'!F$5)+SUMIFS('1.2Travel cost&amp;1.3ind.sup. '!$T$11:$T$1306,'1.2Travel cost&amp;1.3ind.sup. '!$A$11:$A$1306,'Beneficiaries WP'!$A14,'1.2Travel cost&amp;1.3ind.sup. '!$L$11:$L$1306,'Beneficiaries WP'!F$5)+SUMIFS('1.2Travel cost&amp;1.3ind.sup. '!$U$11:$U$1306,'1.2Travel cost&amp;1.3ind.sup. '!$A$11:$A$1306,'Beneficiaries WP'!$A14,'1.2Travel cost&amp;1.3ind.sup. '!$L$11:$L$1306,'Beneficiaries WP'!F$5)+SUMIFS('1.4 Equipment'!$T$10:$T$209,'1.4 Equipment'!$A$10:$A$209,'Beneficiaries WP'!$A14,'1.4 Equipment'!$L$10:$L$209,'Beneficiaries WP'!F$5)+SUMIFS('1.5 Other costs'!$O$10:$O$309,'1.5 Other costs'!$A$10:$A$309,'Beneficiaries WP'!$A14,'1.5 Other costs'!$L$10:$L$309,'Beneficiaries WP'!F$5)</f>
        <v>0</v>
      </c>
      <c r="G14" s="343">
        <f>SUMIFS('1.1 Staff cost'!$N$11:$N$102,'1.1 Staff cost'!$A$11:$A$102,'Beneficiaries WP'!$A14,'1.1 Staff cost'!$K$11:$K$102,'Beneficiaries WP'!G$5)+SUMIFS('1.2Travel cost&amp;1.3ind.sup. '!$T$11:$T$1306,'1.2Travel cost&amp;1.3ind.sup. '!$A$11:$A$1306,'Beneficiaries WP'!$A14,'1.2Travel cost&amp;1.3ind.sup. '!$L$11:$L$1306,'Beneficiaries WP'!G$5)+SUMIFS('1.2Travel cost&amp;1.3ind.sup. '!$U$11:$U$1306,'1.2Travel cost&amp;1.3ind.sup. '!$A$11:$A$1306,'Beneficiaries WP'!$A14,'1.2Travel cost&amp;1.3ind.sup. '!$L$11:$L$1306,'Beneficiaries WP'!G$5)+SUMIFS('1.4 Equipment'!$T$10:$T$209,'1.4 Equipment'!$A$10:$A$209,'Beneficiaries WP'!$A14,'1.4 Equipment'!$L$10:$L$209,'Beneficiaries WP'!G$5)+SUMIFS('1.5 Other costs'!$O$10:$O$309,'1.5 Other costs'!$A$10:$A$309,'Beneficiaries WP'!$A14,'1.5 Other costs'!$L$10:$L$309,'Beneficiaries WP'!G$5)</f>
        <v>0</v>
      </c>
      <c r="H14" s="343">
        <f>SUMIFS('1.1 Staff cost'!$N$11:$N$102,'1.1 Staff cost'!$A$11:$A$102,'Beneficiaries WP'!$A14,'1.1 Staff cost'!$K$11:$K$102,'Beneficiaries WP'!H$5)+SUMIFS('1.2Travel cost&amp;1.3ind.sup. '!$T$11:$T$1306,'1.2Travel cost&amp;1.3ind.sup. '!$A$11:$A$1306,'Beneficiaries WP'!$A14,'1.2Travel cost&amp;1.3ind.sup. '!$L$11:$L$1306,'Beneficiaries WP'!H$5)+SUMIFS('1.2Travel cost&amp;1.3ind.sup. '!$U$11:$U$1306,'1.2Travel cost&amp;1.3ind.sup. '!$A$11:$A$1306,'Beneficiaries WP'!$A14,'1.2Travel cost&amp;1.3ind.sup. '!$L$11:$L$1306,'Beneficiaries WP'!H$5)+SUMIFS('1.4 Equipment'!$T$10:$T$209,'1.4 Equipment'!$A$10:$A$209,'Beneficiaries WP'!$A14,'1.4 Equipment'!$L$10:$L$209,'Beneficiaries WP'!H$5)+SUMIFS('1.5 Other costs'!$O$10:$O$309,'1.5 Other costs'!$A$10:$A$309,'Beneficiaries WP'!$A14,'1.5 Other costs'!$L$10:$L$309,'Beneficiaries WP'!H$5)</f>
        <v>0</v>
      </c>
      <c r="I14" s="343">
        <f>SUMIFS('1.1 Staff cost'!$N$11:$N$102,'1.1 Staff cost'!$A$11:$A$102,'Beneficiaries WP'!$A14,'1.1 Staff cost'!$K$11:$K$102,'Beneficiaries WP'!I$5)+SUMIFS('1.2Travel cost&amp;1.3ind.sup. '!$T$11:$T$1306,'1.2Travel cost&amp;1.3ind.sup. '!$A$11:$A$1306,'Beneficiaries WP'!$A14,'1.2Travel cost&amp;1.3ind.sup. '!$L$11:$L$1306,'Beneficiaries WP'!I$5)+SUMIFS('1.2Travel cost&amp;1.3ind.sup. '!$U$11:$U$1306,'1.2Travel cost&amp;1.3ind.sup. '!$A$11:$A$1306,'Beneficiaries WP'!$A14,'1.2Travel cost&amp;1.3ind.sup. '!$L$11:$L$1306,'Beneficiaries WP'!I$5)+SUMIFS('1.4 Equipment'!$T$10:$T$209,'1.4 Equipment'!$A$10:$A$209,'Beneficiaries WP'!$A14,'1.4 Equipment'!$L$10:$L$209,'Beneficiaries WP'!I$5)+SUMIFS('1.5 Other costs'!$O$10:$O$309,'1.5 Other costs'!$A$10:$A$309,'Beneficiaries WP'!$A14,'1.5 Other costs'!$L$10:$L$309,'Beneficiaries WP'!I$5)</f>
        <v>0</v>
      </c>
      <c r="J14" s="343">
        <f>SUMIFS('1.1 Staff cost'!$N$11:$N$102,'1.1 Staff cost'!$A$11:$A$102,'Beneficiaries WP'!$A14,'1.1 Staff cost'!$K$11:$K$102,'Beneficiaries WP'!J$5)+SUMIFS('1.2Travel cost&amp;1.3ind.sup. '!$T$11:$T$1306,'1.2Travel cost&amp;1.3ind.sup. '!$A$11:$A$1306,'Beneficiaries WP'!$A14,'1.2Travel cost&amp;1.3ind.sup. '!$L$11:$L$1306,'Beneficiaries WP'!J$5)+SUMIFS('1.2Travel cost&amp;1.3ind.sup. '!$U$11:$U$1306,'1.2Travel cost&amp;1.3ind.sup. '!$A$11:$A$1306,'Beneficiaries WP'!$A14,'1.2Travel cost&amp;1.3ind.sup. '!$L$11:$L$1306,'Beneficiaries WP'!J$5)+SUMIFS('1.4 Equipment'!$T$10:$T$209,'1.4 Equipment'!$A$10:$A$209,'Beneficiaries WP'!$A14,'1.4 Equipment'!$L$10:$L$209,'Beneficiaries WP'!J$5)+SUMIFS('1.5 Other costs'!$O$10:$O$309,'1.5 Other costs'!$A$10:$A$309,'Beneficiaries WP'!$A14,'1.5 Other costs'!$L$10:$L$309,'Beneficiaries WP'!J$5)</f>
        <v>0</v>
      </c>
      <c r="K14" s="343">
        <f>SUMIFS('1.1 Staff cost'!$N$11:$N$102,'1.1 Staff cost'!$A$11:$A$102,'Beneficiaries WP'!$A14,'1.1 Staff cost'!$K$11:$K$102,'Beneficiaries WP'!K$5)+SUMIFS('1.2Travel cost&amp;1.3ind.sup. '!$T$11:$T$1306,'1.2Travel cost&amp;1.3ind.sup. '!$A$11:$A$1306,'Beneficiaries WP'!$A14,'1.2Travel cost&amp;1.3ind.sup. '!$L$11:$L$1306,'Beneficiaries WP'!K$5)+SUMIFS('1.2Travel cost&amp;1.3ind.sup. '!$U$11:$U$1306,'1.2Travel cost&amp;1.3ind.sup. '!$A$11:$A$1306,'Beneficiaries WP'!$A14,'1.2Travel cost&amp;1.3ind.sup. '!$L$11:$L$1306,'Beneficiaries WP'!K$5)+SUMIFS('1.4 Equipment'!$T$10:$T$209,'1.4 Equipment'!$A$10:$A$209,'Beneficiaries WP'!$A14,'1.4 Equipment'!$L$10:$L$209,'Beneficiaries WP'!K$5)+SUMIFS('1.5 Other costs'!$O$10:$O$309,'1.5 Other costs'!$A$10:$A$309,'Beneficiaries WP'!$A14,'1.5 Other costs'!$L$10:$L$309,'Beneficiaries WP'!K$5)</f>
        <v>0</v>
      </c>
      <c r="L14" s="343">
        <f>SUMIFS('1.1 Staff cost'!$N$11:$N$102,'1.1 Staff cost'!$A$11:$A$102,'Beneficiaries WP'!$A14,'1.1 Staff cost'!$K$11:$K$102,'Beneficiaries WP'!L$5)+SUMIFS('1.2Travel cost&amp;1.3ind.sup. '!$T$11:$T$1306,'1.2Travel cost&amp;1.3ind.sup. '!$A$11:$A$1306,'Beneficiaries WP'!$A14,'1.2Travel cost&amp;1.3ind.sup. '!$L$11:$L$1306,'Beneficiaries WP'!L$5)+SUMIFS('1.2Travel cost&amp;1.3ind.sup. '!$U$11:$U$1306,'1.2Travel cost&amp;1.3ind.sup. '!$A$11:$A$1306,'Beneficiaries WP'!$A14,'1.2Travel cost&amp;1.3ind.sup. '!$L$11:$L$1306,'Beneficiaries WP'!L$5)+SUMIFS('1.4 Equipment'!$T$10:$T$209,'1.4 Equipment'!$A$10:$A$209,'Beneficiaries WP'!$A14,'1.4 Equipment'!$L$10:$L$209,'Beneficiaries WP'!L$5)+SUMIFS('1.5 Other costs'!$O$10:$O$309,'1.5 Other costs'!$A$10:$A$309,'Beneficiaries WP'!$A14,'1.5 Other costs'!$L$10:$L$309,'Beneficiaries WP'!L$5)</f>
        <v>0</v>
      </c>
      <c r="M14" s="343">
        <f>SUMIFS('1.1 Staff cost'!$N$11:$N$102,'1.1 Staff cost'!$A$11:$A$102,'Beneficiaries WP'!$A14,'1.1 Staff cost'!$K$11:$K$102,'Beneficiaries WP'!M$5)+SUMIFS('1.2Travel cost&amp;1.3ind.sup. '!$T$11:$T$1306,'1.2Travel cost&amp;1.3ind.sup. '!$A$11:$A$1306,'Beneficiaries WP'!$A14,'1.2Travel cost&amp;1.3ind.sup. '!$L$11:$L$1306,'Beneficiaries WP'!M$5)+SUMIFS('1.2Travel cost&amp;1.3ind.sup. '!$U$11:$U$1306,'1.2Travel cost&amp;1.3ind.sup. '!$A$11:$A$1306,'Beneficiaries WP'!$A14,'1.2Travel cost&amp;1.3ind.sup. '!$L$11:$L$1306,'Beneficiaries WP'!M$5)+SUMIFS('1.4 Equipment'!$T$10:$T$209,'1.4 Equipment'!$A$10:$A$209,'Beneficiaries WP'!$A14,'1.4 Equipment'!$L$10:$L$209,'Beneficiaries WP'!M$5)+SUMIFS('1.5 Other costs'!$O$10:$O$309,'1.5 Other costs'!$A$10:$A$309,'Beneficiaries WP'!$A14,'1.5 Other costs'!$L$10:$L$309,'Beneficiaries WP'!M$5)</f>
        <v>0</v>
      </c>
      <c r="N14" s="343">
        <f>SUMIFS('1.1 Staff cost'!$N$11:$N$102,'1.1 Staff cost'!$A$11:$A$102,'Beneficiaries WP'!$A14,'1.1 Staff cost'!$K$11:$K$102,'Beneficiaries WP'!N$5)+SUMIFS('1.2Travel cost&amp;1.3ind.sup. '!$T$11:$T$1306,'1.2Travel cost&amp;1.3ind.sup. '!$A$11:$A$1306,'Beneficiaries WP'!$A14,'1.2Travel cost&amp;1.3ind.sup. '!$L$11:$L$1306,'Beneficiaries WP'!N$5)+SUMIFS('1.2Travel cost&amp;1.3ind.sup. '!$U$11:$U$1306,'1.2Travel cost&amp;1.3ind.sup. '!$A$11:$A$1306,'Beneficiaries WP'!$A14,'1.2Travel cost&amp;1.3ind.sup. '!$L$11:$L$1306,'Beneficiaries WP'!N$5)+SUMIFS('1.4 Equipment'!$T$10:$T$209,'1.4 Equipment'!$A$10:$A$209,'Beneficiaries WP'!$A14,'1.4 Equipment'!$L$10:$L$209,'Beneficiaries WP'!N$5)+SUMIFS('1.5 Other costs'!$O$10:$O$309,'1.5 Other costs'!$A$10:$A$309,'Beneficiaries WP'!$A14,'1.5 Other costs'!$L$10:$L$309,'Beneficiaries WP'!N$5)</f>
        <v>0</v>
      </c>
      <c r="O14" s="343">
        <f>SUMIFS('1.1 Staff cost'!$N$11:$N$102,'1.1 Staff cost'!$A$11:$A$102,'Beneficiaries WP'!$A14,'1.1 Staff cost'!$K$11:$K$102,'Beneficiaries WP'!O$5)+SUMIFS('1.2Travel cost&amp;1.3ind.sup. '!$T$11:$T$1306,'1.2Travel cost&amp;1.3ind.sup. '!$A$11:$A$1306,'Beneficiaries WP'!$A14,'1.2Travel cost&amp;1.3ind.sup. '!$L$11:$L$1306,'Beneficiaries WP'!O$5)+SUMIFS('1.2Travel cost&amp;1.3ind.sup. '!$U$11:$U$1306,'1.2Travel cost&amp;1.3ind.sup. '!$A$11:$A$1306,'Beneficiaries WP'!$A14,'1.2Travel cost&amp;1.3ind.sup. '!$L$11:$L$1306,'Beneficiaries WP'!O$5)+SUMIFS('1.4 Equipment'!$T$10:$T$209,'1.4 Equipment'!$A$10:$A$209,'Beneficiaries WP'!$A14,'1.4 Equipment'!$L$10:$L$209,'Beneficiaries WP'!O$5)+SUMIFS('1.5 Other costs'!$O$10:$O$309,'1.5 Other costs'!$A$10:$A$309,'Beneficiaries WP'!$A14,'1.5 Other costs'!$L$10:$L$309,'Beneficiaries WP'!O$5)</f>
        <v>0</v>
      </c>
      <c r="P14" s="341">
        <f t="shared" si="2"/>
        <v>0</v>
      </c>
      <c r="Q14" s="344" t="str">
        <f t="shared" si="4"/>
        <v/>
      </c>
      <c r="R14" s="342" t="e">
        <f>+(P14*$R$7)*('Summary Financial Statement'!$K$24/'Summary Financial Statement'!$H$24)</f>
        <v>#DIV/0!</v>
      </c>
      <c r="S14" s="445" t="e">
        <f>+Beneficiaries!#REF!</f>
        <v>#REF!</v>
      </c>
      <c r="T14" s="445" t="e">
        <f>+Beneficiaries!#REF!</f>
        <v>#REF!</v>
      </c>
      <c r="U14" s="443" t="str">
        <f>IF(Beneficiaries!L14=0,"",Beneficiaries!L14)</f>
        <v/>
      </c>
      <c r="V14" s="444" t="str">
        <f>IF(Beneficiaries!M14=0,"",Beneficiaries!M14)</f>
        <v/>
      </c>
      <c r="W14" s="354" t="e">
        <f>#REF!</f>
        <v>#REF!</v>
      </c>
      <c r="X14" s="75"/>
      <c r="Y14" s="12" t="str">
        <f t="shared" si="3"/>
        <v/>
      </c>
      <c r="Z14" s="336"/>
      <c r="AA14" s="333">
        <f>+DAYS360('Summary Financial Statement'!$I$9,'Summary Financial Statement'!$L$9)/30</f>
        <v>0</v>
      </c>
      <c r="AB14" s="334">
        <f t="shared" si="5"/>
        <v>0</v>
      </c>
      <c r="AC14" s="335">
        <f>IF(Y14="",0,'Summary Financial Statement'!$Q$22*'Summary Financial Statement'!$E$24*'Beneficiaries WP'!Q14*'Beneficiaries WP'!$AB14)</f>
        <v>0</v>
      </c>
    </row>
    <row r="15" spans="1:30" ht="13.5" x14ac:dyDescent="0.25">
      <c r="A15" s="141" t="s">
        <v>661</v>
      </c>
      <c r="B15" s="436">
        <f>+Beneficiaries!B15</f>
        <v>0</v>
      </c>
      <c r="C15" s="435">
        <f>+Beneficiaries!C15</f>
        <v>0</v>
      </c>
      <c r="D15" s="343">
        <f>SUMIFS('1.1 Staff cost'!$N$11:$N$102,'1.1 Staff cost'!$A$11:$A$102,'Beneficiaries WP'!$A15,'1.1 Staff cost'!$K$11:$K$102,'Beneficiaries WP'!D$5)+SUMIFS('1.2Travel cost&amp;1.3ind.sup. '!$T$11:$T$1306,'1.2Travel cost&amp;1.3ind.sup. '!$A$11:$A$1306,'Beneficiaries WP'!$A15,'1.2Travel cost&amp;1.3ind.sup. '!$L$11:$L$1306,'Beneficiaries WP'!D$5)+SUMIFS('1.2Travel cost&amp;1.3ind.sup. '!$U$11:$U$1306,'1.2Travel cost&amp;1.3ind.sup. '!$A$11:$A$1306,'Beneficiaries WP'!$A15,'1.2Travel cost&amp;1.3ind.sup. '!$L$11:$L$1306,'Beneficiaries WP'!D$5)+SUMIFS('1.4 Equipment'!$T$10:$T$209,'1.4 Equipment'!$A$10:$A$209,'Beneficiaries WP'!$A15,'1.4 Equipment'!$L$10:$L$209,'Beneficiaries WP'!D$5)+SUMIFS('1.5 Other costs'!$O$10:$O$309,'1.5 Other costs'!$A$10:$A$309,'Beneficiaries WP'!$A15,'1.5 Other costs'!$L$10:$L$309,'Beneficiaries WP'!D$5)</f>
        <v>0</v>
      </c>
      <c r="E15" s="343">
        <f>SUMIFS('1.1 Staff cost'!$N$11:$N$102,'1.1 Staff cost'!$A$11:$A$102,'Beneficiaries WP'!$A15,'1.1 Staff cost'!$K$11:$K$102,'Beneficiaries WP'!E$5)+SUMIFS('1.2Travel cost&amp;1.3ind.sup. '!$T$11:$T$1306,'1.2Travel cost&amp;1.3ind.sup. '!$A$11:$A$1306,'Beneficiaries WP'!$A15,'1.2Travel cost&amp;1.3ind.sup. '!$L$11:$L$1306,'Beneficiaries WP'!E$5)+SUMIFS('1.2Travel cost&amp;1.3ind.sup. '!$U$11:$U$1306,'1.2Travel cost&amp;1.3ind.sup. '!$A$11:$A$1306,'Beneficiaries WP'!$A15,'1.2Travel cost&amp;1.3ind.sup. '!$L$11:$L$1306,'Beneficiaries WP'!E$5)+SUMIFS('1.4 Equipment'!$T$10:$T$209,'1.4 Equipment'!$A$10:$A$209,'Beneficiaries WP'!$A15,'1.4 Equipment'!$L$10:$L$209,'Beneficiaries WP'!E$5)+SUMIFS('1.5 Other costs'!$O$10:$O$309,'1.5 Other costs'!$A$10:$A$309,'Beneficiaries WP'!$A15,'1.5 Other costs'!$L$10:$L$309,'Beneficiaries WP'!E$5)</f>
        <v>0</v>
      </c>
      <c r="F15" s="343">
        <f>SUMIFS('1.1 Staff cost'!$N$11:$N$102,'1.1 Staff cost'!$A$11:$A$102,'Beneficiaries WP'!$A15,'1.1 Staff cost'!$K$11:$K$102,'Beneficiaries WP'!F$5)+SUMIFS('1.2Travel cost&amp;1.3ind.sup. '!$T$11:$T$1306,'1.2Travel cost&amp;1.3ind.sup. '!$A$11:$A$1306,'Beneficiaries WP'!$A15,'1.2Travel cost&amp;1.3ind.sup. '!$L$11:$L$1306,'Beneficiaries WP'!F$5)+SUMIFS('1.2Travel cost&amp;1.3ind.sup. '!$U$11:$U$1306,'1.2Travel cost&amp;1.3ind.sup. '!$A$11:$A$1306,'Beneficiaries WP'!$A15,'1.2Travel cost&amp;1.3ind.sup. '!$L$11:$L$1306,'Beneficiaries WP'!F$5)+SUMIFS('1.4 Equipment'!$T$10:$T$209,'1.4 Equipment'!$A$10:$A$209,'Beneficiaries WP'!$A15,'1.4 Equipment'!$L$10:$L$209,'Beneficiaries WP'!F$5)+SUMIFS('1.5 Other costs'!$O$10:$O$309,'1.5 Other costs'!$A$10:$A$309,'Beneficiaries WP'!$A15,'1.5 Other costs'!$L$10:$L$309,'Beneficiaries WP'!F$5)</f>
        <v>0</v>
      </c>
      <c r="G15" s="343">
        <f>SUMIFS('1.1 Staff cost'!$N$11:$N$102,'1.1 Staff cost'!$A$11:$A$102,'Beneficiaries WP'!$A15,'1.1 Staff cost'!$K$11:$K$102,'Beneficiaries WP'!G$5)+SUMIFS('1.2Travel cost&amp;1.3ind.sup. '!$T$11:$T$1306,'1.2Travel cost&amp;1.3ind.sup. '!$A$11:$A$1306,'Beneficiaries WP'!$A15,'1.2Travel cost&amp;1.3ind.sup. '!$L$11:$L$1306,'Beneficiaries WP'!G$5)+SUMIFS('1.2Travel cost&amp;1.3ind.sup. '!$U$11:$U$1306,'1.2Travel cost&amp;1.3ind.sup. '!$A$11:$A$1306,'Beneficiaries WP'!$A15,'1.2Travel cost&amp;1.3ind.sup. '!$L$11:$L$1306,'Beneficiaries WP'!G$5)+SUMIFS('1.4 Equipment'!$T$10:$T$209,'1.4 Equipment'!$A$10:$A$209,'Beneficiaries WP'!$A15,'1.4 Equipment'!$L$10:$L$209,'Beneficiaries WP'!G$5)+SUMIFS('1.5 Other costs'!$O$10:$O$309,'1.5 Other costs'!$A$10:$A$309,'Beneficiaries WP'!$A15,'1.5 Other costs'!$L$10:$L$309,'Beneficiaries WP'!G$5)</f>
        <v>0</v>
      </c>
      <c r="H15" s="343">
        <f>SUMIFS('1.1 Staff cost'!$N$11:$N$102,'1.1 Staff cost'!$A$11:$A$102,'Beneficiaries WP'!$A15,'1.1 Staff cost'!$K$11:$K$102,'Beneficiaries WP'!H$5)+SUMIFS('1.2Travel cost&amp;1.3ind.sup. '!$T$11:$T$1306,'1.2Travel cost&amp;1.3ind.sup. '!$A$11:$A$1306,'Beneficiaries WP'!$A15,'1.2Travel cost&amp;1.3ind.sup. '!$L$11:$L$1306,'Beneficiaries WP'!H$5)+SUMIFS('1.2Travel cost&amp;1.3ind.sup. '!$U$11:$U$1306,'1.2Travel cost&amp;1.3ind.sup. '!$A$11:$A$1306,'Beneficiaries WP'!$A15,'1.2Travel cost&amp;1.3ind.sup. '!$L$11:$L$1306,'Beneficiaries WP'!H$5)+SUMIFS('1.4 Equipment'!$T$10:$T$209,'1.4 Equipment'!$A$10:$A$209,'Beneficiaries WP'!$A15,'1.4 Equipment'!$L$10:$L$209,'Beneficiaries WP'!H$5)+SUMIFS('1.5 Other costs'!$O$10:$O$309,'1.5 Other costs'!$A$10:$A$309,'Beneficiaries WP'!$A15,'1.5 Other costs'!$L$10:$L$309,'Beneficiaries WP'!H$5)</f>
        <v>0</v>
      </c>
      <c r="I15" s="343">
        <f>SUMIFS('1.1 Staff cost'!$N$11:$N$102,'1.1 Staff cost'!$A$11:$A$102,'Beneficiaries WP'!$A15,'1.1 Staff cost'!$K$11:$K$102,'Beneficiaries WP'!I$5)+SUMIFS('1.2Travel cost&amp;1.3ind.sup. '!$T$11:$T$1306,'1.2Travel cost&amp;1.3ind.sup. '!$A$11:$A$1306,'Beneficiaries WP'!$A15,'1.2Travel cost&amp;1.3ind.sup. '!$L$11:$L$1306,'Beneficiaries WP'!I$5)+SUMIFS('1.2Travel cost&amp;1.3ind.sup. '!$U$11:$U$1306,'1.2Travel cost&amp;1.3ind.sup. '!$A$11:$A$1306,'Beneficiaries WP'!$A15,'1.2Travel cost&amp;1.3ind.sup. '!$L$11:$L$1306,'Beneficiaries WP'!I$5)+SUMIFS('1.4 Equipment'!$T$10:$T$209,'1.4 Equipment'!$A$10:$A$209,'Beneficiaries WP'!$A15,'1.4 Equipment'!$L$10:$L$209,'Beneficiaries WP'!I$5)+SUMIFS('1.5 Other costs'!$O$10:$O$309,'1.5 Other costs'!$A$10:$A$309,'Beneficiaries WP'!$A15,'1.5 Other costs'!$L$10:$L$309,'Beneficiaries WP'!I$5)</f>
        <v>0</v>
      </c>
      <c r="J15" s="343">
        <f>SUMIFS('1.1 Staff cost'!$N$11:$N$102,'1.1 Staff cost'!$A$11:$A$102,'Beneficiaries WP'!$A15,'1.1 Staff cost'!$K$11:$K$102,'Beneficiaries WP'!J$5)+SUMIFS('1.2Travel cost&amp;1.3ind.sup. '!$T$11:$T$1306,'1.2Travel cost&amp;1.3ind.sup. '!$A$11:$A$1306,'Beneficiaries WP'!$A15,'1.2Travel cost&amp;1.3ind.sup. '!$L$11:$L$1306,'Beneficiaries WP'!J$5)+SUMIFS('1.2Travel cost&amp;1.3ind.sup. '!$U$11:$U$1306,'1.2Travel cost&amp;1.3ind.sup. '!$A$11:$A$1306,'Beneficiaries WP'!$A15,'1.2Travel cost&amp;1.3ind.sup. '!$L$11:$L$1306,'Beneficiaries WP'!J$5)+SUMIFS('1.4 Equipment'!$T$10:$T$209,'1.4 Equipment'!$A$10:$A$209,'Beneficiaries WP'!$A15,'1.4 Equipment'!$L$10:$L$209,'Beneficiaries WP'!J$5)+SUMIFS('1.5 Other costs'!$O$10:$O$309,'1.5 Other costs'!$A$10:$A$309,'Beneficiaries WP'!$A15,'1.5 Other costs'!$L$10:$L$309,'Beneficiaries WP'!J$5)</f>
        <v>0</v>
      </c>
      <c r="K15" s="343">
        <f>SUMIFS('1.1 Staff cost'!$N$11:$N$102,'1.1 Staff cost'!$A$11:$A$102,'Beneficiaries WP'!$A15,'1.1 Staff cost'!$K$11:$K$102,'Beneficiaries WP'!K$5)+SUMIFS('1.2Travel cost&amp;1.3ind.sup. '!$T$11:$T$1306,'1.2Travel cost&amp;1.3ind.sup. '!$A$11:$A$1306,'Beneficiaries WP'!$A15,'1.2Travel cost&amp;1.3ind.sup. '!$L$11:$L$1306,'Beneficiaries WP'!K$5)+SUMIFS('1.2Travel cost&amp;1.3ind.sup. '!$U$11:$U$1306,'1.2Travel cost&amp;1.3ind.sup. '!$A$11:$A$1306,'Beneficiaries WP'!$A15,'1.2Travel cost&amp;1.3ind.sup. '!$L$11:$L$1306,'Beneficiaries WP'!K$5)+SUMIFS('1.4 Equipment'!$T$10:$T$209,'1.4 Equipment'!$A$10:$A$209,'Beneficiaries WP'!$A15,'1.4 Equipment'!$L$10:$L$209,'Beneficiaries WP'!K$5)+SUMIFS('1.5 Other costs'!$O$10:$O$309,'1.5 Other costs'!$A$10:$A$309,'Beneficiaries WP'!$A15,'1.5 Other costs'!$L$10:$L$309,'Beneficiaries WP'!K$5)</f>
        <v>0</v>
      </c>
      <c r="L15" s="343">
        <f>SUMIFS('1.1 Staff cost'!$N$11:$N$102,'1.1 Staff cost'!$A$11:$A$102,'Beneficiaries WP'!$A15,'1.1 Staff cost'!$K$11:$K$102,'Beneficiaries WP'!L$5)+SUMIFS('1.2Travel cost&amp;1.3ind.sup. '!$T$11:$T$1306,'1.2Travel cost&amp;1.3ind.sup. '!$A$11:$A$1306,'Beneficiaries WP'!$A15,'1.2Travel cost&amp;1.3ind.sup. '!$L$11:$L$1306,'Beneficiaries WP'!L$5)+SUMIFS('1.2Travel cost&amp;1.3ind.sup. '!$U$11:$U$1306,'1.2Travel cost&amp;1.3ind.sup. '!$A$11:$A$1306,'Beneficiaries WP'!$A15,'1.2Travel cost&amp;1.3ind.sup. '!$L$11:$L$1306,'Beneficiaries WP'!L$5)+SUMIFS('1.4 Equipment'!$T$10:$T$209,'1.4 Equipment'!$A$10:$A$209,'Beneficiaries WP'!$A15,'1.4 Equipment'!$L$10:$L$209,'Beneficiaries WP'!L$5)+SUMIFS('1.5 Other costs'!$O$10:$O$309,'1.5 Other costs'!$A$10:$A$309,'Beneficiaries WP'!$A15,'1.5 Other costs'!$L$10:$L$309,'Beneficiaries WP'!L$5)</f>
        <v>0</v>
      </c>
      <c r="M15" s="343">
        <f>SUMIFS('1.1 Staff cost'!$N$11:$N$102,'1.1 Staff cost'!$A$11:$A$102,'Beneficiaries WP'!$A15,'1.1 Staff cost'!$K$11:$K$102,'Beneficiaries WP'!M$5)+SUMIFS('1.2Travel cost&amp;1.3ind.sup. '!$T$11:$T$1306,'1.2Travel cost&amp;1.3ind.sup. '!$A$11:$A$1306,'Beneficiaries WP'!$A15,'1.2Travel cost&amp;1.3ind.sup. '!$L$11:$L$1306,'Beneficiaries WP'!M$5)+SUMIFS('1.2Travel cost&amp;1.3ind.sup. '!$U$11:$U$1306,'1.2Travel cost&amp;1.3ind.sup. '!$A$11:$A$1306,'Beneficiaries WP'!$A15,'1.2Travel cost&amp;1.3ind.sup. '!$L$11:$L$1306,'Beneficiaries WP'!M$5)+SUMIFS('1.4 Equipment'!$T$10:$T$209,'1.4 Equipment'!$A$10:$A$209,'Beneficiaries WP'!$A15,'1.4 Equipment'!$L$10:$L$209,'Beneficiaries WP'!M$5)+SUMIFS('1.5 Other costs'!$O$10:$O$309,'1.5 Other costs'!$A$10:$A$309,'Beneficiaries WP'!$A15,'1.5 Other costs'!$L$10:$L$309,'Beneficiaries WP'!M$5)</f>
        <v>0</v>
      </c>
      <c r="N15" s="343">
        <f>SUMIFS('1.1 Staff cost'!$N$11:$N$102,'1.1 Staff cost'!$A$11:$A$102,'Beneficiaries WP'!$A15,'1.1 Staff cost'!$K$11:$K$102,'Beneficiaries WP'!N$5)+SUMIFS('1.2Travel cost&amp;1.3ind.sup. '!$T$11:$T$1306,'1.2Travel cost&amp;1.3ind.sup. '!$A$11:$A$1306,'Beneficiaries WP'!$A15,'1.2Travel cost&amp;1.3ind.sup. '!$L$11:$L$1306,'Beneficiaries WP'!N$5)+SUMIFS('1.2Travel cost&amp;1.3ind.sup. '!$U$11:$U$1306,'1.2Travel cost&amp;1.3ind.sup. '!$A$11:$A$1306,'Beneficiaries WP'!$A15,'1.2Travel cost&amp;1.3ind.sup. '!$L$11:$L$1306,'Beneficiaries WP'!N$5)+SUMIFS('1.4 Equipment'!$T$10:$T$209,'1.4 Equipment'!$A$10:$A$209,'Beneficiaries WP'!$A15,'1.4 Equipment'!$L$10:$L$209,'Beneficiaries WP'!N$5)+SUMIFS('1.5 Other costs'!$O$10:$O$309,'1.5 Other costs'!$A$10:$A$309,'Beneficiaries WP'!$A15,'1.5 Other costs'!$L$10:$L$309,'Beneficiaries WP'!N$5)</f>
        <v>0</v>
      </c>
      <c r="O15" s="343">
        <f>SUMIFS('1.1 Staff cost'!$N$11:$N$102,'1.1 Staff cost'!$A$11:$A$102,'Beneficiaries WP'!$A15,'1.1 Staff cost'!$K$11:$K$102,'Beneficiaries WP'!O$5)+SUMIFS('1.2Travel cost&amp;1.3ind.sup. '!$T$11:$T$1306,'1.2Travel cost&amp;1.3ind.sup. '!$A$11:$A$1306,'Beneficiaries WP'!$A15,'1.2Travel cost&amp;1.3ind.sup. '!$L$11:$L$1306,'Beneficiaries WP'!O$5)+SUMIFS('1.2Travel cost&amp;1.3ind.sup. '!$U$11:$U$1306,'1.2Travel cost&amp;1.3ind.sup. '!$A$11:$A$1306,'Beneficiaries WP'!$A15,'1.2Travel cost&amp;1.3ind.sup. '!$L$11:$L$1306,'Beneficiaries WP'!O$5)+SUMIFS('1.4 Equipment'!$T$10:$T$209,'1.4 Equipment'!$A$10:$A$209,'Beneficiaries WP'!$A15,'1.4 Equipment'!$L$10:$L$209,'Beneficiaries WP'!O$5)+SUMIFS('1.5 Other costs'!$O$10:$O$309,'1.5 Other costs'!$A$10:$A$309,'Beneficiaries WP'!$A15,'1.5 Other costs'!$L$10:$L$309,'Beneficiaries WP'!O$5)</f>
        <v>0</v>
      </c>
      <c r="P15" s="341">
        <f t="shared" si="2"/>
        <v>0</v>
      </c>
      <c r="Q15" s="344" t="str">
        <f t="shared" si="4"/>
        <v/>
      </c>
      <c r="R15" s="342" t="e">
        <f>+(P15*$R$7)*('Summary Financial Statement'!$K$24/'Summary Financial Statement'!$H$24)</f>
        <v>#DIV/0!</v>
      </c>
      <c r="S15" s="445" t="e">
        <f>+Beneficiaries!#REF!</f>
        <v>#REF!</v>
      </c>
      <c r="T15" s="445" t="e">
        <f>+Beneficiaries!#REF!</f>
        <v>#REF!</v>
      </c>
      <c r="U15" s="443" t="str">
        <f>IF(Beneficiaries!L15=0,"",Beneficiaries!L15)</f>
        <v/>
      </c>
      <c r="V15" s="444" t="str">
        <f>IF(Beneficiaries!M15=0,"",Beneficiaries!M15)</f>
        <v/>
      </c>
      <c r="W15" s="354" t="e">
        <f>#REF!</f>
        <v>#REF!</v>
      </c>
      <c r="X15" s="75"/>
      <c r="Y15" s="12" t="str">
        <f t="shared" si="3"/>
        <v/>
      </c>
      <c r="Z15" s="336"/>
      <c r="AA15" s="333">
        <f>+DAYS360('Summary Financial Statement'!$I$9,'Summary Financial Statement'!$L$9)/30</f>
        <v>0</v>
      </c>
      <c r="AB15" s="334">
        <f t="shared" si="5"/>
        <v>0</v>
      </c>
      <c r="AC15" s="335">
        <f>IF(Y15="",0,'Summary Financial Statement'!$Q$22*'Summary Financial Statement'!$E$24*'Beneficiaries WP'!Q15*'Beneficiaries WP'!$AB15)</f>
        <v>0</v>
      </c>
    </row>
    <row r="16" spans="1:30" ht="13.5" x14ac:dyDescent="0.25">
      <c r="A16" s="141" t="s">
        <v>662</v>
      </c>
      <c r="B16" s="437">
        <f>+Beneficiaries!B16</f>
        <v>0</v>
      </c>
      <c r="C16" s="435">
        <f>+Beneficiaries!C16</f>
        <v>0</v>
      </c>
      <c r="D16" s="343">
        <f>SUMIFS('1.1 Staff cost'!$N$11:$N$102,'1.1 Staff cost'!$A$11:$A$102,'Beneficiaries WP'!$A16,'1.1 Staff cost'!$K$11:$K$102,'Beneficiaries WP'!D$5)+SUMIFS('1.2Travel cost&amp;1.3ind.sup. '!$T$11:$T$1306,'1.2Travel cost&amp;1.3ind.sup. '!$A$11:$A$1306,'Beneficiaries WP'!$A16,'1.2Travel cost&amp;1.3ind.sup. '!$L$11:$L$1306,'Beneficiaries WP'!D$5)+SUMIFS('1.2Travel cost&amp;1.3ind.sup. '!$U$11:$U$1306,'1.2Travel cost&amp;1.3ind.sup. '!$A$11:$A$1306,'Beneficiaries WP'!$A16,'1.2Travel cost&amp;1.3ind.sup. '!$L$11:$L$1306,'Beneficiaries WP'!D$5)+SUMIFS('1.4 Equipment'!$T$10:$T$209,'1.4 Equipment'!$A$10:$A$209,'Beneficiaries WP'!$A16,'1.4 Equipment'!$L$10:$L$209,'Beneficiaries WP'!D$5)+SUMIFS('1.5 Other costs'!$O$10:$O$309,'1.5 Other costs'!$A$10:$A$309,'Beneficiaries WP'!$A16,'1.5 Other costs'!$L$10:$L$309,'Beneficiaries WP'!D$5)</f>
        <v>0</v>
      </c>
      <c r="E16" s="343">
        <f>SUMIFS('1.1 Staff cost'!$N$11:$N$102,'1.1 Staff cost'!$A$11:$A$102,'Beneficiaries WP'!$A16,'1.1 Staff cost'!$K$11:$K$102,'Beneficiaries WP'!E$5)+SUMIFS('1.2Travel cost&amp;1.3ind.sup. '!$T$11:$T$1306,'1.2Travel cost&amp;1.3ind.sup. '!$A$11:$A$1306,'Beneficiaries WP'!$A16,'1.2Travel cost&amp;1.3ind.sup. '!$L$11:$L$1306,'Beneficiaries WP'!E$5)+SUMIFS('1.2Travel cost&amp;1.3ind.sup. '!$U$11:$U$1306,'1.2Travel cost&amp;1.3ind.sup. '!$A$11:$A$1306,'Beneficiaries WP'!$A16,'1.2Travel cost&amp;1.3ind.sup. '!$L$11:$L$1306,'Beneficiaries WP'!E$5)+SUMIFS('1.4 Equipment'!$T$10:$T$209,'1.4 Equipment'!$A$10:$A$209,'Beneficiaries WP'!$A16,'1.4 Equipment'!$L$10:$L$209,'Beneficiaries WP'!E$5)+SUMIFS('1.5 Other costs'!$O$10:$O$309,'1.5 Other costs'!$A$10:$A$309,'Beneficiaries WP'!$A16,'1.5 Other costs'!$L$10:$L$309,'Beneficiaries WP'!E$5)</f>
        <v>0</v>
      </c>
      <c r="F16" s="343">
        <f>SUMIFS('1.1 Staff cost'!$N$11:$N$102,'1.1 Staff cost'!$A$11:$A$102,'Beneficiaries WP'!$A16,'1.1 Staff cost'!$K$11:$K$102,'Beneficiaries WP'!F$5)+SUMIFS('1.2Travel cost&amp;1.3ind.sup. '!$T$11:$T$1306,'1.2Travel cost&amp;1.3ind.sup. '!$A$11:$A$1306,'Beneficiaries WP'!$A16,'1.2Travel cost&amp;1.3ind.sup. '!$L$11:$L$1306,'Beneficiaries WP'!F$5)+SUMIFS('1.2Travel cost&amp;1.3ind.sup. '!$U$11:$U$1306,'1.2Travel cost&amp;1.3ind.sup. '!$A$11:$A$1306,'Beneficiaries WP'!$A16,'1.2Travel cost&amp;1.3ind.sup. '!$L$11:$L$1306,'Beneficiaries WP'!F$5)+SUMIFS('1.4 Equipment'!$T$10:$T$209,'1.4 Equipment'!$A$10:$A$209,'Beneficiaries WP'!$A16,'1.4 Equipment'!$L$10:$L$209,'Beneficiaries WP'!F$5)+SUMIFS('1.5 Other costs'!$O$10:$O$309,'1.5 Other costs'!$A$10:$A$309,'Beneficiaries WP'!$A16,'1.5 Other costs'!$L$10:$L$309,'Beneficiaries WP'!F$5)</f>
        <v>0</v>
      </c>
      <c r="G16" s="343">
        <f>SUMIFS('1.1 Staff cost'!$N$11:$N$102,'1.1 Staff cost'!$A$11:$A$102,'Beneficiaries WP'!$A16,'1.1 Staff cost'!$K$11:$K$102,'Beneficiaries WP'!G$5)+SUMIFS('1.2Travel cost&amp;1.3ind.sup. '!$T$11:$T$1306,'1.2Travel cost&amp;1.3ind.sup. '!$A$11:$A$1306,'Beneficiaries WP'!$A16,'1.2Travel cost&amp;1.3ind.sup. '!$L$11:$L$1306,'Beneficiaries WP'!G$5)+SUMIFS('1.2Travel cost&amp;1.3ind.sup. '!$U$11:$U$1306,'1.2Travel cost&amp;1.3ind.sup. '!$A$11:$A$1306,'Beneficiaries WP'!$A16,'1.2Travel cost&amp;1.3ind.sup. '!$L$11:$L$1306,'Beneficiaries WP'!G$5)+SUMIFS('1.4 Equipment'!$T$10:$T$209,'1.4 Equipment'!$A$10:$A$209,'Beneficiaries WP'!$A16,'1.4 Equipment'!$L$10:$L$209,'Beneficiaries WP'!G$5)+SUMIFS('1.5 Other costs'!$O$10:$O$309,'1.5 Other costs'!$A$10:$A$309,'Beneficiaries WP'!$A16,'1.5 Other costs'!$L$10:$L$309,'Beneficiaries WP'!G$5)</f>
        <v>0</v>
      </c>
      <c r="H16" s="343">
        <f>SUMIFS('1.1 Staff cost'!$N$11:$N$102,'1.1 Staff cost'!$A$11:$A$102,'Beneficiaries WP'!$A16,'1.1 Staff cost'!$K$11:$K$102,'Beneficiaries WP'!H$5)+SUMIFS('1.2Travel cost&amp;1.3ind.sup. '!$T$11:$T$1306,'1.2Travel cost&amp;1.3ind.sup. '!$A$11:$A$1306,'Beneficiaries WP'!$A16,'1.2Travel cost&amp;1.3ind.sup. '!$L$11:$L$1306,'Beneficiaries WP'!H$5)+SUMIFS('1.2Travel cost&amp;1.3ind.sup. '!$U$11:$U$1306,'1.2Travel cost&amp;1.3ind.sup. '!$A$11:$A$1306,'Beneficiaries WP'!$A16,'1.2Travel cost&amp;1.3ind.sup. '!$L$11:$L$1306,'Beneficiaries WP'!H$5)+SUMIFS('1.4 Equipment'!$T$10:$T$209,'1.4 Equipment'!$A$10:$A$209,'Beneficiaries WP'!$A16,'1.4 Equipment'!$L$10:$L$209,'Beneficiaries WP'!H$5)+SUMIFS('1.5 Other costs'!$O$10:$O$309,'1.5 Other costs'!$A$10:$A$309,'Beneficiaries WP'!$A16,'1.5 Other costs'!$L$10:$L$309,'Beneficiaries WP'!H$5)</f>
        <v>0</v>
      </c>
      <c r="I16" s="343">
        <f>SUMIFS('1.1 Staff cost'!$N$11:$N$102,'1.1 Staff cost'!$A$11:$A$102,'Beneficiaries WP'!$A16,'1.1 Staff cost'!$K$11:$K$102,'Beneficiaries WP'!I$5)+SUMIFS('1.2Travel cost&amp;1.3ind.sup. '!$T$11:$T$1306,'1.2Travel cost&amp;1.3ind.sup. '!$A$11:$A$1306,'Beneficiaries WP'!$A16,'1.2Travel cost&amp;1.3ind.sup. '!$L$11:$L$1306,'Beneficiaries WP'!I$5)+SUMIFS('1.2Travel cost&amp;1.3ind.sup. '!$U$11:$U$1306,'1.2Travel cost&amp;1.3ind.sup. '!$A$11:$A$1306,'Beneficiaries WP'!$A16,'1.2Travel cost&amp;1.3ind.sup. '!$L$11:$L$1306,'Beneficiaries WP'!I$5)+SUMIFS('1.4 Equipment'!$T$10:$T$209,'1.4 Equipment'!$A$10:$A$209,'Beneficiaries WP'!$A16,'1.4 Equipment'!$L$10:$L$209,'Beneficiaries WP'!I$5)+SUMIFS('1.5 Other costs'!$O$10:$O$309,'1.5 Other costs'!$A$10:$A$309,'Beneficiaries WP'!$A16,'1.5 Other costs'!$L$10:$L$309,'Beneficiaries WP'!I$5)</f>
        <v>0</v>
      </c>
      <c r="J16" s="343">
        <f>SUMIFS('1.1 Staff cost'!$N$11:$N$102,'1.1 Staff cost'!$A$11:$A$102,'Beneficiaries WP'!$A16,'1.1 Staff cost'!$K$11:$K$102,'Beneficiaries WP'!J$5)+SUMIFS('1.2Travel cost&amp;1.3ind.sup. '!$T$11:$T$1306,'1.2Travel cost&amp;1.3ind.sup. '!$A$11:$A$1306,'Beneficiaries WP'!$A16,'1.2Travel cost&amp;1.3ind.sup. '!$L$11:$L$1306,'Beneficiaries WP'!J$5)+SUMIFS('1.2Travel cost&amp;1.3ind.sup. '!$U$11:$U$1306,'1.2Travel cost&amp;1.3ind.sup. '!$A$11:$A$1306,'Beneficiaries WP'!$A16,'1.2Travel cost&amp;1.3ind.sup. '!$L$11:$L$1306,'Beneficiaries WP'!J$5)+SUMIFS('1.4 Equipment'!$T$10:$T$209,'1.4 Equipment'!$A$10:$A$209,'Beneficiaries WP'!$A16,'1.4 Equipment'!$L$10:$L$209,'Beneficiaries WP'!J$5)+SUMIFS('1.5 Other costs'!$O$10:$O$309,'1.5 Other costs'!$A$10:$A$309,'Beneficiaries WP'!$A16,'1.5 Other costs'!$L$10:$L$309,'Beneficiaries WP'!J$5)</f>
        <v>0</v>
      </c>
      <c r="K16" s="343">
        <f>SUMIFS('1.1 Staff cost'!$N$11:$N$102,'1.1 Staff cost'!$A$11:$A$102,'Beneficiaries WP'!$A16,'1.1 Staff cost'!$K$11:$K$102,'Beneficiaries WP'!K$5)+SUMIFS('1.2Travel cost&amp;1.3ind.sup. '!$T$11:$T$1306,'1.2Travel cost&amp;1.3ind.sup. '!$A$11:$A$1306,'Beneficiaries WP'!$A16,'1.2Travel cost&amp;1.3ind.sup. '!$L$11:$L$1306,'Beneficiaries WP'!K$5)+SUMIFS('1.2Travel cost&amp;1.3ind.sup. '!$U$11:$U$1306,'1.2Travel cost&amp;1.3ind.sup. '!$A$11:$A$1306,'Beneficiaries WP'!$A16,'1.2Travel cost&amp;1.3ind.sup. '!$L$11:$L$1306,'Beneficiaries WP'!K$5)+SUMIFS('1.4 Equipment'!$T$10:$T$209,'1.4 Equipment'!$A$10:$A$209,'Beneficiaries WP'!$A16,'1.4 Equipment'!$L$10:$L$209,'Beneficiaries WP'!K$5)+SUMIFS('1.5 Other costs'!$O$10:$O$309,'1.5 Other costs'!$A$10:$A$309,'Beneficiaries WP'!$A16,'1.5 Other costs'!$L$10:$L$309,'Beneficiaries WP'!K$5)</f>
        <v>0</v>
      </c>
      <c r="L16" s="343">
        <f>SUMIFS('1.1 Staff cost'!$N$11:$N$102,'1.1 Staff cost'!$A$11:$A$102,'Beneficiaries WP'!$A16,'1.1 Staff cost'!$K$11:$K$102,'Beneficiaries WP'!L$5)+SUMIFS('1.2Travel cost&amp;1.3ind.sup. '!$T$11:$T$1306,'1.2Travel cost&amp;1.3ind.sup. '!$A$11:$A$1306,'Beneficiaries WP'!$A16,'1.2Travel cost&amp;1.3ind.sup. '!$L$11:$L$1306,'Beneficiaries WP'!L$5)+SUMIFS('1.2Travel cost&amp;1.3ind.sup. '!$U$11:$U$1306,'1.2Travel cost&amp;1.3ind.sup. '!$A$11:$A$1306,'Beneficiaries WP'!$A16,'1.2Travel cost&amp;1.3ind.sup. '!$L$11:$L$1306,'Beneficiaries WP'!L$5)+SUMIFS('1.4 Equipment'!$T$10:$T$209,'1.4 Equipment'!$A$10:$A$209,'Beneficiaries WP'!$A16,'1.4 Equipment'!$L$10:$L$209,'Beneficiaries WP'!L$5)+SUMIFS('1.5 Other costs'!$O$10:$O$309,'1.5 Other costs'!$A$10:$A$309,'Beneficiaries WP'!$A16,'1.5 Other costs'!$L$10:$L$309,'Beneficiaries WP'!L$5)</f>
        <v>0</v>
      </c>
      <c r="M16" s="343">
        <f>SUMIFS('1.1 Staff cost'!$N$11:$N$102,'1.1 Staff cost'!$A$11:$A$102,'Beneficiaries WP'!$A16,'1.1 Staff cost'!$K$11:$K$102,'Beneficiaries WP'!M$5)+SUMIFS('1.2Travel cost&amp;1.3ind.sup. '!$T$11:$T$1306,'1.2Travel cost&amp;1.3ind.sup. '!$A$11:$A$1306,'Beneficiaries WP'!$A16,'1.2Travel cost&amp;1.3ind.sup. '!$L$11:$L$1306,'Beneficiaries WP'!M$5)+SUMIFS('1.2Travel cost&amp;1.3ind.sup. '!$U$11:$U$1306,'1.2Travel cost&amp;1.3ind.sup. '!$A$11:$A$1306,'Beneficiaries WP'!$A16,'1.2Travel cost&amp;1.3ind.sup. '!$L$11:$L$1306,'Beneficiaries WP'!M$5)+SUMIFS('1.4 Equipment'!$T$10:$T$209,'1.4 Equipment'!$A$10:$A$209,'Beneficiaries WP'!$A16,'1.4 Equipment'!$L$10:$L$209,'Beneficiaries WP'!M$5)+SUMIFS('1.5 Other costs'!$O$10:$O$309,'1.5 Other costs'!$A$10:$A$309,'Beneficiaries WP'!$A16,'1.5 Other costs'!$L$10:$L$309,'Beneficiaries WP'!M$5)</f>
        <v>0</v>
      </c>
      <c r="N16" s="343">
        <f>SUMIFS('1.1 Staff cost'!$N$11:$N$102,'1.1 Staff cost'!$A$11:$A$102,'Beneficiaries WP'!$A16,'1.1 Staff cost'!$K$11:$K$102,'Beneficiaries WP'!N$5)+SUMIFS('1.2Travel cost&amp;1.3ind.sup. '!$T$11:$T$1306,'1.2Travel cost&amp;1.3ind.sup. '!$A$11:$A$1306,'Beneficiaries WP'!$A16,'1.2Travel cost&amp;1.3ind.sup. '!$L$11:$L$1306,'Beneficiaries WP'!N$5)+SUMIFS('1.2Travel cost&amp;1.3ind.sup. '!$U$11:$U$1306,'1.2Travel cost&amp;1.3ind.sup. '!$A$11:$A$1306,'Beneficiaries WP'!$A16,'1.2Travel cost&amp;1.3ind.sup. '!$L$11:$L$1306,'Beneficiaries WP'!N$5)+SUMIFS('1.4 Equipment'!$T$10:$T$209,'1.4 Equipment'!$A$10:$A$209,'Beneficiaries WP'!$A16,'1.4 Equipment'!$L$10:$L$209,'Beneficiaries WP'!N$5)+SUMIFS('1.5 Other costs'!$O$10:$O$309,'1.5 Other costs'!$A$10:$A$309,'Beneficiaries WP'!$A16,'1.5 Other costs'!$L$10:$L$309,'Beneficiaries WP'!N$5)</f>
        <v>0</v>
      </c>
      <c r="O16" s="343">
        <f>SUMIFS('1.1 Staff cost'!$N$11:$N$102,'1.1 Staff cost'!$A$11:$A$102,'Beneficiaries WP'!$A16,'1.1 Staff cost'!$K$11:$K$102,'Beneficiaries WP'!O$5)+SUMIFS('1.2Travel cost&amp;1.3ind.sup. '!$T$11:$T$1306,'1.2Travel cost&amp;1.3ind.sup. '!$A$11:$A$1306,'Beneficiaries WP'!$A16,'1.2Travel cost&amp;1.3ind.sup. '!$L$11:$L$1306,'Beneficiaries WP'!O$5)+SUMIFS('1.2Travel cost&amp;1.3ind.sup. '!$U$11:$U$1306,'1.2Travel cost&amp;1.3ind.sup. '!$A$11:$A$1306,'Beneficiaries WP'!$A16,'1.2Travel cost&amp;1.3ind.sup. '!$L$11:$L$1306,'Beneficiaries WP'!O$5)+SUMIFS('1.4 Equipment'!$T$10:$T$209,'1.4 Equipment'!$A$10:$A$209,'Beneficiaries WP'!$A16,'1.4 Equipment'!$L$10:$L$209,'Beneficiaries WP'!O$5)+SUMIFS('1.5 Other costs'!$O$10:$O$309,'1.5 Other costs'!$A$10:$A$309,'Beneficiaries WP'!$A16,'1.5 Other costs'!$L$10:$L$309,'Beneficiaries WP'!O$5)</f>
        <v>0</v>
      </c>
      <c r="P16" s="341">
        <f t="shared" si="2"/>
        <v>0</v>
      </c>
      <c r="Q16" s="344" t="str">
        <f t="shared" si="4"/>
        <v/>
      </c>
      <c r="R16" s="342" t="e">
        <f>+(P16*$R$7)*('Summary Financial Statement'!$K$24/'Summary Financial Statement'!$H$24)</f>
        <v>#DIV/0!</v>
      </c>
      <c r="S16" s="445" t="e">
        <f>+Beneficiaries!#REF!</f>
        <v>#REF!</v>
      </c>
      <c r="T16" s="445" t="e">
        <f>+Beneficiaries!#REF!</f>
        <v>#REF!</v>
      </c>
      <c r="U16" s="443" t="str">
        <f>IF(Beneficiaries!L16=0,"",Beneficiaries!L16)</f>
        <v/>
      </c>
      <c r="V16" s="444" t="str">
        <f>IF(Beneficiaries!M16=0,"",Beneficiaries!M16)</f>
        <v/>
      </c>
      <c r="W16" s="354" t="e">
        <f>#REF!</f>
        <v>#REF!</v>
      </c>
      <c r="X16" s="75"/>
      <c r="Y16" s="12" t="str">
        <f t="shared" si="3"/>
        <v/>
      </c>
      <c r="Z16" s="336"/>
      <c r="AA16" s="333">
        <f>+DAYS360('Summary Financial Statement'!$I$9,'Summary Financial Statement'!$L$9)/30</f>
        <v>0</v>
      </c>
      <c r="AB16" s="334">
        <f t="shared" si="5"/>
        <v>0</v>
      </c>
      <c r="AC16" s="335">
        <f>IF(Y16="",0,'Summary Financial Statement'!$Q$22*'Summary Financial Statement'!$E$24*'Beneficiaries WP'!Q16*'Beneficiaries WP'!$AB16)</f>
        <v>0</v>
      </c>
    </row>
    <row r="17" spans="1:29" ht="13.5" x14ac:dyDescent="0.25">
      <c r="A17" s="141" t="s">
        <v>663</v>
      </c>
      <c r="B17" s="437">
        <f>+Beneficiaries!B17</f>
        <v>0</v>
      </c>
      <c r="C17" s="435">
        <f>+Beneficiaries!C17</f>
        <v>0</v>
      </c>
      <c r="D17" s="343">
        <f>SUMIFS('1.1 Staff cost'!$N$11:$N$102,'1.1 Staff cost'!$A$11:$A$102,'Beneficiaries WP'!$A17,'1.1 Staff cost'!$K$11:$K$102,'Beneficiaries WP'!D$5)+SUMIFS('1.2Travel cost&amp;1.3ind.sup. '!$T$11:$T$1306,'1.2Travel cost&amp;1.3ind.sup. '!$A$11:$A$1306,'Beneficiaries WP'!$A17,'1.2Travel cost&amp;1.3ind.sup. '!$L$11:$L$1306,'Beneficiaries WP'!D$5)+SUMIFS('1.2Travel cost&amp;1.3ind.sup. '!$U$11:$U$1306,'1.2Travel cost&amp;1.3ind.sup. '!$A$11:$A$1306,'Beneficiaries WP'!$A17,'1.2Travel cost&amp;1.3ind.sup. '!$L$11:$L$1306,'Beneficiaries WP'!D$5)+SUMIFS('1.4 Equipment'!$T$10:$T$209,'1.4 Equipment'!$A$10:$A$209,'Beneficiaries WP'!$A17,'1.4 Equipment'!$L$10:$L$209,'Beneficiaries WP'!D$5)+SUMIFS('1.5 Other costs'!$O$10:$O$309,'1.5 Other costs'!$A$10:$A$309,'Beneficiaries WP'!$A17,'1.5 Other costs'!$L$10:$L$309,'Beneficiaries WP'!D$5)</f>
        <v>0</v>
      </c>
      <c r="E17" s="343">
        <f>SUMIFS('1.1 Staff cost'!$N$11:$N$102,'1.1 Staff cost'!$A$11:$A$102,'Beneficiaries WP'!$A17,'1.1 Staff cost'!$K$11:$K$102,'Beneficiaries WP'!E$5)+SUMIFS('1.2Travel cost&amp;1.3ind.sup. '!$T$11:$T$1306,'1.2Travel cost&amp;1.3ind.sup. '!$A$11:$A$1306,'Beneficiaries WP'!$A17,'1.2Travel cost&amp;1.3ind.sup. '!$L$11:$L$1306,'Beneficiaries WP'!E$5)+SUMIFS('1.2Travel cost&amp;1.3ind.sup. '!$U$11:$U$1306,'1.2Travel cost&amp;1.3ind.sup. '!$A$11:$A$1306,'Beneficiaries WP'!$A17,'1.2Travel cost&amp;1.3ind.sup. '!$L$11:$L$1306,'Beneficiaries WP'!E$5)+SUMIFS('1.4 Equipment'!$T$10:$T$209,'1.4 Equipment'!$A$10:$A$209,'Beneficiaries WP'!$A17,'1.4 Equipment'!$L$10:$L$209,'Beneficiaries WP'!E$5)+SUMIFS('1.5 Other costs'!$O$10:$O$309,'1.5 Other costs'!$A$10:$A$309,'Beneficiaries WP'!$A17,'1.5 Other costs'!$L$10:$L$309,'Beneficiaries WP'!E$5)</f>
        <v>0</v>
      </c>
      <c r="F17" s="343">
        <f>SUMIFS('1.1 Staff cost'!$N$11:$N$102,'1.1 Staff cost'!$A$11:$A$102,'Beneficiaries WP'!$A17,'1.1 Staff cost'!$K$11:$K$102,'Beneficiaries WP'!F$5)+SUMIFS('1.2Travel cost&amp;1.3ind.sup. '!$T$11:$T$1306,'1.2Travel cost&amp;1.3ind.sup. '!$A$11:$A$1306,'Beneficiaries WP'!$A17,'1.2Travel cost&amp;1.3ind.sup. '!$L$11:$L$1306,'Beneficiaries WP'!F$5)+SUMIFS('1.2Travel cost&amp;1.3ind.sup. '!$U$11:$U$1306,'1.2Travel cost&amp;1.3ind.sup. '!$A$11:$A$1306,'Beneficiaries WP'!$A17,'1.2Travel cost&amp;1.3ind.sup. '!$L$11:$L$1306,'Beneficiaries WP'!F$5)+SUMIFS('1.4 Equipment'!$T$10:$T$209,'1.4 Equipment'!$A$10:$A$209,'Beneficiaries WP'!$A17,'1.4 Equipment'!$L$10:$L$209,'Beneficiaries WP'!F$5)+SUMIFS('1.5 Other costs'!$O$10:$O$309,'1.5 Other costs'!$A$10:$A$309,'Beneficiaries WP'!$A17,'1.5 Other costs'!$L$10:$L$309,'Beneficiaries WP'!F$5)</f>
        <v>0</v>
      </c>
      <c r="G17" s="343">
        <f>SUMIFS('1.1 Staff cost'!$N$11:$N$102,'1.1 Staff cost'!$A$11:$A$102,'Beneficiaries WP'!$A17,'1.1 Staff cost'!$K$11:$K$102,'Beneficiaries WP'!G$5)+SUMIFS('1.2Travel cost&amp;1.3ind.sup. '!$T$11:$T$1306,'1.2Travel cost&amp;1.3ind.sup. '!$A$11:$A$1306,'Beneficiaries WP'!$A17,'1.2Travel cost&amp;1.3ind.sup. '!$L$11:$L$1306,'Beneficiaries WP'!G$5)+SUMIFS('1.2Travel cost&amp;1.3ind.sup. '!$U$11:$U$1306,'1.2Travel cost&amp;1.3ind.sup. '!$A$11:$A$1306,'Beneficiaries WP'!$A17,'1.2Travel cost&amp;1.3ind.sup. '!$L$11:$L$1306,'Beneficiaries WP'!G$5)+SUMIFS('1.4 Equipment'!$T$10:$T$209,'1.4 Equipment'!$A$10:$A$209,'Beneficiaries WP'!$A17,'1.4 Equipment'!$L$10:$L$209,'Beneficiaries WP'!G$5)+SUMIFS('1.5 Other costs'!$O$10:$O$309,'1.5 Other costs'!$A$10:$A$309,'Beneficiaries WP'!$A17,'1.5 Other costs'!$L$10:$L$309,'Beneficiaries WP'!G$5)</f>
        <v>0</v>
      </c>
      <c r="H17" s="343">
        <f>SUMIFS('1.1 Staff cost'!$N$11:$N$102,'1.1 Staff cost'!$A$11:$A$102,'Beneficiaries WP'!$A17,'1.1 Staff cost'!$K$11:$K$102,'Beneficiaries WP'!H$5)+SUMIFS('1.2Travel cost&amp;1.3ind.sup. '!$T$11:$T$1306,'1.2Travel cost&amp;1.3ind.sup. '!$A$11:$A$1306,'Beneficiaries WP'!$A17,'1.2Travel cost&amp;1.3ind.sup. '!$L$11:$L$1306,'Beneficiaries WP'!H$5)+SUMIFS('1.2Travel cost&amp;1.3ind.sup. '!$U$11:$U$1306,'1.2Travel cost&amp;1.3ind.sup. '!$A$11:$A$1306,'Beneficiaries WP'!$A17,'1.2Travel cost&amp;1.3ind.sup. '!$L$11:$L$1306,'Beneficiaries WP'!H$5)+SUMIFS('1.4 Equipment'!$T$10:$T$209,'1.4 Equipment'!$A$10:$A$209,'Beneficiaries WP'!$A17,'1.4 Equipment'!$L$10:$L$209,'Beneficiaries WP'!H$5)+SUMIFS('1.5 Other costs'!$O$10:$O$309,'1.5 Other costs'!$A$10:$A$309,'Beneficiaries WP'!$A17,'1.5 Other costs'!$L$10:$L$309,'Beneficiaries WP'!H$5)</f>
        <v>0</v>
      </c>
      <c r="I17" s="343">
        <f>SUMIFS('1.1 Staff cost'!$N$11:$N$102,'1.1 Staff cost'!$A$11:$A$102,'Beneficiaries WP'!$A17,'1.1 Staff cost'!$K$11:$K$102,'Beneficiaries WP'!I$5)+SUMIFS('1.2Travel cost&amp;1.3ind.sup. '!$T$11:$T$1306,'1.2Travel cost&amp;1.3ind.sup. '!$A$11:$A$1306,'Beneficiaries WP'!$A17,'1.2Travel cost&amp;1.3ind.sup. '!$L$11:$L$1306,'Beneficiaries WP'!I$5)+SUMIFS('1.2Travel cost&amp;1.3ind.sup. '!$U$11:$U$1306,'1.2Travel cost&amp;1.3ind.sup. '!$A$11:$A$1306,'Beneficiaries WP'!$A17,'1.2Travel cost&amp;1.3ind.sup. '!$L$11:$L$1306,'Beneficiaries WP'!I$5)+SUMIFS('1.4 Equipment'!$T$10:$T$209,'1.4 Equipment'!$A$10:$A$209,'Beneficiaries WP'!$A17,'1.4 Equipment'!$L$10:$L$209,'Beneficiaries WP'!I$5)+SUMIFS('1.5 Other costs'!$O$10:$O$309,'1.5 Other costs'!$A$10:$A$309,'Beneficiaries WP'!$A17,'1.5 Other costs'!$L$10:$L$309,'Beneficiaries WP'!I$5)</f>
        <v>0</v>
      </c>
      <c r="J17" s="343">
        <f>SUMIFS('1.1 Staff cost'!$N$11:$N$102,'1.1 Staff cost'!$A$11:$A$102,'Beneficiaries WP'!$A17,'1.1 Staff cost'!$K$11:$K$102,'Beneficiaries WP'!J$5)+SUMIFS('1.2Travel cost&amp;1.3ind.sup. '!$T$11:$T$1306,'1.2Travel cost&amp;1.3ind.sup. '!$A$11:$A$1306,'Beneficiaries WP'!$A17,'1.2Travel cost&amp;1.3ind.sup. '!$L$11:$L$1306,'Beneficiaries WP'!J$5)+SUMIFS('1.2Travel cost&amp;1.3ind.sup. '!$U$11:$U$1306,'1.2Travel cost&amp;1.3ind.sup. '!$A$11:$A$1306,'Beneficiaries WP'!$A17,'1.2Travel cost&amp;1.3ind.sup. '!$L$11:$L$1306,'Beneficiaries WP'!J$5)+SUMIFS('1.4 Equipment'!$T$10:$T$209,'1.4 Equipment'!$A$10:$A$209,'Beneficiaries WP'!$A17,'1.4 Equipment'!$L$10:$L$209,'Beneficiaries WP'!J$5)+SUMIFS('1.5 Other costs'!$O$10:$O$309,'1.5 Other costs'!$A$10:$A$309,'Beneficiaries WP'!$A17,'1.5 Other costs'!$L$10:$L$309,'Beneficiaries WP'!J$5)</f>
        <v>0</v>
      </c>
      <c r="K17" s="343">
        <f>SUMIFS('1.1 Staff cost'!$N$11:$N$102,'1.1 Staff cost'!$A$11:$A$102,'Beneficiaries WP'!$A17,'1.1 Staff cost'!$K$11:$K$102,'Beneficiaries WP'!K$5)+SUMIFS('1.2Travel cost&amp;1.3ind.sup. '!$T$11:$T$1306,'1.2Travel cost&amp;1.3ind.sup. '!$A$11:$A$1306,'Beneficiaries WP'!$A17,'1.2Travel cost&amp;1.3ind.sup. '!$L$11:$L$1306,'Beneficiaries WP'!K$5)+SUMIFS('1.2Travel cost&amp;1.3ind.sup. '!$U$11:$U$1306,'1.2Travel cost&amp;1.3ind.sup. '!$A$11:$A$1306,'Beneficiaries WP'!$A17,'1.2Travel cost&amp;1.3ind.sup. '!$L$11:$L$1306,'Beneficiaries WP'!K$5)+SUMIFS('1.4 Equipment'!$T$10:$T$209,'1.4 Equipment'!$A$10:$A$209,'Beneficiaries WP'!$A17,'1.4 Equipment'!$L$10:$L$209,'Beneficiaries WP'!K$5)+SUMIFS('1.5 Other costs'!$O$10:$O$309,'1.5 Other costs'!$A$10:$A$309,'Beneficiaries WP'!$A17,'1.5 Other costs'!$L$10:$L$309,'Beneficiaries WP'!K$5)</f>
        <v>0</v>
      </c>
      <c r="L17" s="343">
        <f>SUMIFS('1.1 Staff cost'!$N$11:$N$102,'1.1 Staff cost'!$A$11:$A$102,'Beneficiaries WP'!$A17,'1.1 Staff cost'!$K$11:$K$102,'Beneficiaries WP'!L$5)+SUMIFS('1.2Travel cost&amp;1.3ind.sup. '!$T$11:$T$1306,'1.2Travel cost&amp;1.3ind.sup. '!$A$11:$A$1306,'Beneficiaries WP'!$A17,'1.2Travel cost&amp;1.3ind.sup. '!$L$11:$L$1306,'Beneficiaries WP'!L$5)+SUMIFS('1.2Travel cost&amp;1.3ind.sup. '!$U$11:$U$1306,'1.2Travel cost&amp;1.3ind.sup. '!$A$11:$A$1306,'Beneficiaries WP'!$A17,'1.2Travel cost&amp;1.3ind.sup. '!$L$11:$L$1306,'Beneficiaries WP'!L$5)+SUMIFS('1.4 Equipment'!$T$10:$T$209,'1.4 Equipment'!$A$10:$A$209,'Beneficiaries WP'!$A17,'1.4 Equipment'!$L$10:$L$209,'Beneficiaries WP'!L$5)+SUMIFS('1.5 Other costs'!$O$10:$O$309,'1.5 Other costs'!$A$10:$A$309,'Beneficiaries WP'!$A17,'1.5 Other costs'!$L$10:$L$309,'Beneficiaries WP'!L$5)</f>
        <v>0</v>
      </c>
      <c r="M17" s="343">
        <f>SUMIFS('1.1 Staff cost'!$N$11:$N$102,'1.1 Staff cost'!$A$11:$A$102,'Beneficiaries WP'!$A17,'1.1 Staff cost'!$K$11:$K$102,'Beneficiaries WP'!M$5)+SUMIFS('1.2Travel cost&amp;1.3ind.sup. '!$T$11:$T$1306,'1.2Travel cost&amp;1.3ind.sup. '!$A$11:$A$1306,'Beneficiaries WP'!$A17,'1.2Travel cost&amp;1.3ind.sup. '!$L$11:$L$1306,'Beneficiaries WP'!M$5)+SUMIFS('1.2Travel cost&amp;1.3ind.sup. '!$U$11:$U$1306,'1.2Travel cost&amp;1.3ind.sup. '!$A$11:$A$1306,'Beneficiaries WP'!$A17,'1.2Travel cost&amp;1.3ind.sup. '!$L$11:$L$1306,'Beneficiaries WP'!M$5)+SUMIFS('1.4 Equipment'!$T$10:$T$209,'1.4 Equipment'!$A$10:$A$209,'Beneficiaries WP'!$A17,'1.4 Equipment'!$L$10:$L$209,'Beneficiaries WP'!M$5)+SUMIFS('1.5 Other costs'!$O$10:$O$309,'1.5 Other costs'!$A$10:$A$309,'Beneficiaries WP'!$A17,'1.5 Other costs'!$L$10:$L$309,'Beneficiaries WP'!M$5)</f>
        <v>0</v>
      </c>
      <c r="N17" s="343">
        <f>SUMIFS('1.1 Staff cost'!$N$11:$N$102,'1.1 Staff cost'!$A$11:$A$102,'Beneficiaries WP'!$A17,'1.1 Staff cost'!$K$11:$K$102,'Beneficiaries WP'!N$5)+SUMIFS('1.2Travel cost&amp;1.3ind.sup. '!$T$11:$T$1306,'1.2Travel cost&amp;1.3ind.sup. '!$A$11:$A$1306,'Beneficiaries WP'!$A17,'1.2Travel cost&amp;1.3ind.sup. '!$L$11:$L$1306,'Beneficiaries WP'!N$5)+SUMIFS('1.2Travel cost&amp;1.3ind.sup. '!$U$11:$U$1306,'1.2Travel cost&amp;1.3ind.sup. '!$A$11:$A$1306,'Beneficiaries WP'!$A17,'1.2Travel cost&amp;1.3ind.sup. '!$L$11:$L$1306,'Beneficiaries WP'!N$5)+SUMIFS('1.4 Equipment'!$T$10:$T$209,'1.4 Equipment'!$A$10:$A$209,'Beneficiaries WP'!$A17,'1.4 Equipment'!$L$10:$L$209,'Beneficiaries WP'!N$5)+SUMIFS('1.5 Other costs'!$O$10:$O$309,'1.5 Other costs'!$A$10:$A$309,'Beneficiaries WP'!$A17,'1.5 Other costs'!$L$10:$L$309,'Beneficiaries WP'!N$5)</f>
        <v>0</v>
      </c>
      <c r="O17" s="343">
        <f>SUMIFS('1.1 Staff cost'!$N$11:$N$102,'1.1 Staff cost'!$A$11:$A$102,'Beneficiaries WP'!$A17,'1.1 Staff cost'!$K$11:$K$102,'Beneficiaries WP'!O$5)+SUMIFS('1.2Travel cost&amp;1.3ind.sup. '!$T$11:$T$1306,'1.2Travel cost&amp;1.3ind.sup. '!$A$11:$A$1306,'Beneficiaries WP'!$A17,'1.2Travel cost&amp;1.3ind.sup. '!$L$11:$L$1306,'Beneficiaries WP'!O$5)+SUMIFS('1.2Travel cost&amp;1.3ind.sup. '!$U$11:$U$1306,'1.2Travel cost&amp;1.3ind.sup. '!$A$11:$A$1306,'Beneficiaries WP'!$A17,'1.2Travel cost&amp;1.3ind.sup. '!$L$11:$L$1306,'Beneficiaries WP'!O$5)+SUMIFS('1.4 Equipment'!$T$10:$T$209,'1.4 Equipment'!$A$10:$A$209,'Beneficiaries WP'!$A17,'1.4 Equipment'!$L$10:$L$209,'Beneficiaries WP'!O$5)+SUMIFS('1.5 Other costs'!$O$10:$O$309,'1.5 Other costs'!$A$10:$A$309,'Beneficiaries WP'!$A17,'1.5 Other costs'!$L$10:$L$309,'Beneficiaries WP'!O$5)</f>
        <v>0</v>
      </c>
      <c r="P17" s="341">
        <f t="shared" si="2"/>
        <v>0</v>
      </c>
      <c r="Q17" s="344" t="str">
        <f t="shared" si="4"/>
        <v/>
      </c>
      <c r="R17" s="342" t="e">
        <f>+(P17*$R$7)*('Summary Financial Statement'!$K$24/'Summary Financial Statement'!$H$24)</f>
        <v>#DIV/0!</v>
      </c>
      <c r="S17" s="445" t="e">
        <f>+Beneficiaries!#REF!</f>
        <v>#REF!</v>
      </c>
      <c r="T17" s="445" t="e">
        <f>+Beneficiaries!#REF!</f>
        <v>#REF!</v>
      </c>
      <c r="U17" s="443" t="str">
        <f>IF(Beneficiaries!L17=0,"",Beneficiaries!L17)</f>
        <v/>
      </c>
      <c r="V17" s="444" t="str">
        <f>IF(Beneficiaries!M17=0,"",Beneficiaries!M17)</f>
        <v/>
      </c>
      <c r="W17" s="354" t="e">
        <f>#REF!</f>
        <v>#REF!</v>
      </c>
      <c r="X17" s="75"/>
      <c r="Y17" s="12" t="str">
        <f t="shared" si="3"/>
        <v/>
      </c>
      <c r="Z17" s="336"/>
      <c r="AA17" s="333">
        <f>+DAYS360('Summary Financial Statement'!$I$9,'Summary Financial Statement'!$L$9)/30</f>
        <v>0</v>
      </c>
      <c r="AB17" s="334">
        <f t="shared" si="5"/>
        <v>0</v>
      </c>
      <c r="AC17" s="335">
        <f>IF(Y17="",0,'Summary Financial Statement'!$Q$22*'Summary Financial Statement'!$E$24*'Beneficiaries WP'!Q17*'Beneficiaries WP'!$AB17)</f>
        <v>0</v>
      </c>
    </row>
    <row r="18" spans="1:29" ht="13.5" x14ac:dyDescent="0.25">
      <c r="A18" s="141" t="s">
        <v>97</v>
      </c>
      <c r="B18" s="437">
        <f>+Beneficiaries!B18</f>
        <v>0</v>
      </c>
      <c r="C18" s="435">
        <f>+Beneficiaries!C18</f>
        <v>0</v>
      </c>
      <c r="D18" s="343">
        <f>SUMIFS('1.1 Staff cost'!$N$11:$N$102,'1.1 Staff cost'!$A$11:$A$102,'Beneficiaries WP'!$A18,'1.1 Staff cost'!$K$11:$K$102,'Beneficiaries WP'!D$5)+SUMIFS('1.2Travel cost&amp;1.3ind.sup. '!$T$11:$T$1306,'1.2Travel cost&amp;1.3ind.sup. '!$A$11:$A$1306,'Beneficiaries WP'!$A18,'1.2Travel cost&amp;1.3ind.sup. '!$L$11:$L$1306,'Beneficiaries WP'!D$5)+SUMIFS('1.2Travel cost&amp;1.3ind.sup. '!$U$11:$U$1306,'1.2Travel cost&amp;1.3ind.sup. '!$A$11:$A$1306,'Beneficiaries WP'!$A18,'1.2Travel cost&amp;1.3ind.sup. '!$L$11:$L$1306,'Beneficiaries WP'!D$5)+SUMIFS('1.4 Equipment'!$T$10:$T$209,'1.4 Equipment'!$A$10:$A$209,'Beneficiaries WP'!$A18,'1.4 Equipment'!$L$10:$L$209,'Beneficiaries WP'!D$5)+SUMIFS('1.5 Other costs'!$O$10:$O$309,'1.5 Other costs'!$A$10:$A$309,'Beneficiaries WP'!$A18,'1.5 Other costs'!$L$10:$L$309,'Beneficiaries WP'!D$5)</f>
        <v>0</v>
      </c>
      <c r="E18" s="343">
        <f>SUMIFS('1.1 Staff cost'!$N$11:$N$102,'1.1 Staff cost'!$A$11:$A$102,'Beneficiaries WP'!$A18,'1.1 Staff cost'!$K$11:$K$102,'Beneficiaries WP'!E$5)+SUMIFS('1.2Travel cost&amp;1.3ind.sup. '!$T$11:$T$1306,'1.2Travel cost&amp;1.3ind.sup. '!$A$11:$A$1306,'Beneficiaries WP'!$A18,'1.2Travel cost&amp;1.3ind.sup. '!$L$11:$L$1306,'Beneficiaries WP'!E$5)+SUMIFS('1.2Travel cost&amp;1.3ind.sup. '!$U$11:$U$1306,'1.2Travel cost&amp;1.3ind.sup. '!$A$11:$A$1306,'Beneficiaries WP'!$A18,'1.2Travel cost&amp;1.3ind.sup. '!$L$11:$L$1306,'Beneficiaries WP'!E$5)+SUMIFS('1.4 Equipment'!$T$10:$T$209,'1.4 Equipment'!$A$10:$A$209,'Beneficiaries WP'!$A18,'1.4 Equipment'!$L$10:$L$209,'Beneficiaries WP'!E$5)+SUMIFS('1.5 Other costs'!$O$10:$O$309,'1.5 Other costs'!$A$10:$A$309,'Beneficiaries WP'!$A18,'1.5 Other costs'!$L$10:$L$309,'Beneficiaries WP'!E$5)</f>
        <v>0</v>
      </c>
      <c r="F18" s="343">
        <f>SUMIFS('1.1 Staff cost'!$N$11:$N$102,'1.1 Staff cost'!$A$11:$A$102,'Beneficiaries WP'!$A18,'1.1 Staff cost'!$K$11:$K$102,'Beneficiaries WP'!F$5)+SUMIFS('1.2Travel cost&amp;1.3ind.sup. '!$T$11:$T$1306,'1.2Travel cost&amp;1.3ind.sup. '!$A$11:$A$1306,'Beneficiaries WP'!$A18,'1.2Travel cost&amp;1.3ind.sup. '!$L$11:$L$1306,'Beneficiaries WP'!F$5)+SUMIFS('1.2Travel cost&amp;1.3ind.sup. '!$U$11:$U$1306,'1.2Travel cost&amp;1.3ind.sup. '!$A$11:$A$1306,'Beneficiaries WP'!$A18,'1.2Travel cost&amp;1.3ind.sup. '!$L$11:$L$1306,'Beneficiaries WP'!F$5)+SUMIFS('1.4 Equipment'!$T$10:$T$209,'1.4 Equipment'!$A$10:$A$209,'Beneficiaries WP'!$A18,'1.4 Equipment'!$L$10:$L$209,'Beneficiaries WP'!F$5)+SUMIFS('1.5 Other costs'!$O$10:$O$309,'1.5 Other costs'!$A$10:$A$309,'Beneficiaries WP'!$A18,'1.5 Other costs'!$L$10:$L$309,'Beneficiaries WP'!F$5)</f>
        <v>0</v>
      </c>
      <c r="G18" s="343">
        <f>SUMIFS('1.1 Staff cost'!$N$11:$N$102,'1.1 Staff cost'!$A$11:$A$102,'Beneficiaries WP'!$A18,'1.1 Staff cost'!$K$11:$K$102,'Beneficiaries WP'!G$5)+SUMIFS('1.2Travel cost&amp;1.3ind.sup. '!$T$11:$T$1306,'1.2Travel cost&amp;1.3ind.sup. '!$A$11:$A$1306,'Beneficiaries WP'!$A18,'1.2Travel cost&amp;1.3ind.sup. '!$L$11:$L$1306,'Beneficiaries WP'!G$5)+SUMIFS('1.2Travel cost&amp;1.3ind.sup. '!$U$11:$U$1306,'1.2Travel cost&amp;1.3ind.sup. '!$A$11:$A$1306,'Beneficiaries WP'!$A18,'1.2Travel cost&amp;1.3ind.sup. '!$L$11:$L$1306,'Beneficiaries WP'!G$5)+SUMIFS('1.4 Equipment'!$T$10:$T$209,'1.4 Equipment'!$A$10:$A$209,'Beneficiaries WP'!$A18,'1.4 Equipment'!$L$10:$L$209,'Beneficiaries WP'!G$5)+SUMIFS('1.5 Other costs'!$O$10:$O$309,'1.5 Other costs'!$A$10:$A$309,'Beneficiaries WP'!$A18,'1.5 Other costs'!$L$10:$L$309,'Beneficiaries WP'!G$5)</f>
        <v>0</v>
      </c>
      <c r="H18" s="343">
        <f>SUMIFS('1.1 Staff cost'!$N$11:$N$102,'1.1 Staff cost'!$A$11:$A$102,'Beneficiaries WP'!$A18,'1.1 Staff cost'!$K$11:$K$102,'Beneficiaries WP'!H$5)+SUMIFS('1.2Travel cost&amp;1.3ind.sup. '!$T$11:$T$1306,'1.2Travel cost&amp;1.3ind.sup. '!$A$11:$A$1306,'Beneficiaries WP'!$A18,'1.2Travel cost&amp;1.3ind.sup. '!$L$11:$L$1306,'Beneficiaries WP'!H$5)+SUMIFS('1.2Travel cost&amp;1.3ind.sup. '!$U$11:$U$1306,'1.2Travel cost&amp;1.3ind.sup. '!$A$11:$A$1306,'Beneficiaries WP'!$A18,'1.2Travel cost&amp;1.3ind.sup. '!$L$11:$L$1306,'Beneficiaries WP'!H$5)+SUMIFS('1.4 Equipment'!$T$10:$T$209,'1.4 Equipment'!$A$10:$A$209,'Beneficiaries WP'!$A18,'1.4 Equipment'!$L$10:$L$209,'Beneficiaries WP'!H$5)+SUMIFS('1.5 Other costs'!$O$10:$O$309,'1.5 Other costs'!$A$10:$A$309,'Beneficiaries WP'!$A18,'1.5 Other costs'!$L$10:$L$309,'Beneficiaries WP'!H$5)</f>
        <v>0</v>
      </c>
      <c r="I18" s="343">
        <f>SUMIFS('1.1 Staff cost'!$N$11:$N$102,'1.1 Staff cost'!$A$11:$A$102,'Beneficiaries WP'!$A18,'1.1 Staff cost'!$K$11:$K$102,'Beneficiaries WP'!I$5)+SUMIFS('1.2Travel cost&amp;1.3ind.sup. '!$T$11:$T$1306,'1.2Travel cost&amp;1.3ind.sup. '!$A$11:$A$1306,'Beneficiaries WP'!$A18,'1.2Travel cost&amp;1.3ind.sup. '!$L$11:$L$1306,'Beneficiaries WP'!I$5)+SUMIFS('1.2Travel cost&amp;1.3ind.sup. '!$U$11:$U$1306,'1.2Travel cost&amp;1.3ind.sup. '!$A$11:$A$1306,'Beneficiaries WP'!$A18,'1.2Travel cost&amp;1.3ind.sup. '!$L$11:$L$1306,'Beneficiaries WP'!I$5)+SUMIFS('1.4 Equipment'!$T$10:$T$209,'1.4 Equipment'!$A$10:$A$209,'Beneficiaries WP'!$A18,'1.4 Equipment'!$L$10:$L$209,'Beneficiaries WP'!I$5)+SUMIFS('1.5 Other costs'!$O$10:$O$309,'1.5 Other costs'!$A$10:$A$309,'Beneficiaries WP'!$A18,'1.5 Other costs'!$L$10:$L$309,'Beneficiaries WP'!I$5)</f>
        <v>0</v>
      </c>
      <c r="J18" s="343">
        <f>SUMIFS('1.1 Staff cost'!$N$11:$N$102,'1.1 Staff cost'!$A$11:$A$102,'Beneficiaries WP'!$A18,'1.1 Staff cost'!$K$11:$K$102,'Beneficiaries WP'!J$5)+SUMIFS('1.2Travel cost&amp;1.3ind.sup. '!$T$11:$T$1306,'1.2Travel cost&amp;1.3ind.sup. '!$A$11:$A$1306,'Beneficiaries WP'!$A18,'1.2Travel cost&amp;1.3ind.sup. '!$L$11:$L$1306,'Beneficiaries WP'!J$5)+SUMIFS('1.2Travel cost&amp;1.3ind.sup. '!$U$11:$U$1306,'1.2Travel cost&amp;1.3ind.sup. '!$A$11:$A$1306,'Beneficiaries WP'!$A18,'1.2Travel cost&amp;1.3ind.sup. '!$L$11:$L$1306,'Beneficiaries WP'!J$5)+SUMIFS('1.4 Equipment'!$T$10:$T$209,'1.4 Equipment'!$A$10:$A$209,'Beneficiaries WP'!$A18,'1.4 Equipment'!$L$10:$L$209,'Beneficiaries WP'!J$5)+SUMIFS('1.5 Other costs'!$O$10:$O$309,'1.5 Other costs'!$A$10:$A$309,'Beneficiaries WP'!$A18,'1.5 Other costs'!$L$10:$L$309,'Beneficiaries WP'!J$5)</f>
        <v>0</v>
      </c>
      <c r="K18" s="343">
        <f>SUMIFS('1.1 Staff cost'!$N$11:$N$102,'1.1 Staff cost'!$A$11:$A$102,'Beneficiaries WP'!$A18,'1.1 Staff cost'!$K$11:$K$102,'Beneficiaries WP'!K$5)+SUMIFS('1.2Travel cost&amp;1.3ind.sup. '!$T$11:$T$1306,'1.2Travel cost&amp;1.3ind.sup. '!$A$11:$A$1306,'Beneficiaries WP'!$A18,'1.2Travel cost&amp;1.3ind.sup. '!$L$11:$L$1306,'Beneficiaries WP'!K$5)+SUMIFS('1.2Travel cost&amp;1.3ind.sup. '!$U$11:$U$1306,'1.2Travel cost&amp;1.3ind.sup. '!$A$11:$A$1306,'Beneficiaries WP'!$A18,'1.2Travel cost&amp;1.3ind.sup. '!$L$11:$L$1306,'Beneficiaries WP'!K$5)+SUMIFS('1.4 Equipment'!$T$10:$T$209,'1.4 Equipment'!$A$10:$A$209,'Beneficiaries WP'!$A18,'1.4 Equipment'!$L$10:$L$209,'Beneficiaries WP'!K$5)+SUMIFS('1.5 Other costs'!$O$10:$O$309,'1.5 Other costs'!$A$10:$A$309,'Beneficiaries WP'!$A18,'1.5 Other costs'!$L$10:$L$309,'Beneficiaries WP'!K$5)</f>
        <v>0</v>
      </c>
      <c r="L18" s="343">
        <f>SUMIFS('1.1 Staff cost'!$N$11:$N$102,'1.1 Staff cost'!$A$11:$A$102,'Beneficiaries WP'!$A18,'1.1 Staff cost'!$K$11:$K$102,'Beneficiaries WP'!L$5)+SUMIFS('1.2Travel cost&amp;1.3ind.sup. '!$T$11:$T$1306,'1.2Travel cost&amp;1.3ind.sup. '!$A$11:$A$1306,'Beneficiaries WP'!$A18,'1.2Travel cost&amp;1.3ind.sup. '!$L$11:$L$1306,'Beneficiaries WP'!L$5)+SUMIFS('1.2Travel cost&amp;1.3ind.sup. '!$U$11:$U$1306,'1.2Travel cost&amp;1.3ind.sup. '!$A$11:$A$1306,'Beneficiaries WP'!$A18,'1.2Travel cost&amp;1.3ind.sup. '!$L$11:$L$1306,'Beneficiaries WP'!L$5)+SUMIFS('1.4 Equipment'!$T$10:$T$209,'1.4 Equipment'!$A$10:$A$209,'Beneficiaries WP'!$A18,'1.4 Equipment'!$L$10:$L$209,'Beneficiaries WP'!L$5)+SUMIFS('1.5 Other costs'!$O$10:$O$309,'1.5 Other costs'!$A$10:$A$309,'Beneficiaries WP'!$A18,'1.5 Other costs'!$L$10:$L$309,'Beneficiaries WP'!L$5)</f>
        <v>0</v>
      </c>
      <c r="M18" s="343">
        <f>SUMIFS('1.1 Staff cost'!$N$11:$N$102,'1.1 Staff cost'!$A$11:$A$102,'Beneficiaries WP'!$A18,'1.1 Staff cost'!$K$11:$K$102,'Beneficiaries WP'!M$5)+SUMIFS('1.2Travel cost&amp;1.3ind.sup. '!$T$11:$T$1306,'1.2Travel cost&amp;1.3ind.sup. '!$A$11:$A$1306,'Beneficiaries WP'!$A18,'1.2Travel cost&amp;1.3ind.sup. '!$L$11:$L$1306,'Beneficiaries WP'!M$5)+SUMIFS('1.2Travel cost&amp;1.3ind.sup. '!$U$11:$U$1306,'1.2Travel cost&amp;1.3ind.sup. '!$A$11:$A$1306,'Beneficiaries WP'!$A18,'1.2Travel cost&amp;1.3ind.sup. '!$L$11:$L$1306,'Beneficiaries WP'!M$5)+SUMIFS('1.4 Equipment'!$T$10:$T$209,'1.4 Equipment'!$A$10:$A$209,'Beneficiaries WP'!$A18,'1.4 Equipment'!$L$10:$L$209,'Beneficiaries WP'!M$5)+SUMIFS('1.5 Other costs'!$O$10:$O$309,'1.5 Other costs'!$A$10:$A$309,'Beneficiaries WP'!$A18,'1.5 Other costs'!$L$10:$L$309,'Beneficiaries WP'!M$5)</f>
        <v>0</v>
      </c>
      <c r="N18" s="343">
        <f>SUMIFS('1.1 Staff cost'!$N$11:$N$102,'1.1 Staff cost'!$A$11:$A$102,'Beneficiaries WP'!$A18,'1.1 Staff cost'!$K$11:$K$102,'Beneficiaries WP'!N$5)+SUMIFS('1.2Travel cost&amp;1.3ind.sup. '!$T$11:$T$1306,'1.2Travel cost&amp;1.3ind.sup. '!$A$11:$A$1306,'Beneficiaries WP'!$A18,'1.2Travel cost&amp;1.3ind.sup. '!$L$11:$L$1306,'Beneficiaries WP'!N$5)+SUMIFS('1.2Travel cost&amp;1.3ind.sup. '!$U$11:$U$1306,'1.2Travel cost&amp;1.3ind.sup. '!$A$11:$A$1306,'Beneficiaries WP'!$A18,'1.2Travel cost&amp;1.3ind.sup. '!$L$11:$L$1306,'Beneficiaries WP'!N$5)+SUMIFS('1.4 Equipment'!$T$10:$T$209,'1.4 Equipment'!$A$10:$A$209,'Beneficiaries WP'!$A18,'1.4 Equipment'!$L$10:$L$209,'Beneficiaries WP'!N$5)+SUMIFS('1.5 Other costs'!$O$10:$O$309,'1.5 Other costs'!$A$10:$A$309,'Beneficiaries WP'!$A18,'1.5 Other costs'!$L$10:$L$309,'Beneficiaries WP'!N$5)</f>
        <v>0</v>
      </c>
      <c r="O18" s="343">
        <f>SUMIFS('1.1 Staff cost'!$N$11:$N$102,'1.1 Staff cost'!$A$11:$A$102,'Beneficiaries WP'!$A18,'1.1 Staff cost'!$K$11:$K$102,'Beneficiaries WP'!O$5)+SUMIFS('1.2Travel cost&amp;1.3ind.sup. '!$T$11:$T$1306,'1.2Travel cost&amp;1.3ind.sup. '!$A$11:$A$1306,'Beneficiaries WP'!$A18,'1.2Travel cost&amp;1.3ind.sup. '!$L$11:$L$1306,'Beneficiaries WP'!O$5)+SUMIFS('1.2Travel cost&amp;1.3ind.sup. '!$U$11:$U$1306,'1.2Travel cost&amp;1.3ind.sup. '!$A$11:$A$1306,'Beneficiaries WP'!$A18,'1.2Travel cost&amp;1.3ind.sup. '!$L$11:$L$1306,'Beneficiaries WP'!O$5)+SUMIFS('1.4 Equipment'!$T$10:$T$209,'1.4 Equipment'!$A$10:$A$209,'Beneficiaries WP'!$A18,'1.4 Equipment'!$L$10:$L$209,'Beneficiaries WP'!O$5)+SUMIFS('1.5 Other costs'!$O$10:$O$309,'1.5 Other costs'!$A$10:$A$309,'Beneficiaries WP'!$A18,'1.5 Other costs'!$L$10:$L$309,'Beneficiaries WP'!O$5)</f>
        <v>0</v>
      </c>
      <c r="P18" s="341">
        <f t="shared" si="2"/>
        <v>0</v>
      </c>
      <c r="Q18" s="344" t="str">
        <f t="shared" si="4"/>
        <v/>
      </c>
      <c r="R18" s="342" t="e">
        <f>+(P18*$R$7)*('Summary Financial Statement'!$K$24/'Summary Financial Statement'!$H$24)</f>
        <v>#DIV/0!</v>
      </c>
      <c r="S18" s="445" t="e">
        <f>+Beneficiaries!#REF!</f>
        <v>#REF!</v>
      </c>
      <c r="T18" s="445" t="e">
        <f>+Beneficiaries!#REF!</f>
        <v>#REF!</v>
      </c>
      <c r="U18" s="443" t="str">
        <f>IF(Beneficiaries!L18=0,"",Beneficiaries!L18)</f>
        <v/>
      </c>
      <c r="V18" s="444" t="str">
        <f>IF(Beneficiaries!M18=0,"",Beneficiaries!M18)</f>
        <v/>
      </c>
      <c r="W18" s="354" t="e">
        <f>#REF!</f>
        <v>#REF!</v>
      </c>
      <c r="X18" s="75"/>
      <c r="Y18" s="12" t="str">
        <f t="shared" si="3"/>
        <v/>
      </c>
      <c r="Z18" s="336"/>
      <c r="AA18" s="333">
        <f>+DAYS360('Summary Financial Statement'!$I$9,'Summary Financial Statement'!$L$9)/30</f>
        <v>0</v>
      </c>
      <c r="AB18" s="334">
        <f t="shared" si="5"/>
        <v>0</v>
      </c>
      <c r="AC18" s="335">
        <f>IF(Y18="",0,'Summary Financial Statement'!$Q$22*'Summary Financial Statement'!$E$24*'Beneficiaries WP'!Q18*'Beneficiaries WP'!$AB18)</f>
        <v>0</v>
      </c>
    </row>
    <row r="19" spans="1:29" ht="13.5" x14ac:dyDescent="0.25">
      <c r="A19" s="141" t="s">
        <v>98</v>
      </c>
      <c r="B19" s="437">
        <f>+Beneficiaries!B19</f>
        <v>0</v>
      </c>
      <c r="C19" s="435">
        <f>+Beneficiaries!C19</f>
        <v>0</v>
      </c>
      <c r="D19" s="343">
        <f>SUMIFS('1.1 Staff cost'!$N$11:$N$102,'1.1 Staff cost'!$A$11:$A$102,'Beneficiaries WP'!$A19,'1.1 Staff cost'!$K$11:$K$102,'Beneficiaries WP'!D$5)+SUMIFS('1.2Travel cost&amp;1.3ind.sup. '!$T$11:$T$1306,'1.2Travel cost&amp;1.3ind.sup. '!$A$11:$A$1306,'Beneficiaries WP'!$A19,'1.2Travel cost&amp;1.3ind.sup. '!$L$11:$L$1306,'Beneficiaries WP'!D$5)+SUMIFS('1.2Travel cost&amp;1.3ind.sup. '!$U$11:$U$1306,'1.2Travel cost&amp;1.3ind.sup. '!$A$11:$A$1306,'Beneficiaries WP'!$A19,'1.2Travel cost&amp;1.3ind.sup. '!$L$11:$L$1306,'Beneficiaries WP'!D$5)+SUMIFS('1.4 Equipment'!$T$10:$T$209,'1.4 Equipment'!$A$10:$A$209,'Beneficiaries WP'!$A19,'1.4 Equipment'!$L$10:$L$209,'Beneficiaries WP'!D$5)+SUMIFS('1.5 Other costs'!$O$10:$O$309,'1.5 Other costs'!$A$10:$A$309,'Beneficiaries WP'!$A19,'1.5 Other costs'!$L$10:$L$309,'Beneficiaries WP'!D$5)</f>
        <v>0</v>
      </c>
      <c r="E19" s="343">
        <f>SUMIFS('1.1 Staff cost'!$N$11:$N$102,'1.1 Staff cost'!$A$11:$A$102,'Beneficiaries WP'!$A19,'1.1 Staff cost'!$K$11:$K$102,'Beneficiaries WP'!E$5)+SUMIFS('1.2Travel cost&amp;1.3ind.sup. '!$T$11:$T$1306,'1.2Travel cost&amp;1.3ind.sup. '!$A$11:$A$1306,'Beneficiaries WP'!$A19,'1.2Travel cost&amp;1.3ind.sup. '!$L$11:$L$1306,'Beneficiaries WP'!E$5)+SUMIFS('1.2Travel cost&amp;1.3ind.sup. '!$U$11:$U$1306,'1.2Travel cost&amp;1.3ind.sup. '!$A$11:$A$1306,'Beneficiaries WP'!$A19,'1.2Travel cost&amp;1.3ind.sup. '!$L$11:$L$1306,'Beneficiaries WP'!E$5)+SUMIFS('1.4 Equipment'!$T$10:$T$209,'1.4 Equipment'!$A$10:$A$209,'Beneficiaries WP'!$A19,'1.4 Equipment'!$L$10:$L$209,'Beneficiaries WP'!E$5)+SUMIFS('1.5 Other costs'!$O$10:$O$309,'1.5 Other costs'!$A$10:$A$309,'Beneficiaries WP'!$A19,'1.5 Other costs'!$L$10:$L$309,'Beneficiaries WP'!E$5)</f>
        <v>0</v>
      </c>
      <c r="F19" s="343">
        <f>SUMIFS('1.1 Staff cost'!$N$11:$N$102,'1.1 Staff cost'!$A$11:$A$102,'Beneficiaries WP'!$A19,'1.1 Staff cost'!$K$11:$K$102,'Beneficiaries WP'!F$5)+SUMIFS('1.2Travel cost&amp;1.3ind.sup. '!$T$11:$T$1306,'1.2Travel cost&amp;1.3ind.sup. '!$A$11:$A$1306,'Beneficiaries WP'!$A19,'1.2Travel cost&amp;1.3ind.sup. '!$L$11:$L$1306,'Beneficiaries WP'!F$5)+SUMIFS('1.2Travel cost&amp;1.3ind.sup. '!$U$11:$U$1306,'1.2Travel cost&amp;1.3ind.sup. '!$A$11:$A$1306,'Beneficiaries WP'!$A19,'1.2Travel cost&amp;1.3ind.sup. '!$L$11:$L$1306,'Beneficiaries WP'!F$5)+SUMIFS('1.4 Equipment'!$T$10:$T$209,'1.4 Equipment'!$A$10:$A$209,'Beneficiaries WP'!$A19,'1.4 Equipment'!$L$10:$L$209,'Beneficiaries WP'!F$5)+SUMIFS('1.5 Other costs'!$O$10:$O$309,'1.5 Other costs'!$A$10:$A$309,'Beneficiaries WP'!$A19,'1.5 Other costs'!$L$10:$L$309,'Beneficiaries WP'!F$5)</f>
        <v>0</v>
      </c>
      <c r="G19" s="343">
        <f>SUMIFS('1.1 Staff cost'!$N$11:$N$102,'1.1 Staff cost'!$A$11:$A$102,'Beneficiaries WP'!$A19,'1.1 Staff cost'!$K$11:$K$102,'Beneficiaries WP'!G$5)+SUMIFS('1.2Travel cost&amp;1.3ind.sup. '!$T$11:$T$1306,'1.2Travel cost&amp;1.3ind.sup. '!$A$11:$A$1306,'Beneficiaries WP'!$A19,'1.2Travel cost&amp;1.3ind.sup. '!$L$11:$L$1306,'Beneficiaries WP'!G$5)+SUMIFS('1.2Travel cost&amp;1.3ind.sup. '!$U$11:$U$1306,'1.2Travel cost&amp;1.3ind.sup. '!$A$11:$A$1306,'Beneficiaries WP'!$A19,'1.2Travel cost&amp;1.3ind.sup. '!$L$11:$L$1306,'Beneficiaries WP'!G$5)+SUMIFS('1.4 Equipment'!$T$10:$T$209,'1.4 Equipment'!$A$10:$A$209,'Beneficiaries WP'!$A19,'1.4 Equipment'!$L$10:$L$209,'Beneficiaries WP'!G$5)+SUMIFS('1.5 Other costs'!$O$10:$O$309,'1.5 Other costs'!$A$10:$A$309,'Beneficiaries WP'!$A19,'1.5 Other costs'!$L$10:$L$309,'Beneficiaries WP'!G$5)</f>
        <v>0</v>
      </c>
      <c r="H19" s="343">
        <f>SUMIFS('1.1 Staff cost'!$N$11:$N$102,'1.1 Staff cost'!$A$11:$A$102,'Beneficiaries WP'!$A19,'1.1 Staff cost'!$K$11:$K$102,'Beneficiaries WP'!H$5)+SUMIFS('1.2Travel cost&amp;1.3ind.sup. '!$T$11:$T$1306,'1.2Travel cost&amp;1.3ind.sup. '!$A$11:$A$1306,'Beneficiaries WP'!$A19,'1.2Travel cost&amp;1.3ind.sup. '!$L$11:$L$1306,'Beneficiaries WP'!H$5)+SUMIFS('1.2Travel cost&amp;1.3ind.sup. '!$U$11:$U$1306,'1.2Travel cost&amp;1.3ind.sup. '!$A$11:$A$1306,'Beneficiaries WP'!$A19,'1.2Travel cost&amp;1.3ind.sup. '!$L$11:$L$1306,'Beneficiaries WP'!H$5)+SUMIFS('1.4 Equipment'!$T$10:$T$209,'1.4 Equipment'!$A$10:$A$209,'Beneficiaries WP'!$A19,'1.4 Equipment'!$L$10:$L$209,'Beneficiaries WP'!H$5)+SUMIFS('1.5 Other costs'!$O$10:$O$309,'1.5 Other costs'!$A$10:$A$309,'Beneficiaries WP'!$A19,'1.5 Other costs'!$L$10:$L$309,'Beneficiaries WP'!H$5)</f>
        <v>0</v>
      </c>
      <c r="I19" s="343">
        <f>SUMIFS('1.1 Staff cost'!$N$11:$N$102,'1.1 Staff cost'!$A$11:$A$102,'Beneficiaries WP'!$A19,'1.1 Staff cost'!$K$11:$K$102,'Beneficiaries WP'!I$5)+SUMIFS('1.2Travel cost&amp;1.3ind.sup. '!$T$11:$T$1306,'1.2Travel cost&amp;1.3ind.sup. '!$A$11:$A$1306,'Beneficiaries WP'!$A19,'1.2Travel cost&amp;1.3ind.sup. '!$L$11:$L$1306,'Beneficiaries WP'!I$5)+SUMIFS('1.2Travel cost&amp;1.3ind.sup. '!$U$11:$U$1306,'1.2Travel cost&amp;1.3ind.sup. '!$A$11:$A$1306,'Beneficiaries WP'!$A19,'1.2Travel cost&amp;1.3ind.sup. '!$L$11:$L$1306,'Beneficiaries WP'!I$5)+SUMIFS('1.4 Equipment'!$T$10:$T$209,'1.4 Equipment'!$A$10:$A$209,'Beneficiaries WP'!$A19,'1.4 Equipment'!$L$10:$L$209,'Beneficiaries WP'!I$5)+SUMIFS('1.5 Other costs'!$O$10:$O$309,'1.5 Other costs'!$A$10:$A$309,'Beneficiaries WP'!$A19,'1.5 Other costs'!$L$10:$L$309,'Beneficiaries WP'!I$5)</f>
        <v>0</v>
      </c>
      <c r="J19" s="343">
        <f>SUMIFS('1.1 Staff cost'!$N$11:$N$102,'1.1 Staff cost'!$A$11:$A$102,'Beneficiaries WP'!$A19,'1.1 Staff cost'!$K$11:$K$102,'Beneficiaries WP'!J$5)+SUMIFS('1.2Travel cost&amp;1.3ind.sup. '!$T$11:$T$1306,'1.2Travel cost&amp;1.3ind.sup. '!$A$11:$A$1306,'Beneficiaries WP'!$A19,'1.2Travel cost&amp;1.3ind.sup. '!$L$11:$L$1306,'Beneficiaries WP'!J$5)+SUMIFS('1.2Travel cost&amp;1.3ind.sup. '!$U$11:$U$1306,'1.2Travel cost&amp;1.3ind.sup. '!$A$11:$A$1306,'Beneficiaries WP'!$A19,'1.2Travel cost&amp;1.3ind.sup. '!$L$11:$L$1306,'Beneficiaries WP'!J$5)+SUMIFS('1.4 Equipment'!$T$10:$T$209,'1.4 Equipment'!$A$10:$A$209,'Beneficiaries WP'!$A19,'1.4 Equipment'!$L$10:$L$209,'Beneficiaries WP'!J$5)+SUMIFS('1.5 Other costs'!$O$10:$O$309,'1.5 Other costs'!$A$10:$A$309,'Beneficiaries WP'!$A19,'1.5 Other costs'!$L$10:$L$309,'Beneficiaries WP'!J$5)</f>
        <v>0</v>
      </c>
      <c r="K19" s="343">
        <f>SUMIFS('1.1 Staff cost'!$N$11:$N$102,'1.1 Staff cost'!$A$11:$A$102,'Beneficiaries WP'!$A19,'1.1 Staff cost'!$K$11:$K$102,'Beneficiaries WP'!K$5)+SUMIFS('1.2Travel cost&amp;1.3ind.sup. '!$T$11:$T$1306,'1.2Travel cost&amp;1.3ind.sup. '!$A$11:$A$1306,'Beneficiaries WP'!$A19,'1.2Travel cost&amp;1.3ind.sup. '!$L$11:$L$1306,'Beneficiaries WP'!K$5)+SUMIFS('1.2Travel cost&amp;1.3ind.sup. '!$U$11:$U$1306,'1.2Travel cost&amp;1.3ind.sup. '!$A$11:$A$1306,'Beneficiaries WP'!$A19,'1.2Travel cost&amp;1.3ind.sup. '!$L$11:$L$1306,'Beneficiaries WP'!K$5)+SUMIFS('1.4 Equipment'!$T$10:$T$209,'1.4 Equipment'!$A$10:$A$209,'Beneficiaries WP'!$A19,'1.4 Equipment'!$L$10:$L$209,'Beneficiaries WP'!K$5)+SUMIFS('1.5 Other costs'!$O$10:$O$309,'1.5 Other costs'!$A$10:$A$309,'Beneficiaries WP'!$A19,'1.5 Other costs'!$L$10:$L$309,'Beneficiaries WP'!K$5)</f>
        <v>0</v>
      </c>
      <c r="L19" s="343">
        <f>SUMIFS('1.1 Staff cost'!$N$11:$N$102,'1.1 Staff cost'!$A$11:$A$102,'Beneficiaries WP'!$A19,'1.1 Staff cost'!$K$11:$K$102,'Beneficiaries WP'!L$5)+SUMIFS('1.2Travel cost&amp;1.3ind.sup. '!$T$11:$T$1306,'1.2Travel cost&amp;1.3ind.sup. '!$A$11:$A$1306,'Beneficiaries WP'!$A19,'1.2Travel cost&amp;1.3ind.sup. '!$L$11:$L$1306,'Beneficiaries WP'!L$5)+SUMIFS('1.2Travel cost&amp;1.3ind.sup. '!$U$11:$U$1306,'1.2Travel cost&amp;1.3ind.sup. '!$A$11:$A$1306,'Beneficiaries WP'!$A19,'1.2Travel cost&amp;1.3ind.sup. '!$L$11:$L$1306,'Beneficiaries WP'!L$5)+SUMIFS('1.4 Equipment'!$T$10:$T$209,'1.4 Equipment'!$A$10:$A$209,'Beneficiaries WP'!$A19,'1.4 Equipment'!$L$10:$L$209,'Beneficiaries WP'!L$5)+SUMIFS('1.5 Other costs'!$O$10:$O$309,'1.5 Other costs'!$A$10:$A$309,'Beneficiaries WP'!$A19,'1.5 Other costs'!$L$10:$L$309,'Beneficiaries WP'!L$5)</f>
        <v>0</v>
      </c>
      <c r="M19" s="343">
        <f>SUMIFS('1.1 Staff cost'!$N$11:$N$102,'1.1 Staff cost'!$A$11:$A$102,'Beneficiaries WP'!$A19,'1.1 Staff cost'!$K$11:$K$102,'Beneficiaries WP'!M$5)+SUMIFS('1.2Travel cost&amp;1.3ind.sup. '!$T$11:$T$1306,'1.2Travel cost&amp;1.3ind.sup. '!$A$11:$A$1306,'Beneficiaries WP'!$A19,'1.2Travel cost&amp;1.3ind.sup. '!$L$11:$L$1306,'Beneficiaries WP'!M$5)+SUMIFS('1.2Travel cost&amp;1.3ind.sup. '!$U$11:$U$1306,'1.2Travel cost&amp;1.3ind.sup. '!$A$11:$A$1306,'Beneficiaries WP'!$A19,'1.2Travel cost&amp;1.3ind.sup. '!$L$11:$L$1306,'Beneficiaries WP'!M$5)+SUMIFS('1.4 Equipment'!$T$10:$T$209,'1.4 Equipment'!$A$10:$A$209,'Beneficiaries WP'!$A19,'1.4 Equipment'!$L$10:$L$209,'Beneficiaries WP'!M$5)+SUMIFS('1.5 Other costs'!$O$10:$O$309,'1.5 Other costs'!$A$10:$A$309,'Beneficiaries WP'!$A19,'1.5 Other costs'!$L$10:$L$309,'Beneficiaries WP'!M$5)</f>
        <v>0</v>
      </c>
      <c r="N19" s="343">
        <f>SUMIFS('1.1 Staff cost'!$N$11:$N$102,'1.1 Staff cost'!$A$11:$A$102,'Beneficiaries WP'!$A19,'1.1 Staff cost'!$K$11:$K$102,'Beneficiaries WP'!N$5)+SUMIFS('1.2Travel cost&amp;1.3ind.sup. '!$T$11:$T$1306,'1.2Travel cost&amp;1.3ind.sup. '!$A$11:$A$1306,'Beneficiaries WP'!$A19,'1.2Travel cost&amp;1.3ind.sup. '!$L$11:$L$1306,'Beneficiaries WP'!N$5)+SUMIFS('1.2Travel cost&amp;1.3ind.sup. '!$U$11:$U$1306,'1.2Travel cost&amp;1.3ind.sup. '!$A$11:$A$1306,'Beneficiaries WP'!$A19,'1.2Travel cost&amp;1.3ind.sup. '!$L$11:$L$1306,'Beneficiaries WP'!N$5)+SUMIFS('1.4 Equipment'!$T$10:$T$209,'1.4 Equipment'!$A$10:$A$209,'Beneficiaries WP'!$A19,'1.4 Equipment'!$L$10:$L$209,'Beneficiaries WP'!N$5)+SUMIFS('1.5 Other costs'!$O$10:$O$309,'1.5 Other costs'!$A$10:$A$309,'Beneficiaries WP'!$A19,'1.5 Other costs'!$L$10:$L$309,'Beneficiaries WP'!N$5)</f>
        <v>0</v>
      </c>
      <c r="O19" s="343">
        <f>SUMIFS('1.1 Staff cost'!$N$11:$N$102,'1.1 Staff cost'!$A$11:$A$102,'Beneficiaries WP'!$A19,'1.1 Staff cost'!$K$11:$K$102,'Beneficiaries WP'!O$5)+SUMIFS('1.2Travel cost&amp;1.3ind.sup. '!$T$11:$T$1306,'1.2Travel cost&amp;1.3ind.sup. '!$A$11:$A$1306,'Beneficiaries WP'!$A19,'1.2Travel cost&amp;1.3ind.sup. '!$L$11:$L$1306,'Beneficiaries WP'!O$5)+SUMIFS('1.2Travel cost&amp;1.3ind.sup. '!$U$11:$U$1306,'1.2Travel cost&amp;1.3ind.sup. '!$A$11:$A$1306,'Beneficiaries WP'!$A19,'1.2Travel cost&amp;1.3ind.sup. '!$L$11:$L$1306,'Beneficiaries WP'!O$5)+SUMIFS('1.4 Equipment'!$T$10:$T$209,'1.4 Equipment'!$A$10:$A$209,'Beneficiaries WP'!$A19,'1.4 Equipment'!$L$10:$L$209,'Beneficiaries WP'!O$5)+SUMIFS('1.5 Other costs'!$O$10:$O$309,'1.5 Other costs'!$A$10:$A$309,'Beneficiaries WP'!$A19,'1.5 Other costs'!$L$10:$L$309,'Beneficiaries WP'!O$5)</f>
        <v>0</v>
      </c>
      <c r="P19" s="341">
        <f t="shared" si="2"/>
        <v>0</v>
      </c>
      <c r="Q19" s="344" t="str">
        <f t="shared" si="4"/>
        <v/>
      </c>
      <c r="R19" s="342" t="e">
        <f>+(P19*$R$7)*('Summary Financial Statement'!$K$24/'Summary Financial Statement'!$H$24)</f>
        <v>#DIV/0!</v>
      </c>
      <c r="S19" s="445" t="e">
        <f>+Beneficiaries!#REF!</f>
        <v>#REF!</v>
      </c>
      <c r="T19" s="445" t="e">
        <f>+Beneficiaries!#REF!</f>
        <v>#REF!</v>
      </c>
      <c r="U19" s="443" t="str">
        <f>IF(Beneficiaries!L19=0,"",Beneficiaries!L19)</f>
        <v/>
      </c>
      <c r="V19" s="444" t="str">
        <f>IF(Beneficiaries!M19=0,"",Beneficiaries!M19)</f>
        <v/>
      </c>
      <c r="W19" s="354" t="e">
        <f>#REF!</f>
        <v>#REF!</v>
      </c>
      <c r="X19" s="75"/>
      <c r="Y19" s="12" t="str">
        <f t="shared" si="3"/>
        <v/>
      </c>
      <c r="Z19" s="336"/>
      <c r="AA19" s="333">
        <f>+DAYS360('Summary Financial Statement'!$I$9,'Summary Financial Statement'!$L$9)/30</f>
        <v>0</v>
      </c>
      <c r="AB19" s="334">
        <f t="shared" si="5"/>
        <v>0</v>
      </c>
      <c r="AC19" s="335">
        <f>IF(Y19="",0,'Summary Financial Statement'!$Q$22*'Summary Financial Statement'!$E$24*'Beneficiaries WP'!Q19*'Beneficiaries WP'!$AB19)</f>
        <v>0</v>
      </c>
    </row>
    <row r="20" spans="1:29" ht="13.5" x14ac:dyDescent="0.25">
      <c r="A20" s="141" t="s">
        <v>99</v>
      </c>
      <c r="B20" s="437">
        <f>+Beneficiaries!B20</f>
        <v>0</v>
      </c>
      <c r="C20" s="435">
        <f>+Beneficiaries!C20</f>
        <v>0</v>
      </c>
      <c r="D20" s="343">
        <f>SUMIFS('1.1 Staff cost'!$N$11:$N$102,'1.1 Staff cost'!$A$11:$A$102,'Beneficiaries WP'!$A20,'1.1 Staff cost'!$K$11:$K$102,'Beneficiaries WP'!D$5)+SUMIFS('1.2Travel cost&amp;1.3ind.sup. '!$T$11:$T$1306,'1.2Travel cost&amp;1.3ind.sup. '!$A$11:$A$1306,'Beneficiaries WP'!$A20,'1.2Travel cost&amp;1.3ind.sup. '!$L$11:$L$1306,'Beneficiaries WP'!D$5)+SUMIFS('1.2Travel cost&amp;1.3ind.sup. '!$U$11:$U$1306,'1.2Travel cost&amp;1.3ind.sup. '!$A$11:$A$1306,'Beneficiaries WP'!$A20,'1.2Travel cost&amp;1.3ind.sup. '!$L$11:$L$1306,'Beneficiaries WP'!D$5)+SUMIFS('1.4 Equipment'!$T$10:$T$209,'1.4 Equipment'!$A$10:$A$209,'Beneficiaries WP'!$A20,'1.4 Equipment'!$L$10:$L$209,'Beneficiaries WP'!D$5)+SUMIFS('1.5 Other costs'!$O$10:$O$309,'1.5 Other costs'!$A$10:$A$309,'Beneficiaries WP'!$A20,'1.5 Other costs'!$L$10:$L$309,'Beneficiaries WP'!D$5)</f>
        <v>0</v>
      </c>
      <c r="E20" s="343">
        <f>SUMIFS('1.1 Staff cost'!$N$11:$N$102,'1.1 Staff cost'!$A$11:$A$102,'Beneficiaries WP'!$A20,'1.1 Staff cost'!$K$11:$K$102,'Beneficiaries WP'!E$5)+SUMIFS('1.2Travel cost&amp;1.3ind.sup. '!$T$11:$T$1306,'1.2Travel cost&amp;1.3ind.sup. '!$A$11:$A$1306,'Beneficiaries WP'!$A20,'1.2Travel cost&amp;1.3ind.sup. '!$L$11:$L$1306,'Beneficiaries WP'!E$5)+SUMIFS('1.2Travel cost&amp;1.3ind.sup. '!$U$11:$U$1306,'1.2Travel cost&amp;1.3ind.sup. '!$A$11:$A$1306,'Beneficiaries WP'!$A20,'1.2Travel cost&amp;1.3ind.sup. '!$L$11:$L$1306,'Beneficiaries WP'!E$5)+SUMIFS('1.4 Equipment'!$T$10:$T$209,'1.4 Equipment'!$A$10:$A$209,'Beneficiaries WP'!$A20,'1.4 Equipment'!$L$10:$L$209,'Beneficiaries WP'!E$5)+SUMIFS('1.5 Other costs'!$O$10:$O$309,'1.5 Other costs'!$A$10:$A$309,'Beneficiaries WP'!$A20,'1.5 Other costs'!$L$10:$L$309,'Beneficiaries WP'!E$5)</f>
        <v>0</v>
      </c>
      <c r="F20" s="343">
        <f>SUMIFS('1.1 Staff cost'!$N$11:$N$102,'1.1 Staff cost'!$A$11:$A$102,'Beneficiaries WP'!$A20,'1.1 Staff cost'!$K$11:$K$102,'Beneficiaries WP'!F$5)+SUMIFS('1.2Travel cost&amp;1.3ind.sup. '!$T$11:$T$1306,'1.2Travel cost&amp;1.3ind.sup. '!$A$11:$A$1306,'Beneficiaries WP'!$A20,'1.2Travel cost&amp;1.3ind.sup. '!$L$11:$L$1306,'Beneficiaries WP'!F$5)+SUMIFS('1.2Travel cost&amp;1.3ind.sup. '!$U$11:$U$1306,'1.2Travel cost&amp;1.3ind.sup. '!$A$11:$A$1306,'Beneficiaries WP'!$A20,'1.2Travel cost&amp;1.3ind.sup. '!$L$11:$L$1306,'Beneficiaries WP'!F$5)+SUMIFS('1.4 Equipment'!$T$10:$T$209,'1.4 Equipment'!$A$10:$A$209,'Beneficiaries WP'!$A20,'1.4 Equipment'!$L$10:$L$209,'Beneficiaries WP'!F$5)+SUMIFS('1.5 Other costs'!$O$10:$O$309,'1.5 Other costs'!$A$10:$A$309,'Beneficiaries WP'!$A20,'1.5 Other costs'!$L$10:$L$309,'Beneficiaries WP'!F$5)</f>
        <v>0</v>
      </c>
      <c r="G20" s="343">
        <f>SUMIFS('1.1 Staff cost'!$N$11:$N$102,'1.1 Staff cost'!$A$11:$A$102,'Beneficiaries WP'!$A20,'1.1 Staff cost'!$K$11:$K$102,'Beneficiaries WP'!G$5)+SUMIFS('1.2Travel cost&amp;1.3ind.sup. '!$T$11:$T$1306,'1.2Travel cost&amp;1.3ind.sup. '!$A$11:$A$1306,'Beneficiaries WP'!$A20,'1.2Travel cost&amp;1.3ind.sup. '!$L$11:$L$1306,'Beneficiaries WP'!G$5)+SUMIFS('1.2Travel cost&amp;1.3ind.sup. '!$U$11:$U$1306,'1.2Travel cost&amp;1.3ind.sup. '!$A$11:$A$1306,'Beneficiaries WP'!$A20,'1.2Travel cost&amp;1.3ind.sup. '!$L$11:$L$1306,'Beneficiaries WP'!G$5)+SUMIFS('1.4 Equipment'!$T$10:$T$209,'1.4 Equipment'!$A$10:$A$209,'Beneficiaries WP'!$A20,'1.4 Equipment'!$L$10:$L$209,'Beneficiaries WP'!G$5)+SUMIFS('1.5 Other costs'!$O$10:$O$309,'1.5 Other costs'!$A$10:$A$309,'Beneficiaries WP'!$A20,'1.5 Other costs'!$L$10:$L$309,'Beneficiaries WP'!G$5)</f>
        <v>0</v>
      </c>
      <c r="H20" s="343">
        <f>SUMIFS('1.1 Staff cost'!$N$11:$N$102,'1.1 Staff cost'!$A$11:$A$102,'Beneficiaries WP'!$A20,'1.1 Staff cost'!$K$11:$K$102,'Beneficiaries WP'!H$5)+SUMIFS('1.2Travel cost&amp;1.3ind.sup. '!$T$11:$T$1306,'1.2Travel cost&amp;1.3ind.sup. '!$A$11:$A$1306,'Beneficiaries WP'!$A20,'1.2Travel cost&amp;1.3ind.sup. '!$L$11:$L$1306,'Beneficiaries WP'!H$5)+SUMIFS('1.2Travel cost&amp;1.3ind.sup. '!$U$11:$U$1306,'1.2Travel cost&amp;1.3ind.sup. '!$A$11:$A$1306,'Beneficiaries WP'!$A20,'1.2Travel cost&amp;1.3ind.sup. '!$L$11:$L$1306,'Beneficiaries WP'!H$5)+SUMIFS('1.4 Equipment'!$T$10:$T$209,'1.4 Equipment'!$A$10:$A$209,'Beneficiaries WP'!$A20,'1.4 Equipment'!$L$10:$L$209,'Beneficiaries WP'!H$5)+SUMIFS('1.5 Other costs'!$O$10:$O$309,'1.5 Other costs'!$A$10:$A$309,'Beneficiaries WP'!$A20,'1.5 Other costs'!$L$10:$L$309,'Beneficiaries WP'!H$5)</f>
        <v>0</v>
      </c>
      <c r="I20" s="343">
        <f>SUMIFS('1.1 Staff cost'!$N$11:$N$102,'1.1 Staff cost'!$A$11:$A$102,'Beneficiaries WP'!$A20,'1.1 Staff cost'!$K$11:$K$102,'Beneficiaries WP'!I$5)+SUMIFS('1.2Travel cost&amp;1.3ind.sup. '!$T$11:$T$1306,'1.2Travel cost&amp;1.3ind.sup. '!$A$11:$A$1306,'Beneficiaries WP'!$A20,'1.2Travel cost&amp;1.3ind.sup. '!$L$11:$L$1306,'Beneficiaries WP'!I$5)+SUMIFS('1.2Travel cost&amp;1.3ind.sup. '!$U$11:$U$1306,'1.2Travel cost&amp;1.3ind.sup. '!$A$11:$A$1306,'Beneficiaries WP'!$A20,'1.2Travel cost&amp;1.3ind.sup. '!$L$11:$L$1306,'Beneficiaries WP'!I$5)+SUMIFS('1.4 Equipment'!$T$10:$T$209,'1.4 Equipment'!$A$10:$A$209,'Beneficiaries WP'!$A20,'1.4 Equipment'!$L$10:$L$209,'Beneficiaries WP'!I$5)+SUMIFS('1.5 Other costs'!$O$10:$O$309,'1.5 Other costs'!$A$10:$A$309,'Beneficiaries WP'!$A20,'1.5 Other costs'!$L$10:$L$309,'Beneficiaries WP'!I$5)</f>
        <v>0</v>
      </c>
      <c r="J20" s="343">
        <f>SUMIFS('1.1 Staff cost'!$N$11:$N$102,'1.1 Staff cost'!$A$11:$A$102,'Beneficiaries WP'!$A20,'1.1 Staff cost'!$K$11:$K$102,'Beneficiaries WP'!J$5)+SUMIFS('1.2Travel cost&amp;1.3ind.sup. '!$T$11:$T$1306,'1.2Travel cost&amp;1.3ind.sup. '!$A$11:$A$1306,'Beneficiaries WP'!$A20,'1.2Travel cost&amp;1.3ind.sup. '!$L$11:$L$1306,'Beneficiaries WP'!J$5)+SUMIFS('1.2Travel cost&amp;1.3ind.sup. '!$U$11:$U$1306,'1.2Travel cost&amp;1.3ind.sup. '!$A$11:$A$1306,'Beneficiaries WP'!$A20,'1.2Travel cost&amp;1.3ind.sup. '!$L$11:$L$1306,'Beneficiaries WP'!J$5)+SUMIFS('1.4 Equipment'!$T$10:$T$209,'1.4 Equipment'!$A$10:$A$209,'Beneficiaries WP'!$A20,'1.4 Equipment'!$L$10:$L$209,'Beneficiaries WP'!J$5)+SUMIFS('1.5 Other costs'!$O$10:$O$309,'1.5 Other costs'!$A$10:$A$309,'Beneficiaries WP'!$A20,'1.5 Other costs'!$L$10:$L$309,'Beneficiaries WP'!J$5)</f>
        <v>0</v>
      </c>
      <c r="K20" s="343">
        <f>SUMIFS('1.1 Staff cost'!$N$11:$N$102,'1.1 Staff cost'!$A$11:$A$102,'Beneficiaries WP'!$A20,'1.1 Staff cost'!$K$11:$K$102,'Beneficiaries WP'!K$5)+SUMIFS('1.2Travel cost&amp;1.3ind.sup. '!$T$11:$T$1306,'1.2Travel cost&amp;1.3ind.sup. '!$A$11:$A$1306,'Beneficiaries WP'!$A20,'1.2Travel cost&amp;1.3ind.sup. '!$L$11:$L$1306,'Beneficiaries WP'!K$5)+SUMIFS('1.2Travel cost&amp;1.3ind.sup. '!$U$11:$U$1306,'1.2Travel cost&amp;1.3ind.sup. '!$A$11:$A$1306,'Beneficiaries WP'!$A20,'1.2Travel cost&amp;1.3ind.sup. '!$L$11:$L$1306,'Beneficiaries WP'!K$5)+SUMIFS('1.4 Equipment'!$T$10:$T$209,'1.4 Equipment'!$A$10:$A$209,'Beneficiaries WP'!$A20,'1.4 Equipment'!$L$10:$L$209,'Beneficiaries WP'!K$5)+SUMIFS('1.5 Other costs'!$O$10:$O$309,'1.5 Other costs'!$A$10:$A$309,'Beneficiaries WP'!$A20,'1.5 Other costs'!$L$10:$L$309,'Beneficiaries WP'!K$5)</f>
        <v>0</v>
      </c>
      <c r="L20" s="343">
        <f>SUMIFS('1.1 Staff cost'!$N$11:$N$102,'1.1 Staff cost'!$A$11:$A$102,'Beneficiaries WP'!$A20,'1.1 Staff cost'!$K$11:$K$102,'Beneficiaries WP'!L$5)+SUMIFS('1.2Travel cost&amp;1.3ind.sup. '!$T$11:$T$1306,'1.2Travel cost&amp;1.3ind.sup. '!$A$11:$A$1306,'Beneficiaries WP'!$A20,'1.2Travel cost&amp;1.3ind.sup. '!$L$11:$L$1306,'Beneficiaries WP'!L$5)+SUMIFS('1.2Travel cost&amp;1.3ind.sup. '!$U$11:$U$1306,'1.2Travel cost&amp;1.3ind.sup. '!$A$11:$A$1306,'Beneficiaries WP'!$A20,'1.2Travel cost&amp;1.3ind.sup. '!$L$11:$L$1306,'Beneficiaries WP'!L$5)+SUMIFS('1.4 Equipment'!$T$10:$T$209,'1.4 Equipment'!$A$10:$A$209,'Beneficiaries WP'!$A20,'1.4 Equipment'!$L$10:$L$209,'Beneficiaries WP'!L$5)+SUMIFS('1.5 Other costs'!$O$10:$O$309,'1.5 Other costs'!$A$10:$A$309,'Beneficiaries WP'!$A20,'1.5 Other costs'!$L$10:$L$309,'Beneficiaries WP'!L$5)</f>
        <v>0</v>
      </c>
      <c r="M20" s="343">
        <f>SUMIFS('1.1 Staff cost'!$N$11:$N$102,'1.1 Staff cost'!$A$11:$A$102,'Beneficiaries WP'!$A20,'1.1 Staff cost'!$K$11:$K$102,'Beneficiaries WP'!M$5)+SUMIFS('1.2Travel cost&amp;1.3ind.sup. '!$T$11:$T$1306,'1.2Travel cost&amp;1.3ind.sup. '!$A$11:$A$1306,'Beneficiaries WP'!$A20,'1.2Travel cost&amp;1.3ind.sup. '!$L$11:$L$1306,'Beneficiaries WP'!M$5)+SUMIFS('1.2Travel cost&amp;1.3ind.sup. '!$U$11:$U$1306,'1.2Travel cost&amp;1.3ind.sup. '!$A$11:$A$1306,'Beneficiaries WP'!$A20,'1.2Travel cost&amp;1.3ind.sup. '!$L$11:$L$1306,'Beneficiaries WP'!M$5)+SUMIFS('1.4 Equipment'!$T$10:$T$209,'1.4 Equipment'!$A$10:$A$209,'Beneficiaries WP'!$A20,'1.4 Equipment'!$L$10:$L$209,'Beneficiaries WP'!M$5)+SUMIFS('1.5 Other costs'!$O$10:$O$309,'1.5 Other costs'!$A$10:$A$309,'Beneficiaries WP'!$A20,'1.5 Other costs'!$L$10:$L$309,'Beneficiaries WP'!M$5)</f>
        <v>0</v>
      </c>
      <c r="N20" s="343">
        <f>SUMIFS('1.1 Staff cost'!$N$11:$N$102,'1.1 Staff cost'!$A$11:$A$102,'Beneficiaries WP'!$A20,'1.1 Staff cost'!$K$11:$K$102,'Beneficiaries WP'!N$5)+SUMIFS('1.2Travel cost&amp;1.3ind.sup. '!$T$11:$T$1306,'1.2Travel cost&amp;1.3ind.sup. '!$A$11:$A$1306,'Beneficiaries WP'!$A20,'1.2Travel cost&amp;1.3ind.sup. '!$L$11:$L$1306,'Beneficiaries WP'!N$5)+SUMIFS('1.2Travel cost&amp;1.3ind.sup. '!$U$11:$U$1306,'1.2Travel cost&amp;1.3ind.sup. '!$A$11:$A$1306,'Beneficiaries WP'!$A20,'1.2Travel cost&amp;1.3ind.sup. '!$L$11:$L$1306,'Beneficiaries WP'!N$5)+SUMIFS('1.4 Equipment'!$T$10:$T$209,'1.4 Equipment'!$A$10:$A$209,'Beneficiaries WP'!$A20,'1.4 Equipment'!$L$10:$L$209,'Beneficiaries WP'!N$5)+SUMIFS('1.5 Other costs'!$O$10:$O$309,'1.5 Other costs'!$A$10:$A$309,'Beneficiaries WP'!$A20,'1.5 Other costs'!$L$10:$L$309,'Beneficiaries WP'!N$5)</f>
        <v>0</v>
      </c>
      <c r="O20" s="343">
        <f>SUMIFS('1.1 Staff cost'!$N$11:$N$102,'1.1 Staff cost'!$A$11:$A$102,'Beneficiaries WP'!$A20,'1.1 Staff cost'!$K$11:$K$102,'Beneficiaries WP'!O$5)+SUMIFS('1.2Travel cost&amp;1.3ind.sup. '!$T$11:$T$1306,'1.2Travel cost&amp;1.3ind.sup. '!$A$11:$A$1306,'Beneficiaries WP'!$A20,'1.2Travel cost&amp;1.3ind.sup. '!$L$11:$L$1306,'Beneficiaries WP'!O$5)+SUMIFS('1.2Travel cost&amp;1.3ind.sup. '!$U$11:$U$1306,'1.2Travel cost&amp;1.3ind.sup. '!$A$11:$A$1306,'Beneficiaries WP'!$A20,'1.2Travel cost&amp;1.3ind.sup. '!$L$11:$L$1306,'Beneficiaries WP'!O$5)+SUMIFS('1.4 Equipment'!$T$10:$T$209,'1.4 Equipment'!$A$10:$A$209,'Beneficiaries WP'!$A20,'1.4 Equipment'!$L$10:$L$209,'Beneficiaries WP'!O$5)+SUMIFS('1.5 Other costs'!$O$10:$O$309,'1.5 Other costs'!$A$10:$A$309,'Beneficiaries WP'!$A20,'1.5 Other costs'!$L$10:$L$309,'Beneficiaries WP'!O$5)</f>
        <v>0</v>
      </c>
      <c r="P20" s="341">
        <f t="shared" si="2"/>
        <v>0</v>
      </c>
      <c r="Q20" s="344" t="str">
        <f t="shared" si="4"/>
        <v/>
      </c>
      <c r="R20" s="342" t="e">
        <f>+(P20*$R$7)*('Summary Financial Statement'!$K$24/'Summary Financial Statement'!$H$24)</f>
        <v>#DIV/0!</v>
      </c>
      <c r="S20" s="445" t="e">
        <f>+Beneficiaries!#REF!</f>
        <v>#REF!</v>
      </c>
      <c r="T20" s="445" t="e">
        <f>+Beneficiaries!#REF!</f>
        <v>#REF!</v>
      </c>
      <c r="U20" s="443" t="str">
        <f>IF(Beneficiaries!L20=0,"",Beneficiaries!L20)</f>
        <v/>
      </c>
      <c r="V20" s="444" t="str">
        <f>IF(Beneficiaries!M20=0,"",Beneficiaries!M20)</f>
        <v/>
      </c>
      <c r="W20" s="354" t="e">
        <f>#REF!</f>
        <v>#REF!</v>
      </c>
      <c r="X20" s="75"/>
      <c r="Y20" s="12" t="str">
        <f t="shared" si="3"/>
        <v/>
      </c>
      <c r="Z20" s="336"/>
      <c r="AA20" s="333">
        <f>+DAYS360('Summary Financial Statement'!$I$9,'Summary Financial Statement'!$L$9)/30</f>
        <v>0</v>
      </c>
      <c r="AB20" s="334">
        <f t="shared" si="5"/>
        <v>0</v>
      </c>
      <c r="AC20" s="335">
        <f>IF(Y20="",0,'Summary Financial Statement'!$Q$22*'Summary Financial Statement'!$E$24*'Beneficiaries WP'!Q20*'Beneficiaries WP'!$AB20)</f>
        <v>0</v>
      </c>
    </row>
    <row r="21" spans="1:29" ht="13.5" x14ac:dyDescent="0.25">
      <c r="A21" s="141" t="s">
        <v>100</v>
      </c>
      <c r="B21" s="437">
        <f>+Beneficiaries!B21</f>
        <v>0</v>
      </c>
      <c r="C21" s="435">
        <f>+Beneficiaries!C21</f>
        <v>0</v>
      </c>
      <c r="D21" s="343">
        <f>SUMIFS('1.1 Staff cost'!$N$11:$N$102,'1.1 Staff cost'!$A$11:$A$102,'Beneficiaries WP'!$A21,'1.1 Staff cost'!$K$11:$K$102,'Beneficiaries WP'!D$5)+SUMIFS('1.2Travel cost&amp;1.3ind.sup. '!$T$11:$T$1306,'1.2Travel cost&amp;1.3ind.sup. '!$A$11:$A$1306,'Beneficiaries WP'!$A21,'1.2Travel cost&amp;1.3ind.sup. '!$L$11:$L$1306,'Beneficiaries WP'!D$5)+SUMIFS('1.2Travel cost&amp;1.3ind.sup. '!$U$11:$U$1306,'1.2Travel cost&amp;1.3ind.sup. '!$A$11:$A$1306,'Beneficiaries WP'!$A21,'1.2Travel cost&amp;1.3ind.sup. '!$L$11:$L$1306,'Beneficiaries WP'!D$5)+SUMIFS('1.4 Equipment'!$T$10:$T$209,'1.4 Equipment'!$A$10:$A$209,'Beneficiaries WP'!$A21,'1.4 Equipment'!$L$10:$L$209,'Beneficiaries WP'!D$5)+SUMIFS('1.5 Other costs'!$O$10:$O$309,'1.5 Other costs'!$A$10:$A$309,'Beneficiaries WP'!$A21,'1.5 Other costs'!$L$10:$L$309,'Beneficiaries WP'!D$5)</f>
        <v>0</v>
      </c>
      <c r="E21" s="343">
        <f>SUMIFS('1.1 Staff cost'!$N$11:$N$102,'1.1 Staff cost'!$A$11:$A$102,'Beneficiaries WP'!$A21,'1.1 Staff cost'!$K$11:$K$102,'Beneficiaries WP'!E$5)+SUMIFS('1.2Travel cost&amp;1.3ind.sup. '!$T$11:$T$1306,'1.2Travel cost&amp;1.3ind.sup. '!$A$11:$A$1306,'Beneficiaries WP'!$A21,'1.2Travel cost&amp;1.3ind.sup. '!$L$11:$L$1306,'Beneficiaries WP'!E$5)+SUMIFS('1.2Travel cost&amp;1.3ind.sup. '!$U$11:$U$1306,'1.2Travel cost&amp;1.3ind.sup. '!$A$11:$A$1306,'Beneficiaries WP'!$A21,'1.2Travel cost&amp;1.3ind.sup. '!$L$11:$L$1306,'Beneficiaries WP'!E$5)+SUMIFS('1.4 Equipment'!$T$10:$T$209,'1.4 Equipment'!$A$10:$A$209,'Beneficiaries WP'!$A21,'1.4 Equipment'!$L$10:$L$209,'Beneficiaries WP'!E$5)+SUMIFS('1.5 Other costs'!$O$10:$O$309,'1.5 Other costs'!$A$10:$A$309,'Beneficiaries WP'!$A21,'1.5 Other costs'!$L$10:$L$309,'Beneficiaries WP'!E$5)</f>
        <v>0</v>
      </c>
      <c r="F21" s="343">
        <f>SUMIFS('1.1 Staff cost'!$N$11:$N$102,'1.1 Staff cost'!$A$11:$A$102,'Beneficiaries WP'!$A21,'1.1 Staff cost'!$K$11:$K$102,'Beneficiaries WP'!F$5)+SUMIFS('1.2Travel cost&amp;1.3ind.sup. '!$T$11:$T$1306,'1.2Travel cost&amp;1.3ind.sup. '!$A$11:$A$1306,'Beneficiaries WP'!$A21,'1.2Travel cost&amp;1.3ind.sup. '!$L$11:$L$1306,'Beneficiaries WP'!F$5)+SUMIFS('1.2Travel cost&amp;1.3ind.sup. '!$U$11:$U$1306,'1.2Travel cost&amp;1.3ind.sup. '!$A$11:$A$1306,'Beneficiaries WP'!$A21,'1.2Travel cost&amp;1.3ind.sup. '!$L$11:$L$1306,'Beneficiaries WP'!F$5)+SUMIFS('1.4 Equipment'!$T$10:$T$209,'1.4 Equipment'!$A$10:$A$209,'Beneficiaries WP'!$A21,'1.4 Equipment'!$L$10:$L$209,'Beneficiaries WP'!F$5)+SUMIFS('1.5 Other costs'!$O$10:$O$309,'1.5 Other costs'!$A$10:$A$309,'Beneficiaries WP'!$A21,'1.5 Other costs'!$L$10:$L$309,'Beneficiaries WP'!F$5)</f>
        <v>0</v>
      </c>
      <c r="G21" s="343">
        <f>SUMIFS('1.1 Staff cost'!$N$11:$N$102,'1.1 Staff cost'!$A$11:$A$102,'Beneficiaries WP'!$A21,'1.1 Staff cost'!$K$11:$K$102,'Beneficiaries WP'!G$5)+SUMIFS('1.2Travel cost&amp;1.3ind.sup. '!$T$11:$T$1306,'1.2Travel cost&amp;1.3ind.sup. '!$A$11:$A$1306,'Beneficiaries WP'!$A21,'1.2Travel cost&amp;1.3ind.sup. '!$L$11:$L$1306,'Beneficiaries WP'!G$5)+SUMIFS('1.2Travel cost&amp;1.3ind.sup. '!$U$11:$U$1306,'1.2Travel cost&amp;1.3ind.sup. '!$A$11:$A$1306,'Beneficiaries WP'!$A21,'1.2Travel cost&amp;1.3ind.sup. '!$L$11:$L$1306,'Beneficiaries WP'!G$5)+SUMIFS('1.4 Equipment'!$T$10:$T$209,'1.4 Equipment'!$A$10:$A$209,'Beneficiaries WP'!$A21,'1.4 Equipment'!$L$10:$L$209,'Beneficiaries WP'!G$5)+SUMIFS('1.5 Other costs'!$O$10:$O$309,'1.5 Other costs'!$A$10:$A$309,'Beneficiaries WP'!$A21,'1.5 Other costs'!$L$10:$L$309,'Beneficiaries WP'!G$5)</f>
        <v>0</v>
      </c>
      <c r="H21" s="343">
        <f>SUMIFS('1.1 Staff cost'!$N$11:$N$102,'1.1 Staff cost'!$A$11:$A$102,'Beneficiaries WP'!$A21,'1.1 Staff cost'!$K$11:$K$102,'Beneficiaries WP'!H$5)+SUMIFS('1.2Travel cost&amp;1.3ind.sup. '!$T$11:$T$1306,'1.2Travel cost&amp;1.3ind.sup. '!$A$11:$A$1306,'Beneficiaries WP'!$A21,'1.2Travel cost&amp;1.3ind.sup. '!$L$11:$L$1306,'Beneficiaries WP'!H$5)+SUMIFS('1.2Travel cost&amp;1.3ind.sup. '!$U$11:$U$1306,'1.2Travel cost&amp;1.3ind.sup. '!$A$11:$A$1306,'Beneficiaries WP'!$A21,'1.2Travel cost&amp;1.3ind.sup. '!$L$11:$L$1306,'Beneficiaries WP'!H$5)+SUMIFS('1.4 Equipment'!$T$10:$T$209,'1.4 Equipment'!$A$10:$A$209,'Beneficiaries WP'!$A21,'1.4 Equipment'!$L$10:$L$209,'Beneficiaries WP'!H$5)+SUMIFS('1.5 Other costs'!$O$10:$O$309,'1.5 Other costs'!$A$10:$A$309,'Beneficiaries WP'!$A21,'1.5 Other costs'!$L$10:$L$309,'Beneficiaries WP'!H$5)</f>
        <v>0</v>
      </c>
      <c r="I21" s="343">
        <f>SUMIFS('1.1 Staff cost'!$N$11:$N$102,'1.1 Staff cost'!$A$11:$A$102,'Beneficiaries WP'!$A21,'1.1 Staff cost'!$K$11:$K$102,'Beneficiaries WP'!I$5)+SUMIFS('1.2Travel cost&amp;1.3ind.sup. '!$T$11:$T$1306,'1.2Travel cost&amp;1.3ind.sup. '!$A$11:$A$1306,'Beneficiaries WP'!$A21,'1.2Travel cost&amp;1.3ind.sup. '!$L$11:$L$1306,'Beneficiaries WP'!I$5)+SUMIFS('1.2Travel cost&amp;1.3ind.sup. '!$U$11:$U$1306,'1.2Travel cost&amp;1.3ind.sup. '!$A$11:$A$1306,'Beneficiaries WP'!$A21,'1.2Travel cost&amp;1.3ind.sup. '!$L$11:$L$1306,'Beneficiaries WP'!I$5)+SUMIFS('1.4 Equipment'!$T$10:$T$209,'1.4 Equipment'!$A$10:$A$209,'Beneficiaries WP'!$A21,'1.4 Equipment'!$L$10:$L$209,'Beneficiaries WP'!I$5)+SUMIFS('1.5 Other costs'!$O$10:$O$309,'1.5 Other costs'!$A$10:$A$309,'Beneficiaries WP'!$A21,'1.5 Other costs'!$L$10:$L$309,'Beneficiaries WP'!I$5)</f>
        <v>0</v>
      </c>
      <c r="J21" s="343">
        <f>SUMIFS('1.1 Staff cost'!$N$11:$N$102,'1.1 Staff cost'!$A$11:$A$102,'Beneficiaries WP'!$A21,'1.1 Staff cost'!$K$11:$K$102,'Beneficiaries WP'!J$5)+SUMIFS('1.2Travel cost&amp;1.3ind.sup. '!$T$11:$T$1306,'1.2Travel cost&amp;1.3ind.sup. '!$A$11:$A$1306,'Beneficiaries WP'!$A21,'1.2Travel cost&amp;1.3ind.sup. '!$L$11:$L$1306,'Beneficiaries WP'!J$5)+SUMIFS('1.2Travel cost&amp;1.3ind.sup. '!$U$11:$U$1306,'1.2Travel cost&amp;1.3ind.sup. '!$A$11:$A$1306,'Beneficiaries WP'!$A21,'1.2Travel cost&amp;1.3ind.sup. '!$L$11:$L$1306,'Beneficiaries WP'!J$5)+SUMIFS('1.4 Equipment'!$T$10:$T$209,'1.4 Equipment'!$A$10:$A$209,'Beneficiaries WP'!$A21,'1.4 Equipment'!$L$10:$L$209,'Beneficiaries WP'!J$5)+SUMIFS('1.5 Other costs'!$O$10:$O$309,'1.5 Other costs'!$A$10:$A$309,'Beneficiaries WP'!$A21,'1.5 Other costs'!$L$10:$L$309,'Beneficiaries WP'!J$5)</f>
        <v>0</v>
      </c>
      <c r="K21" s="343">
        <f>SUMIFS('1.1 Staff cost'!$N$11:$N$102,'1.1 Staff cost'!$A$11:$A$102,'Beneficiaries WP'!$A21,'1.1 Staff cost'!$K$11:$K$102,'Beneficiaries WP'!K$5)+SUMIFS('1.2Travel cost&amp;1.3ind.sup. '!$T$11:$T$1306,'1.2Travel cost&amp;1.3ind.sup. '!$A$11:$A$1306,'Beneficiaries WP'!$A21,'1.2Travel cost&amp;1.3ind.sup. '!$L$11:$L$1306,'Beneficiaries WP'!K$5)+SUMIFS('1.2Travel cost&amp;1.3ind.sup. '!$U$11:$U$1306,'1.2Travel cost&amp;1.3ind.sup. '!$A$11:$A$1306,'Beneficiaries WP'!$A21,'1.2Travel cost&amp;1.3ind.sup. '!$L$11:$L$1306,'Beneficiaries WP'!K$5)+SUMIFS('1.4 Equipment'!$T$10:$T$209,'1.4 Equipment'!$A$10:$A$209,'Beneficiaries WP'!$A21,'1.4 Equipment'!$L$10:$L$209,'Beneficiaries WP'!K$5)+SUMIFS('1.5 Other costs'!$O$10:$O$309,'1.5 Other costs'!$A$10:$A$309,'Beneficiaries WP'!$A21,'1.5 Other costs'!$L$10:$L$309,'Beneficiaries WP'!K$5)</f>
        <v>0</v>
      </c>
      <c r="L21" s="343">
        <f>SUMIFS('1.1 Staff cost'!$N$11:$N$102,'1.1 Staff cost'!$A$11:$A$102,'Beneficiaries WP'!$A21,'1.1 Staff cost'!$K$11:$K$102,'Beneficiaries WP'!L$5)+SUMIFS('1.2Travel cost&amp;1.3ind.sup. '!$T$11:$T$1306,'1.2Travel cost&amp;1.3ind.sup. '!$A$11:$A$1306,'Beneficiaries WP'!$A21,'1.2Travel cost&amp;1.3ind.sup. '!$L$11:$L$1306,'Beneficiaries WP'!L$5)+SUMIFS('1.2Travel cost&amp;1.3ind.sup. '!$U$11:$U$1306,'1.2Travel cost&amp;1.3ind.sup. '!$A$11:$A$1306,'Beneficiaries WP'!$A21,'1.2Travel cost&amp;1.3ind.sup. '!$L$11:$L$1306,'Beneficiaries WP'!L$5)+SUMIFS('1.4 Equipment'!$T$10:$T$209,'1.4 Equipment'!$A$10:$A$209,'Beneficiaries WP'!$A21,'1.4 Equipment'!$L$10:$L$209,'Beneficiaries WP'!L$5)+SUMIFS('1.5 Other costs'!$O$10:$O$309,'1.5 Other costs'!$A$10:$A$309,'Beneficiaries WP'!$A21,'1.5 Other costs'!$L$10:$L$309,'Beneficiaries WP'!L$5)</f>
        <v>0</v>
      </c>
      <c r="M21" s="343">
        <f>SUMIFS('1.1 Staff cost'!$N$11:$N$102,'1.1 Staff cost'!$A$11:$A$102,'Beneficiaries WP'!$A21,'1.1 Staff cost'!$K$11:$K$102,'Beneficiaries WP'!M$5)+SUMIFS('1.2Travel cost&amp;1.3ind.sup. '!$T$11:$T$1306,'1.2Travel cost&amp;1.3ind.sup. '!$A$11:$A$1306,'Beneficiaries WP'!$A21,'1.2Travel cost&amp;1.3ind.sup. '!$L$11:$L$1306,'Beneficiaries WP'!M$5)+SUMIFS('1.2Travel cost&amp;1.3ind.sup. '!$U$11:$U$1306,'1.2Travel cost&amp;1.3ind.sup. '!$A$11:$A$1306,'Beneficiaries WP'!$A21,'1.2Travel cost&amp;1.3ind.sup. '!$L$11:$L$1306,'Beneficiaries WP'!M$5)+SUMIFS('1.4 Equipment'!$T$10:$T$209,'1.4 Equipment'!$A$10:$A$209,'Beneficiaries WP'!$A21,'1.4 Equipment'!$L$10:$L$209,'Beneficiaries WP'!M$5)+SUMIFS('1.5 Other costs'!$O$10:$O$309,'1.5 Other costs'!$A$10:$A$309,'Beneficiaries WP'!$A21,'1.5 Other costs'!$L$10:$L$309,'Beneficiaries WP'!M$5)</f>
        <v>0</v>
      </c>
      <c r="N21" s="343">
        <f>SUMIFS('1.1 Staff cost'!$N$11:$N$102,'1.1 Staff cost'!$A$11:$A$102,'Beneficiaries WP'!$A21,'1.1 Staff cost'!$K$11:$K$102,'Beneficiaries WP'!N$5)+SUMIFS('1.2Travel cost&amp;1.3ind.sup. '!$T$11:$T$1306,'1.2Travel cost&amp;1.3ind.sup. '!$A$11:$A$1306,'Beneficiaries WP'!$A21,'1.2Travel cost&amp;1.3ind.sup. '!$L$11:$L$1306,'Beneficiaries WP'!N$5)+SUMIFS('1.2Travel cost&amp;1.3ind.sup. '!$U$11:$U$1306,'1.2Travel cost&amp;1.3ind.sup. '!$A$11:$A$1306,'Beneficiaries WP'!$A21,'1.2Travel cost&amp;1.3ind.sup. '!$L$11:$L$1306,'Beneficiaries WP'!N$5)+SUMIFS('1.4 Equipment'!$T$10:$T$209,'1.4 Equipment'!$A$10:$A$209,'Beneficiaries WP'!$A21,'1.4 Equipment'!$L$10:$L$209,'Beneficiaries WP'!N$5)+SUMIFS('1.5 Other costs'!$O$10:$O$309,'1.5 Other costs'!$A$10:$A$309,'Beneficiaries WP'!$A21,'1.5 Other costs'!$L$10:$L$309,'Beneficiaries WP'!N$5)</f>
        <v>0</v>
      </c>
      <c r="O21" s="343">
        <f>SUMIFS('1.1 Staff cost'!$N$11:$N$102,'1.1 Staff cost'!$A$11:$A$102,'Beneficiaries WP'!$A21,'1.1 Staff cost'!$K$11:$K$102,'Beneficiaries WP'!O$5)+SUMIFS('1.2Travel cost&amp;1.3ind.sup. '!$T$11:$T$1306,'1.2Travel cost&amp;1.3ind.sup. '!$A$11:$A$1306,'Beneficiaries WP'!$A21,'1.2Travel cost&amp;1.3ind.sup. '!$L$11:$L$1306,'Beneficiaries WP'!O$5)+SUMIFS('1.2Travel cost&amp;1.3ind.sup. '!$U$11:$U$1306,'1.2Travel cost&amp;1.3ind.sup. '!$A$11:$A$1306,'Beneficiaries WP'!$A21,'1.2Travel cost&amp;1.3ind.sup. '!$L$11:$L$1306,'Beneficiaries WP'!O$5)+SUMIFS('1.4 Equipment'!$T$10:$T$209,'1.4 Equipment'!$A$10:$A$209,'Beneficiaries WP'!$A21,'1.4 Equipment'!$L$10:$L$209,'Beneficiaries WP'!O$5)+SUMIFS('1.5 Other costs'!$O$10:$O$309,'1.5 Other costs'!$A$10:$A$309,'Beneficiaries WP'!$A21,'1.5 Other costs'!$L$10:$L$309,'Beneficiaries WP'!O$5)</f>
        <v>0</v>
      </c>
      <c r="P21" s="341">
        <f t="shared" si="2"/>
        <v>0</v>
      </c>
      <c r="Q21" s="344" t="str">
        <f t="shared" si="4"/>
        <v/>
      </c>
      <c r="R21" s="342" t="e">
        <f>+(P21*$R$7)*('Summary Financial Statement'!$K$24/'Summary Financial Statement'!$H$24)</f>
        <v>#DIV/0!</v>
      </c>
      <c r="S21" s="445" t="e">
        <f>+Beneficiaries!#REF!</f>
        <v>#REF!</v>
      </c>
      <c r="T21" s="445" t="e">
        <f>+Beneficiaries!#REF!</f>
        <v>#REF!</v>
      </c>
      <c r="U21" s="443" t="str">
        <f>IF(Beneficiaries!L21=0,"",Beneficiaries!L21)</f>
        <v/>
      </c>
      <c r="V21" s="444" t="str">
        <f>IF(Beneficiaries!M21=0,"",Beneficiaries!M21)</f>
        <v/>
      </c>
      <c r="W21" s="354" t="e">
        <f>#REF!</f>
        <v>#REF!</v>
      </c>
      <c r="X21" s="75"/>
      <c r="Y21" s="12" t="str">
        <f t="shared" si="3"/>
        <v/>
      </c>
      <c r="Z21" s="336"/>
      <c r="AA21" s="333">
        <f>+DAYS360('Summary Financial Statement'!$I$9,'Summary Financial Statement'!$L$9)/30</f>
        <v>0</v>
      </c>
      <c r="AB21" s="334">
        <f t="shared" si="5"/>
        <v>0</v>
      </c>
      <c r="AC21" s="335">
        <f>IF(Y21="",0,'Summary Financial Statement'!$Q$22*'Summary Financial Statement'!$E$24*'Beneficiaries WP'!Q21*'Beneficiaries WP'!$AB21)</f>
        <v>0</v>
      </c>
    </row>
    <row r="22" spans="1:29" ht="13.5" x14ac:dyDescent="0.25">
      <c r="A22" s="141" t="s">
        <v>101</v>
      </c>
      <c r="B22" s="437">
        <f>+Beneficiaries!B22</f>
        <v>0</v>
      </c>
      <c r="C22" s="435">
        <f>+Beneficiaries!C22</f>
        <v>0</v>
      </c>
      <c r="D22" s="343">
        <f>SUMIFS('1.1 Staff cost'!$N$11:$N$102,'1.1 Staff cost'!$A$11:$A$102,'Beneficiaries WP'!$A22,'1.1 Staff cost'!$K$11:$K$102,'Beneficiaries WP'!D$5)+SUMIFS('1.2Travel cost&amp;1.3ind.sup. '!$T$11:$T$1306,'1.2Travel cost&amp;1.3ind.sup. '!$A$11:$A$1306,'Beneficiaries WP'!$A22,'1.2Travel cost&amp;1.3ind.sup. '!$L$11:$L$1306,'Beneficiaries WP'!D$5)+SUMIFS('1.2Travel cost&amp;1.3ind.sup. '!$U$11:$U$1306,'1.2Travel cost&amp;1.3ind.sup. '!$A$11:$A$1306,'Beneficiaries WP'!$A22,'1.2Travel cost&amp;1.3ind.sup. '!$L$11:$L$1306,'Beneficiaries WP'!D$5)+SUMIFS('1.4 Equipment'!$T$10:$T$209,'1.4 Equipment'!$A$10:$A$209,'Beneficiaries WP'!$A22,'1.4 Equipment'!$L$10:$L$209,'Beneficiaries WP'!D$5)+SUMIFS('1.5 Other costs'!$O$10:$O$309,'1.5 Other costs'!$A$10:$A$309,'Beneficiaries WP'!$A22,'1.5 Other costs'!$L$10:$L$309,'Beneficiaries WP'!D$5)</f>
        <v>0</v>
      </c>
      <c r="E22" s="343">
        <f>SUMIFS('1.1 Staff cost'!$N$11:$N$102,'1.1 Staff cost'!$A$11:$A$102,'Beneficiaries WP'!$A22,'1.1 Staff cost'!$K$11:$K$102,'Beneficiaries WP'!E$5)+SUMIFS('1.2Travel cost&amp;1.3ind.sup. '!$T$11:$T$1306,'1.2Travel cost&amp;1.3ind.sup. '!$A$11:$A$1306,'Beneficiaries WP'!$A22,'1.2Travel cost&amp;1.3ind.sup. '!$L$11:$L$1306,'Beneficiaries WP'!E$5)+SUMIFS('1.2Travel cost&amp;1.3ind.sup. '!$U$11:$U$1306,'1.2Travel cost&amp;1.3ind.sup. '!$A$11:$A$1306,'Beneficiaries WP'!$A22,'1.2Travel cost&amp;1.3ind.sup. '!$L$11:$L$1306,'Beneficiaries WP'!E$5)+SUMIFS('1.4 Equipment'!$T$10:$T$209,'1.4 Equipment'!$A$10:$A$209,'Beneficiaries WP'!$A22,'1.4 Equipment'!$L$10:$L$209,'Beneficiaries WP'!E$5)+SUMIFS('1.5 Other costs'!$O$10:$O$309,'1.5 Other costs'!$A$10:$A$309,'Beneficiaries WP'!$A22,'1.5 Other costs'!$L$10:$L$309,'Beneficiaries WP'!E$5)</f>
        <v>0</v>
      </c>
      <c r="F22" s="343">
        <f>SUMIFS('1.1 Staff cost'!$N$11:$N$102,'1.1 Staff cost'!$A$11:$A$102,'Beneficiaries WP'!$A22,'1.1 Staff cost'!$K$11:$K$102,'Beneficiaries WP'!F$5)+SUMIFS('1.2Travel cost&amp;1.3ind.sup. '!$T$11:$T$1306,'1.2Travel cost&amp;1.3ind.sup. '!$A$11:$A$1306,'Beneficiaries WP'!$A22,'1.2Travel cost&amp;1.3ind.sup. '!$L$11:$L$1306,'Beneficiaries WP'!F$5)+SUMIFS('1.2Travel cost&amp;1.3ind.sup. '!$U$11:$U$1306,'1.2Travel cost&amp;1.3ind.sup. '!$A$11:$A$1306,'Beneficiaries WP'!$A22,'1.2Travel cost&amp;1.3ind.sup. '!$L$11:$L$1306,'Beneficiaries WP'!F$5)+SUMIFS('1.4 Equipment'!$T$10:$T$209,'1.4 Equipment'!$A$10:$A$209,'Beneficiaries WP'!$A22,'1.4 Equipment'!$L$10:$L$209,'Beneficiaries WP'!F$5)+SUMIFS('1.5 Other costs'!$O$10:$O$309,'1.5 Other costs'!$A$10:$A$309,'Beneficiaries WP'!$A22,'1.5 Other costs'!$L$10:$L$309,'Beneficiaries WP'!F$5)</f>
        <v>0</v>
      </c>
      <c r="G22" s="343">
        <f>SUMIFS('1.1 Staff cost'!$N$11:$N$102,'1.1 Staff cost'!$A$11:$A$102,'Beneficiaries WP'!$A22,'1.1 Staff cost'!$K$11:$K$102,'Beneficiaries WP'!G$5)+SUMIFS('1.2Travel cost&amp;1.3ind.sup. '!$T$11:$T$1306,'1.2Travel cost&amp;1.3ind.sup. '!$A$11:$A$1306,'Beneficiaries WP'!$A22,'1.2Travel cost&amp;1.3ind.sup. '!$L$11:$L$1306,'Beneficiaries WP'!G$5)+SUMIFS('1.2Travel cost&amp;1.3ind.sup. '!$U$11:$U$1306,'1.2Travel cost&amp;1.3ind.sup. '!$A$11:$A$1306,'Beneficiaries WP'!$A22,'1.2Travel cost&amp;1.3ind.sup. '!$L$11:$L$1306,'Beneficiaries WP'!G$5)+SUMIFS('1.4 Equipment'!$T$10:$T$209,'1.4 Equipment'!$A$10:$A$209,'Beneficiaries WP'!$A22,'1.4 Equipment'!$L$10:$L$209,'Beneficiaries WP'!G$5)+SUMIFS('1.5 Other costs'!$O$10:$O$309,'1.5 Other costs'!$A$10:$A$309,'Beneficiaries WP'!$A22,'1.5 Other costs'!$L$10:$L$309,'Beneficiaries WP'!G$5)</f>
        <v>0</v>
      </c>
      <c r="H22" s="343">
        <f>SUMIFS('1.1 Staff cost'!$N$11:$N$102,'1.1 Staff cost'!$A$11:$A$102,'Beneficiaries WP'!$A22,'1.1 Staff cost'!$K$11:$K$102,'Beneficiaries WP'!H$5)+SUMIFS('1.2Travel cost&amp;1.3ind.sup. '!$T$11:$T$1306,'1.2Travel cost&amp;1.3ind.sup. '!$A$11:$A$1306,'Beneficiaries WP'!$A22,'1.2Travel cost&amp;1.3ind.sup. '!$L$11:$L$1306,'Beneficiaries WP'!H$5)+SUMIFS('1.2Travel cost&amp;1.3ind.sup. '!$U$11:$U$1306,'1.2Travel cost&amp;1.3ind.sup. '!$A$11:$A$1306,'Beneficiaries WP'!$A22,'1.2Travel cost&amp;1.3ind.sup. '!$L$11:$L$1306,'Beneficiaries WP'!H$5)+SUMIFS('1.4 Equipment'!$T$10:$T$209,'1.4 Equipment'!$A$10:$A$209,'Beneficiaries WP'!$A22,'1.4 Equipment'!$L$10:$L$209,'Beneficiaries WP'!H$5)+SUMIFS('1.5 Other costs'!$O$10:$O$309,'1.5 Other costs'!$A$10:$A$309,'Beneficiaries WP'!$A22,'1.5 Other costs'!$L$10:$L$309,'Beneficiaries WP'!H$5)</f>
        <v>0</v>
      </c>
      <c r="I22" s="343">
        <f>SUMIFS('1.1 Staff cost'!$N$11:$N$102,'1.1 Staff cost'!$A$11:$A$102,'Beneficiaries WP'!$A22,'1.1 Staff cost'!$K$11:$K$102,'Beneficiaries WP'!I$5)+SUMIFS('1.2Travel cost&amp;1.3ind.sup. '!$T$11:$T$1306,'1.2Travel cost&amp;1.3ind.sup. '!$A$11:$A$1306,'Beneficiaries WP'!$A22,'1.2Travel cost&amp;1.3ind.sup. '!$L$11:$L$1306,'Beneficiaries WP'!I$5)+SUMIFS('1.2Travel cost&amp;1.3ind.sup. '!$U$11:$U$1306,'1.2Travel cost&amp;1.3ind.sup. '!$A$11:$A$1306,'Beneficiaries WP'!$A22,'1.2Travel cost&amp;1.3ind.sup. '!$L$11:$L$1306,'Beneficiaries WP'!I$5)+SUMIFS('1.4 Equipment'!$T$10:$T$209,'1.4 Equipment'!$A$10:$A$209,'Beneficiaries WP'!$A22,'1.4 Equipment'!$L$10:$L$209,'Beneficiaries WP'!I$5)+SUMIFS('1.5 Other costs'!$O$10:$O$309,'1.5 Other costs'!$A$10:$A$309,'Beneficiaries WP'!$A22,'1.5 Other costs'!$L$10:$L$309,'Beneficiaries WP'!I$5)</f>
        <v>0</v>
      </c>
      <c r="J22" s="343">
        <f>SUMIFS('1.1 Staff cost'!$N$11:$N$102,'1.1 Staff cost'!$A$11:$A$102,'Beneficiaries WP'!$A22,'1.1 Staff cost'!$K$11:$K$102,'Beneficiaries WP'!J$5)+SUMIFS('1.2Travel cost&amp;1.3ind.sup. '!$T$11:$T$1306,'1.2Travel cost&amp;1.3ind.sup. '!$A$11:$A$1306,'Beneficiaries WP'!$A22,'1.2Travel cost&amp;1.3ind.sup. '!$L$11:$L$1306,'Beneficiaries WP'!J$5)+SUMIFS('1.2Travel cost&amp;1.3ind.sup. '!$U$11:$U$1306,'1.2Travel cost&amp;1.3ind.sup. '!$A$11:$A$1306,'Beneficiaries WP'!$A22,'1.2Travel cost&amp;1.3ind.sup. '!$L$11:$L$1306,'Beneficiaries WP'!J$5)+SUMIFS('1.4 Equipment'!$T$10:$T$209,'1.4 Equipment'!$A$10:$A$209,'Beneficiaries WP'!$A22,'1.4 Equipment'!$L$10:$L$209,'Beneficiaries WP'!J$5)+SUMIFS('1.5 Other costs'!$O$10:$O$309,'1.5 Other costs'!$A$10:$A$309,'Beneficiaries WP'!$A22,'1.5 Other costs'!$L$10:$L$309,'Beneficiaries WP'!J$5)</f>
        <v>0</v>
      </c>
      <c r="K22" s="343">
        <f>SUMIFS('1.1 Staff cost'!$N$11:$N$102,'1.1 Staff cost'!$A$11:$A$102,'Beneficiaries WP'!$A22,'1.1 Staff cost'!$K$11:$K$102,'Beneficiaries WP'!K$5)+SUMIFS('1.2Travel cost&amp;1.3ind.sup. '!$T$11:$T$1306,'1.2Travel cost&amp;1.3ind.sup. '!$A$11:$A$1306,'Beneficiaries WP'!$A22,'1.2Travel cost&amp;1.3ind.sup. '!$L$11:$L$1306,'Beneficiaries WP'!K$5)+SUMIFS('1.2Travel cost&amp;1.3ind.sup. '!$U$11:$U$1306,'1.2Travel cost&amp;1.3ind.sup. '!$A$11:$A$1306,'Beneficiaries WP'!$A22,'1.2Travel cost&amp;1.3ind.sup. '!$L$11:$L$1306,'Beneficiaries WP'!K$5)+SUMIFS('1.4 Equipment'!$T$10:$T$209,'1.4 Equipment'!$A$10:$A$209,'Beneficiaries WP'!$A22,'1.4 Equipment'!$L$10:$L$209,'Beneficiaries WP'!K$5)+SUMIFS('1.5 Other costs'!$O$10:$O$309,'1.5 Other costs'!$A$10:$A$309,'Beneficiaries WP'!$A22,'1.5 Other costs'!$L$10:$L$309,'Beneficiaries WP'!K$5)</f>
        <v>0</v>
      </c>
      <c r="L22" s="343">
        <f>SUMIFS('1.1 Staff cost'!$N$11:$N$102,'1.1 Staff cost'!$A$11:$A$102,'Beneficiaries WP'!$A22,'1.1 Staff cost'!$K$11:$K$102,'Beneficiaries WP'!L$5)+SUMIFS('1.2Travel cost&amp;1.3ind.sup. '!$T$11:$T$1306,'1.2Travel cost&amp;1.3ind.sup. '!$A$11:$A$1306,'Beneficiaries WP'!$A22,'1.2Travel cost&amp;1.3ind.sup. '!$L$11:$L$1306,'Beneficiaries WP'!L$5)+SUMIFS('1.2Travel cost&amp;1.3ind.sup. '!$U$11:$U$1306,'1.2Travel cost&amp;1.3ind.sup. '!$A$11:$A$1306,'Beneficiaries WP'!$A22,'1.2Travel cost&amp;1.3ind.sup. '!$L$11:$L$1306,'Beneficiaries WP'!L$5)+SUMIFS('1.4 Equipment'!$T$10:$T$209,'1.4 Equipment'!$A$10:$A$209,'Beneficiaries WP'!$A22,'1.4 Equipment'!$L$10:$L$209,'Beneficiaries WP'!L$5)+SUMIFS('1.5 Other costs'!$O$10:$O$309,'1.5 Other costs'!$A$10:$A$309,'Beneficiaries WP'!$A22,'1.5 Other costs'!$L$10:$L$309,'Beneficiaries WP'!L$5)</f>
        <v>0</v>
      </c>
      <c r="M22" s="343">
        <f>SUMIFS('1.1 Staff cost'!$N$11:$N$102,'1.1 Staff cost'!$A$11:$A$102,'Beneficiaries WP'!$A22,'1.1 Staff cost'!$K$11:$K$102,'Beneficiaries WP'!M$5)+SUMIFS('1.2Travel cost&amp;1.3ind.sup. '!$T$11:$T$1306,'1.2Travel cost&amp;1.3ind.sup. '!$A$11:$A$1306,'Beneficiaries WP'!$A22,'1.2Travel cost&amp;1.3ind.sup. '!$L$11:$L$1306,'Beneficiaries WP'!M$5)+SUMIFS('1.2Travel cost&amp;1.3ind.sup. '!$U$11:$U$1306,'1.2Travel cost&amp;1.3ind.sup. '!$A$11:$A$1306,'Beneficiaries WP'!$A22,'1.2Travel cost&amp;1.3ind.sup. '!$L$11:$L$1306,'Beneficiaries WP'!M$5)+SUMIFS('1.4 Equipment'!$T$10:$T$209,'1.4 Equipment'!$A$10:$A$209,'Beneficiaries WP'!$A22,'1.4 Equipment'!$L$10:$L$209,'Beneficiaries WP'!M$5)+SUMIFS('1.5 Other costs'!$O$10:$O$309,'1.5 Other costs'!$A$10:$A$309,'Beneficiaries WP'!$A22,'1.5 Other costs'!$L$10:$L$309,'Beneficiaries WP'!M$5)</f>
        <v>0</v>
      </c>
      <c r="N22" s="343">
        <f>SUMIFS('1.1 Staff cost'!$N$11:$N$102,'1.1 Staff cost'!$A$11:$A$102,'Beneficiaries WP'!$A22,'1.1 Staff cost'!$K$11:$K$102,'Beneficiaries WP'!N$5)+SUMIFS('1.2Travel cost&amp;1.3ind.sup. '!$T$11:$T$1306,'1.2Travel cost&amp;1.3ind.sup. '!$A$11:$A$1306,'Beneficiaries WP'!$A22,'1.2Travel cost&amp;1.3ind.sup. '!$L$11:$L$1306,'Beneficiaries WP'!N$5)+SUMIFS('1.2Travel cost&amp;1.3ind.sup. '!$U$11:$U$1306,'1.2Travel cost&amp;1.3ind.sup. '!$A$11:$A$1306,'Beneficiaries WP'!$A22,'1.2Travel cost&amp;1.3ind.sup. '!$L$11:$L$1306,'Beneficiaries WP'!N$5)+SUMIFS('1.4 Equipment'!$T$10:$T$209,'1.4 Equipment'!$A$10:$A$209,'Beneficiaries WP'!$A22,'1.4 Equipment'!$L$10:$L$209,'Beneficiaries WP'!N$5)+SUMIFS('1.5 Other costs'!$O$10:$O$309,'1.5 Other costs'!$A$10:$A$309,'Beneficiaries WP'!$A22,'1.5 Other costs'!$L$10:$L$309,'Beneficiaries WP'!N$5)</f>
        <v>0</v>
      </c>
      <c r="O22" s="343">
        <f>SUMIFS('1.1 Staff cost'!$N$11:$N$102,'1.1 Staff cost'!$A$11:$A$102,'Beneficiaries WP'!$A22,'1.1 Staff cost'!$K$11:$K$102,'Beneficiaries WP'!O$5)+SUMIFS('1.2Travel cost&amp;1.3ind.sup. '!$T$11:$T$1306,'1.2Travel cost&amp;1.3ind.sup. '!$A$11:$A$1306,'Beneficiaries WP'!$A22,'1.2Travel cost&amp;1.3ind.sup. '!$L$11:$L$1306,'Beneficiaries WP'!O$5)+SUMIFS('1.2Travel cost&amp;1.3ind.sup. '!$U$11:$U$1306,'1.2Travel cost&amp;1.3ind.sup. '!$A$11:$A$1306,'Beneficiaries WP'!$A22,'1.2Travel cost&amp;1.3ind.sup. '!$L$11:$L$1306,'Beneficiaries WP'!O$5)+SUMIFS('1.4 Equipment'!$T$10:$T$209,'1.4 Equipment'!$A$10:$A$209,'Beneficiaries WP'!$A22,'1.4 Equipment'!$L$10:$L$209,'Beneficiaries WP'!O$5)+SUMIFS('1.5 Other costs'!$O$10:$O$309,'1.5 Other costs'!$A$10:$A$309,'Beneficiaries WP'!$A22,'1.5 Other costs'!$L$10:$L$309,'Beneficiaries WP'!O$5)</f>
        <v>0</v>
      </c>
      <c r="P22" s="341">
        <f t="shared" si="2"/>
        <v>0</v>
      </c>
      <c r="Q22" s="344" t="str">
        <f t="shared" si="4"/>
        <v/>
      </c>
      <c r="R22" s="342" t="e">
        <f>+(P22*$R$7)*('Summary Financial Statement'!$K$24/'Summary Financial Statement'!$H$24)</f>
        <v>#DIV/0!</v>
      </c>
      <c r="S22" s="445" t="e">
        <f>+Beneficiaries!#REF!</f>
        <v>#REF!</v>
      </c>
      <c r="T22" s="445" t="e">
        <f>+Beneficiaries!#REF!</f>
        <v>#REF!</v>
      </c>
      <c r="U22" s="443" t="str">
        <f>IF(Beneficiaries!L22=0,"",Beneficiaries!L22)</f>
        <v/>
      </c>
      <c r="V22" s="444" t="str">
        <f>IF(Beneficiaries!M22=0,"",Beneficiaries!M22)</f>
        <v/>
      </c>
      <c r="W22" s="354" t="e">
        <f>#REF!</f>
        <v>#REF!</v>
      </c>
      <c r="X22" s="75"/>
      <c r="Y22" s="12" t="str">
        <f t="shared" si="3"/>
        <v/>
      </c>
      <c r="Z22" s="336"/>
      <c r="AA22" s="333">
        <f>+DAYS360('Summary Financial Statement'!$I$9,'Summary Financial Statement'!$L$9)/30</f>
        <v>0</v>
      </c>
      <c r="AB22" s="334">
        <f t="shared" si="5"/>
        <v>0</v>
      </c>
      <c r="AC22" s="335">
        <f>IF(Y22="",0,'Summary Financial Statement'!$Q$22*'Summary Financial Statement'!$E$24*'Beneficiaries WP'!Q22*'Beneficiaries WP'!$AB22)</f>
        <v>0</v>
      </c>
    </row>
    <row r="23" spans="1:29" ht="13.5" x14ac:dyDescent="0.25">
      <c r="A23" s="141" t="s">
        <v>102</v>
      </c>
      <c r="B23" s="437">
        <f>+Beneficiaries!B23</f>
        <v>0</v>
      </c>
      <c r="C23" s="435">
        <f>+Beneficiaries!C23</f>
        <v>0</v>
      </c>
      <c r="D23" s="343">
        <f>SUMIFS('1.1 Staff cost'!$N$11:$N$102,'1.1 Staff cost'!$A$11:$A$102,'Beneficiaries WP'!$A23,'1.1 Staff cost'!$K$11:$K$102,'Beneficiaries WP'!D$5)+SUMIFS('1.2Travel cost&amp;1.3ind.sup. '!$T$11:$T$1306,'1.2Travel cost&amp;1.3ind.sup. '!$A$11:$A$1306,'Beneficiaries WP'!$A23,'1.2Travel cost&amp;1.3ind.sup. '!$L$11:$L$1306,'Beneficiaries WP'!D$5)+SUMIFS('1.2Travel cost&amp;1.3ind.sup. '!$U$11:$U$1306,'1.2Travel cost&amp;1.3ind.sup. '!$A$11:$A$1306,'Beneficiaries WP'!$A23,'1.2Travel cost&amp;1.3ind.sup. '!$L$11:$L$1306,'Beneficiaries WP'!D$5)+SUMIFS('1.4 Equipment'!$T$10:$T$209,'1.4 Equipment'!$A$10:$A$209,'Beneficiaries WP'!$A23,'1.4 Equipment'!$L$10:$L$209,'Beneficiaries WP'!D$5)+SUMIFS('1.5 Other costs'!$O$10:$O$309,'1.5 Other costs'!$A$10:$A$309,'Beneficiaries WP'!$A23,'1.5 Other costs'!$L$10:$L$309,'Beneficiaries WP'!D$5)</f>
        <v>0</v>
      </c>
      <c r="E23" s="343">
        <f>SUMIFS('1.1 Staff cost'!$N$11:$N$102,'1.1 Staff cost'!$A$11:$A$102,'Beneficiaries WP'!$A23,'1.1 Staff cost'!$K$11:$K$102,'Beneficiaries WP'!E$5)+SUMIFS('1.2Travel cost&amp;1.3ind.sup. '!$T$11:$T$1306,'1.2Travel cost&amp;1.3ind.sup. '!$A$11:$A$1306,'Beneficiaries WP'!$A23,'1.2Travel cost&amp;1.3ind.sup. '!$L$11:$L$1306,'Beneficiaries WP'!E$5)+SUMIFS('1.2Travel cost&amp;1.3ind.sup. '!$U$11:$U$1306,'1.2Travel cost&amp;1.3ind.sup. '!$A$11:$A$1306,'Beneficiaries WP'!$A23,'1.2Travel cost&amp;1.3ind.sup. '!$L$11:$L$1306,'Beneficiaries WP'!E$5)+SUMIFS('1.4 Equipment'!$T$10:$T$209,'1.4 Equipment'!$A$10:$A$209,'Beneficiaries WP'!$A23,'1.4 Equipment'!$L$10:$L$209,'Beneficiaries WP'!E$5)+SUMIFS('1.5 Other costs'!$O$10:$O$309,'1.5 Other costs'!$A$10:$A$309,'Beneficiaries WP'!$A23,'1.5 Other costs'!$L$10:$L$309,'Beneficiaries WP'!E$5)</f>
        <v>0</v>
      </c>
      <c r="F23" s="343">
        <f>SUMIFS('1.1 Staff cost'!$N$11:$N$102,'1.1 Staff cost'!$A$11:$A$102,'Beneficiaries WP'!$A23,'1.1 Staff cost'!$K$11:$K$102,'Beneficiaries WP'!F$5)+SUMIFS('1.2Travel cost&amp;1.3ind.sup. '!$T$11:$T$1306,'1.2Travel cost&amp;1.3ind.sup. '!$A$11:$A$1306,'Beneficiaries WP'!$A23,'1.2Travel cost&amp;1.3ind.sup. '!$L$11:$L$1306,'Beneficiaries WP'!F$5)+SUMIFS('1.2Travel cost&amp;1.3ind.sup. '!$U$11:$U$1306,'1.2Travel cost&amp;1.3ind.sup. '!$A$11:$A$1306,'Beneficiaries WP'!$A23,'1.2Travel cost&amp;1.3ind.sup. '!$L$11:$L$1306,'Beneficiaries WP'!F$5)+SUMIFS('1.4 Equipment'!$T$10:$T$209,'1.4 Equipment'!$A$10:$A$209,'Beneficiaries WP'!$A23,'1.4 Equipment'!$L$10:$L$209,'Beneficiaries WP'!F$5)+SUMIFS('1.5 Other costs'!$O$10:$O$309,'1.5 Other costs'!$A$10:$A$309,'Beneficiaries WP'!$A23,'1.5 Other costs'!$L$10:$L$309,'Beneficiaries WP'!F$5)</f>
        <v>0</v>
      </c>
      <c r="G23" s="343">
        <f>SUMIFS('1.1 Staff cost'!$N$11:$N$102,'1.1 Staff cost'!$A$11:$A$102,'Beneficiaries WP'!$A23,'1.1 Staff cost'!$K$11:$K$102,'Beneficiaries WP'!G$5)+SUMIFS('1.2Travel cost&amp;1.3ind.sup. '!$T$11:$T$1306,'1.2Travel cost&amp;1.3ind.sup. '!$A$11:$A$1306,'Beneficiaries WP'!$A23,'1.2Travel cost&amp;1.3ind.sup. '!$L$11:$L$1306,'Beneficiaries WP'!G$5)+SUMIFS('1.2Travel cost&amp;1.3ind.sup. '!$U$11:$U$1306,'1.2Travel cost&amp;1.3ind.sup. '!$A$11:$A$1306,'Beneficiaries WP'!$A23,'1.2Travel cost&amp;1.3ind.sup. '!$L$11:$L$1306,'Beneficiaries WP'!G$5)+SUMIFS('1.4 Equipment'!$T$10:$T$209,'1.4 Equipment'!$A$10:$A$209,'Beneficiaries WP'!$A23,'1.4 Equipment'!$L$10:$L$209,'Beneficiaries WP'!G$5)+SUMIFS('1.5 Other costs'!$O$10:$O$309,'1.5 Other costs'!$A$10:$A$309,'Beneficiaries WP'!$A23,'1.5 Other costs'!$L$10:$L$309,'Beneficiaries WP'!G$5)</f>
        <v>0</v>
      </c>
      <c r="H23" s="343">
        <f>SUMIFS('1.1 Staff cost'!$N$11:$N$102,'1.1 Staff cost'!$A$11:$A$102,'Beneficiaries WP'!$A23,'1.1 Staff cost'!$K$11:$K$102,'Beneficiaries WP'!H$5)+SUMIFS('1.2Travel cost&amp;1.3ind.sup. '!$T$11:$T$1306,'1.2Travel cost&amp;1.3ind.sup. '!$A$11:$A$1306,'Beneficiaries WP'!$A23,'1.2Travel cost&amp;1.3ind.sup. '!$L$11:$L$1306,'Beneficiaries WP'!H$5)+SUMIFS('1.2Travel cost&amp;1.3ind.sup. '!$U$11:$U$1306,'1.2Travel cost&amp;1.3ind.sup. '!$A$11:$A$1306,'Beneficiaries WP'!$A23,'1.2Travel cost&amp;1.3ind.sup. '!$L$11:$L$1306,'Beneficiaries WP'!H$5)+SUMIFS('1.4 Equipment'!$T$10:$T$209,'1.4 Equipment'!$A$10:$A$209,'Beneficiaries WP'!$A23,'1.4 Equipment'!$L$10:$L$209,'Beneficiaries WP'!H$5)+SUMIFS('1.5 Other costs'!$O$10:$O$309,'1.5 Other costs'!$A$10:$A$309,'Beneficiaries WP'!$A23,'1.5 Other costs'!$L$10:$L$309,'Beneficiaries WP'!H$5)</f>
        <v>0</v>
      </c>
      <c r="I23" s="343">
        <f>SUMIFS('1.1 Staff cost'!$N$11:$N$102,'1.1 Staff cost'!$A$11:$A$102,'Beneficiaries WP'!$A23,'1.1 Staff cost'!$K$11:$K$102,'Beneficiaries WP'!I$5)+SUMIFS('1.2Travel cost&amp;1.3ind.sup. '!$T$11:$T$1306,'1.2Travel cost&amp;1.3ind.sup. '!$A$11:$A$1306,'Beneficiaries WP'!$A23,'1.2Travel cost&amp;1.3ind.sup. '!$L$11:$L$1306,'Beneficiaries WP'!I$5)+SUMIFS('1.2Travel cost&amp;1.3ind.sup. '!$U$11:$U$1306,'1.2Travel cost&amp;1.3ind.sup. '!$A$11:$A$1306,'Beneficiaries WP'!$A23,'1.2Travel cost&amp;1.3ind.sup. '!$L$11:$L$1306,'Beneficiaries WP'!I$5)+SUMIFS('1.4 Equipment'!$T$10:$T$209,'1.4 Equipment'!$A$10:$A$209,'Beneficiaries WP'!$A23,'1.4 Equipment'!$L$10:$L$209,'Beneficiaries WP'!I$5)+SUMIFS('1.5 Other costs'!$O$10:$O$309,'1.5 Other costs'!$A$10:$A$309,'Beneficiaries WP'!$A23,'1.5 Other costs'!$L$10:$L$309,'Beneficiaries WP'!I$5)</f>
        <v>0</v>
      </c>
      <c r="J23" s="343">
        <f>SUMIFS('1.1 Staff cost'!$N$11:$N$102,'1.1 Staff cost'!$A$11:$A$102,'Beneficiaries WP'!$A23,'1.1 Staff cost'!$K$11:$K$102,'Beneficiaries WP'!J$5)+SUMIFS('1.2Travel cost&amp;1.3ind.sup. '!$T$11:$T$1306,'1.2Travel cost&amp;1.3ind.sup. '!$A$11:$A$1306,'Beneficiaries WP'!$A23,'1.2Travel cost&amp;1.3ind.sup. '!$L$11:$L$1306,'Beneficiaries WP'!J$5)+SUMIFS('1.2Travel cost&amp;1.3ind.sup. '!$U$11:$U$1306,'1.2Travel cost&amp;1.3ind.sup. '!$A$11:$A$1306,'Beneficiaries WP'!$A23,'1.2Travel cost&amp;1.3ind.sup. '!$L$11:$L$1306,'Beneficiaries WP'!J$5)+SUMIFS('1.4 Equipment'!$T$10:$T$209,'1.4 Equipment'!$A$10:$A$209,'Beneficiaries WP'!$A23,'1.4 Equipment'!$L$10:$L$209,'Beneficiaries WP'!J$5)+SUMIFS('1.5 Other costs'!$O$10:$O$309,'1.5 Other costs'!$A$10:$A$309,'Beneficiaries WP'!$A23,'1.5 Other costs'!$L$10:$L$309,'Beneficiaries WP'!J$5)</f>
        <v>0</v>
      </c>
      <c r="K23" s="343">
        <f>SUMIFS('1.1 Staff cost'!$N$11:$N$102,'1.1 Staff cost'!$A$11:$A$102,'Beneficiaries WP'!$A23,'1.1 Staff cost'!$K$11:$K$102,'Beneficiaries WP'!K$5)+SUMIFS('1.2Travel cost&amp;1.3ind.sup. '!$T$11:$T$1306,'1.2Travel cost&amp;1.3ind.sup. '!$A$11:$A$1306,'Beneficiaries WP'!$A23,'1.2Travel cost&amp;1.3ind.sup. '!$L$11:$L$1306,'Beneficiaries WP'!K$5)+SUMIFS('1.2Travel cost&amp;1.3ind.sup. '!$U$11:$U$1306,'1.2Travel cost&amp;1.3ind.sup. '!$A$11:$A$1306,'Beneficiaries WP'!$A23,'1.2Travel cost&amp;1.3ind.sup. '!$L$11:$L$1306,'Beneficiaries WP'!K$5)+SUMIFS('1.4 Equipment'!$T$10:$T$209,'1.4 Equipment'!$A$10:$A$209,'Beneficiaries WP'!$A23,'1.4 Equipment'!$L$10:$L$209,'Beneficiaries WP'!K$5)+SUMIFS('1.5 Other costs'!$O$10:$O$309,'1.5 Other costs'!$A$10:$A$309,'Beneficiaries WP'!$A23,'1.5 Other costs'!$L$10:$L$309,'Beneficiaries WP'!K$5)</f>
        <v>0</v>
      </c>
      <c r="L23" s="343">
        <f>SUMIFS('1.1 Staff cost'!$N$11:$N$102,'1.1 Staff cost'!$A$11:$A$102,'Beneficiaries WP'!$A23,'1.1 Staff cost'!$K$11:$K$102,'Beneficiaries WP'!L$5)+SUMIFS('1.2Travel cost&amp;1.3ind.sup. '!$T$11:$T$1306,'1.2Travel cost&amp;1.3ind.sup. '!$A$11:$A$1306,'Beneficiaries WP'!$A23,'1.2Travel cost&amp;1.3ind.sup. '!$L$11:$L$1306,'Beneficiaries WP'!L$5)+SUMIFS('1.2Travel cost&amp;1.3ind.sup. '!$U$11:$U$1306,'1.2Travel cost&amp;1.3ind.sup. '!$A$11:$A$1306,'Beneficiaries WP'!$A23,'1.2Travel cost&amp;1.3ind.sup. '!$L$11:$L$1306,'Beneficiaries WP'!L$5)+SUMIFS('1.4 Equipment'!$T$10:$T$209,'1.4 Equipment'!$A$10:$A$209,'Beneficiaries WP'!$A23,'1.4 Equipment'!$L$10:$L$209,'Beneficiaries WP'!L$5)+SUMIFS('1.5 Other costs'!$O$10:$O$309,'1.5 Other costs'!$A$10:$A$309,'Beneficiaries WP'!$A23,'1.5 Other costs'!$L$10:$L$309,'Beneficiaries WP'!L$5)</f>
        <v>0</v>
      </c>
      <c r="M23" s="343">
        <f>SUMIFS('1.1 Staff cost'!$N$11:$N$102,'1.1 Staff cost'!$A$11:$A$102,'Beneficiaries WP'!$A23,'1.1 Staff cost'!$K$11:$K$102,'Beneficiaries WP'!M$5)+SUMIFS('1.2Travel cost&amp;1.3ind.sup. '!$T$11:$T$1306,'1.2Travel cost&amp;1.3ind.sup. '!$A$11:$A$1306,'Beneficiaries WP'!$A23,'1.2Travel cost&amp;1.3ind.sup. '!$L$11:$L$1306,'Beneficiaries WP'!M$5)+SUMIFS('1.2Travel cost&amp;1.3ind.sup. '!$U$11:$U$1306,'1.2Travel cost&amp;1.3ind.sup. '!$A$11:$A$1306,'Beneficiaries WP'!$A23,'1.2Travel cost&amp;1.3ind.sup. '!$L$11:$L$1306,'Beneficiaries WP'!M$5)+SUMIFS('1.4 Equipment'!$T$10:$T$209,'1.4 Equipment'!$A$10:$A$209,'Beneficiaries WP'!$A23,'1.4 Equipment'!$L$10:$L$209,'Beneficiaries WP'!M$5)+SUMIFS('1.5 Other costs'!$O$10:$O$309,'1.5 Other costs'!$A$10:$A$309,'Beneficiaries WP'!$A23,'1.5 Other costs'!$L$10:$L$309,'Beneficiaries WP'!M$5)</f>
        <v>0</v>
      </c>
      <c r="N23" s="343">
        <f>SUMIFS('1.1 Staff cost'!$N$11:$N$102,'1.1 Staff cost'!$A$11:$A$102,'Beneficiaries WP'!$A23,'1.1 Staff cost'!$K$11:$K$102,'Beneficiaries WP'!N$5)+SUMIFS('1.2Travel cost&amp;1.3ind.sup. '!$T$11:$T$1306,'1.2Travel cost&amp;1.3ind.sup. '!$A$11:$A$1306,'Beneficiaries WP'!$A23,'1.2Travel cost&amp;1.3ind.sup. '!$L$11:$L$1306,'Beneficiaries WP'!N$5)+SUMIFS('1.2Travel cost&amp;1.3ind.sup. '!$U$11:$U$1306,'1.2Travel cost&amp;1.3ind.sup. '!$A$11:$A$1306,'Beneficiaries WP'!$A23,'1.2Travel cost&amp;1.3ind.sup. '!$L$11:$L$1306,'Beneficiaries WP'!N$5)+SUMIFS('1.4 Equipment'!$T$10:$T$209,'1.4 Equipment'!$A$10:$A$209,'Beneficiaries WP'!$A23,'1.4 Equipment'!$L$10:$L$209,'Beneficiaries WP'!N$5)+SUMIFS('1.5 Other costs'!$O$10:$O$309,'1.5 Other costs'!$A$10:$A$309,'Beneficiaries WP'!$A23,'1.5 Other costs'!$L$10:$L$309,'Beneficiaries WP'!N$5)</f>
        <v>0</v>
      </c>
      <c r="O23" s="343">
        <f>SUMIFS('1.1 Staff cost'!$N$11:$N$102,'1.1 Staff cost'!$A$11:$A$102,'Beneficiaries WP'!$A23,'1.1 Staff cost'!$K$11:$K$102,'Beneficiaries WP'!O$5)+SUMIFS('1.2Travel cost&amp;1.3ind.sup. '!$T$11:$T$1306,'1.2Travel cost&amp;1.3ind.sup. '!$A$11:$A$1306,'Beneficiaries WP'!$A23,'1.2Travel cost&amp;1.3ind.sup. '!$L$11:$L$1306,'Beneficiaries WP'!O$5)+SUMIFS('1.2Travel cost&amp;1.3ind.sup. '!$U$11:$U$1306,'1.2Travel cost&amp;1.3ind.sup. '!$A$11:$A$1306,'Beneficiaries WP'!$A23,'1.2Travel cost&amp;1.3ind.sup. '!$L$11:$L$1306,'Beneficiaries WP'!O$5)+SUMIFS('1.4 Equipment'!$T$10:$T$209,'1.4 Equipment'!$A$10:$A$209,'Beneficiaries WP'!$A23,'1.4 Equipment'!$L$10:$L$209,'Beneficiaries WP'!O$5)+SUMIFS('1.5 Other costs'!$O$10:$O$309,'1.5 Other costs'!$A$10:$A$309,'Beneficiaries WP'!$A23,'1.5 Other costs'!$L$10:$L$309,'Beneficiaries WP'!O$5)</f>
        <v>0</v>
      </c>
      <c r="P23" s="341">
        <f t="shared" si="2"/>
        <v>0</v>
      </c>
      <c r="Q23" s="344" t="str">
        <f t="shared" si="4"/>
        <v/>
      </c>
      <c r="R23" s="342" t="e">
        <f>+(P23*$R$7)*('Summary Financial Statement'!$K$24/'Summary Financial Statement'!$H$24)</f>
        <v>#DIV/0!</v>
      </c>
      <c r="S23" s="445" t="e">
        <f>+Beneficiaries!#REF!</f>
        <v>#REF!</v>
      </c>
      <c r="T23" s="445" t="e">
        <f>+Beneficiaries!#REF!</f>
        <v>#REF!</v>
      </c>
      <c r="U23" s="443" t="str">
        <f>IF(Beneficiaries!L23=0,"",Beneficiaries!L23)</f>
        <v/>
      </c>
      <c r="V23" s="444" t="str">
        <f>IF(Beneficiaries!M23=0,"",Beneficiaries!M23)</f>
        <v/>
      </c>
      <c r="W23" s="354" t="e">
        <f>#REF!</f>
        <v>#REF!</v>
      </c>
      <c r="X23" s="75"/>
      <c r="Y23" s="12" t="str">
        <f t="shared" si="3"/>
        <v/>
      </c>
      <c r="Z23" s="336"/>
      <c r="AA23" s="333">
        <f>+DAYS360('Summary Financial Statement'!$I$9,'Summary Financial Statement'!$L$9)/30</f>
        <v>0</v>
      </c>
      <c r="AB23" s="334">
        <f t="shared" si="5"/>
        <v>0</v>
      </c>
      <c r="AC23" s="335">
        <f>IF(Y23="",0,'Summary Financial Statement'!$Q$22*'Summary Financial Statement'!$E$24*'Beneficiaries WP'!Q23*'Beneficiaries WP'!$AB23)</f>
        <v>0</v>
      </c>
    </row>
    <row r="24" spans="1:29" ht="13.5" x14ac:dyDescent="0.25">
      <c r="A24" s="141" t="s">
        <v>103</v>
      </c>
      <c r="B24" s="437">
        <f>+Beneficiaries!B24</f>
        <v>0</v>
      </c>
      <c r="C24" s="435">
        <f>+Beneficiaries!C24</f>
        <v>0</v>
      </c>
      <c r="D24" s="343">
        <f>SUMIFS('1.1 Staff cost'!$N$11:$N$102,'1.1 Staff cost'!$A$11:$A$102,'Beneficiaries WP'!$A24,'1.1 Staff cost'!$K$11:$K$102,'Beneficiaries WP'!D$5)+SUMIFS('1.2Travel cost&amp;1.3ind.sup. '!$T$11:$T$1306,'1.2Travel cost&amp;1.3ind.sup. '!$A$11:$A$1306,'Beneficiaries WP'!$A24,'1.2Travel cost&amp;1.3ind.sup. '!$L$11:$L$1306,'Beneficiaries WP'!D$5)+SUMIFS('1.2Travel cost&amp;1.3ind.sup. '!$U$11:$U$1306,'1.2Travel cost&amp;1.3ind.sup. '!$A$11:$A$1306,'Beneficiaries WP'!$A24,'1.2Travel cost&amp;1.3ind.sup. '!$L$11:$L$1306,'Beneficiaries WP'!D$5)+SUMIFS('1.4 Equipment'!$T$10:$T$209,'1.4 Equipment'!$A$10:$A$209,'Beneficiaries WP'!$A24,'1.4 Equipment'!$L$10:$L$209,'Beneficiaries WP'!D$5)+SUMIFS('1.5 Other costs'!$O$10:$O$309,'1.5 Other costs'!$A$10:$A$309,'Beneficiaries WP'!$A24,'1.5 Other costs'!$L$10:$L$309,'Beneficiaries WP'!D$5)</f>
        <v>0</v>
      </c>
      <c r="E24" s="343">
        <f>SUMIFS('1.1 Staff cost'!$N$11:$N$102,'1.1 Staff cost'!$A$11:$A$102,'Beneficiaries WP'!$A24,'1.1 Staff cost'!$K$11:$K$102,'Beneficiaries WP'!E$5)+SUMIFS('1.2Travel cost&amp;1.3ind.sup. '!$T$11:$T$1306,'1.2Travel cost&amp;1.3ind.sup. '!$A$11:$A$1306,'Beneficiaries WP'!$A24,'1.2Travel cost&amp;1.3ind.sup. '!$L$11:$L$1306,'Beneficiaries WP'!E$5)+SUMIFS('1.2Travel cost&amp;1.3ind.sup. '!$U$11:$U$1306,'1.2Travel cost&amp;1.3ind.sup. '!$A$11:$A$1306,'Beneficiaries WP'!$A24,'1.2Travel cost&amp;1.3ind.sup. '!$L$11:$L$1306,'Beneficiaries WP'!E$5)+SUMIFS('1.4 Equipment'!$T$10:$T$209,'1.4 Equipment'!$A$10:$A$209,'Beneficiaries WP'!$A24,'1.4 Equipment'!$L$10:$L$209,'Beneficiaries WP'!E$5)+SUMIFS('1.5 Other costs'!$O$10:$O$309,'1.5 Other costs'!$A$10:$A$309,'Beneficiaries WP'!$A24,'1.5 Other costs'!$L$10:$L$309,'Beneficiaries WP'!E$5)</f>
        <v>0</v>
      </c>
      <c r="F24" s="343">
        <f>SUMIFS('1.1 Staff cost'!$N$11:$N$102,'1.1 Staff cost'!$A$11:$A$102,'Beneficiaries WP'!$A24,'1.1 Staff cost'!$K$11:$K$102,'Beneficiaries WP'!F$5)+SUMIFS('1.2Travel cost&amp;1.3ind.sup. '!$T$11:$T$1306,'1.2Travel cost&amp;1.3ind.sup. '!$A$11:$A$1306,'Beneficiaries WP'!$A24,'1.2Travel cost&amp;1.3ind.sup. '!$L$11:$L$1306,'Beneficiaries WP'!F$5)+SUMIFS('1.2Travel cost&amp;1.3ind.sup. '!$U$11:$U$1306,'1.2Travel cost&amp;1.3ind.sup. '!$A$11:$A$1306,'Beneficiaries WP'!$A24,'1.2Travel cost&amp;1.3ind.sup. '!$L$11:$L$1306,'Beneficiaries WP'!F$5)+SUMIFS('1.4 Equipment'!$T$10:$T$209,'1.4 Equipment'!$A$10:$A$209,'Beneficiaries WP'!$A24,'1.4 Equipment'!$L$10:$L$209,'Beneficiaries WP'!F$5)+SUMIFS('1.5 Other costs'!$O$10:$O$309,'1.5 Other costs'!$A$10:$A$309,'Beneficiaries WP'!$A24,'1.5 Other costs'!$L$10:$L$309,'Beneficiaries WP'!F$5)</f>
        <v>0</v>
      </c>
      <c r="G24" s="343">
        <f>SUMIFS('1.1 Staff cost'!$N$11:$N$102,'1.1 Staff cost'!$A$11:$A$102,'Beneficiaries WP'!$A24,'1.1 Staff cost'!$K$11:$K$102,'Beneficiaries WP'!G$5)+SUMIFS('1.2Travel cost&amp;1.3ind.sup. '!$T$11:$T$1306,'1.2Travel cost&amp;1.3ind.sup. '!$A$11:$A$1306,'Beneficiaries WP'!$A24,'1.2Travel cost&amp;1.3ind.sup. '!$L$11:$L$1306,'Beneficiaries WP'!G$5)+SUMIFS('1.2Travel cost&amp;1.3ind.sup. '!$U$11:$U$1306,'1.2Travel cost&amp;1.3ind.sup. '!$A$11:$A$1306,'Beneficiaries WP'!$A24,'1.2Travel cost&amp;1.3ind.sup. '!$L$11:$L$1306,'Beneficiaries WP'!G$5)+SUMIFS('1.4 Equipment'!$T$10:$T$209,'1.4 Equipment'!$A$10:$A$209,'Beneficiaries WP'!$A24,'1.4 Equipment'!$L$10:$L$209,'Beneficiaries WP'!G$5)+SUMIFS('1.5 Other costs'!$O$10:$O$309,'1.5 Other costs'!$A$10:$A$309,'Beneficiaries WP'!$A24,'1.5 Other costs'!$L$10:$L$309,'Beneficiaries WP'!G$5)</f>
        <v>0</v>
      </c>
      <c r="H24" s="343">
        <f>SUMIFS('1.1 Staff cost'!$N$11:$N$102,'1.1 Staff cost'!$A$11:$A$102,'Beneficiaries WP'!$A24,'1.1 Staff cost'!$K$11:$K$102,'Beneficiaries WP'!H$5)+SUMIFS('1.2Travel cost&amp;1.3ind.sup. '!$T$11:$T$1306,'1.2Travel cost&amp;1.3ind.sup. '!$A$11:$A$1306,'Beneficiaries WP'!$A24,'1.2Travel cost&amp;1.3ind.sup. '!$L$11:$L$1306,'Beneficiaries WP'!H$5)+SUMIFS('1.2Travel cost&amp;1.3ind.sup. '!$U$11:$U$1306,'1.2Travel cost&amp;1.3ind.sup. '!$A$11:$A$1306,'Beneficiaries WP'!$A24,'1.2Travel cost&amp;1.3ind.sup. '!$L$11:$L$1306,'Beneficiaries WP'!H$5)+SUMIFS('1.4 Equipment'!$T$10:$T$209,'1.4 Equipment'!$A$10:$A$209,'Beneficiaries WP'!$A24,'1.4 Equipment'!$L$10:$L$209,'Beneficiaries WP'!H$5)+SUMIFS('1.5 Other costs'!$O$10:$O$309,'1.5 Other costs'!$A$10:$A$309,'Beneficiaries WP'!$A24,'1.5 Other costs'!$L$10:$L$309,'Beneficiaries WP'!H$5)</f>
        <v>0</v>
      </c>
      <c r="I24" s="343">
        <f>SUMIFS('1.1 Staff cost'!$N$11:$N$102,'1.1 Staff cost'!$A$11:$A$102,'Beneficiaries WP'!$A24,'1.1 Staff cost'!$K$11:$K$102,'Beneficiaries WP'!I$5)+SUMIFS('1.2Travel cost&amp;1.3ind.sup. '!$T$11:$T$1306,'1.2Travel cost&amp;1.3ind.sup. '!$A$11:$A$1306,'Beneficiaries WP'!$A24,'1.2Travel cost&amp;1.3ind.sup. '!$L$11:$L$1306,'Beneficiaries WP'!I$5)+SUMIFS('1.2Travel cost&amp;1.3ind.sup. '!$U$11:$U$1306,'1.2Travel cost&amp;1.3ind.sup. '!$A$11:$A$1306,'Beneficiaries WP'!$A24,'1.2Travel cost&amp;1.3ind.sup. '!$L$11:$L$1306,'Beneficiaries WP'!I$5)+SUMIFS('1.4 Equipment'!$T$10:$T$209,'1.4 Equipment'!$A$10:$A$209,'Beneficiaries WP'!$A24,'1.4 Equipment'!$L$10:$L$209,'Beneficiaries WP'!I$5)+SUMIFS('1.5 Other costs'!$O$10:$O$309,'1.5 Other costs'!$A$10:$A$309,'Beneficiaries WP'!$A24,'1.5 Other costs'!$L$10:$L$309,'Beneficiaries WP'!I$5)</f>
        <v>0</v>
      </c>
      <c r="J24" s="343">
        <f>SUMIFS('1.1 Staff cost'!$N$11:$N$102,'1.1 Staff cost'!$A$11:$A$102,'Beneficiaries WP'!$A24,'1.1 Staff cost'!$K$11:$K$102,'Beneficiaries WP'!J$5)+SUMIFS('1.2Travel cost&amp;1.3ind.sup. '!$T$11:$T$1306,'1.2Travel cost&amp;1.3ind.sup. '!$A$11:$A$1306,'Beneficiaries WP'!$A24,'1.2Travel cost&amp;1.3ind.sup. '!$L$11:$L$1306,'Beneficiaries WP'!J$5)+SUMIFS('1.2Travel cost&amp;1.3ind.sup. '!$U$11:$U$1306,'1.2Travel cost&amp;1.3ind.sup. '!$A$11:$A$1306,'Beneficiaries WP'!$A24,'1.2Travel cost&amp;1.3ind.sup. '!$L$11:$L$1306,'Beneficiaries WP'!J$5)+SUMIFS('1.4 Equipment'!$T$10:$T$209,'1.4 Equipment'!$A$10:$A$209,'Beneficiaries WP'!$A24,'1.4 Equipment'!$L$10:$L$209,'Beneficiaries WP'!J$5)+SUMIFS('1.5 Other costs'!$O$10:$O$309,'1.5 Other costs'!$A$10:$A$309,'Beneficiaries WP'!$A24,'1.5 Other costs'!$L$10:$L$309,'Beneficiaries WP'!J$5)</f>
        <v>0</v>
      </c>
      <c r="K24" s="343">
        <f>SUMIFS('1.1 Staff cost'!$N$11:$N$102,'1.1 Staff cost'!$A$11:$A$102,'Beneficiaries WP'!$A24,'1.1 Staff cost'!$K$11:$K$102,'Beneficiaries WP'!K$5)+SUMIFS('1.2Travel cost&amp;1.3ind.sup. '!$T$11:$T$1306,'1.2Travel cost&amp;1.3ind.sup. '!$A$11:$A$1306,'Beneficiaries WP'!$A24,'1.2Travel cost&amp;1.3ind.sup. '!$L$11:$L$1306,'Beneficiaries WP'!K$5)+SUMIFS('1.2Travel cost&amp;1.3ind.sup. '!$U$11:$U$1306,'1.2Travel cost&amp;1.3ind.sup. '!$A$11:$A$1306,'Beneficiaries WP'!$A24,'1.2Travel cost&amp;1.3ind.sup. '!$L$11:$L$1306,'Beneficiaries WP'!K$5)+SUMIFS('1.4 Equipment'!$T$10:$T$209,'1.4 Equipment'!$A$10:$A$209,'Beneficiaries WP'!$A24,'1.4 Equipment'!$L$10:$L$209,'Beneficiaries WP'!K$5)+SUMIFS('1.5 Other costs'!$O$10:$O$309,'1.5 Other costs'!$A$10:$A$309,'Beneficiaries WP'!$A24,'1.5 Other costs'!$L$10:$L$309,'Beneficiaries WP'!K$5)</f>
        <v>0</v>
      </c>
      <c r="L24" s="343">
        <f>SUMIFS('1.1 Staff cost'!$N$11:$N$102,'1.1 Staff cost'!$A$11:$A$102,'Beneficiaries WP'!$A24,'1.1 Staff cost'!$K$11:$K$102,'Beneficiaries WP'!L$5)+SUMIFS('1.2Travel cost&amp;1.3ind.sup. '!$T$11:$T$1306,'1.2Travel cost&amp;1.3ind.sup. '!$A$11:$A$1306,'Beneficiaries WP'!$A24,'1.2Travel cost&amp;1.3ind.sup. '!$L$11:$L$1306,'Beneficiaries WP'!L$5)+SUMIFS('1.2Travel cost&amp;1.3ind.sup. '!$U$11:$U$1306,'1.2Travel cost&amp;1.3ind.sup. '!$A$11:$A$1306,'Beneficiaries WP'!$A24,'1.2Travel cost&amp;1.3ind.sup. '!$L$11:$L$1306,'Beneficiaries WP'!L$5)+SUMIFS('1.4 Equipment'!$T$10:$T$209,'1.4 Equipment'!$A$10:$A$209,'Beneficiaries WP'!$A24,'1.4 Equipment'!$L$10:$L$209,'Beneficiaries WP'!L$5)+SUMIFS('1.5 Other costs'!$O$10:$O$309,'1.5 Other costs'!$A$10:$A$309,'Beneficiaries WP'!$A24,'1.5 Other costs'!$L$10:$L$309,'Beneficiaries WP'!L$5)</f>
        <v>0</v>
      </c>
      <c r="M24" s="343">
        <f>SUMIFS('1.1 Staff cost'!$N$11:$N$102,'1.1 Staff cost'!$A$11:$A$102,'Beneficiaries WP'!$A24,'1.1 Staff cost'!$K$11:$K$102,'Beneficiaries WP'!M$5)+SUMIFS('1.2Travel cost&amp;1.3ind.sup. '!$T$11:$T$1306,'1.2Travel cost&amp;1.3ind.sup. '!$A$11:$A$1306,'Beneficiaries WP'!$A24,'1.2Travel cost&amp;1.3ind.sup. '!$L$11:$L$1306,'Beneficiaries WP'!M$5)+SUMIFS('1.2Travel cost&amp;1.3ind.sup. '!$U$11:$U$1306,'1.2Travel cost&amp;1.3ind.sup. '!$A$11:$A$1306,'Beneficiaries WP'!$A24,'1.2Travel cost&amp;1.3ind.sup. '!$L$11:$L$1306,'Beneficiaries WP'!M$5)+SUMIFS('1.4 Equipment'!$T$10:$T$209,'1.4 Equipment'!$A$10:$A$209,'Beneficiaries WP'!$A24,'1.4 Equipment'!$L$10:$L$209,'Beneficiaries WP'!M$5)+SUMIFS('1.5 Other costs'!$O$10:$O$309,'1.5 Other costs'!$A$10:$A$309,'Beneficiaries WP'!$A24,'1.5 Other costs'!$L$10:$L$309,'Beneficiaries WP'!M$5)</f>
        <v>0</v>
      </c>
      <c r="N24" s="343">
        <f>SUMIFS('1.1 Staff cost'!$N$11:$N$102,'1.1 Staff cost'!$A$11:$A$102,'Beneficiaries WP'!$A24,'1.1 Staff cost'!$K$11:$K$102,'Beneficiaries WP'!N$5)+SUMIFS('1.2Travel cost&amp;1.3ind.sup. '!$T$11:$T$1306,'1.2Travel cost&amp;1.3ind.sup. '!$A$11:$A$1306,'Beneficiaries WP'!$A24,'1.2Travel cost&amp;1.3ind.sup. '!$L$11:$L$1306,'Beneficiaries WP'!N$5)+SUMIFS('1.2Travel cost&amp;1.3ind.sup. '!$U$11:$U$1306,'1.2Travel cost&amp;1.3ind.sup. '!$A$11:$A$1306,'Beneficiaries WP'!$A24,'1.2Travel cost&amp;1.3ind.sup. '!$L$11:$L$1306,'Beneficiaries WP'!N$5)+SUMIFS('1.4 Equipment'!$T$10:$T$209,'1.4 Equipment'!$A$10:$A$209,'Beneficiaries WP'!$A24,'1.4 Equipment'!$L$10:$L$209,'Beneficiaries WP'!N$5)+SUMIFS('1.5 Other costs'!$O$10:$O$309,'1.5 Other costs'!$A$10:$A$309,'Beneficiaries WP'!$A24,'1.5 Other costs'!$L$10:$L$309,'Beneficiaries WP'!N$5)</f>
        <v>0</v>
      </c>
      <c r="O24" s="343">
        <f>SUMIFS('1.1 Staff cost'!$N$11:$N$102,'1.1 Staff cost'!$A$11:$A$102,'Beneficiaries WP'!$A24,'1.1 Staff cost'!$K$11:$K$102,'Beneficiaries WP'!O$5)+SUMIFS('1.2Travel cost&amp;1.3ind.sup. '!$T$11:$T$1306,'1.2Travel cost&amp;1.3ind.sup. '!$A$11:$A$1306,'Beneficiaries WP'!$A24,'1.2Travel cost&amp;1.3ind.sup. '!$L$11:$L$1306,'Beneficiaries WP'!O$5)+SUMIFS('1.2Travel cost&amp;1.3ind.sup. '!$U$11:$U$1306,'1.2Travel cost&amp;1.3ind.sup. '!$A$11:$A$1306,'Beneficiaries WP'!$A24,'1.2Travel cost&amp;1.3ind.sup. '!$L$11:$L$1306,'Beneficiaries WP'!O$5)+SUMIFS('1.4 Equipment'!$T$10:$T$209,'1.4 Equipment'!$A$10:$A$209,'Beneficiaries WP'!$A24,'1.4 Equipment'!$L$10:$L$209,'Beneficiaries WP'!O$5)+SUMIFS('1.5 Other costs'!$O$10:$O$309,'1.5 Other costs'!$A$10:$A$309,'Beneficiaries WP'!$A24,'1.5 Other costs'!$L$10:$L$309,'Beneficiaries WP'!O$5)</f>
        <v>0</v>
      </c>
      <c r="P24" s="341">
        <f t="shared" si="2"/>
        <v>0</v>
      </c>
      <c r="Q24" s="344" t="str">
        <f t="shared" si="4"/>
        <v/>
      </c>
      <c r="R24" s="342" t="e">
        <f>+(P24*$R$7)*('Summary Financial Statement'!$K$24/'Summary Financial Statement'!$H$24)</f>
        <v>#DIV/0!</v>
      </c>
      <c r="S24" s="445" t="e">
        <f>+Beneficiaries!#REF!</f>
        <v>#REF!</v>
      </c>
      <c r="T24" s="445" t="e">
        <f>+Beneficiaries!#REF!</f>
        <v>#REF!</v>
      </c>
      <c r="U24" s="443" t="str">
        <f>IF(Beneficiaries!L24=0,"",Beneficiaries!L24)</f>
        <v/>
      </c>
      <c r="V24" s="444" t="str">
        <f>IF(Beneficiaries!M24=0,"",Beneficiaries!M24)</f>
        <v/>
      </c>
      <c r="W24" s="354" t="e">
        <f>#REF!</f>
        <v>#REF!</v>
      </c>
      <c r="X24" s="75"/>
      <c r="Y24" s="12" t="str">
        <f t="shared" si="3"/>
        <v/>
      </c>
      <c r="Z24" s="336"/>
      <c r="AA24" s="333">
        <f>+DAYS360('Summary Financial Statement'!$I$9,'Summary Financial Statement'!$L$9)/30</f>
        <v>0</v>
      </c>
      <c r="AB24" s="334">
        <f t="shared" si="5"/>
        <v>0</v>
      </c>
      <c r="AC24" s="335">
        <f>IF(Y24="",0,'Summary Financial Statement'!$Q$22*'Summary Financial Statement'!$E$24*'Beneficiaries WP'!Q24*'Beneficiaries WP'!$AB24)</f>
        <v>0</v>
      </c>
    </row>
    <row r="25" spans="1:29" ht="13.5" x14ac:dyDescent="0.25">
      <c r="A25" s="141" t="s">
        <v>104</v>
      </c>
      <c r="B25" s="437">
        <f>+Beneficiaries!B25</f>
        <v>0</v>
      </c>
      <c r="C25" s="435">
        <f>+Beneficiaries!C25</f>
        <v>0</v>
      </c>
      <c r="D25" s="343">
        <f>SUMIFS('1.1 Staff cost'!$N$11:$N$102,'1.1 Staff cost'!$A$11:$A$102,'Beneficiaries WP'!$A25,'1.1 Staff cost'!$K$11:$K$102,'Beneficiaries WP'!D$5)+SUMIFS('1.2Travel cost&amp;1.3ind.sup. '!$T$11:$T$1306,'1.2Travel cost&amp;1.3ind.sup. '!$A$11:$A$1306,'Beneficiaries WP'!$A25,'1.2Travel cost&amp;1.3ind.sup. '!$L$11:$L$1306,'Beneficiaries WP'!D$5)+SUMIFS('1.2Travel cost&amp;1.3ind.sup. '!$U$11:$U$1306,'1.2Travel cost&amp;1.3ind.sup. '!$A$11:$A$1306,'Beneficiaries WP'!$A25,'1.2Travel cost&amp;1.3ind.sup. '!$L$11:$L$1306,'Beneficiaries WP'!D$5)+SUMIFS('1.4 Equipment'!$T$10:$T$209,'1.4 Equipment'!$A$10:$A$209,'Beneficiaries WP'!$A25,'1.4 Equipment'!$L$10:$L$209,'Beneficiaries WP'!D$5)+SUMIFS('1.5 Other costs'!$O$10:$O$309,'1.5 Other costs'!$A$10:$A$309,'Beneficiaries WP'!$A25,'1.5 Other costs'!$L$10:$L$309,'Beneficiaries WP'!D$5)</f>
        <v>0</v>
      </c>
      <c r="E25" s="343">
        <f>SUMIFS('1.1 Staff cost'!$N$11:$N$102,'1.1 Staff cost'!$A$11:$A$102,'Beneficiaries WP'!$A25,'1.1 Staff cost'!$K$11:$K$102,'Beneficiaries WP'!E$5)+SUMIFS('1.2Travel cost&amp;1.3ind.sup. '!$T$11:$T$1306,'1.2Travel cost&amp;1.3ind.sup. '!$A$11:$A$1306,'Beneficiaries WP'!$A25,'1.2Travel cost&amp;1.3ind.sup. '!$L$11:$L$1306,'Beneficiaries WP'!E$5)+SUMIFS('1.2Travel cost&amp;1.3ind.sup. '!$U$11:$U$1306,'1.2Travel cost&amp;1.3ind.sup. '!$A$11:$A$1306,'Beneficiaries WP'!$A25,'1.2Travel cost&amp;1.3ind.sup. '!$L$11:$L$1306,'Beneficiaries WP'!E$5)+SUMIFS('1.4 Equipment'!$T$10:$T$209,'1.4 Equipment'!$A$10:$A$209,'Beneficiaries WP'!$A25,'1.4 Equipment'!$L$10:$L$209,'Beneficiaries WP'!E$5)+SUMIFS('1.5 Other costs'!$O$10:$O$309,'1.5 Other costs'!$A$10:$A$309,'Beneficiaries WP'!$A25,'1.5 Other costs'!$L$10:$L$309,'Beneficiaries WP'!E$5)</f>
        <v>0</v>
      </c>
      <c r="F25" s="343">
        <f>SUMIFS('1.1 Staff cost'!$N$11:$N$102,'1.1 Staff cost'!$A$11:$A$102,'Beneficiaries WP'!$A25,'1.1 Staff cost'!$K$11:$K$102,'Beneficiaries WP'!F$5)+SUMIFS('1.2Travel cost&amp;1.3ind.sup. '!$T$11:$T$1306,'1.2Travel cost&amp;1.3ind.sup. '!$A$11:$A$1306,'Beneficiaries WP'!$A25,'1.2Travel cost&amp;1.3ind.sup. '!$L$11:$L$1306,'Beneficiaries WP'!F$5)+SUMIFS('1.2Travel cost&amp;1.3ind.sup. '!$U$11:$U$1306,'1.2Travel cost&amp;1.3ind.sup. '!$A$11:$A$1306,'Beneficiaries WP'!$A25,'1.2Travel cost&amp;1.3ind.sup. '!$L$11:$L$1306,'Beneficiaries WP'!F$5)+SUMIFS('1.4 Equipment'!$T$10:$T$209,'1.4 Equipment'!$A$10:$A$209,'Beneficiaries WP'!$A25,'1.4 Equipment'!$L$10:$L$209,'Beneficiaries WP'!F$5)+SUMIFS('1.5 Other costs'!$O$10:$O$309,'1.5 Other costs'!$A$10:$A$309,'Beneficiaries WP'!$A25,'1.5 Other costs'!$L$10:$L$309,'Beneficiaries WP'!F$5)</f>
        <v>0</v>
      </c>
      <c r="G25" s="343">
        <f>SUMIFS('1.1 Staff cost'!$N$11:$N$102,'1.1 Staff cost'!$A$11:$A$102,'Beneficiaries WP'!$A25,'1.1 Staff cost'!$K$11:$K$102,'Beneficiaries WP'!G$5)+SUMIFS('1.2Travel cost&amp;1.3ind.sup. '!$T$11:$T$1306,'1.2Travel cost&amp;1.3ind.sup. '!$A$11:$A$1306,'Beneficiaries WP'!$A25,'1.2Travel cost&amp;1.3ind.sup. '!$L$11:$L$1306,'Beneficiaries WP'!G$5)+SUMIFS('1.2Travel cost&amp;1.3ind.sup. '!$U$11:$U$1306,'1.2Travel cost&amp;1.3ind.sup. '!$A$11:$A$1306,'Beneficiaries WP'!$A25,'1.2Travel cost&amp;1.3ind.sup. '!$L$11:$L$1306,'Beneficiaries WP'!G$5)+SUMIFS('1.4 Equipment'!$T$10:$T$209,'1.4 Equipment'!$A$10:$A$209,'Beneficiaries WP'!$A25,'1.4 Equipment'!$L$10:$L$209,'Beneficiaries WP'!G$5)+SUMIFS('1.5 Other costs'!$O$10:$O$309,'1.5 Other costs'!$A$10:$A$309,'Beneficiaries WP'!$A25,'1.5 Other costs'!$L$10:$L$309,'Beneficiaries WP'!G$5)</f>
        <v>0</v>
      </c>
      <c r="H25" s="343">
        <f>SUMIFS('1.1 Staff cost'!$N$11:$N$102,'1.1 Staff cost'!$A$11:$A$102,'Beneficiaries WP'!$A25,'1.1 Staff cost'!$K$11:$K$102,'Beneficiaries WP'!H$5)+SUMIFS('1.2Travel cost&amp;1.3ind.sup. '!$T$11:$T$1306,'1.2Travel cost&amp;1.3ind.sup. '!$A$11:$A$1306,'Beneficiaries WP'!$A25,'1.2Travel cost&amp;1.3ind.sup. '!$L$11:$L$1306,'Beneficiaries WP'!H$5)+SUMIFS('1.2Travel cost&amp;1.3ind.sup. '!$U$11:$U$1306,'1.2Travel cost&amp;1.3ind.sup. '!$A$11:$A$1306,'Beneficiaries WP'!$A25,'1.2Travel cost&amp;1.3ind.sup. '!$L$11:$L$1306,'Beneficiaries WP'!H$5)+SUMIFS('1.4 Equipment'!$T$10:$T$209,'1.4 Equipment'!$A$10:$A$209,'Beneficiaries WP'!$A25,'1.4 Equipment'!$L$10:$L$209,'Beneficiaries WP'!H$5)+SUMIFS('1.5 Other costs'!$O$10:$O$309,'1.5 Other costs'!$A$10:$A$309,'Beneficiaries WP'!$A25,'1.5 Other costs'!$L$10:$L$309,'Beneficiaries WP'!H$5)</f>
        <v>0</v>
      </c>
      <c r="I25" s="343">
        <f>SUMIFS('1.1 Staff cost'!$N$11:$N$102,'1.1 Staff cost'!$A$11:$A$102,'Beneficiaries WP'!$A25,'1.1 Staff cost'!$K$11:$K$102,'Beneficiaries WP'!I$5)+SUMIFS('1.2Travel cost&amp;1.3ind.sup. '!$T$11:$T$1306,'1.2Travel cost&amp;1.3ind.sup. '!$A$11:$A$1306,'Beneficiaries WP'!$A25,'1.2Travel cost&amp;1.3ind.sup. '!$L$11:$L$1306,'Beneficiaries WP'!I$5)+SUMIFS('1.2Travel cost&amp;1.3ind.sup. '!$U$11:$U$1306,'1.2Travel cost&amp;1.3ind.sup. '!$A$11:$A$1306,'Beneficiaries WP'!$A25,'1.2Travel cost&amp;1.3ind.sup. '!$L$11:$L$1306,'Beneficiaries WP'!I$5)+SUMIFS('1.4 Equipment'!$T$10:$T$209,'1.4 Equipment'!$A$10:$A$209,'Beneficiaries WP'!$A25,'1.4 Equipment'!$L$10:$L$209,'Beneficiaries WP'!I$5)+SUMIFS('1.5 Other costs'!$O$10:$O$309,'1.5 Other costs'!$A$10:$A$309,'Beneficiaries WP'!$A25,'1.5 Other costs'!$L$10:$L$309,'Beneficiaries WP'!I$5)</f>
        <v>0</v>
      </c>
      <c r="J25" s="343">
        <f>SUMIFS('1.1 Staff cost'!$N$11:$N$102,'1.1 Staff cost'!$A$11:$A$102,'Beneficiaries WP'!$A25,'1.1 Staff cost'!$K$11:$K$102,'Beneficiaries WP'!J$5)+SUMIFS('1.2Travel cost&amp;1.3ind.sup. '!$T$11:$T$1306,'1.2Travel cost&amp;1.3ind.sup. '!$A$11:$A$1306,'Beneficiaries WP'!$A25,'1.2Travel cost&amp;1.3ind.sup. '!$L$11:$L$1306,'Beneficiaries WP'!J$5)+SUMIFS('1.2Travel cost&amp;1.3ind.sup. '!$U$11:$U$1306,'1.2Travel cost&amp;1.3ind.sup. '!$A$11:$A$1306,'Beneficiaries WP'!$A25,'1.2Travel cost&amp;1.3ind.sup. '!$L$11:$L$1306,'Beneficiaries WP'!J$5)+SUMIFS('1.4 Equipment'!$T$10:$T$209,'1.4 Equipment'!$A$10:$A$209,'Beneficiaries WP'!$A25,'1.4 Equipment'!$L$10:$L$209,'Beneficiaries WP'!J$5)+SUMIFS('1.5 Other costs'!$O$10:$O$309,'1.5 Other costs'!$A$10:$A$309,'Beneficiaries WP'!$A25,'1.5 Other costs'!$L$10:$L$309,'Beneficiaries WP'!J$5)</f>
        <v>0</v>
      </c>
      <c r="K25" s="343">
        <f>SUMIFS('1.1 Staff cost'!$N$11:$N$102,'1.1 Staff cost'!$A$11:$A$102,'Beneficiaries WP'!$A25,'1.1 Staff cost'!$K$11:$K$102,'Beneficiaries WP'!K$5)+SUMIFS('1.2Travel cost&amp;1.3ind.sup. '!$T$11:$T$1306,'1.2Travel cost&amp;1.3ind.sup. '!$A$11:$A$1306,'Beneficiaries WP'!$A25,'1.2Travel cost&amp;1.3ind.sup. '!$L$11:$L$1306,'Beneficiaries WP'!K$5)+SUMIFS('1.2Travel cost&amp;1.3ind.sup. '!$U$11:$U$1306,'1.2Travel cost&amp;1.3ind.sup. '!$A$11:$A$1306,'Beneficiaries WP'!$A25,'1.2Travel cost&amp;1.3ind.sup. '!$L$11:$L$1306,'Beneficiaries WP'!K$5)+SUMIFS('1.4 Equipment'!$T$10:$T$209,'1.4 Equipment'!$A$10:$A$209,'Beneficiaries WP'!$A25,'1.4 Equipment'!$L$10:$L$209,'Beneficiaries WP'!K$5)+SUMIFS('1.5 Other costs'!$O$10:$O$309,'1.5 Other costs'!$A$10:$A$309,'Beneficiaries WP'!$A25,'1.5 Other costs'!$L$10:$L$309,'Beneficiaries WP'!K$5)</f>
        <v>0</v>
      </c>
      <c r="L25" s="343">
        <f>SUMIFS('1.1 Staff cost'!$N$11:$N$102,'1.1 Staff cost'!$A$11:$A$102,'Beneficiaries WP'!$A25,'1.1 Staff cost'!$K$11:$K$102,'Beneficiaries WP'!L$5)+SUMIFS('1.2Travel cost&amp;1.3ind.sup. '!$T$11:$T$1306,'1.2Travel cost&amp;1.3ind.sup. '!$A$11:$A$1306,'Beneficiaries WP'!$A25,'1.2Travel cost&amp;1.3ind.sup. '!$L$11:$L$1306,'Beneficiaries WP'!L$5)+SUMIFS('1.2Travel cost&amp;1.3ind.sup. '!$U$11:$U$1306,'1.2Travel cost&amp;1.3ind.sup. '!$A$11:$A$1306,'Beneficiaries WP'!$A25,'1.2Travel cost&amp;1.3ind.sup. '!$L$11:$L$1306,'Beneficiaries WP'!L$5)+SUMIFS('1.4 Equipment'!$T$10:$T$209,'1.4 Equipment'!$A$10:$A$209,'Beneficiaries WP'!$A25,'1.4 Equipment'!$L$10:$L$209,'Beneficiaries WP'!L$5)+SUMIFS('1.5 Other costs'!$O$10:$O$309,'1.5 Other costs'!$A$10:$A$309,'Beneficiaries WP'!$A25,'1.5 Other costs'!$L$10:$L$309,'Beneficiaries WP'!L$5)</f>
        <v>0</v>
      </c>
      <c r="M25" s="343">
        <f>SUMIFS('1.1 Staff cost'!$N$11:$N$102,'1.1 Staff cost'!$A$11:$A$102,'Beneficiaries WP'!$A25,'1.1 Staff cost'!$K$11:$K$102,'Beneficiaries WP'!M$5)+SUMIFS('1.2Travel cost&amp;1.3ind.sup. '!$T$11:$T$1306,'1.2Travel cost&amp;1.3ind.sup. '!$A$11:$A$1306,'Beneficiaries WP'!$A25,'1.2Travel cost&amp;1.3ind.sup. '!$L$11:$L$1306,'Beneficiaries WP'!M$5)+SUMIFS('1.2Travel cost&amp;1.3ind.sup. '!$U$11:$U$1306,'1.2Travel cost&amp;1.3ind.sup. '!$A$11:$A$1306,'Beneficiaries WP'!$A25,'1.2Travel cost&amp;1.3ind.sup. '!$L$11:$L$1306,'Beneficiaries WP'!M$5)+SUMIFS('1.4 Equipment'!$T$10:$T$209,'1.4 Equipment'!$A$10:$A$209,'Beneficiaries WP'!$A25,'1.4 Equipment'!$L$10:$L$209,'Beneficiaries WP'!M$5)+SUMIFS('1.5 Other costs'!$O$10:$O$309,'1.5 Other costs'!$A$10:$A$309,'Beneficiaries WP'!$A25,'1.5 Other costs'!$L$10:$L$309,'Beneficiaries WP'!M$5)</f>
        <v>0</v>
      </c>
      <c r="N25" s="343">
        <f>SUMIFS('1.1 Staff cost'!$N$11:$N$102,'1.1 Staff cost'!$A$11:$A$102,'Beneficiaries WP'!$A25,'1.1 Staff cost'!$K$11:$K$102,'Beneficiaries WP'!N$5)+SUMIFS('1.2Travel cost&amp;1.3ind.sup. '!$T$11:$T$1306,'1.2Travel cost&amp;1.3ind.sup. '!$A$11:$A$1306,'Beneficiaries WP'!$A25,'1.2Travel cost&amp;1.3ind.sup. '!$L$11:$L$1306,'Beneficiaries WP'!N$5)+SUMIFS('1.2Travel cost&amp;1.3ind.sup. '!$U$11:$U$1306,'1.2Travel cost&amp;1.3ind.sup. '!$A$11:$A$1306,'Beneficiaries WP'!$A25,'1.2Travel cost&amp;1.3ind.sup. '!$L$11:$L$1306,'Beneficiaries WP'!N$5)+SUMIFS('1.4 Equipment'!$T$10:$T$209,'1.4 Equipment'!$A$10:$A$209,'Beneficiaries WP'!$A25,'1.4 Equipment'!$L$10:$L$209,'Beneficiaries WP'!N$5)+SUMIFS('1.5 Other costs'!$O$10:$O$309,'1.5 Other costs'!$A$10:$A$309,'Beneficiaries WP'!$A25,'1.5 Other costs'!$L$10:$L$309,'Beneficiaries WP'!N$5)</f>
        <v>0</v>
      </c>
      <c r="O25" s="343">
        <f>SUMIFS('1.1 Staff cost'!$N$11:$N$102,'1.1 Staff cost'!$A$11:$A$102,'Beneficiaries WP'!$A25,'1.1 Staff cost'!$K$11:$K$102,'Beneficiaries WP'!O$5)+SUMIFS('1.2Travel cost&amp;1.3ind.sup. '!$T$11:$T$1306,'1.2Travel cost&amp;1.3ind.sup. '!$A$11:$A$1306,'Beneficiaries WP'!$A25,'1.2Travel cost&amp;1.3ind.sup. '!$L$11:$L$1306,'Beneficiaries WP'!O$5)+SUMIFS('1.2Travel cost&amp;1.3ind.sup. '!$U$11:$U$1306,'1.2Travel cost&amp;1.3ind.sup. '!$A$11:$A$1306,'Beneficiaries WP'!$A25,'1.2Travel cost&amp;1.3ind.sup. '!$L$11:$L$1306,'Beneficiaries WP'!O$5)+SUMIFS('1.4 Equipment'!$T$10:$T$209,'1.4 Equipment'!$A$10:$A$209,'Beneficiaries WP'!$A25,'1.4 Equipment'!$L$10:$L$209,'Beneficiaries WP'!O$5)+SUMIFS('1.5 Other costs'!$O$10:$O$309,'1.5 Other costs'!$A$10:$A$309,'Beneficiaries WP'!$A25,'1.5 Other costs'!$L$10:$L$309,'Beneficiaries WP'!O$5)</f>
        <v>0</v>
      </c>
      <c r="P25" s="341">
        <f t="shared" si="2"/>
        <v>0</v>
      </c>
      <c r="Q25" s="344" t="str">
        <f t="shared" si="4"/>
        <v/>
      </c>
      <c r="R25" s="342" t="e">
        <f>+(P25*$R$7)*('Summary Financial Statement'!$K$24/'Summary Financial Statement'!$H$24)</f>
        <v>#DIV/0!</v>
      </c>
      <c r="S25" s="445" t="e">
        <f>+Beneficiaries!#REF!</f>
        <v>#REF!</v>
      </c>
      <c r="T25" s="445" t="e">
        <f>+Beneficiaries!#REF!</f>
        <v>#REF!</v>
      </c>
      <c r="U25" s="443" t="str">
        <f>IF(Beneficiaries!L25=0,"",Beneficiaries!L25)</f>
        <v/>
      </c>
      <c r="V25" s="444" t="str">
        <f>IF(Beneficiaries!M25=0,"",Beneficiaries!M25)</f>
        <v/>
      </c>
      <c r="W25" s="354" t="e">
        <f>#REF!</f>
        <v>#REF!</v>
      </c>
      <c r="X25" s="75"/>
      <c r="Y25" s="12" t="str">
        <f t="shared" si="3"/>
        <v/>
      </c>
      <c r="Z25" s="336"/>
      <c r="AA25" s="333">
        <f>+DAYS360('Summary Financial Statement'!$I$9,'Summary Financial Statement'!$L$9)/30</f>
        <v>0</v>
      </c>
      <c r="AB25" s="334">
        <f t="shared" si="5"/>
        <v>0</v>
      </c>
      <c r="AC25" s="335">
        <f>IF(Y25="",0,'Summary Financial Statement'!$Q$22*'Summary Financial Statement'!$E$24*'Beneficiaries WP'!Q25*'Beneficiaries WP'!$AB25)</f>
        <v>0</v>
      </c>
    </row>
    <row r="26" spans="1:29" ht="13.5" x14ac:dyDescent="0.25">
      <c r="A26" s="141" t="s">
        <v>105</v>
      </c>
      <c r="B26" s="437">
        <f>+Beneficiaries!B26</f>
        <v>0</v>
      </c>
      <c r="C26" s="435">
        <f>+Beneficiaries!C26</f>
        <v>0</v>
      </c>
      <c r="D26" s="343">
        <f>SUMIFS('1.1 Staff cost'!$N$11:$N$102,'1.1 Staff cost'!$A$11:$A$102,'Beneficiaries WP'!$A26,'1.1 Staff cost'!$K$11:$K$102,'Beneficiaries WP'!D$5)+SUMIFS('1.2Travel cost&amp;1.3ind.sup. '!$T$11:$T$1306,'1.2Travel cost&amp;1.3ind.sup. '!$A$11:$A$1306,'Beneficiaries WP'!$A26,'1.2Travel cost&amp;1.3ind.sup. '!$L$11:$L$1306,'Beneficiaries WP'!D$5)+SUMIFS('1.2Travel cost&amp;1.3ind.sup. '!$U$11:$U$1306,'1.2Travel cost&amp;1.3ind.sup. '!$A$11:$A$1306,'Beneficiaries WP'!$A26,'1.2Travel cost&amp;1.3ind.sup. '!$L$11:$L$1306,'Beneficiaries WP'!D$5)+SUMIFS('1.4 Equipment'!$T$10:$T$209,'1.4 Equipment'!$A$10:$A$209,'Beneficiaries WP'!$A26,'1.4 Equipment'!$L$10:$L$209,'Beneficiaries WP'!D$5)+SUMIFS('1.5 Other costs'!$O$10:$O$309,'1.5 Other costs'!$A$10:$A$309,'Beneficiaries WP'!$A26,'1.5 Other costs'!$L$10:$L$309,'Beneficiaries WP'!D$5)</f>
        <v>0</v>
      </c>
      <c r="E26" s="343">
        <f>SUMIFS('1.1 Staff cost'!$N$11:$N$102,'1.1 Staff cost'!$A$11:$A$102,'Beneficiaries WP'!$A26,'1.1 Staff cost'!$K$11:$K$102,'Beneficiaries WP'!E$5)+SUMIFS('1.2Travel cost&amp;1.3ind.sup. '!$T$11:$T$1306,'1.2Travel cost&amp;1.3ind.sup. '!$A$11:$A$1306,'Beneficiaries WP'!$A26,'1.2Travel cost&amp;1.3ind.sup. '!$L$11:$L$1306,'Beneficiaries WP'!E$5)+SUMIFS('1.2Travel cost&amp;1.3ind.sup. '!$U$11:$U$1306,'1.2Travel cost&amp;1.3ind.sup. '!$A$11:$A$1306,'Beneficiaries WP'!$A26,'1.2Travel cost&amp;1.3ind.sup. '!$L$11:$L$1306,'Beneficiaries WP'!E$5)+SUMIFS('1.4 Equipment'!$T$10:$T$209,'1.4 Equipment'!$A$10:$A$209,'Beneficiaries WP'!$A26,'1.4 Equipment'!$L$10:$L$209,'Beneficiaries WP'!E$5)+SUMIFS('1.5 Other costs'!$O$10:$O$309,'1.5 Other costs'!$A$10:$A$309,'Beneficiaries WP'!$A26,'1.5 Other costs'!$L$10:$L$309,'Beneficiaries WP'!E$5)</f>
        <v>0</v>
      </c>
      <c r="F26" s="343">
        <f>SUMIFS('1.1 Staff cost'!$N$11:$N$102,'1.1 Staff cost'!$A$11:$A$102,'Beneficiaries WP'!$A26,'1.1 Staff cost'!$K$11:$K$102,'Beneficiaries WP'!F$5)+SUMIFS('1.2Travel cost&amp;1.3ind.sup. '!$T$11:$T$1306,'1.2Travel cost&amp;1.3ind.sup. '!$A$11:$A$1306,'Beneficiaries WP'!$A26,'1.2Travel cost&amp;1.3ind.sup. '!$L$11:$L$1306,'Beneficiaries WP'!F$5)+SUMIFS('1.2Travel cost&amp;1.3ind.sup. '!$U$11:$U$1306,'1.2Travel cost&amp;1.3ind.sup. '!$A$11:$A$1306,'Beneficiaries WP'!$A26,'1.2Travel cost&amp;1.3ind.sup. '!$L$11:$L$1306,'Beneficiaries WP'!F$5)+SUMIFS('1.4 Equipment'!$T$10:$T$209,'1.4 Equipment'!$A$10:$A$209,'Beneficiaries WP'!$A26,'1.4 Equipment'!$L$10:$L$209,'Beneficiaries WP'!F$5)+SUMIFS('1.5 Other costs'!$O$10:$O$309,'1.5 Other costs'!$A$10:$A$309,'Beneficiaries WP'!$A26,'1.5 Other costs'!$L$10:$L$309,'Beneficiaries WP'!F$5)</f>
        <v>0</v>
      </c>
      <c r="G26" s="343">
        <f>SUMIFS('1.1 Staff cost'!$N$11:$N$102,'1.1 Staff cost'!$A$11:$A$102,'Beneficiaries WP'!$A26,'1.1 Staff cost'!$K$11:$K$102,'Beneficiaries WP'!G$5)+SUMIFS('1.2Travel cost&amp;1.3ind.sup. '!$T$11:$T$1306,'1.2Travel cost&amp;1.3ind.sup. '!$A$11:$A$1306,'Beneficiaries WP'!$A26,'1.2Travel cost&amp;1.3ind.sup. '!$L$11:$L$1306,'Beneficiaries WP'!G$5)+SUMIFS('1.2Travel cost&amp;1.3ind.sup. '!$U$11:$U$1306,'1.2Travel cost&amp;1.3ind.sup. '!$A$11:$A$1306,'Beneficiaries WP'!$A26,'1.2Travel cost&amp;1.3ind.sup. '!$L$11:$L$1306,'Beneficiaries WP'!G$5)+SUMIFS('1.4 Equipment'!$T$10:$T$209,'1.4 Equipment'!$A$10:$A$209,'Beneficiaries WP'!$A26,'1.4 Equipment'!$L$10:$L$209,'Beneficiaries WP'!G$5)+SUMIFS('1.5 Other costs'!$O$10:$O$309,'1.5 Other costs'!$A$10:$A$309,'Beneficiaries WP'!$A26,'1.5 Other costs'!$L$10:$L$309,'Beneficiaries WP'!G$5)</f>
        <v>0</v>
      </c>
      <c r="H26" s="343">
        <f>SUMIFS('1.1 Staff cost'!$N$11:$N$102,'1.1 Staff cost'!$A$11:$A$102,'Beneficiaries WP'!$A26,'1.1 Staff cost'!$K$11:$K$102,'Beneficiaries WP'!H$5)+SUMIFS('1.2Travel cost&amp;1.3ind.sup. '!$T$11:$T$1306,'1.2Travel cost&amp;1.3ind.sup. '!$A$11:$A$1306,'Beneficiaries WP'!$A26,'1.2Travel cost&amp;1.3ind.sup. '!$L$11:$L$1306,'Beneficiaries WP'!H$5)+SUMIFS('1.2Travel cost&amp;1.3ind.sup. '!$U$11:$U$1306,'1.2Travel cost&amp;1.3ind.sup. '!$A$11:$A$1306,'Beneficiaries WP'!$A26,'1.2Travel cost&amp;1.3ind.sup. '!$L$11:$L$1306,'Beneficiaries WP'!H$5)+SUMIFS('1.4 Equipment'!$T$10:$T$209,'1.4 Equipment'!$A$10:$A$209,'Beneficiaries WP'!$A26,'1.4 Equipment'!$L$10:$L$209,'Beneficiaries WP'!H$5)+SUMIFS('1.5 Other costs'!$O$10:$O$309,'1.5 Other costs'!$A$10:$A$309,'Beneficiaries WP'!$A26,'1.5 Other costs'!$L$10:$L$309,'Beneficiaries WP'!H$5)</f>
        <v>0</v>
      </c>
      <c r="I26" s="343">
        <f>SUMIFS('1.1 Staff cost'!$N$11:$N$102,'1.1 Staff cost'!$A$11:$A$102,'Beneficiaries WP'!$A26,'1.1 Staff cost'!$K$11:$K$102,'Beneficiaries WP'!I$5)+SUMIFS('1.2Travel cost&amp;1.3ind.sup. '!$T$11:$T$1306,'1.2Travel cost&amp;1.3ind.sup. '!$A$11:$A$1306,'Beneficiaries WP'!$A26,'1.2Travel cost&amp;1.3ind.sup. '!$L$11:$L$1306,'Beneficiaries WP'!I$5)+SUMIFS('1.2Travel cost&amp;1.3ind.sup. '!$U$11:$U$1306,'1.2Travel cost&amp;1.3ind.sup. '!$A$11:$A$1306,'Beneficiaries WP'!$A26,'1.2Travel cost&amp;1.3ind.sup. '!$L$11:$L$1306,'Beneficiaries WP'!I$5)+SUMIFS('1.4 Equipment'!$T$10:$T$209,'1.4 Equipment'!$A$10:$A$209,'Beneficiaries WP'!$A26,'1.4 Equipment'!$L$10:$L$209,'Beneficiaries WP'!I$5)+SUMIFS('1.5 Other costs'!$O$10:$O$309,'1.5 Other costs'!$A$10:$A$309,'Beneficiaries WP'!$A26,'1.5 Other costs'!$L$10:$L$309,'Beneficiaries WP'!I$5)</f>
        <v>0</v>
      </c>
      <c r="J26" s="343">
        <f>SUMIFS('1.1 Staff cost'!$N$11:$N$102,'1.1 Staff cost'!$A$11:$A$102,'Beneficiaries WP'!$A26,'1.1 Staff cost'!$K$11:$K$102,'Beneficiaries WP'!J$5)+SUMIFS('1.2Travel cost&amp;1.3ind.sup. '!$T$11:$T$1306,'1.2Travel cost&amp;1.3ind.sup. '!$A$11:$A$1306,'Beneficiaries WP'!$A26,'1.2Travel cost&amp;1.3ind.sup. '!$L$11:$L$1306,'Beneficiaries WP'!J$5)+SUMIFS('1.2Travel cost&amp;1.3ind.sup. '!$U$11:$U$1306,'1.2Travel cost&amp;1.3ind.sup. '!$A$11:$A$1306,'Beneficiaries WP'!$A26,'1.2Travel cost&amp;1.3ind.sup. '!$L$11:$L$1306,'Beneficiaries WP'!J$5)+SUMIFS('1.4 Equipment'!$T$10:$T$209,'1.4 Equipment'!$A$10:$A$209,'Beneficiaries WP'!$A26,'1.4 Equipment'!$L$10:$L$209,'Beneficiaries WP'!J$5)+SUMIFS('1.5 Other costs'!$O$10:$O$309,'1.5 Other costs'!$A$10:$A$309,'Beneficiaries WP'!$A26,'1.5 Other costs'!$L$10:$L$309,'Beneficiaries WP'!J$5)</f>
        <v>0</v>
      </c>
      <c r="K26" s="343">
        <f>SUMIFS('1.1 Staff cost'!$N$11:$N$102,'1.1 Staff cost'!$A$11:$A$102,'Beneficiaries WP'!$A26,'1.1 Staff cost'!$K$11:$K$102,'Beneficiaries WP'!K$5)+SUMIFS('1.2Travel cost&amp;1.3ind.sup. '!$T$11:$T$1306,'1.2Travel cost&amp;1.3ind.sup. '!$A$11:$A$1306,'Beneficiaries WP'!$A26,'1.2Travel cost&amp;1.3ind.sup. '!$L$11:$L$1306,'Beneficiaries WP'!K$5)+SUMIFS('1.2Travel cost&amp;1.3ind.sup. '!$U$11:$U$1306,'1.2Travel cost&amp;1.3ind.sup. '!$A$11:$A$1306,'Beneficiaries WP'!$A26,'1.2Travel cost&amp;1.3ind.sup. '!$L$11:$L$1306,'Beneficiaries WP'!K$5)+SUMIFS('1.4 Equipment'!$T$10:$T$209,'1.4 Equipment'!$A$10:$A$209,'Beneficiaries WP'!$A26,'1.4 Equipment'!$L$10:$L$209,'Beneficiaries WP'!K$5)+SUMIFS('1.5 Other costs'!$O$10:$O$309,'1.5 Other costs'!$A$10:$A$309,'Beneficiaries WP'!$A26,'1.5 Other costs'!$L$10:$L$309,'Beneficiaries WP'!K$5)</f>
        <v>0</v>
      </c>
      <c r="L26" s="343">
        <f>SUMIFS('1.1 Staff cost'!$N$11:$N$102,'1.1 Staff cost'!$A$11:$A$102,'Beneficiaries WP'!$A26,'1.1 Staff cost'!$K$11:$K$102,'Beneficiaries WP'!L$5)+SUMIFS('1.2Travel cost&amp;1.3ind.sup. '!$T$11:$T$1306,'1.2Travel cost&amp;1.3ind.sup. '!$A$11:$A$1306,'Beneficiaries WP'!$A26,'1.2Travel cost&amp;1.3ind.sup. '!$L$11:$L$1306,'Beneficiaries WP'!L$5)+SUMIFS('1.2Travel cost&amp;1.3ind.sup. '!$U$11:$U$1306,'1.2Travel cost&amp;1.3ind.sup. '!$A$11:$A$1306,'Beneficiaries WP'!$A26,'1.2Travel cost&amp;1.3ind.sup. '!$L$11:$L$1306,'Beneficiaries WP'!L$5)+SUMIFS('1.4 Equipment'!$T$10:$T$209,'1.4 Equipment'!$A$10:$A$209,'Beneficiaries WP'!$A26,'1.4 Equipment'!$L$10:$L$209,'Beneficiaries WP'!L$5)+SUMIFS('1.5 Other costs'!$O$10:$O$309,'1.5 Other costs'!$A$10:$A$309,'Beneficiaries WP'!$A26,'1.5 Other costs'!$L$10:$L$309,'Beneficiaries WP'!L$5)</f>
        <v>0</v>
      </c>
      <c r="M26" s="343">
        <f>SUMIFS('1.1 Staff cost'!$N$11:$N$102,'1.1 Staff cost'!$A$11:$A$102,'Beneficiaries WP'!$A26,'1.1 Staff cost'!$K$11:$K$102,'Beneficiaries WP'!M$5)+SUMIFS('1.2Travel cost&amp;1.3ind.sup. '!$T$11:$T$1306,'1.2Travel cost&amp;1.3ind.sup. '!$A$11:$A$1306,'Beneficiaries WP'!$A26,'1.2Travel cost&amp;1.3ind.sup. '!$L$11:$L$1306,'Beneficiaries WP'!M$5)+SUMIFS('1.2Travel cost&amp;1.3ind.sup. '!$U$11:$U$1306,'1.2Travel cost&amp;1.3ind.sup. '!$A$11:$A$1306,'Beneficiaries WP'!$A26,'1.2Travel cost&amp;1.3ind.sup. '!$L$11:$L$1306,'Beneficiaries WP'!M$5)+SUMIFS('1.4 Equipment'!$T$10:$T$209,'1.4 Equipment'!$A$10:$A$209,'Beneficiaries WP'!$A26,'1.4 Equipment'!$L$10:$L$209,'Beneficiaries WP'!M$5)+SUMIFS('1.5 Other costs'!$O$10:$O$309,'1.5 Other costs'!$A$10:$A$309,'Beneficiaries WP'!$A26,'1.5 Other costs'!$L$10:$L$309,'Beneficiaries WP'!M$5)</f>
        <v>0</v>
      </c>
      <c r="N26" s="343">
        <f>SUMIFS('1.1 Staff cost'!$N$11:$N$102,'1.1 Staff cost'!$A$11:$A$102,'Beneficiaries WP'!$A26,'1.1 Staff cost'!$K$11:$K$102,'Beneficiaries WP'!N$5)+SUMIFS('1.2Travel cost&amp;1.3ind.sup. '!$T$11:$T$1306,'1.2Travel cost&amp;1.3ind.sup. '!$A$11:$A$1306,'Beneficiaries WP'!$A26,'1.2Travel cost&amp;1.3ind.sup. '!$L$11:$L$1306,'Beneficiaries WP'!N$5)+SUMIFS('1.2Travel cost&amp;1.3ind.sup. '!$U$11:$U$1306,'1.2Travel cost&amp;1.3ind.sup. '!$A$11:$A$1306,'Beneficiaries WP'!$A26,'1.2Travel cost&amp;1.3ind.sup. '!$L$11:$L$1306,'Beneficiaries WP'!N$5)+SUMIFS('1.4 Equipment'!$T$10:$T$209,'1.4 Equipment'!$A$10:$A$209,'Beneficiaries WP'!$A26,'1.4 Equipment'!$L$10:$L$209,'Beneficiaries WP'!N$5)+SUMIFS('1.5 Other costs'!$O$10:$O$309,'1.5 Other costs'!$A$10:$A$309,'Beneficiaries WP'!$A26,'1.5 Other costs'!$L$10:$L$309,'Beneficiaries WP'!N$5)</f>
        <v>0</v>
      </c>
      <c r="O26" s="343">
        <f>SUMIFS('1.1 Staff cost'!$N$11:$N$102,'1.1 Staff cost'!$A$11:$A$102,'Beneficiaries WP'!$A26,'1.1 Staff cost'!$K$11:$K$102,'Beneficiaries WP'!O$5)+SUMIFS('1.2Travel cost&amp;1.3ind.sup. '!$T$11:$T$1306,'1.2Travel cost&amp;1.3ind.sup. '!$A$11:$A$1306,'Beneficiaries WP'!$A26,'1.2Travel cost&amp;1.3ind.sup. '!$L$11:$L$1306,'Beneficiaries WP'!O$5)+SUMIFS('1.2Travel cost&amp;1.3ind.sup. '!$U$11:$U$1306,'1.2Travel cost&amp;1.3ind.sup. '!$A$11:$A$1306,'Beneficiaries WP'!$A26,'1.2Travel cost&amp;1.3ind.sup. '!$L$11:$L$1306,'Beneficiaries WP'!O$5)+SUMIFS('1.4 Equipment'!$T$10:$T$209,'1.4 Equipment'!$A$10:$A$209,'Beneficiaries WP'!$A26,'1.4 Equipment'!$L$10:$L$209,'Beneficiaries WP'!O$5)+SUMIFS('1.5 Other costs'!$O$10:$O$309,'1.5 Other costs'!$A$10:$A$309,'Beneficiaries WP'!$A26,'1.5 Other costs'!$L$10:$L$309,'Beneficiaries WP'!O$5)</f>
        <v>0</v>
      </c>
      <c r="P26" s="341">
        <f t="shared" si="2"/>
        <v>0</v>
      </c>
      <c r="Q26" s="344" t="str">
        <f t="shared" si="4"/>
        <v/>
      </c>
      <c r="R26" s="342" t="e">
        <f>+(P26*$R$7)*('Summary Financial Statement'!$K$24/'Summary Financial Statement'!$H$24)</f>
        <v>#DIV/0!</v>
      </c>
      <c r="S26" s="445" t="e">
        <f>+Beneficiaries!#REF!</f>
        <v>#REF!</v>
      </c>
      <c r="T26" s="445" t="e">
        <f>+Beneficiaries!#REF!</f>
        <v>#REF!</v>
      </c>
      <c r="U26" s="443" t="str">
        <f>IF(Beneficiaries!L26=0,"",Beneficiaries!L26)</f>
        <v/>
      </c>
      <c r="V26" s="444" t="str">
        <f>IF(Beneficiaries!M26=0,"",Beneficiaries!M26)</f>
        <v/>
      </c>
      <c r="W26" s="354" t="e">
        <f>#REF!</f>
        <v>#REF!</v>
      </c>
      <c r="X26" s="75"/>
      <c r="Y26" s="12" t="str">
        <f t="shared" si="3"/>
        <v/>
      </c>
      <c r="Z26" s="336"/>
      <c r="AA26" s="333">
        <f>+DAYS360('Summary Financial Statement'!$I$9,'Summary Financial Statement'!$L$9)/30</f>
        <v>0</v>
      </c>
      <c r="AB26" s="334">
        <f t="shared" si="5"/>
        <v>0</v>
      </c>
      <c r="AC26" s="335">
        <f>IF(Y26="",0,'Summary Financial Statement'!$Q$22*'Summary Financial Statement'!$E$24*'Beneficiaries WP'!Q26*'Beneficiaries WP'!$AB26)</f>
        <v>0</v>
      </c>
    </row>
    <row r="27" spans="1:29" ht="13.5" x14ac:dyDescent="0.25">
      <c r="A27" s="141" t="s">
        <v>106</v>
      </c>
      <c r="B27" s="437">
        <f>+Beneficiaries!B27</f>
        <v>0</v>
      </c>
      <c r="C27" s="435">
        <f>+Beneficiaries!C27</f>
        <v>0</v>
      </c>
      <c r="D27" s="343">
        <f>SUMIFS('1.1 Staff cost'!$N$11:$N$102,'1.1 Staff cost'!$A$11:$A$102,'Beneficiaries WP'!$A27,'1.1 Staff cost'!$K$11:$K$102,'Beneficiaries WP'!D$5)+SUMIFS('1.2Travel cost&amp;1.3ind.sup. '!$T$11:$T$1306,'1.2Travel cost&amp;1.3ind.sup. '!$A$11:$A$1306,'Beneficiaries WP'!$A27,'1.2Travel cost&amp;1.3ind.sup. '!$L$11:$L$1306,'Beneficiaries WP'!D$5)+SUMIFS('1.2Travel cost&amp;1.3ind.sup. '!$U$11:$U$1306,'1.2Travel cost&amp;1.3ind.sup. '!$A$11:$A$1306,'Beneficiaries WP'!$A27,'1.2Travel cost&amp;1.3ind.sup. '!$L$11:$L$1306,'Beneficiaries WP'!D$5)+SUMIFS('1.4 Equipment'!$T$10:$T$209,'1.4 Equipment'!$A$10:$A$209,'Beneficiaries WP'!$A27,'1.4 Equipment'!$L$10:$L$209,'Beneficiaries WP'!D$5)+SUMIFS('1.5 Other costs'!$O$10:$O$309,'1.5 Other costs'!$A$10:$A$309,'Beneficiaries WP'!$A27,'1.5 Other costs'!$L$10:$L$309,'Beneficiaries WP'!D$5)</f>
        <v>0</v>
      </c>
      <c r="E27" s="343">
        <f>SUMIFS('1.1 Staff cost'!$N$11:$N$102,'1.1 Staff cost'!$A$11:$A$102,'Beneficiaries WP'!$A27,'1.1 Staff cost'!$K$11:$K$102,'Beneficiaries WP'!E$5)+SUMIFS('1.2Travel cost&amp;1.3ind.sup. '!$T$11:$T$1306,'1.2Travel cost&amp;1.3ind.sup. '!$A$11:$A$1306,'Beneficiaries WP'!$A27,'1.2Travel cost&amp;1.3ind.sup. '!$L$11:$L$1306,'Beneficiaries WP'!E$5)+SUMIFS('1.2Travel cost&amp;1.3ind.sup. '!$U$11:$U$1306,'1.2Travel cost&amp;1.3ind.sup. '!$A$11:$A$1306,'Beneficiaries WP'!$A27,'1.2Travel cost&amp;1.3ind.sup. '!$L$11:$L$1306,'Beneficiaries WP'!E$5)+SUMIFS('1.4 Equipment'!$T$10:$T$209,'1.4 Equipment'!$A$10:$A$209,'Beneficiaries WP'!$A27,'1.4 Equipment'!$L$10:$L$209,'Beneficiaries WP'!E$5)+SUMIFS('1.5 Other costs'!$O$10:$O$309,'1.5 Other costs'!$A$10:$A$309,'Beneficiaries WP'!$A27,'1.5 Other costs'!$L$10:$L$309,'Beneficiaries WP'!E$5)</f>
        <v>0</v>
      </c>
      <c r="F27" s="343">
        <f>SUMIFS('1.1 Staff cost'!$N$11:$N$102,'1.1 Staff cost'!$A$11:$A$102,'Beneficiaries WP'!$A27,'1.1 Staff cost'!$K$11:$K$102,'Beneficiaries WP'!F$5)+SUMIFS('1.2Travel cost&amp;1.3ind.sup. '!$T$11:$T$1306,'1.2Travel cost&amp;1.3ind.sup. '!$A$11:$A$1306,'Beneficiaries WP'!$A27,'1.2Travel cost&amp;1.3ind.sup. '!$L$11:$L$1306,'Beneficiaries WP'!F$5)+SUMIFS('1.2Travel cost&amp;1.3ind.sup. '!$U$11:$U$1306,'1.2Travel cost&amp;1.3ind.sup. '!$A$11:$A$1306,'Beneficiaries WP'!$A27,'1.2Travel cost&amp;1.3ind.sup. '!$L$11:$L$1306,'Beneficiaries WP'!F$5)+SUMIFS('1.4 Equipment'!$T$10:$T$209,'1.4 Equipment'!$A$10:$A$209,'Beneficiaries WP'!$A27,'1.4 Equipment'!$L$10:$L$209,'Beneficiaries WP'!F$5)+SUMIFS('1.5 Other costs'!$O$10:$O$309,'1.5 Other costs'!$A$10:$A$309,'Beneficiaries WP'!$A27,'1.5 Other costs'!$L$10:$L$309,'Beneficiaries WP'!F$5)</f>
        <v>0</v>
      </c>
      <c r="G27" s="343">
        <f>SUMIFS('1.1 Staff cost'!$N$11:$N$102,'1.1 Staff cost'!$A$11:$A$102,'Beneficiaries WP'!$A27,'1.1 Staff cost'!$K$11:$K$102,'Beneficiaries WP'!G$5)+SUMIFS('1.2Travel cost&amp;1.3ind.sup. '!$T$11:$T$1306,'1.2Travel cost&amp;1.3ind.sup. '!$A$11:$A$1306,'Beneficiaries WP'!$A27,'1.2Travel cost&amp;1.3ind.sup. '!$L$11:$L$1306,'Beneficiaries WP'!G$5)+SUMIFS('1.2Travel cost&amp;1.3ind.sup. '!$U$11:$U$1306,'1.2Travel cost&amp;1.3ind.sup. '!$A$11:$A$1306,'Beneficiaries WP'!$A27,'1.2Travel cost&amp;1.3ind.sup. '!$L$11:$L$1306,'Beneficiaries WP'!G$5)+SUMIFS('1.4 Equipment'!$T$10:$T$209,'1.4 Equipment'!$A$10:$A$209,'Beneficiaries WP'!$A27,'1.4 Equipment'!$L$10:$L$209,'Beneficiaries WP'!G$5)+SUMIFS('1.5 Other costs'!$O$10:$O$309,'1.5 Other costs'!$A$10:$A$309,'Beneficiaries WP'!$A27,'1.5 Other costs'!$L$10:$L$309,'Beneficiaries WP'!G$5)</f>
        <v>0</v>
      </c>
      <c r="H27" s="343">
        <f>SUMIFS('1.1 Staff cost'!$N$11:$N$102,'1.1 Staff cost'!$A$11:$A$102,'Beneficiaries WP'!$A27,'1.1 Staff cost'!$K$11:$K$102,'Beneficiaries WP'!H$5)+SUMIFS('1.2Travel cost&amp;1.3ind.sup. '!$T$11:$T$1306,'1.2Travel cost&amp;1.3ind.sup. '!$A$11:$A$1306,'Beneficiaries WP'!$A27,'1.2Travel cost&amp;1.3ind.sup. '!$L$11:$L$1306,'Beneficiaries WP'!H$5)+SUMIFS('1.2Travel cost&amp;1.3ind.sup. '!$U$11:$U$1306,'1.2Travel cost&amp;1.3ind.sup. '!$A$11:$A$1306,'Beneficiaries WP'!$A27,'1.2Travel cost&amp;1.3ind.sup. '!$L$11:$L$1306,'Beneficiaries WP'!H$5)+SUMIFS('1.4 Equipment'!$T$10:$T$209,'1.4 Equipment'!$A$10:$A$209,'Beneficiaries WP'!$A27,'1.4 Equipment'!$L$10:$L$209,'Beneficiaries WP'!H$5)+SUMIFS('1.5 Other costs'!$O$10:$O$309,'1.5 Other costs'!$A$10:$A$309,'Beneficiaries WP'!$A27,'1.5 Other costs'!$L$10:$L$309,'Beneficiaries WP'!H$5)</f>
        <v>0</v>
      </c>
      <c r="I27" s="343">
        <f>SUMIFS('1.1 Staff cost'!$N$11:$N$102,'1.1 Staff cost'!$A$11:$A$102,'Beneficiaries WP'!$A27,'1.1 Staff cost'!$K$11:$K$102,'Beneficiaries WP'!I$5)+SUMIFS('1.2Travel cost&amp;1.3ind.sup. '!$T$11:$T$1306,'1.2Travel cost&amp;1.3ind.sup. '!$A$11:$A$1306,'Beneficiaries WP'!$A27,'1.2Travel cost&amp;1.3ind.sup. '!$L$11:$L$1306,'Beneficiaries WP'!I$5)+SUMIFS('1.2Travel cost&amp;1.3ind.sup. '!$U$11:$U$1306,'1.2Travel cost&amp;1.3ind.sup. '!$A$11:$A$1306,'Beneficiaries WP'!$A27,'1.2Travel cost&amp;1.3ind.sup. '!$L$11:$L$1306,'Beneficiaries WP'!I$5)+SUMIFS('1.4 Equipment'!$T$10:$T$209,'1.4 Equipment'!$A$10:$A$209,'Beneficiaries WP'!$A27,'1.4 Equipment'!$L$10:$L$209,'Beneficiaries WP'!I$5)+SUMIFS('1.5 Other costs'!$O$10:$O$309,'1.5 Other costs'!$A$10:$A$309,'Beneficiaries WP'!$A27,'1.5 Other costs'!$L$10:$L$309,'Beneficiaries WP'!I$5)</f>
        <v>0</v>
      </c>
      <c r="J27" s="343">
        <f>SUMIFS('1.1 Staff cost'!$N$11:$N$102,'1.1 Staff cost'!$A$11:$A$102,'Beneficiaries WP'!$A27,'1.1 Staff cost'!$K$11:$K$102,'Beneficiaries WP'!J$5)+SUMIFS('1.2Travel cost&amp;1.3ind.sup. '!$T$11:$T$1306,'1.2Travel cost&amp;1.3ind.sup. '!$A$11:$A$1306,'Beneficiaries WP'!$A27,'1.2Travel cost&amp;1.3ind.sup. '!$L$11:$L$1306,'Beneficiaries WP'!J$5)+SUMIFS('1.2Travel cost&amp;1.3ind.sup. '!$U$11:$U$1306,'1.2Travel cost&amp;1.3ind.sup. '!$A$11:$A$1306,'Beneficiaries WP'!$A27,'1.2Travel cost&amp;1.3ind.sup. '!$L$11:$L$1306,'Beneficiaries WP'!J$5)+SUMIFS('1.4 Equipment'!$T$10:$T$209,'1.4 Equipment'!$A$10:$A$209,'Beneficiaries WP'!$A27,'1.4 Equipment'!$L$10:$L$209,'Beneficiaries WP'!J$5)+SUMIFS('1.5 Other costs'!$O$10:$O$309,'1.5 Other costs'!$A$10:$A$309,'Beneficiaries WP'!$A27,'1.5 Other costs'!$L$10:$L$309,'Beneficiaries WP'!J$5)</f>
        <v>0</v>
      </c>
      <c r="K27" s="343">
        <f>SUMIFS('1.1 Staff cost'!$N$11:$N$102,'1.1 Staff cost'!$A$11:$A$102,'Beneficiaries WP'!$A27,'1.1 Staff cost'!$K$11:$K$102,'Beneficiaries WP'!K$5)+SUMIFS('1.2Travel cost&amp;1.3ind.sup. '!$T$11:$T$1306,'1.2Travel cost&amp;1.3ind.sup. '!$A$11:$A$1306,'Beneficiaries WP'!$A27,'1.2Travel cost&amp;1.3ind.sup. '!$L$11:$L$1306,'Beneficiaries WP'!K$5)+SUMIFS('1.2Travel cost&amp;1.3ind.sup. '!$U$11:$U$1306,'1.2Travel cost&amp;1.3ind.sup. '!$A$11:$A$1306,'Beneficiaries WP'!$A27,'1.2Travel cost&amp;1.3ind.sup. '!$L$11:$L$1306,'Beneficiaries WP'!K$5)+SUMIFS('1.4 Equipment'!$T$10:$T$209,'1.4 Equipment'!$A$10:$A$209,'Beneficiaries WP'!$A27,'1.4 Equipment'!$L$10:$L$209,'Beneficiaries WP'!K$5)+SUMIFS('1.5 Other costs'!$O$10:$O$309,'1.5 Other costs'!$A$10:$A$309,'Beneficiaries WP'!$A27,'1.5 Other costs'!$L$10:$L$309,'Beneficiaries WP'!K$5)</f>
        <v>0</v>
      </c>
      <c r="L27" s="343">
        <f>SUMIFS('1.1 Staff cost'!$N$11:$N$102,'1.1 Staff cost'!$A$11:$A$102,'Beneficiaries WP'!$A27,'1.1 Staff cost'!$K$11:$K$102,'Beneficiaries WP'!L$5)+SUMIFS('1.2Travel cost&amp;1.3ind.sup. '!$T$11:$T$1306,'1.2Travel cost&amp;1.3ind.sup. '!$A$11:$A$1306,'Beneficiaries WP'!$A27,'1.2Travel cost&amp;1.3ind.sup. '!$L$11:$L$1306,'Beneficiaries WP'!L$5)+SUMIFS('1.2Travel cost&amp;1.3ind.sup. '!$U$11:$U$1306,'1.2Travel cost&amp;1.3ind.sup. '!$A$11:$A$1306,'Beneficiaries WP'!$A27,'1.2Travel cost&amp;1.3ind.sup. '!$L$11:$L$1306,'Beneficiaries WP'!L$5)+SUMIFS('1.4 Equipment'!$T$10:$T$209,'1.4 Equipment'!$A$10:$A$209,'Beneficiaries WP'!$A27,'1.4 Equipment'!$L$10:$L$209,'Beneficiaries WP'!L$5)+SUMIFS('1.5 Other costs'!$O$10:$O$309,'1.5 Other costs'!$A$10:$A$309,'Beneficiaries WP'!$A27,'1.5 Other costs'!$L$10:$L$309,'Beneficiaries WP'!L$5)</f>
        <v>0</v>
      </c>
      <c r="M27" s="343">
        <f>SUMIFS('1.1 Staff cost'!$N$11:$N$102,'1.1 Staff cost'!$A$11:$A$102,'Beneficiaries WP'!$A27,'1.1 Staff cost'!$K$11:$K$102,'Beneficiaries WP'!M$5)+SUMIFS('1.2Travel cost&amp;1.3ind.sup. '!$T$11:$T$1306,'1.2Travel cost&amp;1.3ind.sup. '!$A$11:$A$1306,'Beneficiaries WP'!$A27,'1.2Travel cost&amp;1.3ind.sup. '!$L$11:$L$1306,'Beneficiaries WP'!M$5)+SUMIFS('1.2Travel cost&amp;1.3ind.sup. '!$U$11:$U$1306,'1.2Travel cost&amp;1.3ind.sup. '!$A$11:$A$1306,'Beneficiaries WP'!$A27,'1.2Travel cost&amp;1.3ind.sup. '!$L$11:$L$1306,'Beneficiaries WP'!M$5)+SUMIFS('1.4 Equipment'!$T$10:$T$209,'1.4 Equipment'!$A$10:$A$209,'Beneficiaries WP'!$A27,'1.4 Equipment'!$L$10:$L$209,'Beneficiaries WP'!M$5)+SUMIFS('1.5 Other costs'!$O$10:$O$309,'1.5 Other costs'!$A$10:$A$309,'Beneficiaries WP'!$A27,'1.5 Other costs'!$L$10:$L$309,'Beneficiaries WP'!M$5)</f>
        <v>0</v>
      </c>
      <c r="N27" s="343">
        <f>SUMIFS('1.1 Staff cost'!$N$11:$N$102,'1.1 Staff cost'!$A$11:$A$102,'Beneficiaries WP'!$A27,'1.1 Staff cost'!$K$11:$K$102,'Beneficiaries WP'!N$5)+SUMIFS('1.2Travel cost&amp;1.3ind.sup. '!$T$11:$T$1306,'1.2Travel cost&amp;1.3ind.sup. '!$A$11:$A$1306,'Beneficiaries WP'!$A27,'1.2Travel cost&amp;1.3ind.sup. '!$L$11:$L$1306,'Beneficiaries WP'!N$5)+SUMIFS('1.2Travel cost&amp;1.3ind.sup. '!$U$11:$U$1306,'1.2Travel cost&amp;1.3ind.sup. '!$A$11:$A$1306,'Beneficiaries WP'!$A27,'1.2Travel cost&amp;1.3ind.sup. '!$L$11:$L$1306,'Beneficiaries WP'!N$5)+SUMIFS('1.4 Equipment'!$T$10:$T$209,'1.4 Equipment'!$A$10:$A$209,'Beneficiaries WP'!$A27,'1.4 Equipment'!$L$10:$L$209,'Beneficiaries WP'!N$5)+SUMIFS('1.5 Other costs'!$O$10:$O$309,'1.5 Other costs'!$A$10:$A$309,'Beneficiaries WP'!$A27,'1.5 Other costs'!$L$10:$L$309,'Beneficiaries WP'!N$5)</f>
        <v>0</v>
      </c>
      <c r="O27" s="343">
        <f>SUMIFS('1.1 Staff cost'!$N$11:$N$102,'1.1 Staff cost'!$A$11:$A$102,'Beneficiaries WP'!$A27,'1.1 Staff cost'!$K$11:$K$102,'Beneficiaries WP'!O$5)+SUMIFS('1.2Travel cost&amp;1.3ind.sup. '!$T$11:$T$1306,'1.2Travel cost&amp;1.3ind.sup. '!$A$11:$A$1306,'Beneficiaries WP'!$A27,'1.2Travel cost&amp;1.3ind.sup. '!$L$11:$L$1306,'Beneficiaries WP'!O$5)+SUMIFS('1.2Travel cost&amp;1.3ind.sup. '!$U$11:$U$1306,'1.2Travel cost&amp;1.3ind.sup. '!$A$11:$A$1306,'Beneficiaries WP'!$A27,'1.2Travel cost&amp;1.3ind.sup. '!$L$11:$L$1306,'Beneficiaries WP'!O$5)+SUMIFS('1.4 Equipment'!$T$10:$T$209,'1.4 Equipment'!$A$10:$A$209,'Beneficiaries WP'!$A27,'1.4 Equipment'!$L$10:$L$209,'Beneficiaries WP'!O$5)+SUMIFS('1.5 Other costs'!$O$10:$O$309,'1.5 Other costs'!$A$10:$A$309,'Beneficiaries WP'!$A27,'1.5 Other costs'!$L$10:$L$309,'Beneficiaries WP'!O$5)</f>
        <v>0</v>
      </c>
      <c r="P27" s="341">
        <f t="shared" si="2"/>
        <v>0</v>
      </c>
      <c r="Q27" s="344" t="str">
        <f t="shared" si="4"/>
        <v/>
      </c>
      <c r="R27" s="342" t="e">
        <f>+(P27*$R$7)*('Summary Financial Statement'!$K$24/'Summary Financial Statement'!$H$24)</f>
        <v>#DIV/0!</v>
      </c>
      <c r="S27" s="445" t="e">
        <f>+Beneficiaries!#REF!</f>
        <v>#REF!</v>
      </c>
      <c r="T27" s="445" t="e">
        <f>+Beneficiaries!#REF!</f>
        <v>#REF!</v>
      </c>
      <c r="U27" s="443" t="str">
        <f>IF(Beneficiaries!L27=0,"",Beneficiaries!L27)</f>
        <v/>
      </c>
      <c r="V27" s="444" t="str">
        <f>IF(Beneficiaries!M27=0,"",Beneficiaries!M27)</f>
        <v/>
      </c>
      <c r="W27" s="354" t="e">
        <f>#REF!</f>
        <v>#REF!</v>
      </c>
      <c r="X27" s="75"/>
      <c r="Y27" s="12" t="str">
        <f t="shared" si="3"/>
        <v/>
      </c>
      <c r="Z27" s="336"/>
      <c r="AA27" s="333">
        <f>+DAYS360('Summary Financial Statement'!$I$9,'Summary Financial Statement'!$L$9)/30</f>
        <v>0</v>
      </c>
      <c r="AB27" s="334">
        <f t="shared" si="5"/>
        <v>0</v>
      </c>
      <c r="AC27" s="335">
        <f>IF(Y27="",0,'Summary Financial Statement'!$Q$22*'Summary Financial Statement'!$E$24*'Beneficiaries WP'!Q27*'Beneficiaries WP'!$AB27)</f>
        <v>0</v>
      </c>
    </row>
    <row r="28" spans="1:29" ht="13.5" x14ac:dyDescent="0.25">
      <c r="A28" s="141" t="s">
        <v>107</v>
      </c>
      <c r="B28" s="437">
        <f>+Beneficiaries!B28</f>
        <v>0</v>
      </c>
      <c r="C28" s="435">
        <f>+Beneficiaries!C28</f>
        <v>0</v>
      </c>
      <c r="D28" s="343">
        <f>SUMIFS('1.1 Staff cost'!$N$11:$N$102,'1.1 Staff cost'!$A$11:$A$102,'Beneficiaries WP'!$A28,'1.1 Staff cost'!$K$11:$K$102,'Beneficiaries WP'!D$5)+SUMIFS('1.2Travel cost&amp;1.3ind.sup. '!$T$11:$T$1306,'1.2Travel cost&amp;1.3ind.sup. '!$A$11:$A$1306,'Beneficiaries WP'!$A28,'1.2Travel cost&amp;1.3ind.sup. '!$L$11:$L$1306,'Beneficiaries WP'!D$5)+SUMIFS('1.2Travel cost&amp;1.3ind.sup. '!$U$11:$U$1306,'1.2Travel cost&amp;1.3ind.sup. '!$A$11:$A$1306,'Beneficiaries WP'!$A28,'1.2Travel cost&amp;1.3ind.sup. '!$L$11:$L$1306,'Beneficiaries WP'!D$5)+SUMIFS('1.4 Equipment'!$T$10:$T$209,'1.4 Equipment'!$A$10:$A$209,'Beneficiaries WP'!$A28,'1.4 Equipment'!$L$10:$L$209,'Beneficiaries WP'!D$5)+SUMIFS('1.5 Other costs'!$O$10:$O$309,'1.5 Other costs'!$A$10:$A$309,'Beneficiaries WP'!$A28,'1.5 Other costs'!$L$10:$L$309,'Beneficiaries WP'!D$5)</f>
        <v>0</v>
      </c>
      <c r="E28" s="343">
        <f>SUMIFS('1.1 Staff cost'!$N$11:$N$102,'1.1 Staff cost'!$A$11:$A$102,'Beneficiaries WP'!$A28,'1.1 Staff cost'!$K$11:$K$102,'Beneficiaries WP'!E$5)+SUMIFS('1.2Travel cost&amp;1.3ind.sup. '!$T$11:$T$1306,'1.2Travel cost&amp;1.3ind.sup. '!$A$11:$A$1306,'Beneficiaries WP'!$A28,'1.2Travel cost&amp;1.3ind.sup. '!$L$11:$L$1306,'Beneficiaries WP'!E$5)+SUMIFS('1.2Travel cost&amp;1.3ind.sup. '!$U$11:$U$1306,'1.2Travel cost&amp;1.3ind.sup. '!$A$11:$A$1306,'Beneficiaries WP'!$A28,'1.2Travel cost&amp;1.3ind.sup. '!$L$11:$L$1306,'Beneficiaries WP'!E$5)+SUMIFS('1.4 Equipment'!$T$10:$T$209,'1.4 Equipment'!$A$10:$A$209,'Beneficiaries WP'!$A28,'1.4 Equipment'!$L$10:$L$209,'Beneficiaries WP'!E$5)+SUMIFS('1.5 Other costs'!$O$10:$O$309,'1.5 Other costs'!$A$10:$A$309,'Beneficiaries WP'!$A28,'1.5 Other costs'!$L$10:$L$309,'Beneficiaries WP'!E$5)</f>
        <v>0</v>
      </c>
      <c r="F28" s="343">
        <f>SUMIFS('1.1 Staff cost'!$N$11:$N$102,'1.1 Staff cost'!$A$11:$A$102,'Beneficiaries WP'!$A28,'1.1 Staff cost'!$K$11:$K$102,'Beneficiaries WP'!F$5)+SUMIFS('1.2Travel cost&amp;1.3ind.sup. '!$T$11:$T$1306,'1.2Travel cost&amp;1.3ind.sup. '!$A$11:$A$1306,'Beneficiaries WP'!$A28,'1.2Travel cost&amp;1.3ind.sup. '!$L$11:$L$1306,'Beneficiaries WP'!F$5)+SUMIFS('1.2Travel cost&amp;1.3ind.sup. '!$U$11:$U$1306,'1.2Travel cost&amp;1.3ind.sup. '!$A$11:$A$1306,'Beneficiaries WP'!$A28,'1.2Travel cost&amp;1.3ind.sup. '!$L$11:$L$1306,'Beneficiaries WP'!F$5)+SUMIFS('1.4 Equipment'!$T$10:$T$209,'1.4 Equipment'!$A$10:$A$209,'Beneficiaries WP'!$A28,'1.4 Equipment'!$L$10:$L$209,'Beneficiaries WP'!F$5)+SUMIFS('1.5 Other costs'!$O$10:$O$309,'1.5 Other costs'!$A$10:$A$309,'Beneficiaries WP'!$A28,'1.5 Other costs'!$L$10:$L$309,'Beneficiaries WP'!F$5)</f>
        <v>0</v>
      </c>
      <c r="G28" s="343">
        <f>SUMIFS('1.1 Staff cost'!$N$11:$N$102,'1.1 Staff cost'!$A$11:$A$102,'Beneficiaries WP'!$A28,'1.1 Staff cost'!$K$11:$K$102,'Beneficiaries WP'!G$5)+SUMIFS('1.2Travel cost&amp;1.3ind.sup. '!$T$11:$T$1306,'1.2Travel cost&amp;1.3ind.sup. '!$A$11:$A$1306,'Beneficiaries WP'!$A28,'1.2Travel cost&amp;1.3ind.sup. '!$L$11:$L$1306,'Beneficiaries WP'!G$5)+SUMIFS('1.2Travel cost&amp;1.3ind.sup. '!$U$11:$U$1306,'1.2Travel cost&amp;1.3ind.sup. '!$A$11:$A$1306,'Beneficiaries WP'!$A28,'1.2Travel cost&amp;1.3ind.sup. '!$L$11:$L$1306,'Beneficiaries WP'!G$5)+SUMIFS('1.4 Equipment'!$T$10:$T$209,'1.4 Equipment'!$A$10:$A$209,'Beneficiaries WP'!$A28,'1.4 Equipment'!$L$10:$L$209,'Beneficiaries WP'!G$5)+SUMIFS('1.5 Other costs'!$O$10:$O$309,'1.5 Other costs'!$A$10:$A$309,'Beneficiaries WP'!$A28,'1.5 Other costs'!$L$10:$L$309,'Beneficiaries WP'!G$5)</f>
        <v>0</v>
      </c>
      <c r="H28" s="343">
        <f>SUMIFS('1.1 Staff cost'!$N$11:$N$102,'1.1 Staff cost'!$A$11:$A$102,'Beneficiaries WP'!$A28,'1.1 Staff cost'!$K$11:$K$102,'Beneficiaries WP'!H$5)+SUMIFS('1.2Travel cost&amp;1.3ind.sup. '!$T$11:$T$1306,'1.2Travel cost&amp;1.3ind.sup. '!$A$11:$A$1306,'Beneficiaries WP'!$A28,'1.2Travel cost&amp;1.3ind.sup. '!$L$11:$L$1306,'Beneficiaries WP'!H$5)+SUMIFS('1.2Travel cost&amp;1.3ind.sup. '!$U$11:$U$1306,'1.2Travel cost&amp;1.3ind.sup. '!$A$11:$A$1306,'Beneficiaries WP'!$A28,'1.2Travel cost&amp;1.3ind.sup. '!$L$11:$L$1306,'Beneficiaries WP'!H$5)+SUMIFS('1.4 Equipment'!$T$10:$T$209,'1.4 Equipment'!$A$10:$A$209,'Beneficiaries WP'!$A28,'1.4 Equipment'!$L$10:$L$209,'Beneficiaries WP'!H$5)+SUMIFS('1.5 Other costs'!$O$10:$O$309,'1.5 Other costs'!$A$10:$A$309,'Beneficiaries WP'!$A28,'1.5 Other costs'!$L$10:$L$309,'Beneficiaries WP'!H$5)</f>
        <v>0</v>
      </c>
      <c r="I28" s="343">
        <f>SUMIFS('1.1 Staff cost'!$N$11:$N$102,'1.1 Staff cost'!$A$11:$A$102,'Beneficiaries WP'!$A28,'1.1 Staff cost'!$K$11:$K$102,'Beneficiaries WP'!I$5)+SUMIFS('1.2Travel cost&amp;1.3ind.sup. '!$T$11:$T$1306,'1.2Travel cost&amp;1.3ind.sup. '!$A$11:$A$1306,'Beneficiaries WP'!$A28,'1.2Travel cost&amp;1.3ind.sup. '!$L$11:$L$1306,'Beneficiaries WP'!I$5)+SUMIFS('1.2Travel cost&amp;1.3ind.sup. '!$U$11:$U$1306,'1.2Travel cost&amp;1.3ind.sup. '!$A$11:$A$1306,'Beneficiaries WP'!$A28,'1.2Travel cost&amp;1.3ind.sup. '!$L$11:$L$1306,'Beneficiaries WP'!I$5)+SUMIFS('1.4 Equipment'!$T$10:$T$209,'1.4 Equipment'!$A$10:$A$209,'Beneficiaries WP'!$A28,'1.4 Equipment'!$L$10:$L$209,'Beneficiaries WP'!I$5)+SUMIFS('1.5 Other costs'!$O$10:$O$309,'1.5 Other costs'!$A$10:$A$309,'Beneficiaries WP'!$A28,'1.5 Other costs'!$L$10:$L$309,'Beneficiaries WP'!I$5)</f>
        <v>0</v>
      </c>
      <c r="J28" s="343">
        <f>SUMIFS('1.1 Staff cost'!$N$11:$N$102,'1.1 Staff cost'!$A$11:$A$102,'Beneficiaries WP'!$A28,'1.1 Staff cost'!$K$11:$K$102,'Beneficiaries WP'!J$5)+SUMIFS('1.2Travel cost&amp;1.3ind.sup. '!$T$11:$T$1306,'1.2Travel cost&amp;1.3ind.sup. '!$A$11:$A$1306,'Beneficiaries WP'!$A28,'1.2Travel cost&amp;1.3ind.sup. '!$L$11:$L$1306,'Beneficiaries WP'!J$5)+SUMIFS('1.2Travel cost&amp;1.3ind.sup. '!$U$11:$U$1306,'1.2Travel cost&amp;1.3ind.sup. '!$A$11:$A$1306,'Beneficiaries WP'!$A28,'1.2Travel cost&amp;1.3ind.sup. '!$L$11:$L$1306,'Beneficiaries WP'!J$5)+SUMIFS('1.4 Equipment'!$T$10:$T$209,'1.4 Equipment'!$A$10:$A$209,'Beneficiaries WP'!$A28,'1.4 Equipment'!$L$10:$L$209,'Beneficiaries WP'!J$5)+SUMIFS('1.5 Other costs'!$O$10:$O$309,'1.5 Other costs'!$A$10:$A$309,'Beneficiaries WP'!$A28,'1.5 Other costs'!$L$10:$L$309,'Beneficiaries WP'!J$5)</f>
        <v>0</v>
      </c>
      <c r="K28" s="343">
        <f>SUMIFS('1.1 Staff cost'!$N$11:$N$102,'1.1 Staff cost'!$A$11:$A$102,'Beneficiaries WP'!$A28,'1.1 Staff cost'!$K$11:$K$102,'Beneficiaries WP'!K$5)+SUMIFS('1.2Travel cost&amp;1.3ind.sup. '!$T$11:$T$1306,'1.2Travel cost&amp;1.3ind.sup. '!$A$11:$A$1306,'Beneficiaries WP'!$A28,'1.2Travel cost&amp;1.3ind.sup. '!$L$11:$L$1306,'Beneficiaries WP'!K$5)+SUMIFS('1.2Travel cost&amp;1.3ind.sup. '!$U$11:$U$1306,'1.2Travel cost&amp;1.3ind.sup. '!$A$11:$A$1306,'Beneficiaries WP'!$A28,'1.2Travel cost&amp;1.3ind.sup. '!$L$11:$L$1306,'Beneficiaries WP'!K$5)+SUMIFS('1.4 Equipment'!$T$10:$T$209,'1.4 Equipment'!$A$10:$A$209,'Beneficiaries WP'!$A28,'1.4 Equipment'!$L$10:$L$209,'Beneficiaries WP'!K$5)+SUMIFS('1.5 Other costs'!$O$10:$O$309,'1.5 Other costs'!$A$10:$A$309,'Beneficiaries WP'!$A28,'1.5 Other costs'!$L$10:$L$309,'Beneficiaries WP'!K$5)</f>
        <v>0</v>
      </c>
      <c r="L28" s="343">
        <f>SUMIFS('1.1 Staff cost'!$N$11:$N$102,'1.1 Staff cost'!$A$11:$A$102,'Beneficiaries WP'!$A28,'1.1 Staff cost'!$K$11:$K$102,'Beneficiaries WP'!L$5)+SUMIFS('1.2Travel cost&amp;1.3ind.sup. '!$T$11:$T$1306,'1.2Travel cost&amp;1.3ind.sup. '!$A$11:$A$1306,'Beneficiaries WP'!$A28,'1.2Travel cost&amp;1.3ind.sup. '!$L$11:$L$1306,'Beneficiaries WP'!L$5)+SUMIFS('1.2Travel cost&amp;1.3ind.sup. '!$U$11:$U$1306,'1.2Travel cost&amp;1.3ind.sup. '!$A$11:$A$1306,'Beneficiaries WP'!$A28,'1.2Travel cost&amp;1.3ind.sup. '!$L$11:$L$1306,'Beneficiaries WP'!L$5)+SUMIFS('1.4 Equipment'!$T$10:$T$209,'1.4 Equipment'!$A$10:$A$209,'Beneficiaries WP'!$A28,'1.4 Equipment'!$L$10:$L$209,'Beneficiaries WP'!L$5)+SUMIFS('1.5 Other costs'!$O$10:$O$309,'1.5 Other costs'!$A$10:$A$309,'Beneficiaries WP'!$A28,'1.5 Other costs'!$L$10:$L$309,'Beneficiaries WP'!L$5)</f>
        <v>0</v>
      </c>
      <c r="M28" s="343">
        <f>SUMIFS('1.1 Staff cost'!$N$11:$N$102,'1.1 Staff cost'!$A$11:$A$102,'Beneficiaries WP'!$A28,'1.1 Staff cost'!$K$11:$K$102,'Beneficiaries WP'!M$5)+SUMIFS('1.2Travel cost&amp;1.3ind.sup. '!$T$11:$T$1306,'1.2Travel cost&amp;1.3ind.sup. '!$A$11:$A$1306,'Beneficiaries WP'!$A28,'1.2Travel cost&amp;1.3ind.sup. '!$L$11:$L$1306,'Beneficiaries WP'!M$5)+SUMIFS('1.2Travel cost&amp;1.3ind.sup. '!$U$11:$U$1306,'1.2Travel cost&amp;1.3ind.sup. '!$A$11:$A$1306,'Beneficiaries WP'!$A28,'1.2Travel cost&amp;1.3ind.sup. '!$L$11:$L$1306,'Beneficiaries WP'!M$5)+SUMIFS('1.4 Equipment'!$T$10:$T$209,'1.4 Equipment'!$A$10:$A$209,'Beneficiaries WP'!$A28,'1.4 Equipment'!$L$10:$L$209,'Beneficiaries WP'!M$5)+SUMIFS('1.5 Other costs'!$O$10:$O$309,'1.5 Other costs'!$A$10:$A$309,'Beneficiaries WP'!$A28,'1.5 Other costs'!$L$10:$L$309,'Beneficiaries WP'!M$5)</f>
        <v>0</v>
      </c>
      <c r="N28" s="343">
        <f>SUMIFS('1.1 Staff cost'!$N$11:$N$102,'1.1 Staff cost'!$A$11:$A$102,'Beneficiaries WP'!$A28,'1.1 Staff cost'!$K$11:$K$102,'Beneficiaries WP'!N$5)+SUMIFS('1.2Travel cost&amp;1.3ind.sup. '!$T$11:$T$1306,'1.2Travel cost&amp;1.3ind.sup. '!$A$11:$A$1306,'Beneficiaries WP'!$A28,'1.2Travel cost&amp;1.3ind.sup. '!$L$11:$L$1306,'Beneficiaries WP'!N$5)+SUMIFS('1.2Travel cost&amp;1.3ind.sup. '!$U$11:$U$1306,'1.2Travel cost&amp;1.3ind.sup. '!$A$11:$A$1306,'Beneficiaries WP'!$A28,'1.2Travel cost&amp;1.3ind.sup. '!$L$11:$L$1306,'Beneficiaries WP'!N$5)+SUMIFS('1.4 Equipment'!$T$10:$T$209,'1.4 Equipment'!$A$10:$A$209,'Beneficiaries WP'!$A28,'1.4 Equipment'!$L$10:$L$209,'Beneficiaries WP'!N$5)+SUMIFS('1.5 Other costs'!$O$10:$O$309,'1.5 Other costs'!$A$10:$A$309,'Beneficiaries WP'!$A28,'1.5 Other costs'!$L$10:$L$309,'Beneficiaries WP'!N$5)</f>
        <v>0</v>
      </c>
      <c r="O28" s="343">
        <f>SUMIFS('1.1 Staff cost'!$N$11:$N$102,'1.1 Staff cost'!$A$11:$A$102,'Beneficiaries WP'!$A28,'1.1 Staff cost'!$K$11:$K$102,'Beneficiaries WP'!O$5)+SUMIFS('1.2Travel cost&amp;1.3ind.sup. '!$T$11:$T$1306,'1.2Travel cost&amp;1.3ind.sup. '!$A$11:$A$1306,'Beneficiaries WP'!$A28,'1.2Travel cost&amp;1.3ind.sup. '!$L$11:$L$1306,'Beneficiaries WP'!O$5)+SUMIFS('1.2Travel cost&amp;1.3ind.sup. '!$U$11:$U$1306,'1.2Travel cost&amp;1.3ind.sup. '!$A$11:$A$1306,'Beneficiaries WP'!$A28,'1.2Travel cost&amp;1.3ind.sup. '!$L$11:$L$1306,'Beneficiaries WP'!O$5)+SUMIFS('1.4 Equipment'!$T$10:$T$209,'1.4 Equipment'!$A$10:$A$209,'Beneficiaries WP'!$A28,'1.4 Equipment'!$L$10:$L$209,'Beneficiaries WP'!O$5)+SUMIFS('1.5 Other costs'!$O$10:$O$309,'1.5 Other costs'!$A$10:$A$309,'Beneficiaries WP'!$A28,'1.5 Other costs'!$L$10:$L$309,'Beneficiaries WP'!O$5)</f>
        <v>0</v>
      </c>
      <c r="P28" s="341">
        <f t="shared" si="2"/>
        <v>0</v>
      </c>
      <c r="Q28" s="344" t="str">
        <f t="shared" si="4"/>
        <v/>
      </c>
      <c r="R28" s="342" t="e">
        <f>+(P28*$R$7)*('Summary Financial Statement'!$K$24/'Summary Financial Statement'!$H$24)</f>
        <v>#DIV/0!</v>
      </c>
      <c r="S28" s="445" t="e">
        <f>+Beneficiaries!#REF!</f>
        <v>#REF!</v>
      </c>
      <c r="T28" s="445" t="e">
        <f>+Beneficiaries!#REF!</f>
        <v>#REF!</v>
      </c>
      <c r="U28" s="443" t="str">
        <f>IF(Beneficiaries!L28=0,"",Beneficiaries!L28)</f>
        <v/>
      </c>
      <c r="V28" s="444" t="str">
        <f>IF(Beneficiaries!M28=0,"",Beneficiaries!M28)</f>
        <v/>
      </c>
      <c r="W28" s="354" t="e">
        <f>#REF!</f>
        <v>#REF!</v>
      </c>
      <c r="X28" s="75"/>
      <c r="Y28" s="12" t="str">
        <f t="shared" si="3"/>
        <v/>
      </c>
      <c r="Z28" s="336"/>
      <c r="AA28" s="333">
        <f>+DAYS360('Summary Financial Statement'!$I$9,'Summary Financial Statement'!$L$9)/30</f>
        <v>0</v>
      </c>
      <c r="AB28" s="334">
        <f t="shared" si="5"/>
        <v>0</v>
      </c>
      <c r="AC28" s="335">
        <f>IF(Y28="",0,'Summary Financial Statement'!$Q$22*'Summary Financial Statement'!$E$24*'Beneficiaries WP'!Q28*'Beneficiaries WP'!$AB28)</f>
        <v>0</v>
      </c>
    </row>
    <row r="29" spans="1:29" ht="13.5" x14ac:dyDescent="0.25">
      <c r="A29" s="141" t="s">
        <v>108</v>
      </c>
      <c r="B29" s="437">
        <f>+Beneficiaries!B29</f>
        <v>0</v>
      </c>
      <c r="C29" s="435">
        <f>+Beneficiaries!C29</f>
        <v>0</v>
      </c>
      <c r="D29" s="343">
        <f>SUMIFS('1.1 Staff cost'!$N$11:$N$102,'1.1 Staff cost'!$A$11:$A$102,'Beneficiaries WP'!$A29,'1.1 Staff cost'!$K$11:$K$102,'Beneficiaries WP'!D$5)+SUMIFS('1.2Travel cost&amp;1.3ind.sup. '!$T$11:$T$1306,'1.2Travel cost&amp;1.3ind.sup. '!$A$11:$A$1306,'Beneficiaries WP'!$A29,'1.2Travel cost&amp;1.3ind.sup. '!$L$11:$L$1306,'Beneficiaries WP'!D$5)+SUMIFS('1.2Travel cost&amp;1.3ind.sup. '!$U$11:$U$1306,'1.2Travel cost&amp;1.3ind.sup. '!$A$11:$A$1306,'Beneficiaries WP'!$A29,'1.2Travel cost&amp;1.3ind.sup. '!$L$11:$L$1306,'Beneficiaries WP'!D$5)+SUMIFS('1.4 Equipment'!$T$10:$T$209,'1.4 Equipment'!$A$10:$A$209,'Beneficiaries WP'!$A29,'1.4 Equipment'!$L$10:$L$209,'Beneficiaries WP'!D$5)+SUMIFS('1.5 Other costs'!$O$10:$O$309,'1.5 Other costs'!$A$10:$A$309,'Beneficiaries WP'!$A29,'1.5 Other costs'!$L$10:$L$309,'Beneficiaries WP'!D$5)</f>
        <v>0</v>
      </c>
      <c r="E29" s="343">
        <f>SUMIFS('1.1 Staff cost'!$N$11:$N$102,'1.1 Staff cost'!$A$11:$A$102,'Beneficiaries WP'!$A29,'1.1 Staff cost'!$K$11:$K$102,'Beneficiaries WP'!E$5)+SUMIFS('1.2Travel cost&amp;1.3ind.sup. '!$T$11:$T$1306,'1.2Travel cost&amp;1.3ind.sup. '!$A$11:$A$1306,'Beneficiaries WP'!$A29,'1.2Travel cost&amp;1.3ind.sup. '!$L$11:$L$1306,'Beneficiaries WP'!E$5)+SUMIFS('1.2Travel cost&amp;1.3ind.sup. '!$U$11:$U$1306,'1.2Travel cost&amp;1.3ind.sup. '!$A$11:$A$1306,'Beneficiaries WP'!$A29,'1.2Travel cost&amp;1.3ind.sup. '!$L$11:$L$1306,'Beneficiaries WP'!E$5)+SUMIFS('1.4 Equipment'!$T$10:$T$209,'1.4 Equipment'!$A$10:$A$209,'Beneficiaries WP'!$A29,'1.4 Equipment'!$L$10:$L$209,'Beneficiaries WP'!E$5)+SUMIFS('1.5 Other costs'!$O$10:$O$309,'1.5 Other costs'!$A$10:$A$309,'Beneficiaries WP'!$A29,'1.5 Other costs'!$L$10:$L$309,'Beneficiaries WP'!E$5)</f>
        <v>0</v>
      </c>
      <c r="F29" s="343">
        <f>SUMIFS('1.1 Staff cost'!$N$11:$N$102,'1.1 Staff cost'!$A$11:$A$102,'Beneficiaries WP'!$A29,'1.1 Staff cost'!$K$11:$K$102,'Beneficiaries WP'!F$5)+SUMIFS('1.2Travel cost&amp;1.3ind.sup. '!$T$11:$T$1306,'1.2Travel cost&amp;1.3ind.sup. '!$A$11:$A$1306,'Beneficiaries WP'!$A29,'1.2Travel cost&amp;1.3ind.sup. '!$L$11:$L$1306,'Beneficiaries WP'!F$5)+SUMIFS('1.2Travel cost&amp;1.3ind.sup. '!$U$11:$U$1306,'1.2Travel cost&amp;1.3ind.sup. '!$A$11:$A$1306,'Beneficiaries WP'!$A29,'1.2Travel cost&amp;1.3ind.sup. '!$L$11:$L$1306,'Beneficiaries WP'!F$5)+SUMIFS('1.4 Equipment'!$T$10:$T$209,'1.4 Equipment'!$A$10:$A$209,'Beneficiaries WP'!$A29,'1.4 Equipment'!$L$10:$L$209,'Beneficiaries WP'!F$5)+SUMIFS('1.5 Other costs'!$O$10:$O$309,'1.5 Other costs'!$A$10:$A$309,'Beneficiaries WP'!$A29,'1.5 Other costs'!$L$10:$L$309,'Beneficiaries WP'!F$5)</f>
        <v>0</v>
      </c>
      <c r="G29" s="343">
        <f>SUMIFS('1.1 Staff cost'!$N$11:$N$102,'1.1 Staff cost'!$A$11:$A$102,'Beneficiaries WP'!$A29,'1.1 Staff cost'!$K$11:$K$102,'Beneficiaries WP'!G$5)+SUMIFS('1.2Travel cost&amp;1.3ind.sup. '!$T$11:$T$1306,'1.2Travel cost&amp;1.3ind.sup. '!$A$11:$A$1306,'Beneficiaries WP'!$A29,'1.2Travel cost&amp;1.3ind.sup. '!$L$11:$L$1306,'Beneficiaries WP'!G$5)+SUMIFS('1.2Travel cost&amp;1.3ind.sup. '!$U$11:$U$1306,'1.2Travel cost&amp;1.3ind.sup. '!$A$11:$A$1306,'Beneficiaries WP'!$A29,'1.2Travel cost&amp;1.3ind.sup. '!$L$11:$L$1306,'Beneficiaries WP'!G$5)+SUMIFS('1.4 Equipment'!$T$10:$T$209,'1.4 Equipment'!$A$10:$A$209,'Beneficiaries WP'!$A29,'1.4 Equipment'!$L$10:$L$209,'Beneficiaries WP'!G$5)+SUMIFS('1.5 Other costs'!$O$10:$O$309,'1.5 Other costs'!$A$10:$A$309,'Beneficiaries WP'!$A29,'1.5 Other costs'!$L$10:$L$309,'Beneficiaries WP'!G$5)</f>
        <v>0</v>
      </c>
      <c r="H29" s="343">
        <f>SUMIFS('1.1 Staff cost'!$N$11:$N$102,'1.1 Staff cost'!$A$11:$A$102,'Beneficiaries WP'!$A29,'1.1 Staff cost'!$K$11:$K$102,'Beneficiaries WP'!H$5)+SUMIFS('1.2Travel cost&amp;1.3ind.sup. '!$T$11:$T$1306,'1.2Travel cost&amp;1.3ind.sup. '!$A$11:$A$1306,'Beneficiaries WP'!$A29,'1.2Travel cost&amp;1.3ind.sup. '!$L$11:$L$1306,'Beneficiaries WP'!H$5)+SUMIFS('1.2Travel cost&amp;1.3ind.sup. '!$U$11:$U$1306,'1.2Travel cost&amp;1.3ind.sup. '!$A$11:$A$1306,'Beneficiaries WP'!$A29,'1.2Travel cost&amp;1.3ind.sup. '!$L$11:$L$1306,'Beneficiaries WP'!H$5)+SUMIFS('1.4 Equipment'!$T$10:$T$209,'1.4 Equipment'!$A$10:$A$209,'Beneficiaries WP'!$A29,'1.4 Equipment'!$L$10:$L$209,'Beneficiaries WP'!H$5)+SUMIFS('1.5 Other costs'!$O$10:$O$309,'1.5 Other costs'!$A$10:$A$309,'Beneficiaries WP'!$A29,'1.5 Other costs'!$L$10:$L$309,'Beneficiaries WP'!H$5)</f>
        <v>0</v>
      </c>
      <c r="I29" s="343">
        <f>SUMIFS('1.1 Staff cost'!$N$11:$N$102,'1.1 Staff cost'!$A$11:$A$102,'Beneficiaries WP'!$A29,'1.1 Staff cost'!$K$11:$K$102,'Beneficiaries WP'!I$5)+SUMIFS('1.2Travel cost&amp;1.3ind.sup. '!$T$11:$T$1306,'1.2Travel cost&amp;1.3ind.sup. '!$A$11:$A$1306,'Beneficiaries WP'!$A29,'1.2Travel cost&amp;1.3ind.sup. '!$L$11:$L$1306,'Beneficiaries WP'!I$5)+SUMIFS('1.2Travel cost&amp;1.3ind.sup. '!$U$11:$U$1306,'1.2Travel cost&amp;1.3ind.sup. '!$A$11:$A$1306,'Beneficiaries WP'!$A29,'1.2Travel cost&amp;1.3ind.sup. '!$L$11:$L$1306,'Beneficiaries WP'!I$5)+SUMIFS('1.4 Equipment'!$T$10:$T$209,'1.4 Equipment'!$A$10:$A$209,'Beneficiaries WP'!$A29,'1.4 Equipment'!$L$10:$L$209,'Beneficiaries WP'!I$5)+SUMIFS('1.5 Other costs'!$O$10:$O$309,'1.5 Other costs'!$A$10:$A$309,'Beneficiaries WP'!$A29,'1.5 Other costs'!$L$10:$L$309,'Beneficiaries WP'!I$5)</f>
        <v>0</v>
      </c>
      <c r="J29" s="343">
        <f>SUMIFS('1.1 Staff cost'!$N$11:$N$102,'1.1 Staff cost'!$A$11:$A$102,'Beneficiaries WP'!$A29,'1.1 Staff cost'!$K$11:$K$102,'Beneficiaries WP'!J$5)+SUMIFS('1.2Travel cost&amp;1.3ind.sup. '!$T$11:$T$1306,'1.2Travel cost&amp;1.3ind.sup. '!$A$11:$A$1306,'Beneficiaries WP'!$A29,'1.2Travel cost&amp;1.3ind.sup. '!$L$11:$L$1306,'Beneficiaries WP'!J$5)+SUMIFS('1.2Travel cost&amp;1.3ind.sup. '!$U$11:$U$1306,'1.2Travel cost&amp;1.3ind.sup. '!$A$11:$A$1306,'Beneficiaries WP'!$A29,'1.2Travel cost&amp;1.3ind.sup. '!$L$11:$L$1306,'Beneficiaries WP'!J$5)+SUMIFS('1.4 Equipment'!$T$10:$T$209,'1.4 Equipment'!$A$10:$A$209,'Beneficiaries WP'!$A29,'1.4 Equipment'!$L$10:$L$209,'Beneficiaries WP'!J$5)+SUMIFS('1.5 Other costs'!$O$10:$O$309,'1.5 Other costs'!$A$10:$A$309,'Beneficiaries WP'!$A29,'1.5 Other costs'!$L$10:$L$309,'Beneficiaries WP'!J$5)</f>
        <v>0</v>
      </c>
      <c r="K29" s="343">
        <f>SUMIFS('1.1 Staff cost'!$N$11:$N$102,'1.1 Staff cost'!$A$11:$A$102,'Beneficiaries WP'!$A29,'1.1 Staff cost'!$K$11:$K$102,'Beneficiaries WP'!K$5)+SUMIFS('1.2Travel cost&amp;1.3ind.sup. '!$T$11:$T$1306,'1.2Travel cost&amp;1.3ind.sup. '!$A$11:$A$1306,'Beneficiaries WP'!$A29,'1.2Travel cost&amp;1.3ind.sup. '!$L$11:$L$1306,'Beneficiaries WP'!K$5)+SUMIFS('1.2Travel cost&amp;1.3ind.sup. '!$U$11:$U$1306,'1.2Travel cost&amp;1.3ind.sup. '!$A$11:$A$1306,'Beneficiaries WP'!$A29,'1.2Travel cost&amp;1.3ind.sup. '!$L$11:$L$1306,'Beneficiaries WP'!K$5)+SUMIFS('1.4 Equipment'!$T$10:$T$209,'1.4 Equipment'!$A$10:$A$209,'Beneficiaries WP'!$A29,'1.4 Equipment'!$L$10:$L$209,'Beneficiaries WP'!K$5)+SUMIFS('1.5 Other costs'!$O$10:$O$309,'1.5 Other costs'!$A$10:$A$309,'Beneficiaries WP'!$A29,'1.5 Other costs'!$L$10:$L$309,'Beneficiaries WP'!K$5)</f>
        <v>0</v>
      </c>
      <c r="L29" s="343">
        <f>SUMIFS('1.1 Staff cost'!$N$11:$N$102,'1.1 Staff cost'!$A$11:$A$102,'Beneficiaries WP'!$A29,'1.1 Staff cost'!$K$11:$K$102,'Beneficiaries WP'!L$5)+SUMIFS('1.2Travel cost&amp;1.3ind.sup. '!$T$11:$T$1306,'1.2Travel cost&amp;1.3ind.sup. '!$A$11:$A$1306,'Beneficiaries WP'!$A29,'1.2Travel cost&amp;1.3ind.sup. '!$L$11:$L$1306,'Beneficiaries WP'!L$5)+SUMIFS('1.2Travel cost&amp;1.3ind.sup. '!$U$11:$U$1306,'1.2Travel cost&amp;1.3ind.sup. '!$A$11:$A$1306,'Beneficiaries WP'!$A29,'1.2Travel cost&amp;1.3ind.sup. '!$L$11:$L$1306,'Beneficiaries WP'!L$5)+SUMIFS('1.4 Equipment'!$T$10:$T$209,'1.4 Equipment'!$A$10:$A$209,'Beneficiaries WP'!$A29,'1.4 Equipment'!$L$10:$L$209,'Beneficiaries WP'!L$5)+SUMIFS('1.5 Other costs'!$O$10:$O$309,'1.5 Other costs'!$A$10:$A$309,'Beneficiaries WP'!$A29,'1.5 Other costs'!$L$10:$L$309,'Beneficiaries WP'!L$5)</f>
        <v>0</v>
      </c>
      <c r="M29" s="343">
        <f>SUMIFS('1.1 Staff cost'!$N$11:$N$102,'1.1 Staff cost'!$A$11:$A$102,'Beneficiaries WP'!$A29,'1.1 Staff cost'!$K$11:$K$102,'Beneficiaries WP'!M$5)+SUMIFS('1.2Travel cost&amp;1.3ind.sup. '!$T$11:$T$1306,'1.2Travel cost&amp;1.3ind.sup. '!$A$11:$A$1306,'Beneficiaries WP'!$A29,'1.2Travel cost&amp;1.3ind.sup. '!$L$11:$L$1306,'Beneficiaries WP'!M$5)+SUMIFS('1.2Travel cost&amp;1.3ind.sup. '!$U$11:$U$1306,'1.2Travel cost&amp;1.3ind.sup. '!$A$11:$A$1306,'Beneficiaries WP'!$A29,'1.2Travel cost&amp;1.3ind.sup. '!$L$11:$L$1306,'Beneficiaries WP'!M$5)+SUMIFS('1.4 Equipment'!$T$10:$T$209,'1.4 Equipment'!$A$10:$A$209,'Beneficiaries WP'!$A29,'1.4 Equipment'!$L$10:$L$209,'Beneficiaries WP'!M$5)+SUMIFS('1.5 Other costs'!$O$10:$O$309,'1.5 Other costs'!$A$10:$A$309,'Beneficiaries WP'!$A29,'1.5 Other costs'!$L$10:$L$309,'Beneficiaries WP'!M$5)</f>
        <v>0</v>
      </c>
      <c r="N29" s="343">
        <f>SUMIFS('1.1 Staff cost'!$N$11:$N$102,'1.1 Staff cost'!$A$11:$A$102,'Beneficiaries WP'!$A29,'1.1 Staff cost'!$K$11:$K$102,'Beneficiaries WP'!N$5)+SUMIFS('1.2Travel cost&amp;1.3ind.sup. '!$T$11:$T$1306,'1.2Travel cost&amp;1.3ind.sup. '!$A$11:$A$1306,'Beneficiaries WP'!$A29,'1.2Travel cost&amp;1.3ind.sup. '!$L$11:$L$1306,'Beneficiaries WP'!N$5)+SUMIFS('1.2Travel cost&amp;1.3ind.sup. '!$U$11:$U$1306,'1.2Travel cost&amp;1.3ind.sup. '!$A$11:$A$1306,'Beneficiaries WP'!$A29,'1.2Travel cost&amp;1.3ind.sup. '!$L$11:$L$1306,'Beneficiaries WP'!N$5)+SUMIFS('1.4 Equipment'!$T$10:$T$209,'1.4 Equipment'!$A$10:$A$209,'Beneficiaries WP'!$A29,'1.4 Equipment'!$L$10:$L$209,'Beneficiaries WP'!N$5)+SUMIFS('1.5 Other costs'!$O$10:$O$309,'1.5 Other costs'!$A$10:$A$309,'Beneficiaries WP'!$A29,'1.5 Other costs'!$L$10:$L$309,'Beneficiaries WP'!N$5)</f>
        <v>0</v>
      </c>
      <c r="O29" s="343">
        <f>SUMIFS('1.1 Staff cost'!$N$11:$N$102,'1.1 Staff cost'!$A$11:$A$102,'Beneficiaries WP'!$A29,'1.1 Staff cost'!$K$11:$K$102,'Beneficiaries WP'!O$5)+SUMIFS('1.2Travel cost&amp;1.3ind.sup. '!$T$11:$T$1306,'1.2Travel cost&amp;1.3ind.sup. '!$A$11:$A$1306,'Beneficiaries WP'!$A29,'1.2Travel cost&amp;1.3ind.sup. '!$L$11:$L$1306,'Beneficiaries WP'!O$5)+SUMIFS('1.2Travel cost&amp;1.3ind.sup. '!$U$11:$U$1306,'1.2Travel cost&amp;1.3ind.sup. '!$A$11:$A$1306,'Beneficiaries WP'!$A29,'1.2Travel cost&amp;1.3ind.sup. '!$L$11:$L$1306,'Beneficiaries WP'!O$5)+SUMIFS('1.4 Equipment'!$T$10:$T$209,'1.4 Equipment'!$A$10:$A$209,'Beneficiaries WP'!$A29,'1.4 Equipment'!$L$10:$L$209,'Beneficiaries WP'!O$5)+SUMIFS('1.5 Other costs'!$O$10:$O$309,'1.5 Other costs'!$A$10:$A$309,'Beneficiaries WP'!$A29,'1.5 Other costs'!$L$10:$L$309,'Beneficiaries WP'!O$5)</f>
        <v>0</v>
      </c>
      <c r="P29" s="341">
        <f t="shared" si="2"/>
        <v>0</v>
      </c>
      <c r="Q29" s="344" t="str">
        <f t="shared" si="4"/>
        <v/>
      </c>
      <c r="R29" s="342" t="e">
        <f>+(P29*$R$7)*('Summary Financial Statement'!$K$24/'Summary Financial Statement'!$H$24)</f>
        <v>#DIV/0!</v>
      </c>
      <c r="S29" s="445" t="e">
        <f>+Beneficiaries!#REF!</f>
        <v>#REF!</v>
      </c>
      <c r="T29" s="445" t="e">
        <f>+Beneficiaries!#REF!</f>
        <v>#REF!</v>
      </c>
      <c r="U29" s="443" t="str">
        <f>IF(Beneficiaries!L29=0,"",Beneficiaries!L29)</f>
        <v/>
      </c>
      <c r="V29" s="444" t="str">
        <f>IF(Beneficiaries!M29=0,"",Beneficiaries!M29)</f>
        <v/>
      </c>
      <c r="W29" s="354" t="e">
        <f>#REF!</f>
        <v>#REF!</v>
      </c>
      <c r="X29" s="75"/>
      <c r="Y29" s="12" t="str">
        <f t="shared" si="3"/>
        <v/>
      </c>
      <c r="Z29" s="336"/>
      <c r="AA29" s="333">
        <f>+DAYS360('Summary Financial Statement'!$I$9,'Summary Financial Statement'!$L$9)/30</f>
        <v>0</v>
      </c>
      <c r="AB29" s="334">
        <f t="shared" si="5"/>
        <v>0</v>
      </c>
      <c r="AC29" s="335">
        <f>IF(Y29="",0,'Summary Financial Statement'!$Q$22*'Summary Financial Statement'!$E$24*'Beneficiaries WP'!Q29*'Beneficiaries WP'!$AB29)</f>
        <v>0</v>
      </c>
    </row>
    <row r="30" spans="1:29" ht="13.5" x14ac:dyDescent="0.25">
      <c r="A30" s="141" t="s">
        <v>109</v>
      </c>
      <c r="B30" s="437">
        <f>+Beneficiaries!B30</f>
        <v>0</v>
      </c>
      <c r="C30" s="435">
        <f>+Beneficiaries!C30</f>
        <v>0</v>
      </c>
      <c r="D30" s="343">
        <f>SUMIFS('1.1 Staff cost'!$N$11:$N$102,'1.1 Staff cost'!$A$11:$A$102,'Beneficiaries WP'!$A30,'1.1 Staff cost'!$K$11:$K$102,'Beneficiaries WP'!D$5)+SUMIFS('1.2Travel cost&amp;1.3ind.sup. '!$T$11:$T$1306,'1.2Travel cost&amp;1.3ind.sup. '!$A$11:$A$1306,'Beneficiaries WP'!$A30,'1.2Travel cost&amp;1.3ind.sup. '!$L$11:$L$1306,'Beneficiaries WP'!D$5)+SUMIFS('1.2Travel cost&amp;1.3ind.sup. '!$U$11:$U$1306,'1.2Travel cost&amp;1.3ind.sup. '!$A$11:$A$1306,'Beneficiaries WP'!$A30,'1.2Travel cost&amp;1.3ind.sup. '!$L$11:$L$1306,'Beneficiaries WP'!D$5)+SUMIFS('1.4 Equipment'!$T$10:$T$209,'1.4 Equipment'!$A$10:$A$209,'Beneficiaries WP'!$A30,'1.4 Equipment'!$L$10:$L$209,'Beneficiaries WP'!D$5)+SUMIFS('1.5 Other costs'!$O$10:$O$309,'1.5 Other costs'!$A$10:$A$309,'Beneficiaries WP'!$A30,'1.5 Other costs'!$L$10:$L$309,'Beneficiaries WP'!D$5)</f>
        <v>0</v>
      </c>
      <c r="E30" s="343">
        <f>SUMIFS('1.1 Staff cost'!$N$11:$N$102,'1.1 Staff cost'!$A$11:$A$102,'Beneficiaries WP'!$A30,'1.1 Staff cost'!$K$11:$K$102,'Beneficiaries WP'!E$5)+SUMIFS('1.2Travel cost&amp;1.3ind.sup. '!$T$11:$T$1306,'1.2Travel cost&amp;1.3ind.sup. '!$A$11:$A$1306,'Beneficiaries WP'!$A30,'1.2Travel cost&amp;1.3ind.sup. '!$L$11:$L$1306,'Beneficiaries WP'!E$5)+SUMIFS('1.2Travel cost&amp;1.3ind.sup. '!$U$11:$U$1306,'1.2Travel cost&amp;1.3ind.sup. '!$A$11:$A$1306,'Beneficiaries WP'!$A30,'1.2Travel cost&amp;1.3ind.sup. '!$L$11:$L$1306,'Beneficiaries WP'!E$5)+SUMIFS('1.4 Equipment'!$T$10:$T$209,'1.4 Equipment'!$A$10:$A$209,'Beneficiaries WP'!$A30,'1.4 Equipment'!$L$10:$L$209,'Beneficiaries WP'!E$5)+SUMIFS('1.5 Other costs'!$O$10:$O$309,'1.5 Other costs'!$A$10:$A$309,'Beneficiaries WP'!$A30,'1.5 Other costs'!$L$10:$L$309,'Beneficiaries WP'!E$5)</f>
        <v>0</v>
      </c>
      <c r="F30" s="343">
        <f>SUMIFS('1.1 Staff cost'!$N$11:$N$102,'1.1 Staff cost'!$A$11:$A$102,'Beneficiaries WP'!$A30,'1.1 Staff cost'!$K$11:$K$102,'Beneficiaries WP'!F$5)+SUMIFS('1.2Travel cost&amp;1.3ind.sup. '!$T$11:$T$1306,'1.2Travel cost&amp;1.3ind.sup. '!$A$11:$A$1306,'Beneficiaries WP'!$A30,'1.2Travel cost&amp;1.3ind.sup. '!$L$11:$L$1306,'Beneficiaries WP'!F$5)+SUMIFS('1.2Travel cost&amp;1.3ind.sup. '!$U$11:$U$1306,'1.2Travel cost&amp;1.3ind.sup. '!$A$11:$A$1306,'Beneficiaries WP'!$A30,'1.2Travel cost&amp;1.3ind.sup. '!$L$11:$L$1306,'Beneficiaries WP'!F$5)+SUMIFS('1.4 Equipment'!$T$10:$T$209,'1.4 Equipment'!$A$10:$A$209,'Beneficiaries WP'!$A30,'1.4 Equipment'!$L$10:$L$209,'Beneficiaries WP'!F$5)+SUMIFS('1.5 Other costs'!$O$10:$O$309,'1.5 Other costs'!$A$10:$A$309,'Beneficiaries WP'!$A30,'1.5 Other costs'!$L$10:$L$309,'Beneficiaries WP'!F$5)</f>
        <v>0</v>
      </c>
      <c r="G30" s="343">
        <f>SUMIFS('1.1 Staff cost'!$N$11:$N$102,'1.1 Staff cost'!$A$11:$A$102,'Beneficiaries WP'!$A30,'1.1 Staff cost'!$K$11:$K$102,'Beneficiaries WP'!G$5)+SUMIFS('1.2Travel cost&amp;1.3ind.sup. '!$T$11:$T$1306,'1.2Travel cost&amp;1.3ind.sup. '!$A$11:$A$1306,'Beneficiaries WP'!$A30,'1.2Travel cost&amp;1.3ind.sup. '!$L$11:$L$1306,'Beneficiaries WP'!G$5)+SUMIFS('1.2Travel cost&amp;1.3ind.sup. '!$U$11:$U$1306,'1.2Travel cost&amp;1.3ind.sup. '!$A$11:$A$1306,'Beneficiaries WP'!$A30,'1.2Travel cost&amp;1.3ind.sup. '!$L$11:$L$1306,'Beneficiaries WP'!G$5)+SUMIFS('1.4 Equipment'!$T$10:$T$209,'1.4 Equipment'!$A$10:$A$209,'Beneficiaries WP'!$A30,'1.4 Equipment'!$L$10:$L$209,'Beneficiaries WP'!G$5)+SUMIFS('1.5 Other costs'!$O$10:$O$309,'1.5 Other costs'!$A$10:$A$309,'Beneficiaries WP'!$A30,'1.5 Other costs'!$L$10:$L$309,'Beneficiaries WP'!G$5)</f>
        <v>0</v>
      </c>
      <c r="H30" s="343">
        <f>SUMIFS('1.1 Staff cost'!$N$11:$N$102,'1.1 Staff cost'!$A$11:$A$102,'Beneficiaries WP'!$A30,'1.1 Staff cost'!$K$11:$K$102,'Beneficiaries WP'!H$5)+SUMIFS('1.2Travel cost&amp;1.3ind.sup. '!$T$11:$T$1306,'1.2Travel cost&amp;1.3ind.sup. '!$A$11:$A$1306,'Beneficiaries WP'!$A30,'1.2Travel cost&amp;1.3ind.sup. '!$L$11:$L$1306,'Beneficiaries WP'!H$5)+SUMIFS('1.2Travel cost&amp;1.3ind.sup. '!$U$11:$U$1306,'1.2Travel cost&amp;1.3ind.sup. '!$A$11:$A$1306,'Beneficiaries WP'!$A30,'1.2Travel cost&amp;1.3ind.sup. '!$L$11:$L$1306,'Beneficiaries WP'!H$5)+SUMIFS('1.4 Equipment'!$T$10:$T$209,'1.4 Equipment'!$A$10:$A$209,'Beneficiaries WP'!$A30,'1.4 Equipment'!$L$10:$L$209,'Beneficiaries WP'!H$5)+SUMIFS('1.5 Other costs'!$O$10:$O$309,'1.5 Other costs'!$A$10:$A$309,'Beneficiaries WP'!$A30,'1.5 Other costs'!$L$10:$L$309,'Beneficiaries WP'!H$5)</f>
        <v>0</v>
      </c>
      <c r="I30" s="343">
        <f>SUMIFS('1.1 Staff cost'!$N$11:$N$102,'1.1 Staff cost'!$A$11:$A$102,'Beneficiaries WP'!$A30,'1.1 Staff cost'!$K$11:$K$102,'Beneficiaries WP'!I$5)+SUMIFS('1.2Travel cost&amp;1.3ind.sup. '!$T$11:$T$1306,'1.2Travel cost&amp;1.3ind.sup. '!$A$11:$A$1306,'Beneficiaries WP'!$A30,'1.2Travel cost&amp;1.3ind.sup. '!$L$11:$L$1306,'Beneficiaries WP'!I$5)+SUMIFS('1.2Travel cost&amp;1.3ind.sup. '!$U$11:$U$1306,'1.2Travel cost&amp;1.3ind.sup. '!$A$11:$A$1306,'Beneficiaries WP'!$A30,'1.2Travel cost&amp;1.3ind.sup. '!$L$11:$L$1306,'Beneficiaries WP'!I$5)+SUMIFS('1.4 Equipment'!$T$10:$T$209,'1.4 Equipment'!$A$10:$A$209,'Beneficiaries WP'!$A30,'1.4 Equipment'!$L$10:$L$209,'Beneficiaries WP'!I$5)+SUMIFS('1.5 Other costs'!$O$10:$O$309,'1.5 Other costs'!$A$10:$A$309,'Beneficiaries WP'!$A30,'1.5 Other costs'!$L$10:$L$309,'Beneficiaries WP'!I$5)</f>
        <v>0</v>
      </c>
      <c r="J30" s="343">
        <f>SUMIFS('1.1 Staff cost'!$N$11:$N$102,'1.1 Staff cost'!$A$11:$A$102,'Beneficiaries WP'!$A30,'1.1 Staff cost'!$K$11:$K$102,'Beneficiaries WP'!J$5)+SUMIFS('1.2Travel cost&amp;1.3ind.sup. '!$T$11:$T$1306,'1.2Travel cost&amp;1.3ind.sup. '!$A$11:$A$1306,'Beneficiaries WP'!$A30,'1.2Travel cost&amp;1.3ind.sup. '!$L$11:$L$1306,'Beneficiaries WP'!J$5)+SUMIFS('1.2Travel cost&amp;1.3ind.sup. '!$U$11:$U$1306,'1.2Travel cost&amp;1.3ind.sup. '!$A$11:$A$1306,'Beneficiaries WP'!$A30,'1.2Travel cost&amp;1.3ind.sup. '!$L$11:$L$1306,'Beneficiaries WP'!J$5)+SUMIFS('1.4 Equipment'!$T$10:$T$209,'1.4 Equipment'!$A$10:$A$209,'Beneficiaries WP'!$A30,'1.4 Equipment'!$L$10:$L$209,'Beneficiaries WP'!J$5)+SUMIFS('1.5 Other costs'!$O$10:$O$309,'1.5 Other costs'!$A$10:$A$309,'Beneficiaries WP'!$A30,'1.5 Other costs'!$L$10:$L$309,'Beneficiaries WP'!J$5)</f>
        <v>0</v>
      </c>
      <c r="K30" s="343">
        <f>SUMIFS('1.1 Staff cost'!$N$11:$N$102,'1.1 Staff cost'!$A$11:$A$102,'Beneficiaries WP'!$A30,'1.1 Staff cost'!$K$11:$K$102,'Beneficiaries WP'!K$5)+SUMIFS('1.2Travel cost&amp;1.3ind.sup. '!$T$11:$T$1306,'1.2Travel cost&amp;1.3ind.sup. '!$A$11:$A$1306,'Beneficiaries WP'!$A30,'1.2Travel cost&amp;1.3ind.sup. '!$L$11:$L$1306,'Beneficiaries WP'!K$5)+SUMIFS('1.2Travel cost&amp;1.3ind.sup. '!$U$11:$U$1306,'1.2Travel cost&amp;1.3ind.sup. '!$A$11:$A$1306,'Beneficiaries WP'!$A30,'1.2Travel cost&amp;1.3ind.sup. '!$L$11:$L$1306,'Beneficiaries WP'!K$5)+SUMIFS('1.4 Equipment'!$T$10:$T$209,'1.4 Equipment'!$A$10:$A$209,'Beneficiaries WP'!$A30,'1.4 Equipment'!$L$10:$L$209,'Beneficiaries WP'!K$5)+SUMIFS('1.5 Other costs'!$O$10:$O$309,'1.5 Other costs'!$A$10:$A$309,'Beneficiaries WP'!$A30,'1.5 Other costs'!$L$10:$L$309,'Beneficiaries WP'!K$5)</f>
        <v>0</v>
      </c>
      <c r="L30" s="343">
        <f>SUMIFS('1.1 Staff cost'!$N$11:$N$102,'1.1 Staff cost'!$A$11:$A$102,'Beneficiaries WP'!$A30,'1.1 Staff cost'!$K$11:$K$102,'Beneficiaries WP'!L$5)+SUMIFS('1.2Travel cost&amp;1.3ind.sup. '!$T$11:$T$1306,'1.2Travel cost&amp;1.3ind.sup. '!$A$11:$A$1306,'Beneficiaries WP'!$A30,'1.2Travel cost&amp;1.3ind.sup. '!$L$11:$L$1306,'Beneficiaries WP'!L$5)+SUMIFS('1.2Travel cost&amp;1.3ind.sup. '!$U$11:$U$1306,'1.2Travel cost&amp;1.3ind.sup. '!$A$11:$A$1306,'Beneficiaries WP'!$A30,'1.2Travel cost&amp;1.3ind.sup. '!$L$11:$L$1306,'Beneficiaries WP'!L$5)+SUMIFS('1.4 Equipment'!$T$10:$T$209,'1.4 Equipment'!$A$10:$A$209,'Beneficiaries WP'!$A30,'1.4 Equipment'!$L$10:$L$209,'Beneficiaries WP'!L$5)+SUMIFS('1.5 Other costs'!$O$10:$O$309,'1.5 Other costs'!$A$10:$A$309,'Beneficiaries WP'!$A30,'1.5 Other costs'!$L$10:$L$309,'Beneficiaries WP'!L$5)</f>
        <v>0</v>
      </c>
      <c r="M30" s="343">
        <f>SUMIFS('1.1 Staff cost'!$N$11:$N$102,'1.1 Staff cost'!$A$11:$A$102,'Beneficiaries WP'!$A30,'1.1 Staff cost'!$K$11:$K$102,'Beneficiaries WP'!M$5)+SUMIFS('1.2Travel cost&amp;1.3ind.sup. '!$T$11:$T$1306,'1.2Travel cost&amp;1.3ind.sup. '!$A$11:$A$1306,'Beneficiaries WP'!$A30,'1.2Travel cost&amp;1.3ind.sup. '!$L$11:$L$1306,'Beneficiaries WP'!M$5)+SUMIFS('1.2Travel cost&amp;1.3ind.sup. '!$U$11:$U$1306,'1.2Travel cost&amp;1.3ind.sup. '!$A$11:$A$1306,'Beneficiaries WP'!$A30,'1.2Travel cost&amp;1.3ind.sup. '!$L$11:$L$1306,'Beneficiaries WP'!M$5)+SUMIFS('1.4 Equipment'!$T$10:$T$209,'1.4 Equipment'!$A$10:$A$209,'Beneficiaries WP'!$A30,'1.4 Equipment'!$L$10:$L$209,'Beneficiaries WP'!M$5)+SUMIFS('1.5 Other costs'!$O$10:$O$309,'1.5 Other costs'!$A$10:$A$309,'Beneficiaries WP'!$A30,'1.5 Other costs'!$L$10:$L$309,'Beneficiaries WP'!M$5)</f>
        <v>0</v>
      </c>
      <c r="N30" s="343">
        <f>SUMIFS('1.1 Staff cost'!$N$11:$N$102,'1.1 Staff cost'!$A$11:$A$102,'Beneficiaries WP'!$A30,'1.1 Staff cost'!$K$11:$K$102,'Beneficiaries WP'!N$5)+SUMIFS('1.2Travel cost&amp;1.3ind.sup. '!$T$11:$T$1306,'1.2Travel cost&amp;1.3ind.sup. '!$A$11:$A$1306,'Beneficiaries WP'!$A30,'1.2Travel cost&amp;1.3ind.sup. '!$L$11:$L$1306,'Beneficiaries WP'!N$5)+SUMIFS('1.2Travel cost&amp;1.3ind.sup. '!$U$11:$U$1306,'1.2Travel cost&amp;1.3ind.sup. '!$A$11:$A$1306,'Beneficiaries WP'!$A30,'1.2Travel cost&amp;1.3ind.sup. '!$L$11:$L$1306,'Beneficiaries WP'!N$5)+SUMIFS('1.4 Equipment'!$T$10:$T$209,'1.4 Equipment'!$A$10:$A$209,'Beneficiaries WP'!$A30,'1.4 Equipment'!$L$10:$L$209,'Beneficiaries WP'!N$5)+SUMIFS('1.5 Other costs'!$O$10:$O$309,'1.5 Other costs'!$A$10:$A$309,'Beneficiaries WP'!$A30,'1.5 Other costs'!$L$10:$L$309,'Beneficiaries WP'!N$5)</f>
        <v>0</v>
      </c>
      <c r="O30" s="343">
        <f>SUMIFS('1.1 Staff cost'!$N$11:$N$102,'1.1 Staff cost'!$A$11:$A$102,'Beneficiaries WP'!$A30,'1.1 Staff cost'!$K$11:$K$102,'Beneficiaries WP'!O$5)+SUMIFS('1.2Travel cost&amp;1.3ind.sup. '!$T$11:$T$1306,'1.2Travel cost&amp;1.3ind.sup. '!$A$11:$A$1306,'Beneficiaries WP'!$A30,'1.2Travel cost&amp;1.3ind.sup. '!$L$11:$L$1306,'Beneficiaries WP'!O$5)+SUMIFS('1.2Travel cost&amp;1.3ind.sup. '!$U$11:$U$1306,'1.2Travel cost&amp;1.3ind.sup. '!$A$11:$A$1306,'Beneficiaries WP'!$A30,'1.2Travel cost&amp;1.3ind.sup. '!$L$11:$L$1306,'Beneficiaries WP'!O$5)+SUMIFS('1.4 Equipment'!$T$10:$T$209,'1.4 Equipment'!$A$10:$A$209,'Beneficiaries WP'!$A30,'1.4 Equipment'!$L$10:$L$209,'Beneficiaries WP'!O$5)+SUMIFS('1.5 Other costs'!$O$10:$O$309,'1.5 Other costs'!$A$10:$A$309,'Beneficiaries WP'!$A30,'1.5 Other costs'!$L$10:$L$309,'Beneficiaries WP'!O$5)</f>
        <v>0</v>
      </c>
      <c r="P30" s="341">
        <f t="shared" si="2"/>
        <v>0</v>
      </c>
      <c r="Q30" s="344" t="str">
        <f t="shared" si="4"/>
        <v/>
      </c>
      <c r="R30" s="342" t="e">
        <f>+(P30*$R$7)*('Summary Financial Statement'!$K$24/'Summary Financial Statement'!$H$24)</f>
        <v>#DIV/0!</v>
      </c>
      <c r="S30" s="445" t="e">
        <f>+Beneficiaries!#REF!</f>
        <v>#REF!</v>
      </c>
      <c r="T30" s="445" t="e">
        <f>+Beneficiaries!#REF!</f>
        <v>#REF!</v>
      </c>
      <c r="U30" s="443" t="str">
        <f>IF(Beneficiaries!L30=0,"",Beneficiaries!L30)</f>
        <v/>
      </c>
      <c r="V30" s="444" t="str">
        <f>IF(Beneficiaries!M30=0,"",Beneficiaries!M30)</f>
        <v/>
      </c>
      <c r="W30" s="354" t="e">
        <f>#REF!</f>
        <v>#REF!</v>
      </c>
      <c r="X30" s="75"/>
      <c r="Y30" s="12" t="str">
        <f t="shared" si="3"/>
        <v/>
      </c>
      <c r="Z30" s="336"/>
      <c r="AA30" s="333">
        <f>+DAYS360('Summary Financial Statement'!$I$9,'Summary Financial Statement'!$L$9)/30</f>
        <v>0</v>
      </c>
      <c r="AB30" s="334">
        <f t="shared" si="5"/>
        <v>0</v>
      </c>
      <c r="AC30" s="335">
        <f>IF(Y30="",0,'Summary Financial Statement'!$Q$22*'Summary Financial Statement'!$E$24*'Beneficiaries WP'!Q30*'Beneficiaries WP'!$AB30)</f>
        <v>0</v>
      </c>
    </row>
    <row r="31" spans="1:29" ht="13.5" x14ac:dyDescent="0.25">
      <c r="A31" s="141" t="s">
        <v>168</v>
      </c>
      <c r="B31" s="437">
        <f>+Beneficiaries!B31</f>
        <v>0</v>
      </c>
      <c r="C31" s="435">
        <f>+Beneficiaries!C31</f>
        <v>0</v>
      </c>
      <c r="D31" s="343">
        <f>SUMIFS('1.1 Staff cost'!$N$11:$N$102,'1.1 Staff cost'!$A$11:$A$102,'Beneficiaries WP'!$A31,'1.1 Staff cost'!$K$11:$K$102,'Beneficiaries WP'!D$5)+SUMIFS('1.2Travel cost&amp;1.3ind.sup. '!$T$11:$T$1306,'1.2Travel cost&amp;1.3ind.sup. '!$A$11:$A$1306,'Beneficiaries WP'!$A31,'1.2Travel cost&amp;1.3ind.sup. '!$L$11:$L$1306,'Beneficiaries WP'!D$5)+SUMIFS('1.2Travel cost&amp;1.3ind.sup. '!$U$11:$U$1306,'1.2Travel cost&amp;1.3ind.sup. '!$A$11:$A$1306,'Beneficiaries WP'!$A31,'1.2Travel cost&amp;1.3ind.sup. '!$L$11:$L$1306,'Beneficiaries WP'!D$5)+SUMIFS('1.4 Equipment'!$T$10:$T$209,'1.4 Equipment'!$A$10:$A$209,'Beneficiaries WP'!$A31,'1.4 Equipment'!$L$10:$L$209,'Beneficiaries WP'!D$5)+SUMIFS('1.5 Other costs'!$O$10:$O$309,'1.5 Other costs'!$A$10:$A$309,'Beneficiaries WP'!$A31,'1.5 Other costs'!$L$10:$L$309,'Beneficiaries WP'!D$5)</f>
        <v>0</v>
      </c>
      <c r="E31" s="343">
        <f>SUMIFS('1.1 Staff cost'!$N$11:$N$102,'1.1 Staff cost'!$A$11:$A$102,'Beneficiaries WP'!$A31,'1.1 Staff cost'!$K$11:$K$102,'Beneficiaries WP'!E$5)+SUMIFS('1.2Travel cost&amp;1.3ind.sup. '!$T$11:$T$1306,'1.2Travel cost&amp;1.3ind.sup. '!$A$11:$A$1306,'Beneficiaries WP'!$A31,'1.2Travel cost&amp;1.3ind.sup. '!$L$11:$L$1306,'Beneficiaries WP'!E$5)+SUMIFS('1.2Travel cost&amp;1.3ind.sup. '!$U$11:$U$1306,'1.2Travel cost&amp;1.3ind.sup. '!$A$11:$A$1306,'Beneficiaries WP'!$A31,'1.2Travel cost&amp;1.3ind.sup. '!$L$11:$L$1306,'Beneficiaries WP'!E$5)+SUMIFS('1.4 Equipment'!$T$10:$T$209,'1.4 Equipment'!$A$10:$A$209,'Beneficiaries WP'!$A31,'1.4 Equipment'!$L$10:$L$209,'Beneficiaries WP'!E$5)+SUMIFS('1.5 Other costs'!$O$10:$O$309,'1.5 Other costs'!$A$10:$A$309,'Beneficiaries WP'!$A31,'1.5 Other costs'!$L$10:$L$309,'Beneficiaries WP'!E$5)</f>
        <v>0</v>
      </c>
      <c r="F31" s="343">
        <f>SUMIFS('1.1 Staff cost'!$N$11:$N$102,'1.1 Staff cost'!$A$11:$A$102,'Beneficiaries WP'!$A31,'1.1 Staff cost'!$K$11:$K$102,'Beneficiaries WP'!F$5)+SUMIFS('1.2Travel cost&amp;1.3ind.sup. '!$T$11:$T$1306,'1.2Travel cost&amp;1.3ind.sup. '!$A$11:$A$1306,'Beneficiaries WP'!$A31,'1.2Travel cost&amp;1.3ind.sup. '!$L$11:$L$1306,'Beneficiaries WP'!F$5)+SUMIFS('1.2Travel cost&amp;1.3ind.sup. '!$U$11:$U$1306,'1.2Travel cost&amp;1.3ind.sup. '!$A$11:$A$1306,'Beneficiaries WP'!$A31,'1.2Travel cost&amp;1.3ind.sup. '!$L$11:$L$1306,'Beneficiaries WP'!F$5)+SUMIFS('1.4 Equipment'!$T$10:$T$209,'1.4 Equipment'!$A$10:$A$209,'Beneficiaries WP'!$A31,'1.4 Equipment'!$L$10:$L$209,'Beneficiaries WP'!F$5)+SUMIFS('1.5 Other costs'!$O$10:$O$309,'1.5 Other costs'!$A$10:$A$309,'Beneficiaries WP'!$A31,'1.5 Other costs'!$L$10:$L$309,'Beneficiaries WP'!F$5)</f>
        <v>0</v>
      </c>
      <c r="G31" s="343">
        <f>SUMIFS('1.1 Staff cost'!$N$11:$N$102,'1.1 Staff cost'!$A$11:$A$102,'Beneficiaries WP'!$A31,'1.1 Staff cost'!$K$11:$K$102,'Beneficiaries WP'!G$5)+SUMIFS('1.2Travel cost&amp;1.3ind.sup. '!$T$11:$T$1306,'1.2Travel cost&amp;1.3ind.sup. '!$A$11:$A$1306,'Beneficiaries WP'!$A31,'1.2Travel cost&amp;1.3ind.sup. '!$L$11:$L$1306,'Beneficiaries WP'!G$5)+SUMIFS('1.2Travel cost&amp;1.3ind.sup. '!$U$11:$U$1306,'1.2Travel cost&amp;1.3ind.sup. '!$A$11:$A$1306,'Beneficiaries WP'!$A31,'1.2Travel cost&amp;1.3ind.sup. '!$L$11:$L$1306,'Beneficiaries WP'!G$5)+SUMIFS('1.4 Equipment'!$T$10:$T$209,'1.4 Equipment'!$A$10:$A$209,'Beneficiaries WP'!$A31,'1.4 Equipment'!$L$10:$L$209,'Beneficiaries WP'!G$5)+SUMIFS('1.5 Other costs'!$O$10:$O$309,'1.5 Other costs'!$A$10:$A$309,'Beneficiaries WP'!$A31,'1.5 Other costs'!$L$10:$L$309,'Beneficiaries WP'!G$5)</f>
        <v>0</v>
      </c>
      <c r="H31" s="343">
        <f>SUMIFS('1.1 Staff cost'!$N$11:$N$102,'1.1 Staff cost'!$A$11:$A$102,'Beneficiaries WP'!$A31,'1.1 Staff cost'!$K$11:$K$102,'Beneficiaries WP'!H$5)+SUMIFS('1.2Travel cost&amp;1.3ind.sup. '!$T$11:$T$1306,'1.2Travel cost&amp;1.3ind.sup. '!$A$11:$A$1306,'Beneficiaries WP'!$A31,'1.2Travel cost&amp;1.3ind.sup. '!$L$11:$L$1306,'Beneficiaries WP'!H$5)+SUMIFS('1.2Travel cost&amp;1.3ind.sup. '!$U$11:$U$1306,'1.2Travel cost&amp;1.3ind.sup. '!$A$11:$A$1306,'Beneficiaries WP'!$A31,'1.2Travel cost&amp;1.3ind.sup. '!$L$11:$L$1306,'Beneficiaries WP'!H$5)+SUMIFS('1.4 Equipment'!$T$10:$T$209,'1.4 Equipment'!$A$10:$A$209,'Beneficiaries WP'!$A31,'1.4 Equipment'!$L$10:$L$209,'Beneficiaries WP'!H$5)+SUMIFS('1.5 Other costs'!$O$10:$O$309,'1.5 Other costs'!$A$10:$A$309,'Beneficiaries WP'!$A31,'1.5 Other costs'!$L$10:$L$309,'Beneficiaries WP'!H$5)</f>
        <v>0</v>
      </c>
      <c r="I31" s="343">
        <f>SUMIFS('1.1 Staff cost'!$N$11:$N$102,'1.1 Staff cost'!$A$11:$A$102,'Beneficiaries WP'!$A31,'1.1 Staff cost'!$K$11:$K$102,'Beneficiaries WP'!I$5)+SUMIFS('1.2Travel cost&amp;1.3ind.sup. '!$T$11:$T$1306,'1.2Travel cost&amp;1.3ind.sup. '!$A$11:$A$1306,'Beneficiaries WP'!$A31,'1.2Travel cost&amp;1.3ind.sup. '!$L$11:$L$1306,'Beneficiaries WP'!I$5)+SUMIFS('1.2Travel cost&amp;1.3ind.sup. '!$U$11:$U$1306,'1.2Travel cost&amp;1.3ind.sup. '!$A$11:$A$1306,'Beneficiaries WP'!$A31,'1.2Travel cost&amp;1.3ind.sup. '!$L$11:$L$1306,'Beneficiaries WP'!I$5)+SUMIFS('1.4 Equipment'!$T$10:$T$209,'1.4 Equipment'!$A$10:$A$209,'Beneficiaries WP'!$A31,'1.4 Equipment'!$L$10:$L$209,'Beneficiaries WP'!I$5)+SUMIFS('1.5 Other costs'!$O$10:$O$309,'1.5 Other costs'!$A$10:$A$309,'Beneficiaries WP'!$A31,'1.5 Other costs'!$L$10:$L$309,'Beneficiaries WP'!I$5)</f>
        <v>0</v>
      </c>
      <c r="J31" s="343">
        <f>SUMIFS('1.1 Staff cost'!$N$11:$N$102,'1.1 Staff cost'!$A$11:$A$102,'Beneficiaries WP'!$A31,'1.1 Staff cost'!$K$11:$K$102,'Beneficiaries WP'!J$5)+SUMIFS('1.2Travel cost&amp;1.3ind.sup. '!$T$11:$T$1306,'1.2Travel cost&amp;1.3ind.sup. '!$A$11:$A$1306,'Beneficiaries WP'!$A31,'1.2Travel cost&amp;1.3ind.sup. '!$L$11:$L$1306,'Beneficiaries WP'!J$5)+SUMIFS('1.2Travel cost&amp;1.3ind.sup. '!$U$11:$U$1306,'1.2Travel cost&amp;1.3ind.sup. '!$A$11:$A$1306,'Beneficiaries WP'!$A31,'1.2Travel cost&amp;1.3ind.sup. '!$L$11:$L$1306,'Beneficiaries WP'!J$5)+SUMIFS('1.4 Equipment'!$T$10:$T$209,'1.4 Equipment'!$A$10:$A$209,'Beneficiaries WP'!$A31,'1.4 Equipment'!$L$10:$L$209,'Beneficiaries WP'!J$5)+SUMIFS('1.5 Other costs'!$O$10:$O$309,'1.5 Other costs'!$A$10:$A$309,'Beneficiaries WP'!$A31,'1.5 Other costs'!$L$10:$L$309,'Beneficiaries WP'!J$5)</f>
        <v>0</v>
      </c>
      <c r="K31" s="343">
        <f>SUMIFS('1.1 Staff cost'!$N$11:$N$102,'1.1 Staff cost'!$A$11:$A$102,'Beneficiaries WP'!$A31,'1.1 Staff cost'!$K$11:$K$102,'Beneficiaries WP'!K$5)+SUMIFS('1.2Travel cost&amp;1.3ind.sup. '!$T$11:$T$1306,'1.2Travel cost&amp;1.3ind.sup. '!$A$11:$A$1306,'Beneficiaries WP'!$A31,'1.2Travel cost&amp;1.3ind.sup. '!$L$11:$L$1306,'Beneficiaries WP'!K$5)+SUMIFS('1.2Travel cost&amp;1.3ind.sup. '!$U$11:$U$1306,'1.2Travel cost&amp;1.3ind.sup. '!$A$11:$A$1306,'Beneficiaries WP'!$A31,'1.2Travel cost&amp;1.3ind.sup. '!$L$11:$L$1306,'Beneficiaries WP'!K$5)+SUMIFS('1.4 Equipment'!$T$10:$T$209,'1.4 Equipment'!$A$10:$A$209,'Beneficiaries WP'!$A31,'1.4 Equipment'!$L$10:$L$209,'Beneficiaries WP'!K$5)+SUMIFS('1.5 Other costs'!$O$10:$O$309,'1.5 Other costs'!$A$10:$A$309,'Beneficiaries WP'!$A31,'1.5 Other costs'!$L$10:$L$309,'Beneficiaries WP'!K$5)</f>
        <v>0</v>
      </c>
      <c r="L31" s="343">
        <f>SUMIFS('1.1 Staff cost'!$N$11:$N$102,'1.1 Staff cost'!$A$11:$A$102,'Beneficiaries WP'!$A31,'1.1 Staff cost'!$K$11:$K$102,'Beneficiaries WP'!L$5)+SUMIFS('1.2Travel cost&amp;1.3ind.sup. '!$T$11:$T$1306,'1.2Travel cost&amp;1.3ind.sup. '!$A$11:$A$1306,'Beneficiaries WP'!$A31,'1.2Travel cost&amp;1.3ind.sup. '!$L$11:$L$1306,'Beneficiaries WP'!L$5)+SUMIFS('1.2Travel cost&amp;1.3ind.sup. '!$U$11:$U$1306,'1.2Travel cost&amp;1.3ind.sup. '!$A$11:$A$1306,'Beneficiaries WP'!$A31,'1.2Travel cost&amp;1.3ind.sup. '!$L$11:$L$1306,'Beneficiaries WP'!L$5)+SUMIFS('1.4 Equipment'!$T$10:$T$209,'1.4 Equipment'!$A$10:$A$209,'Beneficiaries WP'!$A31,'1.4 Equipment'!$L$10:$L$209,'Beneficiaries WP'!L$5)+SUMIFS('1.5 Other costs'!$O$10:$O$309,'1.5 Other costs'!$A$10:$A$309,'Beneficiaries WP'!$A31,'1.5 Other costs'!$L$10:$L$309,'Beneficiaries WP'!L$5)</f>
        <v>0</v>
      </c>
      <c r="M31" s="343">
        <f>SUMIFS('1.1 Staff cost'!$N$11:$N$102,'1.1 Staff cost'!$A$11:$A$102,'Beneficiaries WP'!$A31,'1.1 Staff cost'!$K$11:$K$102,'Beneficiaries WP'!M$5)+SUMIFS('1.2Travel cost&amp;1.3ind.sup. '!$T$11:$T$1306,'1.2Travel cost&amp;1.3ind.sup. '!$A$11:$A$1306,'Beneficiaries WP'!$A31,'1.2Travel cost&amp;1.3ind.sup. '!$L$11:$L$1306,'Beneficiaries WP'!M$5)+SUMIFS('1.2Travel cost&amp;1.3ind.sup. '!$U$11:$U$1306,'1.2Travel cost&amp;1.3ind.sup. '!$A$11:$A$1306,'Beneficiaries WP'!$A31,'1.2Travel cost&amp;1.3ind.sup. '!$L$11:$L$1306,'Beneficiaries WP'!M$5)+SUMIFS('1.4 Equipment'!$T$10:$T$209,'1.4 Equipment'!$A$10:$A$209,'Beneficiaries WP'!$A31,'1.4 Equipment'!$L$10:$L$209,'Beneficiaries WP'!M$5)+SUMIFS('1.5 Other costs'!$O$10:$O$309,'1.5 Other costs'!$A$10:$A$309,'Beneficiaries WP'!$A31,'1.5 Other costs'!$L$10:$L$309,'Beneficiaries WP'!M$5)</f>
        <v>0</v>
      </c>
      <c r="N31" s="343">
        <f>SUMIFS('1.1 Staff cost'!$N$11:$N$102,'1.1 Staff cost'!$A$11:$A$102,'Beneficiaries WP'!$A31,'1.1 Staff cost'!$K$11:$K$102,'Beneficiaries WP'!N$5)+SUMIFS('1.2Travel cost&amp;1.3ind.sup. '!$T$11:$T$1306,'1.2Travel cost&amp;1.3ind.sup. '!$A$11:$A$1306,'Beneficiaries WP'!$A31,'1.2Travel cost&amp;1.3ind.sup. '!$L$11:$L$1306,'Beneficiaries WP'!N$5)+SUMIFS('1.2Travel cost&amp;1.3ind.sup. '!$U$11:$U$1306,'1.2Travel cost&amp;1.3ind.sup. '!$A$11:$A$1306,'Beneficiaries WP'!$A31,'1.2Travel cost&amp;1.3ind.sup. '!$L$11:$L$1306,'Beneficiaries WP'!N$5)+SUMIFS('1.4 Equipment'!$T$10:$T$209,'1.4 Equipment'!$A$10:$A$209,'Beneficiaries WP'!$A31,'1.4 Equipment'!$L$10:$L$209,'Beneficiaries WP'!N$5)+SUMIFS('1.5 Other costs'!$O$10:$O$309,'1.5 Other costs'!$A$10:$A$309,'Beneficiaries WP'!$A31,'1.5 Other costs'!$L$10:$L$309,'Beneficiaries WP'!N$5)</f>
        <v>0</v>
      </c>
      <c r="O31" s="343">
        <f>SUMIFS('1.1 Staff cost'!$N$11:$N$102,'1.1 Staff cost'!$A$11:$A$102,'Beneficiaries WP'!$A31,'1.1 Staff cost'!$K$11:$K$102,'Beneficiaries WP'!O$5)+SUMIFS('1.2Travel cost&amp;1.3ind.sup. '!$T$11:$T$1306,'1.2Travel cost&amp;1.3ind.sup. '!$A$11:$A$1306,'Beneficiaries WP'!$A31,'1.2Travel cost&amp;1.3ind.sup. '!$L$11:$L$1306,'Beneficiaries WP'!O$5)+SUMIFS('1.2Travel cost&amp;1.3ind.sup. '!$U$11:$U$1306,'1.2Travel cost&amp;1.3ind.sup. '!$A$11:$A$1306,'Beneficiaries WP'!$A31,'1.2Travel cost&amp;1.3ind.sup. '!$L$11:$L$1306,'Beneficiaries WP'!O$5)+SUMIFS('1.4 Equipment'!$T$10:$T$209,'1.4 Equipment'!$A$10:$A$209,'Beneficiaries WP'!$A31,'1.4 Equipment'!$L$10:$L$209,'Beneficiaries WP'!O$5)+SUMIFS('1.5 Other costs'!$O$10:$O$309,'1.5 Other costs'!$A$10:$A$309,'Beneficiaries WP'!$A31,'1.5 Other costs'!$L$10:$L$309,'Beneficiaries WP'!O$5)</f>
        <v>0</v>
      </c>
      <c r="P31" s="341">
        <f t="shared" si="2"/>
        <v>0</v>
      </c>
      <c r="Q31" s="344" t="str">
        <f t="shared" si="4"/>
        <v/>
      </c>
      <c r="R31" s="342" t="e">
        <f>+(P31*$R$7)*('Summary Financial Statement'!$K$24/'Summary Financial Statement'!$H$24)</f>
        <v>#DIV/0!</v>
      </c>
      <c r="S31" s="445" t="e">
        <f>+Beneficiaries!#REF!</f>
        <v>#REF!</v>
      </c>
      <c r="T31" s="445" t="e">
        <f>+Beneficiaries!#REF!</f>
        <v>#REF!</v>
      </c>
      <c r="U31" s="443" t="str">
        <f>IF(Beneficiaries!L31=0,"",Beneficiaries!L31)</f>
        <v/>
      </c>
      <c r="V31" s="444" t="str">
        <f>IF(Beneficiaries!M31=0,"",Beneficiaries!M31)</f>
        <v/>
      </c>
      <c r="W31" s="354" t="e">
        <f>#REF!</f>
        <v>#REF!</v>
      </c>
      <c r="X31" s="75"/>
      <c r="Y31" s="12" t="str">
        <f t="shared" si="3"/>
        <v/>
      </c>
      <c r="Z31" s="336"/>
      <c r="AA31" s="333">
        <f>+DAYS360('Summary Financial Statement'!$I$9,'Summary Financial Statement'!$L$9)/30</f>
        <v>0</v>
      </c>
      <c r="AB31" s="334">
        <f t="shared" si="5"/>
        <v>0</v>
      </c>
      <c r="AC31" s="335">
        <f>IF(Y31="",0,'Summary Financial Statement'!$Q$22*'Summary Financial Statement'!$E$24*'Beneficiaries WP'!Q31*'Beneficiaries WP'!$AB31)</f>
        <v>0</v>
      </c>
    </row>
    <row r="32" spans="1:29" ht="13.5" x14ac:dyDescent="0.25">
      <c r="A32" s="141" t="s">
        <v>169</v>
      </c>
      <c r="B32" s="437">
        <f>+Beneficiaries!B32</f>
        <v>0</v>
      </c>
      <c r="C32" s="435">
        <f>+Beneficiaries!C32</f>
        <v>0</v>
      </c>
      <c r="D32" s="343">
        <f>SUMIFS('1.1 Staff cost'!$N$11:$N$102,'1.1 Staff cost'!$A$11:$A$102,'Beneficiaries WP'!$A32,'1.1 Staff cost'!$K$11:$K$102,'Beneficiaries WP'!D$5)+SUMIFS('1.2Travel cost&amp;1.3ind.sup. '!$T$11:$T$1306,'1.2Travel cost&amp;1.3ind.sup. '!$A$11:$A$1306,'Beneficiaries WP'!$A32,'1.2Travel cost&amp;1.3ind.sup. '!$L$11:$L$1306,'Beneficiaries WP'!D$5)+SUMIFS('1.2Travel cost&amp;1.3ind.sup. '!$U$11:$U$1306,'1.2Travel cost&amp;1.3ind.sup. '!$A$11:$A$1306,'Beneficiaries WP'!$A32,'1.2Travel cost&amp;1.3ind.sup. '!$L$11:$L$1306,'Beneficiaries WP'!D$5)+SUMIFS('1.4 Equipment'!$T$10:$T$209,'1.4 Equipment'!$A$10:$A$209,'Beneficiaries WP'!$A32,'1.4 Equipment'!$L$10:$L$209,'Beneficiaries WP'!D$5)+SUMIFS('1.5 Other costs'!$O$10:$O$309,'1.5 Other costs'!$A$10:$A$309,'Beneficiaries WP'!$A32,'1.5 Other costs'!$L$10:$L$309,'Beneficiaries WP'!D$5)</f>
        <v>0</v>
      </c>
      <c r="E32" s="343">
        <f>SUMIFS('1.1 Staff cost'!$N$11:$N$102,'1.1 Staff cost'!$A$11:$A$102,'Beneficiaries WP'!$A32,'1.1 Staff cost'!$K$11:$K$102,'Beneficiaries WP'!E$5)+SUMIFS('1.2Travel cost&amp;1.3ind.sup. '!$T$11:$T$1306,'1.2Travel cost&amp;1.3ind.sup. '!$A$11:$A$1306,'Beneficiaries WP'!$A32,'1.2Travel cost&amp;1.3ind.sup. '!$L$11:$L$1306,'Beneficiaries WP'!E$5)+SUMIFS('1.2Travel cost&amp;1.3ind.sup. '!$U$11:$U$1306,'1.2Travel cost&amp;1.3ind.sup. '!$A$11:$A$1306,'Beneficiaries WP'!$A32,'1.2Travel cost&amp;1.3ind.sup. '!$L$11:$L$1306,'Beneficiaries WP'!E$5)+SUMIFS('1.4 Equipment'!$T$10:$T$209,'1.4 Equipment'!$A$10:$A$209,'Beneficiaries WP'!$A32,'1.4 Equipment'!$L$10:$L$209,'Beneficiaries WP'!E$5)+SUMIFS('1.5 Other costs'!$O$10:$O$309,'1.5 Other costs'!$A$10:$A$309,'Beneficiaries WP'!$A32,'1.5 Other costs'!$L$10:$L$309,'Beneficiaries WP'!E$5)</f>
        <v>0</v>
      </c>
      <c r="F32" s="343">
        <f>SUMIFS('1.1 Staff cost'!$N$11:$N$102,'1.1 Staff cost'!$A$11:$A$102,'Beneficiaries WP'!$A32,'1.1 Staff cost'!$K$11:$K$102,'Beneficiaries WP'!F$5)+SUMIFS('1.2Travel cost&amp;1.3ind.sup. '!$T$11:$T$1306,'1.2Travel cost&amp;1.3ind.sup. '!$A$11:$A$1306,'Beneficiaries WP'!$A32,'1.2Travel cost&amp;1.3ind.sup. '!$L$11:$L$1306,'Beneficiaries WP'!F$5)+SUMIFS('1.2Travel cost&amp;1.3ind.sup. '!$U$11:$U$1306,'1.2Travel cost&amp;1.3ind.sup. '!$A$11:$A$1306,'Beneficiaries WP'!$A32,'1.2Travel cost&amp;1.3ind.sup. '!$L$11:$L$1306,'Beneficiaries WP'!F$5)+SUMIFS('1.4 Equipment'!$T$10:$T$209,'1.4 Equipment'!$A$10:$A$209,'Beneficiaries WP'!$A32,'1.4 Equipment'!$L$10:$L$209,'Beneficiaries WP'!F$5)+SUMIFS('1.5 Other costs'!$O$10:$O$309,'1.5 Other costs'!$A$10:$A$309,'Beneficiaries WP'!$A32,'1.5 Other costs'!$L$10:$L$309,'Beneficiaries WP'!F$5)</f>
        <v>0</v>
      </c>
      <c r="G32" s="343">
        <f>SUMIFS('1.1 Staff cost'!$N$11:$N$102,'1.1 Staff cost'!$A$11:$A$102,'Beneficiaries WP'!$A32,'1.1 Staff cost'!$K$11:$K$102,'Beneficiaries WP'!G$5)+SUMIFS('1.2Travel cost&amp;1.3ind.sup. '!$T$11:$T$1306,'1.2Travel cost&amp;1.3ind.sup. '!$A$11:$A$1306,'Beneficiaries WP'!$A32,'1.2Travel cost&amp;1.3ind.sup. '!$L$11:$L$1306,'Beneficiaries WP'!G$5)+SUMIFS('1.2Travel cost&amp;1.3ind.sup. '!$U$11:$U$1306,'1.2Travel cost&amp;1.3ind.sup. '!$A$11:$A$1306,'Beneficiaries WP'!$A32,'1.2Travel cost&amp;1.3ind.sup. '!$L$11:$L$1306,'Beneficiaries WP'!G$5)+SUMIFS('1.4 Equipment'!$T$10:$T$209,'1.4 Equipment'!$A$10:$A$209,'Beneficiaries WP'!$A32,'1.4 Equipment'!$L$10:$L$209,'Beneficiaries WP'!G$5)+SUMIFS('1.5 Other costs'!$O$10:$O$309,'1.5 Other costs'!$A$10:$A$309,'Beneficiaries WP'!$A32,'1.5 Other costs'!$L$10:$L$309,'Beneficiaries WP'!G$5)</f>
        <v>0</v>
      </c>
      <c r="H32" s="343">
        <f>SUMIFS('1.1 Staff cost'!$N$11:$N$102,'1.1 Staff cost'!$A$11:$A$102,'Beneficiaries WP'!$A32,'1.1 Staff cost'!$K$11:$K$102,'Beneficiaries WP'!H$5)+SUMIFS('1.2Travel cost&amp;1.3ind.sup. '!$T$11:$T$1306,'1.2Travel cost&amp;1.3ind.sup. '!$A$11:$A$1306,'Beneficiaries WP'!$A32,'1.2Travel cost&amp;1.3ind.sup. '!$L$11:$L$1306,'Beneficiaries WP'!H$5)+SUMIFS('1.2Travel cost&amp;1.3ind.sup. '!$U$11:$U$1306,'1.2Travel cost&amp;1.3ind.sup. '!$A$11:$A$1306,'Beneficiaries WP'!$A32,'1.2Travel cost&amp;1.3ind.sup. '!$L$11:$L$1306,'Beneficiaries WP'!H$5)+SUMIFS('1.4 Equipment'!$T$10:$T$209,'1.4 Equipment'!$A$10:$A$209,'Beneficiaries WP'!$A32,'1.4 Equipment'!$L$10:$L$209,'Beneficiaries WP'!H$5)+SUMIFS('1.5 Other costs'!$O$10:$O$309,'1.5 Other costs'!$A$10:$A$309,'Beneficiaries WP'!$A32,'1.5 Other costs'!$L$10:$L$309,'Beneficiaries WP'!H$5)</f>
        <v>0</v>
      </c>
      <c r="I32" s="343">
        <f>SUMIFS('1.1 Staff cost'!$N$11:$N$102,'1.1 Staff cost'!$A$11:$A$102,'Beneficiaries WP'!$A32,'1.1 Staff cost'!$K$11:$K$102,'Beneficiaries WP'!I$5)+SUMIFS('1.2Travel cost&amp;1.3ind.sup. '!$T$11:$T$1306,'1.2Travel cost&amp;1.3ind.sup. '!$A$11:$A$1306,'Beneficiaries WP'!$A32,'1.2Travel cost&amp;1.3ind.sup. '!$L$11:$L$1306,'Beneficiaries WP'!I$5)+SUMIFS('1.2Travel cost&amp;1.3ind.sup. '!$U$11:$U$1306,'1.2Travel cost&amp;1.3ind.sup. '!$A$11:$A$1306,'Beneficiaries WP'!$A32,'1.2Travel cost&amp;1.3ind.sup. '!$L$11:$L$1306,'Beneficiaries WP'!I$5)+SUMIFS('1.4 Equipment'!$T$10:$T$209,'1.4 Equipment'!$A$10:$A$209,'Beneficiaries WP'!$A32,'1.4 Equipment'!$L$10:$L$209,'Beneficiaries WP'!I$5)+SUMIFS('1.5 Other costs'!$O$10:$O$309,'1.5 Other costs'!$A$10:$A$309,'Beneficiaries WP'!$A32,'1.5 Other costs'!$L$10:$L$309,'Beneficiaries WP'!I$5)</f>
        <v>0</v>
      </c>
      <c r="J32" s="343">
        <f>SUMIFS('1.1 Staff cost'!$N$11:$N$102,'1.1 Staff cost'!$A$11:$A$102,'Beneficiaries WP'!$A32,'1.1 Staff cost'!$K$11:$K$102,'Beneficiaries WP'!J$5)+SUMIFS('1.2Travel cost&amp;1.3ind.sup. '!$T$11:$T$1306,'1.2Travel cost&amp;1.3ind.sup. '!$A$11:$A$1306,'Beneficiaries WP'!$A32,'1.2Travel cost&amp;1.3ind.sup. '!$L$11:$L$1306,'Beneficiaries WP'!J$5)+SUMIFS('1.2Travel cost&amp;1.3ind.sup. '!$U$11:$U$1306,'1.2Travel cost&amp;1.3ind.sup. '!$A$11:$A$1306,'Beneficiaries WP'!$A32,'1.2Travel cost&amp;1.3ind.sup. '!$L$11:$L$1306,'Beneficiaries WP'!J$5)+SUMIFS('1.4 Equipment'!$T$10:$T$209,'1.4 Equipment'!$A$10:$A$209,'Beneficiaries WP'!$A32,'1.4 Equipment'!$L$10:$L$209,'Beneficiaries WP'!J$5)+SUMIFS('1.5 Other costs'!$O$10:$O$309,'1.5 Other costs'!$A$10:$A$309,'Beneficiaries WP'!$A32,'1.5 Other costs'!$L$10:$L$309,'Beneficiaries WP'!J$5)</f>
        <v>0</v>
      </c>
      <c r="K32" s="343">
        <f>SUMIFS('1.1 Staff cost'!$N$11:$N$102,'1.1 Staff cost'!$A$11:$A$102,'Beneficiaries WP'!$A32,'1.1 Staff cost'!$K$11:$K$102,'Beneficiaries WP'!K$5)+SUMIFS('1.2Travel cost&amp;1.3ind.sup. '!$T$11:$T$1306,'1.2Travel cost&amp;1.3ind.sup. '!$A$11:$A$1306,'Beneficiaries WP'!$A32,'1.2Travel cost&amp;1.3ind.sup. '!$L$11:$L$1306,'Beneficiaries WP'!K$5)+SUMIFS('1.2Travel cost&amp;1.3ind.sup. '!$U$11:$U$1306,'1.2Travel cost&amp;1.3ind.sup. '!$A$11:$A$1306,'Beneficiaries WP'!$A32,'1.2Travel cost&amp;1.3ind.sup. '!$L$11:$L$1306,'Beneficiaries WP'!K$5)+SUMIFS('1.4 Equipment'!$T$10:$T$209,'1.4 Equipment'!$A$10:$A$209,'Beneficiaries WP'!$A32,'1.4 Equipment'!$L$10:$L$209,'Beneficiaries WP'!K$5)+SUMIFS('1.5 Other costs'!$O$10:$O$309,'1.5 Other costs'!$A$10:$A$309,'Beneficiaries WP'!$A32,'1.5 Other costs'!$L$10:$L$309,'Beneficiaries WP'!K$5)</f>
        <v>0</v>
      </c>
      <c r="L32" s="343">
        <f>SUMIFS('1.1 Staff cost'!$N$11:$N$102,'1.1 Staff cost'!$A$11:$A$102,'Beneficiaries WP'!$A32,'1.1 Staff cost'!$K$11:$K$102,'Beneficiaries WP'!L$5)+SUMIFS('1.2Travel cost&amp;1.3ind.sup. '!$T$11:$T$1306,'1.2Travel cost&amp;1.3ind.sup. '!$A$11:$A$1306,'Beneficiaries WP'!$A32,'1.2Travel cost&amp;1.3ind.sup. '!$L$11:$L$1306,'Beneficiaries WP'!L$5)+SUMIFS('1.2Travel cost&amp;1.3ind.sup. '!$U$11:$U$1306,'1.2Travel cost&amp;1.3ind.sup. '!$A$11:$A$1306,'Beneficiaries WP'!$A32,'1.2Travel cost&amp;1.3ind.sup. '!$L$11:$L$1306,'Beneficiaries WP'!L$5)+SUMIFS('1.4 Equipment'!$T$10:$T$209,'1.4 Equipment'!$A$10:$A$209,'Beneficiaries WP'!$A32,'1.4 Equipment'!$L$10:$L$209,'Beneficiaries WP'!L$5)+SUMIFS('1.5 Other costs'!$O$10:$O$309,'1.5 Other costs'!$A$10:$A$309,'Beneficiaries WP'!$A32,'1.5 Other costs'!$L$10:$L$309,'Beneficiaries WP'!L$5)</f>
        <v>0</v>
      </c>
      <c r="M32" s="343">
        <f>SUMIFS('1.1 Staff cost'!$N$11:$N$102,'1.1 Staff cost'!$A$11:$A$102,'Beneficiaries WP'!$A32,'1.1 Staff cost'!$K$11:$K$102,'Beneficiaries WP'!M$5)+SUMIFS('1.2Travel cost&amp;1.3ind.sup. '!$T$11:$T$1306,'1.2Travel cost&amp;1.3ind.sup. '!$A$11:$A$1306,'Beneficiaries WP'!$A32,'1.2Travel cost&amp;1.3ind.sup. '!$L$11:$L$1306,'Beneficiaries WP'!M$5)+SUMIFS('1.2Travel cost&amp;1.3ind.sup. '!$U$11:$U$1306,'1.2Travel cost&amp;1.3ind.sup. '!$A$11:$A$1306,'Beneficiaries WP'!$A32,'1.2Travel cost&amp;1.3ind.sup. '!$L$11:$L$1306,'Beneficiaries WP'!M$5)+SUMIFS('1.4 Equipment'!$T$10:$T$209,'1.4 Equipment'!$A$10:$A$209,'Beneficiaries WP'!$A32,'1.4 Equipment'!$L$10:$L$209,'Beneficiaries WP'!M$5)+SUMIFS('1.5 Other costs'!$O$10:$O$309,'1.5 Other costs'!$A$10:$A$309,'Beneficiaries WP'!$A32,'1.5 Other costs'!$L$10:$L$309,'Beneficiaries WP'!M$5)</f>
        <v>0</v>
      </c>
      <c r="N32" s="343">
        <f>SUMIFS('1.1 Staff cost'!$N$11:$N$102,'1.1 Staff cost'!$A$11:$A$102,'Beneficiaries WP'!$A32,'1.1 Staff cost'!$K$11:$K$102,'Beneficiaries WP'!N$5)+SUMIFS('1.2Travel cost&amp;1.3ind.sup. '!$T$11:$T$1306,'1.2Travel cost&amp;1.3ind.sup. '!$A$11:$A$1306,'Beneficiaries WP'!$A32,'1.2Travel cost&amp;1.3ind.sup. '!$L$11:$L$1306,'Beneficiaries WP'!N$5)+SUMIFS('1.2Travel cost&amp;1.3ind.sup. '!$U$11:$U$1306,'1.2Travel cost&amp;1.3ind.sup. '!$A$11:$A$1306,'Beneficiaries WP'!$A32,'1.2Travel cost&amp;1.3ind.sup. '!$L$11:$L$1306,'Beneficiaries WP'!N$5)+SUMIFS('1.4 Equipment'!$T$10:$T$209,'1.4 Equipment'!$A$10:$A$209,'Beneficiaries WP'!$A32,'1.4 Equipment'!$L$10:$L$209,'Beneficiaries WP'!N$5)+SUMIFS('1.5 Other costs'!$O$10:$O$309,'1.5 Other costs'!$A$10:$A$309,'Beneficiaries WP'!$A32,'1.5 Other costs'!$L$10:$L$309,'Beneficiaries WP'!N$5)</f>
        <v>0</v>
      </c>
      <c r="O32" s="343">
        <f>SUMIFS('1.1 Staff cost'!$N$11:$N$102,'1.1 Staff cost'!$A$11:$A$102,'Beneficiaries WP'!$A32,'1.1 Staff cost'!$K$11:$K$102,'Beneficiaries WP'!O$5)+SUMIFS('1.2Travel cost&amp;1.3ind.sup. '!$T$11:$T$1306,'1.2Travel cost&amp;1.3ind.sup. '!$A$11:$A$1306,'Beneficiaries WP'!$A32,'1.2Travel cost&amp;1.3ind.sup. '!$L$11:$L$1306,'Beneficiaries WP'!O$5)+SUMIFS('1.2Travel cost&amp;1.3ind.sup. '!$U$11:$U$1306,'1.2Travel cost&amp;1.3ind.sup. '!$A$11:$A$1306,'Beneficiaries WP'!$A32,'1.2Travel cost&amp;1.3ind.sup. '!$L$11:$L$1306,'Beneficiaries WP'!O$5)+SUMIFS('1.4 Equipment'!$T$10:$T$209,'1.4 Equipment'!$A$10:$A$209,'Beneficiaries WP'!$A32,'1.4 Equipment'!$L$10:$L$209,'Beneficiaries WP'!O$5)+SUMIFS('1.5 Other costs'!$O$10:$O$309,'1.5 Other costs'!$A$10:$A$309,'Beneficiaries WP'!$A32,'1.5 Other costs'!$L$10:$L$309,'Beneficiaries WP'!O$5)</f>
        <v>0</v>
      </c>
      <c r="P32" s="341">
        <f t="shared" si="2"/>
        <v>0</v>
      </c>
      <c r="Q32" s="344" t="str">
        <f t="shared" si="4"/>
        <v/>
      </c>
      <c r="R32" s="342" t="e">
        <f>+(P32*$R$7)*('Summary Financial Statement'!$K$24/'Summary Financial Statement'!$H$24)</f>
        <v>#DIV/0!</v>
      </c>
      <c r="S32" s="445" t="e">
        <f>+Beneficiaries!#REF!</f>
        <v>#REF!</v>
      </c>
      <c r="T32" s="445" t="e">
        <f>+Beneficiaries!#REF!</f>
        <v>#REF!</v>
      </c>
      <c r="U32" s="443" t="str">
        <f>IF(Beneficiaries!L32=0,"",Beneficiaries!L32)</f>
        <v/>
      </c>
      <c r="V32" s="444" t="str">
        <f>IF(Beneficiaries!M32=0,"",Beneficiaries!M32)</f>
        <v/>
      </c>
      <c r="W32" s="354" t="e">
        <f>#REF!</f>
        <v>#REF!</v>
      </c>
      <c r="X32" s="75"/>
      <c r="Y32" s="12" t="str">
        <f t="shared" si="3"/>
        <v/>
      </c>
      <c r="Z32" s="336"/>
      <c r="AA32" s="333">
        <f>+DAYS360('Summary Financial Statement'!$I$9,'Summary Financial Statement'!$L$9)/30</f>
        <v>0</v>
      </c>
      <c r="AB32" s="334">
        <f t="shared" si="5"/>
        <v>0</v>
      </c>
      <c r="AC32" s="335">
        <f>IF(Y32="",0,'Summary Financial Statement'!$Q$22*'Summary Financial Statement'!$E$24*'Beneficiaries WP'!Q32*'Beneficiaries WP'!$AB32)</f>
        <v>0</v>
      </c>
    </row>
    <row r="33" spans="1:29" ht="13.5" x14ac:dyDescent="0.25">
      <c r="A33" s="141" t="s">
        <v>170</v>
      </c>
      <c r="B33" s="437">
        <f>+Beneficiaries!B33</f>
        <v>0</v>
      </c>
      <c r="C33" s="435">
        <f>+Beneficiaries!C33</f>
        <v>0</v>
      </c>
      <c r="D33" s="343">
        <f>SUMIFS('1.1 Staff cost'!$N$11:$N$102,'1.1 Staff cost'!$A$11:$A$102,'Beneficiaries WP'!$A33,'1.1 Staff cost'!$K$11:$K$102,'Beneficiaries WP'!D$5)+SUMIFS('1.2Travel cost&amp;1.3ind.sup. '!$T$11:$T$1306,'1.2Travel cost&amp;1.3ind.sup. '!$A$11:$A$1306,'Beneficiaries WP'!$A33,'1.2Travel cost&amp;1.3ind.sup. '!$L$11:$L$1306,'Beneficiaries WP'!D$5)+SUMIFS('1.2Travel cost&amp;1.3ind.sup. '!$U$11:$U$1306,'1.2Travel cost&amp;1.3ind.sup. '!$A$11:$A$1306,'Beneficiaries WP'!$A33,'1.2Travel cost&amp;1.3ind.sup. '!$L$11:$L$1306,'Beneficiaries WP'!D$5)+SUMIFS('1.4 Equipment'!$T$10:$T$209,'1.4 Equipment'!$A$10:$A$209,'Beneficiaries WP'!$A33,'1.4 Equipment'!$L$10:$L$209,'Beneficiaries WP'!D$5)+SUMIFS('1.5 Other costs'!$O$10:$O$309,'1.5 Other costs'!$A$10:$A$309,'Beneficiaries WP'!$A33,'1.5 Other costs'!$L$10:$L$309,'Beneficiaries WP'!D$5)</f>
        <v>0</v>
      </c>
      <c r="E33" s="343">
        <f>SUMIFS('1.1 Staff cost'!$N$11:$N$102,'1.1 Staff cost'!$A$11:$A$102,'Beneficiaries WP'!$A33,'1.1 Staff cost'!$K$11:$K$102,'Beneficiaries WP'!E$5)+SUMIFS('1.2Travel cost&amp;1.3ind.sup. '!$T$11:$T$1306,'1.2Travel cost&amp;1.3ind.sup. '!$A$11:$A$1306,'Beneficiaries WP'!$A33,'1.2Travel cost&amp;1.3ind.sup. '!$L$11:$L$1306,'Beneficiaries WP'!E$5)+SUMIFS('1.2Travel cost&amp;1.3ind.sup. '!$U$11:$U$1306,'1.2Travel cost&amp;1.3ind.sup. '!$A$11:$A$1306,'Beneficiaries WP'!$A33,'1.2Travel cost&amp;1.3ind.sup. '!$L$11:$L$1306,'Beneficiaries WP'!E$5)+SUMIFS('1.4 Equipment'!$T$10:$T$209,'1.4 Equipment'!$A$10:$A$209,'Beneficiaries WP'!$A33,'1.4 Equipment'!$L$10:$L$209,'Beneficiaries WP'!E$5)+SUMIFS('1.5 Other costs'!$O$10:$O$309,'1.5 Other costs'!$A$10:$A$309,'Beneficiaries WP'!$A33,'1.5 Other costs'!$L$10:$L$309,'Beneficiaries WP'!E$5)</f>
        <v>0</v>
      </c>
      <c r="F33" s="343">
        <f>SUMIFS('1.1 Staff cost'!$N$11:$N$102,'1.1 Staff cost'!$A$11:$A$102,'Beneficiaries WP'!$A33,'1.1 Staff cost'!$K$11:$K$102,'Beneficiaries WP'!F$5)+SUMIFS('1.2Travel cost&amp;1.3ind.sup. '!$T$11:$T$1306,'1.2Travel cost&amp;1.3ind.sup. '!$A$11:$A$1306,'Beneficiaries WP'!$A33,'1.2Travel cost&amp;1.3ind.sup. '!$L$11:$L$1306,'Beneficiaries WP'!F$5)+SUMIFS('1.2Travel cost&amp;1.3ind.sup. '!$U$11:$U$1306,'1.2Travel cost&amp;1.3ind.sup. '!$A$11:$A$1306,'Beneficiaries WP'!$A33,'1.2Travel cost&amp;1.3ind.sup. '!$L$11:$L$1306,'Beneficiaries WP'!F$5)+SUMIFS('1.4 Equipment'!$T$10:$T$209,'1.4 Equipment'!$A$10:$A$209,'Beneficiaries WP'!$A33,'1.4 Equipment'!$L$10:$L$209,'Beneficiaries WP'!F$5)+SUMIFS('1.5 Other costs'!$O$10:$O$309,'1.5 Other costs'!$A$10:$A$309,'Beneficiaries WP'!$A33,'1.5 Other costs'!$L$10:$L$309,'Beneficiaries WP'!F$5)</f>
        <v>0</v>
      </c>
      <c r="G33" s="343">
        <f>SUMIFS('1.1 Staff cost'!$N$11:$N$102,'1.1 Staff cost'!$A$11:$A$102,'Beneficiaries WP'!$A33,'1.1 Staff cost'!$K$11:$K$102,'Beneficiaries WP'!G$5)+SUMIFS('1.2Travel cost&amp;1.3ind.sup. '!$T$11:$T$1306,'1.2Travel cost&amp;1.3ind.sup. '!$A$11:$A$1306,'Beneficiaries WP'!$A33,'1.2Travel cost&amp;1.3ind.sup. '!$L$11:$L$1306,'Beneficiaries WP'!G$5)+SUMIFS('1.2Travel cost&amp;1.3ind.sup. '!$U$11:$U$1306,'1.2Travel cost&amp;1.3ind.sup. '!$A$11:$A$1306,'Beneficiaries WP'!$A33,'1.2Travel cost&amp;1.3ind.sup. '!$L$11:$L$1306,'Beneficiaries WP'!G$5)+SUMIFS('1.4 Equipment'!$T$10:$T$209,'1.4 Equipment'!$A$10:$A$209,'Beneficiaries WP'!$A33,'1.4 Equipment'!$L$10:$L$209,'Beneficiaries WP'!G$5)+SUMIFS('1.5 Other costs'!$O$10:$O$309,'1.5 Other costs'!$A$10:$A$309,'Beneficiaries WP'!$A33,'1.5 Other costs'!$L$10:$L$309,'Beneficiaries WP'!G$5)</f>
        <v>0</v>
      </c>
      <c r="H33" s="343">
        <f>SUMIFS('1.1 Staff cost'!$N$11:$N$102,'1.1 Staff cost'!$A$11:$A$102,'Beneficiaries WP'!$A33,'1.1 Staff cost'!$K$11:$K$102,'Beneficiaries WP'!H$5)+SUMIFS('1.2Travel cost&amp;1.3ind.sup. '!$T$11:$T$1306,'1.2Travel cost&amp;1.3ind.sup. '!$A$11:$A$1306,'Beneficiaries WP'!$A33,'1.2Travel cost&amp;1.3ind.sup. '!$L$11:$L$1306,'Beneficiaries WP'!H$5)+SUMIFS('1.2Travel cost&amp;1.3ind.sup. '!$U$11:$U$1306,'1.2Travel cost&amp;1.3ind.sup. '!$A$11:$A$1306,'Beneficiaries WP'!$A33,'1.2Travel cost&amp;1.3ind.sup. '!$L$11:$L$1306,'Beneficiaries WP'!H$5)+SUMIFS('1.4 Equipment'!$T$10:$T$209,'1.4 Equipment'!$A$10:$A$209,'Beneficiaries WP'!$A33,'1.4 Equipment'!$L$10:$L$209,'Beneficiaries WP'!H$5)+SUMIFS('1.5 Other costs'!$O$10:$O$309,'1.5 Other costs'!$A$10:$A$309,'Beneficiaries WP'!$A33,'1.5 Other costs'!$L$10:$L$309,'Beneficiaries WP'!H$5)</f>
        <v>0</v>
      </c>
      <c r="I33" s="343">
        <f>SUMIFS('1.1 Staff cost'!$N$11:$N$102,'1.1 Staff cost'!$A$11:$A$102,'Beneficiaries WP'!$A33,'1.1 Staff cost'!$K$11:$K$102,'Beneficiaries WP'!I$5)+SUMIFS('1.2Travel cost&amp;1.3ind.sup. '!$T$11:$T$1306,'1.2Travel cost&amp;1.3ind.sup. '!$A$11:$A$1306,'Beneficiaries WP'!$A33,'1.2Travel cost&amp;1.3ind.sup. '!$L$11:$L$1306,'Beneficiaries WP'!I$5)+SUMIFS('1.2Travel cost&amp;1.3ind.sup. '!$U$11:$U$1306,'1.2Travel cost&amp;1.3ind.sup. '!$A$11:$A$1306,'Beneficiaries WP'!$A33,'1.2Travel cost&amp;1.3ind.sup. '!$L$11:$L$1306,'Beneficiaries WP'!I$5)+SUMIFS('1.4 Equipment'!$T$10:$T$209,'1.4 Equipment'!$A$10:$A$209,'Beneficiaries WP'!$A33,'1.4 Equipment'!$L$10:$L$209,'Beneficiaries WP'!I$5)+SUMIFS('1.5 Other costs'!$O$10:$O$309,'1.5 Other costs'!$A$10:$A$309,'Beneficiaries WP'!$A33,'1.5 Other costs'!$L$10:$L$309,'Beneficiaries WP'!I$5)</f>
        <v>0</v>
      </c>
      <c r="J33" s="343">
        <f>SUMIFS('1.1 Staff cost'!$N$11:$N$102,'1.1 Staff cost'!$A$11:$A$102,'Beneficiaries WP'!$A33,'1.1 Staff cost'!$K$11:$K$102,'Beneficiaries WP'!J$5)+SUMIFS('1.2Travel cost&amp;1.3ind.sup. '!$T$11:$T$1306,'1.2Travel cost&amp;1.3ind.sup. '!$A$11:$A$1306,'Beneficiaries WP'!$A33,'1.2Travel cost&amp;1.3ind.sup. '!$L$11:$L$1306,'Beneficiaries WP'!J$5)+SUMIFS('1.2Travel cost&amp;1.3ind.sup. '!$U$11:$U$1306,'1.2Travel cost&amp;1.3ind.sup. '!$A$11:$A$1306,'Beneficiaries WP'!$A33,'1.2Travel cost&amp;1.3ind.sup. '!$L$11:$L$1306,'Beneficiaries WP'!J$5)+SUMIFS('1.4 Equipment'!$T$10:$T$209,'1.4 Equipment'!$A$10:$A$209,'Beneficiaries WP'!$A33,'1.4 Equipment'!$L$10:$L$209,'Beneficiaries WP'!J$5)+SUMIFS('1.5 Other costs'!$O$10:$O$309,'1.5 Other costs'!$A$10:$A$309,'Beneficiaries WP'!$A33,'1.5 Other costs'!$L$10:$L$309,'Beneficiaries WP'!J$5)</f>
        <v>0</v>
      </c>
      <c r="K33" s="343">
        <f>SUMIFS('1.1 Staff cost'!$N$11:$N$102,'1.1 Staff cost'!$A$11:$A$102,'Beneficiaries WP'!$A33,'1.1 Staff cost'!$K$11:$K$102,'Beneficiaries WP'!K$5)+SUMIFS('1.2Travel cost&amp;1.3ind.sup. '!$T$11:$T$1306,'1.2Travel cost&amp;1.3ind.sup. '!$A$11:$A$1306,'Beneficiaries WP'!$A33,'1.2Travel cost&amp;1.3ind.sup. '!$L$11:$L$1306,'Beneficiaries WP'!K$5)+SUMIFS('1.2Travel cost&amp;1.3ind.sup. '!$U$11:$U$1306,'1.2Travel cost&amp;1.3ind.sup. '!$A$11:$A$1306,'Beneficiaries WP'!$A33,'1.2Travel cost&amp;1.3ind.sup. '!$L$11:$L$1306,'Beneficiaries WP'!K$5)+SUMIFS('1.4 Equipment'!$T$10:$T$209,'1.4 Equipment'!$A$10:$A$209,'Beneficiaries WP'!$A33,'1.4 Equipment'!$L$10:$L$209,'Beneficiaries WP'!K$5)+SUMIFS('1.5 Other costs'!$O$10:$O$309,'1.5 Other costs'!$A$10:$A$309,'Beneficiaries WP'!$A33,'1.5 Other costs'!$L$10:$L$309,'Beneficiaries WP'!K$5)</f>
        <v>0</v>
      </c>
      <c r="L33" s="343">
        <f>SUMIFS('1.1 Staff cost'!$N$11:$N$102,'1.1 Staff cost'!$A$11:$A$102,'Beneficiaries WP'!$A33,'1.1 Staff cost'!$K$11:$K$102,'Beneficiaries WP'!L$5)+SUMIFS('1.2Travel cost&amp;1.3ind.sup. '!$T$11:$T$1306,'1.2Travel cost&amp;1.3ind.sup. '!$A$11:$A$1306,'Beneficiaries WP'!$A33,'1.2Travel cost&amp;1.3ind.sup. '!$L$11:$L$1306,'Beneficiaries WP'!L$5)+SUMIFS('1.2Travel cost&amp;1.3ind.sup. '!$U$11:$U$1306,'1.2Travel cost&amp;1.3ind.sup. '!$A$11:$A$1306,'Beneficiaries WP'!$A33,'1.2Travel cost&amp;1.3ind.sup. '!$L$11:$L$1306,'Beneficiaries WP'!L$5)+SUMIFS('1.4 Equipment'!$T$10:$T$209,'1.4 Equipment'!$A$10:$A$209,'Beneficiaries WP'!$A33,'1.4 Equipment'!$L$10:$L$209,'Beneficiaries WP'!L$5)+SUMIFS('1.5 Other costs'!$O$10:$O$309,'1.5 Other costs'!$A$10:$A$309,'Beneficiaries WP'!$A33,'1.5 Other costs'!$L$10:$L$309,'Beneficiaries WP'!L$5)</f>
        <v>0</v>
      </c>
      <c r="M33" s="343">
        <f>SUMIFS('1.1 Staff cost'!$N$11:$N$102,'1.1 Staff cost'!$A$11:$A$102,'Beneficiaries WP'!$A33,'1.1 Staff cost'!$K$11:$K$102,'Beneficiaries WP'!M$5)+SUMIFS('1.2Travel cost&amp;1.3ind.sup. '!$T$11:$T$1306,'1.2Travel cost&amp;1.3ind.sup. '!$A$11:$A$1306,'Beneficiaries WP'!$A33,'1.2Travel cost&amp;1.3ind.sup. '!$L$11:$L$1306,'Beneficiaries WP'!M$5)+SUMIFS('1.2Travel cost&amp;1.3ind.sup. '!$U$11:$U$1306,'1.2Travel cost&amp;1.3ind.sup. '!$A$11:$A$1306,'Beneficiaries WP'!$A33,'1.2Travel cost&amp;1.3ind.sup. '!$L$11:$L$1306,'Beneficiaries WP'!M$5)+SUMIFS('1.4 Equipment'!$T$10:$T$209,'1.4 Equipment'!$A$10:$A$209,'Beneficiaries WP'!$A33,'1.4 Equipment'!$L$10:$L$209,'Beneficiaries WP'!M$5)+SUMIFS('1.5 Other costs'!$O$10:$O$309,'1.5 Other costs'!$A$10:$A$309,'Beneficiaries WP'!$A33,'1.5 Other costs'!$L$10:$L$309,'Beneficiaries WP'!M$5)</f>
        <v>0</v>
      </c>
      <c r="N33" s="343">
        <f>SUMIFS('1.1 Staff cost'!$N$11:$N$102,'1.1 Staff cost'!$A$11:$A$102,'Beneficiaries WP'!$A33,'1.1 Staff cost'!$K$11:$K$102,'Beneficiaries WP'!N$5)+SUMIFS('1.2Travel cost&amp;1.3ind.sup. '!$T$11:$T$1306,'1.2Travel cost&amp;1.3ind.sup. '!$A$11:$A$1306,'Beneficiaries WP'!$A33,'1.2Travel cost&amp;1.3ind.sup. '!$L$11:$L$1306,'Beneficiaries WP'!N$5)+SUMIFS('1.2Travel cost&amp;1.3ind.sup. '!$U$11:$U$1306,'1.2Travel cost&amp;1.3ind.sup. '!$A$11:$A$1306,'Beneficiaries WP'!$A33,'1.2Travel cost&amp;1.3ind.sup. '!$L$11:$L$1306,'Beneficiaries WP'!N$5)+SUMIFS('1.4 Equipment'!$T$10:$T$209,'1.4 Equipment'!$A$10:$A$209,'Beneficiaries WP'!$A33,'1.4 Equipment'!$L$10:$L$209,'Beneficiaries WP'!N$5)+SUMIFS('1.5 Other costs'!$O$10:$O$309,'1.5 Other costs'!$A$10:$A$309,'Beneficiaries WP'!$A33,'1.5 Other costs'!$L$10:$L$309,'Beneficiaries WP'!N$5)</f>
        <v>0</v>
      </c>
      <c r="O33" s="343">
        <f>SUMIFS('1.1 Staff cost'!$N$11:$N$102,'1.1 Staff cost'!$A$11:$A$102,'Beneficiaries WP'!$A33,'1.1 Staff cost'!$K$11:$K$102,'Beneficiaries WP'!O$5)+SUMIFS('1.2Travel cost&amp;1.3ind.sup. '!$T$11:$T$1306,'1.2Travel cost&amp;1.3ind.sup. '!$A$11:$A$1306,'Beneficiaries WP'!$A33,'1.2Travel cost&amp;1.3ind.sup. '!$L$11:$L$1306,'Beneficiaries WP'!O$5)+SUMIFS('1.2Travel cost&amp;1.3ind.sup. '!$U$11:$U$1306,'1.2Travel cost&amp;1.3ind.sup. '!$A$11:$A$1306,'Beneficiaries WP'!$A33,'1.2Travel cost&amp;1.3ind.sup. '!$L$11:$L$1306,'Beneficiaries WP'!O$5)+SUMIFS('1.4 Equipment'!$T$10:$T$209,'1.4 Equipment'!$A$10:$A$209,'Beneficiaries WP'!$A33,'1.4 Equipment'!$L$10:$L$209,'Beneficiaries WP'!O$5)+SUMIFS('1.5 Other costs'!$O$10:$O$309,'1.5 Other costs'!$A$10:$A$309,'Beneficiaries WP'!$A33,'1.5 Other costs'!$L$10:$L$309,'Beneficiaries WP'!O$5)</f>
        <v>0</v>
      </c>
      <c r="P33" s="341">
        <f t="shared" si="2"/>
        <v>0</v>
      </c>
      <c r="Q33" s="344" t="str">
        <f t="shared" si="4"/>
        <v/>
      </c>
      <c r="R33" s="342" t="e">
        <f>+(P33*$R$7)*('Summary Financial Statement'!$K$24/'Summary Financial Statement'!$H$24)</f>
        <v>#DIV/0!</v>
      </c>
      <c r="S33" s="445" t="e">
        <f>+Beneficiaries!#REF!</f>
        <v>#REF!</v>
      </c>
      <c r="T33" s="445" t="e">
        <f>+Beneficiaries!#REF!</f>
        <v>#REF!</v>
      </c>
      <c r="U33" s="443" t="str">
        <f>IF(Beneficiaries!L33=0,"",Beneficiaries!L33)</f>
        <v/>
      </c>
      <c r="V33" s="444" t="str">
        <f>IF(Beneficiaries!M33=0,"",Beneficiaries!M33)</f>
        <v/>
      </c>
      <c r="W33" s="354" t="e">
        <f>#REF!</f>
        <v>#REF!</v>
      </c>
      <c r="X33" s="75"/>
      <c r="Y33" s="12" t="str">
        <f t="shared" si="3"/>
        <v/>
      </c>
      <c r="Z33" s="336"/>
      <c r="AA33" s="333">
        <f>+DAYS360('Summary Financial Statement'!$I$9,'Summary Financial Statement'!$L$9)/30</f>
        <v>0</v>
      </c>
      <c r="AB33" s="334">
        <f t="shared" si="5"/>
        <v>0</v>
      </c>
      <c r="AC33" s="335">
        <f>IF(Y33="",0,'Summary Financial Statement'!$Q$22*'Summary Financial Statement'!$E$24*'Beneficiaries WP'!Q33*'Beneficiaries WP'!$AB33)</f>
        <v>0</v>
      </c>
    </row>
    <row r="34" spans="1:29" ht="13.5" x14ac:dyDescent="0.25">
      <c r="A34" s="141" t="s">
        <v>171</v>
      </c>
      <c r="B34" s="437">
        <f>+Beneficiaries!B34</f>
        <v>0</v>
      </c>
      <c r="C34" s="435">
        <f>+Beneficiaries!C34</f>
        <v>0</v>
      </c>
      <c r="D34" s="343">
        <f>SUMIFS('1.1 Staff cost'!$N$11:$N$102,'1.1 Staff cost'!$A$11:$A$102,'Beneficiaries WP'!$A34,'1.1 Staff cost'!$K$11:$K$102,'Beneficiaries WP'!D$5)+SUMIFS('1.2Travel cost&amp;1.3ind.sup. '!$T$11:$T$1306,'1.2Travel cost&amp;1.3ind.sup. '!$A$11:$A$1306,'Beneficiaries WP'!$A34,'1.2Travel cost&amp;1.3ind.sup. '!$L$11:$L$1306,'Beneficiaries WP'!D$5)+SUMIFS('1.2Travel cost&amp;1.3ind.sup. '!$U$11:$U$1306,'1.2Travel cost&amp;1.3ind.sup. '!$A$11:$A$1306,'Beneficiaries WP'!$A34,'1.2Travel cost&amp;1.3ind.sup. '!$L$11:$L$1306,'Beneficiaries WP'!D$5)+SUMIFS('1.4 Equipment'!$T$10:$T$209,'1.4 Equipment'!$A$10:$A$209,'Beneficiaries WP'!$A34,'1.4 Equipment'!$L$10:$L$209,'Beneficiaries WP'!D$5)+SUMIFS('1.5 Other costs'!$O$10:$O$309,'1.5 Other costs'!$A$10:$A$309,'Beneficiaries WP'!$A34,'1.5 Other costs'!$L$10:$L$309,'Beneficiaries WP'!D$5)</f>
        <v>0</v>
      </c>
      <c r="E34" s="343">
        <f>SUMIFS('1.1 Staff cost'!$N$11:$N$102,'1.1 Staff cost'!$A$11:$A$102,'Beneficiaries WP'!$A34,'1.1 Staff cost'!$K$11:$K$102,'Beneficiaries WP'!E$5)+SUMIFS('1.2Travel cost&amp;1.3ind.sup. '!$T$11:$T$1306,'1.2Travel cost&amp;1.3ind.sup. '!$A$11:$A$1306,'Beneficiaries WP'!$A34,'1.2Travel cost&amp;1.3ind.sup. '!$L$11:$L$1306,'Beneficiaries WP'!E$5)+SUMIFS('1.2Travel cost&amp;1.3ind.sup. '!$U$11:$U$1306,'1.2Travel cost&amp;1.3ind.sup. '!$A$11:$A$1306,'Beneficiaries WP'!$A34,'1.2Travel cost&amp;1.3ind.sup. '!$L$11:$L$1306,'Beneficiaries WP'!E$5)+SUMIFS('1.4 Equipment'!$T$10:$T$209,'1.4 Equipment'!$A$10:$A$209,'Beneficiaries WP'!$A34,'1.4 Equipment'!$L$10:$L$209,'Beneficiaries WP'!E$5)+SUMIFS('1.5 Other costs'!$O$10:$O$309,'1.5 Other costs'!$A$10:$A$309,'Beneficiaries WP'!$A34,'1.5 Other costs'!$L$10:$L$309,'Beneficiaries WP'!E$5)</f>
        <v>0</v>
      </c>
      <c r="F34" s="343">
        <f>SUMIFS('1.1 Staff cost'!$N$11:$N$102,'1.1 Staff cost'!$A$11:$A$102,'Beneficiaries WP'!$A34,'1.1 Staff cost'!$K$11:$K$102,'Beneficiaries WP'!F$5)+SUMIFS('1.2Travel cost&amp;1.3ind.sup. '!$T$11:$T$1306,'1.2Travel cost&amp;1.3ind.sup. '!$A$11:$A$1306,'Beneficiaries WP'!$A34,'1.2Travel cost&amp;1.3ind.sup. '!$L$11:$L$1306,'Beneficiaries WP'!F$5)+SUMIFS('1.2Travel cost&amp;1.3ind.sup. '!$U$11:$U$1306,'1.2Travel cost&amp;1.3ind.sup. '!$A$11:$A$1306,'Beneficiaries WP'!$A34,'1.2Travel cost&amp;1.3ind.sup. '!$L$11:$L$1306,'Beneficiaries WP'!F$5)+SUMIFS('1.4 Equipment'!$T$10:$T$209,'1.4 Equipment'!$A$10:$A$209,'Beneficiaries WP'!$A34,'1.4 Equipment'!$L$10:$L$209,'Beneficiaries WP'!F$5)+SUMIFS('1.5 Other costs'!$O$10:$O$309,'1.5 Other costs'!$A$10:$A$309,'Beneficiaries WP'!$A34,'1.5 Other costs'!$L$10:$L$309,'Beneficiaries WP'!F$5)</f>
        <v>0</v>
      </c>
      <c r="G34" s="343">
        <f>SUMIFS('1.1 Staff cost'!$N$11:$N$102,'1.1 Staff cost'!$A$11:$A$102,'Beneficiaries WP'!$A34,'1.1 Staff cost'!$K$11:$K$102,'Beneficiaries WP'!G$5)+SUMIFS('1.2Travel cost&amp;1.3ind.sup. '!$T$11:$T$1306,'1.2Travel cost&amp;1.3ind.sup. '!$A$11:$A$1306,'Beneficiaries WP'!$A34,'1.2Travel cost&amp;1.3ind.sup. '!$L$11:$L$1306,'Beneficiaries WP'!G$5)+SUMIFS('1.2Travel cost&amp;1.3ind.sup. '!$U$11:$U$1306,'1.2Travel cost&amp;1.3ind.sup. '!$A$11:$A$1306,'Beneficiaries WP'!$A34,'1.2Travel cost&amp;1.3ind.sup. '!$L$11:$L$1306,'Beneficiaries WP'!G$5)+SUMIFS('1.4 Equipment'!$T$10:$T$209,'1.4 Equipment'!$A$10:$A$209,'Beneficiaries WP'!$A34,'1.4 Equipment'!$L$10:$L$209,'Beneficiaries WP'!G$5)+SUMIFS('1.5 Other costs'!$O$10:$O$309,'1.5 Other costs'!$A$10:$A$309,'Beneficiaries WP'!$A34,'1.5 Other costs'!$L$10:$L$309,'Beneficiaries WP'!G$5)</f>
        <v>0</v>
      </c>
      <c r="H34" s="343">
        <f>SUMIFS('1.1 Staff cost'!$N$11:$N$102,'1.1 Staff cost'!$A$11:$A$102,'Beneficiaries WP'!$A34,'1.1 Staff cost'!$K$11:$K$102,'Beneficiaries WP'!H$5)+SUMIFS('1.2Travel cost&amp;1.3ind.sup. '!$T$11:$T$1306,'1.2Travel cost&amp;1.3ind.sup. '!$A$11:$A$1306,'Beneficiaries WP'!$A34,'1.2Travel cost&amp;1.3ind.sup. '!$L$11:$L$1306,'Beneficiaries WP'!H$5)+SUMIFS('1.2Travel cost&amp;1.3ind.sup. '!$U$11:$U$1306,'1.2Travel cost&amp;1.3ind.sup. '!$A$11:$A$1306,'Beneficiaries WP'!$A34,'1.2Travel cost&amp;1.3ind.sup. '!$L$11:$L$1306,'Beneficiaries WP'!H$5)+SUMIFS('1.4 Equipment'!$T$10:$T$209,'1.4 Equipment'!$A$10:$A$209,'Beneficiaries WP'!$A34,'1.4 Equipment'!$L$10:$L$209,'Beneficiaries WP'!H$5)+SUMIFS('1.5 Other costs'!$O$10:$O$309,'1.5 Other costs'!$A$10:$A$309,'Beneficiaries WP'!$A34,'1.5 Other costs'!$L$10:$L$309,'Beneficiaries WP'!H$5)</f>
        <v>0</v>
      </c>
      <c r="I34" s="343">
        <f>SUMIFS('1.1 Staff cost'!$N$11:$N$102,'1.1 Staff cost'!$A$11:$A$102,'Beneficiaries WP'!$A34,'1.1 Staff cost'!$K$11:$K$102,'Beneficiaries WP'!I$5)+SUMIFS('1.2Travel cost&amp;1.3ind.sup. '!$T$11:$T$1306,'1.2Travel cost&amp;1.3ind.sup. '!$A$11:$A$1306,'Beneficiaries WP'!$A34,'1.2Travel cost&amp;1.3ind.sup. '!$L$11:$L$1306,'Beneficiaries WP'!I$5)+SUMIFS('1.2Travel cost&amp;1.3ind.sup. '!$U$11:$U$1306,'1.2Travel cost&amp;1.3ind.sup. '!$A$11:$A$1306,'Beneficiaries WP'!$A34,'1.2Travel cost&amp;1.3ind.sup. '!$L$11:$L$1306,'Beneficiaries WP'!I$5)+SUMIFS('1.4 Equipment'!$T$10:$T$209,'1.4 Equipment'!$A$10:$A$209,'Beneficiaries WP'!$A34,'1.4 Equipment'!$L$10:$L$209,'Beneficiaries WP'!I$5)+SUMIFS('1.5 Other costs'!$O$10:$O$309,'1.5 Other costs'!$A$10:$A$309,'Beneficiaries WP'!$A34,'1.5 Other costs'!$L$10:$L$309,'Beneficiaries WP'!I$5)</f>
        <v>0</v>
      </c>
      <c r="J34" s="343">
        <f>SUMIFS('1.1 Staff cost'!$N$11:$N$102,'1.1 Staff cost'!$A$11:$A$102,'Beneficiaries WP'!$A34,'1.1 Staff cost'!$K$11:$K$102,'Beneficiaries WP'!J$5)+SUMIFS('1.2Travel cost&amp;1.3ind.sup. '!$T$11:$T$1306,'1.2Travel cost&amp;1.3ind.sup. '!$A$11:$A$1306,'Beneficiaries WP'!$A34,'1.2Travel cost&amp;1.3ind.sup. '!$L$11:$L$1306,'Beneficiaries WP'!J$5)+SUMIFS('1.2Travel cost&amp;1.3ind.sup. '!$U$11:$U$1306,'1.2Travel cost&amp;1.3ind.sup. '!$A$11:$A$1306,'Beneficiaries WP'!$A34,'1.2Travel cost&amp;1.3ind.sup. '!$L$11:$L$1306,'Beneficiaries WP'!J$5)+SUMIFS('1.4 Equipment'!$T$10:$T$209,'1.4 Equipment'!$A$10:$A$209,'Beneficiaries WP'!$A34,'1.4 Equipment'!$L$10:$L$209,'Beneficiaries WP'!J$5)+SUMIFS('1.5 Other costs'!$O$10:$O$309,'1.5 Other costs'!$A$10:$A$309,'Beneficiaries WP'!$A34,'1.5 Other costs'!$L$10:$L$309,'Beneficiaries WP'!J$5)</f>
        <v>0</v>
      </c>
      <c r="K34" s="343">
        <f>SUMIFS('1.1 Staff cost'!$N$11:$N$102,'1.1 Staff cost'!$A$11:$A$102,'Beneficiaries WP'!$A34,'1.1 Staff cost'!$K$11:$K$102,'Beneficiaries WP'!K$5)+SUMIFS('1.2Travel cost&amp;1.3ind.sup. '!$T$11:$T$1306,'1.2Travel cost&amp;1.3ind.sup. '!$A$11:$A$1306,'Beneficiaries WP'!$A34,'1.2Travel cost&amp;1.3ind.sup. '!$L$11:$L$1306,'Beneficiaries WP'!K$5)+SUMIFS('1.2Travel cost&amp;1.3ind.sup. '!$U$11:$U$1306,'1.2Travel cost&amp;1.3ind.sup. '!$A$11:$A$1306,'Beneficiaries WP'!$A34,'1.2Travel cost&amp;1.3ind.sup. '!$L$11:$L$1306,'Beneficiaries WP'!K$5)+SUMIFS('1.4 Equipment'!$T$10:$T$209,'1.4 Equipment'!$A$10:$A$209,'Beneficiaries WP'!$A34,'1.4 Equipment'!$L$10:$L$209,'Beneficiaries WP'!K$5)+SUMIFS('1.5 Other costs'!$O$10:$O$309,'1.5 Other costs'!$A$10:$A$309,'Beneficiaries WP'!$A34,'1.5 Other costs'!$L$10:$L$309,'Beneficiaries WP'!K$5)</f>
        <v>0</v>
      </c>
      <c r="L34" s="343">
        <f>SUMIFS('1.1 Staff cost'!$N$11:$N$102,'1.1 Staff cost'!$A$11:$A$102,'Beneficiaries WP'!$A34,'1.1 Staff cost'!$K$11:$K$102,'Beneficiaries WP'!L$5)+SUMIFS('1.2Travel cost&amp;1.3ind.sup. '!$T$11:$T$1306,'1.2Travel cost&amp;1.3ind.sup. '!$A$11:$A$1306,'Beneficiaries WP'!$A34,'1.2Travel cost&amp;1.3ind.sup. '!$L$11:$L$1306,'Beneficiaries WP'!L$5)+SUMIFS('1.2Travel cost&amp;1.3ind.sup. '!$U$11:$U$1306,'1.2Travel cost&amp;1.3ind.sup. '!$A$11:$A$1306,'Beneficiaries WP'!$A34,'1.2Travel cost&amp;1.3ind.sup. '!$L$11:$L$1306,'Beneficiaries WP'!L$5)+SUMIFS('1.4 Equipment'!$T$10:$T$209,'1.4 Equipment'!$A$10:$A$209,'Beneficiaries WP'!$A34,'1.4 Equipment'!$L$10:$L$209,'Beneficiaries WP'!L$5)+SUMIFS('1.5 Other costs'!$O$10:$O$309,'1.5 Other costs'!$A$10:$A$309,'Beneficiaries WP'!$A34,'1.5 Other costs'!$L$10:$L$309,'Beneficiaries WP'!L$5)</f>
        <v>0</v>
      </c>
      <c r="M34" s="343">
        <f>SUMIFS('1.1 Staff cost'!$N$11:$N$102,'1.1 Staff cost'!$A$11:$A$102,'Beneficiaries WP'!$A34,'1.1 Staff cost'!$K$11:$K$102,'Beneficiaries WP'!M$5)+SUMIFS('1.2Travel cost&amp;1.3ind.sup. '!$T$11:$T$1306,'1.2Travel cost&amp;1.3ind.sup. '!$A$11:$A$1306,'Beneficiaries WP'!$A34,'1.2Travel cost&amp;1.3ind.sup. '!$L$11:$L$1306,'Beneficiaries WP'!M$5)+SUMIFS('1.2Travel cost&amp;1.3ind.sup. '!$U$11:$U$1306,'1.2Travel cost&amp;1.3ind.sup. '!$A$11:$A$1306,'Beneficiaries WP'!$A34,'1.2Travel cost&amp;1.3ind.sup. '!$L$11:$L$1306,'Beneficiaries WP'!M$5)+SUMIFS('1.4 Equipment'!$T$10:$T$209,'1.4 Equipment'!$A$10:$A$209,'Beneficiaries WP'!$A34,'1.4 Equipment'!$L$10:$L$209,'Beneficiaries WP'!M$5)+SUMIFS('1.5 Other costs'!$O$10:$O$309,'1.5 Other costs'!$A$10:$A$309,'Beneficiaries WP'!$A34,'1.5 Other costs'!$L$10:$L$309,'Beneficiaries WP'!M$5)</f>
        <v>0</v>
      </c>
      <c r="N34" s="343">
        <f>SUMIFS('1.1 Staff cost'!$N$11:$N$102,'1.1 Staff cost'!$A$11:$A$102,'Beneficiaries WP'!$A34,'1.1 Staff cost'!$K$11:$K$102,'Beneficiaries WP'!N$5)+SUMIFS('1.2Travel cost&amp;1.3ind.sup. '!$T$11:$T$1306,'1.2Travel cost&amp;1.3ind.sup. '!$A$11:$A$1306,'Beneficiaries WP'!$A34,'1.2Travel cost&amp;1.3ind.sup. '!$L$11:$L$1306,'Beneficiaries WP'!N$5)+SUMIFS('1.2Travel cost&amp;1.3ind.sup. '!$U$11:$U$1306,'1.2Travel cost&amp;1.3ind.sup. '!$A$11:$A$1306,'Beneficiaries WP'!$A34,'1.2Travel cost&amp;1.3ind.sup. '!$L$11:$L$1306,'Beneficiaries WP'!N$5)+SUMIFS('1.4 Equipment'!$T$10:$T$209,'1.4 Equipment'!$A$10:$A$209,'Beneficiaries WP'!$A34,'1.4 Equipment'!$L$10:$L$209,'Beneficiaries WP'!N$5)+SUMIFS('1.5 Other costs'!$O$10:$O$309,'1.5 Other costs'!$A$10:$A$309,'Beneficiaries WP'!$A34,'1.5 Other costs'!$L$10:$L$309,'Beneficiaries WP'!N$5)</f>
        <v>0</v>
      </c>
      <c r="O34" s="343">
        <f>SUMIFS('1.1 Staff cost'!$N$11:$N$102,'1.1 Staff cost'!$A$11:$A$102,'Beneficiaries WP'!$A34,'1.1 Staff cost'!$K$11:$K$102,'Beneficiaries WP'!O$5)+SUMIFS('1.2Travel cost&amp;1.3ind.sup. '!$T$11:$T$1306,'1.2Travel cost&amp;1.3ind.sup. '!$A$11:$A$1306,'Beneficiaries WP'!$A34,'1.2Travel cost&amp;1.3ind.sup. '!$L$11:$L$1306,'Beneficiaries WP'!O$5)+SUMIFS('1.2Travel cost&amp;1.3ind.sup. '!$U$11:$U$1306,'1.2Travel cost&amp;1.3ind.sup. '!$A$11:$A$1306,'Beneficiaries WP'!$A34,'1.2Travel cost&amp;1.3ind.sup. '!$L$11:$L$1306,'Beneficiaries WP'!O$5)+SUMIFS('1.4 Equipment'!$T$10:$T$209,'1.4 Equipment'!$A$10:$A$209,'Beneficiaries WP'!$A34,'1.4 Equipment'!$L$10:$L$209,'Beneficiaries WP'!O$5)+SUMIFS('1.5 Other costs'!$O$10:$O$309,'1.5 Other costs'!$A$10:$A$309,'Beneficiaries WP'!$A34,'1.5 Other costs'!$L$10:$L$309,'Beneficiaries WP'!O$5)</f>
        <v>0</v>
      </c>
      <c r="P34" s="341">
        <f t="shared" si="2"/>
        <v>0</v>
      </c>
      <c r="Q34" s="344" t="str">
        <f t="shared" si="4"/>
        <v/>
      </c>
      <c r="R34" s="342" t="e">
        <f>+(P34*$R$7)*('Summary Financial Statement'!$K$24/'Summary Financial Statement'!$H$24)</f>
        <v>#DIV/0!</v>
      </c>
      <c r="S34" s="445" t="e">
        <f>+Beneficiaries!#REF!</f>
        <v>#REF!</v>
      </c>
      <c r="T34" s="445" t="e">
        <f>+Beneficiaries!#REF!</f>
        <v>#REF!</v>
      </c>
      <c r="U34" s="443" t="str">
        <f>IF(Beneficiaries!L34=0,"",Beneficiaries!L34)</f>
        <v/>
      </c>
      <c r="V34" s="444" t="str">
        <f>IF(Beneficiaries!M34=0,"",Beneficiaries!M34)</f>
        <v/>
      </c>
      <c r="W34" s="354" t="e">
        <f>#REF!</f>
        <v>#REF!</v>
      </c>
      <c r="X34" s="75"/>
      <c r="Y34" s="12" t="str">
        <f t="shared" si="3"/>
        <v/>
      </c>
      <c r="Z34" s="336"/>
      <c r="AA34" s="333">
        <f>+DAYS360('Summary Financial Statement'!$I$9,'Summary Financial Statement'!$L$9)/30</f>
        <v>0</v>
      </c>
      <c r="AB34" s="334">
        <f t="shared" si="5"/>
        <v>0</v>
      </c>
      <c r="AC34" s="335">
        <f>IF(Y34="",0,'Summary Financial Statement'!$Q$22*'Summary Financial Statement'!$E$24*'Beneficiaries WP'!Q34*'Beneficiaries WP'!$AB34)</f>
        <v>0</v>
      </c>
    </row>
    <row r="35" spans="1:29" ht="13.5" x14ac:dyDescent="0.25">
      <c r="A35" s="141" t="s">
        <v>172</v>
      </c>
      <c r="B35" s="437">
        <f>+Beneficiaries!B35</f>
        <v>0</v>
      </c>
      <c r="C35" s="435">
        <f>+Beneficiaries!C35</f>
        <v>0</v>
      </c>
      <c r="D35" s="343">
        <f>SUMIFS('1.1 Staff cost'!$N$11:$N$102,'1.1 Staff cost'!$A$11:$A$102,'Beneficiaries WP'!$A35,'1.1 Staff cost'!$K$11:$K$102,'Beneficiaries WP'!D$5)+SUMIFS('1.2Travel cost&amp;1.3ind.sup. '!$T$11:$T$1306,'1.2Travel cost&amp;1.3ind.sup. '!$A$11:$A$1306,'Beneficiaries WP'!$A35,'1.2Travel cost&amp;1.3ind.sup. '!$L$11:$L$1306,'Beneficiaries WP'!D$5)+SUMIFS('1.2Travel cost&amp;1.3ind.sup. '!$U$11:$U$1306,'1.2Travel cost&amp;1.3ind.sup. '!$A$11:$A$1306,'Beneficiaries WP'!$A35,'1.2Travel cost&amp;1.3ind.sup. '!$L$11:$L$1306,'Beneficiaries WP'!D$5)+SUMIFS('1.4 Equipment'!$T$10:$T$209,'1.4 Equipment'!$A$10:$A$209,'Beneficiaries WP'!$A35,'1.4 Equipment'!$L$10:$L$209,'Beneficiaries WP'!D$5)+SUMIFS('1.5 Other costs'!$O$10:$O$309,'1.5 Other costs'!$A$10:$A$309,'Beneficiaries WP'!$A35,'1.5 Other costs'!$L$10:$L$309,'Beneficiaries WP'!D$5)</f>
        <v>0</v>
      </c>
      <c r="E35" s="343">
        <f>SUMIFS('1.1 Staff cost'!$N$11:$N$102,'1.1 Staff cost'!$A$11:$A$102,'Beneficiaries WP'!$A35,'1.1 Staff cost'!$K$11:$K$102,'Beneficiaries WP'!E$5)+SUMIFS('1.2Travel cost&amp;1.3ind.sup. '!$T$11:$T$1306,'1.2Travel cost&amp;1.3ind.sup. '!$A$11:$A$1306,'Beneficiaries WP'!$A35,'1.2Travel cost&amp;1.3ind.sup. '!$L$11:$L$1306,'Beneficiaries WP'!E$5)+SUMIFS('1.2Travel cost&amp;1.3ind.sup. '!$U$11:$U$1306,'1.2Travel cost&amp;1.3ind.sup. '!$A$11:$A$1306,'Beneficiaries WP'!$A35,'1.2Travel cost&amp;1.3ind.sup. '!$L$11:$L$1306,'Beneficiaries WP'!E$5)+SUMIFS('1.4 Equipment'!$T$10:$T$209,'1.4 Equipment'!$A$10:$A$209,'Beneficiaries WP'!$A35,'1.4 Equipment'!$L$10:$L$209,'Beneficiaries WP'!E$5)+SUMIFS('1.5 Other costs'!$O$10:$O$309,'1.5 Other costs'!$A$10:$A$309,'Beneficiaries WP'!$A35,'1.5 Other costs'!$L$10:$L$309,'Beneficiaries WP'!E$5)</f>
        <v>0</v>
      </c>
      <c r="F35" s="343">
        <f>SUMIFS('1.1 Staff cost'!$N$11:$N$102,'1.1 Staff cost'!$A$11:$A$102,'Beneficiaries WP'!$A35,'1.1 Staff cost'!$K$11:$K$102,'Beneficiaries WP'!F$5)+SUMIFS('1.2Travel cost&amp;1.3ind.sup. '!$T$11:$T$1306,'1.2Travel cost&amp;1.3ind.sup. '!$A$11:$A$1306,'Beneficiaries WP'!$A35,'1.2Travel cost&amp;1.3ind.sup. '!$L$11:$L$1306,'Beneficiaries WP'!F$5)+SUMIFS('1.2Travel cost&amp;1.3ind.sup. '!$U$11:$U$1306,'1.2Travel cost&amp;1.3ind.sup. '!$A$11:$A$1306,'Beneficiaries WP'!$A35,'1.2Travel cost&amp;1.3ind.sup. '!$L$11:$L$1306,'Beneficiaries WP'!F$5)+SUMIFS('1.4 Equipment'!$T$10:$T$209,'1.4 Equipment'!$A$10:$A$209,'Beneficiaries WP'!$A35,'1.4 Equipment'!$L$10:$L$209,'Beneficiaries WP'!F$5)+SUMIFS('1.5 Other costs'!$O$10:$O$309,'1.5 Other costs'!$A$10:$A$309,'Beneficiaries WP'!$A35,'1.5 Other costs'!$L$10:$L$309,'Beneficiaries WP'!F$5)</f>
        <v>0</v>
      </c>
      <c r="G35" s="343">
        <f>SUMIFS('1.1 Staff cost'!$N$11:$N$102,'1.1 Staff cost'!$A$11:$A$102,'Beneficiaries WP'!$A35,'1.1 Staff cost'!$K$11:$K$102,'Beneficiaries WP'!G$5)+SUMIFS('1.2Travel cost&amp;1.3ind.sup. '!$T$11:$T$1306,'1.2Travel cost&amp;1.3ind.sup. '!$A$11:$A$1306,'Beneficiaries WP'!$A35,'1.2Travel cost&amp;1.3ind.sup. '!$L$11:$L$1306,'Beneficiaries WP'!G$5)+SUMIFS('1.2Travel cost&amp;1.3ind.sup. '!$U$11:$U$1306,'1.2Travel cost&amp;1.3ind.sup. '!$A$11:$A$1306,'Beneficiaries WP'!$A35,'1.2Travel cost&amp;1.3ind.sup. '!$L$11:$L$1306,'Beneficiaries WP'!G$5)+SUMIFS('1.4 Equipment'!$T$10:$T$209,'1.4 Equipment'!$A$10:$A$209,'Beneficiaries WP'!$A35,'1.4 Equipment'!$L$10:$L$209,'Beneficiaries WP'!G$5)+SUMIFS('1.5 Other costs'!$O$10:$O$309,'1.5 Other costs'!$A$10:$A$309,'Beneficiaries WP'!$A35,'1.5 Other costs'!$L$10:$L$309,'Beneficiaries WP'!G$5)</f>
        <v>0</v>
      </c>
      <c r="H35" s="343">
        <f>SUMIFS('1.1 Staff cost'!$N$11:$N$102,'1.1 Staff cost'!$A$11:$A$102,'Beneficiaries WP'!$A35,'1.1 Staff cost'!$K$11:$K$102,'Beneficiaries WP'!H$5)+SUMIFS('1.2Travel cost&amp;1.3ind.sup. '!$T$11:$T$1306,'1.2Travel cost&amp;1.3ind.sup. '!$A$11:$A$1306,'Beneficiaries WP'!$A35,'1.2Travel cost&amp;1.3ind.sup. '!$L$11:$L$1306,'Beneficiaries WP'!H$5)+SUMIFS('1.2Travel cost&amp;1.3ind.sup. '!$U$11:$U$1306,'1.2Travel cost&amp;1.3ind.sup. '!$A$11:$A$1306,'Beneficiaries WP'!$A35,'1.2Travel cost&amp;1.3ind.sup. '!$L$11:$L$1306,'Beneficiaries WP'!H$5)+SUMIFS('1.4 Equipment'!$T$10:$T$209,'1.4 Equipment'!$A$10:$A$209,'Beneficiaries WP'!$A35,'1.4 Equipment'!$L$10:$L$209,'Beneficiaries WP'!H$5)+SUMIFS('1.5 Other costs'!$O$10:$O$309,'1.5 Other costs'!$A$10:$A$309,'Beneficiaries WP'!$A35,'1.5 Other costs'!$L$10:$L$309,'Beneficiaries WP'!H$5)</f>
        <v>0</v>
      </c>
      <c r="I35" s="343">
        <f>SUMIFS('1.1 Staff cost'!$N$11:$N$102,'1.1 Staff cost'!$A$11:$A$102,'Beneficiaries WP'!$A35,'1.1 Staff cost'!$K$11:$K$102,'Beneficiaries WP'!I$5)+SUMIFS('1.2Travel cost&amp;1.3ind.sup. '!$T$11:$T$1306,'1.2Travel cost&amp;1.3ind.sup. '!$A$11:$A$1306,'Beneficiaries WP'!$A35,'1.2Travel cost&amp;1.3ind.sup. '!$L$11:$L$1306,'Beneficiaries WP'!I$5)+SUMIFS('1.2Travel cost&amp;1.3ind.sup. '!$U$11:$U$1306,'1.2Travel cost&amp;1.3ind.sup. '!$A$11:$A$1306,'Beneficiaries WP'!$A35,'1.2Travel cost&amp;1.3ind.sup. '!$L$11:$L$1306,'Beneficiaries WP'!I$5)+SUMIFS('1.4 Equipment'!$T$10:$T$209,'1.4 Equipment'!$A$10:$A$209,'Beneficiaries WP'!$A35,'1.4 Equipment'!$L$10:$L$209,'Beneficiaries WP'!I$5)+SUMIFS('1.5 Other costs'!$O$10:$O$309,'1.5 Other costs'!$A$10:$A$309,'Beneficiaries WP'!$A35,'1.5 Other costs'!$L$10:$L$309,'Beneficiaries WP'!I$5)</f>
        <v>0</v>
      </c>
      <c r="J35" s="343">
        <f>SUMIFS('1.1 Staff cost'!$N$11:$N$102,'1.1 Staff cost'!$A$11:$A$102,'Beneficiaries WP'!$A35,'1.1 Staff cost'!$K$11:$K$102,'Beneficiaries WP'!J$5)+SUMIFS('1.2Travel cost&amp;1.3ind.sup. '!$T$11:$T$1306,'1.2Travel cost&amp;1.3ind.sup. '!$A$11:$A$1306,'Beneficiaries WP'!$A35,'1.2Travel cost&amp;1.3ind.sup. '!$L$11:$L$1306,'Beneficiaries WP'!J$5)+SUMIFS('1.2Travel cost&amp;1.3ind.sup. '!$U$11:$U$1306,'1.2Travel cost&amp;1.3ind.sup. '!$A$11:$A$1306,'Beneficiaries WP'!$A35,'1.2Travel cost&amp;1.3ind.sup. '!$L$11:$L$1306,'Beneficiaries WP'!J$5)+SUMIFS('1.4 Equipment'!$T$10:$T$209,'1.4 Equipment'!$A$10:$A$209,'Beneficiaries WP'!$A35,'1.4 Equipment'!$L$10:$L$209,'Beneficiaries WP'!J$5)+SUMIFS('1.5 Other costs'!$O$10:$O$309,'1.5 Other costs'!$A$10:$A$309,'Beneficiaries WP'!$A35,'1.5 Other costs'!$L$10:$L$309,'Beneficiaries WP'!J$5)</f>
        <v>0</v>
      </c>
      <c r="K35" s="343">
        <f>SUMIFS('1.1 Staff cost'!$N$11:$N$102,'1.1 Staff cost'!$A$11:$A$102,'Beneficiaries WP'!$A35,'1.1 Staff cost'!$K$11:$K$102,'Beneficiaries WP'!K$5)+SUMIFS('1.2Travel cost&amp;1.3ind.sup. '!$T$11:$T$1306,'1.2Travel cost&amp;1.3ind.sup. '!$A$11:$A$1306,'Beneficiaries WP'!$A35,'1.2Travel cost&amp;1.3ind.sup. '!$L$11:$L$1306,'Beneficiaries WP'!K$5)+SUMIFS('1.2Travel cost&amp;1.3ind.sup. '!$U$11:$U$1306,'1.2Travel cost&amp;1.3ind.sup. '!$A$11:$A$1306,'Beneficiaries WP'!$A35,'1.2Travel cost&amp;1.3ind.sup. '!$L$11:$L$1306,'Beneficiaries WP'!K$5)+SUMIFS('1.4 Equipment'!$T$10:$T$209,'1.4 Equipment'!$A$10:$A$209,'Beneficiaries WP'!$A35,'1.4 Equipment'!$L$10:$L$209,'Beneficiaries WP'!K$5)+SUMIFS('1.5 Other costs'!$O$10:$O$309,'1.5 Other costs'!$A$10:$A$309,'Beneficiaries WP'!$A35,'1.5 Other costs'!$L$10:$L$309,'Beneficiaries WP'!K$5)</f>
        <v>0</v>
      </c>
      <c r="L35" s="343">
        <f>SUMIFS('1.1 Staff cost'!$N$11:$N$102,'1.1 Staff cost'!$A$11:$A$102,'Beneficiaries WP'!$A35,'1.1 Staff cost'!$K$11:$K$102,'Beneficiaries WP'!L$5)+SUMIFS('1.2Travel cost&amp;1.3ind.sup. '!$T$11:$T$1306,'1.2Travel cost&amp;1.3ind.sup. '!$A$11:$A$1306,'Beneficiaries WP'!$A35,'1.2Travel cost&amp;1.3ind.sup. '!$L$11:$L$1306,'Beneficiaries WP'!L$5)+SUMIFS('1.2Travel cost&amp;1.3ind.sup. '!$U$11:$U$1306,'1.2Travel cost&amp;1.3ind.sup. '!$A$11:$A$1306,'Beneficiaries WP'!$A35,'1.2Travel cost&amp;1.3ind.sup. '!$L$11:$L$1306,'Beneficiaries WP'!L$5)+SUMIFS('1.4 Equipment'!$T$10:$T$209,'1.4 Equipment'!$A$10:$A$209,'Beneficiaries WP'!$A35,'1.4 Equipment'!$L$10:$L$209,'Beneficiaries WP'!L$5)+SUMIFS('1.5 Other costs'!$O$10:$O$309,'1.5 Other costs'!$A$10:$A$309,'Beneficiaries WP'!$A35,'1.5 Other costs'!$L$10:$L$309,'Beneficiaries WP'!L$5)</f>
        <v>0</v>
      </c>
      <c r="M35" s="343">
        <f>SUMIFS('1.1 Staff cost'!$N$11:$N$102,'1.1 Staff cost'!$A$11:$A$102,'Beneficiaries WP'!$A35,'1.1 Staff cost'!$K$11:$K$102,'Beneficiaries WP'!M$5)+SUMIFS('1.2Travel cost&amp;1.3ind.sup. '!$T$11:$T$1306,'1.2Travel cost&amp;1.3ind.sup. '!$A$11:$A$1306,'Beneficiaries WP'!$A35,'1.2Travel cost&amp;1.3ind.sup. '!$L$11:$L$1306,'Beneficiaries WP'!M$5)+SUMIFS('1.2Travel cost&amp;1.3ind.sup. '!$U$11:$U$1306,'1.2Travel cost&amp;1.3ind.sup. '!$A$11:$A$1306,'Beneficiaries WP'!$A35,'1.2Travel cost&amp;1.3ind.sup. '!$L$11:$L$1306,'Beneficiaries WP'!M$5)+SUMIFS('1.4 Equipment'!$T$10:$T$209,'1.4 Equipment'!$A$10:$A$209,'Beneficiaries WP'!$A35,'1.4 Equipment'!$L$10:$L$209,'Beneficiaries WP'!M$5)+SUMIFS('1.5 Other costs'!$O$10:$O$309,'1.5 Other costs'!$A$10:$A$309,'Beneficiaries WP'!$A35,'1.5 Other costs'!$L$10:$L$309,'Beneficiaries WP'!M$5)</f>
        <v>0</v>
      </c>
      <c r="N35" s="343">
        <f>SUMIFS('1.1 Staff cost'!$N$11:$N$102,'1.1 Staff cost'!$A$11:$A$102,'Beneficiaries WP'!$A35,'1.1 Staff cost'!$K$11:$K$102,'Beneficiaries WP'!N$5)+SUMIFS('1.2Travel cost&amp;1.3ind.sup. '!$T$11:$T$1306,'1.2Travel cost&amp;1.3ind.sup. '!$A$11:$A$1306,'Beneficiaries WP'!$A35,'1.2Travel cost&amp;1.3ind.sup. '!$L$11:$L$1306,'Beneficiaries WP'!N$5)+SUMIFS('1.2Travel cost&amp;1.3ind.sup. '!$U$11:$U$1306,'1.2Travel cost&amp;1.3ind.sup. '!$A$11:$A$1306,'Beneficiaries WP'!$A35,'1.2Travel cost&amp;1.3ind.sup. '!$L$11:$L$1306,'Beneficiaries WP'!N$5)+SUMIFS('1.4 Equipment'!$T$10:$T$209,'1.4 Equipment'!$A$10:$A$209,'Beneficiaries WP'!$A35,'1.4 Equipment'!$L$10:$L$209,'Beneficiaries WP'!N$5)+SUMIFS('1.5 Other costs'!$O$10:$O$309,'1.5 Other costs'!$A$10:$A$309,'Beneficiaries WP'!$A35,'1.5 Other costs'!$L$10:$L$309,'Beneficiaries WP'!N$5)</f>
        <v>0</v>
      </c>
      <c r="O35" s="343">
        <f>SUMIFS('1.1 Staff cost'!$N$11:$N$102,'1.1 Staff cost'!$A$11:$A$102,'Beneficiaries WP'!$A35,'1.1 Staff cost'!$K$11:$K$102,'Beneficiaries WP'!O$5)+SUMIFS('1.2Travel cost&amp;1.3ind.sup. '!$T$11:$T$1306,'1.2Travel cost&amp;1.3ind.sup. '!$A$11:$A$1306,'Beneficiaries WP'!$A35,'1.2Travel cost&amp;1.3ind.sup. '!$L$11:$L$1306,'Beneficiaries WP'!O$5)+SUMIFS('1.2Travel cost&amp;1.3ind.sup. '!$U$11:$U$1306,'1.2Travel cost&amp;1.3ind.sup. '!$A$11:$A$1306,'Beneficiaries WP'!$A35,'1.2Travel cost&amp;1.3ind.sup. '!$L$11:$L$1306,'Beneficiaries WP'!O$5)+SUMIFS('1.4 Equipment'!$T$10:$T$209,'1.4 Equipment'!$A$10:$A$209,'Beneficiaries WP'!$A35,'1.4 Equipment'!$L$10:$L$209,'Beneficiaries WP'!O$5)+SUMIFS('1.5 Other costs'!$O$10:$O$309,'1.5 Other costs'!$A$10:$A$309,'Beneficiaries WP'!$A35,'1.5 Other costs'!$L$10:$L$309,'Beneficiaries WP'!O$5)</f>
        <v>0</v>
      </c>
      <c r="P35" s="341">
        <f t="shared" si="2"/>
        <v>0</v>
      </c>
      <c r="Q35" s="344" t="str">
        <f t="shared" si="4"/>
        <v/>
      </c>
      <c r="R35" s="342" t="e">
        <f>+(P35*$R$7)*('Summary Financial Statement'!$K$24/'Summary Financial Statement'!$H$24)</f>
        <v>#DIV/0!</v>
      </c>
      <c r="S35" s="445" t="e">
        <f>+Beneficiaries!#REF!</f>
        <v>#REF!</v>
      </c>
      <c r="T35" s="445" t="e">
        <f>+Beneficiaries!#REF!</f>
        <v>#REF!</v>
      </c>
      <c r="U35" s="443" t="str">
        <f>IF(Beneficiaries!L35=0,"",Beneficiaries!L35)</f>
        <v/>
      </c>
      <c r="V35" s="444" t="str">
        <f>IF(Beneficiaries!M35=0,"",Beneficiaries!M35)</f>
        <v/>
      </c>
      <c r="W35" s="354" t="e">
        <f>#REF!</f>
        <v>#REF!</v>
      </c>
      <c r="X35" s="75"/>
      <c r="Y35" s="12" t="str">
        <f t="shared" si="3"/>
        <v/>
      </c>
      <c r="Z35" s="336"/>
      <c r="AA35" s="333">
        <f>+DAYS360('Summary Financial Statement'!$I$9,'Summary Financial Statement'!$L$9)/30</f>
        <v>0</v>
      </c>
      <c r="AB35" s="334">
        <f t="shared" si="5"/>
        <v>0</v>
      </c>
      <c r="AC35" s="335">
        <f>IF(Y35="",0,'Summary Financial Statement'!$Q$22*'Summary Financial Statement'!$E$24*'Beneficiaries WP'!Q35*'Beneficiaries WP'!$AB35)</f>
        <v>0</v>
      </c>
    </row>
    <row r="36" spans="1:29" ht="13.5" x14ac:dyDescent="0.25">
      <c r="A36" s="141" t="s">
        <v>173</v>
      </c>
      <c r="B36" s="437">
        <f>+Beneficiaries!B36</f>
        <v>0</v>
      </c>
      <c r="C36" s="435">
        <f>+Beneficiaries!C36</f>
        <v>0</v>
      </c>
      <c r="D36" s="343">
        <f>SUMIFS('1.1 Staff cost'!$N$11:$N$102,'1.1 Staff cost'!$A$11:$A$102,'Beneficiaries WP'!$A36,'1.1 Staff cost'!$K$11:$K$102,'Beneficiaries WP'!D$5)+SUMIFS('1.2Travel cost&amp;1.3ind.sup. '!$T$11:$T$1306,'1.2Travel cost&amp;1.3ind.sup. '!$A$11:$A$1306,'Beneficiaries WP'!$A36,'1.2Travel cost&amp;1.3ind.sup. '!$L$11:$L$1306,'Beneficiaries WP'!D$5)+SUMIFS('1.2Travel cost&amp;1.3ind.sup. '!$U$11:$U$1306,'1.2Travel cost&amp;1.3ind.sup. '!$A$11:$A$1306,'Beneficiaries WP'!$A36,'1.2Travel cost&amp;1.3ind.sup. '!$L$11:$L$1306,'Beneficiaries WP'!D$5)+SUMIFS('1.4 Equipment'!$T$10:$T$209,'1.4 Equipment'!$A$10:$A$209,'Beneficiaries WP'!$A36,'1.4 Equipment'!$L$10:$L$209,'Beneficiaries WP'!D$5)+SUMIFS('1.5 Other costs'!$O$10:$O$309,'1.5 Other costs'!$A$10:$A$309,'Beneficiaries WP'!$A36,'1.5 Other costs'!$L$10:$L$309,'Beneficiaries WP'!D$5)</f>
        <v>0</v>
      </c>
      <c r="E36" s="343">
        <f>SUMIFS('1.1 Staff cost'!$N$11:$N$102,'1.1 Staff cost'!$A$11:$A$102,'Beneficiaries WP'!$A36,'1.1 Staff cost'!$K$11:$K$102,'Beneficiaries WP'!E$5)+SUMIFS('1.2Travel cost&amp;1.3ind.sup. '!$T$11:$T$1306,'1.2Travel cost&amp;1.3ind.sup. '!$A$11:$A$1306,'Beneficiaries WP'!$A36,'1.2Travel cost&amp;1.3ind.sup. '!$L$11:$L$1306,'Beneficiaries WP'!E$5)+SUMIFS('1.2Travel cost&amp;1.3ind.sup. '!$U$11:$U$1306,'1.2Travel cost&amp;1.3ind.sup. '!$A$11:$A$1306,'Beneficiaries WP'!$A36,'1.2Travel cost&amp;1.3ind.sup. '!$L$11:$L$1306,'Beneficiaries WP'!E$5)+SUMIFS('1.4 Equipment'!$T$10:$T$209,'1.4 Equipment'!$A$10:$A$209,'Beneficiaries WP'!$A36,'1.4 Equipment'!$L$10:$L$209,'Beneficiaries WP'!E$5)+SUMIFS('1.5 Other costs'!$O$10:$O$309,'1.5 Other costs'!$A$10:$A$309,'Beneficiaries WP'!$A36,'1.5 Other costs'!$L$10:$L$309,'Beneficiaries WP'!E$5)</f>
        <v>0</v>
      </c>
      <c r="F36" s="343">
        <f>SUMIFS('1.1 Staff cost'!$N$11:$N$102,'1.1 Staff cost'!$A$11:$A$102,'Beneficiaries WP'!$A36,'1.1 Staff cost'!$K$11:$K$102,'Beneficiaries WP'!F$5)+SUMIFS('1.2Travel cost&amp;1.3ind.sup. '!$T$11:$T$1306,'1.2Travel cost&amp;1.3ind.sup. '!$A$11:$A$1306,'Beneficiaries WP'!$A36,'1.2Travel cost&amp;1.3ind.sup. '!$L$11:$L$1306,'Beneficiaries WP'!F$5)+SUMIFS('1.2Travel cost&amp;1.3ind.sup. '!$U$11:$U$1306,'1.2Travel cost&amp;1.3ind.sup. '!$A$11:$A$1306,'Beneficiaries WP'!$A36,'1.2Travel cost&amp;1.3ind.sup. '!$L$11:$L$1306,'Beneficiaries WP'!F$5)+SUMIFS('1.4 Equipment'!$T$10:$T$209,'1.4 Equipment'!$A$10:$A$209,'Beneficiaries WP'!$A36,'1.4 Equipment'!$L$10:$L$209,'Beneficiaries WP'!F$5)+SUMIFS('1.5 Other costs'!$O$10:$O$309,'1.5 Other costs'!$A$10:$A$309,'Beneficiaries WP'!$A36,'1.5 Other costs'!$L$10:$L$309,'Beneficiaries WP'!F$5)</f>
        <v>0</v>
      </c>
      <c r="G36" s="343">
        <f>SUMIFS('1.1 Staff cost'!$N$11:$N$102,'1.1 Staff cost'!$A$11:$A$102,'Beneficiaries WP'!$A36,'1.1 Staff cost'!$K$11:$K$102,'Beneficiaries WP'!G$5)+SUMIFS('1.2Travel cost&amp;1.3ind.sup. '!$T$11:$T$1306,'1.2Travel cost&amp;1.3ind.sup. '!$A$11:$A$1306,'Beneficiaries WP'!$A36,'1.2Travel cost&amp;1.3ind.sup. '!$L$11:$L$1306,'Beneficiaries WP'!G$5)+SUMIFS('1.2Travel cost&amp;1.3ind.sup. '!$U$11:$U$1306,'1.2Travel cost&amp;1.3ind.sup. '!$A$11:$A$1306,'Beneficiaries WP'!$A36,'1.2Travel cost&amp;1.3ind.sup. '!$L$11:$L$1306,'Beneficiaries WP'!G$5)+SUMIFS('1.4 Equipment'!$T$10:$T$209,'1.4 Equipment'!$A$10:$A$209,'Beneficiaries WP'!$A36,'1.4 Equipment'!$L$10:$L$209,'Beneficiaries WP'!G$5)+SUMIFS('1.5 Other costs'!$O$10:$O$309,'1.5 Other costs'!$A$10:$A$309,'Beneficiaries WP'!$A36,'1.5 Other costs'!$L$10:$L$309,'Beneficiaries WP'!G$5)</f>
        <v>0</v>
      </c>
      <c r="H36" s="343">
        <f>SUMIFS('1.1 Staff cost'!$N$11:$N$102,'1.1 Staff cost'!$A$11:$A$102,'Beneficiaries WP'!$A36,'1.1 Staff cost'!$K$11:$K$102,'Beneficiaries WP'!H$5)+SUMIFS('1.2Travel cost&amp;1.3ind.sup. '!$T$11:$T$1306,'1.2Travel cost&amp;1.3ind.sup. '!$A$11:$A$1306,'Beneficiaries WP'!$A36,'1.2Travel cost&amp;1.3ind.sup. '!$L$11:$L$1306,'Beneficiaries WP'!H$5)+SUMIFS('1.2Travel cost&amp;1.3ind.sup. '!$U$11:$U$1306,'1.2Travel cost&amp;1.3ind.sup. '!$A$11:$A$1306,'Beneficiaries WP'!$A36,'1.2Travel cost&amp;1.3ind.sup. '!$L$11:$L$1306,'Beneficiaries WP'!H$5)+SUMIFS('1.4 Equipment'!$T$10:$T$209,'1.4 Equipment'!$A$10:$A$209,'Beneficiaries WP'!$A36,'1.4 Equipment'!$L$10:$L$209,'Beneficiaries WP'!H$5)+SUMIFS('1.5 Other costs'!$O$10:$O$309,'1.5 Other costs'!$A$10:$A$309,'Beneficiaries WP'!$A36,'1.5 Other costs'!$L$10:$L$309,'Beneficiaries WP'!H$5)</f>
        <v>0</v>
      </c>
      <c r="I36" s="343">
        <f>SUMIFS('1.1 Staff cost'!$N$11:$N$102,'1.1 Staff cost'!$A$11:$A$102,'Beneficiaries WP'!$A36,'1.1 Staff cost'!$K$11:$K$102,'Beneficiaries WP'!I$5)+SUMIFS('1.2Travel cost&amp;1.3ind.sup. '!$T$11:$T$1306,'1.2Travel cost&amp;1.3ind.sup. '!$A$11:$A$1306,'Beneficiaries WP'!$A36,'1.2Travel cost&amp;1.3ind.sup. '!$L$11:$L$1306,'Beneficiaries WP'!I$5)+SUMIFS('1.2Travel cost&amp;1.3ind.sup. '!$U$11:$U$1306,'1.2Travel cost&amp;1.3ind.sup. '!$A$11:$A$1306,'Beneficiaries WP'!$A36,'1.2Travel cost&amp;1.3ind.sup. '!$L$11:$L$1306,'Beneficiaries WP'!I$5)+SUMIFS('1.4 Equipment'!$T$10:$T$209,'1.4 Equipment'!$A$10:$A$209,'Beneficiaries WP'!$A36,'1.4 Equipment'!$L$10:$L$209,'Beneficiaries WP'!I$5)+SUMIFS('1.5 Other costs'!$O$10:$O$309,'1.5 Other costs'!$A$10:$A$309,'Beneficiaries WP'!$A36,'1.5 Other costs'!$L$10:$L$309,'Beneficiaries WP'!I$5)</f>
        <v>0</v>
      </c>
      <c r="J36" s="343">
        <f>SUMIFS('1.1 Staff cost'!$N$11:$N$102,'1.1 Staff cost'!$A$11:$A$102,'Beneficiaries WP'!$A36,'1.1 Staff cost'!$K$11:$K$102,'Beneficiaries WP'!J$5)+SUMIFS('1.2Travel cost&amp;1.3ind.sup. '!$T$11:$T$1306,'1.2Travel cost&amp;1.3ind.sup. '!$A$11:$A$1306,'Beneficiaries WP'!$A36,'1.2Travel cost&amp;1.3ind.sup. '!$L$11:$L$1306,'Beneficiaries WP'!J$5)+SUMIFS('1.2Travel cost&amp;1.3ind.sup. '!$U$11:$U$1306,'1.2Travel cost&amp;1.3ind.sup. '!$A$11:$A$1306,'Beneficiaries WP'!$A36,'1.2Travel cost&amp;1.3ind.sup. '!$L$11:$L$1306,'Beneficiaries WP'!J$5)+SUMIFS('1.4 Equipment'!$T$10:$T$209,'1.4 Equipment'!$A$10:$A$209,'Beneficiaries WP'!$A36,'1.4 Equipment'!$L$10:$L$209,'Beneficiaries WP'!J$5)+SUMIFS('1.5 Other costs'!$O$10:$O$309,'1.5 Other costs'!$A$10:$A$309,'Beneficiaries WP'!$A36,'1.5 Other costs'!$L$10:$L$309,'Beneficiaries WP'!J$5)</f>
        <v>0</v>
      </c>
      <c r="K36" s="343">
        <f>SUMIFS('1.1 Staff cost'!$N$11:$N$102,'1.1 Staff cost'!$A$11:$A$102,'Beneficiaries WP'!$A36,'1.1 Staff cost'!$K$11:$K$102,'Beneficiaries WP'!K$5)+SUMIFS('1.2Travel cost&amp;1.3ind.sup. '!$T$11:$T$1306,'1.2Travel cost&amp;1.3ind.sup. '!$A$11:$A$1306,'Beneficiaries WP'!$A36,'1.2Travel cost&amp;1.3ind.sup. '!$L$11:$L$1306,'Beneficiaries WP'!K$5)+SUMIFS('1.2Travel cost&amp;1.3ind.sup. '!$U$11:$U$1306,'1.2Travel cost&amp;1.3ind.sup. '!$A$11:$A$1306,'Beneficiaries WP'!$A36,'1.2Travel cost&amp;1.3ind.sup. '!$L$11:$L$1306,'Beneficiaries WP'!K$5)+SUMIFS('1.4 Equipment'!$T$10:$T$209,'1.4 Equipment'!$A$10:$A$209,'Beneficiaries WP'!$A36,'1.4 Equipment'!$L$10:$L$209,'Beneficiaries WP'!K$5)+SUMIFS('1.5 Other costs'!$O$10:$O$309,'1.5 Other costs'!$A$10:$A$309,'Beneficiaries WP'!$A36,'1.5 Other costs'!$L$10:$L$309,'Beneficiaries WP'!K$5)</f>
        <v>0</v>
      </c>
      <c r="L36" s="343">
        <f>SUMIFS('1.1 Staff cost'!$N$11:$N$102,'1.1 Staff cost'!$A$11:$A$102,'Beneficiaries WP'!$A36,'1.1 Staff cost'!$K$11:$K$102,'Beneficiaries WP'!L$5)+SUMIFS('1.2Travel cost&amp;1.3ind.sup. '!$T$11:$T$1306,'1.2Travel cost&amp;1.3ind.sup. '!$A$11:$A$1306,'Beneficiaries WP'!$A36,'1.2Travel cost&amp;1.3ind.sup. '!$L$11:$L$1306,'Beneficiaries WP'!L$5)+SUMIFS('1.2Travel cost&amp;1.3ind.sup. '!$U$11:$U$1306,'1.2Travel cost&amp;1.3ind.sup. '!$A$11:$A$1306,'Beneficiaries WP'!$A36,'1.2Travel cost&amp;1.3ind.sup. '!$L$11:$L$1306,'Beneficiaries WP'!L$5)+SUMIFS('1.4 Equipment'!$T$10:$T$209,'1.4 Equipment'!$A$10:$A$209,'Beneficiaries WP'!$A36,'1.4 Equipment'!$L$10:$L$209,'Beneficiaries WP'!L$5)+SUMIFS('1.5 Other costs'!$O$10:$O$309,'1.5 Other costs'!$A$10:$A$309,'Beneficiaries WP'!$A36,'1.5 Other costs'!$L$10:$L$309,'Beneficiaries WP'!L$5)</f>
        <v>0</v>
      </c>
      <c r="M36" s="343">
        <f>SUMIFS('1.1 Staff cost'!$N$11:$N$102,'1.1 Staff cost'!$A$11:$A$102,'Beneficiaries WP'!$A36,'1.1 Staff cost'!$K$11:$K$102,'Beneficiaries WP'!M$5)+SUMIFS('1.2Travel cost&amp;1.3ind.sup. '!$T$11:$T$1306,'1.2Travel cost&amp;1.3ind.sup. '!$A$11:$A$1306,'Beneficiaries WP'!$A36,'1.2Travel cost&amp;1.3ind.sup. '!$L$11:$L$1306,'Beneficiaries WP'!M$5)+SUMIFS('1.2Travel cost&amp;1.3ind.sup. '!$U$11:$U$1306,'1.2Travel cost&amp;1.3ind.sup. '!$A$11:$A$1306,'Beneficiaries WP'!$A36,'1.2Travel cost&amp;1.3ind.sup. '!$L$11:$L$1306,'Beneficiaries WP'!M$5)+SUMIFS('1.4 Equipment'!$T$10:$T$209,'1.4 Equipment'!$A$10:$A$209,'Beneficiaries WP'!$A36,'1.4 Equipment'!$L$10:$L$209,'Beneficiaries WP'!M$5)+SUMIFS('1.5 Other costs'!$O$10:$O$309,'1.5 Other costs'!$A$10:$A$309,'Beneficiaries WP'!$A36,'1.5 Other costs'!$L$10:$L$309,'Beneficiaries WP'!M$5)</f>
        <v>0</v>
      </c>
      <c r="N36" s="343">
        <f>SUMIFS('1.1 Staff cost'!$N$11:$N$102,'1.1 Staff cost'!$A$11:$A$102,'Beneficiaries WP'!$A36,'1.1 Staff cost'!$K$11:$K$102,'Beneficiaries WP'!N$5)+SUMIFS('1.2Travel cost&amp;1.3ind.sup. '!$T$11:$T$1306,'1.2Travel cost&amp;1.3ind.sup. '!$A$11:$A$1306,'Beneficiaries WP'!$A36,'1.2Travel cost&amp;1.3ind.sup. '!$L$11:$L$1306,'Beneficiaries WP'!N$5)+SUMIFS('1.2Travel cost&amp;1.3ind.sup. '!$U$11:$U$1306,'1.2Travel cost&amp;1.3ind.sup. '!$A$11:$A$1306,'Beneficiaries WP'!$A36,'1.2Travel cost&amp;1.3ind.sup. '!$L$11:$L$1306,'Beneficiaries WP'!N$5)+SUMIFS('1.4 Equipment'!$T$10:$T$209,'1.4 Equipment'!$A$10:$A$209,'Beneficiaries WP'!$A36,'1.4 Equipment'!$L$10:$L$209,'Beneficiaries WP'!N$5)+SUMIFS('1.5 Other costs'!$O$10:$O$309,'1.5 Other costs'!$A$10:$A$309,'Beneficiaries WP'!$A36,'1.5 Other costs'!$L$10:$L$309,'Beneficiaries WP'!N$5)</f>
        <v>0</v>
      </c>
      <c r="O36" s="343">
        <f>SUMIFS('1.1 Staff cost'!$N$11:$N$102,'1.1 Staff cost'!$A$11:$A$102,'Beneficiaries WP'!$A36,'1.1 Staff cost'!$K$11:$K$102,'Beneficiaries WP'!O$5)+SUMIFS('1.2Travel cost&amp;1.3ind.sup. '!$T$11:$T$1306,'1.2Travel cost&amp;1.3ind.sup. '!$A$11:$A$1306,'Beneficiaries WP'!$A36,'1.2Travel cost&amp;1.3ind.sup. '!$L$11:$L$1306,'Beneficiaries WP'!O$5)+SUMIFS('1.2Travel cost&amp;1.3ind.sup. '!$U$11:$U$1306,'1.2Travel cost&amp;1.3ind.sup. '!$A$11:$A$1306,'Beneficiaries WP'!$A36,'1.2Travel cost&amp;1.3ind.sup. '!$L$11:$L$1306,'Beneficiaries WP'!O$5)+SUMIFS('1.4 Equipment'!$T$10:$T$209,'1.4 Equipment'!$A$10:$A$209,'Beneficiaries WP'!$A36,'1.4 Equipment'!$L$10:$L$209,'Beneficiaries WP'!O$5)+SUMIFS('1.5 Other costs'!$O$10:$O$309,'1.5 Other costs'!$A$10:$A$309,'Beneficiaries WP'!$A36,'1.5 Other costs'!$L$10:$L$309,'Beneficiaries WP'!O$5)</f>
        <v>0</v>
      </c>
      <c r="P36" s="341">
        <f t="shared" si="2"/>
        <v>0</v>
      </c>
      <c r="Q36" s="344" t="str">
        <f t="shared" si="4"/>
        <v/>
      </c>
      <c r="R36" s="342" t="e">
        <f>+(P36*$R$7)*('Summary Financial Statement'!$K$24/'Summary Financial Statement'!$H$24)</f>
        <v>#DIV/0!</v>
      </c>
      <c r="S36" s="445" t="e">
        <f>+Beneficiaries!#REF!</f>
        <v>#REF!</v>
      </c>
      <c r="T36" s="445" t="e">
        <f>+Beneficiaries!#REF!</f>
        <v>#REF!</v>
      </c>
      <c r="U36" s="443" t="str">
        <f>IF(Beneficiaries!L36=0,"",Beneficiaries!L36)</f>
        <v/>
      </c>
      <c r="V36" s="444" t="str">
        <f>IF(Beneficiaries!M36=0,"",Beneficiaries!M36)</f>
        <v/>
      </c>
      <c r="W36" s="354" t="e">
        <f>#REF!</f>
        <v>#REF!</v>
      </c>
      <c r="X36" s="75"/>
      <c r="Y36" s="12" t="str">
        <f t="shared" si="3"/>
        <v/>
      </c>
      <c r="Z36" s="336"/>
      <c r="AA36" s="333">
        <f>+DAYS360('Summary Financial Statement'!$I$9,'Summary Financial Statement'!$L$9)/30</f>
        <v>0</v>
      </c>
      <c r="AB36" s="334">
        <f t="shared" si="5"/>
        <v>0</v>
      </c>
      <c r="AC36" s="335">
        <f>IF(Y36="",0,'Summary Financial Statement'!$Q$22*'Summary Financial Statement'!$E$24*'Beneficiaries WP'!Q36*'Beneficiaries WP'!$AB36)</f>
        <v>0</v>
      </c>
    </row>
    <row r="37" spans="1:29" ht="13.5" x14ac:dyDescent="0.25">
      <c r="A37" s="141" t="s">
        <v>174</v>
      </c>
      <c r="B37" s="437">
        <f>+Beneficiaries!B37</f>
        <v>0</v>
      </c>
      <c r="C37" s="435">
        <f>+Beneficiaries!C37</f>
        <v>0</v>
      </c>
      <c r="D37" s="343">
        <f>SUMIFS('1.1 Staff cost'!$N$11:$N$102,'1.1 Staff cost'!$A$11:$A$102,'Beneficiaries WP'!$A37,'1.1 Staff cost'!$K$11:$K$102,'Beneficiaries WP'!D$5)+SUMIFS('1.2Travel cost&amp;1.3ind.sup. '!$T$11:$T$1306,'1.2Travel cost&amp;1.3ind.sup. '!$A$11:$A$1306,'Beneficiaries WP'!$A37,'1.2Travel cost&amp;1.3ind.sup. '!$L$11:$L$1306,'Beneficiaries WP'!D$5)+SUMIFS('1.2Travel cost&amp;1.3ind.sup. '!$U$11:$U$1306,'1.2Travel cost&amp;1.3ind.sup. '!$A$11:$A$1306,'Beneficiaries WP'!$A37,'1.2Travel cost&amp;1.3ind.sup. '!$L$11:$L$1306,'Beneficiaries WP'!D$5)+SUMIFS('1.4 Equipment'!$T$10:$T$209,'1.4 Equipment'!$A$10:$A$209,'Beneficiaries WP'!$A37,'1.4 Equipment'!$L$10:$L$209,'Beneficiaries WP'!D$5)+SUMIFS('1.5 Other costs'!$O$10:$O$309,'1.5 Other costs'!$A$10:$A$309,'Beneficiaries WP'!$A37,'1.5 Other costs'!$L$10:$L$309,'Beneficiaries WP'!D$5)</f>
        <v>0</v>
      </c>
      <c r="E37" s="343">
        <f>SUMIFS('1.1 Staff cost'!$N$11:$N$102,'1.1 Staff cost'!$A$11:$A$102,'Beneficiaries WP'!$A37,'1.1 Staff cost'!$K$11:$K$102,'Beneficiaries WP'!E$5)+SUMIFS('1.2Travel cost&amp;1.3ind.sup. '!$T$11:$T$1306,'1.2Travel cost&amp;1.3ind.sup. '!$A$11:$A$1306,'Beneficiaries WP'!$A37,'1.2Travel cost&amp;1.3ind.sup. '!$L$11:$L$1306,'Beneficiaries WP'!E$5)+SUMIFS('1.2Travel cost&amp;1.3ind.sup. '!$U$11:$U$1306,'1.2Travel cost&amp;1.3ind.sup. '!$A$11:$A$1306,'Beneficiaries WP'!$A37,'1.2Travel cost&amp;1.3ind.sup. '!$L$11:$L$1306,'Beneficiaries WP'!E$5)+SUMIFS('1.4 Equipment'!$T$10:$T$209,'1.4 Equipment'!$A$10:$A$209,'Beneficiaries WP'!$A37,'1.4 Equipment'!$L$10:$L$209,'Beneficiaries WP'!E$5)+SUMIFS('1.5 Other costs'!$O$10:$O$309,'1.5 Other costs'!$A$10:$A$309,'Beneficiaries WP'!$A37,'1.5 Other costs'!$L$10:$L$309,'Beneficiaries WP'!E$5)</f>
        <v>0</v>
      </c>
      <c r="F37" s="343">
        <f>SUMIFS('1.1 Staff cost'!$N$11:$N$102,'1.1 Staff cost'!$A$11:$A$102,'Beneficiaries WP'!$A37,'1.1 Staff cost'!$K$11:$K$102,'Beneficiaries WP'!F$5)+SUMIFS('1.2Travel cost&amp;1.3ind.sup. '!$T$11:$T$1306,'1.2Travel cost&amp;1.3ind.sup. '!$A$11:$A$1306,'Beneficiaries WP'!$A37,'1.2Travel cost&amp;1.3ind.sup. '!$L$11:$L$1306,'Beneficiaries WP'!F$5)+SUMIFS('1.2Travel cost&amp;1.3ind.sup. '!$U$11:$U$1306,'1.2Travel cost&amp;1.3ind.sup. '!$A$11:$A$1306,'Beneficiaries WP'!$A37,'1.2Travel cost&amp;1.3ind.sup. '!$L$11:$L$1306,'Beneficiaries WP'!F$5)+SUMIFS('1.4 Equipment'!$T$10:$T$209,'1.4 Equipment'!$A$10:$A$209,'Beneficiaries WP'!$A37,'1.4 Equipment'!$L$10:$L$209,'Beneficiaries WP'!F$5)+SUMIFS('1.5 Other costs'!$O$10:$O$309,'1.5 Other costs'!$A$10:$A$309,'Beneficiaries WP'!$A37,'1.5 Other costs'!$L$10:$L$309,'Beneficiaries WP'!F$5)</f>
        <v>0</v>
      </c>
      <c r="G37" s="343">
        <f>SUMIFS('1.1 Staff cost'!$N$11:$N$102,'1.1 Staff cost'!$A$11:$A$102,'Beneficiaries WP'!$A37,'1.1 Staff cost'!$K$11:$K$102,'Beneficiaries WP'!G$5)+SUMIFS('1.2Travel cost&amp;1.3ind.sup. '!$T$11:$T$1306,'1.2Travel cost&amp;1.3ind.sup. '!$A$11:$A$1306,'Beneficiaries WP'!$A37,'1.2Travel cost&amp;1.3ind.sup. '!$L$11:$L$1306,'Beneficiaries WP'!G$5)+SUMIFS('1.2Travel cost&amp;1.3ind.sup. '!$U$11:$U$1306,'1.2Travel cost&amp;1.3ind.sup. '!$A$11:$A$1306,'Beneficiaries WP'!$A37,'1.2Travel cost&amp;1.3ind.sup. '!$L$11:$L$1306,'Beneficiaries WP'!G$5)+SUMIFS('1.4 Equipment'!$T$10:$T$209,'1.4 Equipment'!$A$10:$A$209,'Beneficiaries WP'!$A37,'1.4 Equipment'!$L$10:$L$209,'Beneficiaries WP'!G$5)+SUMIFS('1.5 Other costs'!$O$10:$O$309,'1.5 Other costs'!$A$10:$A$309,'Beneficiaries WP'!$A37,'1.5 Other costs'!$L$10:$L$309,'Beneficiaries WP'!G$5)</f>
        <v>0</v>
      </c>
      <c r="H37" s="343">
        <f>SUMIFS('1.1 Staff cost'!$N$11:$N$102,'1.1 Staff cost'!$A$11:$A$102,'Beneficiaries WP'!$A37,'1.1 Staff cost'!$K$11:$K$102,'Beneficiaries WP'!H$5)+SUMIFS('1.2Travel cost&amp;1.3ind.sup. '!$T$11:$T$1306,'1.2Travel cost&amp;1.3ind.sup. '!$A$11:$A$1306,'Beneficiaries WP'!$A37,'1.2Travel cost&amp;1.3ind.sup. '!$L$11:$L$1306,'Beneficiaries WP'!H$5)+SUMIFS('1.2Travel cost&amp;1.3ind.sup. '!$U$11:$U$1306,'1.2Travel cost&amp;1.3ind.sup. '!$A$11:$A$1306,'Beneficiaries WP'!$A37,'1.2Travel cost&amp;1.3ind.sup. '!$L$11:$L$1306,'Beneficiaries WP'!H$5)+SUMIFS('1.4 Equipment'!$T$10:$T$209,'1.4 Equipment'!$A$10:$A$209,'Beneficiaries WP'!$A37,'1.4 Equipment'!$L$10:$L$209,'Beneficiaries WP'!H$5)+SUMIFS('1.5 Other costs'!$O$10:$O$309,'1.5 Other costs'!$A$10:$A$309,'Beneficiaries WP'!$A37,'1.5 Other costs'!$L$10:$L$309,'Beneficiaries WP'!H$5)</f>
        <v>0</v>
      </c>
      <c r="I37" s="343">
        <f>SUMIFS('1.1 Staff cost'!$N$11:$N$102,'1.1 Staff cost'!$A$11:$A$102,'Beneficiaries WP'!$A37,'1.1 Staff cost'!$K$11:$K$102,'Beneficiaries WP'!I$5)+SUMIFS('1.2Travel cost&amp;1.3ind.sup. '!$T$11:$T$1306,'1.2Travel cost&amp;1.3ind.sup. '!$A$11:$A$1306,'Beneficiaries WP'!$A37,'1.2Travel cost&amp;1.3ind.sup. '!$L$11:$L$1306,'Beneficiaries WP'!I$5)+SUMIFS('1.2Travel cost&amp;1.3ind.sup. '!$U$11:$U$1306,'1.2Travel cost&amp;1.3ind.sup. '!$A$11:$A$1306,'Beneficiaries WP'!$A37,'1.2Travel cost&amp;1.3ind.sup. '!$L$11:$L$1306,'Beneficiaries WP'!I$5)+SUMIFS('1.4 Equipment'!$T$10:$T$209,'1.4 Equipment'!$A$10:$A$209,'Beneficiaries WP'!$A37,'1.4 Equipment'!$L$10:$L$209,'Beneficiaries WP'!I$5)+SUMIFS('1.5 Other costs'!$O$10:$O$309,'1.5 Other costs'!$A$10:$A$309,'Beneficiaries WP'!$A37,'1.5 Other costs'!$L$10:$L$309,'Beneficiaries WP'!I$5)</f>
        <v>0</v>
      </c>
      <c r="J37" s="343">
        <f>SUMIFS('1.1 Staff cost'!$N$11:$N$102,'1.1 Staff cost'!$A$11:$A$102,'Beneficiaries WP'!$A37,'1.1 Staff cost'!$K$11:$K$102,'Beneficiaries WP'!J$5)+SUMIFS('1.2Travel cost&amp;1.3ind.sup. '!$T$11:$T$1306,'1.2Travel cost&amp;1.3ind.sup. '!$A$11:$A$1306,'Beneficiaries WP'!$A37,'1.2Travel cost&amp;1.3ind.sup. '!$L$11:$L$1306,'Beneficiaries WP'!J$5)+SUMIFS('1.2Travel cost&amp;1.3ind.sup. '!$U$11:$U$1306,'1.2Travel cost&amp;1.3ind.sup. '!$A$11:$A$1306,'Beneficiaries WP'!$A37,'1.2Travel cost&amp;1.3ind.sup. '!$L$11:$L$1306,'Beneficiaries WP'!J$5)+SUMIFS('1.4 Equipment'!$T$10:$T$209,'1.4 Equipment'!$A$10:$A$209,'Beneficiaries WP'!$A37,'1.4 Equipment'!$L$10:$L$209,'Beneficiaries WP'!J$5)+SUMIFS('1.5 Other costs'!$O$10:$O$309,'1.5 Other costs'!$A$10:$A$309,'Beneficiaries WP'!$A37,'1.5 Other costs'!$L$10:$L$309,'Beneficiaries WP'!J$5)</f>
        <v>0</v>
      </c>
      <c r="K37" s="343">
        <f>SUMIFS('1.1 Staff cost'!$N$11:$N$102,'1.1 Staff cost'!$A$11:$A$102,'Beneficiaries WP'!$A37,'1.1 Staff cost'!$K$11:$K$102,'Beneficiaries WP'!K$5)+SUMIFS('1.2Travel cost&amp;1.3ind.sup. '!$T$11:$T$1306,'1.2Travel cost&amp;1.3ind.sup. '!$A$11:$A$1306,'Beneficiaries WP'!$A37,'1.2Travel cost&amp;1.3ind.sup. '!$L$11:$L$1306,'Beneficiaries WP'!K$5)+SUMIFS('1.2Travel cost&amp;1.3ind.sup. '!$U$11:$U$1306,'1.2Travel cost&amp;1.3ind.sup. '!$A$11:$A$1306,'Beneficiaries WP'!$A37,'1.2Travel cost&amp;1.3ind.sup. '!$L$11:$L$1306,'Beneficiaries WP'!K$5)+SUMIFS('1.4 Equipment'!$T$10:$T$209,'1.4 Equipment'!$A$10:$A$209,'Beneficiaries WP'!$A37,'1.4 Equipment'!$L$10:$L$209,'Beneficiaries WP'!K$5)+SUMIFS('1.5 Other costs'!$O$10:$O$309,'1.5 Other costs'!$A$10:$A$309,'Beneficiaries WP'!$A37,'1.5 Other costs'!$L$10:$L$309,'Beneficiaries WP'!K$5)</f>
        <v>0</v>
      </c>
      <c r="L37" s="343">
        <f>SUMIFS('1.1 Staff cost'!$N$11:$N$102,'1.1 Staff cost'!$A$11:$A$102,'Beneficiaries WP'!$A37,'1.1 Staff cost'!$K$11:$K$102,'Beneficiaries WP'!L$5)+SUMIFS('1.2Travel cost&amp;1.3ind.sup. '!$T$11:$T$1306,'1.2Travel cost&amp;1.3ind.sup. '!$A$11:$A$1306,'Beneficiaries WP'!$A37,'1.2Travel cost&amp;1.3ind.sup. '!$L$11:$L$1306,'Beneficiaries WP'!L$5)+SUMIFS('1.2Travel cost&amp;1.3ind.sup. '!$U$11:$U$1306,'1.2Travel cost&amp;1.3ind.sup. '!$A$11:$A$1306,'Beneficiaries WP'!$A37,'1.2Travel cost&amp;1.3ind.sup. '!$L$11:$L$1306,'Beneficiaries WP'!L$5)+SUMIFS('1.4 Equipment'!$T$10:$T$209,'1.4 Equipment'!$A$10:$A$209,'Beneficiaries WP'!$A37,'1.4 Equipment'!$L$10:$L$209,'Beneficiaries WP'!L$5)+SUMIFS('1.5 Other costs'!$O$10:$O$309,'1.5 Other costs'!$A$10:$A$309,'Beneficiaries WP'!$A37,'1.5 Other costs'!$L$10:$L$309,'Beneficiaries WP'!L$5)</f>
        <v>0</v>
      </c>
      <c r="M37" s="343">
        <f>SUMIFS('1.1 Staff cost'!$N$11:$N$102,'1.1 Staff cost'!$A$11:$A$102,'Beneficiaries WP'!$A37,'1.1 Staff cost'!$K$11:$K$102,'Beneficiaries WP'!M$5)+SUMIFS('1.2Travel cost&amp;1.3ind.sup. '!$T$11:$T$1306,'1.2Travel cost&amp;1.3ind.sup. '!$A$11:$A$1306,'Beneficiaries WP'!$A37,'1.2Travel cost&amp;1.3ind.sup. '!$L$11:$L$1306,'Beneficiaries WP'!M$5)+SUMIFS('1.2Travel cost&amp;1.3ind.sup. '!$U$11:$U$1306,'1.2Travel cost&amp;1.3ind.sup. '!$A$11:$A$1306,'Beneficiaries WP'!$A37,'1.2Travel cost&amp;1.3ind.sup. '!$L$11:$L$1306,'Beneficiaries WP'!M$5)+SUMIFS('1.4 Equipment'!$T$10:$T$209,'1.4 Equipment'!$A$10:$A$209,'Beneficiaries WP'!$A37,'1.4 Equipment'!$L$10:$L$209,'Beneficiaries WP'!M$5)+SUMIFS('1.5 Other costs'!$O$10:$O$309,'1.5 Other costs'!$A$10:$A$309,'Beneficiaries WP'!$A37,'1.5 Other costs'!$L$10:$L$309,'Beneficiaries WP'!M$5)</f>
        <v>0</v>
      </c>
      <c r="N37" s="343">
        <f>SUMIFS('1.1 Staff cost'!$N$11:$N$102,'1.1 Staff cost'!$A$11:$A$102,'Beneficiaries WP'!$A37,'1.1 Staff cost'!$K$11:$K$102,'Beneficiaries WP'!N$5)+SUMIFS('1.2Travel cost&amp;1.3ind.sup. '!$T$11:$T$1306,'1.2Travel cost&amp;1.3ind.sup. '!$A$11:$A$1306,'Beneficiaries WP'!$A37,'1.2Travel cost&amp;1.3ind.sup. '!$L$11:$L$1306,'Beneficiaries WP'!N$5)+SUMIFS('1.2Travel cost&amp;1.3ind.sup. '!$U$11:$U$1306,'1.2Travel cost&amp;1.3ind.sup. '!$A$11:$A$1306,'Beneficiaries WP'!$A37,'1.2Travel cost&amp;1.3ind.sup. '!$L$11:$L$1306,'Beneficiaries WP'!N$5)+SUMIFS('1.4 Equipment'!$T$10:$T$209,'1.4 Equipment'!$A$10:$A$209,'Beneficiaries WP'!$A37,'1.4 Equipment'!$L$10:$L$209,'Beneficiaries WP'!N$5)+SUMIFS('1.5 Other costs'!$O$10:$O$309,'1.5 Other costs'!$A$10:$A$309,'Beneficiaries WP'!$A37,'1.5 Other costs'!$L$10:$L$309,'Beneficiaries WP'!N$5)</f>
        <v>0</v>
      </c>
      <c r="O37" s="343">
        <f>SUMIFS('1.1 Staff cost'!$N$11:$N$102,'1.1 Staff cost'!$A$11:$A$102,'Beneficiaries WP'!$A37,'1.1 Staff cost'!$K$11:$K$102,'Beneficiaries WP'!O$5)+SUMIFS('1.2Travel cost&amp;1.3ind.sup. '!$T$11:$T$1306,'1.2Travel cost&amp;1.3ind.sup. '!$A$11:$A$1306,'Beneficiaries WP'!$A37,'1.2Travel cost&amp;1.3ind.sup. '!$L$11:$L$1306,'Beneficiaries WP'!O$5)+SUMIFS('1.2Travel cost&amp;1.3ind.sup. '!$U$11:$U$1306,'1.2Travel cost&amp;1.3ind.sup. '!$A$11:$A$1306,'Beneficiaries WP'!$A37,'1.2Travel cost&amp;1.3ind.sup. '!$L$11:$L$1306,'Beneficiaries WP'!O$5)+SUMIFS('1.4 Equipment'!$T$10:$T$209,'1.4 Equipment'!$A$10:$A$209,'Beneficiaries WP'!$A37,'1.4 Equipment'!$L$10:$L$209,'Beneficiaries WP'!O$5)+SUMIFS('1.5 Other costs'!$O$10:$O$309,'1.5 Other costs'!$A$10:$A$309,'Beneficiaries WP'!$A37,'1.5 Other costs'!$L$10:$L$309,'Beneficiaries WP'!O$5)</f>
        <v>0</v>
      </c>
      <c r="P37" s="341">
        <f t="shared" si="2"/>
        <v>0</v>
      </c>
      <c r="Q37" s="344" t="str">
        <f t="shared" si="4"/>
        <v/>
      </c>
      <c r="R37" s="342" t="e">
        <f>+(P37*$R$7)*('Summary Financial Statement'!$K$24/'Summary Financial Statement'!$H$24)</f>
        <v>#DIV/0!</v>
      </c>
      <c r="S37" s="445" t="e">
        <f>+Beneficiaries!#REF!</f>
        <v>#REF!</v>
      </c>
      <c r="T37" s="445" t="e">
        <f>+Beneficiaries!#REF!</f>
        <v>#REF!</v>
      </c>
      <c r="U37" s="443" t="str">
        <f>IF(Beneficiaries!L37=0,"",Beneficiaries!L37)</f>
        <v/>
      </c>
      <c r="V37" s="444" t="str">
        <f>IF(Beneficiaries!M37=0,"",Beneficiaries!M37)</f>
        <v/>
      </c>
      <c r="W37" s="354" t="e">
        <f>#REF!</f>
        <v>#REF!</v>
      </c>
      <c r="X37" s="75"/>
      <c r="Y37" s="12" t="str">
        <f t="shared" si="3"/>
        <v/>
      </c>
      <c r="Z37" s="336"/>
      <c r="AA37" s="333">
        <f>+DAYS360('Summary Financial Statement'!$I$9,'Summary Financial Statement'!$L$9)/30</f>
        <v>0</v>
      </c>
      <c r="AB37" s="334">
        <f t="shared" si="5"/>
        <v>0</v>
      </c>
      <c r="AC37" s="335">
        <f>IF(Y37="",0,'Summary Financial Statement'!$Q$22*'Summary Financial Statement'!$E$24*'Beneficiaries WP'!Q37*'Beneficiaries WP'!$AB37)</f>
        <v>0</v>
      </c>
    </row>
    <row r="38" spans="1:29" ht="13.5" x14ac:dyDescent="0.25">
      <c r="A38" s="141" t="s">
        <v>175</v>
      </c>
      <c r="B38" s="437">
        <f>+Beneficiaries!B38</f>
        <v>0</v>
      </c>
      <c r="C38" s="435">
        <f>+Beneficiaries!C38</f>
        <v>0</v>
      </c>
      <c r="D38" s="343">
        <f>SUMIFS('1.1 Staff cost'!$N$11:$N$102,'1.1 Staff cost'!$A$11:$A$102,'Beneficiaries WP'!$A38,'1.1 Staff cost'!$K$11:$K$102,'Beneficiaries WP'!D$5)+SUMIFS('1.2Travel cost&amp;1.3ind.sup. '!$T$11:$T$1306,'1.2Travel cost&amp;1.3ind.sup. '!$A$11:$A$1306,'Beneficiaries WP'!$A38,'1.2Travel cost&amp;1.3ind.sup. '!$L$11:$L$1306,'Beneficiaries WP'!D$5)+SUMIFS('1.2Travel cost&amp;1.3ind.sup. '!$U$11:$U$1306,'1.2Travel cost&amp;1.3ind.sup. '!$A$11:$A$1306,'Beneficiaries WP'!$A38,'1.2Travel cost&amp;1.3ind.sup. '!$L$11:$L$1306,'Beneficiaries WP'!D$5)+SUMIFS('1.4 Equipment'!$T$10:$T$209,'1.4 Equipment'!$A$10:$A$209,'Beneficiaries WP'!$A38,'1.4 Equipment'!$L$10:$L$209,'Beneficiaries WP'!D$5)+SUMIFS('1.5 Other costs'!$O$10:$O$309,'1.5 Other costs'!$A$10:$A$309,'Beneficiaries WP'!$A38,'1.5 Other costs'!$L$10:$L$309,'Beneficiaries WP'!D$5)</f>
        <v>0</v>
      </c>
      <c r="E38" s="343">
        <f>SUMIFS('1.1 Staff cost'!$N$11:$N$102,'1.1 Staff cost'!$A$11:$A$102,'Beneficiaries WP'!$A38,'1.1 Staff cost'!$K$11:$K$102,'Beneficiaries WP'!E$5)+SUMIFS('1.2Travel cost&amp;1.3ind.sup. '!$T$11:$T$1306,'1.2Travel cost&amp;1.3ind.sup. '!$A$11:$A$1306,'Beneficiaries WP'!$A38,'1.2Travel cost&amp;1.3ind.sup. '!$L$11:$L$1306,'Beneficiaries WP'!E$5)+SUMIFS('1.2Travel cost&amp;1.3ind.sup. '!$U$11:$U$1306,'1.2Travel cost&amp;1.3ind.sup. '!$A$11:$A$1306,'Beneficiaries WP'!$A38,'1.2Travel cost&amp;1.3ind.sup. '!$L$11:$L$1306,'Beneficiaries WP'!E$5)+SUMIFS('1.4 Equipment'!$T$10:$T$209,'1.4 Equipment'!$A$10:$A$209,'Beneficiaries WP'!$A38,'1.4 Equipment'!$L$10:$L$209,'Beneficiaries WP'!E$5)+SUMIFS('1.5 Other costs'!$O$10:$O$309,'1.5 Other costs'!$A$10:$A$309,'Beneficiaries WP'!$A38,'1.5 Other costs'!$L$10:$L$309,'Beneficiaries WP'!E$5)</f>
        <v>0</v>
      </c>
      <c r="F38" s="343">
        <f>SUMIFS('1.1 Staff cost'!$N$11:$N$102,'1.1 Staff cost'!$A$11:$A$102,'Beneficiaries WP'!$A38,'1.1 Staff cost'!$K$11:$K$102,'Beneficiaries WP'!F$5)+SUMIFS('1.2Travel cost&amp;1.3ind.sup. '!$T$11:$T$1306,'1.2Travel cost&amp;1.3ind.sup. '!$A$11:$A$1306,'Beneficiaries WP'!$A38,'1.2Travel cost&amp;1.3ind.sup. '!$L$11:$L$1306,'Beneficiaries WP'!F$5)+SUMIFS('1.2Travel cost&amp;1.3ind.sup. '!$U$11:$U$1306,'1.2Travel cost&amp;1.3ind.sup. '!$A$11:$A$1306,'Beneficiaries WP'!$A38,'1.2Travel cost&amp;1.3ind.sup. '!$L$11:$L$1306,'Beneficiaries WP'!F$5)+SUMIFS('1.4 Equipment'!$T$10:$T$209,'1.4 Equipment'!$A$10:$A$209,'Beneficiaries WP'!$A38,'1.4 Equipment'!$L$10:$L$209,'Beneficiaries WP'!F$5)+SUMIFS('1.5 Other costs'!$O$10:$O$309,'1.5 Other costs'!$A$10:$A$309,'Beneficiaries WP'!$A38,'1.5 Other costs'!$L$10:$L$309,'Beneficiaries WP'!F$5)</f>
        <v>0</v>
      </c>
      <c r="G38" s="343">
        <f>SUMIFS('1.1 Staff cost'!$N$11:$N$102,'1.1 Staff cost'!$A$11:$A$102,'Beneficiaries WP'!$A38,'1.1 Staff cost'!$K$11:$K$102,'Beneficiaries WP'!G$5)+SUMIFS('1.2Travel cost&amp;1.3ind.sup. '!$T$11:$T$1306,'1.2Travel cost&amp;1.3ind.sup. '!$A$11:$A$1306,'Beneficiaries WP'!$A38,'1.2Travel cost&amp;1.3ind.sup. '!$L$11:$L$1306,'Beneficiaries WP'!G$5)+SUMIFS('1.2Travel cost&amp;1.3ind.sup. '!$U$11:$U$1306,'1.2Travel cost&amp;1.3ind.sup. '!$A$11:$A$1306,'Beneficiaries WP'!$A38,'1.2Travel cost&amp;1.3ind.sup. '!$L$11:$L$1306,'Beneficiaries WP'!G$5)+SUMIFS('1.4 Equipment'!$T$10:$T$209,'1.4 Equipment'!$A$10:$A$209,'Beneficiaries WP'!$A38,'1.4 Equipment'!$L$10:$L$209,'Beneficiaries WP'!G$5)+SUMIFS('1.5 Other costs'!$O$10:$O$309,'1.5 Other costs'!$A$10:$A$309,'Beneficiaries WP'!$A38,'1.5 Other costs'!$L$10:$L$309,'Beneficiaries WP'!G$5)</f>
        <v>0</v>
      </c>
      <c r="H38" s="343">
        <f>SUMIFS('1.1 Staff cost'!$N$11:$N$102,'1.1 Staff cost'!$A$11:$A$102,'Beneficiaries WP'!$A38,'1.1 Staff cost'!$K$11:$K$102,'Beneficiaries WP'!H$5)+SUMIFS('1.2Travel cost&amp;1.3ind.sup. '!$T$11:$T$1306,'1.2Travel cost&amp;1.3ind.sup. '!$A$11:$A$1306,'Beneficiaries WP'!$A38,'1.2Travel cost&amp;1.3ind.sup. '!$L$11:$L$1306,'Beneficiaries WP'!H$5)+SUMIFS('1.2Travel cost&amp;1.3ind.sup. '!$U$11:$U$1306,'1.2Travel cost&amp;1.3ind.sup. '!$A$11:$A$1306,'Beneficiaries WP'!$A38,'1.2Travel cost&amp;1.3ind.sup. '!$L$11:$L$1306,'Beneficiaries WP'!H$5)+SUMIFS('1.4 Equipment'!$T$10:$T$209,'1.4 Equipment'!$A$10:$A$209,'Beneficiaries WP'!$A38,'1.4 Equipment'!$L$10:$L$209,'Beneficiaries WP'!H$5)+SUMIFS('1.5 Other costs'!$O$10:$O$309,'1.5 Other costs'!$A$10:$A$309,'Beneficiaries WP'!$A38,'1.5 Other costs'!$L$10:$L$309,'Beneficiaries WP'!H$5)</f>
        <v>0</v>
      </c>
      <c r="I38" s="343">
        <f>SUMIFS('1.1 Staff cost'!$N$11:$N$102,'1.1 Staff cost'!$A$11:$A$102,'Beneficiaries WP'!$A38,'1.1 Staff cost'!$K$11:$K$102,'Beneficiaries WP'!I$5)+SUMIFS('1.2Travel cost&amp;1.3ind.sup. '!$T$11:$T$1306,'1.2Travel cost&amp;1.3ind.sup. '!$A$11:$A$1306,'Beneficiaries WP'!$A38,'1.2Travel cost&amp;1.3ind.sup. '!$L$11:$L$1306,'Beneficiaries WP'!I$5)+SUMIFS('1.2Travel cost&amp;1.3ind.sup. '!$U$11:$U$1306,'1.2Travel cost&amp;1.3ind.sup. '!$A$11:$A$1306,'Beneficiaries WP'!$A38,'1.2Travel cost&amp;1.3ind.sup. '!$L$11:$L$1306,'Beneficiaries WP'!I$5)+SUMIFS('1.4 Equipment'!$T$10:$T$209,'1.4 Equipment'!$A$10:$A$209,'Beneficiaries WP'!$A38,'1.4 Equipment'!$L$10:$L$209,'Beneficiaries WP'!I$5)+SUMIFS('1.5 Other costs'!$O$10:$O$309,'1.5 Other costs'!$A$10:$A$309,'Beneficiaries WP'!$A38,'1.5 Other costs'!$L$10:$L$309,'Beneficiaries WP'!I$5)</f>
        <v>0</v>
      </c>
      <c r="J38" s="343">
        <f>SUMIFS('1.1 Staff cost'!$N$11:$N$102,'1.1 Staff cost'!$A$11:$A$102,'Beneficiaries WP'!$A38,'1.1 Staff cost'!$K$11:$K$102,'Beneficiaries WP'!J$5)+SUMIFS('1.2Travel cost&amp;1.3ind.sup. '!$T$11:$T$1306,'1.2Travel cost&amp;1.3ind.sup. '!$A$11:$A$1306,'Beneficiaries WP'!$A38,'1.2Travel cost&amp;1.3ind.sup. '!$L$11:$L$1306,'Beneficiaries WP'!J$5)+SUMIFS('1.2Travel cost&amp;1.3ind.sup. '!$U$11:$U$1306,'1.2Travel cost&amp;1.3ind.sup. '!$A$11:$A$1306,'Beneficiaries WP'!$A38,'1.2Travel cost&amp;1.3ind.sup. '!$L$11:$L$1306,'Beneficiaries WP'!J$5)+SUMIFS('1.4 Equipment'!$T$10:$T$209,'1.4 Equipment'!$A$10:$A$209,'Beneficiaries WP'!$A38,'1.4 Equipment'!$L$10:$L$209,'Beneficiaries WP'!J$5)+SUMIFS('1.5 Other costs'!$O$10:$O$309,'1.5 Other costs'!$A$10:$A$309,'Beneficiaries WP'!$A38,'1.5 Other costs'!$L$10:$L$309,'Beneficiaries WP'!J$5)</f>
        <v>0</v>
      </c>
      <c r="K38" s="343">
        <f>SUMIFS('1.1 Staff cost'!$N$11:$N$102,'1.1 Staff cost'!$A$11:$A$102,'Beneficiaries WP'!$A38,'1.1 Staff cost'!$K$11:$K$102,'Beneficiaries WP'!K$5)+SUMIFS('1.2Travel cost&amp;1.3ind.sup. '!$T$11:$T$1306,'1.2Travel cost&amp;1.3ind.sup. '!$A$11:$A$1306,'Beneficiaries WP'!$A38,'1.2Travel cost&amp;1.3ind.sup. '!$L$11:$L$1306,'Beneficiaries WP'!K$5)+SUMIFS('1.2Travel cost&amp;1.3ind.sup. '!$U$11:$U$1306,'1.2Travel cost&amp;1.3ind.sup. '!$A$11:$A$1306,'Beneficiaries WP'!$A38,'1.2Travel cost&amp;1.3ind.sup. '!$L$11:$L$1306,'Beneficiaries WP'!K$5)+SUMIFS('1.4 Equipment'!$T$10:$T$209,'1.4 Equipment'!$A$10:$A$209,'Beneficiaries WP'!$A38,'1.4 Equipment'!$L$10:$L$209,'Beneficiaries WP'!K$5)+SUMIFS('1.5 Other costs'!$O$10:$O$309,'1.5 Other costs'!$A$10:$A$309,'Beneficiaries WP'!$A38,'1.5 Other costs'!$L$10:$L$309,'Beneficiaries WP'!K$5)</f>
        <v>0</v>
      </c>
      <c r="L38" s="343">
        <f>SUMIFS('1.1 Staff cost'!$N$11:$N$102,'1.1 Staff cost'!$A$11:$A$102,'Beneficiaries WP'!$A38,'1.1 Staff cost'!$K$11:$K$102,'Beneficiaries WP'!L$5)+SUMIFS('1.2Travel cost&amp;1.3ind.sup. '!$T$11:$T$1306,'1.2Travel cost&amp;1.3ind.sup. '!$A$11:$A$1306,'Beneficiaries WP'!$A38,'1.2Travel cost&amp;1.3ind.sup. '!$L$11:$L$1306,'Beneficiaries WP'!L$5)+SUMIFS('1.2Travel cost&amp;1.3ind.sup. '!$U$11:$U$1306,'1.2Travel cost&amp;1.3ind.sup. '!$A$11:$A$1306,'Beneficiaries WP'!$A38,'1.2Travel cost&amp;1.3ind.sup. '!$L$11:$L$1306,'Beneficiaries WP'!L$5)+SUMIFS('1.4 Equipment'!$T$10:$T$209,'1.4 Equipment'!$A$10:$A$209,'Beneficiaries WP'!$A38,'1.4 Equipment'!$L$10:$L$209,'Beneficiaries WP'!L$5)+SUMIFS('1.5 Other costs'!$O$10:$O$309,'1.5 Other costs'!$A$10:$A$309,'Beneficiaries WP'!$A38,'1.5 Other costs'!$L$10:$L$309,'Beneficiaries WP'!L$5)</f>
        <v>0</v>
      </c>
      <c r="M38" s="343">
        <f>SUMIFS('1.1 Staff cost'!$N$11:$N$102,'1.1 Staff cost'!$A$11:$A$102,'Beneficiaries WP'!$A38,'1.1 Staff cost'!$K$11:$K$102,'Beneficiaries WP'!M$5)+SUMIFS('1.2Travel cost&amp;1.3ind.sup. '!$T$11:$T$1306,'1.2Travel cost&amp;1.3ind.sup. '!$A$11:$A$1306,'Beneficiaries WP'!$A38,'1.2Travel cost&amp;1.3ind.sup. '!$L$11:$L$1306,'Beneficiaries WP'!M$5)+SUMIFS('1.2Travel cost&amp;1.3ind.sup. '!$U$11:$U$1306,'1.2Travel cost&amp;1.3ind.sup. '!$A$11:$A$1306,'Beneficiaries WP'!$A38,'1.2Travel cost&amp;1.3ind.sup. '!$L$11:$L$1306,'Beneficiaries WP'!M$5)+SUMIFS('1.4 Equipment'!$T$10:$T$209,'1.4 Equipment'!$A$10:$A$209,'Beneficiaries WP'!$A38,'1.4 Equipment'!$L$10:$L$209,'Beneficiaries WP'!M$5)+SUMIFS('1.5 Other costs'!$O$10:$O$309,'1.5 Other costs'!$A$10:$A$309,'Beneficiaries WP'!$A38,'1.5 Other costs'!$L$10:$L$309,'Beneficiaries WP'!M$5)</f>
        <v>0</v>
      </c>
      <c r="N38" s="343">
        <f>SUMIFS('1.1 Staff cost'!$N$11:$N$102,'1.1 Staff cost'!$A$11:$A$102,'Beneficiaries WP'!$A38,'1.1 Staff cost'!$K$11:$K$102,'Beneficiaries WP'!N$5)+SUMIFS('1.2Travel cost&amp;1.3ind.sup. '!$T$11:$T$1306,'1.2Travel cost&amp;1.3ind.sup. '!$A$11:$A$1306,'Beneficiaries WP'!$A38,'1.2Travel cost&amp;1.3ind.sup. '!$L$11:$L$1306,'Beneficiaries WP'!N$5)+SUMIFS('1.2Travel cost&amp;1.3ind.sup. '!$U$11:$U$1306,'1.2Travel cost&amp;1.3ind.sup. '!$A$11:$A$1306,'Beneficiaries WP'!$A38,'1.2Travel cost&amp;1.3ind.sup. '!$L$11:$L$1306,'Beneficiaries WP'!N$5)+SUMIFS('1.4 Equipment'!$T$10:$T$209,'1.4 Equipment'!$A$10:$A$209,'Beneficiaries WP'!$A38,'1.4 Equipment'!$L$10:$L$209,'Beneficiaries WP'!N$5)+SUMIFS('1.5 Other costs'!$O$10:$O$309,'1.5 Other costs'!$A$10:$A$309,'Beneficiaries WP'!$A38,'1.5 Other costs'!$L$10:$L$309,'Beneficiaries WP'!N$5)</f>
        <v>0</v>
      </c>
      <c r="O38" s="343">
        <f>SUMIFS('1.1 Staff cost'!$N$11:$N$102,'1.1 Staff cost'!$A$11:$A$102,'Beneficiaries WP'!$A38,'1.1 Staff cost'!$K$11:$K$102,'Beneficiaries WP'!O$5)+SUMIFS('1.2Travel cost&amp;1.3ind.sup. '!$T$11:$T$1306,'1.2Travel cost&amp;1.3ind.sup. '!$A$11:$A$1306,'Beneficiaries WP'!$A38,'1.2Travel cost&amp;1.3ind.sup. '!$L$11:$L$1306,'Beneficiaries WP'!O$5)+SUMIFS('1.2Travel cost&amp;1.3ind.sup. '!$U$11:$U$1306,'1.2Travel cost&amp;1.3ind.sup. '!$A$11:$A$1306,'Beneficiaries WP'!$A38,'1.2Travel cost&amp;1.3ind.sup. '!$L$11:$L$1306,'Beneficiaries WP'!O$5)+SUMIFS('1.4 Equipment'!$T$10:$T$209,'1.4 Equipment'!$A$10:$A$209,'Beneficiaries WP'!$A38,'1.4 Equipment'!$L$10:$L$209,'Beneficiaries WP'!O$5)+SUMIFS('1.5 Other costs'!$O$10:$O$309,'1.5 Other costs'!$A$10:$A$309,'Beneficiaries WP'!$A38,'1.5 Other costs'!$L$10:$L$309,'Beneficiaries WP'!O$5)</f>
        <v>0</v>
      </c>
      <c r="P38" s="341">
        <f t="shared" si="2"/>
        <v>0</v>
      </c>
      <c r="Q38" s="344" t="str">
        <f t="shared" si="4"/>
        <v/>
      </c>
      <c r="R38" s="342" t="e">
        <f>+(P38*$R$7)*('Summary Financial Statement'!$K$24/'Summary Financial Statement'!$H$24)</f>
        <v>#DIV/0!</v>
      </c>
      <c r="S38" s="445" t="e">
        <f>+Beneficiaries!#REF!</f>
        <v>#REF!</v>
      </c>
      <c r="T38" s="445" t="e">
        <f>+Beneficiaries!#REF!</f>
        <v>#REF!</v>
      </c>
      <c r="U38" s="443" t="str">
        <f>IF(Beneficiaries!L38=0,"",Beneficiaries!L38)</f>
        <v/>
      </c>
      <c r="V38" s="444" t="str">
        <f>IF(Beneficiaries!M38=0,"",Beneficiaries!M38)</f>
        <v/>
      </c>
      <c r="W38" s="354" t="e">
        <f>#REF!</f>
        <v>#REF!</v>
      </c>
      <c r="X38" s="75"/>
      <c r="Y38" s="12" t="str">
        <f t="shared" si="3"/>
        <v/>
      </c>
      <c r="Z38" s="336"/>
      <c r="AA38" s="333">
        <f>+DAYS360('Summary Financial Statement'!$I$9,'Summary Financial Statement'!$L$9)/30</f>
        <v>0</v>
      </c>
      <c r="AB38" s="334">
        <f t="shared" si="5"/>
        <v>0</v>
      </c>
      <c r="AC38" s="335">
        <f>IF(Y38="",0,'Summary Financial Statement'!$Q$22*'Summary Financial Statement'!$E$24*'Beneficiaries WP'!Q38*'Beneficiaries WP'!$AB38)</f>
        <v>0</v>
      </c>
    </row>
    <row r="39" spans="1:29" ht="13.5" x14ac:dyDescent="0.25">
      <c r="A39" s="141" t="s">
        <v>176</v>
      </c>
      <c r="B39" s="437">
        <f>+Beneficiaries!B39</f>
        <v>0</v>
      </c>
      <c r="C39" s="435">
        <f>+Beneficiaries!C39</f>
        <v>0</v>
      </c>
      <c r="D39" s="343">
        <f>SUMIFS('1.1 Staff cost'!$N$11:$N$102,'1.1 Staff cost'!$A$11:$A$102,'Beneficiaries WP'!$A39,'1.1 Staff cost'!$K$11:$K$102,'Beneficiaries WP'!D$5)+SUMIFS('1.2Travel cost&amp;1.3ind.sup. '!$T$11:$T$1306,'1.2Travel cost&amp;1.3ind.sup. '!$A$11:$A$1306,'Beneficiaries WP'!$A39,'1.2Travel cost&amp;1.3ind.sup. '!$L$11:$L$1306,'Beneficiaries WP'!D$5)+SUMIFS('1.2Travel cost&amp;1.3ind.sup. '!$U$11:$U$1306,'1.2Travel cost&amp;1.3ind.sup. '!$A$11:$A$1306,'Beneficiaries WP'!$A39,'1.2Travel cost&amp;1.3ind.sup. '!$L$11:$L$1306,'Beneficiaries WP'!D$5)+SUMIFS('1.4 Equipment'!$T$10:$T$209,'1.4 Equipment'!$A$10:$A$209,'Beneficiaries WP'!$A39,'1.4 Equipment'!$L$10:$L$209,'Beneficiaries WP'!D$5)+SUMIFS('1.5 Other costs'!$O$10:$O$309,'1.5 Other costs'!$A$10:$A$309,'Beneficiaries WP'!$A39,'1.5 Other costs'!$L$10:$L$309,'Beneficiaries WP'!D$5)</f>
        <v>0</v>
      </c>
      <c r="E39" s="343">
        <f>SUMIFS('1.1 Staff cost'!$N$11:$N$102,'1.1 Staff cost'!$A$11:$A$102,'Beneficiaries WP'!$A39,'1.1 Staff cost'!$K$11:$K$102,'Beneficiaries WP'!E$5)+SUMIFS('1.2Travel cost&amp;1.3ind.sup. '!$T$11:$T$1306,'1.2Travel cost&amp;1.3ind.sup. '!$A$11:$A$1306,'Beneficiaries WP'!$A39,'1.2Travel cost&amp;1.3ind.sup. '!$L$11:$L$1306,'Beneficiaries WP'!E$5)+SUMIFS('1.2Travel cost&amp;1.3ind.sup. '!$U$11:$U$1306,'1.2Travel cost&amp;1.3ind.sup. '!$A$11:$A$1306,'Beneficiaries WP'!$A39,'1.2Travel cost&amp;1.3ind.sup. '!$L$11:$L$1306,'Beneficiaries WP'!E$5)+SUMIFS('1.4 Equipment'!$T$10:$T$209,'1.4 Equipment'!$A$10:$A$209,'Beneficiaries WP'!$A39,'1.4 Equipment'!$L$10:$L$209,'Beneficiaries WP'!E$5)+SUMIFS('1.5 Other costs'!$O$10:$O$309,'1.5 Other costs'!$A$10:$A$309,'Beneficiaries WP'!$A39,'1.5 Other costs'!$L$10:$L$309,'Beneficiaries WP'!E$5)</f>
        <v>0</v>
      </c>
      <c r="F39" s="343">
        <f>SUMIFS('1.1 Staff cost'!$N$11:$N$102,'1.1 Staff cost'!$A$11:$A$102,'Beneficiaries WP'!$A39,'1.1 Staff cost'!$K$11:$K$102,'Beneficiaries WP'!F$5)+SUMIFS('1.2Travel cost&amp;1.3ind.sup. '!$T$11:$T$1306,'1.2Travel cost&amp;1.3ind.sup. '!$A$11:$A$1306,'Beneficiaries WP'!$A39,'1.2Travel cost&amp;1.3ind.sup. '!$L$11:$L$1306,'Beneficiaries WP'!F$5)+SUMIFS('1.2Travel cost&amp;1.3ind.sup. '!$U$11:$U$1306,'1.2Travel cost&amp;1.3ind.sup. '!$A$11:$A$1306,'Beneficiaries WP'!$A39,'1.2Travel cost&amp;1.3ind.sup. '!$L$11:$L$1306,'Beneficiaries WP'!F$5)+SUMIFS('1.4 Equipment'!$T$10:$T$209,'1.4 Equipment'!$A$10:$A$209,'Beneficiaries WP'!$A39,'1.4 Equipment'!$L$10:$L$209,'Beneficiaries WP'!F$5)+SUMIFS('1.5 Other costs'!$O$10:$O$309,'1.5 Other costs'!$A$10:$A$309,'Beneficiaries WP'!$A39,'1.5 Other costs'!$L$10:$L$309,'Beneficiaries WP'!F$5)</f>
        <v>0</v>
      </c>
      <c r="G39" s="343">
        <f>SUMIFS('1.1 Staff cost'!$N$11:$N$102,'1.1 Staff cost'!$A$11:$A$102,'Beneficiaries WP'!$A39,'1.1 Staff cost'!$K$11:$K$102,'Beneficiaries WP'!G$5)+SUMIFS('1.2Travel cost&amp;1.3ind.sup. '!$T$11:$T$1306,'1.2Travel cost&amp;1.3ind.sup. '!$A$11:$A$1306,'Beneficiaries WP'!$A39,'1.2Travel cost&amp;1.3ind.sup. '!$L$11:$L$1306,'Beneficiaries WP'!G$5)+SUMIFS('1.2Travel cost&amp;1.3ind.sup. '!$U$11:$U$1306,'1.2Travel cost&amp;1.3ind.sup. '!$A$11:$A$1306,'Beneficiaries WP'!$A39,'1.2Travel cost&amp;1.3ind.sup. '!$L$11:$L$1306,'Beneficiaries WP'!G$5)+SUMIFS('1.4 Equipment'!$T$10:$T$209,'1.4 Equipment'!$A$10:$A$209,'Beneficiaries WP'!$A39,'1.4 Equipment'!$L$10:$L$209,'Beneficiaries WP'!G$5)+SUMIFS('1.5 Other costs'!$O$10:$O$309,'1.5 Other costs'!$A$10:$A$309,'Beneficiaries WP'!$A39,'1.5 Other costs'!$L$10:$L$309,'Beneficiaries WP'!G$5)</f>
        <v>0</v>
      </c>
      <c r="H39" s="343">
        <f>SUMIFS('1.1 Staff cost'!$N$11:$N$102,'1.1 Staff cost'!$A$11:$A$102,'Beneficiaries WP'!$A39,'1.1 Staff cost'!$K$11:$K$102,'Beneficiaries WP'!H$5)+SUMIFS('1.2Travel cost&amp;1.3ind.sup. '!$T$11:$T$1306,'1.2Travel cost&amp;1.3ind.sup. '!$A$11:$A$1306,'Beneficiaries WP'!$A39,'1.2Travel cost&amp;1.3ind.sup. '!$L$11:$L$1306,'Beneficiaries WP'!H$5)+SUMIFS('1.2Travel cost&amp;1.3ind.sup. '!$U$11:$U$1306,'1.2Travel cost&amp;1.3ind.sup. '!$A$11:$A$1306,'Beneficiaries WP'!$A39,'1.2Travel cost&amp;1.3ind.sup. '!$L$11:$L$1306,'Beneficiaries WP'!H$5)+SUMIFS('1.4 Equipment'!$T$10:$T$209,'1.4 Equipment'!$A$10:$A$209,'Beneficiaries WP'!$A39,'1.4 Equipment'!$L$10:$L$209,'Beneficiaries WP'!H$5)+SUMIFS('1.5 Other costs'!$O$10:$O$309,'1.5 Other costs'!$A$10:$A$309,'Beneficiaries WP'!$A39,'1.5 Other costs'!$L$10:$L$309,'Beneficiaries WP'!H$5)</f>
        <v>0</v>
      </c>
      <c r="I39" s="343">
        <f>SUMIFS('1.1 Staff cost'!$N$11:$N$102,'1.1 Staff cost'!$A$11:$A$102,'Beneficiaries WP'!$A39,'1.1 Staff cost'!$K$11:$K$102,'Beneficiaries WP'!I$5)+SUMIFS('1.2Travel cost&amp;1.3ind.sup. '!$T$11:$T$1306,'1.2Travel cost&amp;1.3ind.sup. '!$A$11:$A$1306,'Beneficiaries WP'!$A39,'1.2Travel cost&amp;1.3ind.sup. '!$L$11:$L$1306,'Beneficiaries WP'!I$5)+SUMIFS('1.2Travel cost&amp;1.3ind.sup. '!$U$11:$U$1306,'1.2Travel cost&amp;1.3ind.sup. '!$A$11:$A$1306,'Beneficiaries WP'!$A39,'1.2Travel cost&amp;1.3ind.sup. '!$L$11:$L$1306,'Beneficiaries WP'!I$5)+SUMIFS('1.4 Equipment'!$T$10:$T$209,'1.4 Equipment'!$A$10:$A$209,'Beneficiaries WP'!$A39,'1.4 Equipment'!$L$10:$L$209,'Beneficiaries WP'!I$5)+SUMIFS('1.5 Other costs'!$O$10:$O$309,'1.5 Other costs'!$A$10:$A$309,'Beneficiaries WP'!$A39,'1.5 Other costs'!$L$10:$L$309,'Beneficiaries WP'!I$5)</f>
        <v>0</v>
      </c>
      <c r="J39" s="343">
        <f>SUMIFS('1.1 Staff cost'!$N$11:$N$102,'1.1 Staff cost'!$A$11:$A$102,'Beneficiaries WP'!$A39,'1.1 Staff cost'!$K$11:$K$102,'Beneficiaries WP'!J$5)+SUMIFS('1.2Travel cost&amp;1.3ind.sup. '!$T$11:$T$1306,'1.2Travel cost&amp;1.3ind.sup. '!$A$11:$A$1306,'Beneficiaries WP'!$A39,'1.2Travel cost&amp;1.3ind.sup. '!$L$11:$L$1306,'Beneficiaries WP'!J$5)+SUMIFS('1.2Travel cost&amp;1.3ind.sup. '!$U$11:$U$1306,'1.2Travel cost&amp;1.3ind.sup. '!$A$11:$A$1306,'Beneficiaries WP'!$A39,'1.2Travel cost&amp;1.3ind.sup. '!$L$11:$L$1306,'Beneficiaries WP'!J$5)+SUMIFS('1.4 Equipment'!$T$10:$T$209,'1.4 Equipment'!$A$10:$A$209,'Beneficiaries WP'!$A39,'1.4 Equipment'!$L$10:$L$209,'Beneficiaries WP'!J$5)+SUMIFS('1.5 Other costs'!$O$10:$O$309,'1.5 Other costs'!$A$10:$A$309,'Beneficiaries WP'!$A39,'1.5 Other costs'!$L$10:$L$309,'Beneficiaries WP'!J$5)</f>
        <v>0</v>
      </c>
      <c r="K39" s="343">
        <f>SUMIFS('1.1 Staff cost'!$N$11:$N$102,'1.1 Staff cost'!$A$11:$A$102,'Beneficiaries WP'!$A39,'1.1 Staff cost'!$K$11:$K$102,'Beneficiaries WP'!K$5)+SUMIFS('1.2Travel cost&amp;1.3ind.sup. '!$T$11:$T$1306,'1.2Travel cost&amp;1.3ind.sup. '!$A$11:$A$1306,'Beneficiaries WP'!$A39,'1.2Travel cost&amp;1.3ind.sup. '!$L$11:$L$1306,'Beneficiaries WP'!K$5)+SUMIFS('1.2Travel cost&amp;1.3ind.sup. '!$U$11:$U$1306,'1.2Travel cost&amp;1.3ind.sup. '!$A$11:$A$1306,'Beneficiaries WP'!$A39,'1.2Travel cost&amp;1.3ind.sup. '!$L$11:$L$1306,'Beneficiaries WP'!K$5)+SUMIFS('1.4 Equipment'!$T$10:$T$209,'1.4 Equipment'!$A$10:$A$209,'Beneficiaries WP'!$A39,'1.4 Equipment'!$L$10:$L$209,'Beneficiaries WP'!K$5)+SUMIFS('1.5 Other costs'!$O$10:$O$309,'1.5 Other costs'!$A$10:$A$309,'Beneficiaries WP'!$A39,'1.5 Other costs'!$L$10:$L$309,'Beneficiaries WP'!K$5)</f>
        <v>0</v>
      </c>
      <c r="L39" s="343">
        <f>SUMIFS('1.1 Staff cost'!$N$11:$N$102,'1.1 Staff cost'!$A$11:$A$102,'Beneficiaries WP'!$A39,'1.1 Staff cost'!$K$11:$K$102,'Beneficiaries WP'!L$5)+SUMIFS('1.2Travel cost&amp;1.3ind.sup. '!$T$11:$T$1306,'1.2Travel cost&amp;1.3ind.sup. '!$A$11:$A$1306,'Beneficiaries WP'!$A39,'1.2Travel cost&amp;1.3ind.sup. '!$L$11:$L$1306,'Beneficiaries WP'!L$5)+SUMIFS('1.2Travel cost&amp;1.3ind.sup. '!$U$11:$U$1306,'1.2Travel cost&amp;1.3ind.sup. '!$A$11:$A$1306,'Beneficiaries WP'!$A39,'1.2Travel cost&amp;1.3ind.sup. '!$L$11:$L$1306,'Beneficiaries WP'!L$5)+SUMIFS('1.4 Equipment'!$T$10:$T$209,'1.4 Equipment'!$A$10:$A$209,'Beneficiaries WP'!$A39,'1.4 Equipment'!$L$10:$L$209,'Beneficiaries WP'!L$5)+SUMIFS('1.5 Other costs'!$O$10:$O$309,'1.5 Other costs'!$A$10:$A$309,'Beneficiaries WP'!$A39,'1.5 Other costs'!$L$10:$L$309,'Beneficiaries WP'!L$5)</f>
        <v>0</v>
      </c>
      <c r="M39" s="343">
        <f>SUMIFS('1.1 Staff cost'!$N$11:$N$102,'1.1 Staff cost'!$A$11:$A$102,'Beneficiaries WP'!$A39,'1.1 Staff cost'!$K$11:$K$102,'Beneficiaries WP'!M$5)+SUMIFS('1.2Travel cost&amp;1.3ind.sup. '!$T$11:$T$1306,'1.2Travel cost&amp;1.3ind.sup. '!$A$11:$A$1306,'Beneficiaries WP'!$A39,'1.2Travel cost&amp;1.3ind.sup. '!$L$11:$L$1306,'Beneficiaries WP'!M$5)+SUMIFS('1.2Travel cost&amp;1.3ind.sup. '!$U$11:$U$1306,'1.2Travel cost&amp;1.3ind.sup. '!$A$11:$A$1306,'Beneficiaries WP'!$A39,'1.2Travel cost&amp;1.3ind.sup. '!$L$11:$L$1306,'Beneficiaries WP'!M$5)+SUMIFS('1.4 Equipment'!$T$10:$T$209,'1.4 Equipment'!$A$10:$A$209,'Beneficiaries WP'!$A39,'1.4 Equipment'!$L$10:$L$209,'Beneficiaries WP'!M$5)+SUMIFS('1.5 Other costs'!$O$10:$O$309,'1.5 Other costs'!$A$10:$A$309,'Beneficiaries WP'!$A39,'1.5 Other costs'!$L$10:$L$309,'Beneficiaries WP'!M$5)</f>
        <v>0</v>
      </c>
      <c r="N39" s="343">
        <f>SUMIFS('1.1 Staff cost'!$N$11:$N$102,'1.1 Staff cost'!$A$11:$A$102,'Beneficiaries WP'!$A39,'1.1 Staff cost'!$K$11:$K$102,'Beneficiaries WP'!N$5)+SUMIFS('1.2Travel cost&amp;1.3ind.sup. '!$T$11:$T$1306,'1.2Travel cost&amp;1.3ind.sup. '!$A$11:$A$1306,'Beneficiaries WP'!$A39,'1.2Travel cost&amp;1.3ind.sup. '!$L$11:$L$1306,'Beneficiaries WP'!N$5)+SUMIFS('1.2Travel cost&amp;1.3ind.sup. '!$U$11:$U$1306,'1.2Travel cost&amp;1.3ind.sup. '!$A$11:$A$1306,'Beneficiaries WP'!$A39,'1.2Travel cost&amp;1.3ind.sup. '!$L$11:$L$1306,'Beneficiaries WP'!N$5)+SUMIFS('1.4 Equipment'!$T$10:$T$209,'1.4 Equipment'!$A$10:$A$209,'Beneficiaries WP'!$A39,'1.4 Equipment'!$L$10:$L$209,'Beneficiaries WP'!N$5)+SUMIFS('1.5 Other costs'!$O$10:$O$309,'1.5 Other costs'!$A$10:$A$309,'Beneficiaries WP'!$A39,'1.5 Other costs'!$L$10:$L$309,'Beneficiaries WP'!N$5)</f>
        <v>0</v>
      </c>
      <c r="O39" s="343">
        <f>SUMIFS('1.1 Staff cost'!$N$11:$N$102,'1.1 Staff cost'!$A$11:$A$102,'Beneficiaries WP'!$A39,'1.1 Staff cost'!$K$11:$K$102,'Beneficiaries WP'!O$5)+SUMIFS('1.2Travel cost&amp;1.3ind.sup. '!$T$11:$T$1306,'1.2Travel cost&amp;1.3ind.sup. '!$A$11:$A$1306,'Beneficiaries WP'!$A39,'1.2Travel cost&amp;1.3ind.sup. '!$L$11:$L$1306,'Beneficiaries WP'!O$5)+SUMIFS('1.2Travel cost&amp;1.3ind.sup. '!$U$11:$U$1306,'1.2Travel cost&amp;1.3ind.sup. '!$A$11:$A$1306,'Beneficiaries WP'!$A39,'1.2Travel cost&amp;1.3ind.sup. '!$L$11:$L$1306,'Beneficiaries WP'!O$5)+SUMIFS('1.4 Equipment'!$T$10:$T$209,'1.4 Equipment'!$A$10:$A$209,'Beneficiaries WP'!$A39,'1.4 Equipment'!$L$10:$L$209,'Beneficiaries WP'!O$5)+SUMIFS('1.5 Other costs'!$O$10:$O$309,'1.5 Other costs'!$A$10:$A$309,'Beneficiaries WP'!$A39,'1.5 Other costs'!$L$10:$L$309,'Beneficiaries WP'!O$5)</f>
        <v>0</v>
      </c>
      <c r="P39" s="341">
        <f t="shared" si="2"/>
        <v>0</v>
      </c>
      <c r="Q39" s="344" t="str">
        <f t="shared" si="4"/>
        <v/>
      </c>
      <c r="R39" s="342" t="e">
        <f>+(P39*$R$7)*('Summary Financial Statement'!$K$24/'Summary Financial Statement'!$H$24)</f>
        <v>#DIV/0!</v>
      </c>
      <c r="S39" s="445" t="e">
        <f>+Beneficiaries!#REF!</f>
        <v>#REF!</v>
      </c>
      <c r="T39" s="445" t="e">
        <f>+Beneficiaries!#REF!</f>
        <v>#REF!</v>
      </c>
      <c r="U39" s="443" t="str">
        <f>IF(Beneficiaries!L39=0,"",Beneficiaries!L39)</f>
        <v/>
      </c>
      <c r="V39" s="444" t="str">
        <f>IF(Beneficiaries!M39=0,"",Beneficiaries!M39)</f>
        <v/>
      </c>
      <c r="W39" s="354" t="e">
        <f>#REF!</f>
        <v>#REF!</v>
      </c>
      <c r="X39" s="75"/>
      <c r="Y39" s="12" t="str">
        <f t="shared" si="3"/>
        <v/>
      </c>
      <c r="Z39" s="336"/>
      <c r="AA39" s="333">
        <f>+DAYS360('Summary Financial Statement'!$I$9,'Summary Financial Statement'!$L$9)/30</f>
        <v>0</v>
      </c>
      <c r="AB39" s="334">
        <f t="shared" si="5"/>
        <v>0</v>
      </c>
      <c r="AC39" s="335">
        <f>IF(Y39="",0,'Summary Financial Statement'!$Q$22*'Summary Financial Statement'!$E$24*'Beneficiaries WP'!Q39*'Beneficiaries WP'!$AB39)</f>
        <v>0</v>
      </c>
    </row>
    <row r="40" spans="1:29" ht="13.5" x14ac:dyDescent="0.25">
      <c r="A40" s="141" t="s">
        <v>177</v>
      </c>
      <c r="B40" s="437">
        <f>+Beneficiaries!B40</f>
        <v>0</v>
      </c>
      <c r="C40" s="435">
        <f>+Beneficiaries!C40</f>
        <v>0</v>
      </c>
      <c r="D40" s="343">
        <f>SUMIFS('1.1 Staff cost'!$N$11:$N$102,'1.1 Staff cost'!$A$11:$A$102,'Beneficiaries WP'!$A40,'1.1 Staff cost'!$K$11:$K$102,'Beneficiaries WP'!D$5)+SUMIFS('1.2Travel cost&amp;1.3ind.sup. '!$T$11:$T$1306,'1.2Travel cost&amp;1.3ind.sup. '!$A$11:$A$1306,'Beneficiaries WP'!$A40,'1.2Travel cost&amp;1.3ind.sup. '!$L$11:$L$1306,'Beneficiaries WP'!D$5)+SUMIFS('1.2Travel cost&amp;1.3ind.sup. '!$U$11:$U$1306,'1.2Travel cost&amp;1.3ind.sup. '!$A$11:$A$1306,'Beneficiaries WP'!$A40,'1.2Travel cost&amp;1.3ind.sup. '!$L$11:$L$1306,'Beneficiaries WP'!D$5)+SUMIFS('1.4 Equipment'!$T$10:$T$209,'1.4 Equipment'!$A$10:$A$209,'Beneficiaries WP'!$A40,'1.4 Equipment'!$L$10:$L$209,'Beneficiaries WP'!D$5)+SUMIFS('1.5 Other costs'!$O$10:$O$309,'1.5 Other costs'!$A$10:$A$309,'Beneficiaries WP'!$A40,'1.5 Other costs'!$L$10:$L$309,'Beneficiaries WP'!D$5)</f>
        <v>0</v>
      </c>
      <c r="E40" s="343">
        <f>SUMIFS('1.1 Staff cost'!$N$11:$N$102,'1.1 Staff cost'!$A$11:$A$102,'Beneficiaries WP'!$A40,'1.1 Staff cost'!$K$11:$K$102,'Beneficiaries WP'!E$5)+SUMIFS('1.2Travel cost&amp;1.3ind.sup. '!$T$11:$T$1306,'1.2Travel cost&amp;1.3ind.sup. '!$A$11:$A$1306,'Beneficiaries WP'!$A40,'1.2Travel cost&amp;1.3ind.sup. '!$L$11:$L$1306,'Beneficiaries WP'!E$5)+SUMIFS('1.2Travel cost&amp;1.3ind.sup. '!$U$11:$U$1306,'1.2Travel cost&amp;1.3ind.sup. '!$A$11:$A$1306,'Beneficiaries WP'!$A40,'1.2Travel cost&amp;1.3ind.sup. '!$L$11:$L$1306,'Beneficiaries WP'!E$5)+SUMIFS('1.4 Equipment'!$T$10:$T$209,'1.4 Equipment'!$A$10:$A$209,'Beneficiaries WP'!$A40,'1.4 Equipment'!$L$10:$L$209,'Beneficiaries WP'!E$5)+SUMIFS('1.5 Other costs'!$O$10:$O$309,'1.5 Other costs'!$A$10:$A$309,'Beneficiaries WP'!$A40,'1.5 Other costs'!$L$10:$L$309,'Beneficiaries WP'!E$5)</f>
        <v>0</v>
      </c>
      <c r="F40" s="343">
        <f>SUMIFS('1.1 Staff cost'!$N$11:$N$102,'1.1 Staff cost'!$A$11:$A$102,'Beneficiaries WP'!$A40,'1.1 Staff cost'!$K$11:$K$102,'Beneficiaries WP'!F$5)+SUMIFS('1.2Travel cost&amp;1.3ind.sup. '!$T$11:$T$1306,'1.2Travel cost&amp;1.3ind.sup. '!$A$11:$A$1306,'Beneficiaries WP'!$A40,'1.2Travel cost&amp;1.3ind.sup. '!$L$11:$L$1306,'Beneficiaries WP'!F$5)+SUMIFS('1.2Travel cost&amp;1.3ind.sup. '!$U$11:$U$1306,'1.2Travel cost&amp;1.3ind.sup. '!$A$11:$A$1306,'Beneficiaries WP'!$A40,'1.2Travel cost&amp;1.3ind.sup. '!$L$11:$L$1306,'Beneficiaries WP'!F$5)+SUMIFS('1.4 Equipment'!$T$10:$T$209,'1.4 Equipment'!$A$10:$A$209,'Beneficiaries WP'!$A40,'1.4 Equipment'!$L$10:$L$209,'Beneficiaries WP'!F$5)+SUMIFS('1.5 Other costs'!$O$10:$O$309,'1.5 Other costs'!$A$10:$A$309,'Beneficiaries WP'!$A40,'1.5 Other costs'!$L$10:$L$309,'Beneficiaries WP'!F$5)</f>
        <v>0</v>
      </c>
      <c r="G40" s="343">
        <f>SUMIFS('1.1 Staff cost'!$N$11:$N$102,'1.1 Staff cost'!$A$11:$A$102,'Beneficiaries WP'!$A40,'1.1 Staff cost'!$K$11:$K$102,'Beneficiaries WP'!G$5)+SUMIFS('1.2Travel cost&amp;1.3ind.sup. '!$T$11:$T$1306,'1.2Travel cost&amp;1.3ind.sup. '!$A$11:$A$1306,'Beneficiaries WP'!$A40,'1.2Travel cost&amp;1.3ind.sup. '!$L$11:$L$1306,'Beneficiaries WP'!G$5)+SUMIFS('1.2Travel cost&amp;1.3ind.sup. '!$U$11:$U$1306,'1.2Travel cost&amp;1.3ind.sup. '!$A$11:$A$1306,'Beneficiaries WP'!$A40,'1.2Travel cost&amp;1.3ind.sup. '!$L$11:$L$1306,'Beneficiaries WP'!G$5)+SUMIFS('1.4 Equipment'!$T$10:$T$209,'1.4 Equipment'!$A$10:$A$209,'Beneficiaries WP'!$A40,'1.4 Equipment'!$L$10:$L$209,'Beneficiaries WP'!G$5)+SUMIFS('1.5 Other costs'!$O$10:$O$309,'1.5 Other costs'!$A$10:$A$309,'Beneficiaries WP'!$A40,'1.5 Other costs'!$L$10:$L$309,'Beneficiaries WP'!G$5)</f>
        <v>0</v>
      </c>
      <c r="H40" s="343">
        <f>SUMIFS('1.1 Staff cost'!$N$11:$N$102,'1.1 Staff cost'!$A$11:$A$102,'Beneficiaries WP'!$A40,'1.1 Staff cost'!$K$11:$K$102,'Beneficiaries WP'!H$5)+SUMIFS('1.2Travel cost&amp;1.3ind.sup. '!$T$11:$T$1306,'1.2Travel cost&amp;1.3ind.sup. '!$A$11:$A$1306,'Beneficiaries WP'!$A40,'1.2Travel cost&amp;1.3ind.sup. '!$L$11:$L$1306,'Beneficiaries WP'!H$5)+SUMIFS('1.2Travel cost&amp;1.3ind.sup. '!$U$11:$U$1306,'1.2Travel cost&amp;1.3ind.sup. '!$A$11:$A$1306,'Beneficiaries WP'!$A40,'1.2Travel cost&amp;1.3ind.sup. '!$L$11:$L$1306,'Beneficiaries WP'!H$5)+SUMIFS('1.4 Equipment'!$T$10:$T$209,'1.4 Equipment'!$A$10:$A$209,'Beneficiaries WP'!$A40,'1.4 Equipment'!$L$10:$L$209,'Beneficiaries WP'!H$5)+SUMIFS('1.5 Other costs'!$O$10:$O$309,'1.5 Other costs'!$A$10:$A$309,'Beneficiaries WP'!$A40,'1.5 Other costs'!$L$10:$L$309,'Beneficiaries WP'!H$5)</f>
        <v>0</v>
      </c>
      <c r="I40" s="343">
        <f>SUMIFS('1.1 Staff cost'!$N$11:$N$102,'1.1 Staff cost'!$A$11:$A$102,'Beneficiaries WP'!$A40,'1.1 Staff cost'!$K$11:$K$102,'Beneficiaries WP'!I$5)+SUMIFS('1.2Travel cost&amp;1.3ind.sup. '!$T$11:$T$1306,'1.2Travel cost&amp;1.3ind.sup. '!$A$11:$A$1306,'Beneficiaries WP'!$A40,'1.2Travel cost&amp;1.3ind.sup. '!$L$11:$L$1306,'Beneficiaries WP'!I$5)+SUMIFS('1.2Travel cost&amp;1.3ind.sup. '!$U$11:$U$1306,'1.2Travel cost&amp;1.3ind.sup. '!$A$11:$A$1306,'Beneficiaries WP'!$A40,'1.2Travel cost&amp;1.3ind.sup. '!$L$11:$L$1306,'Beneficiaries WP'!I$5)+SUMIFS('1.4 Equipment'!$T$10:$T$209,'1.4 Equipment'!$A$10:$A$209,'Beneficiaries WP'!$A40,'1.4 Equipment'!$L$10:$L$209,'Beneficiaries WP'!I$5)+SUMIFS('1.5 Other costs'!$O$10:$O$309,'1.5 Other costs'!$A$10:$A$309,'Beneficiaries WP'!$A40,'1.5 Other costs'!$L$10:$L$309,'Beneficiaries WP'!I$5)</f>
        <v>0</v>
      </c>
      <c r="J40" s="343">
        <f>SUMIFS('1.1 Staff cost'!$N$11:$N$102,'1.1 Staff cost'!$A$11:$A$102,'Beneficiaries WP'!$A40,'1.1 Staff cost'!$K$11:$K$102,'Beneficiaries WP'!J$5)+SUMIFS('1.2Travel cost&amp;1.3ind.sup. '!$T$11:$T$1306,'1.2Travel cost&amp;1.3ind.sup. '!$A$11:$A$1306,'Beneficiaries WP'!$A40,'1.2Travel cost&amp;1.3ind.sup. '!$L$11:$L$1306,'Beneficiaries WP'!J$5)+SUMIFS('1.2Travel cost&amp;1.3ind.sup. '!$U$11:$U$1306,'1.2Travel cost&amp;1.3ind.sup. '!$A$11:$A$1306,'Beneficiaries WP'!$A40,'1.2Travel cost&amp;1.3ind.sup. '!$L$11:$L$1306,'Beneficiaries WP'!J$5)+SUMIFS('1.4 Equipment'!$T$10:$T$209,'1.4 Equipment'!$A$10:$A$209,'Beneficiaries WP'!$A40,'1.4 Equipment'!$L$10:$L$209,'Beneficiaries WP'!J$5)+SUMIFS('1.5 Other costs'!$O$10:$O$309,'1.5 Other costs'!$A$10:$A$309,'Beneficiaries WP'!$A40,'1.5 Other costs'!$L$10:$L$309,'Beneficiaries WP'!J$5)</f>
        <v>0</v>
      </c>
      <c r="K40" s="343">
        <f>SUMIFS('1.1 Staff cost'!$N$11:$N$102,'1.1 Staff cost'!$A$11:$A$102,'Beneficiaries WP'!$A40,'1.1 Staff cost'!$K$11:$K$102,'Beneficiaries WP'!K$5)+SUMIFS('1.2Travel cost&amp;1.3ind.sup. '!$T$11:$T$1306,'1.2Travel cost&amp;1.3ind.sup. '!$A$11:$A$1306,'Beneficiaries WP'!$A40,'1.2Travel cost&amp;1.3ind.sup. '!$L$11:$L$1306,'Beneficiaries WP'!K$5)+SUMIFS('1.2Travel cost&amp;1.3ind.sup. '!$U$11:$U$1306,'1.2Travel cost&amp;1.3ind.sup. '!$A$11:$A$1306,'Beneficiaries WP'!$A40,'1.2Travel cost&amp;1.3ind.sup. '!$L$11:$L$1306,'Beneficiaries WP'!K$5)+SUMIFS('1.4 Equipment'!$T$10:$T$209,'1.4 Equipment'!$A$10:$A$209,'Beneficiaries WP'!$A40,'1.4 Equipment'!$L$10:$L$209,'Beneficiaries WP'!K$5)+SUMIFS('1.5 Other costs'!$O$10:$O$309,'1.5 Other costs'!$A$10:$A$309,'Beneficiaries WP'!$A40,'1.5 Other costs'!$L$10:$L$309,'Beneficiaries WP'!K$5)</f>
        <v>0</v>
      </c>
      <c r="L40" s="343">
        <f>SUMIFS('1.1 Staff cost'!$N$11:$N$102,'1.1 Staff cost'!$A$11:$A$102,'Beneficiaries WP'!$A40,'1.1 Staff cost'!$K$11:$K$102,'Beneficiaries WP'!L$5)+SUMIFS('1.2Travel cost&amp;1.3ind.sup. '!$T$11:$T$1306,'1.2Travel cost&amp;1.3ind.sup. '!$A$11:$A$1306,'Beneficiaries WP'!$A40,'1.2Travel cost&amp;1.3ind.sup. '!$L$11:$L$1306,'Beneficiaries WP'!L$5)+SUMIFS('1.2Travel cost&amp;1.3ind.sup. '!$U$11:$U$1306,'1.2Travel cost&amp;1.3ind.sup. '!$A$11:$A$1306,'Beneficiaries WP'!$A40,'1.2Travel cost&amp;1.3ind.sup. '!$L$11:$L$1306,'Beneficiaries WP'!L$5)+SUMIFS('1.4 Equipment'!$T$10:$T$209,'1.4 Equipment'!$A$10:$A$209,'Beneficiaries WP'!$A40,'1.4 Equipment'!$L$10:$L$209,'Beneficiaries WP'!L$5)+SUMIFS('1.5 Other costs'!$O$10:$O$309,'1.5 Other costs'!$A$10:$A$309,'Beneficiaries WP'!$A40,'1.5 Other costs'!$L$10:$L$309,'Beneficiaries WP'!L$5)</f>
        <v>0</v>
      </c>
      <c r="M40" s="343">
        <f>SUMIFS('1.1 Staff cost'!$N$11:$N$102,'1.1 Staff cost'!$A$11:$A$102,'Beneficiaries WP'!$A40,'1.1 Staff cost'!$K$11:$K$102,'Beneficiaries WP'!M$5)+SUMIFS('1.2Travel cost&amp;1.3ind.sup. '!$T$11:$T$1306,'1.2Travel cost&amp;1.3ind.sup. '!$A$11:$A$1306,'Beneficiaries WP'!$A40,'1.2Travel cost&amp;1.3ind.sup. '!$L$11:$L$1306,'Beneficiaries WP'!M$5)+SUMIFS('1.2Travel cost&amp;1.3ind.sup. '!$U$11:$U$1306,'1.2Travel cost&amp;1.3ind.sup. '!$A$11:$A$1306,'Beneficiaries WP'!$A40,'1.2Travel cost&amp;1.3ind.sup. '!$L$11:$L$1306,'Beneficiaries WP'!M$5)+SUMIFS('1.4 Equipment'!$T$10:$T$209,'1.4 Equipment'!$A$10:$A$209,'Beneficiaries WP'!$A40,'1.4 Equipment'!$L$10:$L$209,'Beneficiaries WP'!M$5)+SUMIFS('1.5 Other costs'!$O$10:$O$309,'1.5 Other costs'!$A$10:$A$309,'Beneficiaries WP'!$A40,'1.5 Other costs'!$L$10:$L$309,'Beneficiaries WP'!M$5)</f>
        <v>0</v>
      </c>
      <c r="N40" s="343">
        <f>SUMIFS('1.1 Staff cost'!$N$11:$N$102,'1.1 Staff cost'!$A$11:$A$102,'Beneficiaries WP'!$A40,'1.1 Staff cost'!$K$11:$K$102,'Beneficiaries WP'!N$5)+SUMIFS('1.2Travel cost&amp;1.3ind.sup. '!$T$11:$T$1306,'1.2Travel cost&amp;1.3ind.sup. '!$A$11:$A$1306,'Beneficiaries WP'!$A40,'1.2Travel cost&amp;1.3ind.sup. '!$L$11:$L$1306,'Beneficiaries WP'!N$5)+SUMIFS('1.2Travel cost&amp;1.3ind.sup. '!$U$11:$U$1306,'1.2Travel cost&amp;1.3ind.sup. '!$A$11:$A$1306,'Beneficiaries WP'!$A40,'1.2Travel cost&amp;1.3ind.sup. '!$L$11:$L$1306,'Beneficiaries WP'!N$5)+SUMIFS('1.4 Equipment'!$T$10:$T$209,'1.4 Equipment'!$A$10:$A$209,'Beneficiaries WP'!$A40,'1.4 Equipment'!$L$10:$L$209,'Beneficiaries WP'!N$5)+SUMIFS('1.5 Other costs'!$O$10:$O$309,'1.5 Other costs'!$A$10:$A$309,'Beneficiaries WP'!$A40,'1.5 Other costs'!$L$10:$L$309,'Beneficiaries WP'!N$5)</f>
        <v>0</v>
      </c>
      <c r="O40" s="343">
        <f>SUMIFS('1.1 Staff cost'!$N$11:$N$102,'1.1 Staff cost'!$A$11:$A$102,'Beneficiaries WP'!$A40,'1.1 Staff cost'!$K$11:$K$102,'Beneficiaries WP'!O$5)+SUMIFS('1.2Travel cost&amp;1.3ind.sup. '!$T$11:$T$1306,'1.2Travel cost&amp;1.3ind.sup. '!$A$11:$A$1306,'Beneficiaries WP'!$A40,'1.2Travel cost&amp;1.3ind.sup. '!$L$11:$L$1306,'Beneficiaries WP'!O$5)+SUMIFS('1.2Travel cost&amp;1.3ind.sup. '!$U$11:$U$1306,'1.2Travel cost&amp;1.3ind.sup. '!$A$11:$A$1306,'Beneficiaries WP'!$A40,'1.2Travel cost&amp;1.3ind.sup. '!$L$11:$L$1306,'Beneficiaries WP'!O$5)+SUMIFS('1.4 Equipment'!$T$10:$T$209,'1.4 Equipment'!$A$10:$A$209,'Beneficiaries WP'!$A40,'1.4 Equipment'!$L$10:$L$209,'Beneficiaries WP'!O$5)+SUMIFS('1.5 Other costs'!$O$10:$O$309,'1.5 Other costs'!$A$10:$A$309,'Beneficiaries WP'!$A40,'1.5 Other costs'!$L$10:$L$309,'Beneficiaries WP'!O$5)</f>
        <v>0</v>
      </c>
      <c r="P40" s="341">
        <f t="shared" si="2"/>
        <v>0</v>
      </c>
      <c r="Q40" s="344" t="str">
        <f t="shared" si="4"/>
        <v/>
      </c>
      <c r="R40" s="342" t="e">
        <f>+(P40*$R$7)*('Summary Financial Statement'!$K$24/'Summary Financial Statement'!$H$24)</f>
        <v>#DIV/0!</v>
      </c>
      <c r="S40" s="445" t="e">
        <f>+Beneficiaries!#REF!</f>
        <v>#REF!</v>
      </c>
      <c r="T40" s="445" t="e">
        <f>+Beneficiaries!#REF!</f>
        <v>#REF!</v>
      </c>
      <c r="U40" s="443" t="str">
        <f>IF(Beneficiaries!L40=0,"",Beneficiaries!L40)</f>
        <v/>
      </c>
      <c r="V40" s="444" t="str">
        <f>IF(Beneficiaries!M40=0,"",Beneficiaries!M40)</f>
        <v/>
      </c>
      <c r="W40" s="354" t="e">
        <f>#REF!</f>
        <v>#REF!</v>
      </c>
      <c r="X40" s="75"/>
      <c r="Y40" s="12" t="str">
        <f t="shared" si="3"/>
        <v/>
      </c>
      <c r="Z40" s="336"/>
      <c r="AA40" s="333">
        <f>+DAYS360('Summary Financial Statement'!$I$9,'Summary Financial Statement'!$L$9)/30</f>
        <v>0</v>
      </c>
      <c r="AB40" s="334">
        <f t="shared" si="5"/>
        <v>0</v>
      </c>
      <c r="AC40" s="335">
        <f>IF(Y40="",0,'Summary Financial Statement'!$Q$22*'Summary Financial Statement'!$E$24*'Beneficiaries WP'!Q40*'Beneficiaries WP'!$AB40)</f>
        <v>0</v>
      </c>
    </row>
    <row r="41" spans="1:29" ht="13.5" x14ac:dyDescent="0.25">
      <c r="A41" s="141" t="s">
        <v>178</v>
      </c>
      <c r="B41" s="437">
        <f>+Beneficiaries!B41</f>
        <v>0</v>
      </c>
      <c r="C41" s="435">
        <f>+Beneficiaries!C41</f>
        <v>0</v>
      </c>
      <c r="D41" s="343">
        <f>SUMIFS('1.1 Staff cost'!$N$11:$N$102,'1.1 Staff cost'!$A$11:$A$102,'Beneficiaries WP'!$A41,'1.1 Staff cost'!$K$11:$K$102,'Beneficiaries WP'!D$5)+SUMIFS('1.2Travel cost&amp;1.3ind.sup. '!$T$11:$T$1306,'1.2Travel cost&amp;1.3ind.sup. '!$A$11:$A$1306,'Beneficiaries WP'!$A41,'1.2Travel cost&amp;1.3ind.sup. '!$L$11:$L$1306,'Beneficiaries WP'!D$5)+SUMIFS('1.2Travel cost&amp;1.3ind.sup. '!$U$11:$U$1306,'1.2Travel cost&amp;1.3ind.sup. '!$A$11:$A$1306,'Beneficiaries WP'!$A41,'1.2Travel cost&amp;1.3ind.sup. '!$L$11:$L$1306,'Beneficiaries WP'!D$5)+SUMIFS('1.4 Equipment'!$T$10:$T$209,'1.4 Equipment'!$A$10:$A$209,'Beneficiaries WP'!$A41,'1.4 Equipment'!$L$10:$L$209,'Beneficiaries WP'!D$5)+SUMIFS('1.5 Other costs'!$O$10:$O$309,'1.5 Other costs'!$A$10:$A$309,'Beneficiaries WP'!$A41,'1.5 Other costs'!$L$10:$L$309,'Beneficiaries WP'!D$5)</f>
        <v>0</v>
      </c>
      <c r="E41" s="343">
        <f>SUMIFS('1.1 Staff cost'!$N$11:$N$102,'1.1 Staff cost'!$A$11:$A$102,'Beneficiaries WP'!$A41,'1.1 Staff cost'!$K$11:$K$102,'Beneficiaries WP'!E$5)+SUMIFS('1.2Travel cost&amp;1.3ind.sup. '!$T$11:$T$1306,'1.2Travel cost&amp;1.3ind.sup. '!$A$11:$A$1306,'Beneficiaries WP'!$A41,'1.2Travel cost&amp;1.3ind.sup. '!$L$11:$L$1306,'Beneficiaries WP'!E$5)+SUMIFS('1.2Travel cost&amp;1.3ind.sup. '!$U$11:$U$1306,'1.2Travel cost&amp;1.3ind.sup. '!$A$11:$A$1306,'Beneficiaries WP'!$A41,'1.2Travel cost&amp;1.3ind.sup. '!$L$11:$L$1306,'Beneficiaries WP'!E$5)+SUMIFS('1.4 Equipment'!$T$10:$T$209,'1.4 Equipment'!$A$10:$A$209,'Beneficiaries WP'!$A41,'1.4 Equipment'!$L$10:$L$209,'Beneficiaries WP'!E$5)+SUMIFS('1.5 Other costs'!$O$10:$O$309,'1.5 Other costs'!$A$10:$A$309,'Beneficiaries WP'!$A41,'1.5 Other costs'!$L$10:$L$309,'Beneficiaries WP'!E$5)</f>
        <v>0</v>
      </c>
      <c r="F41" s="343">
        <f>SUMIFS('1.1 Staff cost'!$N$11:$N$102,'1.1 Staff cost'!$A$11:$A$102,'Beneficiaries WP'!$A41,'1.1 Staff cost'!$K$11:$K$102,'Beneficiaries WP'!F$5)+SUMIFS('1.2Travel cost&amp;1.3ind.sup. '!$T$11:$T$1306,'1.2Travel cost&amp;1.3ind.sup. '!$A$11:$A$1306,'Beneficiaries WP'!$A41,'1.2Travel cost&amp;1.3ind.sup. '!$L$11:$L$1306,'Beneficiaries WP'!F$5)+SUMIFS('1.2Travel cost&amp;1.3ind.sup. '!$U$11:$U$1306,'1.2Travel cost&amp;1.3ind.sup. '!$A$11:$A$1306,'Beneficiaries WP'!$A41,'1.2Travel cost&amp;1.3ind.sup. '!$L$11:$L$1306,'Beneficiaries WP'!F$5)+SUMIFS('1.4 Equipment'!$T$10:$T$209,'1.4 Equipment'!$A$10:$A$209,'Beneficiaries WP'!$A41,'1.4 Equipment'!$L$10:$L$209,'Beneficiaries WP'!F$5)+SUMIFS('1.5 Other costs'!$O$10:$O$309,'1.5 Other costs'!$A$10:$A$309,'Beneficiaries WP'!$A41,'1.5 Other costs'!$L$10:$L$309,'Beneficiaries WP'!F$5)</f>
        <v>0</v>
      </c>
      <c r="G41" s="343">
        <f>SUMIFS('1.1 Staff cost'!$N$11:$N$102,'1.1 Staff cost'!$A$11:$A$102,'Beneficiaries WP'!$A41,'1.1 Staff cost'!$K$11:$K$102,'Beneficiaries WP'!G$5)+SUMIFS('1.2Travel cost&amp;1.3ind.sup. '!$T$11:$T$1306,'1.2Travel cost&amp;1.3ind.sup. '!$A$11:$A$1306,'Beneficiaries WP'!$A41,'1.2Travel cost&amp;1.3ind.sup. '!$L$11:$L$1306,'Beneficiaries WP'!G$5)+SUMIFS('1.2Travel cost&amp;1.3ind.sup. '!$U$11:$U$1306,'1.2Travel cost&amp;1.3ind.sup. '!$A$11:$A$1306,'Beneficiaries WP'!$A41,'1.2Travel cost&amp;1.3ind.sup. '!$L$11:$L$1306,'Beneficiaries WP'!G$5)+SUMIFS('1.4 Equipment'!$T$10:$T$209,'1.4 Equipment'!$A$10:$A$209,'Beneficiaries WP'!$A41,'1.4 Equipment'!$L$10:$L$209,'Beneficiaries WP'!G$5)+SUMIFS('1.5 Other costs'!$O$10:$O$309,'1.5 Other costs'!$A$10:$A$309,'Beneficiaries WP'!$A41,'1.5 Other costs'!$L$10:$L$309,'Beneficiaries WP'!G$5)</f>
        <v>0</v>
      </c>
      <c r="H41" s="343">
        <f>SUMIFS('1.1 Staff cost'!$N$11:$N$102,'1.1 Staff cost'!$A$11:$A$102,'Beneficiaries WP'!$A41,'1.1 Staff cost'!$K$11:$K$102,'Beneficiaries WP'!H$5)+SUMIFS('1.2Travel cost&amp;1.3ind.sup. '!$T$11:$T$1306,'1.2Travel cost&amp;1.3ind.sup. '!$A$11:$A$1306,'Beneficiaries WP'!$A41,'1.2Travel cost&amp;1.3ind.sup. '!$L$11:$L$1306,'Beneficiaries WP'!H$5)+SUMIFS('1.2Travel cost&amp;1.3ind.sup. '!$U$11:$U$1306,'1.2Travel cost&amp;1.3ind.sup. '!$A$11:$A$1306,'Beneficiaries WP'!$A41,'1.2Travel cost&amp;1.3ind.sup. '!$L$11:$L$1306,'Beneficiaries WP'!H$5)+SUMIFS('1.4 Equipment'!$T$10:$T$209,'1.4 Equipment'!$A$10:$A$209,'Beneficiaries WP'!$A41,'1.4 Equipment'!$L$10:$L$209,'Beneficiaries WP'!H$5)+SUMIFS('1.5 Other costs'!$O$10:$O$309,'1.5 Other costs'!$A$10:$A$309,'Beneficiaries WP'!$A41,'1.5 Other costs'!$L$10:$L$309,'Beneficiaries WP'!H$5)</f>
        <v>0</v>
      </c>
      <c r="I41" s="343">
        <f>SUMIFS('1.1 Staff cost'!$N$11:$N$102,'1.1 Staff cost'!$A$11:$A$102,'Beneficiaries WP'!$A41,'1.1 Staff cost'!$K$11:$K$102,'Beneficiaries WP'!I$5)+SUMIFS('1.2Travel cost&amp;1.3ind.sup. '!$T$11:$T$1306,'1.2Travel cost&amp;1.3ind.sup. '!$A$11:$A$1306,'Beneficiaries WP'!$A41,'1.2Travel cost&amp;1.3ind.sup. '!$L$11:$L$1306,'Beneficiaries WP'!I$5)+SUMIFS('1.2Travel cost&amp;1.3ind.sup. '!$U$11:$U$1306,'1.2Travel cost&amp;1.3ind.sup. '!$A$11:$A$1306,'Beneficiaries WP'!$A41,'1.2Travel cost&amp;1.3ind.sup. '!$L$11:$L$1306,'Beneficiaries WP'!I$5)+SUMIFS('1.4 Equipment'!$T$10:$T$209,'1.4 Equipment'!$A$10:$A$209,'Beneficiaries WP'!$A41,'1.4 Equipment'!$L$10:$L$209,'Beneficiaries WP'!I$5)+SUMIFS('1.5 Other costs'!$O$10:$O$309,'1.5 Other costs'!$A$10:$A$309,'Beneficiaries WP'!$A41,'1.5 Other costs'!$L$10:$L$309,'Beneficiaries WP'!I$5)</f>
        <v>0</v>
      </c>
      <c r="J41" s="343">
        <f>SUMIFS('1.1 Staff cost'!$N$11:$N$102,'1.1 Staff cost'!$A$11:$A$102,'Beneficiaries WP'!$A41,'1.1 Staff cost'!$K$11:$K$102,'Beneficiaries WP'!J$5)+SUMIFS('1.2Travel cost&amp;1.3ind.sup. '!$T$11:$T$1306,'1.2Travel cost&amp;1.3ind.sup. '!$A$11:$A$1306,'Beneficiaries WP'!$A41,'1.2Travel cost&amp;1.3ind.sup. '!$L$11:$L$1306,'Beneficiaries WP'!J$5)+SUMIFS('1.2Travel cost&amp;1.3ind.sup. '!$U$11:$U$1306,'1.2Travel cost&amp;1.3ind.sup. '!$A$11:$A$1306,'Beneficiaries WP'!$A41,'1.2Travel cost&amp;1.3ind.sup. '!$L$11:$L$1306,'Beneficiaries WP'!J$5)+SUMIFS('1.4 Equipment'!$T$10:$T$209,'1.4 Equipment'!$A$10:$A$209,'Beneficiaries WP'!$A41,'1.4 Equipment'!$L$10:$L$209,'Beneficiaries WP'!J$5)+SUMIFS('1.5 Other costs'!$O$10:$O$309,'1.5 Other costs'!$A$10:$A$309,'Beneficiaries WP'!$A41,'1.5 Other costs'!$L$10:$L$309,'Beneficiaries WP'!J$5)</f>
        <v>0</v>
      </c>
      <c r="K41" s="343">
        <f>SUMIFS('1.1 Staff cost'!$N$11:$N$102,'1.1 Staff cost'!$A$11:$A$102,'Beneficiaries WP'!$A41,'1.1 Staff cost'!$K$11:$K$102,'Beneficiaries WP'!K$5)+SUMIFS('1.2Travel cost&amp;1.3ind.sup. '!$T$11:$T$1306,'1.2Travel cost&amp;1.3ind.sup. '!$A$11:$A$1306,'Beneficiaries WP'!$A41,'1.2Travel cost&amp;1.3ind.sup. '!$L$11:$L$1306,'Beneficiaries WP'!K$5)+SUMIFS('1.2Travel cost&amp;1.3ind.sup. '!$U$11:$U$1306,'1.2Travel cost&amp;1.3ind.sup. '!$A$11:$A$1306,'Beneficiaries WP'!$A41,'1.2Travel cost&amp;1.3ind.sup. '!$L$11:$L$1306,'Beneficiaries WP'!K$5)+SUMIFS('1.4 Equipment'!$T$10:$T$209,'1.4 Equipment'!$A$10:$A$209,'Beneficiaries WP'!$A41,'1.4 Equipment'!$L$10:$L$209,'Beneficiaries WP'!K$5)+SUMIFS('1.5 Other costs'!$O$10:$O$309,'1.5 Other costs'!$A$10:$A$309,'Beneficiaries WP'!$A41,'1.5 Other costs'!$L$10:$L$309,'Beneficiaries WP'!K$5)</f>
        <v>0</v>
      </c>
      <c r="L41" s="343">
        <f>SUMIFS('1.1 Staff cost'!$N$11:$N$102,'1.1 Staff cost'!$A$11:$A$102,'Beneficiaries WP'!$A41,'1.1 Staff cost'!$K$11:$K$102,'Beneficiaries WP'!L$5)+SUMIFS('1.2Travel cost&amp;1.3ind.sup. '!$T$11:$T$1306,'1.2Travel cost&amp;1.3ind.sup. '!$A$11:$A$1306,'Beneficiaries WP'!$A41,'1.2Travel cost&amp;1.3ind.sup. '!$L$11:$L$1306,'Beneficiaries WP'!L$5)+SUMIFS('1.2Travel cost&amp;1.3ind.sup. '!$U$11:$U$1306,'1.2Travel cost&amp;1.3ind.sup. '!$A$11:$A$1306,'Beneficiaries WP'!$A41,'1.2Travel cost&amp;1.3ind.sup. '!$L$11:$L$1306,'Beneficiaries WP'!L$5)+SUMIFS('1.4 Equipment'!$T$10:$T$209,'1.4 Equipment'!$A$10:$A$209,'Beneficiaries WP'!$A41,'1.4 Equipment'!$L$10:$L$209,'Beneficiaries WP'!L$5)+SUMIFS('1.5 Other costs'!$O$10:$O$309,'1.5 Other costs'!$A$10:$A$309,'Beneficiaries WP'!$A41,'1.5 Other costs'!$L$10:$L$309,'Beneficiaries WP'!L$5)</f>
        <v>0</v>
      </c>
      <c r="M41" s="343">
        <f>SUMIFS('1.1 Staff cost'!$N$11:$N$102,'1.1 Staff cost'!$A$11:$A$102,'Beneficiaries WP'!$A41,'1.1 Staff cost'!$K$11:$K$102,'Beneficiaries WP'!M$5)+SUMIFS('1.2Travel cost&amp;1.3ind.sup. '!$T$11:$T$1306,'1.2Travel cost&amp;1.3ind.sup. '!$A$11:$A$1306,'Beneficiaries WP'!$A41,'1.2Travel cost&amp;1.3ind.sup. '!$L$11:$L$1306,'Beneficiaries WP'!M$5)+SUMIFS('1.2Travel cost&amp;1.3ind.sup. '!$U$11:$U$1306,'1.2Travel cost&amp;1.3ind.sup. '!$A$11:$A$1306,'Beneficiaries WP'!$A41,'1.2Travel cost&amp;1.3ind.sup. '!$L$11:$L$1306,'Beneficiaries WP'!M$5)+SUMIFS('1.4 Equipment'!$T$10:$T$209,'1.4 Equipment'!$A$10:$A$209,'Beneficiaries WP'!$A41,'1.4 Equipment'!$L$10:$L$209,'Beneficiaries WP'!M$5)+SUMIFS('1.5 Other costs'!$O$10:$O$309,'1.5 Other costs'!$A$10:$A$309,'Beneficiaries WP'!$A41,'1.5 Other costs'!$L$10:$L$309,'Beneficiaries WP'!M$5)</f>
        <v>0</v>
      </c>
      <c r="N41" s="343">
        <f>SUMIFS('1.1 Staff cost'!$N$11:$N$102,'1.1 Staff cost'!$A$11:$A$102,'Beneficiaries WP'!$A41,'1.1 Staff cost'!$K$11:$K$102,'Beneficiaries WP'!N$5)+SUMIFS('1.2Travel cost&amp;1.3ind.sup. '!$T$11:$T$1306,'1.2Travel cost&amp;1.3ind.sup. '!$A$11:$A$1306,'Beneficiaries WP'!$A41,'1.2Travel cost&amp;1.3ind.sup. '!$L$11:$L$1306,'Beneficiaries WP'!N$5)+SUMIFS('1.2Travel cost&amp;1.3ind.sup. '!$U$11:$U$1306,'1.2Travel cost&amp;1.3ind.sup. '!$A$11:$A$1306,'Beneficiaries WP'!$A41,'1.2Travel cost&amp;1.3ind.sup. '!$L$11:$L$1306,'Beneficiaries WP'!N$5)+SUMIFS('1.4 Equipment'!$T$10:$T$209,'1.4 Equipment'!$A$10:$A$209,'Beneficiaries WP'!$A41,'1.4 Equipment'!$L$10:$L$209,'Beneficiaries WP'!N$5)+SUMIFS('1.5 Other costs'!$O$10:$O$309,'1.5 Other costs'!$A$10:$A$309,'Beneficiaries WP'!$A41,'1.5 Other costs'!$L$10:$L$309,'Beneficiaries WP'!N$5)</f>
        <v>0</v>
      </c>
      <c r="O41" s="343">
        <f>SUMIFS('1.1 Staff cost'!$N$11:$N$102,'1.1 Staff cost'!$A$11:$A$102,'Beneficiaries WP'!$A41,'1.1 Staff cost'!$K$11:$K$102,'Beneficiaries WP'!O$5)+SUMIFS('1.2Travel cost&amp;1.3ind.sup. '!$T$11:$T$1306,'1.2Travel cost&amp;1.3ind.sup. '!$A$11:$A$1306,'Beneficiaries WP'!$A41,'1.2Travel cost&amp;1.3ind.sup. '!$L$11:$L$1306,'Beneficiaries WP'!O$5)+SUMIFS('1.2Travel cost&amp;1.3ind.sup. '!$U$11:$U$1306,'1.2Travel cost&amp;1.3ind.sup. '!$A$11:$A$1306,'Beneficiaries WP'!$A41,'1.2Travel cost&amp;1.3ind.sup. '!$L$11:$L$1306,'Beneficiaries WP'!O$5)+SUMIFS('1.4 Equipment'!$T$10:$T$209,'1.4 Equipment'!$A$10:$A$209,'Beneficiaries WP'!$A41,'1.4 Equipment'!$L$10:$L$209,'Beneficiaries WP'!O$5)+SUMIFS('1.5 Other costs'!$O$10:$O$309,'1.5 Other costs'!$A$10:$A$309,'Beneficiaries WP'!$A41,'1.5 Other costs'!$L$10:$L$309,'Beneficiaries WP'!O$5)</f>
        <v>0</v>
      </c>
      <c r="P41" s="341">
        <f t="shared" si="2"/>
        <v>0</v>
      </c>
      <c r="Q41" s="344" t="str">
        <f t="shared" si="4"/>
        <v/>
      </c>
      <c r="R41" s="342" t="e">
        <f>+(P41*$R$7)*('Summary Financial Statement'!$K$24/'Summary Financial Statement'!$H$24)</f>
        <v>#DIV/0!</v>
      </c>
      <c r="S41" s="445" t="e">
        <f>+Beneficiaries!#REF!</f>
        <v>#REF!</v>
      </c>
      <c r="T41" s="445" t="e">
        <f>+Beneficiaries!#REF!</f>
        <v>#REF!</v>
      </c>
      <c r="U41" s="443" t="str">
        <f>IF(Beneficiaries!L41=0,"",Beneficiaries!L41)</f>
        <v/>
      </c>
      <c r="V41" s="444" t="str">
        <f>IF(Beneficiaries!M41=0,"",Beneficiaries!M41)</f>
        <v/>
      </c>
      <c r="W41" s="354" t="e">
        <f>#REF!</f>
        <v>#REF!</v>
      </c>
      <c r="X41" s="75"/>
      <c r="Y41" s="12" t="str">
        <f t="shared" si="3"/>
        <v/>
      </c>
      <c r="Z41" s="336"/>
      <c r="AA41" s="333">
        <f>+DAYS360('Summary Financial Statement'!$I$9,'Summary Financial Statement'!$L$9)/30</f>
        <v>0</v>
      </c>
      <c r="AB41" s="334">
        <f t="shared" si="5"/>
        <v>0</v>
      </c>
      <c r="AC41" s="335">
        <f>IF(Y41="",0,'Summary Financial Statement'!$Q$22*'Summary Financial Statement'!$E$24*'Beneficiaries WP'!Q41*'Beneficiaries WP'!$AB41)</f>
        <v>0</v>
      </c>
    </row>
    <row r="42" spans="1:29" ht="13.5" x14ac:dyDescent="0.25">
      <c r="A42" s="141" t="s">
        <v>179</v>
      </c>
      <c r="B42" s="437">
        <f>+Beneficiaries!B42</f>
        <v>0</v>
      </c>
      <c r="C42" s="435">
        <f>+Beneficiaries!C42</f>
        <v>0</v>
      </c>
      <c r="D42" s="343">
        <f>SUMIFS('1.1 Staff cost'!$N$11:$N$102,'1.1 Staff cost'!$A$11:$A$102,'Beneficiaries WP'!$A42,'1.1 Staff cost'!$K$11:$K$102,'Beneficiaries WP'!D$5)+SUMIFS('1.2Travel cost&amp;1.3ind.sup. '!$T$11:$T$1306,'1.2Travel cost&amp;1.3ind.sup. '!$A$11:$A$1306,'Beneficiaries WP'!$A42,'1.2Travel cost&amp;1.3ind.sup. '!$L$11:$L$1306,'Beneficiaries WP'!D$5)+SUMIFS('1.2Travel cost&amp;1.3ind.sup. '!$U$11:$U$1306,'1.2Travel cost&amp;1.3ind.sup. '!$A$11:$A$1306,'Beneficiaries WP'!$A42,'1.2Travel cost&amp;1.3ind.sup. '!$L$11:$L$1306,'Beneficiaries WP'!D$5)+SUMIFS('1.4 Equipment'!$T$10:$T$209,'1.4 Equipment'!$A$10:$A$209,'Beneficiaries WP'!$A42,'1.4 Equipment'!$L$10:$L$209,'Beneficiaries WP'!D$5)+SUMIFS('1.5 Other costs'!$O$10:$O$309,'1.5 Other costs'!$A$10:$A$309,'Beneficiaries WP'!$A42,'1.5 Other costs'!$L$10:$L$309,'Beneficiaries WP'!D$5)</f>
        <v>0</v>
      </c>
      <c r="E42" s="343">
        <f>SUMIFS('1.1 Staff cost'!$N$11:$N$102,'1.1 Staff cost'!$A$11:$A$102,'Beneficiaries WP'!$A42,'1.1 Staff cost'!$K$11:$K$102,'Beneficiaries WP'!E$5)+SUMIFS('1.2Travel cost&amp;1.3ind.sup. '!$T$11:$T$1306,'1.2Travel cost&amp;1.3ind.sup. '!$A$11:$A$1306,'Beneficiaries WP'!$A42,'1.2Travel cost&amp;1.3ind.sup. '!$L$11:$L$1306,'Beneficiaries WP'!E$5)+SUMIFS('1.2Travel cost&amp;1.3ind.sup. '!$U$11:$U$1306,'1.2Travel cost&amp;1.3ind.sup. '!$A$11:$A$1306,'Beneficiaries WP'!$A42,'1.2Travel cost&amp;1.3ind.sup. '!$L$11:$L$1306,'Beneficiaries WP'!E$5)+SUMIFS('1.4 Equipment'!$T$10:$T$209,'1.4 Equipment'!$A$10:$A$209,'Beneficiaries WP'!$A42,'1.4 Equipment'!$L$10:$L$209,'Beneficiaries WP'!E$5)+SUMIFS('1.5 Other costs'!$O$10:$O$309,'1.5 Other costs'!$A$10:$A$309,'Beneficiaries WP'!$A42,'1.5 Other costs'!$L$10:$L$309,'Beneficiaries WP'!E$5)</f>
        <v>0</v>
      </c>
      <c r="F42" s="343">
        <f>SUMIFS('1.1 Staff cost'!$N$11:$N$102,'1.1 Staff cost'!$A$11:$A$102,'Beneficiaries WP'!$A42,'1.1 Staff cost'!$K$11:$K$102,'Beneficiaries WP'!F$5)+SUMIFS('1.2Travel cost&amp;1.3ind.sup. '!$T$11:$T$1306,'1.2Travel cost&amp;1.3ind.sup. '!$A$11:$A$1306,'Beneficiaries WP'!$A42,'1.2Travel cost&amp;1.3ind.sup. '!$L$11:$L$1306,'Beneficiaries WP'!F$5)+SUMIFS('1.2Travel cost&amp;1.3ind.sup. '!$U$11:$U$1306,'1.2Travel cost&amp;1.3ind.sup. '!$A$11:$A$1306,'Beneficiaries WP'!$A42,'1.2Travel cost&amp;1.3ind.sup. '!$L$11:$L$1306,'Beneficiaries WP'!F$5)+SUMIFS('1.4 Equipment'!$T$10:$T$209,'1.4 Equipment'!$A$10:$A$209,'Beneficiaries WP'!$A42,'1.4 Equipment'!$L$10:$L$209,'Beneficiaries WP'!F$5)+SUMIFS('1.5 Other costs'!$O$10:$O$309,'1.5 Other costs'!$A$10:$A$309,'Beneficiaries WP'!$A42,'1.5 Other costs'!$L$10:$L$309,'Beneficiaries WP'!F$5)</f>
        <v>0</v>
      </c>
      <c r="G42" s="343">
        <f>SUMIFS('1.1 Staff cost'!$N$11:$N$102,'1.1 Staff cost'!$A$11:$A$102,'Beneficiaries WP'!$A42,'1.1 Staff cost'!$K$11:$K$102,'Beneficiaries WP'!G$5)+SUMIFS('1.2Travel cost&amp;1.3ind.sup. '!$T$11:$T$1306,'1.2Travel cost&amp;1.3ind.sup. '!$A$11:$A$1306,'Beneficiaries WP'!$A42,'1.2Travel cost&amp;1.3ind.sup. '!$L$11:$L$1306,'Beneficiaries WP'!G$5)+SUMIFS('1.2Travel cost&amp;1.3ind.sup. '!$U$11:$U$1306,'1.2Travel cost&amp;1.3ind.sup. '!$A$11:$A$1306,'Beneficiaries WP'!$A42,'1.2Travel cost&amp;1.3ind.sup. '!$L$11:$L$1306,'Beneficiaries WP'!G$5)+SUMIFS('1.4 Equipment'!$T$10:$T$209,'1.4 Equipment'!$A$10:$A$209,'Beneficiaries WP'!$A42,'1.4 Equipment'!$L$10:$L$209,'Beneficiaries WP'!G$5)+SUMIFS('1.5 Other costs'!$O$10:$O$309,'1.5 Other costs'!$A$10:$A$309,'Beneficiaries WP'!$A42,'1.5 Other costs'!$L$10:$L$309,'Beneficiaries WP'!G$5)</f>
        <v>0</v>
      </c>
      <c r="H42" s="343">
        <f>SUMIFS('1.1 Staff cost'!$N$11:$N$102,'1.1 Staff cost'!$A$11:$A$102,'Beneficiaries WP'!$A42,'1.1 Staff cost'!$K$11:$K$102,'Beneficiaries WP'!H$5)+SUMIFS('1.2Travel cost&amp;1.3ind.sup. '!$T$11:$T$1306,'1.2Travel cost&amp;1.3ind.sup. '!$A$11:$A$1306,'Beneficiaries WP'!$A42,'1.2Travel cost&amp;1.3ind.sup. '!$L$11:$L$1306,'Beneficiaries WP'!H$5)+SUMIFS('1.2Travel cost&amp;1.3ind.sup. '!$U$11:$U$1306,'1.2Travel cost&amp;1.3ind.sup. '!$A$11:$A$1306,'Beneficiaries WP'!$A42,'1.2Travel cost&amp;1.3ind.sup. '!$L$11:$L$1306,'Beneficiaries WP'!H$5)+SUMIFS('1.4 Equipment'!$T$10:$T$209,'1.4 Equipment'!$A$10:$A$209,'Beneficiaries WP'!$A42,'1.4 Equipment'!$L$10:$L$209,'Beneficiaries WP'!H$5)+SUMIFS('1.5 Other costs'!$O$10:$O$309,'1.5 Other costs'!$A$10:$A$309,'Beneficiaries WP'!$A42,'1.5 Other costs'!$L$10:$L$309,'Beneficiaries WP'!H$5)</f>
        <v>0</v>
      </c>
      <c r="I42" s="343">
        <f>SUMIFS('1.1 Staff cost'!$N$11:$N$102,'1.1 Staff cost'!$A$11:$A$102,'Beneficiaries WP'!$A42,'1.1 Staff cost'!$K$11:$K$102,'Beneficiaries WP'!I$5)+SUMIFS('1.2Travel cost&amp;1.3ind.sup. '!$T$11:$T$1306,'1.2Travel cost&amp;1.3ind.sup. '!$A$11:$A$1306,'Beneficiaries WP'!$A42,'1.2Travel cost&amp;1.3ind.sup. '!$L$11:$L$1306,'Beneficiaries WP'!I$5)+SUMIFS('1.2Travel cost&amp;1.3ind.sup. '!$U$11:$U$1306,'1.2Travel cost&amp;1.3ind.sup. '!$A$11:$A$1306,'Beneficiaries WP'!$A42,'1.2Travel cost&amp;1.3ind.sup. '!$L$11:$L$1306,'Beneficiaries WP'!I$5)+SUMIFS('1.4 Equipment'!$T$10:$T$209,'1.4 Equipment'!$A$10:$A$209,'Beneficiaries WP'!$A42,'1.4 Equipment'!$L$10:$L$209,'Beneficiaries WP'!I$5)+SUMIFS('1.5 Other costs'!$O$10:$O$309,'1.5 Other costs'!$A$10:$A$309,'Beneficiaries WP'!$A42,'1.5 Other costs'!$L$10:$L$309,'Beneficiaries WP'!I$5)</f>
        <v>0</v>
      </c>
      <c r="J42" s="343">
        <f>SUMIFS('1.1 Staff cost'!$N$11:$N$102,'1.1 Staff cost'!$A$11:$A$102,'Beneficiaries WP'!$A42,'1.1 Staff cost'!$K$11:$K$102,'Beneficiaries WP'!J$5)+SUMIFS('1.2Travel cost&amp;1.3ind.sup. '!$T$11:$T$1306,'1.2Travel cost&amp;1.3ind.sup. '!$A$11:$A$1306,'Beneficiaries WP'!$A42,'1.2Travel cost&amp;1.3ind.sup. '!$L$11:$L$1306,'Beneficiaries WP'!J$5)+SUMIFS('1.2Travel cost&amp;1.3ind.sup. '!$U$11:$U$1306,'1.2Travel cost&amp;1.3ind.sup. '!$A$11:$A$1306,'Beneficiaries WP'!$A42,'1.2Travel cost&amp;1.3ind.sup. '!$L$11:$L$1306,'Beneficiaries WP'!J$5)+SUMIFS('1.4 Equipment'!$T$10:$T$209,'1.4 Equipment'!$A$10:$A$209,'Beneficiaries WP'!$A42,'1.4 Equipment'!$L$10:$L$209,'Beneficiaries WP'!J$5)+SUMIFS('1.5 Other costs'!$O$10:$O$309,'1.5 Other costs'!$A$10:$A$309,'Beneficiaries WP'!$A42,'1.5 Other costs'!$L$10:$L$309,'Beneficiaries WP'!J$5)</f>
        <v>0</v>
      </c>
      <c r="K42" s="343">
        <f>SUMIFS('1.1 Staff cost'!$N$11:$N$102,'1.1 Staff cost'!$A$11:$A$102,'Beneficiaries WP'!$A42,'1.1 Staff cost'!$K$11:$K$102,'Beneficiaries WP'!K$5)+SUMIFS('1.2Travel cost&amp;1.3ind.sup. '!$T$11:$T$1306,'1.2Travel cost&amp;1.3ind.sup. '!$A$11:$A$1306,'Beneficiaries WP'!$A42,'1.2Travel cost&amp;1.3ind.sup. '!$L$11:$L$1306,'Beneficiaries WP'!K$5)+SUMIFS('1.2Travel cost&amp;1.3ind.sup. '!$U$11:$U$1306,'1.2Travel cost&amp;1.3ind.sup. '!$A$11:$A$1306,'Beneficiaries WP'!$A42,'1.2Travel cost&amp;1.3ind.sup. '!$L$11:$L$1306,'Beneficiaries WP'!K$5)+SUMIFS('1.4 Equipment'!$T$10:$T$209,'1.4 Equipment'!$A$10:$A$209,'Beneficiaries WP'!$A42,'1.4 Equipment'!$L$10:$L$209,'Beneficiaries WP'!K$5)+SUMIFS('1.5 Other costs'!$O$10:$O$309,'1.5 Other costs'!$A$10:$A$309,'Beneficiaries WP'!$A42,'1.5 Other costs'!$L$10:$L$309,'Beneficiaries WP'!K$5)</f>
        <v>0</v>
      </c>
      <c r="L42" s="343">
        <f>SUMIFS('1.1 Staff cost'!$N$11:$N$102,'1.1 Staff cost'!$A$11:$A$102,'Beneficiaries WP'!$A42,'1.1 Staff cost'!$K$11:$K$102,'Beneficiaries WP'!L$5)+SUMIFS('1.2Travel cost&amp;1.3ind.sup. '!$T$11:$T$1306,'1.2Travel cost&amp;1.3ind.sup. '!$A$11:$A$1306,'Beneficiaries WP'!$A42,'1.2Travel cost&amp;1.3ind.sup. '!$L$11:$L$1306,'Beneficiaries WP'!L$5)+SUMIFS('1.2Travel cost&amp;1.3ind.sup. '!$U$11:$U$1306,'1.2Travel cost&amp;1.3ind.sup. '!$A$11:$A$1306,'Beneficiaries WP'!$A42,'1.2Travel cost&amp;1.3ind.sup. '!$L$11:$L$1306,'Beneficiaries WP'!L$5)+SUMIFS('1.4 Equipment'!$T$10:$T$209,'1.4 Equipment'!$A$10:$A$209,'Beneficiaries WP'!$A42,'1.4 Equipment'!$L$10:$L$209,'Beneficiaries WP'!L$5)+SUMIFS('1.5 Other costs'!$O$10:$O$309,'1.5 Other costs'!$A$10:$A$309,'Beneficiaries WP'!$A42,'1.5 Other costs'!$L$10:$L$309,'Beneficiaries WP'!L$5)</f>
        <v>0</v>
      </c>
      <c r="M42" s="343">
        <f>SUMIFS('1.1 Staff cost'!$N$11:$N$102,'1.1 Staff cost'!$A$11:$A$102,'Beneficiaries WP'!$A42,'1.1 Staff cost'!$K$11:$K$102,'Beneficiaries WP'!M$5)+SUMIFS('1.2Travel cost&amp;1.3ind.sup. '!$T$11:$T$1306,'1.2Travel cost&amp;1.3ind.sup. '!$A$11:$A$1306,'Beneficiaries WP'!$A42,'1.2Travel cost&amp;1.3ind.sup. '!$L$11:$L$1306,'Beneficiaries WP'!M$5)+SUMIFS('1.2Travel cost&amp;1.3ind.sup. '!$U$11:$U$1306,'1.2Travel cost&amp;1.3ind.sup. '!$A$11:$A$1306,'Beneficiaries WP'!$A42,'1.2Travel cost&amp;1.3ind.sup. '!$L$11:$L$1306,'Beneficiaries WP'!M$5)+SUMIFS('1.4 Equipment'!$T$10:$T$209,'1.4 Equipment'!$A$10:$A$209,'Beneficiaries WP'!$A42,'1.4 Equipment'!$L$10:$L$209,'Beneficiaries WP'!M$5)+SUMIFS('1.5 Other costs'!$O$10:$O$309,'1.5 Other costs'!$A$10:$A$309,'Beneficiaries WP'!$A42,'1.5 Other costs'!$L$10:$L$309,'Beneficiaries WP'!M$5)</f>
        <v>0</v>
      </c>
      <c r="N42" s="343">
        <f>SUMIFS('1.1 Staff cost'!$N$11:$N$102,'1.1 Staff cost'!$A$11:$A$102,'Beneficiaries WP'!$A42,'1.1 Staff cost'!$K$11:$K$102,'Beneficiaries WP'!N$5)+SUMIFS('1.2Travel cost&amp;1.3ind.sup. '!$T$11:$T$1306,'1.2Travel cost&amp;1.3ind.sup. '!$A$11:$A$1306,'Beneficiaries WP'!$A42,'1.2Travel cost&amp;1.3ind.sup. '!$L$11:$L$1306,'Beneficiaries WP'!N$5)+SUMIFS('1.2Travel cost&amp;1.3ind.sup. '!$U$11:$U$1306,'1.2Travel cost&amp;1.3ind.sup. '!$A$11:$A$1306,'Beneficiaries WP'!$A42,'1.2Travel cost&amp;1.3ind.sup. '!$L$11:$L$1306,'Beneficiaries WP'!N$5)+SUMIFS('1.4 Equipment'!$T$10:$T$209,'1.4 Equipment'!$A$10:$A$209,'Beneficiaries WP'!$A42,'1.4 Equipment'!$L$10:$L$209,'Beneficiaries WP'!N$5)+SUMIFS('1.5 Other costs'!$O$10:$O$309,'1.5 Other costs'!$A$10:$A$309,'Beneficiaries WP'!$A42,'1.5 Other costs'!$L$10:$L$309,'Beneficiaries WP'!N$5)</f>
        <v>0</v>
      </c>
      <c r="O42" s="343">
        <f>SUMIFS('1.1 Staff cost'!$N$11:$N$102,'1.1 Staff cost'!$A$11:$A$102,'Beneficiaries WP'!$A42,'1.1 Staff cost'!$K$11:$K$102,'Beneficiaries WP'!O$5)+SUMIFS('1.2Travel cost&amp;1.3ind.sup. '!$T$11:$T$1306,'1.2Travel cost&amp;1.3ind.sup. '!$A$11:$A$1306,'Beneficiaries WP'!$A42,'1.2Travel cost&amp;1.3ind.sup. '!$L$11:$L$1306,'Beneficiaries WP'!O$5)+SUMIFS('1.2Travel cost&amp;1.3ind.sup. '!$U$11:$U$1306,'1.2Travel cost&amp;1.3ind.sup. '!$A$11:$A$1306,'Beneficiaries WP'!$A42,'1.2Travel cost&amp;1.3ind.sup. '!$L$11:$L$1306,'Beneficiaries WP'!O$5)+SUMIFS('1.4 Equipment'!$T$10:$T$209,'1.4 Equipment'!$A$10:$A$209,'Beneficiaries WP'!$A42,'1.4 Equipment'!$L$10:$L$209,'Beneficiaries WP'!O$5)+SUMIFS('1.5 Other costs'!$O$10:$O$309,'1.5 Other costs'!$A$10:$A$309,'Beneficiaries WP'!$A42,'1.5 Other costs'!$L$10:$L$309,'Beneficiaries WP'!O$5)</f>
        <v>0</v>
      </c>
      <c r="P42" s="341">
        <f t="shared" si="2"/>
        <v>0</v>
      </c>
      <c r="Q42" s="344" t="str">
        <f t="shared" si="4"/>
        <v/>
      </c>
      <c r="R42" s="342" t="e">
        <f>+(P42*$R$7)*('Summary Financial Statement'!$K$24/'Summary Financial Statement'!$H$24)</f>
        <v>#DIV/0!</v>
      </c>
      <c r="S42" s="445" t="e">
        <f>+Beneficiaries!#REF!</f>
        <v>#REF!</v>
      </c>
      <c r="T42" s="445" t="e">
        <f>+Beneficiaries!#REF!</f>
        <v>#REF!</v>
      </c>
      <c r="U42" s="443" t="str">
        <f>IF(Beneficiaries!L42=0,"",Beneficiaries!L42)</f>
        <v/>
      </c>
      <c r="V42" s="444" t="str">
        <f>IF(Beneficiaries!M42=0,"",Beneficiaries!M42)</f>
        <v/>
      </c>
      <c r="W42" s="354" t="e">
        <f>#REF!</f>
        <v>#REF!</v>
      </c>
      <c r="X42" s="75"/>
      <c r="Y42" s="12" t="str">
        <f t="shared" si="3"/>
        <v/>
      </c>
      <c r="Z42" s="336"/>
      <c r="AA42" s="333">
        <f>+DAYS360('Summary Financial Statement'!$I$9,'Summary Financial Statement'!$L$9)/30</f>
        <v>0</v>
      </c>
      <c r="AB42" s="334">
        <f t="shared" si="5"/>
        <v>0</v>
      </c>
      <c r="AC42" s="335">
        <f>IF(Y42="",0,'Summary Financial Statement'!$Q$22*'Summary Financial Statement'!$E$24*'Beneficiaries WP'!Q42*'Beneficiaries WP'!$AB42)</f>
        <v>0</v>
      </c>
    </row>
    <row r="43" spans="1:29" ht="13.5" x14ac:dyDescent="0.25">
      <c r="A43" s="141" t="s">
        <v>180</v>
      </c>
      <c r="B43" s="437">
        <f>+Beneficiaries!B43</f>
        <v>0</v>
      </c>
      <c r="C43" s="435">
        <f>+Beneficiaries!C43</f>
        <v>0</v>
      </c>
      <c r="D43" s="343">
        <f>SUMIFS('1.1 Staff cost'!$N$11:$N$102,'1.1 Staff cost'!$A$11:$A$102,'Beneficiaries WP'!$A43,'1.1 Staff cost'!$K$11:$K$102,'Beneficiaries WP'!D$5)+SUMIFS('1.2Travel cost&amp;1.3ind.sup. '!$T$11:$T$1306,'1.2Travel cost&amp;1.3ind.sup. '!$A$11:$A$1306,'Beneficiaries WP'!$A43,'1.2Travel cost&amp;1.3ind.sup. '!$L$11:$L$1306,'Beneficiaries WP'!D$5)+SUMIFS('1.2Travel cost&amp;1.3ind.sup. '!$U$11:$U$1306,'1.2Travel cost&amp;1.3ind.sup. '!$A$11:$A$1306,'Beneficiaries WP'!$A43,'1.2Travel cost&amp;1.3ind.sup. '!$L$11:$L$1306,'Beneficiaries WP'!D$5)+SUMIFS('1.4 Equipment'!$T$10:$T$209,'1.4 Equipment'!$A$10:$A$209,'Beneficiaries WP'!$A43,'1.4 Equipment'!$L$10:$L$209,'Beneficiaries WP'!D$5)+SUMIFS('1.5 Other costs'!$O$10:$O$309,'1.5 Other costs'!$A$10:$A$309,'Beneficiaries WP'!$A43,'1.5 Other costs'!$L$10:$L$309,'Beneficiaries WP'!D$5)</f>
        <v>0</v>
      </c>
      <c r="E43" s="343">
        <f>SUMIFS('1.1 Staff cost'!$N$11:$N$102,'1.1 Staff cost'!$A$11:$A$102,'Beneficiaries WP'!$A43,'1.1 Staff cost'!$K$11:$K$102,'Beneficiaries WP'!E$5)+SUMIFS('1.2Travel cost&amp;1.3ind.sup. '!$T$11:$T$1306,'1.2Travel cost&amp;1.3ind.sup. '!$A$11:$A$1306,'Beneficiaries WP'!$A43,'1.2Travel cost&amp;1.3ind.sup. '!$L$11:$L$1306,'Beneficiaries WP'!E$5)+SUMIFS('1.2Travel cost&amp;1.3ind.sup. '!$U$11:$U$1306,'1.2Travel cost&amp;1.3ind.sup. '!$A$11:$A$1306,'Beneficiaries WP'!$A43,'1.2Travel cost&amp;1.3ind.sup. '!$L$11:$L$1306,'Beneficiaries WP'!E$5)+SUMIFS('1.4 Equipment'!$T$10:$T$209,'1.4 Equipment'!$A$10:$A$209,'Beneficiaries WP'!$A43,'1.4 Equipment'!$L$10:$L$209,'Beneficiaries WP'!E$5)+SUMIFS('1.5 Other costs'!$O$10:$O$309,'1.5 Other costs'!$A$10:$A$309,'Beneficiaries WP'!$A43,'1.5 Other costs'!$L$10:$L$309,'Beneficiaries WP'!E$5)</f>
        <v>0</v>
      </c>
      <c r="F43" s="343">
        <f>SUMIFS('1.1 Staff cost'!$N$11:$N$102,'1.1 Staff cost'!$A$11:$A$102,'Beneficiaries WP'!$A43,'1.1 Staff cost'!$K$11:$K$102,'Beneficiaries WP'!F$5)+SUMIFS('1.2Travel cost&amp;1.3ind.sup. '!$T$11:$T$1306,'1.2Travel cost&amp;1.3ind.sup. '!$A$11:$A$1306,'Beneficiaries WP'!$A43,'1.2Travel cost&amp;1.3ind.sup. '!$L$11:$L$1306,'Beneficiaries WP'!F$5)+SUMIFS('1.2Travel cost&amp;1.3ind.sup. '!$U$11:$U$1306,'1.2Travel cost&amp;1.3ind.sup. '!$A$11:$A$1306,'Beneficiaries WP'!$A43,'1.2Travel cost&amp;1.3ind.sup. '!$L$11:$L$1306,'Beneficiaries WP'!F$5)+SUMIFS('1.4 Equipment'!$T$10:$T$209,'1.4 Equipment'!$A$10:$A$209,'Beneficiaries WP'!$A43,'1.4 Equipment'!$L$10:$L$209,'Beneficiaries WP'!F$5)+SUMIFS('1.5 Other costs'!$O$10:$O$309,'1.5 Other costs'!$A$10:$A$309,'Beneficiaries WP'!$A43,'1.5 Other costs'!$L$10:$L$309,'Beneficiaries WP'!F$5)</f>
        <v>0</v>
      </c>
      <c r="G43" s="343">
        <f>SUMIFS('1.1 Staff cost'!$N$11:$N$102,'1.1 Staff cost'!$A$11:$A$102,'Beneficiaries WP'!$A43,'1.1 Staff cost'!$K$11:$K$102,'Beneficiaries WP'!G$5)+SUMIFS('1.2Travel cost&amp;1.3ind.sup. '!$T$11:$T$1306,'1.2Travel cost&amp;1.3ind.sup. '!$A$11:$A$1306,'Beneficiaries WP'!$A43,'1.2Travel cost&amp;1.3ind.sup. '!$L$11:$L$1306,'Beneficiaries WP'!G$5)+SUMIFS('1.2Travel cost&amp;1.3ind.sup. '!$U$11:$U$1306,'1.2Travel cost&amp;1.3ind.sup. '!$A$11:$A$1306,'Beneficiaries WP'!$A43,'1.2Travel cost&amp;1.3ind.sup. '!$L$11:$L$1306,'Beneficiaries WP'!G$5)+SUMIFS('1.4 Equipment'!$T$10:$T$209,'1.4 Equipment'!$A$10:$A$209,'Beneficiaries WP'!$A43,'1.4 Equipment'!$L$10:$L$209,'Beneficiaries WP'!G$5)+SUMIFS('1.5 Other costs'!$O$10:$O$309,'1.5 Other costs'!$A$10:$A$309,'Beneficiaries WP'!$A43,'1.5 Other costs'!$L$10:$L$309,'Beneficiaries WP'!G$5)</f>
        <v>0</v>
      </c>
      <c r="H43" s="343">
        <f>SUMIFS('1.1 Staff cost'!$N$11:$N$102,'1.1 Staff cost'!$A$11:$A$102,'Beneficiaries WP'!$A43,'1.1 Staff cost'!$K$11:$K$102,'Beneficiaries WP'!H$5)+SUMIFS('1.2Travel cost&amp;1.3ind.sup. '!$T$11:$T$1306,'1.2Travel cost&amp;1.3ind.sup. '!$A$11:$A$1306,'Beneficiaries WP'!$A43,'1.2Travel cost&amp;1.3ind.sup. '!$L$11:$L$1306,'Beneficiaries WP'!H$5)+SUMIFS('1.2Travel cost&amp;1.3ind.sup. '!$U$11:$U$1306,'1.2Travel cost&amp;1.3ind.sup. '!$A$11:$A$1306,'Beneficiaries WP'!$A43,'1.2Travel cost&amp;1.3ind.sup. '!$L$11:$L$1306,'Beneficiaries WP'!H$5)+SUMIFS('1.4 Equipment'!$T$10:$T$209,'1.4 Equipment'!$A$10:$A$209,'Beneficiaries WP'!$A43,'1.4 Equipment'!$L$10:$L$209,'Beneficiaries WP'!H$5)+SUMIFS('1.5 Other costs'!$O$10:$O$309,'1.5 Other costs'!$A$10:$A$309,'Beneficiaries WP'!$A43,'1.5 Other costs'!$L$10:$L$309,'Beneficiaries WP'!H$5)</f>
        <v>0</v>
      </c>
      <c r="I43" s="343">
        <f>SUMIFS('1.1 Staff cost'!$N$11:$N$102,'1.1 Staff cost'!$A$11:$A$102,'Beneficiaries WP'!$A43,'1.1 Staff cost'!$K$11:$K$102,'Beneficiaries WP'!I$5)+SUMIFS('1.2Travel cost&amp;1.3ind.sup. '!$T$11:$T$1306,'1.2Travel cost&amp;1.3ind.sup. '!$A$11:$A$1306,'Beneficiaries WP'!$A43,'1.2Travel cost&amp;1.3ind.sup. '!$L$11:$L$1306,'Beneficiaries WP'!I$5)+SUMIFS('1.2Travel cost&amp;1.3ind.sup. '!$U$11:$U$1306,'1.2Travel cost&amp;1.3ind.sup. '!$A$11:$A$1306,'Beneficiaries WP'!$A43,'1.2Travel cost&amp;1.3ind.sup. '!$L$11:$L$1306,'Beneficiaries WP'!I$5)+SUMIFS('1.4 Equipment'!$T$10:$T$209,'1.4 Equipment'!$A$10:$A$209,'Beneficiaries WP'!$A43,'1.4 Equipment'!$L$10:$L$209,'Beneficiaries WP'!I$5)+SUMIFS('1.5 Other costs'!$O$10:$O$309,'1.5 Other costs'!$A$10:$A$309,'Beneficiaries WP'!$A43,'1.5 Other costs'!$L$10:$L$309,'Beneficiaries WP'!I$5)</f>
        <v>0</v>
      </c>
      <c r="J43" s="343">
        <f>SUMIFS('1.1 Staff cost'!$N$11:$N$102,'1.1 Staff cost'!$A$11:$A$102,'Beneficiaries WP'!$A43,'1.1 Staff cost'!$K$11:$K$102,'Beneficiaries WP'!J$5)+SUMIFS('1.2Travel cost&amp;1.3ind.sup. '!$T$11:$T$1306,'1.2Travel cost&amp;1.3ind.sup. '!$A$11:$A$1306,'Beneficiaries WP'!$A43,'1.2Travel cost&amp;1.3ind.sup. '!$L$11:$L$1306,'Beneficiaries WP'!J$5)+SUMIFS('1.2Travel cost&amp;1.3ind.sup. '!$U$11:$U$1306,'1.2Travel cost&amp;1.3ind.sup. '!$A$11:$A$1306,'Beneficiaries WP'!$A43,'1.2Travel cost&amp;1.3ind.sup. '!$L$11:$L$1306,'Beneficiaries WP'!J$5)+SUMIFS('1.4 Equipment'!$T$10:$T$209,'1.4 Equipment'!$A$10:$A$209,'Beneficiaries WP'!$A43,'1.4 Equipment'!$L$10:$L$209,'Beneficiaries WP'!J$5)+SUMIFS('1.5 Other costs'!$O$10:$O$309,'1.5 Other costs'!$A$10:$A$309,'Beneficiaries WP'!$A43,'1.5 Other costs'!$L$10:$L$309,'Beneficiaries WP'!J$5)</f>
        <v>0</v>
      </c>
      <c r="K43" s="343">
        <f>SUMIFS('1.1 Staff cost'!$N$11:$N$102,'1.1 Staff cost'!$A$11:$A$102,'Beneficiaries WP'!$A43,'1.1 Staff cost'!$K$11:$K$102,'Beneficiaries WP'!K$5)+SUMIFS('1.2Travel cost&amp;1.3ind.sup. '!$T$11:$T$1306,'1.2Travel cost&amp;1.3ind.sup. '!$A$11:$A$1306,'Beneficiaries WP'!$A43,'1.2Travel cost&amp;1.3ind.sup. '!$L$11:$L$1306,'Beneficiaries WP'!K$5)+SUMIFS('1.2Travel cost&amp;1.3ind.sup. '!$U$11:$U$1306,'1.2Travel cost&amp;1.3ind.sup. '!$A$11:$A$1306,'Beneficiaries WP'!$A43,'1.2Travel cost&amp;1.3ind.sup. '!$L$11:$L$1306,'Beneficiaries WP'!K$5)+SUMIFS('1.4 Equipment'!$T$10:$T$209,'1.4 Equipment'!$A$10:$A$209,'Beneficiaries WP'!$A43,'1.4 Equipment'!$L$10:$L$209,'Beneficiaries WP'!K$5)+SUMIFS('1.5 Other costs'!$O$10:$O$309,'1.5 Other costs'!$A$10:$A$309,'Beneficiaries WP'!$A43,'1.5 Other costs'!$L$10:$L$309,'Beneficiaries WP'!K$5)</f>
        <v>0</v>
      </c>
      <c r="L43" s="343">
        <f>SUMIFS('1.1 Staff cost'!$N$11:$N$102,'1.1 Staff cost'!$A$11:$A$102,'Beneficiaries WP'!$A43,'1.1 Staff cost'!$K$11:$K$102,'Beneficiaries WP'!L$5)+SUMIFS('1.2Travel cost&amp;1.3ind.sup. '!$T$11:$T$1306,'1.2Travel cost&amp;1.3ind.sup. '!$A$11:$A$1306,'Beneficiaries WP'!$A43,'1.2Travel cost&amp;1.3ind.sup. '!$L$11:$L$1306,'Beneficiaries WP'!L$5)+SUMIFS('1.2Travel cost&amp;1.3ind.sup. '!$U$11:$U$1306,'1.2Travel cost&amp;1.3ind.sup. '!$A$11:$A$1306,'Beneficiaries WP'!$A43,'1.2Travel cost&amp;1.3ind.sup. '!$L$11:$L$1306,'Beneficiaries WP'!L$5)+SUMIFS('1.4 Equipment'!$T$10:$T$209,'1.4 Equipment'!$A$10:$A$209,'Beneficiaries WP'!$A43,'1.4 Equipment'!$L$10:$L$209,'Beneficiaries WP'!L$5)+SUMIFS('1.5 Other costs'!$O$10:$O$309,'1.5 Other costs'!$A$10:$A$309,'Beneficiaries WP'!$A43,'1.5 Other costs'!$L$10:$L$309,'Beneficiaries WP'!L$5)</f>
        <v>0</v>
      </c>
      <c r="M43" s="343">
        <f>SUMIFS('1.1 Staff cost'!$N$11:$N$102,'1.1 Staff cost'!$A$11:$A$102,'Beneficiaries WP'!$A43,'1.1 Staff cost'!$K$11:$K$102,'Beneficiaries WP'!M$5)+SUMIFS('1.2Travel cost&amp;1.3ind.sup. '!$T$11:$T$1306,'1.2Travel cost&amp;1.3ind.sup. '!$A$11:$A$1306,'Beneficiaries WP'!$A43,'1.2Travel cost&amp;1.3ind.sup. '!$L$11:$L$1306,'Beneficiaries WP'!M$5)+SUMIFS('1.2Travel cost&amp;1.3ind.sup. '!$U$11:$U$1306,'1.2Travel cost&amp;1.3ind.sup. '!$A$11:$A$1306,'Beneficiaries WP'!$A43,'1.2Travel cost&amp;1.3ind.sup. '!$L$11:$L$1306,'Beneficiaries WP'!M$5)+SUMIFS('1.4 Equipment'!$T$10:$T$209,'1.4 Equipment'!$A$10:$A$209,'Beneficiaries WP'!$A43,'1.4 Equipment'!$L$10:$L$209,'Beneficiaries WP'!M$5)+SUMIFS('1.5 Other costs'!$O$10:$O$309,'1.5 Other costs'!$A$10:$A$309,'Beneficiaries WP'!$A43,'1.5 Other costs'!$L$10:$L$309,'Beneficiaries WP'!M$5)</f>
        <v>0</v>
      </c>
      <c r="N43" s="343">
        <f>SUMIFS('1.1 Staff cost'!$N$11:$N$102,'1.1 Staff cost'!$A$11:$A$102,'Beneficiaries WP'!$A43,'1.1 Staff cost'!$K$11:$K$102,'Beneficiaries WP'!N$5)+SUMIFS('1.2Travel cost&amp;1.3ind.sup. '!$T$11:$T$1306,'1.2Travel cost&amp;1.3ind.sup. '!$A$11:$A$1306,'Beneficiaries WP'!$A43,'1.2Travel cost&amp;1.3ind.sup. '!$L$11:$L$1306,'Beneficiaries WP'!N$5)+SUMIFS('1.2Travel cost&amp;1.3ind.sup. '!$U$11:$U$1306,'1.2Travel cost&amp;1.3ind.sup. '!$A$11:$A$1306,'Beneficiaries WP'!$A43,'1.2Travel cost&amp;1.3ind.sup. '!$L$11:$L$1306,'Beneficiaries WP'!N$5)+SUMIFS('1.4 Equipment'!$T$10:$T$209,'1.4 Equipment'!$A$10:$A$209,'Beneficiaries WP'!$A43,'1.4 Equipment'!$L$10:$L$209,'Beneficiaries WP'!N$5)+SUMIFS('1.5 Other costs'!$O$10:$O$309,'1.5 Other costs'!$A$10:$A$309,'Beneficiaries WP'!$A43,'1.5 Other costs'!$L$10:$L$309,'Beneficiaries WP'!N$5)</f>
        <v>0</v>
      </c>
      <c r="O43" s="343">
        <f>SUMIFS('1.1 Staff cost'!$N$11:$N$102,'1.1 Staff cost'!$A$11:$A$102,'Beneficiaries WP'!$A43,'1.1 Staff cost'!$K$11:$K$102,'Beneficiaries WP'!O$5)+SUMIFS('1.2Travel cost&amp;1.3ind.sup. '!$T$11:$T$1306,'1.2Travel cost&amp;1.3ind.sup. '!$A$11:$A$1306,'Beneficiaries WP'!$A43,'1.2Travel cost&amp;1.3ind.sup. '!$L$11:$L$1306,'Beneficiaries WP'!O$5)+SUMIFS('1.2Travel cost&amp;1.3ind.sup. '!$U$11:$U$1306,'1.2Travel cost&amp;1.3ind.sup. '!$A$11:$A$1306,'Beneficiaries WP'!$A43,'1.2Travel cost&amp;1.3ind.sup. '!$L$11:$L$1306,'Beneficiaries WP'!O$5)+SUMIFS('1.4 Equipment'!$T$10:$T$209,'1.4 Equipment'!$A$10:$A$209,'Beneficiaries WP'!$A43,'1.4 Equipment'!$L$10:$L$209,'Beneficiaries WP'!O$5)+SUMIFS('1.5 Other costs'!$O$10:$O$309,'1.5 Other costs'!$A$10:$A$309,'Beneficiaries WP'!$A43,'1.5 Other costs'!$L$10:$L$309,'Beneficiaries WP'!O$5)</f>
        <v>0</v>
      </c>
      <c r="P43" s="341">
        <f t="shared" si="2"/>
        <v>0</v>
      </c>
      <c r="Q43" s="344" t="str">
        <f t="shared" si="4"/>
        <v/>
      </c>
      <c r="R43" s="342" t="e">
        <f>+(P43*$R$7)*('Summary Financial Statement'!$K$24/'Summary Financial Statement'!$H$24)</f>
        <v>#DIV/0!</v>
      </c>
      <c r="S43" s="445" t="e">
        <f>+Beneficiaries!#REF!</f>
        <v>#REF!</v>
      </c>
      <c r="T43" s="445" t="e">
        <f>+Beneficiaries!#REF!</f>
        <v>#REF!</v>
      </c>
      <c r="U43" s="443" t="str">
        <f>IF(Beneficiaries!L43=0,"",Beneficiaries!L43)</f>
        <v/>
      </c>
      <c r="V43" s="444" t="str">
        <f>IF(Beneficiaries!M43=0,"",Beneficiaries!M43)</f>
        <v/>
      </c>
      <c r="W43" s="354" t="e">
        <f>#REF!</f>
        <v>#REF!</v>
      </c>
      <c r="X43" s="75"/>
      <c r="Y43" s="12" t="str">
        <f t="shared" si="3"/>
        <v/>
      </c>
      <c r="Z43" s="336"/>
      <c r="AA43" s="333">
        <f>+DAYS360('Summary Financial Statement'!$I$9,'Summary Financial Statement'!$L$9)/30</f>
        <v>0</v>
      </c>
      <c r="AB43" s="334">
        <f t="shared" si="5"/>
        <v>0</v>
      </c>
      <c r="AC43" s="335">
        <f>IF(Y43="",0,'Summary Financial Statement'!$Q$22*'Summary Financial Statement'!$E$24*'Beneficiaries WP'!Q43*'Beneficiaries WP'!$AB43)</f>
        <v>0</v>
      </c>
    </row>
    <row r="44" spans="1:29" ht="13.5" x14ac:dyDescent="0.25">
      <c r="A44" s="141" t="s">
        <v>181</v>
      </c>
      <c r="B44" s="437">
        <f>+Beneficiaries!B44</f>
        <v>0</v>
      </c>
      <c r="C44" s="435">
        <f>+Beneficiaries!C44</f>
        <v>0</v>
      </c>
      <c r="D44" s="343">
        <f>SUMIFS('1.1 Staff cost'!$N$11:$N$102,'1.1 Staff cost'!$A$11:$A$102,'Beneficiaries WP'!$A44,'1.1 Staff cost'!$K$11:$K$102,'Beneficiaries WP'!D$5)+SUMIFS('1.2Travel cost&amp;1.3ind.sup. '!$T$11:$T$1306,'1.2Travel cost&amp;1.3ind.sup. '!$A$11:$A$1306,'Beneficiaries WP'!$A44,'1.2Travel cost&amp;1.3ind.sup. '!$L$11:$L$1306,'Beneficiaries WP'!D$5)+SUMIFS('1.2Travel cost&amp;1.3ind.sup. '!$U$11:$U$1306,'1.2Travel cost&amp;1.3ind.sup. '!$A$11:$A$1306,'Beneficiaries WP'!$A44,'1.2Travel cost&amp;1.3ind.sup. '!$L$11:$L$1306,'Beneficiaries WP'!D$5)+SUMIFS('1.4 Equipment'!$T$10:$T$209,'1.4 Equipment'!$A$10:$A$209,'Beneficiaries WP'!$A44,'1.4 Equipment'!$L$10:$L$209,'Beneficiaries WP'!D$5)+SUMIFS('1.5 Other costs'!$O$10:$O$309,'1.5 Other costs'!$A$10:$A$309,'Beneficiaries WP'!$A44,'1.5 Other costs'!$L$10:$L$309,'Beneficiaries WP'!D$5)</f>
        <v>0</v>
      </c>
      <c r="E44" s="343">
        <f>SUMIFS('1.1 Staff cost'!$N$11:$N$102,'1.1 Staff cost'!$A$11:$A$102,'Beneficiaries WP'!$A44,'1.1 Staff cost'!$K$11:$K$102,'Beneficiaries WP'!E$5)+SUMIFS('1.2Travel cost&amp;1.3ind.sup. '!$T$11:$T$1306,'1.2Travel cost&amp;1.3ind.sup. '!$A$11:$A$1306,'Beneficiaries WP'!$A44,'1.2Travel cost&amp;1.3ind.sup. '!$L$11:$L$1306,'Beneficiaries WP'!E$5)+SUMIFS('1.2Travel cost&amp;1.3ind.sup. '!$U$11:$U$1306,'1.2Travel cost&amp;1.3ind.sup. '!$A$11:$A$1306,'Beneficiaries WP'!$A44,'1.2Travel cost&amp;1.3ind.sup. '!$L$11:$L$1306,'Beneficiaries WP'!E$5)+SUMIFS('1.4 Equipment'!$T$10:$T$209,'1.4 Equipment'!$A$10:$A$209,'Beneficiaries WP'!$A44,'1.4 Equipment'!$L$10:$L$209,'Beneficiaries WP'!E$5)+SUMIFS('1.5 Other costs'!$O$10:$O$309,'1.5 Other costs'!$A$10:$A$309,'Beneficiaries WP'!$A44,'1.5 Other costs'!$L$10:$L$309,'Beneficiaries WP'!E$5)</f>
        <v>0</v>
      </c>
      <c r="F44" s="343">
        <f>SUMIFS('1.1 Staff cost'!$N$11:$N$102,'1.1 Staff cost'!$A$11:$A$102,'Beneficiaries WP'!$A44,'1.1 Staff cost'!$K$11:$K$102,'Beneficiaries WP'!F$5)+SUMIFS('1.2Travel cost&amp;1.3ind.sup. '!$T$11:$T$1306,'1.2Travel cost&amp;1.3ind.sup. '!$A$11:$A$1306,'Beneficiaries WP'!$A44,'1.2Travel cost&amp;1.3ind.sup. '!$L$11:$L$1306,'Beneficiaries WP'!F$5)+SUMIFS('1.2Travel cost&amp;1.3ind.sup. '!$U$11:$U$1306,'1.2Travel cost&amp;1.3ind.sup. '!$A$11:$A$1306,'Beneficiaries WP'!$A44,'1.2Travel cost&amp;1.3ind.sup. '!$L$11:$L$1306,'Beneficiaries WP'!F$5)+SUMIFS('1.4 Equipment'!$T$10:$T$209,'1.4 Equipment'!$A$10:$A$209,'Beneficiaries WP'!$A44,'1.4 Equipment'!$L$10:$L$209,'Beneficiaries WP'!F$5)+SUMIFS('1.5 Other costs'!$O$10:$O$309,'1.5 Other costs'!$A$10:$A$309,'Beneficiaries WP'!$A44,'1.5 Other costs'!$L$10:$L$309,'Beneficiaries WP'!F$5)</f>
        <v>0</v>
      </c>
      <c r="G44" s="343">
        <f>SUMIFS('1.1 Staff cost'!$N$11:$N$102,'1.1 Staff cost'!$A$11:$A$102,'Beneficiaries WP'!$A44,'1.1 Staff cost'!$K$11:$K$102,'Beneficiaries WP'!G$5)+SUMIFS('1.2Travel cost&amp;1.3ind.sup. '!$T$11:$T$1306,'1.2Travel cost&amp;1.3ind.sup. '!$A$11:$A$1306,'Beneficiaries WP'!$A44,'1.2Travel cost&amp;1.3ind.sup. '!$L$11:$L$1306,'Beneficiaries WP'!G$5)+SUMIFS('1.2Travel cost&amp;1.3ind.sup. '!$U$11:$U$1306,'1.2Travel cost&amp;1.3ind.sup. '!$A$11:$A$1306,'Beneficiaries WP'!$A44,'1.2Travel cost&amp;1.3ind.sup. '!$L$11:$L$1306,'Beneficiaries WP'!G$5)+SUMIFS('1.4 Equipment'!$T$10:$T$209,'1.4 Equipment'!$A$10:$A$209,'Beneficiaries WP'!$A44,'1.4 Equipment'!$L$10:$L$209,'Beneficiaries WP'!G$5)+SUMIFS('1.5 Other costs'!$O$10:$O$309,'1.5 Other costs'!$A$10:$A$309,'Beneficiaries WP'!$A44,'1.5 Other costs'!$L$10:$L$309,'Beneficiaries WP'!G$5)</f>
        <v>0</v>
      </c>
      <c r="H44" s="343">
        <f>SUMIFS('1.1 Staff cost'!$N$11:$N$102,'1.1 Staff cost'!$A$11:$A$102,'Beneficiaries WP'!$A44,'1.1 Staff cost'!$K$11:$K$102,'Beneficiaries WP'!H$5)+SUMIFS('1.2Travel cost&amp;1.3ind.sup. '!$T$11:$T$1306,'1.2Travel cost&amp;1.3ind.sup. '!$A$11:$A$1306,'Beneficiaries WP'!$A44,'1.2Travel cost&amp;1.3ind.sup. '!$L$11:$L$1306,'Beneficiaries WP'!H$5)+SUMIFS('1.2Travel cost&amp;1.3ind.sup. '!$U$11:$U$1306,'1.2Travel cost&amp;1.3ind.sup. '!$A$11:$A$1306,'Beneficiaries WP'!$A44,'1.2Travel cost&amp;1.3ind.sup. '!$L$11:$L$1306,'Beneficiaries WP'!H$5)+SUMIFS('1.4 Equipment'!$T$10:$T$209,'1.4 Equipment'!$A$10:$A$209,'Beneficiaries WP'!$A44,'1.4 Equipment'!$L$10:$L$209,'Beneficiaries WP'!H$5)+SUMIFS('1.5 Other costs'!$O$10:$O$309,'1.5 Other costs'!$A$10:$A$309,'Beneficiaries WP'!$A44,'1.5 Other costs'!$L$10:$L$309,'Beneficiaries WP'!H$5)</f>
        <v>0</v>
      </c>
      <c r="I44" s="343">
        <f>SUMIFS('1.1 Staff cost'!$N$11:$N$102,'1.1 Staff cost'!$A$11:$A$102,'Beneficiaries WP'!$A44,'1.1 Staff cost'!$K$11:$K$102,'Beneficiaries WP'!I$5)+SUMIFS('1.2Travel cost&amp;1.3ind.sup. '!$T$11:$T$1306,'1.2Travel cost&amp;1.3ind.sup. '!$A$11:$A$1306,'Beneficiaries WP'!$A44,'1.2Travel cost&amp;1.3ind.sup. '!$L$11:$L$1306,'Beneficiaries WP'!I$5)+SUMIFS('1.2Travel cost&amp;1.3ind.sup. '!$U$11:$U$1306,'1.2Travel cost&amp;1.3ind.sup. '!$A$11:$A$1306,'Beneficiaries WP'!$A44,'1.2Travel cost&amp;1.3ind.sup. '!$L$11:$L$1306,'Beneficiaries WP'!I$5)+SUMIFS('1.4 Equipment'!$T$10:$T$209,'1.4 Equipment'!$A$10:$A$209,'Beneficiaries WP'!$A44,'1.4 Equipment'!$L$10:$L$209,'Beneficiaries WP'!I$5)+SUMIFS('1.5 Other costs'!$O$10:$O$309,'1.5 Other costs'!$A$10:$A$309,'Beneficiaries WP'!$A44,'1.5 Other costs'!$L$10:$L$309,'Beneficiaries WP'!I$5)</f>
        <v>0</v>
      </c>
      <c r="J44" s="343">
        <f>SUMIFS('1.1 Staff cost'!$N$11:$N$102,'1.1 Staff cost'!$A$11:$A$102,'Beneficiaries WP'!$A44,'1.1 Staff cost'!$K$11:$K$102,'Beneficiaries WP'!J$5)+SUMIFS('1.2Travel cost&amp;1.3ind.sup. '!$T$11:$T$1306,'1.2Travel cost&amp;1.3ind.sup. '!$A$11:$A$1306,'Beneficiaries WP'!$A44,'1.2Travel cost&amp;1.3ind.sup. '!$L$11:$L$1306,'Beneficiaries WP'!J$5)+SUMIFS('1.2Travel cost&amp;1.3ind.sup. '!$U$11:$U$1306,'1.2Travel cost&amp;1.3ind.sup. '!$A$11:$A$1306,'Beneficiaries WP'!$A44,'1.2Travel cost&amp;1.3ind.sup. '!$L$11:$L$1306,'Beneficiaries WP'!J$5)+SUMIFS('1.4 Equipment'!$T$10:$T$209,'1.4 Equipment'!$A$10:$A$209,'Beneficiaries WP'!$A44,'1.4 Equipment'!$L$10:$L$209,'Beneficiaries WP'!J$5)+SUMIFS('1.5 Other costs'!$O$10:$O$309,'1.5 Other costs'!$A$10:$A$309,'Beneficiaries WP'!$A44,'1.5 Other costs'!$L$10:$L$309,'Beneficiaries WP'!J$5)</f>
        <v>0</v>
      </c>
      <c r="K44" s="343">
        <f>SUMIFS('1.1 Staff cost'!$N$11:$N$102,'1.1 Staff cost'!$A$11:$A$102,'Beneficiaries WP'!$A44,'1.1 Staff cost'!$K$11:$K$102,'Beneficiaries WP'!K$5)+SUMIFS('1.2Travel cost&amp;1.3ind.sup. '!$T$11:$T$1306,'1.2Travel cost&amp;1.3ind.sup. '!$A$11:$A$1306,'Beneficiaries WP'!$A44,'1.2Travel cost&amp;1.3ind.sup. '!$L$11:$L$1306,'Beneficiaries WP'!K$5)+SUMIFS('1.2Travel cost&amp;1.3ind.sup. '!$U$11:$U$1306,'1.2Travel cost&amp;1.3ind.sup. '!$A$11:$A$1306,'Beneficiaries WP'!$A44,'1.2Travel cost&amp;1.3ind.sup. '!$L$11:$L$1306,'Beneficiaries WP'!K$5)+SUMIFS('1.4 Equipment'!$T$10:$T$209,'1.4 Equipment'!$A$10:$A$209,'Beneficiaries WP'!$A44,'1.4 Equipment'!$L$10:$L$209,'Beneficiaries WP'!K$5)+SUMIFS('1.5 Other costs'!$O$10:$O$309,'1.5 Other costs'!$A$10:$A$309,'Beneficiaries WP'!$A44,'1.5 Other costs'!$L$10:$L$309,'Beneficiaries WP'!K$5)</f>
        <v>0</v>
      </c>
      <c r="L44" s="343">
        <f>SUMIFS('1.1 Staff cost'!$N$11:$N$102,'1.1 Staff cost'!$A$11:$A$102,'Beneficiaries WP'!$A44,'1.1 Staff cost'!$K$11:$K$102,'Beneficiaries WP'!L$5)+SUMIFS('1.2Travel cost&amp;1.3ind.sup. '!$T$11:$T$1306,'1.2Travel cost&amp;1.3ind.sup. '!$A$11:$A$1306,'Beneficiaries WP'!$A44,'1.2Travel cost&amp;1.3ind.sup. '!$L$11:$L$1306,'Beneficiaries WP'!L$5)+SUMIFS('1.2Travel cost&amp;1.3ind.sup. '!$U$11:$U$1306,'1.2Travel cost&amp;1.3ind.sup. '!$A$11:$A$1306,'Beneficiaries WP'!$A44,'1.2Travel cost&amp;1.3ind.sup. '!$L$11:$L$1306,'Beneficiaries WP'!L$5)+SUMIFS('1.4 Equipment'!$T$10:$T$209,'1.4 Equipment'!$A$10:$A$209,'Beneficiaries WP'!$A44,'1.4 Equipment'!$L$10:$L$209,'Beneficiaries WP'!L$5)+SUMIFS('1.5 Other costs'!$O$10:$O$309,'1.5 Other costs'!$A$10:$A$309,'Beneficiaries WP'!$A44,'1.5 Other costs'!$L$10:$L$309,'Beneficiaries WP'!L$5)</f>
        <v>0</v>
      </c>
      <c r="M44" s="343">
        <f>SUMIFS('1.1 Staff cost'!$N$11:$N$102,'1.1 Staff cost'!$A$11:$A$102,'Beneficiaries WP'!$A44,'1.1 Staff cost'!$K$11:$K$102,'Beneficiaries WP'!M$5)+SUMIFS('1.2Travel cost&amp;1.3ind.sup. '!$T$11:$T$1306,'1.2Travel cost&amp;1.3ind.sup. '!$A$11:$A$1306,'Beneficiaries WP'!$A44,'1.2Travel cost&amp;1.3ind.sup. '!$L$11:$L$1306,'Beneficiaries WP'!M$5)+SUMIFS('1.2Travel cost&amp;1.3ind.sup. '!$U$11:$U$1306,'1.2Travel cost&amp;1.3ind.sup. '!$A$11:$A$1306,'Beneficiaries WP'!$A44,'1.2Travel cost&amp;1.3ind.sup. '!$L$11:$L$1306,'Beneficiaries WP'!M$5)+SUMIFS('1.4 Equipment'!$T$10:$T$209,'1.4 Equipment'!$A$10:$A$209,'Beneficiaries WP'!$A44,'1.4 Equipment'!$L$10:$L$209,'Beneficiaries WP'!M$5)+SUMIFS('1.5 Other costs'!$O$10:$O$309,'1.5 Other costs'!$A$10:$A$309,'Beneficiaries WP'!$A44,'1.5 Other costs'!$L$10:$L$309,'Beneficiaries WP'!M$5)</f>
        <v>0</v>
      </c>
      <c r="N44" s="343">
        <f>SUMIFS('1.1 Staff cost'!$N$11:$N$102,'1.1 Staff cost'!$A$11:$A$102,'Beneficiaries WP'!$A44,'1.1 Staff cost'!$K$11:$K$102,'Beneficiaries WP'!N$5)+SUMIFS('1.2Travel cost&amp;1.3ind.sup. '!$T$11:$T$1306,'1.2Travel cost&amp;1.3ind.sup. '!$A$11:$A$1306,'Beneficiaries WP'!$A44,'1.2Travel cost&amp;1.3ind.sup. '!$L$11:$L$1306,'Beneficiaries WP'!N$5)+SUMIFS('1.2Travel cost&amp;1.3ind.sup. '!$U$11:$U$1306,'1.2Travel cost&amp;1.3ind.sup. '!$A$11:$A$1306,'Beneficiaries WP'!$A44,'1.2Travel cost&amp;1.3ind.sup. '!$L$11:$L$1306,'Beneficiaries WP'!N$5)+SUMIFS('1.4 Equipment'!$T$10:$T$209,'1.4 Equipment'!$A$10:$A$209,'Beneficiaries WP'!$A44,'1.4 Equipment'!$L$10:$L$209,'Beneficiaries WP'!N$5)+SUMIFS('1.5 Other costs'!$O$10:$O$309,'1.5 Other costs'!$A$10:$A$309,'Beneficiaries WP'!$A44,'1.5 Other costs'!$L$10:$L$309,'Beneficiaries WP'!N$5)</f>
        <v>0</v>
      </c>
      <c r="O44" s="343">
        <f>SUMIFS('1.1 Staff cost'!$N$11:$N$102,'1.1 Staff cost'!$A$11:$A$102,'Beneficiaries WP'!$A44,'1.1 Staff cost'!$K$11:$K$102,'Beneficiaries WP'!O$5)+SUMIFS('1.2Travel cost&amp;1.3ind.sup. '!$T$11:$T$1306,'1.2Travel cost&amp;1.3ind.sup. '!$A$11:$A$1306,'Beneficiaries WP'!$A44,'1.2Travel cost&amp;1.3ind.sup. '!$L$11:$L$1306,'Beneficiaries WP'!O$5)+SUMIFS('1.2Travel cost&amp;1.3ind.sup. '!$U$11:$U$1306,'1.2Travel cost&amp;1.3ind.sup. '!$A$11:$A$1306,'Beneficiaries WP'!$A44,'1.2Travel cost&amp;1.3ind.sup. '!$L$11:$L$1306,'Beneficiaries WP'!O$5)+SUMIFS('1.4 Equipment'!$T$10:$T$209,'1.4 Equipment'!$A$10:$A$209,'Beneficiaries WP'!$A44,'1.4 Equipment'!$L$10:$L$209,'Beneficiaries WP'!O$5)+SUMIFS('1.5 Other costs'!$O$10:$O$309,'1.5 Other costs'!$A$10:$A$309,'Beneficiaries WP'!$A44,'1.5 Other costs'!$L$10:$L$309,'Beneficiaries WP'!O$5)</f>
        <v>0</v>
      </c>
      <c r="P44" s="341">
        <f t="shared" si="2"/>
        <v>0</v>
      </c>
      <c r="Q44" s="344" t="str">
        <f t="shared" si="4"/>
        <v/>
      </c>
      <c r="R44" s="342" t="e">
        <f>+(P44*$R$7)*('Summary Financial Statement'!$K$24/'Summary Financial Statement'!$H$24)</f>
        <v>#DIV/0!</v>
      </c>
      <c r="S44" s="445" t="e">
        <f>+Beneficiaries!#REF!</f>
        <v>#REF!</v>
      </c>
      <c r="T44" s="445" t="e">
        <f>+Beneficiaries!#REF!</f>
        <v>#REF!</v>
      </c>
      <c r="U44" s="443" t="str">
        <f>IF(Beneficiaries!L44=0,"",Beneficiaries!L44)</f>
        <v/>
      </c>
      <c r="V44" s="444" t="str">
        <f>IF(Beneficiaries!M44=0,"",Beneficiaries!M44)</f>
        <v/>
      </c>
      <c r="W44" s="354" t="e">
        <f>#REF!</f>
        <v>#REF!</v>
      </c>
      <c r="X44" s="75"/>
      <c r="Y44" s="12" t="str">
        <f t="shared" si="3"/>
        <v/>
      </c>
      <c r="Z44" s="336"/>
      <c r="AA44" s="333">
        <f>+DAYS360('Summary Financial Statement'!$I$9,'Summary Financial Statement'!$L$9)/30</f>
        <v>0</v>
      </c>
      <c r="AB44" s="334">
        <f t="shared" si="5"/>
        <v>0</v>
      </c>
      <c r="AC44" s="335">
        <f>IF(Y44="",0,'Summary Financial Statement'!$Q$22*'Summary Financial Statement'!$E$24*'Beneficiaries WP'!Q44*'Beneficiaries WP'!$AB44)</f>
        <v>0</v>
      </c>
    </row>
    <row r="45" spans="1:29" ht="13.5" x14ac:dyDescent="0.25">
      <c r="A45" s="141" t="s">
        <v>182</v>
      </c>
      <c r="B45" s="437">
        <f>+Beneficiaries!B45</f>
        <v>0</v>
      </c>
      <c r="C45" s="435">
        <f>+Beneficiaries!C45</f>
        <v>0</v>
      </c>
      <c r="D45" s="343">
        <f>SUMIFS('1.1 Staff cost'!$N$11:$N$102,'1.1 Staff cost'!$A$11:$A$102,'Beneficiaries WP'!$A45,'1.1 Staff cost'!$K$11:$K$102,'Beneficiaries WP'!D$5)+SUMIFS('1.2Travel cost&amp;1.3ind.sup. '!$T$11:$T$1306,'1.2Travel cost&amp;1.3ind.sup. '!$A$11:$A$1306,'Beneficiaries WP'!$A45,'1.2Travel cost&amp;1.3ind.sup. '!$L$11:$L$1306,'Beneficiaries WP'!D$5)+SUMIFS('1.2Travel cost&amp;1.3ind.sup. '!$U$11:$U$1306,'1.2Travel cost&amp;1.3ind.sup. '!$A$11:$A$1306,'Beneficiaries WP'!$A45,'1.2Travel cost&amp;1.3ind.sup. '!$L$11:$L$1306,'Beneficiaries WP'!D$5)+SUMIFS('1.4 Equipment'!$T$10:$T$209,'1.4 Equipment'!$A$10:$A$209,'Beneficiaries WP'!$A45,'1.4 Equipment'!$L$10:$L$209,'Beneficiaries WP'!D$5)+SUMIFS('1.5 Other costs'!$O$10:$O$309,'1.5 Other costs'!$A$10:$A$309,'Beneficiaries WP'!$A45,'1.5 Other costs'!$L$10:$L$309,'Beneficiaries WP'!D$5)</f>
        <v>0</v>
      </c>
      <c r="E45" s="343">
        <f>SUMIFS('1.1 Staff cost'!$N$11:$N$102,'1.1 Staff cost'!$A$11:$A$102,'Beneficiaries WP'!$A45,'1.1 Staff cost'!$K$11:$K$102,'Beneficiaries WP'!E$5)+SUMIFS('1.2Travel cost&amp;1.3ind.sup. '!$T$11:$T$1306,'1.2Travel cost&amp;1.3ind.sup. '!$A$11:$A$1306,'Beneficiaries WP'!$A45,'1.2Travel cost&amp;1.3ind.sup. '!$L$11:$L$1306,'Beneficiaries WP'!E$5)+SUMIFS('1.2Travel cost&amp;1.3ind.sup. '!$U$11:$U$1306,'1.2Travel cost&amp;1.3ind.sup. '!$A$11:$A$1306,'Beneficiaries WP'!$A45,'1.2Travel cost&amp;1.3ind.sup. '!$L$11:$L$1306,'Beneficiaries WP'!E$5)+SUMIFS('1.4 Equipment'!$T$10:$T$209,'1.4 Equipment'!$A$10:$A$209,'Beneficiaries WP'!$A45,'1.4 Equipment'!$L$10:$L$209,'Beneficiaries WP'!E$5)+SUMIFS('1.5 Other costs'!$O$10:$O$309,'1.5 Other costs'!$A$10:$A$309,'Beneficiaries WP'!$A45,'1.5 Other costs'!$L$10:$L$309,'Beneficiaries WP'!E$5)</f>
        <v>0</v>
      </c>
      <c r="F45" s="343">
        <f>SUMIFS('1.1 Staff cost'!$N$11:$N$102,'1.1 Staff cost'!$A$11:$A$102,'Beneficiaries WP'!$A45,'1.1 Staff cost'!$K$11:$K$102,'Beneficiaries WP'!F$5)+SUMIFS('1.2Travel cost&amp;1.3ind.sup. '!$T$11:$T$1306,'1.2Travel cost&amp;1.3ind.sup. '!$A$11:$A$1306,'Beneficiaries WP'!$A45,'1.2Travel cost&amp;1.3ind.sup. '!$L$11:$L$1306,'Beneficiaries WP'!F$5)+SUMIFS('1.2Travel cost&amp;1.3ind.sup. '!$U$11:$U$1306,'1.2Travel cost&amp;1.3ind.sup. '!$A$11:$A$1306,'Beneficiaries WP'!$A45,'1.2Travel cost&amp;1.3ind.sup. '!$L$11:$L$1306,'Beneficiaries WP'!F$5)+SUMIFS('1.4 Equipment'!$T$10:$T$209,'1.4 Equipment'!$A$10:$A$209,'Beneficiaries WP'!$A45,'1.4 Equipment'!$L$10:$L$209,'Beneficiaries WP'!F$5)+SUMIFS('1.5 Other costs'!$O$10:$O$309,'1.5 Other costs'!$A$10:$A$309,'Beneficiaries WP'!$A45,'1.5 Other costs'!$L$10:$L$309,'Beneficiaries WP'!F$5)</f>
        <v>0</v>
      </c>
      <c r="G45" s="343">
        <f>SUMIFS('1.1 Staff cost'!$N$11:$N$102,'1.1 Staff cost'!$A$11:$A$102,'Beneficiaries WP'!$A45,'1.1 Staff cost'!$K$11:$K$102,'Beneficiaries WP'!G$5)+SUMIFS('1.2Travel cost&amp;1.3ind.sup. '!$T$11:$T$1306,'1.2Travel cost&amp;1.3ind.sup. '!$A$11:$A$1306,'Beneficiaries WP'!$A45,'1.2Travel cost&amp;1.3ind.sup. '!$L$11:$L$1306,'Beneficiaries WP'!G$5)+SUMIFS('1.2Travel cost&amp;1.3ind.sup. '!$U$11:$U$1306,'1.2Travel cost&amp;1.3ind.sup. '!$A$11:$A$1306,'Beneficiaries WP'!$A45,'1.2Travel cost&amp;1.3ind.sup. '!$L$11:$L$1306,'Beneficiaries WP'!G$5)+SUMIFS('1.4 Equipment'!$T$10:$T$209,'1.4 Equipment'!$A$10:$A$209,'Beneficiaries WP'!$A45,'1.4 Equipment'!$L$10:$L$209,'Beneficiaries WP'!G$5)+SUMIFS('1.5 Other costs'!$O$10:$O$309,'1.5 Other costs'!$A$10:$A$309,'Beneficiaries WP'!$A45,'1.5 Other costs'!$L$10:$L$309,'Beneficiaries WP'!G$5)</f>
        <v>0</v>
      </c>
      <c r="H45" s="343">
        <f>SUMIFS('1.1 Staff cost'!$N$11:$N$102,'1.1 Staff cost'!$A$11:$A$102,'Beneficiaries WP'!$A45,'1.1 Staff cost'!$K$11:$K$102,'Beneficiaries WP'!H$5)+SUMIFS('1.2Travel cost&amp;1.3ind.sup. '!$T$11:$T$1306,'1.2Travel cost&amp;1.3ind.sup. '!$A$11:$A$1306,'Beneficiaries WP'!$A45,'1.2Travel cost&amp;1.3ind.sup. '!$L$11:$L$1306,'Beneficiaries WP'!H$5)+SUMIFS('1.2Travel cost&amp;1.3ind.sup. '!$U$11:$U$1306,'1.2Travel cost&amp;1.3ind.sup. '!$A$11:$A$1306,'Beneficiaries WP'!$A45,'1.2Travel cost&amp;1.3ind.sup. '!$L$11:$L$1306,'Beneficiaries WP'!H$5)+SUMIFS('1.4 Equipment'!$T$10:$T$209,'1.4 Equipment'!$A$10:$A$209,'Beneficiaries WP'!$A45,'1.4 Equipment'!$L$10:$L$209,'Beneficiaries WP'!H$5)+SUMIFS('1.5 Other costs'!$O$10:$O$309,'1.5 Other costs'!$A$10:$A$309,'Beneficiaries WP'!$A45,'1.5 Other costs'!$L$10:$L$309,'Beneficiaries WP'!H$5)</f>
        <v>0</v>
      </c>
      <c r="I45" s="343">
        <f>SUMIFS('1.1 Staff cost'!$N$11:$N$102,'1.1 Staff cost'!$A$11:$A$102,'Beneficiaries WP'!$A45,'1.1 Staff cost'!$K$11:$K$102,'Beneficiaries WP'!I$5)+SUMIFS('1.2Travel cost&amp;1.3ind.sup. '!$T$11:$T$1306,'1.2Travel cost&amp;1.3ind.sup. '!$A$11:$A$1306,'Beneficiaries WP'!$A45,'1.2Travel cost&amp;1.3ind.sup. '!$L$11:$L$1306,'Beneficiaries WP'!I$5)+SUMIFS('1.2Travel cost&amp;1.3ind.sup. '!$U$11:$U$1306,'1.2Travel cost&amp;1.3ind.sup. '!$A$11:$A$1306,'Beneficiaries WP'!$A45,'1.2Travel cost&amp;1.3ind.sup. '!$L$11:$L$1306,'Beneficiaries WP'!I$5)+SUMIFS('1.4 Equipment'!$T$10:$T$209,'1.4 Equipment'!$A$10:$A$209,'Beneficiaries WP'!$A45,'1.4 Equipment'!$L$10:$L$209,'Beneficiaries WP'!I$5)+SUMIFS('1.5 Other costs'!$O$10:$O$309,'1.5 Other costs'!$A$10:$A$309,'Beneficiaries WP'!$A45,'1.5 Other costs'!$L$10:$L$309,'Beneficiaries WP'!I$5)</f>
        <v>0</v>
      </c>
      <c r="J45" s="343">
        <f>SUMIFS('1.1 Staff cost'!$N$11:$N$102,'1.1 Staff cost'!$A$11:$A$102,'Beneficiaries WP'!$A45,'1.1 Staff cost'!$K$11:$K$102,'Beneficiaries WP'!J$5)+SUMIFS('1.2Travel cost&amp;1.3ind.sup. '!$T$11:$T$1306,'1.2Travel cost&amp;1.3ind.sup. '!$A$11:$A$1306,'Beneficiaries WP'!$A45,'1.2Travel cost&amp;1.3ind.sup. '!$L$11:$L$1306,'Beneficiaries WP'!J$5)+SUMIFS('1.2Travel cost&amp;1.3ind.sup. '!$U$11:$U$1306,'1.2Travel cost&amp;1.3ind.sup. '!$A$11:$A$1306,'Beneficiaries WP'!$A45,'1.2Travel cost&amp;1.3ind.sup. '!$L$11:$L$1306,'Beneficiaries WP'!J$5)+SUMIFS('1.4 Equipment'!$T$10:$T$209,'1.4 Equipment'!$A$10:$A$209,'Beneficiaries WP'!$A45,'1.4 Equipment'!$L$10:$L$209,'Beneficiaries WP'!J$5)+SUMIFS('1.5 Other costs'!$O$10:$O$309,'1.5 Other costs'!$A$10:$A$309,'Beneficiaries WP'!$A45,'1.5 Other costs'!$L$10:$L$309,'Beneficiaries WP'!J$5)</f>
        <v>0</v>
      </c>
      <c r="K45" s="343">
        <f>SUMIFS('1.1 Staff cost'!$N$11:$N$102,'1.1 Staff cost'!$A$11:$A$102,'Beneficiaries WP'!$A45,'1.1 Staff cost'!$K$11:$K$102,'Beneficiaries WP'!K$5)+SUMIFS('1.2Travel cost&amp;1.3ind.sup. '!$T$11:$T$1306,'1.2Travel cost&amp;1.3ind.sup. '!$A$11:$A$1306,'Beneficiaries WP'!$A45,'1.2Travel cost&amp;1.3ind.sup. '!$L$11:$L$1306,'Beneficiaries WP'!K$5)+SUMIFS('1.2Travel cost&amp;1.3ind.sup. '!$U$11:$U$1306,'1.2Travel cost&amp;1.3ind.sup. '!$A$11:$A$1306,'Beneficiaries WP'!$A45,'1.2Travel cost&amp;1.3ind.sup. '!$L$11:$L$1306,'Beneficiaries WP'!K$5)+SUMIFS('1.4 Equipment'!$T$10:$T$209,'1.4 Equipment'!$A$10:$A$209,'Beneficiaries WP'!$A45,'1.4 Equipment'!$L$10:$L$209,'Beneficiaries WP'!K$5)+SUMIFS('1.5 Other costs'!$O$10:$O$309,'1.5 Other costs'!$A$10:$A$309,'Beneficiaries WP'!$A45,'1.5 Other costs'!$L$10:$L$309,'Beneficiaries WP'!K$5)</f>
        <v>0</v>
      </c>
      <c r="L45" s="343">
        <f>SUMIFS('1.1 Staff cost'!$N$11:$N$102,'1.1 Staff cost'!$A$11:$A$102,'Beneficiaries WP'!$A45,'1.1 Staff cost'!$K$11:$K$102,'Beneficiaries WP'!L$5)+SUMIFS('1.2Travel cost&amp;1.3ind.sup. '!$T$11:$T$1306,'1.2Travel cost&amp;1.3ind.sup. '!$A$11:$A$1306,'Beneficiaries WP'!$A45,'1.2Travel cost&amp;1.3ind.sup. '!$L$11:$L$1306,'Beneficiaries WP'!L$5)+SUMIFS('1.2Travel cost&amp;1.3ind.sup. '!$U$11:$U$1306,'1.2Travel cost&amp;1.3ind.sup. '!$A$11:$A$1306,'Beneficiaries WP'!$A45,'1.2Travel cost&amp;1.3ind.sup. '!$L$11:$L$1306,'Beneficiaries WP'!L$5)+SUMIFS('1.4 Equipment'!$T$10:$T$209,'1.4 Equipment'!$A$10:$A$209,'Beneficiaries WP'!$A45,'1.4 Equipment'!$L$10:$L$209,'Beneficiaries WP'!L$5)+SUMIFS('1.5 Other costs'!$O$10:$O$309,'1.5 Other costs'!$A$10:$A$309,'Beneficiaries WP'!$A45,'1.5 Other costs'!$L$10:$L$309,'Beneficiaries WP'!L$5)</f>
        <v>0</v>
      </c>
      <c r="M45" s="343">
        <f>SUMIFS('1.1 Staff cost'!$N$11:$N$102,'1.1 Staff cost'!$A$11:$A$102,'Beneficiaries WP'!$A45,'1.1 Staff cost'!$K$11:$K$102,'Beneficiaries WP'!M$5)+SUMIFS('1.2Travel cost&amp;1.3ind.sup. '!$T$11:$T$1306,'1.2Travel cost&amp;1.3ind.sup. '!$A$11:$A$1306,'Beneficiaries WP'!$A45,'1.2Travel cost&amp;1.3ind.sup. '!$L$11:$L$1306,'Beneficiaries WP'!M$5)+SUMIFS('1.2Travel cost&amp;1.3ind.sup. '!$U$11:$U$1306,'1.2Travel cost&amp;1.3ind.sup. '!$A$11:$A$1306,'Beneficiaries WP'!$A45,'1.2Travel cost&amp;1.3ind.sup. '!$L$11:$L$1306,'Beneficiaries WP'!M$5)+SUMIFS('1.4 Equipment'!$T$10:$T$209,'1.4 Equipment'!$A$10:$A$209,'Beneficiaries WP'!$A45,'1.4 Equipment'!$L$10:$L$209,'Beneficiaries WP'!M$5)+SUMIFS('1.5 Other costs'!$O$10:$O$309,'1.5 Other costs'!$A$10:$A$309,'Beneficiaries WP'!$A45,'1.5 Other costs'!$L$10:$L$309,'Beneficiaries WP'!M$5)</f>
        <v>0</v>
      </c>
      <c r="N45" s="343">
        <f>SUMIFS('1.1 Staff cost'!$N$11:$N$102,'1.1 Staff cost'!$A$11:$A$102,'Beneficiaries WP'!$A45,'1.1 Staff cost'!$K$11:$K$102,'Beneficiaries WP'!N$5)+SUMIFS('1.2Travel cost&amp;1.3ind.sup. '!$T$11:$T$1306,'1.2Travel cost&amp;1.3ind.sup. '!$A$11:$A$1306,'Beneficiaries WP'!$A45,'1.2Travel cost&amp;1.3ind.sup. '!$L$11:$L$1306,'Beneficiaries WP'!N$5)+SUMIFS('1.2Travel cost&amp;1.3ind.sup. '!$U$11:$U$1306,'1.2Travel cost&amp;1.3ind.sup. '!$A$11:$A$1306,'Beneficiaries WP'!$A45,'1.2Travel cost&amp;1.3ind.sup. '!$L$11:$L$1306,'Beneficiaries WP'!N$5)+SUMIFS('1.4 Equipment'!$T$10:$T$209,'1.4 Equipment'!$A$10:$A$209,'Beneficiaries WP'!$A45,'1.4 Equipment'!$L$10:$L$209,'Beneficiaries WP'!N$5)+SUMIFS('1.5 Other costs'!$O$10:$O$309,'1.5 Other costs'!$A$10:$A$309,'Beneficiaries WP'!$A45,'1.5 Other costs'!$L$10:$L$309,'Beneficiaries WP'!N$5)</f>
        <v>0</v>
      </c>
      <c r="O45" s="343">
        <f>SUMIFS('1.1 Staff cost'!$N$11:$N$102,'1.1 Staff cost'!$A$11:$A$102,'Beneficiaries WP'!$A45,'1.1 Staff cost'!$K$11:$K$102,'Beneficiaries WP'!O$5)+SUMIFS('1.2Travel cost&amp;1.3ind.sup. '!$T$11:$T$1306,'1.2Travel cost&amp;1.3ind.sup. '!$A$11:$A$1306,'Beneficiaries WP'!$A45,'1.2Travel cost&amp;1.3ind.sup. '!$L$11:$L$1306,'Beneficiaries WP'!O$5)+SUMIFS('1.2Travel cost&amp;1.3ind.sup. '!$U$11:$U$1306,'1.2Travel cost&amp;1.3ind.sup. '!$A$11:$A$1306,'Beneficiaries WP'!$A45,'1.2Travel cost&amp;1.3ind.sup. '!$L$11:$L$1306,'Beneficiaries WP'!O$5)+SUMIFS('1.4 Equipment'!$T$10:$T$209,'1.4 Equipment'!$A$10:$A$209,'Beneficiaries WP'!$A45,'1.4 Equipment'!$L$10:$L$209,'Beneficiaries WP'!O$5)+SUMIFS('1.5 Other costs'!$O$10:$O$309,'1.5 Other costs'!$A$10:$A$309,'Beneficiaries WP'!$A45,'1.5 Other costs'!$L$10:$L$309,'Beneficiaries WP'!O$5)</f>
        <v>0</v>
      </c>
      <c r="P45" s="341">
        <f t="shared" si="2"/>
        <v>0</v>
      </c>
      <c r="Q45" s="344" t="str">
        <f t="shared" si="4"/>
        <v/>
      </c>
      <c r="R45" s="342" t="e">
        <f>+(P45*$R$7)*('Summary Financial Statement'!$K$24/'Summary Financial Statement'!$H$24)</f>
        <v>#DIV/0!</v>
      </c>
      <c r="S45" s="445" t="e">
        <f>+Beneficiaries!#REF!</f>
        <v>#REF!</v>
      </c>
      <c r="T45" s="445" t="e">
        <f>+Beneficiaries!#REF!</f>
        <v>#REF!</v>
      </c>
      <c r="U45" s="443" t="str">
        <f>IF(Beneficiaries!L45=0,"",Beneficiaries!L45)</f>
        <v/>
      </c>
      <c r="V45" s="444" t="str">
        <f>IF(Beneficiaries!M45=0,"",Beneficiaries!M45)</f>
        <v/>
      </c>
      <c r="W45" s="354" t="e">
        <f>#REF!</f>
        <v>#REF!</v>
      </c>
      <c r="X45" s="75"/>
      <c r="Y45" s="12" t="str">
        <f t="shared" si="3"/>
        <v/>
      </c>
      <c r="Z45" s="336"/>
      <c r="AA45" s="333">
        <f>+DAYS360('Summary Financial Statement'!$I$9,'Summary Financial Statement'!$L$9)/30</f>
        <v>0</v>
      </c>
      <c r="AB45" s="334">
        <f t="shared" si="5"/>
        <v>0</v>
      </c>
      <c r="AC45" s="335">
        <f>IF(Y45="",0,'Summary Financial Statement'!$Q$22*'Summary Financial Statement'!$E$24*'Beneficiaries WP'!Q45*'Beneficiaries WP'!$AB45)</f>
        <v>0</v>
      </c>
    </row>
    <row r="46" spans="1:29" ht="13.5" x14ac:dyDescent="0.25">
      <c r="A46" s="141" t="s">
        <v>183</v>
      </c>
      <c r="B46" s="437">
        <f>+Beneficiaries!B46</f>
        <v>0</v>
      </c>
      <c r="C46" s="435">
        <f>+Beneficiaries!C46</f>
        <v>0</v>
      </c>
      <c r="D46" s="343">
        <f>SUMIFS('1.1 Staff cost'!$N$11:$N$102,'1.1 Staff cost'!$A$11:$A$102,'Beneficiaries WP'!$A46,'1.1 Staff cost'!$K$11:$K$102,'Beneficiaries WP'!D$5)+SUMIFS('1.2Travel cost&amp;1.3ind.sup. '!$T$11:$T$1306,'1.2Travel cost&amp;1.3ind.sup. '!$A$11:$A$1306,'Beneficiaries WP'!$A46,'1.2Travel cost&amp;1.3ind.sup. '!$L$11:$L$1306,'Beneficiaries WP'!D$5)+SUMIFS('1.2Travel cost&amp;1.3ind.sup. '!$U$11:$U$1306,'1.2Travel cost&amp;1.3ind.sup. '!$A$11:$A$1306,'Beneficiaries WP'!$A46,'1.2Travel cost&amp;1.3ind.sup. '!$L$11:$L$1306,'Beneficiaries WP'!D$5)+SUMIFS('1.4 Equipment'!$T$10:$T$209,'1.4 Equipment'!$A$10:$A$209,'Beneficiaries WP'!$A46,'1.4 Equipment'!$L$10:$L$209,'Beneficiaries WP'!D$5)+SUMIFS('1.5 Other costs'!$O$10:$O$309,'1.5 Other costs'!$A$10:$A$309,'Beneficiaries WP'!$A46,'1.5 Other costs'!$L$10:$L$309,'Beneficiaries WP'!D$5)</f>
        <v>0</v>
      </c>
      <c r="E46" s="343">
        <f>SUMIFS('1.1 Staff cost'!$N$11:$N$102,'1.1 Staff cost'!$A$11:$A$102,'Beneficiaries WP'!$A46,'1.1 Staff cost'!$K$11:$K$102,'Beneficiaries WP'!E$5)+SUMIFS('1.2Travel cost&amp;1.3ind.sup. '!$T$11:$T$1306,'1.2Travel cost&amp;1.3ind.sup. '!$A$11:$A$1306,'Beneficiaries WP'!$A46,'1.2Travel cost&amp;1.3ind.sup. '!$L$11:$L$1306,'Beneficiaries WP'!E$5)+SUMIFS('1.2Travel cost&amp;1.3ind.sup. '!$U$11:$U$1306,'1.2Travel cost&amp;1.3ind.sup. '!$A$11:$A$1306,'Beneficiaries WP'!$A46,'1.2Travel cost&amp;1.3ind.sup. '!$L$11:$L$1306,'Beneficiaries WP'!E$5)+SUMIFS('1.4 Equipment'!$T$10:$T$209,'1.4 Equipment'!$A$10:$A$209,'Beneficiaries WP'!$A46,'1.4 Equipment'!$L$10:$L$209,'Beneficiaries WP'!E$5)+SUMIFS('1.5 Other costs'!$O$10:$O$309,'1.5 Other costs'!$A$10:$A$309,'Beneficiaries WP'!$A46,'1.5 Other costs'!$L$10:$L$309,'Beneficiaries WP'!E$5)</f>
        <v>0</v>
      </c>
      <c r="F46" s="343">
        <f>SUMIFS('1.1 Staff cost'!$N$11:$N$102,'1.1 Staff cost'!$A$11:$A$102,'Beneficiaries WP'!$A46,'1.1 Staff cost'!$K$11:$K$102,'Beneficiaries WP'!F$5)+SUMIFS('1.2Travel cost&amp;1.3ind.sup. '!$T$11:$T$1306,'1.2Travel cost&amp;1.3ind.sup. '!$A$11:$A$1306,'Beneficiaries WP'!$A46,'1.2Travel cost&amp;1.3ind.sup. '!$L$11:$L$1306,'Beneficiaries WP'!F$5)+SUMIFS('1.2Travel cost&amp;1.3ind.sup. '!$U$11:$U$1306,'1.2Travel cost&amp;1.3ind.sup. '!$A$11:$A$1306,'Beneficiaries WP'!$A46,'1.2Travel cost&amp;1.3ind.sup. '!$L$11:$L$1306,'Beneficiaries WP'!F$5)+SUMIFS('1.4 Equipment'!$T$10:$T$209,'1.4 Equipment'!$A$10:$A$209,'Beneficiaries WP'!$A46,'1.4 Equipment'!$L$10:$L$209,'Beneficiaries WP'!F$5)+SUMIFS('1.5 Other costs'!$O$10:$O$309,'1.5 Other costs'!$A$10:$A$309,'Beneficiaries WP'!$A46,'1.5 Other costs'!$L$10:$L$309,'Beneficiaries WP'!F$5)</f>
        <v>0</v>
      </c>
      <c r="G46" s="343">
        <f>SUMIFS('1.1 Staff cost'!$N$11:$N$102,'1.1 Staff cost'!$A$11:$A$102,'Beneficiaries WP'!$A46,'1.1 Staff cost'!$K$11:$K$102,'Beneficiaries WP'!G$5)+SUMIFS('1.2Travel cost&amp;1.3ind.sup. '!$T$11:$T$1306,'1.2Travel cost&amp;1.3ind.sup. '!$A$11:$A$1306,'Beneficiaries WP'!$A46,'1.2Travel cost&amp;1.3ind.sup. '!$L$11:$L$1306,'Beneficiaries WP'!G$5)+SUMIFS('1.2Travel cost&amp;1.3ind.sup. '!$U$11:$U$1306,'1.2Travel cost&amp;1.3ind.sup. '!$A$11:$A$1306,'Beneficiaries WP'!$A46,'1.2Travel cost&amp;1.3ind.sup. '!$L$11:$L$1306,'Beneficiaries WP'!G$5)+SUMIFS('1.4 Equipment'!$T$10:$T$209,'1.4 Equipment'!$A$10:$A$209,'Beneficiaries WP'!$A46,'1.4 Equipment'!$L$10:$L$209,'Beneficiaries WP'!G$5)+SUMIFS('1.5 Other costs'!$O$10:$O$309,'1.5 Other costs'!$A$10:$A$309,'Beneficiaries WP'!$A46,'1.5 Other costs'!$L$10:$L$309,'Beneficiaries WP'!G$5)</f>
        <v>0</v>
      </c>
      <c r="H46" s="343">
        <f>SUMIFS('1.1 Staff cost'!$N$11:$N$102,'1.1 Staff cost'!$A$11:$A$102,'Beneficiaries WP'!$A46,'1.1 Staff cost'!$K$11:$K$102,'Beneficiaries WP'!H$5)+SUMIFS('1.2Travel cost&amp;1.3ind.sup. '!$T$11:$T$1306,'1.2Travel cost&amp;1.3ind.sup. '!$A$11:$A$1306,'Beneficiaries WP'!$A46,'1.2Travel cost&amp;1.3ind.sup. '!$L$11:$L$1306,'Beneficiaries WP'!H$5)+SUMIFS('1.2Travel cost&amp;1.3ind.sup. '!$U$11:$U$1306,'1.2Travel cost&amp;1.3ind.sup. '!$A$11:$A$1306,'Beneficiaries WP'!$A46,'1.2Travel cost&amp;1.3ind.sup. '!$L$11:$L$1306,'Beneficiaries WP'!H$5)+SUMIFS('1.4 Equipment'!$T$10:$T$209,'1.4 Equipment'!$A$10:$A$209,'Beneficiaries WP'!$A46,'1.4 Equipment'!$L$10:$L$209,'Beneficiaries WP'!H$5)+SUMIFS('1.5 Other costs'!$O$10:$O$309,'1.5 Other costs'!$A$10:$A$309,'Beneficiaries WP'!$A46,'1.5 Other costs'!$L$10:$L$309,'Beneficiaries WP'!H$5)</f>
        <v>0</v>
      </c>
      <c r="I46" s="343">
        <f>SUMIFS('1.1 Staff cost'!$N$11:$N$102,'1.1 Staff cost'!$A$11:$A$102,'Beneficiaries WP'!$A46,'1.1 Staff cost'!$K$11:$K$102,'Beneficiaries WP'!I$5)+SUMIFS('1.2Travel cost&amp;1.3ind.sup. '!$T$11:$T$1306,'1.2Travel cost&amp;1.3ind.sup. '!$A$11:$A$1306,'Beneficiaries WP'!$A46,'1.2Travel cost&amp;1.3ind.sup. '!$L$11:$L$1306,'Beneficiaries WP'!I$5)+SUMIFS('1.2Travel cost&amp;1.3ind.sup. '!$U$11:$U$1306,'1.2Travel cost&amp;1.3ind.sup. '!$A$11:$A$1306,'Beneficiaries WP'!$A46,'1.2Travel cost&amp;1.3ind.sup. '!$L$11:$L$1306,'Beneficiaries WP'!I$5)+SUMIFS('1.4 Equipment'!$T$10:$T$209,'1.4 Equipment'!$A$10:$A$209,'Beneficiaries WP'!$A46,'1.4 Equipment'!$L$10:$L$209,'Beneficiaries WP'!I$5)+SUMIFS('1.5 Other costs'!$O$10:$O$309,'1.5 Other costs'!$A$10:$A$309,'Beneficiaries WP'!$A46,'1.5 Other costs'!$L$10:$L$309,'Beneficiaries WP'!I$5)</f>
        <v>0</v>
      </c>
      <c r="J46" s="343">
        <f>SUMIFS('1.1 Staff cost'!$N$11:$N$102,'1.1 Staff cost'!$A$11:$A$102,'Beneficiaries WP'!$A46,'1.1 Staff cost'!$K$11:$K$102,'Beneficiaries WP'!J$5)+SUMIFS('1.2Travel cost&amp;1.3ind.sup. '!$T$11:$T$1306,'1.2Travel cost&amp;1.3ind.sup. '!$A$11:$A$1306,'Beneficiaries WP'!$A46,'1.2Travel cost&amp;1.3ind.sup. '!$L$11:$L$1306,'Beneficiaries WP'!J$5)+SUMIFS('1.2Travel cost&amp;1.3ind.sup. '!$U$11:$U$1306,'1.2Travel cost&amp;1.3ind.sup. '!$A$11:$A$1306,'Beneficiaries WP'!$A46,'1.2Travel cost&amp;1.3ind.sup. '!$L$11:$L$1306,'Beneficiaries WP'!J$5)+SUMIFS('1.4 Equipment'!$T$10:$T$209,'1.4 Equipment'!$A$10:$A$209,'Beneficiaries WP'!$A46,'1.4 Equipment'!$L$10:$L$209,'Beneficiaries WP'!J$5)+SUMIFS('1.5 Other costs'!$O$10:$O$309,'1.5 Other costs'!$A$10:$A$309,'Beneficiaries WP'!$A46,'1.5 Other costs'!$L$10:$L$309,'Beneficiaries WP'!J$5)</f>
        <v>0</v>
      </c>
      <c r="K46" s="343">
        <f>SUMIFS('1.1 Staff cost'!$N$11:$N$102,'1.1 Staff cost'!$A$11:$A$102,'Beneficiaries WP'!$A46,'1.1 Staff cost'!$K$11:$K$102,'Beneficiaries WP'!K$5)+SUMIFS('1.2Travel cost&amp;1.3ind.sup. '!$T$11:$T$1306,'1.2Travel cost&amp;1.3ind.sup. '!$A$11:$A$1306,'Beneficiaries WP'!$A46,'1.2Travel cost&amp;1.3ind.sup. '!$L$11:$L$1306,'Beneficiaries WP'!K$5)+SUMIFS('1.2Travel cost&amp;1.3ind.sup. '!$U$11:$U$1306,'1.2Travel cost&amp;1.3ind.sup. '!$A$11:$A$1306,'Beneficiaries WP'!$A46,'1.2Travel cost&amp;1.3ind.sup. '!$L$11:$L$1306,'Beneficiaries WP'!K$5)+SUMIFS('1.4 Equipment'!$T$10:$T$209,'1.4 Equipment'!$A$10:$A$209,'Beneficiaries WP'!$A46,'1.4 Equipment'!$L$10:$L$209,'Beneficiaries WP'!K$5)+SUMIFS('1.5 Other costs'!$O$10:$O$309,'1.5 Other costs'!$A$10:$A$309,'Beneficiaries WP'!$A46,'1.5 Other costs'!$L$10:$L$309,'Beneficiaries WP'!K$5)</f>
        <v>0</v>
      </c>
      <c r="L46" s="343">
        <f>SUMIFS('1.1 Staff cost'!$N$11:$N$102,'1.1 Staff cost'!$A$11:$A$102,'Beneficiaries WP'!$A46,'1.1 Staff cost'!$K$11:$K$102,'Beneficiaries WP'!L$5)+SUMIFS('1.2Travel cost&amp;1.3ind.sup. '!$T$11:$T$1306,'1.2Travel cost&amp;1.3ind.sup. '!$A$11:$A$1306,'Beneficiaries WP'!$A46,'1.2Travel cost&amp;1.3ind.sup. '!$L$11:$L$1306,'Beneficiaries WP'!L$5)+SUMIFS('1.2Travel cost&amp;1.3ind.sup. '!$U$11:$U$1306,'1.2Travel cost&amp;1.3ind.sup. '!$A$11:$A$1306,'Beneficiaries WP'!$A46,'1.2Travel cost&amp;1.3ind.sup. '!$L$11:$L$1306,'Beneficiaries WP'!L$5)+SUMIFS('1.4 Equipment'!$T$10:$T$209,'1.4 Equipment'!$A$10:$A$209,'Beneficiaries WP'!$A46,'1.4 Equipment'!$L$10:$L$209,'Beneficiaries WP'!L$5)+SUMIFS('1.5 Other costs'!$O$10:$O$309,'1.5 Other costs'!$A$10:$A$309,'Beneficiaries WP'!$A46,'1.5 Other costs'!$L$10:$L$309,'Beneficiaries WP'!L$5)</f>
        <v>0</v>
      </c>
      <c r="M46" s="343">
        <f>SUMIFS('1.1 Staff cost'!$N$11:$N$102,'1.1 Staff cost'!$A$11:$A$102,'Beneficiaries WP'!$A46,'1.1 Staff cost'!$K$11:$K$102,'Beneficiaries WP'!M$5)+SUMIFS('1.2Travel cost&amp;1.3ind.sup. '!$T$11:$T$1306,'1.2Travel cost&amp;1.3ind.sup. '!$A$11:$A$1306,'Beneficiaries WP'!$A46,'1.2Travel cost&amp;1.3ind.sup. '!$L$11:$L$1306,'Beneficiaries WP'!M$5)+SUMIFS('1.2Travel cost&amp;1.3ind.sup. '!$U$11:$U$1306,'1.2Travel cost&amp;1.3ind.sup. '!$A$11:$A$1306,'Beneficiaries WP'!$A46,'1.2Travel cost&amp;1.3ind.sup. '!$L$11:$L$1306,'Beneficiaries WP'!M$5)+SUMIFS('1.4 Equipment'!$T$10:$T$209,'1.4 Equipment'!$A$10:$A$209,'Beneficiaries WP'!$A46,'1.4 Equipment'!$L$10:$L$209,'Beneficiaries WP'!M$5)+SUMIFS('1.5 Other costs'!$O$10:$O$309,'1.5 Other costs'!$A$10:$A$309,'Beneficiaries WP'!$A46,'1.5 Other costs'!$L$10:$L$309,'Beneficiaries WP'!M$5)</f>
        <v>0</v>
      </c>
      <c r="N46" s="343">
        <f>SUMIFS('1.1 Staff cost'!$N$11:$N$102,'1.1 Staff cost'!$A$11:$A$102,'Beneficiaries WP'!$A46,'1.1 Staff cost'!$K$11:$K$102,'Beneficiaries WP'!N$5)+SUMIFS('1.2Travel cost&amp;1.3ind.sup. '!$T$11:$T$1306,'1.2Travel cost&amp;1.3ind.sup. '!$A$11:$A$1306,'Beneficiaries WP'!$A46,'1.2Travel cost&amp;1.3ind.sup. '!$L$11:$L$1306,'Beneficiaries WP'!N$5)+SUMIFS('1.2Travel cost&amp;1.3ind.sup. '!$U$11:$U$1306,'1.2Travel cost&amp;1.3ind.sup. '!$A$11:$A$1306,'Beneficiaries WP'!$A46,'1.2Travel cost&amp;1.3ind.sup. '!$L$11:$L$1306,'Beneficiaries WP'!N$5)+SUMIFS('1.4 Equipment'!$T$10:$T$209,'1.4 Equipment'!$A$10:$A$209,'Beneficiaries WP'!$A46,'1.4 Equipment'!$L$10:$L$209,'Beneficiaries WP'!N$5)+SUMIFS('1.5 Other costs'!$O$10:$O$309,'1.5 Other costs'!$A$10:$A$309,'Beneficiaries WP'!$A46,'1.5 Other costs'!$L$10:$L$309,'Beneficiaries WP'!N$5)</f>
        <v>0</v>
      </c>
      <c r="O46" s="343">
        <f>SUMIFS('1.1 Staff cost'!$N$11:$N$102,'1.1 Staff cost'!$A$11:$A$102,'Beneficiaries WP'!$A46,'1.1 Staff cost'!$K$11:$K$102,'Beneficiaries WP'!O$5)+SUMIFS('1.2Travel cost&amp;1.3ind.sup. '!$T$11:$T$1306,'1.2Travel cost&amp;1.3ind.sup. '!$A$11:$A$1306,'Beneficiaries WP'!$A46,'1.2Travel cost&amp;1.3ind.sup. '!$L$11:$L$1306,'Beneficiaries WP'!O$5)+SUMIFS('1.2Travel cost&amp;1.3ind.sup. '!$U$11:$U$1306,'1.2Travel cost&amp;1.3ind.sup. '!$A$11:$A$1306,'Beneficiaries WP'!$A46,'1.2Travel cost&amp;1.3ind.sup. '!$L$11:$L$1306,'Beneficiaries WP'!O$5)+SUMIFS('1.4 Equipment'!$T$10:$T$209,'1.4 Equipment'!$A$10:$A$209,'Beneficiaries WP'!$A46,'1.4 Equipment'!$L$10:$L$209,'Beneficiaries WP'!O$5)+SUMIFS('1.5 Other costs'!$O$10:$O$309,'1.5 Other costs'!$A$10:$A$309,'Beneficiaries WP'!$A46,'1.5 Other costs'!$L$10:$L$309,'Beneficiaries WP'!O$5)</f>
        <v>0</v>
      </c>
      <c r="P46" s="341">
        <f t="shared" si="2"/>
        <v>0</v>
      </c>
      <c r="Q46" s="344" t="str">
        <f t="shared" si="4"/>
        <v/>
      </c>
      <c r="R46" s="342" t="e">
        <f>+(P46*$R$7)*('Summary Financial Statement'!$K$24/'Summary Financial Statement'!$H$24)</f>
        <v>#DIV/0!</v>
      </c>
      <c r="S46" s="445" t="e">
        <f>+Beneficiaries!#REF!</f>
        <v>#REF!</v>
      </c>
      <c r="T46" s="445" t="e">
        <f>+Beneficiaries!#REF!</f>
        <v>#REF!</v>
      </c>
      <c r="U46" s="443" t="str">
        <f>IF(Beneficiaries!L46=0,"",Beneficiaries!L46)</f>
        <v/>
      </c>
      <c r="V46" s="444" t="str">
        <f>IF(Beneficiaries!M46=0,"",Beneficiaries!M46)</f>
        <v/>
      </c>
      <c r="W46" s="354" t="e">
        <f>#REF!</f>
        <v>#REF!</v>
      </c>
      <c r="X46" s="75"/>
      <c r="Y46" s="12" t="str">
        <f t="shared" si="3"/>
        <v/>
      </c>
      <c r="Z46" s="336"/>
      <c r="AA46" s="333">
        <f>+DAYS360('Summary Financial Statement'!$I$9,'Summary Financial Statement'!$L$9)/30</f>
        <v>0</v>
      </c>
      <c r="AB46" s="334">
        <f t="shared" si="5"/>
        <v>0</v>
      </c>
      <c r="AC46" s="335">
        <f>IF(Y46="",0,'Summary Financial Statement'!$Q$22*'Summary Financial Statement'!$E$24*'Beneficiaries WP'!Q46*'Beneficiaries WP'!$AB46)</f>
        <v>0</v>
      </c>
    </row>
    <row r="47" spans="1:29" ht="13.5" x14ac:dyDescent="0.25">
      <c r="A47" s="141" t="s">
        <v>184</v>
      </c>
      <c r="B47" s="437">
        <f>+Beneficiaries!B47</f>
        <v>0</v>
      </c>
      <c r="C47" s="435">
        <f>+Beneficiaries!C47</f>
        <v>0</v>
      </c>
      <c r="D47" s="343">
        <f>SUMIFS('1.1 Staff cost'!$N$11:$N$102,'1.1 Staff cost'!$A$11:$A$102,'Beneficiaries WP'!$A47,'1.1 Staff cost'!$K$11:$K$102,'Beneficiaries WP'!D$5)+SUMIFS('1.2Travel cost&amp;1.3ind.sup. '!$T$11:$T$1306,'1.2Travel cost&amp;1.3ind.sup. '!$A$11:$A$1306,'Beneficiaries WP'!$A47,'1.2Travel cost&amp;1.3ind.sup. '!$L$11:$L$1306,'Beneficiaries WP'!D$5)+SUMIFS('1.2Travel cost&amp;1.3ind.sup. '!$U$11:$U$1306,'1.2Travel cost&amp;1.3ind.sup. '!$A$11:$A$1306,'Beneficiaries WP'!$A47,'1.2Travel cost&amp;1.3ind.sup. '!$L$11:$L$1306,'Beneficiaries WP'!D$5)+SUMIFS('1.4 Equipment'!$T$10:$T$209,'1.4 Equipment'!$A$10:$A$209,'Beneficiaries WP'!$A47,'1.4 Equipment'!$L$10:$L$209,'Beneficiaries WP'!D$5)+SUMIFS('1.5 Other costs'!$O$10:$O$309,'1.5 Other costs'!$A$10:$A$309,'Beneficiaries WP'!$A47,'1.5 Other costs'!$L$10:$L$309,'Beneficiaries WP'!D$5)</f>
        <v>0</v>
      </c>
      <c r="E47" s="343">
        <f>SUMIFS('1.1 Staff cost'!$N$11:$N$102,'1.1 Staff cost'!$A$11:$A$102,'Beneficiaries WP'!$A47,'1.1 Staff cost'!$K$11:$K$102,'Beneficiaries WP'!E$5)+SUMIFS('1.2Travel cost&amp;1.3ind.sup. '!$T$11:$T$1306,'1.2Travel cost&amp;1.3ind.sup. '!$A$11:$A$1306,'Beneficiaries WP'!$A47,'1.2Travel cost&amp;1.3ind.sup. '!$L$11:$L$1306,'Beneficiaries WP'!E$5)+SUMIFS('1.2Travel cost&amp;1.3ind.sup. '!$U$11:$U$1306,'1.2Travel cost&amp;1.3ind.sup. '!$A$11:$A$1306,'Beneficiaries WP'!$A47,'1.2Travel cost&amp;1.3ind.sup. '!$L$11:$L$1306,'Beneficiaries WP'!E$5)+SUMIFS('1.4 Equipment'!$T$10:$T$209,'1.4 Equipment'!$A$10:$A$209,'Beneficiaries WP'!$A47,'1.4 Equipment'!$L$10:$L$209,'Beneficiaries WP'!E$5)+SUMIFS('1.5 Other costs'!$O$10:$O$309,'1.5 Other costs'!$A$10:$A$309,'Beneficiaries WP'!$A47,'1.5 Other costs'!$L$10:$L$309,'Beneficiaries WP'!E$5)</f>
        <v>0</v>
      </c>
      <c r="F47" s="343">
        <f>SUMIFS('1.1 Staff cost'!$N$11:$N$102,'1.1 Staff cost'!$A$11:$A$102,'Beneficiaries WP'!$A47,'1.1 Staff cost'!$K$11:$K$102,'Beneficiaries WP'!F$5)+SUMIFS('1.2Travel cost&amp;1.3ind.sup. '!$T$11:$T$1306,'1.2Travel cost&amp;1.3ind.sup. '!$A$11:$A$1306,'Beneficiaries WP'!$A47,'1.2Travel cost&amp;1.3ind.sup. '!$L$11:$L$1306,'Beneficiaries WP'!F$5)+SUMIFS('1.2Travel cost&amp;1.3ind.sup. '!$U$11:$U$1306,'1.2Travel cost&amp;1.3ind.sup. '!$A$11:$A$1306,'Beneficiaries WP'!$A47,'1.2Travel cost&amp;1.3ind.sup. '!$L$11:$L$1306,'Beneficiaries WP'!F$5)+SUMIFS('1.4 Equipment'!$T$10:$T$209,'1.4 Equipment'!$A$10:$A$209,'Beneficiaries WP'!$A47,'1.4 Equipment'!$L$10:$L$209,'Beneficiaries WP'!F$5)+SUMIFS('1.5 Other costs'!$O$10:$O$309,'1.5 Other costs'!$A$10:$A$309,'Beneficiaries WP'!$A47,'1.5 Other costs'!$L$10:$L$309,'Beneficiaries WP'!F$5)</f>
        <v>0</v>
      </c>
      <c r="G47" s="343">
        <f>SUMIFS('1.1 Staff cost'!$N$11:$N$102,'1.1 Staff cost'!$A$11:$A$102,'Beneficiaries WP'!$A47,'1.1 Staff cost'!$K$11:$K$102,'Beneficiaries WP'!G$5)+SUMIFS('1.2Travel cost&amp;1.3ind.sup. '!$T$11:$T$1306,'1.2Travel cost&amp;1.3ind.sup. '!$A$11:$A$1306,'Beneficiaries WP'!$A47,'1.2Travel cost&amp;1.3ind.sup. '!$L$11:$L$1306,'Beneficiaries WP'!G$5)+SUMIFS('1.2Travel cost&amp;1.3ind.sup. '!$U$11:$U$1306,'1.2Travel cost&amp;1.3ind.sup. '!$A$11:$A$1306,'Beneficiaries WP'!$A47,'1.2Travel cost&amp;1.3ind.sup. '!$L$11:$L$1306,'Beneficiaries WP'!G$5)+SUMIFS('1.4 Equipment'!$T$10:$T$209,'1.4 Equipment'!$A$10:$A$209,'Beneficiaries WP'!$A47,'1.4 Equipment'!$L$10:$L$209,'Beneficiaries WP'!G$5)+SUMIFS('1.5 Other costs'!$O$10:$O$309,'1.5 Other costs'!$A$10:$A$309,'Beneficiaries WP'!$A47,'1.5 Other costs'!$L$10:$L$309,'Beneficiaries WP'!G$5)</f>
        <v>0</v>
      </c>
      <c r="H47" s="343">
        <f>SUMIFS('1.1 Staff cost'!$N$11:$N$102,'1.1 Staff cost'!$A$11:$A$102,'Beneficiaries WP'!$A47,'1.1 Staff cost'!$K$11:$K$102,'Beneficiaries WP'!H$5)+SUMIFS('1.2Travel cost&amp;1.3ind.sup. '!$T$11:$T$1306,'1.2Travel cost&amp;1.3ind.sup. '!$A$11:$A$1306,'Beneficiaries WP'!$A47,'1.2Travel cost&amp;1.3ind.sup. '!$L$11:$L$1306,'Beneficiaries WP'!H$5)+SUMIFS('1.2Travel cost&amp;1.3ind.sup. '!$U$11:$U$1306,'1.2Travel cost&amp;1.3ind.sup. '!$A$11:$A$1306,'Beneficiaries WP'!$A47,'1.2Travel cost&amp;1.3ind.sup. '!$L$11:$L$1306,'Beneficiaries WP'!H$5)+SUMIFS('1.4 Equipment'!$T$10:$T$209,'1.4 Equipment'!$A$10:$A$209,'Beneficiaries WP'!$A47,'1.4 Equipment'!$L$10:$L$209,'Beneficiaries WP'!H$5)+SUMIFS('1.5 Other costs'!$O$10:$O$309,'1.5 Other costs'!$A$10:$A$309,'Beneficiaries WP'!$A47,'1.5 Other costs'!$L$10:$L$309,'Beneficiaries WP'!H$5)</f>
        <v>0</v>
      </c>
      <c r="I47" s="343">
        <f>SUMIFS('1.1 Staff cost'!$N$11:$N$102,'1.1 Staff cost'!$A$11:$A$102,'Beneficiaries WP'!$A47,'1.1 Staff cost'!$K$11:$K$102,'Beneficiaries WP'!I$5)+SUMIFS('1.2Travel cost&amp;1.3ind.sup. '!$T$11:$T$1306,'1.2Travel cost&amp;1.3ind.sup. '!$A$11:$A$1306,'Beneficiaries WP'!$A47,'1.2Travel cost&amp;1.3ind.sup. '!$L$11:$L$1306,'Beneficiaries WP'!I$5)+SUMIFS('1.2Travel cost&amp;1.3ind.sup. '!$U$11:$U$1306,'1.2Travel cost&amp;1.3ind.sup. '!$A$11:$A$1306,'Beneficiaries WP'!$A47,'1.2Travel cost&amp;1.3ind.sup. '!$L$11:$L$1306,'Beneficiaries WP'!I$5)+SUMIFS('1.4 Equipment'!$T$10:$T$209,'1.4 Equipment'!$A$10:$A$209,'Beneficiaries WP'!$A47,'1.4 Equipment'!$L$10:$L$209,'Beneficiaries WP'!I$5)+SUMIFS('1.5 Other costs'!$O$10:$O$309,'1.5 Other costs'!$A$10:$A$309,'Beneficiaries WP'!$A47,'1.5 Other costs'!$L$10:$L$309,'Beneficiaries WP'!I$5)</f>
        <v>0</v>
      </c>
      <c r="J47" s="343">
        <f>SUMIFS('1.1 Staff cost'!$N$11:$N$102,'1.1 Staff cost'!$A$11:$A$102,'Beneficiaries WP'!$A47,'1.1 Staff cost'!$K$11:$K$102,'Beneficiaries WP'!J$5)+SUMIFS('1.2Travel cost&amp;1.3ind.sup. '!$T$11:$T$1306,'1.2Travel cost&amp;1.3ind.sup. '!$A$11:$A$1306,'Beneficiaries WP'!$A47,'1.2Travel cost&amp;1.3ind.sup. '!$L$11:$L$1306,'Beneficiaries WP'!J$5)+SUMIFS('1.2Travel cost&amp;1.3ind.sup. '!$U$11:$U$1306,'1.2Travel cost&amp;1.3ind.sup. '!$A$11:$A$1306,'Beneficiaries WP'!$A47,'1.2Travel cost&amp;1.3ind.sup. '!$L$11:$L$1306,'Beneficiaries WP'!J$5)+SUMIFS('1.4 Equipment'!$T$10:$T$209,'1.4 Equipment'!$A$10:$A$209,'Beneficiaries WP'!$A47,'1.4 Equipment'!$L$10:$L$209,'Beneficiaries WP'!J$5)+SUMIFS('1.5 Other costs'!$O$10:$O$309,'1.5 Other costs'!$A$10:$A$309,'Beneficiaries WP'!$A47,'1.5 Other costs'!$L$10:$L$309,'Beneficiaries WP'!J$5)</f>
        <v>0</v>
      </c>
      <c r="K47" s="343">
        <f>SUMIFS('1.1 Staff cost'!$N$11:$N$102,'1.1 Staff cost'!$A$11:$A$102,'Beneficiaries WP'!$A47,'1.1 Staff cost'!$K$11:$K$102,'Beneficiaries WP'!K$5)+SUMIFS('1.2Travel cost&amp;1.3ind.sup. '!$T$11:$T$1306,'1.2Travel cost&amp;1.3ind.sup. '!$A$11:$A$1306,'Beneficiaries WP'!$A47,'1.2Travel cost&amp;1.3ind.sup. '!$L$11:$L$1306,'Beneficiaries WP'!K$5)+SUMIFS('1.2Travel cost&amp;1.3ind.sup. '!$U$11:$U$1306,'1.2Travel cost&amp;1.3ind.sup. '!$A$11:$A$1306,'Beneficiaries WP'!$A47,'1.2Travel cost&amp;1.3ind.sup. '!$L$11:$L$1306,'Beneficiaries WP'!K$5)+SUMIFS('1.4 Equipment'!$T$10:$T$209,'1.4 Equipment'!$A$10:$A$209,'Beneficiaries WP'!$A47,'1.4 Equipment'!$L$10:$L$209,'Beneficiaries WP'!K$5)+SUMIFS('1.5 Other costs'!$O$10:$O$309,'1.5 Other costs'!$A$10:$A$309,'Beneficiaries WP'!$A47,'1.5 Other costs'!$L$10:$L$309,'Beneficiaries WP'!K$5)</f>
        <v>0</v>
      </c>
      <c r="L47" s="343">
        <f>SUMIFS('1.1 Staff cost'!$N$11:$N$102,'1.1 Staff cost'!$A$11:$A$102,'Beneficiaries WP'!$A47,'1.1 Staff cost'!$K$11:$K$102,'Beneficiaries WP'!L$5)+SUMIFS('1.2Travel cost&amp;1.3ind.sup. '!$T$11:$T$1306,'1.2Travel cost&amp;1.3ind.sup. '!$A$11:$A$1306,'Beneficiaries WP'!$A47,'1.2Travel cost&amp;1.3ind.sup. '!$L$11:$L$1306,'Beneficiaries WP'!L$5)+SUMIFS('1.2Travel cost&amp;1.3ind.sup. '!$U$11:$U$1306,'1.2Travel cost&amp;1.3ind.sup. '!$A$11:$A$1306,'Beneficiaries WP'!$A47,'1.2Travel cost&amp;1.3ind.sup. '!$L$11:$L$1306,'Beneficiaries WP'!L$5)+SUMIFS('1.4 Equipment'!$T$10:$T$209,'1.4 Equipment'!$A$10:$A$209,'Beneficiaries WP'!$A47,'1.4 Equipment'!$L$10:$L$209,'Beneficiaries WP'!L$5)+SUMIFS('1.5 Other costs'!$O$10:$O$309,'1.5 Other costs'!$A$10:$A$309,'Beneficiaries WP'!$A47,'1.5 Other costs'!$L$10:$L$309,'Beneficiaries WP'!L$5)</f>
        <v>0</v>
      </c>
      <c r="M47" s="343">
        <f>SUMIFS('1.1 Staff cost'!$N$11:$N$102,'1.1 Staff cost'!$A$11:$A$102,'Beneficiaries WP'!$A47,'1.1 Staff cost'!$K$11:$K$102,'Beneficiaries WP'!M$5)+SUMIFS('1.2Travel cost&amp;1.3ind.sup. '!$T$11:$T$1306,'1.2Travel cost&amp;1.3ind.sup. '!$A$11:$A$1306,'Beneficiaries WP'!$A47,'1.2Travel cost&amp;1.3ind.sup. '!$L$11:$L$1306,'Beneficiaries WP'!M$5)+SUMIFS('1.2Travel cost&amp;1.3ind.sup. '!$U$11:$U$1306,'1.2Travel cost&amp;1.3ind.sup. '!$A$11:$A$1306,'Beneficiaries WP'!$A47,'1.2Travel cost&amp;1.3ind.sup. '!$L$11:$L$1306,'Beneficiaries WP'!M$5)+SUMIFS('1.4 Equipment'!$T$10:$T$209,'1.4 Equipment'!$A$10:$A$209,'Beneficiaries WP'!$A47,'1.4 Equipment'!$L$10:$L$209,'Beneficiaries WP'!M$5)+SUMIFS('1.5 Other costs'!$O$10:$O$309,'1.5 Other costs'!$A$10:$A$309,'Beneficiaries WP'!$A47,'1.5 Other costs'!$L$10:$L$309,'Beneficiaries WP'!M$5)</f>
        <v>0</v>
      </c>
      <c r="N47" s="343">
        <f>SUMIFS('1.1 Staff cost'!$N$11:$N$102,'1.1 Staff cost'!$A$11:$A$102,'Beneficiaries WP'!$A47,'1.1 Staff cost'!$K$11:$K$102,'Beneficiaries WP'!N$5)+SUMIFS('1.2Travel cost&amp;1.3ind.sup. '!$T$11:$T$1306,'1.2Travel cost&amp;1.3ind.sup. '!$A$11:$A$1306,'Beneficiaries WP'!$A47,'1.2Travel cost&amp;1.3ind.sup. '!$L$11:$L$1306,'Beneficiaries WP'!N$5)+SUMIFS('1.2Travel cost&amp;1.3ind.sup. '!$U$11:$U$1306,'1.2Travel cost&amp;1.3ind.sup. '!$A$11:$A$1306,'Beneficiaries WP'!$A47,'1.2Travel cost&amp;1.3ind.sup. '!$L$11:$L$1306,'Beneficiaries WP'!N$5)+SUMIFS('1.4 Equipment'!$T$10:$T$209,'1.4 Equipment'!$A$10:$A$209,'Beneficiaries WP'!$A47,'1.4 Equipment'!$L$10:$L$209,'Beneficiaries WP'!N$5)+SUMIFS('1.5 Other costs'!$O$10:$O$309,'1.5 Other costs'!$A$10:$A$309,'Beneficiaries WP'!$A47,'1.5 Other costs'!$L$10:$L$309,'Beneficiaries WP'!N$5)</f>
        <v>0</v>
      </c>
      <c r="O47" s="343">
        <f>SUMIFS('1.1 Staff cost'!$N$11:$N$102,'1.1 Staff cost'!$A$11:$A$102,'Beneficiaries WP'!$A47,'1.1 Staff cost'!$K$11:$K$102,'Beneficiaries WP'!O$5)+SUMIFS('1.2Travel cost&amp;1.3ind.sup. '!$T$11:$T$1306,'1.2Travel cost&amp;1.3ind.sup. '!$A$11:$A$1306,'Beneficiaries WP'!$A47,'1.2Travel cost&amp;1.3ind.sup. '!$L$11:$L$1306,'Beneficiaries WP'!O$5)+SUMIFS('1.2Travel cost&amp;1.3ind.sup. '!$U$11:$U$1306,'1.2Travel cost&amp;1.3ind.sup. '!$A$11:$A$1306,'Beneficiaries WP'!$A47,'1.2Travel cost&amp;1.3ind.sup. '!$L$11:$L$1306,'Beneficiaries WP'!O$5)+SUMIFS('1.4 Equipment'!$T$10:$T$209,'1.4 Equipment'!$A$10:$A$209,'Beneficiaries WP'!$A47,'1.4 Equipment'!$L$10:$L$209,'Beneficiaries WP'!O$5)+SUMIFS('1.5 Other costs'!$O$10:$O$309,'1.5 Other costs'!$A$10:$A$309,'Beneficiaries WP'!$A47,'1.5 Other costs'!$L$10:$L$309,'Beneficiaries WP'!O$5)</f>
        <v>0</v>
      </c>
      <c r="P47" s="341">
        <f t="shared" si="2"/>
        <v>0</v>
      </c>
      <c r="Q47" s="344" t="str">
        <f t="shared" si="4"/>
        <v/>
      </c>
      <c r="R47" s="342" t="e">
        <f>+(P47*$R$7)*('Summary Financial Statement'!$K$24/'Summary Financial Statement'!$H$24)</f>
        <v>#DIV/0!</v>
      </c>
      <c r="S47" s="445" t="e">
        <f>+Beneficiaries!#REF!</f>
        <v>#REF!</v>
      </c>
      <c r="T47" s="445" t="e">
        <f>+Beneficiaries!#REF!</f>
        <v>#REF!</v>
      </c>
      <c r="U47" s="443" t="str">
        <f>IF(Beneficiaries!L47=0,"",Beneficiaries!L47)</f>
        <v/>
      </c>
      <c r="V47" s="444" t="str">
        <f>IF(Beneficiaries!M47=0,"",Beneficiaries!M47)</f>
        <v/>
      </c>
      <c r="W47" s="354" t="e">
        <f>#REF!</f>
        <v>#REF!</v>
      </c>
      <c r="X47" s="75"/>
      <c r="Y47" s="12" t="str">
        <f t="shared" si="3"/>
        <v/>
      </c>
      <c r="Z47" s="336"/>
      <c r="AA47" s="333">
        <f>+DAYS360('Summary Financial Statement'!$I$9,'Summary Financial Statement'!$L$9)/30</f>
        <v>0</v>
      </c>
      <c r="AB47" s="334">
        <f t="shared" si="5"/>
        <v>0</v>
      </c>
      <c r="AC47" s="335">
        <f>IF(Y47="",0,'Summary Financial Statement'!$Q$22*'Summary Financial Statement'!$E$24*'Beneficiaries WP'!Q47*'Beneficiaries WP'!$AB47)</f>
        <v>0</v>
      </c>
    </row>
    <row r="48" spans="1:29" ht="13.5" x14ac:dyDescent="0.25">
      <c r="A48" s="141" t="s">
        <v>185</v>
      </c>
      <c r="B48" s="437">
        <f>+Beneficiaries!B48</f>
        <v>0</v>
      </c>
      <c r="C48" s="435">
        <f>+Beneficiaries!C48</f>
        <v>0</v>
      </c>
      <c r="D48" s="343">
        <f>SUMIFS('1.1 Staff cost'!$N$11:$N$102,'1.1 Staff cost'!$A$11:$A$102,'Beneficiaries WP'!$A48,'1.1 Staff cost'!$K$11:$K$102,'Beneficiaries WP'!D$5)+SUMIFS('1.2Travel cost&amp;1.3ind.sup. '!$T$11:$T$1306,'1.2Travel cost&amp;1.3ind.sup. '!$A$11:$A$1306,'Beneficiaries WP'!$A48,'1.2Travel cost&amp;1.3ind.sup. '!$L$11:$L$1306,'Beneficiaries WP'!D$5)+SUMIFS('1.2Travel cost&amp;1.3ind.sup. '!$U$11:$U$1306,'1.2Travel cost&amp;1.3ind.sup. '!$A$11:$A$1306,'Beneficiaries WP'!$A48,'1.2Travel cost&amp;1.3ind.sup. '!$L$11:$L$1306,'Beneficiaries WP'!D$5)+SUMIFS('1.4 Equipment'!$T$10:$T$209,'1.4 Equipment'!$A$10:$A$209,'Beneficiaries WP'!$A48,'1.4 Equipment'!$L$10:$L$209,'Beneficiaries WP'!D$5)+SUMIFS('1.5 Other costs'!$O$10:$O$309,'1.5 Other costs'!$A$10:$A$309,'Beneficiaries WP'!$A48,'1.5 Other costs'!$L$10:$L$309,'Beneficiaries WP'!D$5)</f>
        <v>0</v>
      </c>
      <c r="E48" s="343">
        <f>SUMIFS('1.1 Staff cost'!$N$11:$N$102,'1.1 Staff cost'!$A$11:$A$102,'Beneficiaries WP'!$A48,'1.1 Staff cost'!$K$11:$K$102,'Beneficiaries WP'!E$5)+SUMIFS('1.2Travel cost&amp;1.3ind.sup. '!$T$11:$T$1306,'1.2Travel cost&amp;1.3ind.sup. '!$A$11:$A$1306,'Beneficiaries WP'!$A48,'1.2Travel cost&amp;1.3ind.sup. '!$L$11:$L$1306,'Beneficiaries WP'!E$5)+SUMIFS('1.2Travel cost&amp;1.3ind.sup. '!$U$11:$U$1306,'1.2Travel cost&amp;1.3ind.sup. '!$A$11:$A$1306,'Beneficiaries WP'!$A48,'1.2Travel cost&amp;1.3ind.sup. '!$L$11:$L$1306,'Beneficiaries WP'!E$5)+SUMIFS('1.4 Equipment'!$T$10:$T$209,'1.4 Equipment'!$A$10:$A$209,'Beneficiaries WP'!$A48,'1.4 Equipment'!$L$10:$L$209,'Beneficiaries WP'!E$5)+SUMIFS('1.5 Other costs'!$O$10:$O$309,'1.5 Other costs'!$A$10:$A$309,'Beneficiaries WP'!$A48,'1.5 Other costs'!$L$10:$L$309,'Beneficiaries WP'!E$5)</f>
        <v>0</v>
      </c>
      <c r="F48" s="343">
        <f>SUMIFS('1.1 Staff cost'!$N$11:$N$102,'1.1 Staff cost'!$A$11:$A$102,'Beneficiaries WP'!$A48,'1.1 Staff cost'!$K$11:$K$102,'Beneficiaries WP'!F$5)+SUMIFS('1.2Travel cost&amp;1.3ind.sup. '!$T$11:$T$1306,'1.2Travel cost&amp;1.3ind.sup. '!$A$11:$A$1306,'Beneficiaries WP'!$A48,'1.2Travel cost&amp;1.3ind.sup. '!$L$11:$L$1306,'Beneficiaries WP'!F$5)+SUMIFS('1.2Travel cost&amp;1.3ind.sup. '!$U$11:$U$1306,'1.2Travel cost&amp;1.3ind.sup. '!$A$11:$A$1306,'Beneficiaries WP'!$A48,'1.2Travel cost&amp;1.3ind.sup. '!$L$11:$L$1306,'Beneficiaries WP'!F$5)+SUMIFS('1.4 Equipment'!$T$10:$T$209,'1.4 Equipment'!$A$10:$A$209,'Beneficiaries WP'!$A48,'1.4 Equipment'!$L$10:$L$209,'Beneficiaries WP'!F$5)+SUMIFS('1.5 Other costs'!$O$10:$O$309,'1.5 Other costs'!$A$10:$A$309,'Beneficiaries WP'!$A48,'1.5 Other costs'!$L$10:$L$309,'Beneficiaries WP'!F$5)</f>
        <v>0</v>
      </c>
      <c r="G48" s="343">
        <f>SUMIFS('1.1 Staff cost'!$N$11:$N$102,'1.1 Staff cost'!$A$11:$A$102,'Beneficiaries WP'!$A48,'1.1 Staff cost'!$K$11:$K$102,'Beneficiaries WP'!G$5)+SUMIFS('1.2Travel cost&amp;1.3ind.sup. '!$T$11:$T$1306,'1.2Travel cost&amp;1.3ind.sup. '!$A$11:$A$1306,'Beneficiaries WP'!$A48,'1.2Travel cost&amp;1.3ind.sup. '!$L$11:$L$1306,'Beneficiaries WP'!G$5)+SUMIFS('1.2Travel cost&amp;1.3ind.sup. '!$U$11:$U$1306,'1.2Travel cost&amp;1.3ind.sup. '!$A$11:$A$1306,'Beneficiaries WP'!$A48,'1.2Travel cost&amp;1.3ind.sup. '!$L$11:$L$1306,'Beneficiaries WP'!G$5)+SUMIFS('1.4 Equipment'!$T$10:$T$209,'1.4 Equipment'!$A$10:$A$209,'Beneficiaries WP'!$A48,'1.4 Equipment'!$L$10:$L$209,'Beneficiaries WP'!G$5)+SUMIFS('1.5 Other costs'!$O$10:$O$309,'1.5 Other costs'!$A$10:$A$309,'Beneficiaries WP'!$A48,'1.5 Other costs'!$L$10:$L$309,'Beneficiaries WP'!G$5)</f>
        <v>0</v>
      </c>
      <c r="H48" s="343">
        <f>SUMIFS('1.1 Staff cost'!$N$11:$N$102,'1.1 Staff cost'!$A$11:$A$102,'Beneficiaries WP'!$A48,'1.1 Staff cost'!$K$11:$K$102,'Beneficiaries WP'!H$5)+SUMIFS('1.2Travel cost&amp;1.3ind.sup. '!$T$11:$T$1306,'1.2Travel cost&amp;1.3ind.sup. '!$A$11:$A$1306,'Beneficiaries WP'!$A48,'1.2Travel cost&amp;1.3ind.sup. '!$L$11:$L$1306,'Beneficiaries WP'!H$5)+SUMIFS('1.2Travel cost&amp;1.3ind.sup. '!$U$11:$U$1306,'1.2Travel cost&amp;1.3ind.sup. '!$A$11:$A$1306,'Beneficiaries WP'!$A48,'1.2Travel cost&amp;1.3ind.sup. '!$L$11:$L$1306,'Beneficiaries WP'!H$5)+SUMIFS('1.4 Equipment'!$T$10:$T$209,'1.4 Equipment'!$A$10:$A$209,'Beneficiaries WP'!$A48,'1.4 Equipment'!$L$10:$L$209,'Beneficiaries WP'!H$5)+SUMIFS('1.5 Other costs'!$O$10:$O$309,'1.5 Other costs'!$A$10:$A$309,'Beneficiaries WP'!$A48,'1.5 Other costs'!$L$10:$L$309,'Beneficiaries WP'!H$5)</f>
        <v>0</v>
      </c>
      <c r="I48" s="343">
        <f>SUMIFS('1.1 Staff cost'!$N$11:$N$102,'1.1 Staff cost'!$A$11:$A$102,'Beneficiaries WP'!$A48,'1.1 Staff cost'!$K$11:$K$102,'Beneficiaries WP'!I$5)+SUMIFS('1.2Travel cost&amp;1.3ind.sup. '!$T$11:$T$1306,'1.2Travel cost&amp;1.3ind.sup. '!$A$11:$A$1306,'Beneficiaries WP'!$A48,'1.2Travel cost&amp;1.3ind.sup. '!$L$11:$L$1306,'Beneficiaries WP'!I$5)+SUMIFS('1.2Travel cost&amp;1.3ind.sup. '!$U$11:$U$1306,'1.2Travel cost&amp;1.3ind.sup. '!$A$11:$A$1306,'Beneficiaries WP'!$A48,'1.2Travel cost&amp;1.3ind.sup. '!$L$11:$L$1306,'Beneficiaries WP'!I$5)+SUMIFS('1.4 Equipment'!$T$10:$T$209,'1.4 Equipment'!$A$10:$A$209,'Beneficiaries WP'!$A48,'1.4 Equipment'!$L$10:$L$209,'Beneficiaries WP'!I$5)+SUMIFS('1.5 Other costs'!$O$10:$O$309,'1.5 Other costs'!$A$10:$A$309,'Beneficiaries WP'!$A48,'1.5 Other costs'!$L$10:$L$309,'Beneficiaries WP'!I$5)</f>
        <v>0</v>
      </c>
      <c r="J48" s="343">
        <f>SUMIFS('1.1 Staff cost'!$N$11:$N$102,'1.1 Staff cost'!$A$11:$A$102,'Beneficiaries WP'!$A48,'1.1 Staff cost'!$K$11:$K$102,'Beneficiaries WP'!J$5)+SUMIFS('1.2Travel cost&amp;1.3ind.sup. '!$T$11:$T$1306,'1.2Travel cost&amp;1.3ind.sup. '!$A$11:$A$1306,'Beneficiaries WP'!$A48,'1.2Travel cost&amp;1.3ind.sup. '!$L$11:$L$1306,'Beneficiaries WP'!J$5)+SUMIFS('1.2Travel cost&amp;1.3ind.sup. '!$U$11:$U$1306,'1.2Travel cost&amp;1.3ind.sup. '!$A$11:$A$1306,'Beneficiaries WP'!$A48,'1.2Travel cost&amp;1.3ind.sup. '!$L$11:$L$1306,'Beneficiaries WP'!J$5)+SUMIFS('1.4 Equipment'!$T$10:$T$209,'1.4 Equipment'!$A$10:$A$209,'Beneficiaries WP'!$A48,'1.4 Equipment'!$L$10:$L$209,'Beneficiaries WP'!J$5)+SUMIFS('1.5 Other costs'!$O$10:$O$309,'1.5 Other costs'!$A$10:$A$309,'Beneficiaries WP'!$A48,'1.5 Other costs'!$L$10:$L$309,'Beneficiaries WP'!J$5)</f>
        <v>0</v>
      </c>
      <c r="K48" s="343">
        <f>SUMIFS('1.1 Staff cost'!$N$11:$N$102,'1.1 Staff cost'!$A$11:$A$102,'Beneficiaries WP'!$A48,'1.1 Staff cost'!$K$11:$K$102,'Beneficiaries WP'!K$5)+SUMIFS('1.2Travel cost&amp;1.3ind.sup. '!$T$11:$T$1306,'1.2Travel cost&amp;1.3ind.sup. '!$A$11:$A$1306,'Beneficiaries WP'!$A48,'1.2Travel cost&amp;1.3ind.sup. '!$L$11:$L$1306,'Beneficiaries WP'!K$5)+SUMIFS('1.2Travel cost&amp;1.3ind.sup. '!$U$11:$U$1306,'1.2Travel cost&amp;1.3ind.sup. '!$A$11:$A$1306,'Beneficiaries WP'!$A48,'1.2Travel cost&amp;1.3ind.sup. '!$L$11:$L$1306,'Beneficiaries WP'!K$5)+SUMIFS('1.4 Equipment'!$T$10:$T$209,'1.4 Equipment'!$A$10:$A$209,'Beneficiaries WP'!$A48,'1.4 Equipment'!$L$10:$L$209,'Beneficiaries WP'!K$5)+SUMIFS('1.5 Other costs'!$O$10:$O$309,'1.5 Other costs'!$A$10:$A$309,'Beneficiaries WP'!$A48,'1.5 Other costs'!$L$10:$L$309,'Beneficiaries WP'!K$5)</f>
        <v>0</v>
      </c>
      <c r="L48" s="343">
        <f>SUMIFS('1.1 Staff cost'!$N$11:$N$102,'1.1 Staff cost'!$A$11:$A$102,'Beneficiaries WP'!$A48,'1.1 Staff cost'!$K$11:$K$102,'Beneficiaries WP'!L$5)+SUMIFS('1.2Travel cost&amp;1.3ind.sup. '!$T$11:$T$1306,'1.2Travel cost&amp;1.3ind.sup. '!$A$11:$A$1306,'Beneficiaries WP'!$A48,'1.2Travel cost&amp;1.3ind.sup. '!$L$11:$L$1306,'Beneficiaries WP'!L$5)+SUMIFS('1.2Travel cost&amp;1.3ind.sup. '!$U$11:$U$1306,'1.2Travel cost&amp;1.3ind.sup. '!$A$11:$A$1306,'Beneficiaries WP'!$A48,'1.2Travel cost&amp;1.3ind.sup. '!$L$11:$L$1306,'Beneficiaries WP'!L$5)+SUMIFS('1.4 Equipment'!$T$10:$T$209,'1.4 Equipment'!$A$10:$A$209,'Beneficiaries WP'!$A48,'1.4 Equipment'!$L$10:$L$209,'Beneficiaries WP'!L$5)+SUMIFS('1.5 Other costs'!$O$10:$O$309,'1.5 Other costs'!$A$10:$A$309,'Beneficiaries WP'!$A48,'1.5 Other costs'!$L$10:$L$309,'Beneficiaries WP'!L$5)</f>
        <v>0</v>
      </c>
      <c r="M48" s="343">
        <f>SUMIFS('1.1 Staff cost'!$N$11:$N$102,'1.1 Staff cost'!$A$11:$A$102,'Beneficiaries WP'!$A48,'1.1 Staff cost'!$K$11:$K$102,'Beneficiaries WP'!M$5)+SUMIFS('1.2Travel cost&amp;1.3ind.sup. '!$T$11:$T$1306,'1.2Travel cost&amp;1.3ind.sup. '!$A$11:$A$1306,'Beneficiaries WP'!$A48,'1.2Travel cost&amp;1.3ind.sup. '!$L$11:$L$1306,'Beneficiaries WP'!M$5)+SUMIFS('1.2Travel cost&amp;1.3ind.sup. '!$U$11:$U$1306,'1.2Travel cost&amp;1.3ind.sup. '!$A$11:$A$1306,'Beneficiaries WP'!$A48,'1.2Travel cost&amp;1.3ind.sup. '!$L$11:$L$1306,'Beneficiaries WP'!M$5)+SUMIFS('1.4 Equipment'!$T$10:$T$209,'1.4 Equipment'!$A$10:$A$209,'Beneficiaries WP'!$A48,'1.4 Equipment'!$L$10:$L$209,'Beneficiaries WP'!M$5)+SUMIFS('1.5 Other costs'!$O$10:$O$309,'1.5 Other costs'!$A$10:$A$309,'Beneficiaries WP'!$A48,'1.5 Other costs'!$L$10:$L$309,'Beneficiaries WP'!M$5)</f>
        <v>0</v>
      </c>
      <c r="N48" s="343">
        <f>SUMIFS('1.1 Staff cost'!$N$11:$N$102,'1.1 Staff cost'!$A$11:$A$102,'Beneficiaries WP'!$A48,'1.1 Staff cost'!$K$11:$K$102,'Beneficiaries WP'!N$5)+SUMIFS('1.2Travel cost&amp;1.3ind.sup. '!$T$11:$T$1306,'1.2Travel cost&amp;1.3ind.sup. '!$A$11:$A$1306,'Beneficiaries WP'!$A48,'1.2Travel cost&amp;1.3ind.sup. '!$L$11:$L$1306,'Beneficiaries WP'!N$5)+SUMIFS('1.2Travel cost&amp;1.3ind.sup. '!$U$11:$U$1306,'1.2Travel cost&amp;1.3ind.sup. '!$A$11:$A$1306,'Beneficiaries WP'!$A48,'1.2Travel cost&amp;1.3ind.sup. '!$L$11:$L$1306,'Beneficiaries WP'!N$5)+SUMIFS('1.4 Equipment'!$T$10:$T$209,'1.4 Equipment'!$A$10:$A$209,'Beneficiaries WP'!$A48,'1.4 Equipment'!$L$10:$L$209,'Beneficiaries WP'!N$5)+SUMIFS('1.5 Other costs'!$O$10:$O$309,'1.5 Other costs'!$A$10:$A$309,'Beneficiaries WP'!$A48,'1.5 Other costs'!$L$10:$L$309,'Beneficiaries WP'!N$5)</f>
        <v>0</v>
      </c>
      <c r="O48" s="343">
        <f>SUMIFS('1.1 Staff cost'!$N$11:$N$102,'1.1 Staff cost'!$A$11:$A$102,'Beneficiaries WP'!$A48,'1.1 Staff cost'!$K$11:$K$102,'Beneficiaries WP'!O$5)+SUMIFS('1.2Travel cost&amp;1.3ind.sup. '!$T$11:$T$1306,'1.2Travel cost&amp;1.3ind.sup. '!$A$11:$A$1306,'Beneficiaries WP'!$A48,'1.2Travel cost&amp;1.3ind.sup. '!$L$11:$L$1306,'Beneficiaries WP'!O$5)+SUMIFS('1.2Travel cost&amp;1.3ind.sup. '!$U$11:$U$1306,'1.2Travel cost&amp;1.3ind.sup. '!$A$11:$A$1306,'Beneficiaries WP'!$A48,'1.2Travel cost&amp;1.3ind.sup. '!$L$11:$L$1306,'Beneficiaries WP'!O$5)+SUMIFS('1.4 Equipment'!$T$10:$T$209,'1.4 Equipment'!$A$10:$A$209,'Beneficiaries WP'!$A48,'1.4 Equipment'!$L$10:$L$209,'Beneficiaries WP'!O$5)+SUMIFS('1.5 Other costs'!$O$10:$O$309,'1.5 Other costs'!$A$10:$A$309,'Beneficiaries WP'!$A48,'1.5 Other costs'!$L$10:$L$309,'Beneficiaries WP'!O$5)</f>
        <v>0</v>
      </c>
      <c r="P48" s="341">
        <f t="shared" si="2"/>
        <v>0</v>
      </c>
      <c r="Q48" s="344" t="str">
        <f t="shared" si="4"/>
        <v/>
      </c>
      <c r="R48" s="342" t="e">
        <f>+(P48*$R$7)*('Summary Financial Statement'!$K$24/'Summary Financial Statement'!$H$24)</f>
        <v>#DIV/0!</v>
      </c>
      <c r="S48" s="445" t="e">
        <f>+Beneficiaries!#REF!</f>
        <v>#REF!</v>
      </c>
      <c r="T48" s="445" t="e">
        <f>+Beneficiaries!#REF!</f>
        <v>#REF!</v>
      </c>
      <c r="U48" s="443" t="str">
        <f>IF(Beneficiaries!L48=0,"",Beneficiaries!L48)</f>
        <v/>
      </c>
      <c r="V48" s="444" t="str">
        <f>IF(Beneficiaries!M48=0,"",Beneficiaries!M48)</f>
        <v/>
      </c>
      <c r="W48" s="354" t="e">
        <f>#REF!</f>
        <v>#REF!</v>
      </c>
      <c r="X48" s="75"/>
      <c r="Y48" s="12" t="str">
        <f t="shared" si="3"/>
        <v/>
      </c>
      <c r="Z48" s="336"/>
      <c r="AA48" s="333">
        <f>+DAYS360('Summary Financial Statement'!$I$9,'Summary Financial Statement'!$L$9)/30</f>
        <v>0</v>
      </c>
      <c r="AB48" s="334">
        <f t="shared" si="5"/>
        <v>0</v>
      </c>
      <c r="AC48" s="335">
        <f>IF(Y48="",0,'Summary Financial Statement'!$Q$22*'Summary Financial Statement'!$E$24*'Beneficiaries WP'!Q48*'Beneficiaries WP'!$AB48)</f>
        <v>0</v>
      </c>
    </row>
    <row r="49" spans="1:29" ht="13.5" x14ac:dyDescent="0.25">
      <c r="A49" s="141" t="s">
        <v>186</v>
      </c>
      <c r="B49" s="437">
        <f>+Beneficiaries!B49</f>
        <v>0</v>
      </c>
      <c r="C49" s="435">
        <f>+Beneficiaries!C49</f>
        <v>0</v>
      </c>
      <c r="D49" s="343">
        <f>SUMIFS('1.1 Staff cost'!$N$11:$N$102,'1.1 Staff cost'!$A$11:$A$102,'Beneficiaries WP'!$A49,'1.1 Staff cost'!$K$11:$K$102,'Beneficiaries WP'!D$5)+SUMIFS('1.2Travel cost&amp;1.3ind.sup. '!$T$11:$T$1306,'1.2Travel cost&amp;1.3ind.sup. '!$A$11:$A$1306,'Beneficiaries WP'!$A49,'1.2Travel cost&amp;1.3ind.sup. '!$L$11:$L$1306,'Beneficiaries WP'!D$5)+SUMIFS('1.2Travel cost&amp;1.3ind.sup. '!$U$11:$U$1306,'1.2Travel cost&amp;1.3ind.sup. '!$A$11:$A$1306,'Beneficiaries WP'!$A49,'1.2Travel cost&amp;1.3ind.sup. '!$L$11:$L$1306,'Beneficiaries WP'!D$5)+SUMIFS('1.4 Equipment'!$T$10:$T$209,'1.4 Equipment'!$A$10:$A$209,'Beneficiaries WP'!$A49,'1.4 Equipment'!$L$10:$L$209,'Beneficiaries WP'!D$5)+SUMIFS('1.5 Other costs'!$O$10:$O$309,'1.5 Other costs'!$A$10:$A$309,'Beneficiaries WP'!$A49,'1.5 Other costs'!$L$10:$L$309,'Beneficiaries WP'!D$5)</f>
        <v>0</v>
      </c>
      <c r="E49" s="343">
        <f>SUMIFS('1.1 Staff cost'!$N$11:$N$102,'1.1 Staff cost'!$A$11:$A$102,'Beneficiaries WP'!$A49,'1.1 Staff cost'!$K$11:$K$102,'Beneficiaries WP'!E$5)+SUMIFS('1.2Travel cost&amp;1.3ind.sup. '!$T$11:$T$1306,'1.2Travel cost&amp;1.3ind.sup. '!$A$11:$A$1306,'Beneficiaries WP'!$A49,'1.2Travel cost&amp;1.3ind.sup. '!$L$11:$L$1306,'Beneficiaries WP'!E$5)+SUMIFS('1.2Travel cost&amp;1.3ind.sup. '!$U$11:$U$1306,'1.2Travel cost&amp;1.3ind.sup. '!$A$11:$A$1306,'Beneficiaries WP'!$A49,'1.2Travel cost&amp;1.3ind.sup. '!$L$11:$L$1306,'Beneficiaries WP'!E$5)+SUMIFS('1.4 Equipment'!$T$10:$T$209,'1.4 Equipment'!$A$10:$A$209,'Beneficiaries WP'!$A49,'1.4 Equipment'!$L$10:$L$209,'Beneficiaries WP'!E$5)+SUMIFS('1.5 Other costs'!$O$10:$O$309,'1.5 Other costs'!$A$10:$A$309,'Beneficiaries WP'!$A49,'1.5 Other costs'!$L$10:$L$309,'Beneficiaries WP'!E$5)</f>
        <v>0</v>
      </c>
      <c r="F49" s="343">
        <f>SUMIFS('1.1 Staff cost'!$N$11:$N$102,'1.1 Staff cost'!$A$11:$A$102,'Beneficiaries WP'!$A49,'1.1 Staff cost'!$K$11:$K$102,'Beneficiaries WP'!F$5)+SUMIFS('1.2Travel cost&amp;1.3ind.sup. '!$T$11:$T$1306,'1.2Travel cost&amp;1.3ind.sup. '!$A$11:$A$1306,'Beneficiaries WP'!$A49,'1.2Travel cost&amp;1.3ind.sup. '!$L$11:$L$1306,'Beneficiaries WP'!F$5)+SUMIFS('1.2Travel cost&amp;1.3ind.sup. '!$U$11:$U$1306,'1.2Travel cost&amp;1.3ind.sup. '!$A$11:$A$1306,'Beneficiaries WP'!$A49,'1.2Travel cost&amp;1.3ind.sup. '!$L$11:$L$1306,'Beneficiaries WP'!F$5)+SUMIFS('1.4 Equipment'!$T$10:$T$209,'1.4 Equipment'!$A$10:$A$209,'Beneficiaries WP'!$A49,'1.4 Equipment'!$L$10:$L$209,'Beneficiaries WP'!F$5)+SUMIFS('1.5 Other costs'!$O$10:$O$309,'1.5 Other costs'!$A$10:$A$309,'Beneficiaries WP'!$A49,'1.5 Other costs'!$L$10:$L$309,'Beneficiaries WP'!F$5)</f>
        <v>0</v>
      </c>
      <c r="G49" s="343">
        <f>SUMIFS('1.1 Staff cost'!$N$11:$N$102,'1.1 Staff cost'!$A$11:$A$102,'Beneficiaries WP'!$A49,'1.1 Staff cost'!$K$11:$K$102,'Beneficiaries WP'!G$5)+SUMIFS('1.2Travel cost&amp;1.3ind.sup. '!$T$11:$T$1306,'1.2Travel cost&amp;1.3ind.sup. '!$A$11:$A$1306,'Beneficiaries WP'!$A49,'1.2Travel cost&amp;1.3ind.sup. '!$L$11:$L$1306,'Beneficiaries WP'!G$5)+SUMIFS('1.2Travel cost&amp;1.3ind.sup. '!$U$11:$U$1306,'1.2Travel cost&amp;1.3ind.sup. '!$A$11:$A$1306,'Beneficiaries WP'!$A49,'1.2Travel cost&amp;1.3ind.sup. '!$L$11:$L$1306,'Beneficiaries WP'!G$5)+SUMIFS('1.4 Equipment'!$T$10:$T$209,'1.4 Equipment'!$A$10:$A$209,'Beneficiaries WP'!$A49,'1.4 Equipment'!$L$10:$L$209,'Beneficiaries WP'!G$5)+SUMIFS('1.5 Other costs'!$O$10:$O$309,'1.5 Other costs'!$A$10:$A$309,'Beneficiaries WP'!$A49,'1.5 Other costs'!$L$10:$L$309,'Beneficiaries WP'!G$5)</f>
        <v>0</v>
      </c>
      <c r="H49" s="343">
        <f>SUMIFS('1.1 Staff cost'!$N$11:$N$102,'1.1 Staff cost'!$A$11:$A$102,'Beneficiaries WP'!$A49,'1.1 Staff cost'!$K$11:$K$102,'Beneficiaries WP'!H$5)+SUMIFS('1.2Travel cost&amp;1.3ind.sup. '!$T$11:$T$1306,'1.2Travel cost&amp;1.3ind.sup. '!$A$11:$A$1306,'Beneficiaries WP'!$A49,'1.2Travel cost&amp;1.3ind.sup. '!$L$11:$L$1306,'Beneficiaries WP'!H$5)+SUMIFS('1.2Travel cost&amp;1.3ind.sup. '!$U$11:$U$1306,'1.2Travel cost&amp;1.3ind.sup. '!$A$11:$A$1306,'Beneficiaries WP'!$A49,'1.2Travel cost&amp;1.3ind.sup. '!$L$11:$L$1306,'Beneficiaries WP'!H$5)+SUMIFS('1.4 Equipment'!$T$10:$T$209,'1.4 Equipment'!$A$10:$A$209,'Beneficiaries WP'!$A49,'1.4 Equipment'!$L$10:$L$209,'Beneficiaries WP'!H$5)+SUMIFS('1.5 Other costs'!$O$10:$O$309,'1.5 Other costs'!$A$10:$A$309,'Beneficiaries WP'!$A49,'1.5 Other costs'!$L$10:$L$309,'Beneficiaries WP'!H$5)</f>
        <v>0</v>
      </c>
      <c r="I49" s="343">
        <f>SUMIFS('1.1 Staff cost'!$N$11:$N$102,'1.1 Staff cost'!$A$11:$A$102,'Beneficiaries WP'!$A49,'1.1 Staff cost'!$K$11:$K$102,'Beneficiaries WP'!I$5)+SUMIFS('1.2Travel cost&amp;1.3ind.sup. '!$T$11:$T$1306,'1.2Travel cost&amp;1.3ind.sup. '!$A$11:$A$1306,'Beneficiaries WP'!$A49,'1.2Travel cost&amp;1.3ind.sup. '!$L$11:$L$1306,'Beneficiaries WP'!I$5)+SUMIFS('1.2Travel cost&amp;1.3ind.sup. '!$U$11:$U$1306,'1.2Travel cost&amp;1.3ind.sup. '!$A$11:$A$1306,'Beneficiaries WP'!$A49,'1.2Travel cost&amp;1.3ind.sup. '!$L$11:$L$1306,'Beneficiaries WP'!I$5)+SUMIFS('1.4 Equipment'!$T$10:$T$209,'1.4 Equipment'!$A$10:$A$209,'Beneficiaries WP'!$A49,'1.4 Equipment'!$L$10:$L$209,'Beneficiaries WP'!I$5)+SUMIFS('1.5 Other costs'!$O$10:$O$309,'1.5 Other costs'!$A$10:$A$309,'Beneficiaries WP'!$A49,'1.5 Other costs'!$L$10:$L$309,'Beneficiaries WP'!I$5)</f>
        <v>0</v>
      </c>
      <c r="J49" s="343">
        <f>SUMIFS('1.1 Staff cost'!$N$11:$N$102,'1.1 Staff cost'!$A$11:$A$102,'Beneficiaries WP'!$A49,'1.1 Staff cost'!$K$11:$K$102,'Beneficiaries WP'!J$5)+SUMIFS('1.2Travel cost&amp;1.3ind.sup. '!$T$11:$T$1306,'1.2Travel cost&amp;1.3ind.sup. '!$A$11:$A$1306,'Beneficiaries WP'!$A49,'1.2Travel cost&amp;1.3ind.sup. '!$L$11:$L$1306,'Beneficiaries WP'!J$5)+SUMIFS('1.2Travel cost&amp;1.3ind.sup. '!$U$11:$U$1306,'1.2Travel cost&amp;1.3ind.sup. '!$A$11:$A$1306,'Beneficiaries WP'!$A49,'1.2Travel cost&amp;1.3ind.sup. '!$L$11:$L$1306,'Beneficiaries WP'!J$5)+SUMIFS('1.4 Equipment'!$T$10:$T$209,'1.4 Equipment'!$A$10:$A$209,'Beneficiaries WP'!$A49,'1.4 Equipment'!$L$10:$L$209,'Beneficiaries WP'!J$5)+SUMIFS('1.5 Other costs'!$O$10:$O$309,'1.5 Other costs'!$A$10:$A$309,'Beneficiaries WP'!$A49,'1.5 Other costs'!$L$10:$L$309,'Beneficiaries WP'!J$5)</f>
        <v>0</v>
      </c>
      <c r="K49" s="343">
        <f>SUMIFS('1.1 Staff cost'!$N$11:$N$102,'1.1 Staff cost'!$A$11:$A$102,'Beneficiaries WP'!$A49,'1.1 Staff cost'!$K$11:$K$102,'Beneficiaries WP'!K$5)+SUMIFS('1.2Travel cost&amp;1.3ind.sup. '!$T$11:$T$1306,'1.2Travel cost&amp;1.3ind.sup. '!$A$11:$A$1306,'Beneficiaries WP'!$A49,'1.2Travel cost&amp;1.3ind.sup. '!$L$11:$L$1306,'Beneficiaries WP'!K$5)+SUMIFS('1.2Travel cost&amp;1.3ind.sup. '!$U$11:$U$1306,'1.2Travel cost&amp;1.3ind.sup. '!$A$11:$A$1306,'Beneficiaries WP'!$A49,'1.2Travel cost&amp;1.3ind.sup. '!$L$11:$L$1306,'Beneficiaries WP'!K$5)+SUMIFS('1.4 Equipment'!$T$10:$T$209,'1.4 Equipment'!$A$10:$A$209,'Beneficiaries WP'!$A49,'1.4 Equipment'!$L$10:$L$209,'Beneficiaries WP'!K$5)+SUMIFS('1.5 Other costs'!$O$10:$O$309,'1.5 Other costs'!$A$10:$A$309,'Beneficiaries WP'!$A49,'1.5 Other costs'!$L$10:$L$309,'Beneficiaries WP'!K$5)</f>
        <v>0</v>
      </c>
      <c r="L49" s="343">
        <f>SUMIFS('1.1 Staff cost'!$N$11:$N$102,'1.1 Staff cost'!$A$11:$A$102,'Beneficiaries WP'!$A49,'1.1 Staff cost'!$K$11:$K$102,'Beneficiaries WP'!L$5)+SUMIFS('1.2Travel cost&amp;1.3ind.sup. '!$T$11:$T$1306,'1.2Travel cost&amp;1.3ind.sup. '!$A$11:$A$1306,'Beneficiaries WP'!$A49,'1.2Travel cost&amp;1.3ind.sup. '!$L$11:$L$1306,'Beneficiaries WP'!L$5)+SUMIFS('1.2Travel cost&amp;1.3ind.sup. '!$U$11:$U$1306,'1.2Travel cost&amp;1.3ind.sup. '!$A$11:$A$1306,'Beneficiaries WP'!$A49,'1.2Travel cost&amp;1.3ind.sup. '!$L$11:$L$1306,'Beneficiaries WP'!L$5)+SUMIFS('1.4 Equipment'!$T$10:$T$209,'1.4 Equipment'!$A$10:$A$209,'Beneficiaries WP'!$A49,'1.4 Equipment'!$L$10:$L$209,'Beneficiaries WP'!L$5)+SUMIFS('1.5 Other costs'!$O$10:$O$309,'1.5 Other costs'!$A$10:$A$309,'Beneficiaries WP'!$A49,'1.5 Other costs'!$L$10:$L$309,'Beneficiaries WP'!L$5)</f>
        <v>0</v>
      </c>
      <c r="M49" s="343">
        <f>SUMIFS('1.1 Staff cost'!$N$11:$N$102,'1.1 Staff cost'!$A$11:$A$102,'Beneficiaries WP'!$A49,'1.1 Staff cost'!$K$11:$K$102,'Beneficiaries WP'!M$5)+SUMIFS('1.2Travel cost&amp;1.3ind.sup. '!$T$11:$T$1306,'1.2Travel cost&amp;1.3ind.sup. '!$A$11:$A$1306,'Beneficiaries WP'!$A49,'1.2Travel cost&amp;1.3ind.sup. '!$L$11:$L$1306,'Beneficiaries WP'!M$5)+SUMIFS('1.2Travel cost&amp;1.3ind.sup. '!$U$11:$U$1306,'1.2Travel cost&amp;1.3ind.sup. '!$A$11:$A$1306,'Beneficiaries WP'!$A49,'1.2Travel cost&amp;1.3ind.sup. '!$L$11:$L$1306,'Beneficiaries WP'!M$5)+SUMIFS('1.4 Equipment'!$T$10:$T$209,'1.4 Equipment'!$A$10:$A$209,'Beneficiaries WP'!$A49,'1.4 Equipment'!$L$10:$L$209,'Beneficiaries WP'!M$5)+SUMIFS('1.5 Other costs'!$O$10:$O$309,'1.5 Other costs'!$A$10:$A$309,'Beneficiaries WP'!$A49,'1.5 Other costs'!$L$10:$L$309,'Beneficiaries WP'!M$5)</f>
        <v>0</v>
      </c>
      <c r="N49" s="343">
        <f>SUMIFS('1.1 Staff cost'!$N$11:$N$102,'1.1 Staff cost'!$A$11:$A$102,'Beneficiaries WP'!$A49,'1.1 Staff cost'!$K$11:$K$102,'Beneficiaries WP'!N$5)+SUMIFS('1.2Travel cost&amp;1.3ind.sup. '!$T$11:$T$1306,'1.2Travel cost&amp;1.3ind.sup. '!$A$11:$A$1306,'Beneficiaries WP'!$A49,'1.2Travel cost&amp;1.3ind.sup. '!$L$11:$L$1306,'Beneficiaries WP'!N$5)+SUMIFS('1.2Travel cost&amp;1.3ind.sup. '!$U$11:$U$1306,'1.2Travel cost&amp;1.3ind.sup. '!$A$11:$A$1306,'Beneficiaries WP'!$A49,'1.2Travel cost&amp;1.3ind.sup. '!$L$11:$L$1306,'Beneficiaries WP'!N$5)+SUMIFS('1.4 Equipment'!$T$10:$T$209,'1.4 Equipment'!$A$10:$A$209,'Beneficiaries WP'!$A49,'1.4 Equipment'!$L$10:$L$209,'Beneficiaries WP'!N$5)+SUMIFS('1.5 Other costs'!$O$10:$O$309,'1.5 Other costs'!$A$10:$A$309,'Beneficiaries WP'!$A49,'1.5 Other costs'!$L$10:$L$309,'Beneficiaries WP'!N$5)</f>
        <v>0</v>
      </c>
      <c r="O49" s="343">
        <f>SUMIFS('1.1 Staff cost'!$N$11:$N$102,'1.1 Staff cost'!$A$11:$A$102,'Beneficiaries WP'!$A49,'1.1 Staff cost'!$K$11:$K$102,'Beneficiaries WP'!O$5)+SUMIFS('1.2Travel cost&amp;1.3ind.sup. '!$T$11:$T$1306,'1.2Travel cost&amp;1.3ind.sup. '!$A$11:$A$1306,'Beneficiaries WP'!$A49,'1.2Travel cost&amp;1.3ind.sup. '!$L$11:$L$1306,'Beneficiaries WP'!O$5)+SUMIFS('1.2Travel cost&amp;1.3ind.sup. '!$U$11:$U$1306,'1.2Travel cost&amp;1.3ind.sup. '!$A$11:$A$1306,'Beneficiaries WP'!$A49,'1.2Travel cost&amp;1.3ind.sup. '!$L$11:$L$1306,'Beneficiaries WP'!O$5)+SUMIFS('1.4 Equipment'!$T$10:$T$209,'1.4 Equipment'!$A$10:$A$209,'Beneficiaries WP'!$A49,'1.4 Equipment'!$L$10:$L$209,'Beneficiaries WP'!O$5)+SUMIFS('1.5 Other costs'!$O$10:$O$309,'1.5 Other costs'!$A$10:$A$309,'Beneficiaries WP'!$A49,'1.5 Other costs'!$L$10:$L$309,'Beneficiaries WP'!O$5)</f>
        <v>0</v>
      </c>
      <c r="P49" s="341">
        <f t="shared" si="2"/>
        <v>0</v>
      </c>
      <c r="Q49" s="344" t="str">
        <f t="shared" si="4"/>
        <v/>
      </c>
      <c r="R49" s="342" t="e">
        <f>+(P49*$R$7)*('Summary Financial Statement'!$K$24/'Summary Financial Statement'!$H$24)</f>
        <v>#DIV/0!</v>
      </c>
      <c r="S49" s="445" t="e">
        <f>+Beneficiaries!#REF!</f>
        <v>#REF!</v>
      </c>
      <c r="T49" s="445" t="e">
        <f>+Beneficiaries!#REF!</f>
        <v>#REF!</v>
      </c>
      <c r="U49" s="443" t="str">
        <f>IF(Beneficiaries!L49=0,"",Beneficiaries!L49)</f>
        <v/>
      </c>
      <c r="V49" s="444" t="str">
        <f>IF(Beneficiaries!M49=0,"",Beneficiaries!M49)</f>
        <v/>
      </c>
      <c r="W49" s="354" t="e">
        <f>#REF!</f>
        <v>#REF!</v>
      </c>
      <c r="X49" s="75"/>
      <c r="Y49" s="12" t="str">
        <f t="shared" si="3"/>
        <v/>
      </c>
      <c r="Z49" s="336"/>
      <c r="AA49" s="333">
        <f>+DAYS360('Summary Financial Statement'!$I$9,'Summary Financial Statement'!$L$9)/30</f>
        <v>0</v>
      </c>
      <c r="AB49" s="334">
        <f t="shared" si="5"/>
        <v>0</v>
      </c>
      <c r="AC49" s="335">
        <f>IF(Y49="",0,'Summary Financial Statement'!$Q$22*'Summary Financial Statement'!$E$24*'Beneficiaries WP'!Q49*'Beneficiaries WP'!$AB49)</f>
        <v>0</v>
      </c>
    </row>
    <row r="50" spans="1:29" ht="13.5" x14ac:dyDescent="0.25">
      <c r="A50" s="141" t="s">
        <v>187</v>
      </c>
      <c r="B50" s="437">
        <f>+Beneficiaries!B50</f>
        <v>0</v>
      </c>
      <c r="C50" s="435">
        <f>+Beneficiaries!C50</f>
        <v>0</v>
      </c>
      <c r="D50" s="343">
        <f>SUMIFS('1.1 Staff cost'!$N$11:$N$102,'1.1 Staff cost'!$A$11:$A$102,'Beneficiaries WP'!$A50,'1.1 Staff cost'!$K$11:$K$102,'Beneficiaries WP'!D$5)+SUMIFS('1.2Travel cost&amp;1.3ind.sup. '!$T$11:$T$1306,'1.2Travel cost&amp;1.3ind.sup. '!$A$11:$A$1306,'Beneficiaries WP'!$A50,'1.2Travel cost&amp;1.3ind.sup. '!$L$11:$L$1306,'Beneficiaries WP'!D$5)+SUMIFS('1.2Travel cost&amp;1.3ind.sup. '!$U$11:$U$1306,'1.2Travel cost&amp;1.3ind.sup. '!$A$11:$A$1306,'Beneficiaries WP'!$A50,'1.2Travel cost&amp;1.3ind.sup. '!$L$11:$L$1306,'Beneficiaries WP'!D$5)+SUMIFS('1.4 Equipment'!$T$10:$T$209,'1.4 Equipment'!$A$10:$A$209,'Beneficiaries WP'!$A50,'1.4 Equipment'!$L$10:$L$209,'Beneficiaries WP'!D$5)+SUMIFS('1.5 Other costs'!$O$10:$O$309,'1.5 Other costs'!$A$10:$A$309,'Beneficiaries WP'!$A50,'1.5 Other costs'!$L$10:$L$309,'Beneficiaries WP'!D$5)</f>
        <v>0</v>
      </c>
      <c r="E50" s="343">
        <f>SUMIFS('1.1 Staff cost'!$N$11:$N$102,'1.1 Staff cost'!$A$11:$A$102,'Beneficiaries WP'!$A50,'1.1 Staff cost'!$K$11:$K$102,'Beneficiaries WP'!E$5)+SUMIFS('1.2Travel cost&amp;1.3ind.sup. '!$T$11:$T$1306,'1.2Travel cost&amp;1.3ind.sup. '!$A$11:$A$1306,'Beneficiaries WP'!$A50,'1.2Travel cost&amp;1.3ind.sup. '!$L$11:$L$1306,'Beneficiaries WP'!E$5)+SUMIFS('1.2Travel cost&amp;1.3ind.sup. '!$U$11:$U$1306,'1.2Travel cost&amp;1.3ind.sup. '!$A$11:$A$1306,'Beneficiaries WP'!$A50,'1.2Travel cost&amp;1.3ind.sup. '!$L$11:$L$1306,'Beneficiaries WP'!E$5)+SUMIFS('1.4 Equipment'!$T$10:$T$209,'1.4 Equipment'!$A$10:$A$209,'Beneficiaries WP'!$A50,'1.4 Equipment'!$L$10:$L$209,'Beneficiaries WP'!E$5)+SUMIFS('1.5 Other costs'!$O$10:$O$309,'1.5 Other costs'!$A$10:$A$309,'Beneficiaries WP'!$A50,'1.5 Other costs'!$L$10:$L$309,'Beneficiaries WP'!E$5)</f>
        <v>0</v>
      </c>
      <c r="F50" s="343">
        <f>SUMIFS('1.1 Staff cost'!$N$11:$N$102,'1.1 Staff cost'!$A$11:$A$102,'Beneficiaries WP'!$A50,'1.1 Staff cost'!$K$11:$K$102,'Beneficiaries WP'!F$5)+SUMIFS('1.2Travel cost&amp;1.3ind.sup. '!$T$11:$T$1306,'1.2Travel cost&amp;1.3ind.sup. '!$A$11:$A$1306,'Beneficiaries WP'!$A50,'1.2Travel cost&amp;1.3ind.sup. '!$L$11:$L$1306,'Beneficiaries WP'!F$5)+SUMIFS('1.2Travel cost&amp;1.3ind.sup. '!$U$11:$U$1306,'1.2Travel cost&amp;1.3ind.sup. '!$A$11:$A$1306,'Beneficiaries WP'!$A50,'1.2Travel cost&amp;1.3ind.sup. '!$L$11:$L$1306,'Beneficiaries WP'!F$5)+SUMIFS('1.4 Equipment'!$T$10:$T$209,'1.4 Equipment'!$A$10:$A$209,'Beneficiaries WP'!$A50,'1.4 Equipment'!$L$10:$L$209,'Beneficiaries WP'!F$5)+SUMIFS('1.5 Other costs'!$O$10:$O$309,'1.5 Other costs'!$A$10:$A$309,'Beneficiaries WP'!$A50,'1.5 Other costs'!$L$10:$L$309,'Beneficiaries WP'!F$5)</f>
        <v>0</v>
      </c>
      <c r="G50" s="343">
        <f>SUMIFS('1.1 Staff cost'!$N$11:$N$102,'1.1 Staff cost'!$A$11:$A$102,'Beneficiaries WP'!$A50,'1.1 Staff cost'!$K$11:$K$102,'Beneficiaries WP'!G$5)+SUMIFS('1.2Travel cost&amp;1.3ind.sup. '!$T$11:$T$1306,'1.2Travel cost&amp;1.3ind.sup. '!$A$11:$A$1306,'Beneficiaries WP'!$A50,'1.2Travel cost&amp;1.3ind.sup. '!$L$11:$L$1306,'Beneficiaries WP'!G$5)+SUMIFS('1.2Travel cost&amp;1.3ind.sup. '!$U$11:$U$1306,'1.2Travel cost&amp;1.3ind.sup. '!$A$11:$A$1306,'Beneficiaries WP'!$A50,'1.2Travel cost&amp;1.3ind.sup. '!$L$11:$L$1306,'Beneficiaries WP'!G$5)+SUMIFS('1.4 Equipment'!$T$10:$T$209,'1.4 Equipment'!$A$10:$A$209,'Beneficiaries WP'!$A50,'1.4 Equipment'!$L$10:$L$209,'Beneficiaries WP'!G$5)+SUMIFS('1.5 Other costs'!$O$10:$O$309,'1.5 Other costs'!$A$10:$A$309,'Beneficiaries WP'!$A50,'1.5 Other costs'!$L$10:$L$309,'Beneficiaries WP'!G$5)</f>
        <v>0</v>
      </c>
      <c r="H50" s="343">
        <f>SUMIFS('1.1 Staff cost'!$N$11:$N$102,'1.1 Staff cost'!$A$11:$A$102,'Beneficiaries WP'!$A50,'1.1 Staff cost'!$K$11:$K$102,'Beneficiaries WP'!H$5)+SUMIFS('1.2Travel cost&amp;1.3ind.sup. '!$T$11:$T$1306,'1.2Travel cost&amp;1.3ind.sup. '!$A$11:$A$1306,'Beneficiaries WP'!$A50,'1.2Travel cost&amp;1.3ind.sup. '!$L$11:$L$1306,'Beneficiaries WP'!H$5)+SUMIFS('1.2Travel cost&amp;1.3ind.sup. '!$U$11:$U$1306,'1.2Travel cost&amp;1.3ind.sup. '!$A$11:$A$1306,'Beneficiaries WP'!$A50,'1.2Travel cost&amp;1.3ind.sup. '!$L$11:$L$1306,'Beneficiaries WP'!H$5)+SUMIFS('1.4 Equipment'!$T$10:$T$209,'1.4 Equipment'!$A$10:$A$209,'Beneficiaries WP'!$A50,'1.4 Equipment'!$L$10:$L$209,'Beneficiaries WP'!H$5)+SUMIFS('1.5 Other costs'!$O$10:$O$309,'1.5 Other costs'!$A$10:$A$309,'Beneficiaries WP'!$A50,'1.5 Other costs'!$L$10:$L$309,'Beneficiaries WP'!H$5)</f>
        <v>0</v>
      </c>
      <c r="I50" s="343">
        <f>SUMIFS('1.1 Staff cost'!$N$11:$N$102,'1.1 Staff cost'!$A$11:$A$102,'Beneficiaries WP'!$A50,'1.1 Staff cost'!$K$11:$K$102,'Beneficiaries WP'!I$5)+SUMIFS('1.2Travel cost&amp;1.3ind.sup. '!$T$11:$T$1306,'1.2Travel cost&amp;1.3ind.sup. '!$A$11:$A$1306,'Beneficiaries WP'!$A50,'1.2Travel cost&amp;1.3ind.sup. '!$L$11:$L$1306,'Beneficiaries WP'!I$5)+SUMIFS('1.2Travel cost&amp;1.3ind.sup. '!$U$11:$U$1306,'1.2Travel cost&amp;1.3ind.sup. '!$A$11:$A$1306,'Beneficiaries WP'!$A50,'1.2Travel cost&amp;1.3ind.sup. '!$L$11:$L$1306,'Beneficiaries WP'!I$5)+SUMIFS('1.4 Equipment'!$T$10:$T$209,'1.4 Equipment'!$A$10:$A$209,'Beneficiaries WP'!$A50,'1.4 Equipment'!$L$10:$L$209,'Beneficiaries WP'!I$5)+SUMIFS('1.5 Other costs'!$O$10:$O$309,'1.5 Other costs'!$A$10:$A$309,'Beneficiaries WP'!$A50,'1.5 Other costs'!$L$10:$L$309,'Beneficiaries WP'!I$5)</f>
        <v>0</v>
      </c>
      <c r="J50" s="343">
        <f>SUMIFS('1.1 Staff cost'!$N$11:$N$102,'1.1 Staff cost'!$A$11:$A$102,'Beneficiaries WP'!$A50,'1.1 Staff cost'!$K$11:$K$102,'Beneficiaries WP'!J$5)+SUMIFS('1.2Travel cost&amp;1.3ind.sup. '!$T$11:$T$1306,'1.2Travel cost&amp;1.3ind.sup. '!$A$11:$A$1306,'Beneficiaries WP'!$A50,'1.2Travel cost&amp;1.3ind.sup. '!$L$11:$L$1306,'Beneficiaries WP'!J$5)+SUMIFS('1.2Travel cost&amp;1.3ind.sup. '!$U$11:$U$1306,'1.2Travel cost&amp;1.3ind.sup. '!$A$11:$A$1306,'Beneficiaries WP'!$A50,'1.2Travel cost&amp;1.3ind.sup. '!$L$11:$L$1306,'Beneficiaries WP'!J$5)+SUMIFS('1.4 Equipment'!$T$10:$T$209,'1.4 Equipment'!$A$10:$A$209,'Beneficiaries WP'!$A50,'1.4 Equipment'!$L$10:$L$209,'Beneficiaries WP'!J$5)+SUMIFS('1.5 Other costs'!$O$10:$O$309,'1.5 Other costs'!$A$10:$A$309,'Beneficiaries WP'!$A50,'1.5 Other costs'!$L$10:$L$309,'Beneficiaries WP'!J$5)</f>
        <v>0</v>
      </c>
      <c r="K50" s="343">
        <f>SUMIFS('1.1 Staff cost'!$N$11:$N$102,'1.1 Staff cost'!$A$11:$A$102,'Beneficiaries WP'!$A50,'1.1 Staff cost'!$K$11:$K$102,'Beneficiaries WP'!K$5)+SUMIFS('1.2Travel cost&amp;1.3ind.sup. '!$T$11:$T$1306,'1.2Travel cost&amp;1.3ind.sup. '!$A$11:$A$1306,'Beneficiaries WP'!$A50,'1.2Travel cost&amp;1.3ind.sup. '!$L$11:$L$1306,'Beneficiaries WP'!K$5)+SUMIFS('1.2Travel cost&amp;1.3ind.sup. '!$U$11:$U$1306,'1.2Travel cost&amp;1.3ind.sup. '!$A$11:$A$1306,'Beneficiaries WP'!$A50,'1.2Travel cost&amp;1.3ind.sup. '!$L$11:$L$1306,'Beneficiaries WP'!K$5)+SUMIFS('1.4 Equipment'!$T$10:$T$209,'1.4 Equipment'!$A$10:$A$209,'Beneficiaries WP'!$A50,'1.4 Equipment'!$L$10:$L$209,'Beneficiaries WP'!K$5)+SUMIFS('1.5 Other costs'!$O$10:$O$309,'1.5 Other costs'!$A$10:$A$309,'Beneficiaries WP'!$A50,'1.5 Other costs'!$L$10:$L$309,'Beneficiaries WP'!K$5)</f>
        <v>0</v>
      </c>
      <c r="L50" s="343">
        <f>SUMIFS('1.1 Staff cost'!$N$11:$N$102,'1.1 Staff cost'!$A$11:$A$102,'Beneficiaries WP'!$A50,'1.1 Staff cost'!$K$11:$K$102,'Beneficiaries WP'!L$5)+SUMIFS('1.2Travel cost&amp;1.3ind.sup. '!$T$11:$T$1306,'1.2Travel cost&amp;1.3ind.sup. '!$A$11:$A$1306,'Beneficiaries WP'!$A50,'1.2Travel cost&amp;1.3ind.sup. '!$L$11:$L$1306,'Beneficiaries WP'!L$5)+SUMIFS('1.2Travel cost&amp;1.3ind.sup. '!$U$11:$U$1306,'1.2Travel cost&amp;1.3ind.sup. '!$A$11:$A$1306,'Beneficiaries WP'!$A50,'1.2Travel cost&amp;1.3ind.sup. '!$L$11:$L$1306,'Beneficiaries WP'!L$5)+SUMIFS('1.4 Equipment'!$T$10:$T$209,'1.4 Equipment'!$A$10:$A$209,'Beneficiaries WP'!$A50,'1.4 Equipment'!$L$10:$L$209,'Beneficiaries WP'!L$5)+SUMIFS('1.5 Other costs'!$O$10:$O$309,'1.5 Other costs'!$A$10:$A$309,'Beneficiaries WP'!$A50,'1.5 Other costs'!$L$10:$L$309,'Beneficiaries WP'!L$5)</f>
        <v>0</v>
      </c>
      <c r="M50" s="343">
        <f>SUMIFS('1.1 Staff cost'!$N$11:$N$102,'1.1 Staff cost'!$A$11:$A$102,'Beneficiaries WP'!$A50,'1.1 Staff cost'!$K$11:$K$102,'Beneficiaries WP'!M$5)+SUMIFS('1.2Travel cost&amp;1.3ind.sup. '!$T$11:$T$1306,'1.2Travel cost&amp;1.3ind.sup. '!$A$11:$A$1306,'Beneficiaries WP'!$A50,'1.2Travel cost&amp;1.3ind.sup. '!$L$11:$L$1306,'Beneficiaries WP'!M$5)+SUMIFS('1.2Travel cost&amp;1.3ind.sup. '!$U$11:$U$1306,'1.2Travel cost&amp;1.3ind.sup. '!$A$11:$A$1306,'Beneficiaries WP'!$A50,'1.2Travel cost&amp;1.3ind.sup. '!$L$11:$L$1306,'Beneficiaries WP'!M$5)+SUMIFS('1.4 Equipment'!$T$10:$T$209,'1.4 Equipment'!$A$10:$A$209,'Beneficiaries WP'!$A50,'1.4 Equipment'!$L$10:$L$209,'Beneficiaries WP'!M$5)+SUMIFS('1.5 Other costs'!$O$10:$O$309,'1.5 Other costs'!$A$10:$A$309,'Beneficiaries WP'!$A50,'1.5 Other costs'!$L$10:$L$309,'Beneficiaries WP'!M$5)</f>
        <v>0</v>
      </c>
      <c r="N50" s="343">
        <f>SUMIFS('1.1 Staff cost'!$N$11:$N$102,'1.1 Staff cost'!$A$11:$A$102,'Beneficiaries WP'!$A50,'1.1 Staff cost'!$K$11:$K$102,'Beneficiaries WP'!N$5)+SUMIFS('1.2Travel cost&amp;1.3ind.sup. '!$T$11:$T$1306,'1.2Travel cost&amp;1.3ind.sup. '!$A$11:$A$1306,'Beneficiaries WP'!$A50,'1.2Travel cost&amp;1.3ind.sup. '!$L$11:$L$1306,'Beneficiaries WP'!N$5)+SUMIFS('1.2Travel cost&amp;1.3ind.sup. '!$U$11:$U$1306,'1.2Travel cost&amp;1.3ind.sup. '!$A$11:$A$1306,'Beneficiaries WP'!$A50,'1.2Travel cost&amp;1.3ind.sup. '!$L$11:$L$1306,'Beneficiaries WP'!N$5)+SUMIFS('1.4 Equipment'!$T$10:$T$209,'1.4 Equipment'!$A$10:$A$209,'Beneficiaries WP'!$A50,'1.4 Equipment'!$L$10:$L$209,'Beneficiaries WP'!N$5)+SUMIFS('1.5 Other costs'!$O$10:$O$309,'1.5 Other costs'!$A$10:$A$309,'Beneficiaries WP'!$A50,'1.5 Other costs'!$L$10:$L$309,'Beneficiaries WP'!N$5)</f>
        <v>0</v>
      </c>
      <c r="O50" s="343">
        <f>SUMIFS('1.1 Staff cost'!$N$11:$N$102,'1.1 Staff cost'!$A$11:$A$102,'Beneficiaries WP'!$A50,'1.1 Staff cost'!$K$11:$K$102,'Beneficiaries WP'!O$5)+SUMIFS('1.2Travel cost&amp;1.3ind.sup. '!$T$11:$T$1306,'1.2Travel cost&amp;1.3ind.sup. '!$A$11:$A$1306,'Beneficiaries WP'!$A50,'1.2Travel cost&amp;1.3ind.sup. '!$L$11:$L$1306,'Beneficiaries WP'!O$5)+SUMIFS('1.2Travel cost&amp;1.3ind.sup. '!$U$11:$U$1306,'1.2Travel cost&amp;1.3ind.sup. '!$A$11:$A$1306,'Beneficiaries WP'!$A50,'1.2Travel cost&amp;1.3ind.sup. '!$L$11:$L$1306,'Beneficiaries WP'!O$5)+SUMIFS('1.4 Equipment'!$T$10:$T$209,'1.4 Equipment'!$A$10:$A$209,'Beneficiaries WP'!$A50,'1.4 Equipment'!$L$10:$L$209,'Beneficiaries WP'!O$5)+SUMIFS('1.5 Other costs'!$O$10:$O$309,'1.5 Other costs'!$A$10:$A$309,'Beneficiaries WP'!$A50,'1.5 Other costs'!$L$10:$L$309,'Beneficiaries WP'!O$5)</f>
        <v>0</v>
      </c>
      <c r="P50" s="341">
        <f t="shared" si="2"/>
        <v>0</v>
      </c>
      <c r="Q50" s="344" t="str">
        <f t="shared" si="4"/>
        <v/>
      </c>
      <c r="R50" s="342" t="e">
        <f>+(P50*$R$7)*('Summary Financial Statement'!$K$24/'Summary Financial Statement'!$H$24)</f>
        <v>#DIV/0!</v>
      </c>
      <c r="S50" s="445" t="e">
        <f>+Beneficiaries!#REF!</f>
        <v>#REF!</v>
      </c>
      <c r="T50" s="445" t="e">
        <f>+Beneficiaries!#REF!</f>
        <v>#REF!</v>
      </c>
      <c r="U50" s="443" t="str">
        <f>IF(Beneficiaries!L50=0,"",Beneficiaries!L50)</f>
        <v/>
      </c>
      <c r="V50" s="444" t="str">
        <f>IF(Beneficiaries!M50=0,"",Beneficiaries!M50)</f>
        <v/>
      </c>
      <c r="W50" s="354" t="e">
        <f>#REF!</f>
        <v>#REF!</v>
      </c>
      <c r="X50" s="75"/>
      <c r="Y50" s="12" t="str">
        <f t="shared" si="3"/>
        <v/>
      </c>
      <c r="Z50" s="336"/>
      <c r="AA50" s="333">
        <f>+DAYS360('Summary Financial Statement'!$I$9,'Summary Financial Statement'!$L$9)/30</f>
        <v>0</v>
      </c>
      <c r="AB50" s="334">
        <f t="shared" si="5"/>
        <v>0</v>
      </c>
      <c r="AC50" s="335">
        <f>IF(Y50="",0,'Summary Financial Statement'!$Q$22*'Summary Financial Statement'!$E$24*'Beneficiaries WP'!Q50*'Beneficiaries WP'!$AB50)</f>
        <v>0</v>
      </c>
    </row>
    <row r="51" spans="1:29" ht="13.5" x14ac:dyDescent="0.25">
      <c r="A51" s="141" t="s">
        <v>188</v>
      </c>
      <c r="B51" s="437">
        <f>+Beneficiaries!B51</f>
        <v>0</v>
      </c>
      <c r="C51" s="435">
        <f>+Beneficiaries!C51</f>
        <v>0</v>
      </c>
      <c r="D51" s="343">
        <f>SUMIFS('1.1 Staff cost'!$N$11:$N$102,'1.1 Staff cost'!$A$11:$A$102,'Beneficiaries WP'!$A51,'1.1 Staff cost'!$K$11:$K$102,'Beneficiaries WP'!D$5)+SUMIFS('1.2Travel cost&amp;1.3ind.sup. '!$T$11:$T$1306,'1.2Travel cost&amp;1.3ind.sup. '!$A$11:$A$1306,'Beneficiaries WP'!$A51,'1.2Travel cost&amp;1.3ind.sup. '!$L$11:$L$1306,'Beneficiaries WP'!D$5)+SUMIFS('1.2Travel cost&amp;1.3ind.sup. '!$U$11:$U$1306,'1.2Travel cost&amp;1.3ind.sup. '!$A$11:$A$1306,'Beneficiaries WP'!$A51,'1.2Travel cost&amp;1.3ind.sup. '!$L$11:$L$1306,'Beneficiaries WP'!D$5)+SUMIFS('1.4 Equipment'!$T$10:$T$209,'1.4 Equipment'!$A$10:$A$209,'Beneficiaries WP'!$A51,'1.4 Equipment'!$L$10:$L$209,'Beneficiaries WP'!D$5)+SUMIFS('1.5 Other costs'!$O$10:$O$309,'1.5 Other costs'!$A$10:$A$309,'Beneficiaries WP'!$A51,'1.5 Other costs'!$L$10:$L$309,'Beneficiaries WP'!D$5)</f>
        <v>0</v>
      </c>
      <c r="E51" s="343">
        <f>SUMIFS('1.1 Staff cost'!$N$11:$N$102,'1.1 Staff cost'!$A$11:$A$102,'Beneficiaries WP'!$A51,'1.1 Staff cost'!$K$11:$K$102,'Beneficiaries WP'!E$5)+SUMIFS('1.2Travel cost&amp;1.3ind.sup. '!$T$11:$T$1306,'1.2Travel cost&amp;1.3ind.sup. '!$A$11:$A$1306,'Beneficiaries WP'!$A51,'1.2Travel cost&amp;1.3ind.sup. '!$L$11:$L$1306,'Beneficiaries WP'!E$5)+SUMIFS('1.2Travel cost&amp;1.3ind.sup. '!$U$11:$U$1306,'1.2Travel cost&amp;1.3ind.sup. '!$A$11:$A$1306,'Beneficiaries WP'!$A51,'1.2Travel cost&amp;1.3ind.sup. '!$L$11:$L$1306,'Beneficiaries WP'!E$5)+SUMIFS('1.4 Equipment'!$T$10:$T$209,'1.4 Equipment'!$A$10:$A$209,'Beneficiaries WP'!$A51,'1.4 Equipment'!$L$10:$L$209,'Beneficiaries WP'!E$5)+SUMIFS('1.5 Other costs'!$O$10:$O$309,'1.5 Other costs'!$A$10:$A$309,'Beneficiaries WP'!$A51,'1.5 Other costs'!$L$10:$L$309,'Beneficiaries WP'!E$5)</f>
        <v>0</v>
      </c>
      <c r="F51" s="343">
        <f>SUMIFS('1.1 Staff cost'!$N$11:$N$102,'1.1 Staff cost'!$A$11:$A$102,'Beneficiaries WP'!$A51,'1.1 Staff cost'!$K$11:$K$102,'Beneficiaries WP'!F$5)+SUMIFS('1.2Travel cost&amp;1.3ind.sup. '!$T$11:$T$1306,'1.2Travel cost&amp;1.3ind.sup. '!$A$11:$A$1306,'Beneficiaries WP'!$A51,'1.2Travel cost&amp;1.3ind.sup. '!$L$11:$L$1306,'Beneficiaries WP'!F$5)+SUMIFS('1.2Travel cost&amp;1.3ind.sup. '!$U$11:$U$1306,'1.2Travel cost&amp;1.3ind.sup. '!$A$11:$A$1306,'Beneficiaries WP'!$A51,'1.2Travel cost&amp;1.3ind.sup. '!$L$11:$L$1306,'Beneficiaries WP'!F$5)+SUMIFS('1.4 Equipment'!$T$10:$T$209,'1.4 Equipment'!$A$10:$A$209,'Beneficiaries WP'!$A51,'1.4 Equipment'!$L$10:$L$209,'Beneficiaries WP'!F$5)+SUMIFS('1.5 Other costs'!$O$10:$O$309,'1.5 Other costs'!$A$10:$A$309,'Beneficiaries WP'!$A51,'1.5 Other costs'!$L$10:$L$309,'Beneficiaries WP'!F$5)</f>
        <v>0</v>
      </c>
      <c r="G51" s="343">
        <f>SUMIFS('1.1 Staff cost'!$N$11:$N$102,'1.1 Staff cost'!$A$11:$A$102,'Beneficiaries WP'!$A51,'1.1 Staff cost'!$K$11:$K$102,'Beneficiaries WP'!G$5)+SUMIFS('1.2Travel cost&amp;1.3ind.sup. '!$T$11:$T$1306,'1.2Travel cost&amp;1.3ind.sup. '!$A$11:$A$1306,'Beneficiaries WP'!$A51,'1.2Travel cost&amp;1.3ind.sup. '!$L$11:$L$1306,'Beneficiaries WP'!G$5)+SUMIFS('1.2Travel cost&amp;1.3ind.sup. '!$U$11:$U$1306,'1.2Travel cost&amp;1.3ind.sup. '!$A$11:$A$1306,'Beneficiaries WP'!$A51,'1.2Travel cost&amp;1.3ind.sup. '!$L$11:$L$1306,'Beneficiaries WP'!G$5)+SUMIFS('1.4 Equipment'!$T$10:$T$209,'1.4 Equipment'!$A$10:$A$209,'Beneficiaries WP'!$A51,'1.4 Equipment'!$L$10:$L$209,'Beneficiaries WP'!G$5)+SUMIFS('1.5 Other costs'!$O$10:$O$309,'1.5 Other costs'!$A$10:$A$309,'Beneficiaries WP'!$A51,'1.5 Other costs'!$L$10:$L$309,'Beneficiaries WP'!G$5)</f>
        <v>0</v>
      </c>
      <c r="H51" s="343">
        <f>SUMIFS('1.1 Staff cost'!$N$11:$N$102,'1.1 Staff cost'!$A$11:$A$102,'Beneficiaries WP'!$A51,'1.1 Staff cost'!$K$11:$K$102,'Beneficiaries WP'!H$5)+SUMIFS('1.2Travel cost&amp;1.3ind.sup. '!$T$11:$T$1306,'1.2Travel cost&amp;1.3ind.sup. '!$A$11:$A$1306,'Beneficiaries WP'!$A51,'1.2Travel cost&amp;1.3ind.sup. '!$L$11:$L$1306,'Beneficiaries WP'!H$5)+SUMIFS('1.2Travel cost&amp;1.3ind.sup. '!$U$11:$U$1306,'1.2Travel cost&amp;1.3ind.sup. '!$A$11:$A$1306,'Beneficiaries WP'!$A51,'1.2Travel cost&amp;1.3ind.sup. '!$L$11:$L$1306,'Beneficiaries WP'!H$5)+SUMIFS('1.4 Equipment'!$T$10:$T$209,'1.4 Equipment'!$A$10:$A$209,'Beneficiaries WP'!$A51,'1.4 Equipment'!$L$10:$L$209,'Beneficiaries WP'!H$5)+SUMIFS('1.5 Other costs'!$O$10:$O$309,'1.5 Other costs'!$A$10:$A$309,'Beneficiaries WP'!$A51,'1.5 Other costs'!$L$10:$L$309,'Beneficiaries WP'!H$5)</f>
        <v>0</v>
      </c>
      <c r="I51" s="343">
        <f>SUMIFS('1.1 Staff cost'!$N$11:$N$102,'1.1 Staff cost'!$A$11:$A$102,'Beneficiaries WP'!$A51,'1.1 Staff cost'!$K$11:$K$102,'Beneficiaries WP'!I$5)+SUMIFS('1.2Travel cost&amp;1.3ind.sup. '!$T$11:$T$1306,'1.2Travel cost&amp;1.3ind.sup. '!$A$11:$A$1306,'Beneficiaries WP'!$A51,'1.2Travel cost&amp;1.3ind.sup. '!$L$11:$L$1306,'Beneficiaries WP'!I$5)+SUMIFS('1.2Travel cost&amp;1.3ind.sup. '!$U$11:$U$1306,'1.2Travel cost&amp;1.3ind.sup. '!$A$11:$A$1306,'Beneficiaries WP'!$A51,'1.2Travel cost&amp;1.3ind.sup. '!$L$11:$L$1306,'Beneficiaries WP'!I$5)+SUMIFS('1.4 Equipment'!$T$10:$T$209,'1.4 Equipment'!$A$10:$A$209,'Beneficiaries WP'!$A51,'1.4 Equipment'!$L$10:$L$209,'Beneficiaries WP'!I$5)+SUMIFS('1.5 Other costs'!$O$10:$O$309,'1.5 Other costs'!$A$10:$A$309,'Beneficiaries WP'!$A51,'1.5 Other costs'!$L$10:$L$309,'Beneficiaries WP'!I$5)</f>
        <v>0</v>
      </c>
      <c r="J51" s="343">
        <f>SUMIFS('1.1 Staff cost'!$N$11:$N$102,'1.1 Staff cost'!$A$11:$A$102,'Beneficiaries WP'!$A51,'1.1 Staff cost'!$K$11:$K$102,'Beneficiaries WP'!J$5)+SUMIFS('1.2Travel cost&amp;1.3ind.sup. '!$T$11:$T$1306,'1.2Travel cost&amp;1.3ind.sup. '!$A$11:$A$1306,'Beneficiaries WP'!$A51,'1.2Travel cost&amp;1.3ind.sup. '!$L$11:$L$1306,'Beneficiaries WP'!J$5)+SUMIFS('1.2Travel cost&amp;1.3ind.sup. '!$U$11:$U$1306,'1.2Travel cost&amp;1.3ind.sup. '!$A$11:$A$1306,'Beneficiaries WP'!$A51,'1.2Travel cost&amp;1.3ind.sup. '!$L$11:$L$1306,'Beneficiaries WP'!J$5)+SUMIFS('1.4 Equipment'!$T$10:$T$209,'1.4 Equipment'!$A$10:$A$209,'Beneficiaries WP'!$A51,'1.4 Equipment'!$L$10:$L$209,'Beneficiaries WP'!J$5)+SUMIFS('1.5 Other costs'!$O$10:$O$309,'1.5 Other costs'!$A$10:$A$309,'Beneficiaries WP'!$A51,'1.5 Other costs'!$L$10:$L$309,'Beneficiaries WP'!J$5)</f>
        <v>0</v>
      </c>
      <c r="K51" s="343">
        <f>SUMIFS('1.1 Staff cost'!$N$11:$N$102,'1.1 Staff cost'!$A$11:$A$102,'Beneficiaries WP'!$A51,'1.1 Staff cost'!$K$11:$K$102,'Beneficiaries WP'!K$5)+SUMIFS('1.2Travel cost&amp;1.3ind.sup. '!$T$11:$T$1306,'1.2Travel cost&amp;1.3ind.sup. '!$A$11:$A$1306,'Beneficiaries WP'!$A51,'1.2Travel cost&amp;1.3ind.sup. '!$L$11:$L$1306,'Beneficiaries WP'!K$5)+SUMIFS('1.2Travel cost&amp;1.3ind.sup. '!$U$11:$U$1306,'1.2Travel cost&amp;1.3ind.sup. '!$A$11:$A$1306,'Beneficiaries WP'!$A51,'1.2Travel cost&amp;1.3ind.sup. '!$L$11:$L$1306,'Beneficiaries WP'!K$5)+SUMIFS('1.4 Equipment'!$T$10:$T$209,'1.4 Equipment'!$A$10:$A$209,'Beneficiaries WP'!$A51,'1.4 Equipment'!$L$10:$L$209,'Beneficiaries WP'!K$5)+SUMIFS('1.5 Other costs'!$O$10:$O$309,'1.5 Other costs'!$A$10:$A$309,'Beneficiaries WP'!$A51,'1.5 Other costs'!$L$10:$L$309,'Beneficiaries WP'!K$5)</f>
        <v>0</v>
      </c>
      <c r="L51" s="343">
        <f>SUMIFS('1.1 Staff cost'!$N$11:$N$102,'1.1 Staff cost'!$A$11:$A$102,'Beneficiaries WP'!$A51,'1.1 Staff cost'!$K$11:$K$102,'Beneficiaries WP'!L$5)+SUMIFS('1.2Travel cost&amp;1.3ind.sup. '!$T$11:$T$1306,'1.2Travel cost&amp;1.3ind.sup. '!$A$11:$A$1306,'Beneficiaries WP'!$A51,'1.2Travel cost&amp;1.3ind.sup. '!$L$11:$L$1306,'Beneficiaries WP'!L$5)+SUMIFS('1.2Travel cost&amp;1.3ind.sup. '!$U$11:$U$1306,'1.2Travel cost&amp;1.3ind.sup. '!$A$11:$A$1306,'Beneficiaries WP'!$A51,'1.2Travel cost&amp;1.3ind.sup. '!$L$11:$L$1306,'Beneficiaries WP'!L$5)+SUMIFS('1.4 Equipment'!$T$10:$T$209,'1.4 Equipment'!$A$10:$A$209,'Beneficiaries WP'!$A51,'1.4 Equipment'!$L$10:$L$209,'Beneficiaries WP'!L$5)+SUMIFS('1.5 Other costs'!$O$10:$O$309,'1.5 Other costs'!$A$10:$A$309,'Beneficiaries WP'!$A51,'1.5 Other costs'!$L$10:$L$309,'Beneficiaries WP'!L$5)</f>
        <v>0</v>
      </c>
      <c r="M51" s="343">
        <f>SUMIFS('1.1 Staff cost'!$N$11:$N$102,'1.1 Staff cost'!$A$11:$A$102,'Beneficiaries WP'!$A51,'1.1 Staff cost'!$K$11:$K$102,'Beneficiaries WP'!M$5)+SUMIFS('1.2Travel cost&amp;1.3ind.sup. '!$T$11:$T$1306,'1.2Travel cost&amp;1.3ind.sup. '!$A$11:$A$1306,'Beneficiaries WP'!$A51,'1.2Travel cost&amp;1.3ind.sup. '!$L$11:$L$1306,'Beneficiaries WP'!M$5)+SUMIFS('1.2Travel cost&amp;1.3ind.sup. '!$U$11:$U$1306,'1.2Travel cost&amp;1.3ind.sup. '!$A$11:$A$1306,'Beneficiaries WP'!$A51,'1.2Travel cost&amp;1.3ind.sup. '!$L$11:$L$1306,'Beneficiaries WP'!M$5)+SUMIFS('1.4 Equipment'!$T$10:$T$209,'1.4 Equipment'!$A$10:$A$209,'Beneficiaries WP'!$A51,'1.4 Equipment'!$L$10:$L$209,'Beneficiaries WP'!M$5)+SUMIFS('1.5 Other costs'!$O$10:$O$309,'1.5 Other costs'!$A$10:$A$309,'Beneficiaries WP'!$A51,'1.5 Other costs'!$L$10:$L$309,'Beneficiaries WP'!M$5)</f>
        <v>0</v>
      </c>
      <c r="N51" s="343">
        <f>SUMIFS('1.1 Staff cost'!$N$11:$N$102,'1.1 Staff cost'!$A$11:$A$102,'Beneficiaries WP'!$A51,'1.1 Staff cost'!$K$11:$K$102,'Beneficiaries WP'!N$5)+SUMIFS('1.2Travel cost&amp;1.3ind.sup. '!$T$11:$T$1306,'1.2Travel cost&amp;1.3ind.sup. '!$A$11:$A$1306,'Beneficiaries WP'!$A51,'1.2Travel cost&amp;1.3ind.sup. '!$L$11:$L$1306,'Beneficiaries WP'!N$5)+SUMIFS('1.2Travel cost&amp;1.3ind.sup. '!$U$11:$U$1306,'1.2Travel cost&amp;1.3ind.sup. '!$A$11:$A$1306,'Beneficiaries WP'!$A51,'1.2Travel cost&amp;1.3ind.sup. '!$L$11:$L$1306,'Beneficiaries WP'!N$5)+SUMIFS('1.4 Equipment'!$T$10:$T$209,'1.4 Equipment'!$A$10:$A$209,'Beneficiaries WP'!$A51,'1.4 Equipment'!$L$10:$L$209,'Beneficiaries WP'!N$5)+SUMIFS('1.5 Other costs'!$O$10:$O$309,'1.5 Other costs'!$A$10:$A$309,'Beneficiaries WP'!$A51,'1.5 Other costs'!$L$10:$L$309,'Beneficiaries WP'!N$5)</f>
        <v>0</v>
      </c>
      <c r="O51" s="343">
        <f>SUMIFS('1.1 Staff cost'!$N$11:$N$102,'1.1 Staff cost'!$A$11:$A$102,'Beneficiaries WP'!$A51,'1.1 Staff cost'!$K$11:$K$102,'Beneficiaries WP'!O$5)+SUMIFS('1.2Travel cost&amp;1.3ind.sup. '!$T$11:$T$1306,'1.2Travel cost&amp;1.3ind.sup. '!$A$11:$A$1306,'Beneficiaries WP'!$A51,'1.2Travel cost&amp;1.3ind.sup. '!$L$11:$L$1306,'Beneficiaries WP'!O$5)+SUMIFS('1.2Travel cost&amp;1.3ind.sup. '!$U$11:$U$1306,'1.2Travel cost&amp;1.3ind.sup. '!$A$11:$A$1306,'Beneficiaries WP'!$A51,'1.2Travel cost&amp;1.3ind.sup. '!$L$11:$L$1306,'Beneficiaries WP'!O$5)+SUMIFS('1.4 Equipment'!$T$10:$T$209,'1.4 Equipment'!$A$10:$A$209,'Beneficiaries WP'!$A51,'1.4 Equipment'!$L$10:$L$209,'Beneficiaries WP'!O$5)+SUMIFS('1.5 Other costs'!$O$10:$O$309,'1.5 Other costs'!$A$10:$A$309,'Beneficiaries WP'!$A51,'1.5 Other costs'!$L$10:$L$309,'Beneficiaries WP'!O$5)</f>
        <v>0</v>
      </c>
      <c r="P51" s="341">
        <f t="shared" si="2"/>
        <v>0</v>
      </c>
      <c r="Q51" s="344" t="str">
        <f t="shared" si="4"/>
        <v/>
      </c>
      <c r="R51" s="342" t="e">
        <f>+(P51*$R$7)*('Summary Financial Statement'!$K$24/'Summary Financial Statement'!$H$24)</f>
        <v>#DIV/0!</v>
      </c>
      <c r="S51" s="445" t="e">
        <f>+Beneficiaries!#REF!</f>
        <v>#REF!</v>
      </c>
      <c r="T51" s="445" t="e">
        <f>+Beneficiaries!#REF!</f>
        <v>#REF!</v>
      </c>
      <c r="U51" s="443" t="str">
        <f>IF(Beneficiaries!L51=0,"",Beneficiaries!L51)</f>
        <v/>
      </c>
      <c r="V51" s="444" t="str">
        <f>IF(Beneficiaries!M51=0,"",Beneficiaries!M51)</f>
        <v/>
      </c>
      <c r="W51" s="354" t="e">
        <f>#REF!</f>
        <v>#REF!</v>
      </c>
      <c r="X51" s="75"/>
      <c r="Y51" s="12" t="str">
        <f t="shared" si="3"/>
        <v/>
      </c>
      <c r="Z51" s="336"/>
      <c r="AA51" s="333">
        <f>+DAYS360('Summary Financial Statement'!$I$9,'Summary Financial Statement'!$L$9)/30</f>
        <v>0</v>
      </c>
      <c r="AB51" s="334">
        <f t="shared" si="5"/>
        <v>0</v>
      </c>
      <c r="AC51" s="335">
        <f>IF(Y51="",0,'Summary Financial Statement'!$Q$22*'Summary Financial Statement'!$E$24*'Beneficiaries WP'!Q51*'Beneficiaries WP'!$AB51)</f>
        <v>0</v>
      </c>
    </row>
    <row r="52" spans="1:29" ht="13.5" x14ac:dyDescent="0.25">
      <c r="A52" s="141" t="s">
        <v>189</v>
      </c>
      <c r="B52" s="437">
        <f>+Beneficiaries!B52</f>
        <v>0</v>
      </c>
      <c r="C52" s="435">
        <f>+Beneficiaries!C52</f>
        <v>0</v>
      </c>
      <c r="D52" s="343">
        <f>SUMIFS('1.1 Staff cost'!$N$11:$N$102,'1.1 Staff cost'!$A$11:$A$102,'Beneficiaries WP'!$A52,'1.1 Staff cost'!$K$11:$K$102,'Beneficiaries WP'!D$5)+SUMIFS('1.2Travel cost&amp;1.3ind.sup. '!$T$11:$T$1306,'1.2Travel cost&amp;1.3ind.sup. '!$A$11:$A$1306,'Beneficiaries WP'!$A52,'1.2Travel cost&amp;1.3ind.sup. '!$L$11:$L$1306,'Beneficiaries WP'!D$5)+SUMIFS('1.2Travel cost&amp;1.3ind.sup. '!$U$11:$U$1306,'1.2Travel cost&amp;1.3ind.sup. '!$A$11:$A$1306,'Beneficiaries WP'!$A52,'1.2Travel cost&amp;1.3ind.sup. '!$L$11:$L$1306,'Beneficiaries WP'!D$5)+SUMIFS('1.4 Equipment'!$T$10:$T$209,'1.4 Equipment'!$A$10:$A$209,'Beneficiaries WP'!$A52,'1.4 Equipment'!$L$10:$L$209,'Beneficiaries WP'!D$5)+SUMIFS('1.5 Other costs'!$O$10:$O$309,'1.5 Other costs'!$A$10:$A$309,'Beneficiaries WP'!$A52,'1.5 Other costs'!$L$10:$L$309,'Beneficiaries WP'!D$5)</f>
        <v>0</v>
      </c>
      <c r="E52" s="343">
        <f>SUMIFS('1.1 Staff cost'!$N$11:$N$102,'1.1 Staff cost'!$A$11:$A$102,'Beneficiaries WP'!$A52,'1.1 Staff cost'!$K$11:$K$102,'Beneficiaries WP'!E$5)+SUMIFS('1.2Travel cost&amp;1.3ind.sup. '!$T$11:$T$1306,'1.2Travel cost&amp;1.3ind.sup. '!$A$11:$A$1306,'Beneficiaries WP'!$A52,'1.2Travel cost&amp;1.3ind.sup. '!$L$11:$L$1306,'Beneficiaries WP'!E$5)+SUMIFS('1.2Travel cost&amp;1.3ind.sup. '!$U$11:$U$1306,'1.2Travel cost&amp;1.3ind.sup. '!$A$11:$A$1306,'Beneficiaries WP'!$A52,'1.2Travel cost&amp;1.3ind.sup. '!$L$11:$L$1306,'Beneficiaries WP'!E$5)+SUMIFS('1.4 Equipment'!$T$10:$T$209,'1.4 Equipment'!$A$10:$A$209,'Beneficiaries WP'!$A52,'1.4 Equipment'!$L$10:$L$209,'Beneficiaries WP'!E$5)+SUMIFS('1.5 Other costs'!$O$10:$O$309,'1.5 Other costs'!$A$10:$A$309,'Beneficiaries WP'!$A52,'1.5 Other costs'!$L$10:$L$309,'Beneficiaries WP'!E$5)</f>
        <v>0</v>
      </c>
      <c r="F52" s="343">
        <f>SUMIFS('1.1 Staff cost'!$N$11:$N$102,'1.1 Staff cost'!$A$11:$A$102,'Beneficiaries WP'!$A52,'1.1 Staff cost'!$K$11:$K$102,'Beneficiaries WP'!F$5)+SUMIFS('1.2Travel cost&amp;1.3ind.sup. '!$T$11:$T$1306,'1.2Travel cost&amp;1.3ind.sup. '!$A$11:$A$1306,'Beneficiaries WP'!$A52,'1.2Travel cost&amp;1.3ind.sup. '!$L$11:$L$1306,'Beneficiaries WP'!F$5)+SUMIFS('1.2Travel cost&amp;1.3ind.sup. '!$U$11:$U$1306,'1.2Travel cost&amp;1.3ind.sup. '!$A$11:$A$1306,'Beneficiaries WP'!$A52,'1.2Travel cost&amp;1.3ind.sup. '!$L$11:$L$1306,'Beneficiaries WP'!F$5)+SUMIFS('1.4 Equipment'!$T$10:$T$209,'1.4 Equipment'!$A$10:$A$209,'Beneficiaries WP'!$A52,'1.4 Equipment'!$L$10:$L$209,'Beneficiaries WP'!F$5)+SUMIFS('1.5 Other costs'!$O$10:$O$309,'1.5 Other costs'!$A$10:$A$309,'Beneficiaries WP'!$A52,'1.5 Other costs'!$L$10:$L$309,'Beneficiaries WP'!F$5)</f>
        <v>0</v>
      </c>
      <c r="G52" s="343">
        <f>SUMIFS('1.1 Staff cost'!$N$11:$N$102,'1.1 Staff cost'!$A$11:$A$102,'Beneficiaries WP'!$A52,'1.1 Staff cost'!$K$11:$K$102,'Beneficiaries WP'!G$5)+SUMIFS('1.2Travel cost&amp;1.3ind.sup. '!$T$11:$T$1306,'1.2Travel cost&amp;1.3ind.sup. '!$A$11:$A$1306,'Beneficiaries WP'!$A52,'1.2Travel cost&amp;1.3ind.sup. '!$L$11:$L$1306,'Beneficiaries WP'!G$5)+SUMIFS('1.2Travel cost&amp;1.3ind.sup. '!$U$11:$U$1306,'1.2Travel cost&amp;1.3ind.sup. '!$A$11:$A$1306,'Beneficiaries WP'!$A52,'1.2Travel cost&amp;1.3ind.sup. '!$L$11:$L$1306,'Beneficiaries WP'!G$5)+SUMIFS('1.4 Equipment'!$T$10:$T$209,'1.4 Equipment'!$A$10:$A$209,'Beneficiaries WP'!$A52,'1.4 Equipment'!$L$10:$L$209,'Beneficiaries WP'!G$5)+SUMIFS('1.5 Other costs'!$O$10:$O$309,'1.5 Other costs'!$A$10:$A$309,'Beneficiaries WP'!$A52,'1.5 Other costs'!$L$10:$L$309,'Beneficiaries WP'!G$5)</f>
        <v>0</v>
      </c>
      <c r="H52" s="343">
        <f>SUMIFS('1.1 Staff cost'!$N$11:$N$102,'1.1 Staff cost'!$A$11:$A$102,'Beneficiaries WP'!$A52,'1.1 Staff cost'!$K$11:$K$102,'Beneficiaries WP'!H$5)+SUMIFS('1.2Travel cost&amp;1.3ind.sup. '!$T$11:$T$1306,'1.2Travel cost&amp;1.3ind.sup. '!$A$11:$A$1306,'Beneficiaries WP'!$A52,'1.2Travel cost&amp;1.3ind.sup. '!$L$11:$L$1306,'Beneficiaries WP'!H$5)+SUMIFS('1.2Travel cost&amp;1.3ind.sup. '!$U$11:$U$1306,'1.2Travel cost&amp;1.3ind.sup. '!$A$11:$A$1306,'Beneficiaries WP'!$A52,'1.2Travel cost&amp;1.3ind.sup. '!$L$11:$L$1306,'Beneficiaries WP'!H$5)+SUMIFS('1.4 Equipment'!$T$10:$T$209,'1.4 Equipment'!$A$10:$A$209,'Beneficiaries WP'!$A52,'1.4 Equipment'!$L$10:$L$209,'Beneficiaries WP'!H$5)+SUMIFS('1.5 Other costs'!$O$10:$O$309,'1.5 Other costs'!$A$10:$A$309,'Beneficiaries WP'!$A52,'1.5 Other costs'!$L$10:$L$309,'Beneficiaries WP'!H$5)</f>
        <v>0</v>
      </c>
      <c r="I52" s="343">
        <f>SUMIFS('1.1 Staff cost'!$N$11:$N$102,'1.1 Staff cost'!$A$11:$A$102,'Beneficiaries WP'!$A52,'1.1 Staff cost'!$K$11:$K$102,'Beneficiaries WP'!I$5)+SUMIFS('1.2Travel cost&amp;1.3ind.sup. '!$T$11:$T$1306,'1.2Travel cost&amp;1.3ind.sup. '!$A$11:$A$1306,'Beneficiaries WP'!$A52,'1.2Travel cost&amp;1.3ind.sup. '!$L$11:$L$1306,'Beneficiaries WP'!I$5)+SUMIFS('1.2Travel cost&amp;1.3ind.sup. '!$U$11:$U$1306,'1.2Travel cost&amp;1.3ind.sup. '!$A$11:$A$1306,'Beneficiaries WP'!$A52,'1.2Travel cost&amp;1.3ind.sup. '!$L$11:$L$1306,'Beneficiaries WP'!I$5)+SUMIFS('1.4 Equipment'!$T$10:$T$209,'1.4 Equipment'!$A$10:$A$209,'Beneficiaries WP'!$A52,'1.4 Equipment'!$L$10:$L$209,'Beneficiaries WP'!I$5)+SUMIFS('1.5 Other costs'!$O$10:$O$309,'1.5 Other costs'!$A$10:$A$309,'Beneficiaries WP'!$A52,'1.5 Other costs'!$L$10:$L$309,'Beneficiaries WP'!I$5)</f>
        <v>0</v>
      </c>
      <c r="J52" s="343">
        <f>SUMIFS('1.1 Staff cost'!$N$11:$N$102,'1.1 Staff cost'!$A$11:$A$102,'Beneficiaries WP'!$A52,'1.1 Staff cost'!$K$11:$K$102,'Beneficiaries WP'!J$5)+SUMIFS('1.2Travel cost&amp;1.3ind.sup. '!$T$11:$T$1306,'1.2Travel cost&amp;1.3ind.sup. '!$A$11:$A$1306,'Beneficiaries WP'!$A52,'1.2Travel cost&amp;1.3ind.sup. '!$L$11:$L$1306,'Beneficiaries WP'!J$5)+SUMIFS('1.2Travel cost&amp;1.3ind.sup. '!$U$11:$U$1306,'1.2Travel cost&amp;1.3ind.sup. '!$A$11:$A$1306,'Beneficiaries WP'!$A52,'1.2Travel cost&amp;1.3ind.sup. '!$L$11:$L$1306,'Beneficiaries WP'!J$5)+SUMIFS('1.4 Equipment'!$T$10:$T$209,'1.4 Equipment'!$A$10:$A$209,'Beneficiaries WP'!$A52,'1.4 Equipment'!$L$10:$L$209,'Beneficiaries WP'!J$5)+SUMIFS('1.5 Other costs'!$O$10:$O$309,'1.5 Other costs'!$A$10:$A$309,'Beneficiaries WP'!$A52,'1.5 Other costs'!$L$10:$L$309,'Beneficiaries WP'!J$5)</f>
        <v>0</v>
      </c>
      <c r="K52" s="343">
        <f>SUMIFS('1.1 Staff cost'!$N$11:$N$102,'1.1 Staff cost'!$A$11:$A$102,'Beneficiaries WP'!$A52,'1.1 Staff cost'!$K$11:$K$102,'Beneficiaries WP'!K$5)+SUMIFS('1.2Travel cost&amp;1.3ind.sup. '!$T$11:$T$1306,'1.2Travel cost&amp;1.3ind.sup. '!$A$11:$A$1306,'Beneficiaries WP'!$A52,'1.2Travel cost&amp;1.3ind.sup. '!$L$11:$L$1306,'Beneficiaries WP'!K$5)+SUMIFS('1.2Travel cost&amp;1.3ind.sup. '!$U$11:$U$1306,'1.2Travel cost&amp;1.3ind.sup. '!$A$11:$A$1306,'Beneficiaries WP'!$A52,'1.2Travel cost&amp;1.3ind.sup. '!$L$11:$L$1306,'Beneficiaries WP'!K$5)+SUMIFS('1.4 Equipment'!$T$10:$T$209,'1.4 Equipment'!$A$10:$A$209,'Beneficiaries WP'!$A52,'1.4 Equipment'!$L$10:$L$209,'Beneficiaries WP'!K$5)+SUMIFS('1.5 Other costs'!$O$10:$O$309,'1.5 Other costs'!$A$10:$A$309,'Beneficiaries WP'!$A52,'1.5 Other costs'!$L$10:$L$309,'Beneficiaries WP'!K$5)</f>
        <v>0</v>
      </c>
      <c r="L52" s="343">
        <f>SUMIFS('1.1 Staff cost'!$N$11:$N$102,'1.1 Staff cost'!$A$11:$A$102,'Beneficiaries WP'!$A52,'1.1 Staff cost'!$K$11:$K$102,'Beneficiaries WP'!L$5)+SUMIFS('1.2Travel cost&amp;1.3ind.sup. '!$T$11:$T$1306,'1.2Travel cost&amp;1.3ind.sup. '!$A$11:$A$1306,'Beneficiaries WP'!$A52,'1.2Travel cost&amp;1.3ind.sup. '!$L$11:$L$1306,'Beneficiaries WP'!L$5)+SUMIFS('1.2Travel cost&amp;1.3ind.sup. '!$U$11:$U$1306,'1.2Travel cost&amp;1.3ind.sup. '!$A$11:$A$1306,'Beneficiaries WP'!$A52,'1.2Travel cost&amp;1.3ind.sup. '!$L$11:$L$1306,'Beneficiaries WP'!L$5)+SUMIFS('1.4 Equipment'!$T$10:$T$209,'1.4 Equipment'!$A$10:$A$209,'Beneficiaries WP'!$A52,'1.4 Equipment'!$L$10:$L$209,'Beneficiaries WP'!L$5)+SUMIFS('1.5 Other costs'!$O$10:$O$309,'1.5 Other costs'!$A$10:$A$309,'Beneficiaries WP'!$A52,'1.5 Other costs'!$L$10:$L$309,'Beneficiaries WP'!L$5)</f>
        <v>0</v>
      </c>
      <c r="M52" s="343">
        <f>SUMIFS('1.1 Staff cost'!$N$11:$N$102,'1.1 Staff cost'!$A$11:$A$102,'Beneficiaries WP'!$A52,'1.1 Staff cost'!$K$11:$K$102,'Beneficiaries WP'!M$5)+SUMIFS('1.2Travel cost&amp;1.3ind.sup. '!$T$11:$T$1306,'1.2Travel cost&amp;1.3ind.sup. '!$A$11:$A$1306,'Beneficiaries WP'!$A52,'1.2Travel cost&amp;1.3ind.sup. '!$L$11:$L$1306,'Beneficiaries WP'!M$5)+SUMIFS('1.2Travel cost&amp;1.3ind.sup. '!$U$11:$U$1306,'1.2Travel cost&amp;1.3ind.sup. '!$A$11:$A$1306,'Beneficiaries WP'!$A52,'1.2Travel cost&amp;1.3ind.sup. '!$L$11:$L$1306,'Beneficiaries WP'!M$5)+SUMIFS('1.4 Equipment'!$T$10:$T$209,'1.4 Equipment'!$A$10:$A$209,'Beneficiaries WP'!$A52,'1.4 Equipment'!$L$10:$L$209,'Beneficiaries WP'!M$5)+SUMIFS('1.5 Other costs'!$O$10:$O$309,'1.5 Other costs'!$A$10:$A$309,'Beneficiaries WP'!$A52,'1.5 Other costs'!$L$10:$L$309,'Beneficiaries WP'!M$5)</f>
        <v>0</v>
      </c>
      <c r="N52" s="343">
        <f>SUMIFS('1.1 Staff cost'!$N$11:$N$102,'1.1 Staff cost'!$A$11:$A$102,'Beneficiaries WP'!$A52,'1.1 Staff cost'!$K$11:$K$102,'Beneficiaries WP'!N$5)+SUMIFS('1.2Travel cost&amp;1.3ind.sup. '!$T$11:$T$1306,'1.2Travel cost&amp;1.3ind.sup. '!$A$11:$A$1306,'Beneficiaries WP'!$A52,'1.2Travel cost&amp;1.3ind.sup. '!$L$11:$L$1306,'Beneficiaries WP'!N$5)+SUMIFS('1.2Travel cost&amp;1.3ind.sup. '!$U$11:$U$1306,'1.2Travel cost&amp;1.3ind.sup. '!$A$11:$A$1306,'Beneficiaries WP'!$A52,'1.2Travel cost&amp;1.3ind.sup. '!$L$11:$L$1306,'Beneficiaries WP'!N$5)+SUMIFS('1.4 Equipment'!$T$10:$T$209,'1.4 Equipment'!$A$10:$A$209,'Beneficiaries WP'!$A52,'1.4 Equipment'!$L$10:$L$209,'Beneficiaries WP'!N$5)+SUMIFS('1.5 Other costs'!$O$10:$O$309,'1.5 Other costs'!$A$10:$A$309,'Beneficiaries WP'!$A52,'1.5 Other costs'!$L$10:$L$309,'Beneficiaries WP'!N$5)</f>
        <v>0</v>
      </c>
      <c r="O52" s="343">
        <f>SUMIFS('1.1 Staff cost'!$N$11:$N$102,'1.1 Staff cost'!$A$11:$A$102,'Beneficiaries WP'!$A52,'1.1 Staff cost'!$K$11:$K$102,'Beneficiaries WP'!O$5)+SUMIFS('1.2Travel cost&amp;1.3ind.sup. '!$T$11:$T$1306,'1.2Travel cost&amp;1.3ind.sup. '!$A$11:$A$1306,'Beneficiaries WP'!$A52,'1.2Travel cost&amp;1.3ind.sup. '!$L$11:$L$1306,'Beneficiaries WP'!O$5)+SUMIFS('1.2Travel cost&amp;1.3ind.sup. '!$U$11:$U$1306,'1.2Travel cost&amp;1.3ind.sup. '!$A$11:$A$1306,'Beneficiaries WP'!$A52,'1.2Travel cost&amp;1.3ind.sup. '!$L$11:$L$1306,'Beneficiaries WP'!O$5)+SUMIFS('1.4 Equipment'!$T$10:$T$209,'1.4 Equipment'!$A$10:$A$209,'Beneficiaries WP'!$A52,'1.4 Equipment'!$L$10:$L$209,'Beneficiaries WP'!O$5)+SUMIFS('1.5 Other costs'!$O$10:$O$309,'1.5 Other costs'!$A$10:$A$309,'Beneficiaries WP'!$A52,'1.5 Other costs'!$L$10:$L$309,'Beneficiaries WP'!O$5)</f>
        <v>0</v>
      </c>
      <c r="P52" s="341">
        <f t="shared" si="2"/>
        <v>0</v>
      </c>
      <c r="Q52" s="344" t="str">
        <f t="shared" si="4"/>
        <v/>
      </c>
      <c r="R52" s="342" t="e">
        <f>+(P52*$R$7)*('Summary Financial Statement'!$K$24/'Summary Financial Statement'!$H$24)</f>
        <v>#DIV/0!</v>
      </c>
      <c r="S52" s="445" t="e">
        <f>+Beneficiaries!#REF!</f>
        <v>#REF!</v>
      </c>
      <c r="T52" s="445" t="e">
        <f>+Beneficiaries!#REF!</f>
        <v>#REF!</v>
      </c>
      <c r="U52" s="443" t="str">
        <f>IF(Beneficiaries!L52=0,"",Beneficiaries!L52)</f>
        <v/>
      </c>
      <c r="V52" s="444" t="str">
        <f>IF(Beneficiaries!M52=0,"",Beneficiaries!M52)</f>
        <v/>
      </c>
      <c r="W52" s="354" t="e">
        <f>#REF!</f>
        <v>#REF!</v>
      </c>
      <c r="X52" s="75"/>
      <c r="Y52" s="12" t="str">
        <f t="shared" si="3"/>
        <v/>
      </c>
      <c r="Z52" s="336"/>
      <c r="AA52" s="333">
        <f>+DAYS360('Summary Financial Statement'!$I$9,'Summary Financial Statement'!$L$9)/30</f>
        <v>0</v>
      </c>
      <c r="AB52" s="334">
        <f t="shared" si="5"/>
        <v>0</v>
      </c>
      <c r="AC52" s="335">
        <f>IF(Y52="",0,'Summary Financial Statement'!$Q$22*'Summary Financial Statement'!$E$24*'Beneficiaries WP'!Q52*'Beneficiaries WP'!$AB52)</f>
        <v>0</v>
      </c>
    </row>
    <row r="53" spans="1:29" ht="13.5" x14ac:dyDescent="0.25">
      <c r="A53" s="141" t="s">
        <v>190</v>
      </c>
      <c r="B53" s="437">
        <f>+Beneficiaries!B53</f>
        <v>0</v>
      </c>
      <c r="C53" s="435">
        <f>+Beneficiaries!C53</f>
        <v>0</v>
      </c>
      <c r="D53" s="343">
        <f>SUMIFS('1.1 Staff cost'!$N$11:$N$102,'1.1 Staff cost'!$A$11:$A$102,'Beneficiaries WP'!$A53,'1.1 Staff cost'!$K$11:$K$102,'Beneficiaries WP'!D$5)+SUMIFS('1.2Travel cost&amp;1.3ind.sup. '!$T$11:$T$1306,'1.2Travel cost&amp;1.3ind.sup. '!$A$11:$A$1306,'Beneficiaries WP'!$A53,'1.2Travel cost&amp;1.3ind.sup. '!$L$11:$L$1306,'Beneficiaries WP'!D$5)+SUMIFS('1.2Travel cost&amp;1.3ind.sup. '!$U$11:$U$1306,'1.2Travel cost&amp;1.3ind.sup. '!$A$11:$A$1306,'Beneficiaries WP'!$A53,'1.2Travel cost&amp;1.3ind.sup. '!$L$11:$L$1306,'Beneficiaries WP'!D$5)+SUMIFS('1.4 Equipment'!$T$10:$T$209,'1.4 Equipment'!$A$10:$A$209,'Beneficiaries WP'!$A53,'1.4 Equipment'!$L$10:$L$209,'Beneficiaries WP'!D$5)+SUMIFS('1.5 Other costs'!$O$10:$O$309,'1.5 Other costs'!$A$10:$A$309,'Beneficiaries WP'!$A53,'1.5 Other costs'!$L$10:$L$309,'Beneficiaries WP'!D$5)</f>
        <v>0</v>
      </c>
      <c r="E53" s="343">
        <f>SUMIFS('1.1 Staff cost'!$N$11:$N$102,'1.1 Staff cost'!$A$11:$A$102,'Beneficiaries WP'!$A53,'1.1 Staff cost'!$K$11:$K$102,'Beneficiaries WP'!E$5)+SUMIFS('1.2Travel cost&amp;1.3ind.sup. '!$T$11:$T$1306,'1.2Travel cost&amp;1.3ind.sup. '!$A$11:$A$1306,'Beneficiaries WP'!$A53,'1.2Travel cost&amp;1.3ind.sup. '!$L$11:$L$1306,'Beneficiaries WP'!E$5)+SUMIFS('1.2Travel cost&amp;1.3ind.sup. '!$U$11:$U$1306,'1.2Travel cost&amp;1.3ind.sup. '!$A$11:$A$1306,'Beneficiaries WP'!$A53,'1.2Travel cost&amp;1.3ind.sup. '!$L$11:$L$1306,'Beneficiaries WP'!E$5)+SUMIFS('1.4 Equipment'!$T$10:$T$209,'1.4 Equipment'!$A$10:$A$209,'Beneficiaries WP'!$A53,'1.4 Equipment'!$L$10:$L$209,'Beneficiaries WP'!E$5)+SUMIFS('1.5 Other costs'!$O$10:$O$309,'1.5 Other costs'!$A$10:$A$309,'Beneficiaries WP'!$A53,'1.5 Other costs'!$L$10:$L$309,'Beneficiaries WP'!E$5)</f>
        <v>0</v>
      </c>
      <c r="F53" s="343">
        <f>SUMIFS('1.1 Staff cost'!$N$11:$N$102,'1.1 Staff cost'!$A$11:$A$102,'Beneficiaries WP'!$A53,'1.1 Staff cost'!$K$11:$K$102,'Beneficiaries WP'!F$5)+SUMIFS('1.2Travel cost&amp;1.3ind.sup. '!$T$11:$T$1306,'1.2Travel cost&amp;1.3ind.sup. '!$A$11:$A$1306,'Beneficiaries WP'!$A53,'1.2Travel cost&amp;1.3ind.sup. '!$L$11:$L$1306,'Beneficiaries WP'!F$5)+SUMIFS('1.2Travel cost&amp;1.3ind.sup. '!$U$11:$U$1306,'1.2Travel cost&amp;1.3ind.sup. '!$A$11:$A$1306,'Beneficiaries WP'!$A53,'1.2Travel cost&amp;1.3ind.sup. '!$L$11:$L$1306,'Beneficiaries WP'!F$5)+SUMIFS('1.4 Equipment'!$T$10:$T$209,'1.4 Equipment'!$A$10:$A$209,'Beneficiaries WP'!$A53,'1.4 Equipment'!$L$10:$L$209,'Beneficiaries WP'!F$5)+SUMIFS('1.5 Other costs'!$O$10:$O$309,'1.5 Other costs'!$A$10:$A$309,'Beneficiaries WP'!$A53,'1.5 Other costs'!$L$10:$L$309,'Beneficiaries WP'!F$5)</f>
        <v>0</v>
      </c>
      <c r="G53" s="343">
        <f>SUMIFS('1.1 Staff cost'!$N$11:$N$102,'1.1 Staff cost'!$A$11:$A$102,'Beneficiaries WP'!$A53,'1.1 Staff cost'!$K$11:$K$102,'Beneficiaries WP'!G$5)+SUMIFS('1.2Travel cost&amp;1.3ind.sup. '!$T$11:$T$1306,'1.2Travel cost&amp;1.3ind.sup. '!$A$11:$A$1306,'Beneficiaries WP'!$A53,'1.2Travel cost&amp;1.3ind.sup. '!$L$11:$L$1306,'Beneficiaries WP'!G$5)+SUMIFS('1.2Travel cost&amp;1.3ind.sup. '!$U$11:$U$1306,'1.2Travel cost&amp;1.3ind.sup. '!$A$11:$A$1306,'Beneficiaries WP'!$A53,'1.2Travel cost&amp;1.3ind.sup. '!$L$11:$L$1306,'Beneficiaries WP'!G$5)+SUMIFS('1.4 Equipment'!$T$10:$T$209,'1.4 Equipment'!$A$10:$A$209,'Beneficiaries WP'!$A53,'1.4 Equipment'!$L$10:$L$209,'Beneficiaries WP'!G$5)+SUMIFS('1.5 Other costs'!$O$10:$O$309,'1.5 Other costs'!$A$10:$A$309,'Beneficiaries WP'!$A53,'1.5 Other costs'!$L$10:$L$309,'Beneficiaries WP'!G$5)</f>
        <v>0</v>
      </c>
      <c r="H53" s="343">
        <f>SUMIFS('1.1 Staff cost'!$N$11:$N$102,'1.1 Staff cost'!$A$11:$A$102,'Beneficiaries WP'!$A53,'1.1 Staff cost'!$K$11:$K$102,'Beneficiaries WP'!H$5)+SUMIFS('1.2Travel cost&amp;1.3ind.sup. '!$T$11:$T$1306,'1.2Travel cost&amp;1.3ind.sup. '!$A$11:$A$1306,'Beneficiaries WP'!$A53,'1.2Travel cost&amp;1.3ind.sup. '!$L$11:$L$1306,'Beneficiaries WP'!H$5)+SUMIFS('1.2Travel cost&amp;1.3ind.sup. '!$U$11:$U$1306,'1.2Travel cost&amp;1.3ind.sup. '!$A$11:$A$1306,'Beneficiaries WP'!$A53,'1.2Travel cost&amp;1.3ind.sup. '!$L$11:$L$1306,'Beneficiaries WP'!H$5)+SUMIFS('1.4 Equipment'!$T$10:$T$209,'1.4 Equipment'!$A$10:$A$209,'Beneficiaries WP'!$A53,'1.4 Equipment'!$L$10:$L$209,'Beneficiaries WP'!H$5)+SUMIFS('1.5 Other costs'!$O$10:$O$309,'1.5 Other costs'!$A$10:$A$309,'Beneficiaries WP'!$A53,'1.5 Other costs'!$L$10:$L$309,'Beneficiaries WP'!H$5)</f>
        <v>0</v>
      </c>
      <c r="I53" s="343">
        <f>SUMIFS('1.1 Staff cost'!$N$11:$N$102,'1.1 Staff cost'!$A$11:$A$102,'Beneficiaries WP'!$A53,'1.1 Staff cost'!$K$11:$K$102,'Beneficiaries WP'!I$5)+SUMIFS('1.2Travel cost&amp;1.3ind.sup. '!$T$11:$T$1306,'1.2Travel cost&amp;1.3ind.sup. '!$A$11:$A$1306,'Beneficiaries WP'!$A53,'1.2Travel cost&amp;1.3ind.sup. '!$L$11:$L$1306,'Beneficiaries WP'!I$5)+SUMIFS('1.2Travel cost&amp;1.3ind.sup. '!$U$11:$U$1306,'1.2Travel cost&amp;1.3ind.sup. '!$A$11:$A$1306,'Beneficiaries WP'!$A53,'1.2Travel cost&amp;1.3ind.sup. '!$L$11:$L$1306,'Beneficiaries WP'!I$5)+SUMIFS('1.4 Equipment'!$T$10:$T$209,'1.4 Equipment'!$A$10:$A$209,'Beneficiaries WP'!$A53,'1.4 Equipment'!$L$10:$L$209,'Beneficiaries WP'!I$5)+SUMIFS('1.5 Other costs'!$O$10:$O$309,'1.5 Other costs'!$A$10:$A$309,'Beneficiaries WP'!$A53,'1.5 Other costs'!$L$10:$L$309,'Beneficiaries WP'!I$5)</f>
        <v>0</v>
      </c>
      <c r="J53" s="343">
        <f>SUMIFS('1.1 Staff cost'!$N$11:$N$102,'1.1 Staff cost'!$A$11:$A$102,'Beneficiaries WP'!$A53,'1.1 Staff cost'!$K$11:$K$102,'Beneficiaries WP'!J$5)+SUMIFS('1.2Travel cost&amp;1.3ind.sup. '!$T$11:$T$1306,'1.2Travel cost&amp;1.3ind.sup. '!$A$11:$A$1306,'Beneficiaries WP'!$A53,'1.2Travel cost&amp;1.3ind.sup. '!$L$11:$L$1306,'Beneficiaries WP'!J$5)+SUMIFS('1.2Travel cost&amp;1.3ind.sup. '!$U$11:$U$1306,'1.2Travel cost&amp;1.3ind.sup. '!$A$11:$A$1306,'Beneficiaries WP'!$A53,'1.2Travel cost&amp;1.3ind.sup. '!$L$11:$L$1306,'Beneficiaries WP'!J$5)+SUMIFS('1.4 Equipment'!$T$10:$T$209,'1.4 Equipment'!$A$10:$A$209,'Beneficiaries WP'!$A53,'1.4 Equipment'!$L$10:$L$209,'Beneficiaries WP'!J$5)+SUMIFS('1.5 Other costs'!$O$10:$O$309,'1.5 Other costs'!$A$10:$A$309,'Beneficiaries WP'!$A53,'1.5 Other costs'!$L$10:$L$309,'Beneficiaries WP'!J$5)</f>
        <v>0</v>
      </c>
      <c r="K53" s="343">
        <f>SUMIFS('1.1 Staff cost'!$N$11:$N$102,'1.1 Staff cost'!$A$11:$A$102,'Beneficiaries WP'!$A53,'1.1 Staff cost'!$K$11:$K$102,'Beneficiaries WP'!K$5)+SUMIFS('1.2Travel cost&amp;1.3ind.sup. '!$T$11:$T$1306,'1.2Travel cost&amp;1.3ind.sup. '!$A$11:$A$1306,'Beneficiaries WP'!$A53,'1.2Travel cost&amp;1.3ind.sup. '!$L$11:$L$1306,'Beneficiaries WP'!K$5)+SUMIFS('1.2Travel cost&amp;1.3ind.sup. '!$U$11:$U$1306,'1.2Travel cost&amp;1.3ind.sup. '!$A$11:$A$1306,'Beneficiaries WP'!$A53,'1.2Travel cost&amp;1.3ind.sup. '!$L$11:$L$1306,'Beneficiaries WP'!K$5)+SUMIFS('1.4 Equipment'!$T$10:$T$209,'1.4 Equipment'!$A$10:$A$209,'Beneficiaries WP'!$A53,'1.4 Equipment'!$L$10:$L$209,'Beneficiaries WP'!K$5)+SUMIFS('1.5 Other costs'!$O$10:$O$309,'1.5 Other costs'!$A$10:$A$309,'Beneficiaries WP'!$A53,'1.5 Other costs'!$L$10:$L$309,'Beneficiaries WP'!K$5)</f>
        <v>0</v>
      </c>
      <c r="L53" s="343">
        <f>SUMIFS('1.1 Staff cost'!$N$11:$N$102,'1.1 Staff cost'!$A$11:$A$102,'Beneficiaries WP'!$A53,'1.1 Staff cost'!$K$11:$K$102,'Beneficiaries WP'!L$5)+SUMIFS('1.2Travel cost&amp;1.3ind.sup. '!$T$11:$T$1306,'1.2Travel cost&amp;1.3ind.sup. '!$A$11:$A$1306,'Beneficiaries WP'!$A53,'1.2Travel cost&amp;1.3ind.sup. '!$L$11:$L$1306,'Beneficiaries WP'!L$5)+SUMIFS('1.2Travel cost&amp;1.3ind.sup. '!$U$11:$U$1306,'1.2Travel cost&amp;1.3ind.sup. '!$A$11:$A$1306,'Beneficiaries WP'!$A53,'1.2Travel cost&amp;1.3ind.sup. '!$L$11:$L$1306,'Beneficiaries WP'!L$5)+SUMIFS('1.4 Equipment'!$T$10:$T$209,'1.4 Equipment'!$A$10:$A$209,'Beneficiaries WP'!$A53,'1.4 Equipment'!$L$10:$L$209,'Beneficiaries WP'!L$5)+SUMIFS('1.5 Other costs'!$O$10:$O$309,'1.5 Other costs'!$A$10:$A$309,'Beneficiaries WP'!$A53,'1.5 Other costs'!$L$10:$L$309,'Beneficiaries WP'!L$5)</f>
        <v>0</v>
      </c>
      <c r="M53" s="343">
        <f>SUMIFS('1.1 Staff cost'!$N$11:$N$102,'1.1 Staff cost'!$A$11:$A$102,'Beneficiaries WP'!$A53,'1.1 Staff cost'!$K$11:$K$102,'Beneficiaries WP'!M$5)+SUMIFS('1.2Travel cost&amp;1.3ind.sup. '!$T$11:$T$1306,'1.2Travel cost&amp;1.3ind.sup. '!$A$11:$A$1306,'Beneficiaries WP'!$A53,'1.2Travel cost&amp;1.3ind.sup. '!$L$11:$L$1306,'Beneficiaries WP'!M$5)+SUMIFS('1.2Travel cost&amp;1.3ind.sup. '!$U$11:$U$1306,'1.2Travel cost&amp;1.3ind.sup. '!$A$11:$A$1306,'Beneficiaries WP'!$A53,'1.2Travel cost&amp;1.3ind.sup. '!$L$11:$L$1306,'Beneficiaries WP'!M$5)+SUMIFS('1.4 Equipment'!$T$10:$T$209,'1.4 Equipment'!$A$10:$A$209,'Beneficiaries WP'!$A53,'1.4 Equipment'!$L$10:$L$209,'Beneficiaries WP'!M$5)+SUMIFS('1.5 Other costs'!$O$10:$O$309,'1.5 Other costs'!$A$10:$A$309,'Beneficiaries WP'!$A53,'1.5 Other costs'!$L$10:$L$309,'Beneficiaries WP'!M$5)</f>
        <v>0</v>
      </c>
      <c r="N53" s="343">
        <f>SUMIFS('1.1 Staff cost'!$N$11:$N$102,'1.1 Staff cost'!$A$11:$A$102,'Beneficiaries WP'!$A53,'1.1 Staff cost'!$K$11:$K$102,'Beneficiaries WP'!N$5)+SUMIFS('1.2Travel cost&amp;1.3ind.sup. '!$T$11:$T$1306,'1.2Travel cost&amp;1.3ind.sup. '!$A$11:$A$1306,'Beneficiaries WP'!$A53,'1.2Travel cost&amp;1.3ind.sup. '!$L$11:$L$1306,'Beneficiaries WP'!N$5)+SUMIFS('1.2Travel cost&amp;1.3ind.sup. '!$U$11:$U$1306,'1.2Travel cost&amp;1.3ind.sup. '!$A$11:$A$1306,'Beneficiaries WP'!$A53,'1.2Travel cost&amp;1.3ind.sup. '!$L$11:$L$1306,'Beneficiaries WP'!N$5)+SUMIFS('1.4 Equipment'!$T$10:$T$209,'1.4 Equipment'!$A$10:$A$209,'Beneficiaries WP'!$A53,'1.4 Equipment'!$L$10:$L$209,'Beneficiaries WP'!N$5)+SUMIFS('1.5 Other costs'!$O$10:$O$309,'1.5 Other costs'!$A$10:$A$309,'Beneficiaries WP'!$A53,'1.5 Other costs'!$L$10:$L$309,'Beneficiaries WP'!N$5)</f>
        <v>0</v>
      </c>
      <c r="O53" s="343">
        <f>SUMIFS('1.1 Staff cost'!$N$11:$N$102,'1.1 Staff cost'!$A$11:$A$102,'Beneficiaries WP'!$A53,'1.1 Staff cost'!$K$11:$K$102,'Beneficiaries WP'!O$5)+SUMIFS('1.2Travel cost&amp;1.3ind.sup. '!$T$11:$T$1306,'1.2Travel cost&amp;1.3ind.sup. '!$A$11:$A$1306,'Beneficiaries WP'!$A53,'1.2Travel cost&amp;1.3ind.sup. '!$L$11:$L$1306,'Beneficiaries WP'!O$5)+SUMIFS('1.2Travel cost&amp;1.3ind.sup. '!$U$11:$U$1306,'1.2Travel cost&amp;1.3ind.sup. '!$A$11:$A$1306,'Beneficiaries WP'!$A53,'1.2Travel cost&amp;1.3ind.sup. '!$L$11:$L$1306,'Beneficiaries WP'!O$5)+SUMIFS('1.4 Equipment'!$T$10:$T$209,'1.4 Equipment'!$A$10:$A$209,'Beneficiaries WP'!$A53,'1.4 Equipment'!$L$10:$L$209,'Beneficiaries WP'!O$5)+SUMIFS('1.5 Other costs'!$O$10:$O$309,'1.5 Other costs'!$A$10:$A$309,'Beneficiaries WP'!$A53,'1.5 Other costs'!$L$10:$L$309,'Beneficiaries WP'!O$5)</f>
        <v>0</v>
      </c>
      <c r="P53" s="341">
        <f t="shared" si="2"/>
        <v>0</v>
      </c>
      <c r="Q53" s="344" t="str">
        <f t="shared" si="4"/>
        <v/>
      </c>
      <c r="R53" s="342" t="e">
        <f>+(P53*$R$7)*('Summary Financial Statement'!$K$24/'Summary Financial Statement'!$H$24)</f>
        <v>#DIV/0!</v>
      </c>
      <c r="S53" s="445" t="e">
        <f>+Beneficiaries!#REF!</f>
        <v>#REF!</v>
      </c>
      <c r="T53" s="445" t="e">
        <f>+Beneficiaries!#REF!</f>
        <v>#REF!</v>
      </c>
      <c r="U53" s="443" t="str">
        <f>IF(Beneficiaries!L53=0,"",Beneficiaries!L53)</f>
        <v/>
      </c>
      <c r="V53" s="444" t="str">
        <f>IF(Beneficiaries!M53=0,"",Beneficiaries!M53)</f>
        <v/>
      </c>
      <c r="W53" s="354" t="e">
        <f>#REF!</f>
        <v>#REF!</v>
      </c>
      <c r="X53" s="75"/>
      <c r="Y53" s="12" t="str">
        <f t="shared" si="3"/>
        <v/>
      </c>
      <c r="Z53" s="336"/>
      <c r="AA53" s="333">
        <f>+DAYS360('Summary Financial Statement'!$I$9,'Summary Financial Statement'!$L$9)/30</f>
        <v>0</v>
      </c>
      <c r="AB53" s="334">
        <f t="shared" si="5"/>
        <v>0</v>
      </c>
      <c r="AC53" s="335">
        <f>IF(Y53="",0,'Summary Financial Statement'!$Q$22*'Summary Financial Statement'!$E$24*'Beneficiaries WP'!Q53*'Beneficiaries WP'!$AB53)</f>
        <v>0</v>
      </c>
    </row>
    <row r="54" spans="1:29" ht="13.5" x14ac:dyDescent="0.25">
      <c r="A54" s="141" t="s">
        <v>191</v>
      </c>
      <c r="B54" s="437">
        <f>+Beneficiaries!B54</f>
        <v>0</v>
      </c>
      <c r="C54" s="435">
        <f>+Beneficiaries!C54</f>
        <v>0</v>
      </c>
      <c r="D54" s="343">
        <f>SUMIFS('1.1 Staff cost'!$N$11:$N$102,'1.1 Staff cost'!$A$11:$A$102,'Beneficiaries WP'!$A54,'1.1 Staff cost'!$K$11:$K$102,'Beneficiaries WP'!D$5)+SUMIFS('1.2Travel cost&amp;1.3ind.sup. '!$T$11:$T$1306,'1.2Travel cost&amp;1.3ind.sup. '!$A$11:$A$1306,'Beneficiaries WP'!$A54,'1.2Travel cost&amp;1.3ind.sup. '!$L$11:$L$1306,'Beneficiaries WP'!D$5)+SUMIFS('1.2Travel cost&amp;1.3ind.sup. '!$U$11:$U$1306,'1.2Travel cost&amp;1.3ind.sup. '!$A$11:$A$1306,'Beneficiaries WP'!$A54,'1.2Travel cost&amp;1.3ind.sup. '!$L$11:$L$1306,'Beneficiaries WP'!D$5)+SUMIFS('1.4 Equipment'!$T$10:$T$209,'1.4 Equipment'!$A$10:$A$209,'Beneficiaries WP'!$A54,'1.4 Equipment'!$L$10:$L$209,'Beneficiaries WP'!D$5)+SUMIFS('1.5 Other costs'!$O$10:$O$309,'1.5 Other costs'!$A$10:$A$309,'Beneficiaries WP'!$A54,'1.5 Other costs'!$L$10:$L$309,'Beneficiaries WP'!D$5)</f>
        <v>0</v>
      </c>
      <c r="E54" s="343">
        <f>SUMIFS('1.1 Staff cost'!$N$11:$N$102,'1.1 Staff cost'!$A$11:$A$102,'Beneficiaries WP'!$A54,'1.1 Staff cost'!$K$11:$K$102,'Beneficiaries WP'!E$5)+SUMIFS('1.2Travel cost&amp;1.3ind.sup. '!$T$11:$T$1306,'1.2Travel cost&amp;1.3ind.sup. '!$A$11:$A$1306,'Beneficiaries WP'!$A54,'1.2Travel cost&amp;1.3ind.sup. '!$L$11:$L$1306,'Beneficiaries WP'!E$5)+SUMIFS('1.2Travel cost&amp;1.3ind.sup. '!$U$11:$U$1306,'1.2Travel cost&amp;1.3ind.sup. '!$A$11:$A$1306,'Beneficiaries WP'!$A54,'1.2Travel cost&amp;1.3ind.sup. '!$L$11:$L$1306,'Beneficiaries WP'!E$5)+SUMIFS('1.4 Equipment'!$T$10:$T$209,'1.4 Equipment'!$A$10:$A$209,'Beneficiaries WP'!$A54,'1.4 Equipment'!$L$10:$L$209,'Beneficiaries WP'!E$5)+SUMIFS('1.5 Other costs'!$O$10:$O$309,'1.5 Other costs'!$A$10:$A$309,'Beneficiaries WP'!$A54,'1.5 Other costs'!$L$10:$L$309,'Beneficiaries WP'!E$5)</f>
        <v>0</v>
      </c>
      <c r="F54" s="343">
        <f>SUMIFS('1.1 Staff cost'!$N$11:$N$102,'1.1 Staff cost'!$A$11:$A$102,'Beneficiaries WP'!$A54,'1.1 Staff cost'!$K$11:$K$102,'Beneficiaries WP'!F$5)+SUMIFS('1.2Travel cost&amp;1.3ind.sup. '!$T$11:$T$1306,'1.2Travel cost&amp;1.3ind.sup. '!$A$11:$A$1306,'Beneficiaries WP'!$A54,'1.2Travel cost&amp;1.3ind.sup. '!$L$11:$L$1306,'Beneficiaries WP'!F$5)+SUMIFS('1.2Travel cost&amp;1.3ind.sup. '!$U$11:$U$1306,'1.2Travel cost&amp;1.3ind.sup. '!$A$11:$A$1306,'Beneficiaries WP'!$A54,'1.2Travel cost&amp;1.3ind.sup. '!$L$11:$L$1306,'Beneficiaries WP'!F$5)+SUMIFS('1.4 Equipment'!$T$10:$T$209,'1.4 Equipment'!$A$10:$A$209,'Beneficiaries WP'!$A54,'1.4 Equipment'!$L$10:$L$209,'Beneficiaries WP'!F$5)+SUMIFS('1.5 Other costs'!$O$10:$O$309,'1.5 Other costs'!$A$10:$A$309,'Beneficiaries WP'!$A54,'1.5 Other costs'!$L$10:$L$309,'Beneficiaries WP'!F$5)</f>
        <v>0</v>
      </c>
      <c r="G54" s="343">
        <f>SUMIFS('1.1 Staff cost'!$N$11:$N$102,'1.1 Staff cost'!$A$11:$A$102,'Beneficiaries WP'!$A54,'1.1 Staff cost'!$K$11:$K$102,'Beneficiaries WP'!G$5)+SUMIFS('1.2Travel cost&amp;1.3ind.sup. '!$T$11:$T$1306,'1.2Travel cost&amp;1.3ind.sup. '!$A$11:$A$1306,'Beneficiaries WP'!$A54,'1.2Travel cost&amp;1.3ind.sup. '!$L$11:$L$1306,'Beneficiaries WP'!G$5)+SUMIFS('1.2Travel cost&amp;1.3ind.sup. '!$U$11:$U$1306,'1.2Travel cost&amp;1.3ind.sup. '!$A$11:$A$1306,'Beneficiaries WP'!$A54,'1.2Travel cost&amp;1.3ind.sup. '!$L$11:$L$1306,'Beneficiaries WP'!G$5)+SUMIFS('1.4 Equipment'!$T$10:$T$209,'1.4 Equipment'!$A$10:$A$209,'Beneficiaries WP'!$A54,'1.4 Equipment'!$L$10:$L$209,'Beneficiaries WP'!G$5)+SUMIFS('1.5 Other costs'!$O$10:$O$309,'1.5 Other costs'!$A$10:$A$309,'Beneficiaries WP'!$A54,'1.5 Other costs'!$L$10:$L$309,'Beneficiaries WP'!G$5)</f>
        <v>0</v>
      </c>
      <c r="H54" s="343">
        <f>SUMIFS('1.1 Staff cost'!$N$11:$N$102,'1.1 Staff cost'!$A$11:$A$102,'Beneficiaries WP'!$A54,'1.1 Staff cost'!$K$11:$K$102,'Beneficiaries WP'!H$5)+SUMIFS('1.2Travel cost&amp;1.3ind.sup. '!$T$11:$T$1306,'1.2Travel cost&amp;1.3ind.sup. '!$A$11:$A$1306,'Beneficiaries WP'!$A54,'1.2Travel cost&amp;1.3ind.sup. '!$L$11:$L$1306,'Beneficiaries WP'!H$5)+SUMIFS('1.2Travel cost&amp;1.3ind.sup. '!$U$11:$U$1306,'1.2Travel cost&amp;1.3ind.sup. '!$A$11:$A$1306,'Beneficiaries WP'!$A54,'1.2Travel cost&amp;1.3ind.sup. '!$L$11:$L$1306,'Beneficiaries WP'!H$5)+SUMIFS('1.4 Equipment'!$T$10:$T$209,'1.4 Equipment'!$A$10:$A$209,'Beneficiaries WP'!$A54,'1.4 Equipment'!$L$10:$L$209,'Beneficiaries WP'!H$5)+SUMIFS('1.5 Other costs'!$O$10:$O$309,'1.5 Other costs'!$A$10:$A$309,'Beneficiaries WP'!$A54,'1.5 Other costs'!$L$10:$L$309,'Beneficiaries WP'!H$5)</f>
        <v>0</v>
      </c>
      <c r="I54" s="343">
        <f>SUMIFS('1.1 Staff cost'!$N$11:$N$102,'1.1 Staff cost'!$A$11:$A$102,'Beneficiaries WP'!$A54,'1.1 Staff cost'!$K$11:$K$102,'Beneficiaries WP'!I$5)+SUMIFS('1.2Travel cost&amp;1.3ind.sup. '!$T$11:$T$1306,'1.2Travel cost&amp;1.3ind.sup. '!$A$11:$A$1306,'Beneficiaries WP'!$A54,'1.2Travel cost&amp;1.3ind.sup. '!$L$11:$L$1306,'Beneficiaries WP'!I$5)+SUMIFS('1.2Travel cost&amp;1.3ind.sup. '!$U$11:$U$1306,'1.2Travel cost&amp;1.3ind.sup. '!$A$11:$A$1306,'Beneficiaries WP'!$A54,'1.2Travel cost&amp;1.3ind.sup. '!$L$11:$L$1306,'Beneficiaries WP'!I$5)+SUMIFS('1.4 Equipment'!$T$10:$T$209,'1.4 Equipment'!$A$10:$A$209,'Beneficiaries WP'!$A54,'1.4 Equipment'!$L$10:$L$209,'Beneficiaries WP'!I$5)+SUMIFS('1.5 Other costs'!$O$10:$O$309,'1.5 Other costs'!$A$10:$A$309,'Beneficiaries WP'!$A54,'1.5 Other costs'!$L$10:$L$309,'Beneficiaries WP'!I$5)</f>
        <v>0</v>
      </c>
      <c r="J54" s="343">
        <f>SUMIFS('1.1 Staff cost'!$N$11:$N$102,'1.1 Staff cost'!$A$11:$A$102,'Beneficiaries WP'!$A54,'1.1 Staff cost'!$K$11:$K$102,'Beneficiaries WP'!J$5)+SUMIFS('1.2Travel cost&amp;1.3ind.sup. '!$T$11:$T$1306,'1.2Travel cost&amp;1.3ind.sup. '!$A$11:$A$1306,'Beneficiaries WP'!$A54,'1.2Travel cost&amp;1.3ind.sup. '!$L$11:$L$1306,'Beneficiaries WP'!J$5)+SUMIFS('1.2Travel cost&amp;1.3ind.sup. '!$U$11:$U$1306,'1.2Travel cost&amp;1.3ind.sup. '!$A$11:$A$1306,'Beneficiaries WP'!$A54,'1.2Travel cost&amp;1.3ind.sup. '!$L$11:$L$1306,'Beneficiaries WP'!J$5)+SUMIFS('1.4 Equipment'!$T$10:$T$209,'1.4 Equipment'!$A$10:$A$209,'Beneficiaries WP'!$A54,'1.4 Equipment'!$L$10:$L$209,'Beneficiaries WP'!J$5)+SUMIFS('1.5 Other costs'!$O$10:$O$309,'1.5 Other costs'!$A$10:$A$309,'Beneficiaries WP'!$A54,'1.5 Other costs'!$L$10:$L$309,'Beneficiaries WP'!J$5)</f>
        <v>0</v>
      </c>
      <c r="K54" s="343">
        <f>SUMIFS('1.1 Staff cost'!$N$11:$N$102,'1.1 Staff cost'!$A$11:$A$102,'Beneficiaries WP'!$A54,'1.1 Staff cost'!$K$11:$K$102,'Beneficiaries WP'!K$5)+SUMIFS('1.2Travel cost&amp;1.3ind.sup. '!$T$11:$T$1306,'1.2Travel cost&amp;1.3ind.sup. '!$A$11:$A$1306,'Beneficiaries WP'!$A54,'1.2Travel cost&amp;1.3ind.sup. '!$L$11:$L$1306,'Beneficiaries WP'!K$5)+SUMIFS('1.2Travel cost&amp;1.3ind.sup. '!$U$11:$U$1306,'1.2Travel cost&amp;1.3ind.sup. '!$A$11:$A$1306,'Beneficiaries WP'!$A54,'1.2Travel cost&amp;1.3ind.sup. '!$L$11:$L$1306,'Beneficiaries WP'!K$5)+SUMIFS('1.4 Equipment'!$T$10:$T$209,'1.4 Equipment'!$A$10:$A$209,'Beneficiaries WP'!$A54,'1.4 Equipment'!$L$10:$L$209,'Beneficiaries WP'!K$5)+SUMIFS('1.5 Other costs'!$O$10:$O$309,'1.5 Other costs'!$A$10:$A$309,'Beneficiaries WP'!$A54,'1.5 Other costs'!$L$10:$L$309,'Beneficiaries WP'!K$5)</f>
        <v>0</v>
      </c>
      <c r="L54" s="343">
        <f>SUMIFS('1.1 Staff cost'!$N$11:$N$102,'1.1 Staff cost'!$A$11:$A$102,'Beneficiaries WP'!$A54,'1.1 Staff cost'!$K$11:$K$102,'Beneficiaries WP'!L$5)+SUMIFS('1.2Travel cost&amp;1.3ind.sup. '!$T$11:$T$1306,'1.2Travel cost&amp;1.3ind.sup. '!$A$11:$A$1306,'Beneficiaries WP'!$A54,'1.2Travel cost&amp;1.3ind.sup. '!$L$11:$L$1306,'Beneficiaries WP'!L$5)+SUMIFS('1.2Travel cost&amp;1.3ind.sup. '!$U$11:$U$1306,'1.2Travel cost&amp;1.3ind.sup. '!$A$11:$A$1306,'Beneficiaries WP'!$A54,'1.2Travel cost&amp;1.3ind.sup. '!$L$11:$L$1306,'Beneficiaries WP'!L$5)+SUMIFS('1.4 Equipment'!$T$10:$T$209,'1.4 Equipment'!$A$10:$A$209,'Beneficiaries WP'!$A54,'1.4 Equipment'!$L$10:$L$209,'Beneficiaries WP'!L$5)+SUMIFS('1.5 Other costs'!$O$10:$O$309,'1.5 Other costs'!$A$10:$A$309,'Beneficiaries WP'!$A54,'1.5 Other costs'!$L$10:$L$309,'Beneficiaries WP'!L$5)</f>
        <v>0</v>
      </c>
      <c r="M54" s="343">
        <f>SUMIFS('1.1 Staff cost'!$N$11:$N$102,'1.1 Staff cost'!$A$11:$A$102,'Beneficiaries WP'!$A54,'1.1 Staff cost'!$K$11:$K$102,'Beneficiaries WP'!M$5)+SUMIFS('1.2Travel cost&amp;1.3ind.sup. '!$T$11:$T$1306,'1.2Travel cost&amp;1.3ind.sup. '!$A$11:$A$1306,'Beneficiaries WP'!$A54,'1.2Travel cost&amp;1.3ind.sup. '!$L$11:$L$1306,'Beneficiaries WP'!M$5)+SUMIFS('1.2Travel cost&amp;1.3ind.sup. '!$U$11:$U$1306,'1.2Travel cost&amp;1.3ind.sup. '!$A$11:$A$1306,'Beneficiaries WP'!$A54,'1.2Travel cost&amp;1.3ind.sup. '!$L$11:$L$1306,'Beneficiaries WP'!M$5)+SUMIFS('1.4 Equipment'!$T$10:$T$209,'1.4 Equipment'!$A$10:$A$209,'Beneficiaries WP'!$A54,'1.4 Equipment'!$L$10:$L$209,'Beneficiaries WP'!M$5)+SUMIFS('1.5 Other costs'!$O$10:$O$309,'1.5 Other costs'!$A$10:$A$309,'Beneficiaries WP'!$A54,'1.5 Other costs'!$L$10:$L$309,'Beneficiaries WP'!M$5)</f>
        <v>0</v>
      </c>
      <c r="N54" s="343">
        <f>SUMIFS('1.1 Staff cost'!$N$11:$N$102,'1.1 Staff cost'!$A$11:$A$102,'Beneficiaries WP'!$A54,'1.1 Staff cost'!$K$11:$K$102,'Beneficiaries WP'!N$5)+SUMIFS('1.2Travel cost&amp;1.3ind.sup. '!$T$11:$T$1306,'1.2Travel cost&amp;1.3ind.sup. '!$A$11:$A$1306,'Beneficiaries WP'!$A54,'1.2Travel cost&amp;1.3ind.sup. '!$L$11:$L$1306,'Beneficiaries WP'!N$5)+SUMIFS('1.2Travel cost&amp;1.3ind.sup. '!$U$11:$U$1306,'1.2Travel cost&amp;1.3ind.sup. '!$A$11:$A$1306,'Beneficiaries WP'!$A54,'1.2Travel cost&amp;1.3ind.sup. '!$L$11:$L$1306,'Beneficiaries WP'!N$5)+SUMIFS('1.4 Equipment'!$T$10:$T$209,'1.4 Equipment'!$A$10:$A$209,'Beneficiaries WP'!$A54,'1.4 Equipment'!$L$10:$L$209,'Beneficiaries WP'!N$5)+SUMIFS('1.5 Other costs'!$O$10:$O$309,'1.5 Other costs'!$A$10:$A$309,'Beneficiaries WP'!$A54,'1.5 Other costs'!$L$10:$L$309,'Beneficiaries WP'!N$5)</f>
        <v>0</v>
      </c>
      <c r="O54" s="343">
        <f>SUMIFS('1.1 Staff cost'!$N$11:$N$102,'1.1 Staff cost'!$A$11:$A$102,'Beneficiaries WP'!$A54,'1.1 Staff cost'!$K$11:$K$102,'Beneficiaries WP'!O$5)+SUMIFS('1.2Travel cost&amp;1.3ind.sup. '!$T$11:$T$1306,'1.2Travel cost&amp;1.3ind.sup. '!$A$11:$A$1306,'Beneficiaries WP'!$A54,'1.2Travel cost&amp;1.3ind.sup. '!$L$11:$L$1306,'Beneficiaries WP'!O$5)+SUMIFS('1.2Travel cost&amp;1.3ind.sup. '!$U$11:$U$1306,'1.2Travel cost&amp;1.3ind.sup. '!$A$11:$A$1306,'Beneficiaries WP'!$A54,'1.2Travel cost&amp;1.3ind.sup. '!$L$11:$L$1306,'Beneficiaries WP'!O$5)+SUMIFS('1.4 Equipment'!$T$10:$T$209,'1.4 Equipment'!$A$10:$A$209,'Beneficiaries WP'!$A54,'1.4 Equipment'!$L$10:$L$209,'Beneficiaries WP'!O$5)+SUMIFS('1.5 Other costs'!$O$10:$O$309,'1.5 Other costs'!$A$10:$A$309,'Beneficiaries WP'!$A54,'1.5 Other costs'!$L$10:$L$309,'Beneficiaries WP'!O$5)</f>
        <v>0</v>
      </c>
      <c r="P54" s="341">
        <f t="shared" si="2"/>
        <v>0</v>
      </c>
      <c r="Q54" s="344" t="str">
        <f t="shared" si="4"/>
        <v/>
      </c>
      <c r="R54" s="342" t="e">
        <f>+(P54*$R$7)*('Summary Financial Statement'!$K$24/'Summary Financial Statement'!$H$24)</f>
        <v>#DIV/0!</v>
      </c>
      <c r="S54" s="445" t="e">
        <f>+Beneficiaries!#REF!</f>
        <v>#REF!</v>
      </c>
      <c r="T54" s="445" t="e">
        <f>+Beneficiaries!#REF!</f>
        <v>#REF!</v>
      </c>
      <c r="U54" s="443" t="str">
        <f>IF(Beneficiaries!L54=0,"",Beneficiaries!L54)</f>
        <v/>
      </c>
      <c r="V54" s="444" t="str">
        <f>IF(Beneficiaries!M54=0,"",Beneficiaries!M54)</f>
        <v/>
      </c>
      <c r="W54" s="354" t="e">
        <f>#REF!</f>
        <v>#REF!</v>
      </c>
      <c r="X54" s="75"/>
      <c r="Y54" s="12" t="str">
        <f t="shared" si="3"/>
        <v/>
      </c>
      <c r="Z54" s="336"/>
      <c r="AA54" s="333">
        <f>+DAYS360('Summary Financial Statement'!$I$9,'Summary Financial Statement'!$L$9)/30</f>
        <v>0</v>
      </c>
      <c r="AB54" s="334">
        <f t="shared" si="5"/>
        <v>0</v>
      </c>
      <c r="AC54" s="335">
        <f>IF(Y54="",0,'Summary Financial Statement'!$Q$22*'Summary Financial Statement'!$E$24*'Beneficiaries WP'!Q54*'Beneficiaries WP'!$AB54)</f>
        <v>0</v>
      </c>
    </row>
    <row r="55" spans="1:29" ht="13.5" x14ac:dyDescent="0.25">
      <c r="A55" s="141" t="s">
        <v>192</v>
      </c>
      <c r="B55" s="437">
        <f>+Beneficiaries!B55</f>
        <v>0</v>
      </c>
      <c r="C55" s="435">
        <f>+Beneficiaries!C55</f>
        <v>0</v>
      </c>
      <c r="D55" s="343">
        <f>SUMIFS('1.1 Staff cost'!$N$11:$N$102,'1.1 Staff cost'!$A$11:$A$102,'Beneficiaries WP'!$A55,'1.1 Staff cost'!$K$11:$K$102,'Beneficiaries WP'!D$5)+SUMIFS('1.2Travel cost&amp;1.3ind.sup. '!$T$11:$T$1306,'1.2Travel cost&amp;1.3ind.sup. '!$A$11:$A$1306,'Beneficiaries WP'!$A55,'1.2Travel cost&amp;1.3ind.sup. '!$L$11:$L$1306,'Beneficiaries WP'!D$5)+SUMIFS('1.2Travel cost&amp;1.3ind.sup. '!$U$11:$U$1306,'1.2Travel cost&amp;1.3ind.sup. '!$A$11:$A$1306,'Beneficiaries WP'!$A55,'1.2Travel cost&amp;1.3ind.sup. '!$L$11:$L$1306,'Beneficiaries WP'!D$5)+SUMIFS('1.4 Equipment'!$T$10:$T$209,'1.4 Equipment'!$A$10:$A$209,'Beneficiaries WP'!$A55,'1.4 Equipment'!$L$10:$L$209,'Beneficiaries WP'!D$5)+SUMIFS('1.5 Other costs'!$O$10:$O$309,'1.5 Other costs'!$A$10:$A$309,'Beneficiaries WP'!$A55,'1.5 Other costs'!$L$10:$L$309,'Beneficiaries WP'!D$5)</f>
        <v>0</v>
      </c>
      <c r="E55" s="343">
        <f>SUMIFS('1.1 Staff cost'!$N$11:$N$102,'1.1 Staff cost'!$A$11:$A$102,'Beneficiaries WP'!$A55,'1.1 Staff cost'!$K$11:$K$102,'Beneficiaries WP'!E$5)+SUMIFS('1.2Travel cost&amp;1.3ind.sup. '!$T$11:$T$1306,'1.2Travel cost&amp;1.3ind.sup. '!$A$11:$A$1306,'Beneficiaries WP'!$A55,'1.2Travel cost&amp;1.3ind.sup. '!$L$11:$L$1306,'Beneficiaries WP'!E$5)+SUMIFS('1.2Travel cost&amp;1.3ind.sup. '!$U$11:$U$1306,'1.2Travel cost&amp;1.3ind.sup. '!$A$11:$A$1306,'Beneficiaries WP'!$A55,'1.2Travel cost&amp;1.3ind.sup. '!$L$11:$L$1306,'Beneficiaries WP'!E$5)+SUMIFS('1.4 Equipment'!$T$10:$T$209,'1.4 Equipment'!$A$10:$A$209,'Beneficiaries WP'!$A55,'1.4 Equipment'!$L$10:$L$209,'Beneficiaries WP'!E$5)+SUMIFS('1.5 Other costs'!$O$10:$O$309,'1.5 Other costs'!$A$10:$A$309,'Beneficiaries WP'!$A55,'1.5 Other costs'!$L$10:$L$309,'Beneficiaries WP'!E$5)</f>
        <v>0</v>
      </c>
      <c r="F55" s="343">
        <f>SUMIFS('1.1 Staff cost'!$N$11:$N$102,'1.1 Staff cost'!$A$11:$A$102,'Beneficiaries WP'!$A55,'1.1 Staff cost'!$K$11:$K$102,'Beneficiaries WP'!F$5)+SUMIFS('1.2Travel cost&amp;1.3ind.sup. '!$T$11:$T$1306,'1.2Travel cost&amp;1.3ind.sup. '!$A$11:$A$1306,'Beneficiaries WP'!$A55,'1.2Travel cost&amp;1.3ind.sup. '!$L$11:$L$1306,'Beneficiaries WP'!F$5)+SUMIFS('1.2Travel cost&amp;1.3ind.sup. '!$U$11:$U$1306,'1.2Travel cost&amp;1.3ind.sup. '!$A$11:$A$1306,'Beneficiaries WP'!$A55,'1.2Travel cost&amp;1.3ind.sup. '!$L$11:$L$1306,'Beneficiaries WP'!F$5)+SUMIFS('1.4 Equipment'!$T$10:$T$209,'1.4 Equipment'!$A$10:$A$209,'Beneficiaries WP'!$A55,'1.4 Equipment'!$L$10:$L$209,'Beneficiaries WP'!F$5)+SUMIFS('1.5 Other costs'!$O$10:$O$309,'1.5 Other costs'!$A$10:$A$309,'Beneficiaries WP'!$A55,'1.5 Other costs'!$L$10:$L$309,'Beneficiaries WP'!F$5)</f>
        <v>0</v>
      </c>
      <c r="G55" s="343">
        <f>SUMIFS('1.1 Staff cost'!$N$11:$N$102,'1.1 Staff cost'!$A$11:$A$102,'Beneficiaries WP'!$A55,'1.1 Staff cost'!$K$11:$K$102,'Beneficiaries WP'!G$5)+SUMIFS('1.2Travel cost&amp;1.3ind.sup. '!$T$11:$T$1306,'1.2Travel cost&amp;1.3ind.sup. '!$A$11:$A$1306,'Beneficiaries WP'!$A55,'1.2Travel cost&amp;1.3ind.sup. '!$L$11:$L$1306,'Beneficiaries WP'!G$5)+SUMIFS('1.2Travel cost&amp;1.3ind.sup. '!$U$11:$U$1306,'1.2Travel cost&amp;1.3ind.sup. '!$A$11:$A$1306,'Beneficiaries WP'!$A55,'1.2Travel cost&amp;1.3ind.sup. '!$L$11:$L$1306,'Beneficiaries WP'!G$5)+SUMIFS('1.4 Equipment'!$T$10:$T$209,'1.4 Equipment'!$A$10:$A$209,'Beneficiaries WP'!$A55,'1.4 Equipment'!$L$10:$L$209,'Beneficiaries WP'!G$5)+SUMIFS('1.5 Other costs'!$O$10:$O$309,'1.5 Other costs'!$A$10:$A$309,'Beneficiaries WP'!$A55,'1.5 Other costs'!$L$10:$L$309,'Beneficiaries WP'!G$5)</f>
        <v>0</v>
      </c>
      <c r="H55" s="343">
        <f>SUMIFS('1.1 Staff cost'!$N$11:$N$102,'1.1 Staff cost'!$A$11:$A$102,'Beneficiaries WP'!$A55,'1.1 Staff cost'!$K$11:$K$102,'Beneficiaries WP'!H$5)+SUMIFS('1.2Travel cost&amp;1.3ind.sup. '!$T$11:$T$1306,'1.2Travel cost&amp;1.3ind.sup. '!$A$11:$A$1306,'Beneficiaries WP'!$A55,'1.2Travel cost&amp;1.3ind.sup. '!$L$11:$L$1306,'Beneficiaries WP'!H$5)+SUMIFS('1.2Travel cost&amp;1.3ind.sup. '!$U$11:$U$1306,'1.2Travel cost&amp;1.3ind.sup. '!$A$11:$A$1306,'Beneficiaries WP'!$A55,'1.2Travel cost&amp;1.3ind.sup. '!$L$11:$L$1306,'Beneficiaries WP'!H$5)+SUMIFS('1.4 Equipment'!$T$10:$T$209,'1.4 Equipment'!$A$10:$A$209,'Beneficiaries WP'!$A55,'1.4 Equipment'!$L$10:$L$209,'Beneficiaries WP'!H$5)+SUMIFS('1.5 Other costs'!$O$10:$O$309,'1.5 Other costs'!$A$10:$A$309,'Beneficiaries WP'!$A55,'1.5 Other costs'!$L$10:$L$309,'Beneficiaries WP'!H$5)</f>
        <v>0</v>
      </c>
      <c r="I55" s="343">
        <f>SUMIFS('1.1 Staff cost'!$N$11:$N$102,'1.1 Staff cost'!$A$11:$A$102,'Beneficiaries WP'!$A55,'1.1 Staff cost'!$K$11:$K$102,'Beneficiaries WP'!I$5)+SUMIFS('1.2Travel cost&amp;1.3ind.sup. '!$T$11:$T$1306,'1.2Travel cost&amp;1.3ind.sup. '!$A$11:$A$1306,'Beneficiaries WP'!$A55,'1.2Travel cost&amp;1.3ind.sup. '!$L$11:$L$1306,'Beneficiaries WP'!I$5)+SUMIFS('1.2Travel cost&amp;1.3ind.sup. '!$U$11:$U$1306,'1.2Travel cost&amp;1.3ind.sup. '!$A$11:$A$1306,'Beneficiaries WP'!$A55,'1.2Travel cost&amp;1.3ind.sup. '!$L$11:$L$1306,'Beneficiaries WP'!I$5)+SUMIFS('1.4 Equipment'!$T$10:$T$209,'1.4 Equipment'!$A$10:$A$209,'Beneficiaries WP'!$A55,'1.4 Equipment'!$L$10:$L$209,'Beneficiaries WP'!I$5)+SUMIFS('1.5 Other costs'!$O$10:$O$309,'1.5 Other costs'!$A$10:$A$309,'Beneficiaries WP'!$A55,'1.5 Other costs'!$L$10:$L$309,'Beneficiaries WP'!I$5)</f>
        <v>0</v>
      </c>
      <c r="J55" s="343">
        <f>SUMIFS('1.1 Staff cost'!$N$11:$N$102,'1.1 Staff cost'!$A$11:$A$102,'Beneficiaries WP'!$A55,'1.1 Staff cost'!$K$11:$K$102,'Beneficiaries WP'!J$5)+SUMIFS('1.2Travel cost&amp;1.3ind.sup. '!$T$11:$T$1306,'1.2Travel cost&amp;1.3ind.sup. '!$A$11:$A$1306,'Beneficiaries WP'!$A55,'1.2Travel cost&amp;1.3ind.sup. '!$L$11:$L$1306,'Beneficiaries WP'!J$5)+SUMIFS('1.2Travel cost&amp;1.3ind.sup. '!$U$11:$U$1306,'1.2Travel cost&amp;1.3ind.sup. '!$A$11:$A$1306,'Beneficiaries WP'!$A55,'1.2Travel cost&amp;1.3ind.sup. '!$L$11:$L$1306,'Beneficiaries WP'!J$5)+SUMIFS('1.4 Equipment'!$T$10:$T$209,'1.4 Equipment'!$A$10:$A$209,'Beneficiaries WP'!$A55,'1.4 Equipment'!$L$10:$L$209,'Beneficiaries WP'!J$5)+SUMIFS('1.5 Other costs'!$O$10:$O$309,'1.5 Other costs'!$A$10:$A$309,'Beneficiaries WP'!$A55,'1.5 Other costs'!$L$10:$L$309,'Beneficiaries WP'!J$5)</f>
        <v>0</v>
      </c>
      <c r="K55" s="343">
        <f>SUMIFS('1.1 Staff cost'!$N$11:$N$102,'1.1 Staff cost'!$A$11:$A$102,'Beneficiaries WP'!$A55,'1.1 Staff cost'!$K$11:$K$102,'Beneficiaries WP'!K$5)+SUMIFS('1.2Travel cost&amp;1.3ind.sup. '!$T$11:$T$1306,'1.2Travel cost&amp;1.3ind.sup. '!$A$11:$A$1306,'Beneficiaries WP'!$A55,'1.2Travel cost&amp;1.3ind.sup. '!$L$11:$L$1306,'Beneficiaries WP'!K$5)+SUMIFS('1.2Travel cost&amp;1.3ind.sup. '!$U$11:$U$1306,'1.2Travel cost&amp;1.3ind.sup. '!$A$11:$A$1306,'Beneficiaries WP'!$A55,'1.2Travel cost&amp;1.3ind.sup. '!$L$11:$L$1306,'Beneficiaries WP'!K$5)+SUMIFS('1.4 Equipment'!$T$10:$T$209,'1.4 Equipment'!$A$10:$A$209,'Beneficiaries WP'!$A55,'1.4 Equipment'!$L$10:$L$209,'Beneficiaries WP'!K$5)+SUMIFS('1.5 Other costs'!$O$10:$O$309,'1.5 Other costs'!$A$10:$A$309,'Beneficiaries WP'!$A55,'1.5 Other costs'!$L$10:$L$309,'Beneficiaries WP'!K$5)</f>
        <v>0</v>
      </c>
      <c r="L55" s="343">
        <f>SUMIFS('1.1 Staff cost'!$N$11:$N$102,'1.1 Staff cost'!$A$11:$A$102,'Beneficiaries WP'!$A55,'1.1 Staff cost'!$K$11:$K$102,'Beneficiaries WP'!L$5)+SUMIFS('1.2Travel cost&amp;1.3ind.sup. '!$T$11:$T$1306,'1.2Travel cost&amp;1.3ind.sup. '!$A$11:$A$1306,'Beneficiaries WP'!$A55,'1.2Travel cost&amp;1.3ind.sup. '!$L$11:$L$1306,'Beneficiaries WP'!L$5)+SUMIFS('1.2Travel cost&amp;1.3ind.sup. '!$U$11:$U$1306,'1.2Travel cost&amp;1.3ind.sup. '!$A$11:$A$1306,'Beneficiaries WP'!$A55,'1.2Travel cost&amp;1.3ind.sup. '!$L$11:$L$1306,'Beneficiaries WP'!L$5)+SUMIFS('1.4 Equipment'!$T$10:$T$209,'1.4 Equipment'!$A$10:$A$209,'Beneficiaries WP'!$A55,'1.4 Equipment'!$L$10:$L$209,'Beneficiaries WP'!L$5)+SUMIFS('1.5 Other costs'!$O$10:$O$309,'1.5 Other costs'!$A$10:$A$309,'Beneficiaries WP'!$A55,'1.5 Other costs'!$L$10:$L$309,'Beneficiaries WP'!L$5)</f>
        <v>0</v>
      </c>
      <c r="M55" s="343">
        <f>SUMIFS('1.1 Staff cost'!$N$11:$N$102,'1.1 Staff cost'!$A$11:$A$102,'Beneficiaries WP'!$A55,'1.1 Staff cost'!$K$11:$K$102,'Beneficiaries WP'!M$5)+SUMIFS('1.2Travel cost&amp;1.3ind.sup. '!$T$11:$T$1306,'1.2Travel cost&amp;1.3ind.sup. '!$A$11:$A$1306,'Beneficiaries WP'!$A55,'1.2Travel cost&amp;1.3ind.sup. '!$L$11:$L$1306,'Beneficiaries WP'!M$5)+SUMIFS('1.2Travel cost&amp;1.3ind.sup. '!$U$11:$U$1306,'1.2Travel cost&amp;1.3ind.sup. '!$A$11:$A$1306,'Beneficiaries WP'!$A55,'1.2Travel cost&amp;1.3ind.sup. '!$L$11:$L$1306,'Beneficiaries WP'!M$5)+SUMIFS('1.4 Equipment'!$T$10:$T$209,'1.4 Equipment'!$A$10:$A$209,'Beneficiaries WP'!$A55,'1.4 Equipment'!$L$10:$L$209,'Beneficiaries WP'!M$5)+SUMIFS('1.5 Other costs'!$O$10:$O$309,'1.5 Other costs'!$A$10:$A$309,'Beneficiaries WP'!$A55,'1.5 Other costs'!$L$10:$L$309,'Beneficiaries WP'!M$5)</f>
        <v>0</v>
      </c>
      <c r="N55" s="343">
        <f>SUMIFS('1.1 Staff cost'!$N$11:$N$102,'1.1 Staff cost'!$A$11:$A$102,'Beneficiaries WP'!$A55,'1.1 Staff cost'!$K$11:$K$102,'Beneficiaries WP'!N$5)+SUMIFS('1.2Travel cost&amp;1.3ind.sup. '!$T$11:$T$1306,'1.2Travel cost&amp;1.3ind.sup. '!$A$11:$A$1306,'Beneficiaries WP'!$A55,'1.2Travel cost&amp;1.3ind.sup. '!$L$11:$L$1306,'Beneficiaries WP'!N$5)+SUMIFS('1.2Travel cost&amp;1.3ind.sup. '!$U$11:$U$1306,'1.2Travel cost&amp;1.3ind.sup. '!$A$11:$A$1306,'Beneficiaries WP'!$A55,'1.2Travel cost&amp;1.3ind.sup. '!$L$11:$L$1306,'Beneficiaries WP'!N$5)+SUMIFS('1.4 Equipment'!$T$10:$T$209,'1.4 Equipment'!$A$10:$A$209,'Beneficiaries WP'!$A55,'1.4 Equipment'!$L$10:$L$209,'Beneficiaries WP'!N$5)+SUMIFS('1.5 Other costs'!$O$10:$O$309,'1.5 Other costs'!$A$10:$A$309,'Beneficiaries WP'!$A55,'1.5 Other costs'!$L$10:$L$309,'Beneficiaries WP'!N$5)</f>
        <v>0</v>
      </c>
      <c r="O55" s="343">
        <f>SUMIFS('1.1 Staff cost'!$N$11:$N$102,'1.1 Staff cost'!$A$11:$A$102,'Beneficiaries WP'!$A55,'1.1 Staff cost'!$K$11:$K$102,'Beneficiaries WP'!O$5)+SUMIFS('1.2Travel cost&amp;1.3ind.sup. '!$T$11:$T$1306,'1.2Travel cost&amp;1.3ind.sup. '!$A$11:$A$1306,'Beneficiaries WP'!$A55,'1.2Travel cost&amp;1.3ind.sup. '!$L$11:$L$1306,'Beneficiaries WP'!O$5)+SUMIFS('1.2Travel cost&amp;1.3ind.sup. '!$U$11:$U$1306,'1.2Travel cost&amp;1.3ind.sup. '!$A$11:$A$1306,'Beneficiaries WP'!$A55,'1.2Travel cost&amp;1.3ind.sup. '!$L$11:$L$1306,'Beneficiaries WP'!O$5)+SUMIFS('1.4 Equipment'!$T$10:$T$209,'1.4 Equipment'!$A$10:$A$209,'Beneficiaries WP'!$A55,'1.4 Equipment'!$L$10:$L$209,'Beneficiaries WP'!O$5)+SUMIFS('1.5 Other costs'!$O$10:$O$309,'1.5 Other costs'!$A$10:$A$309,'Beneficiaries WP'!$A55,'1.5 Other costs'!$L$10:$L$309,'Beneficiaries WP'!O$5)</f>
        <v>0</v>
      </c>
      <c r="P55" s="341">
        <f t="shared" si="2"/>
        <v>0</v>
      </c>
      <c r="Q55" s="344" t="str">
        <f t="shared" si="4"/>
        <v/>
      </c>
      <c r="R55" s="342" t="e">
        <f>+(P55*$R$7)*('Summary Financial Statement'!$K$24/'Summary Financial Statement'!$H$24)</f>
        <v>#DIV/0!</v>
      </c>
      <c r="S55" s="445" t="e">
        <f>+Beneficiaries!#REF!</f>
        <v>#REF!</v>
      </c>
      <c r="T55" s="445" t="e">
        <f>+Beneficiaries!#REF!</f>
        <v>#REF!</v>
      </c>
      <c r="U55" s="443" t="str">
        <f>IF(Beneficiaries!L55=0,"",Beneficiaries!L55)</f>
        <v/>
      </c>
      <c r="V55" s="444" t="str">
        <f>IF(Beneficiaries!M55=0,"",Beneficiaries!M55)</f>
        <v/>
      </c>
      <c r="W55" s="354" t="e">
        <f>#REF!</f>
        <v>#REF!</v>
      </c>
      <c r="X55" s="75"/>
      <c r="Y55" s="12" t="str">
        <f t="shared" si="3"/>
        <v/>
      </c>
      <c r="Z55" s="336"/>
      <c r="AA55" s="333">
        <f>+DAYS360('Summary Financial Statement'!$I$9,'Summary Financial Statement'!$L$9)/30</f>
        <v>0</v>
      </c>
      <c r="AB55" s="334">
        <f t="shared" si="5"/>
        <v>0</v>
      </c>
      <c r="AC55" s="335">
        <f>IF(Y55="",0,'Summary Financial Statement'!$Q$22*'Summary Financial Statement'!$E$24*'Beneficiaries WP'!Q55*'Beneficiaries WP'!$AB55)</f>
        <v>0</v>
      </c>
    </row>
    <row r="56" spans="1:29" ht="13.5" x14ac:dyDescent="0.25">
      <c r="A56" s="141" t="s">
        <v>193</v>
      </c>
      <c r="B56" s="437">
        <f>+Beneficiaries!B56</f>
        <v>0</v>
      </c>
      <c r="C56" s="435">
        <f>+Beneficiaries!C56</f>
        <v>0</v>
      </c>
      <c r="D56" s="343">
        <f>SUMIFS('1.1 Staff cost'!$N$11:$N$102,'1.1 Staff cost'!$A$11:$A$102,'Beneficiaries WP'!$A56,'1.1 Staff cost'!$K$11:$K$102,'Beneficiaries WP'!D$5)+SUMIFS('1.2Travel cost&amp;1.3ind.sup. '!$T$11:$T$1306,'1.2Travel cost&amp;1.3ind.sup. '!$A$11:$A$1306,'Beneficiaries WP'!$A56,'1.2Travel cost&amp;1.3ind.sup. '!$L$11:$L$1306,'Beneficiaries WP'!D$5)+SUMIFS('1.2Travel cost&amp;1.3ind.sup. '!$U$11:$U$1306,'1.2Travel cost&amp;1.3ind.sup. '!$A$11:$A$1306,'Beneficiaries WP'!$A56,'1.2Travel cost&amp;1.3ind.sup. '!$L$11:$L$1306,'Beneficiaries WP'!D$5)+SUMIFS('1.4 Equipment'!$T$10:$T$209,'1.4 Equipment'!$A$10:$A$209,'Beneficiaries WP'!$A56,'1.4 Equipment'!$L$10:$L$209,'Beneficiaries WP'!D$5)+SUMIFS('1.5 Other costs'!$O$10:$O$309,'1.5 Other costs'!$A$10:$A$309,'Beneficiaries WP'!$A56,'1.5 Other costs'!$L$10:$L$309,'Beneficiaries WP'!D$5)</f>
        <v>0</v>
      </c>
      <c r="E56" s="343">
        <f>SUMIFS('1.1 Staff cost'!$N$11:$N$102,'1.1 Staff cost'!$A$11:$A$102,'Beneficiaries WP'!$A56,'1.1 Staff cost'!$K$11:$K$102,'Beneficiaries WP'!E$5)+SUMIFS('1.2Travel cost&amp;1.3ind.sup. '!$T$11:$T$1306,'1.2Travel cost&amp;1.3ind.sup. '!$A$11:$A$1306,'Beneficiaries WP'!$A56,'1.2Travel cost&amp;1.3ind.sup. '!$L$11:$L$1306,'Beneficiaries WP'!E$5)+SUMIFS('1.2Travel cost&amp;1.3ind.sup. '!$U$11:$U$1306,'1.2Travel cost&amp;1.3ind.sup. '!$A$11:$A$1306,'Beneficiaries WP'!$A56,'1.2Travel cost&amp;1.3ind.sup. '!$L$11:$L$1306,'Beneficiaries WP'!E$5)+SUMIFS('1.4 Equipment'!$T$10:$T$209,'1.4 Equipment'!$A$10:$A$209,'Beneficiaries WP'!$A56,'1.4 Equipment'!$L$10:$L$209,'Beneficiaries WP'!E$5)+SUMIFS('1.5 Other costs'!$O$10:$O$309,'1.5 Other costs'!$A$10:$A$309,'Beneficiaries WP'!$A56,'1.5 Other costs'!$L$10:$L$309,'Beneficiaries WP'!E$5)</f>
        <v>0</v>
      </c>
      <c r="F56" s="343">
        <f>SUMIFS('1.1 Staff cost'!$N$11:$N$102,'1.1 Staff cost'!$A$11:$A$102,'Beneficiaries WP'!$A56,'1.1 Staff cost'!$K$11:$K$102,'Beneficiaries WP'!F$5)+SUMIFS('1.2Travel cost&amp;1.3ind.sup. '!$T$11:$T$1306,'1.2Travel cost&amp;1.3ind.sup. '!$A$11:$A$1306,'Beneficiaries WP'!$A56,'1.2Travel cost&amp;1.3ind.sup. '!$L$11:$L$1306,'Beneficiaries WP'!F$5)+SUMIFS('1.2Travel cost&amp;1.3ind.sup. '!$U$11:$U$1306,'1.2Travel cost&amp;1.3ind.sup. '!$A$11:$A$1306,'Beneficiaries WP'!$A56,'1.2Travel cost&amp;1.3ind.sup. '!$L$11:$L$1306,'Beneficiaries WP'!F$5)+SUMIFS('1.4 Equipment'!$T$10:$T$209,'1.4 Equipment'!$A$10:$A$209,'Beneficiaries WP'!$A56,'1.4 Equipment'!$L$10:$L$209,'Beneficiaries WP'!F$5)+SUMIFS('1.5 Other costs'!$O$10:$O$309,'1.5 Other costs'!$A$10:$A$309,'Beneficiaries WP'!$A56,'1.5 Other costs'!$L$10:$L$309,'Beneficiaries WP'!F$5)</f>
        <v>0</v>
      </c>
      <c r="G56" s="343">
        <f>SUMIFS('1.1 Staff cost'!$N$11:$N$102,'1.1 Staff cost'!$A$11:$A$102,'Beneficiaries WP'!$A56,'1.1 Staff cost'!$K$11:$K$102,'Beneficiaries WP'!G$5)+SUMIFS('1.2Travel cost&amp;1.3ind.sup. '!$T$11:$T$1306,'1.2Travel cost&amp;1.3ind.sup. '!$A$11:$A$1306,'Beneficiaries WP'!$A56,'1.2Travel cost&amp;1.3ind.sup. '!$L$11:$L$1306,'Beneficiaries WP'!G$5)+SUMIFS('1.2Travel cost&amp;1.3ind.sup. '!$U$11:$U$1306,'1.2Travel cost&amp;1.3ind.sup. '!$A$11:$A$1306,'Beneficiaries WP'!$A56,'1.2Travel cost&amp;1.3ind.sup. '!$L$11:$L$1306,'Beneficiaries WP'!G$5)+SUMIFS('1.4 Equipment'!$T$10:$T$209,'1.4 Equipment'!$A$10:$A$209,'Beneficiaries WP'!$A56,'1.4 Equipment'!$L$10:$L$209,'Beneficiaries WP'!G$5)+SUMIFS('1.5 Other costs'!$O$10:$O$309,'1.5 Other costs'!$A$10:$A$309,'Beneficiaries WP'!$A56,'1.5 Other costs'!$L$10:$L$309,'Beneficiaries WP'!G$5)</f>
        <v>0</v>
      </c>
      <c r="H56" s="343">
        <f>SUMIFS('1.1 Staff cost'!$N$11:$N$102,'1.1 Staff cost'!$A$11:$A$102,'Beneficiaries WP'!$A56,'1.1 Staff cost'!$K$11:$K$102,'Beneficiaries WP'!H$5)+SUMIFS('1.2Travel cost&amp;1.3ind.sup. '!$T$11:$T$1306,'1.2Travel cost&amp;1.3ind.sup. '!$A$11:$A$1306,'Beneficiaries WP'!$A56,'1.2Travel cost&amp;1.3ind.sup. '!$L$11:$L$1306,'Beneficiaries WP'!H$5)+SUMIFS('1.2Travel cost&amp;1.3ind.sup. '!$U$11:$U$1306,'1.2Travel cost&amp;1.3ind.sup. '!$A$11:$A$1306,'Beneficiaries WP'!$A56,'1.2Travel cost&amp;1.3ind.sup. '!$L$11:$L$1306,'Beneficiaries WP'!H$5)+SUMIFS('1.4 Equipment'!$T$10:$T$209,'1.4 Equipment'!$A$10:$A$209,'Beneficiaries WP'!$A56,'1.4 Equipment'!$L$10:$L$209,'Beneficiaries WP'!H$5)+SUMIFS('1.5 Other costs'!$O$10:$O$309,'1.5 Other costs'!$A$10:$A$309,'Beneficiaries WP'!$A56,'1.5 Other costs'!$L$10:$L$309,'Beneficiaries WP'!H$5)</f>
        <v>0</v>
      </c>
      <c r="I56" s="343">
        <f>SUMIFS('1.1 Staff cost'!$N$11:$N$102,'1.1 Staff cost'!$A$11:$A$102,'Beneficiaries WP'!$A56,'1.1 Staff cost'!$K$11:$K$102,'Beneficiaries WP'!I$5)+SUMIFS('1.2Travel cost&amp;1.3ind.sup. '!$T$11:$T$1306,'1.2Travel cost&amp;1.3ind.sup. '!$A$11:$A$1306,'Beneficiaries WP'!$A56,'1.2Travel cost&amp;1.3ind.sup. '!$L$11:$L$1306,'Beneficiaries WP'!I$5)+SUMIFS('1.2Travel cost&amp;1.3ind.sup. '!$U$11:$U$1306,'1.2Travel cost&amp;1.3ind.sup. '!$A$11:$A$1306,'Beneficiaries WP'!$A56,'1.2Travel cost&amp;1.3ind.sup. '!$L$11:$L$1306,'Beneficiaries WP'!I$5)+SUMIFS('1.4 Equipment'!$T$10:$T$209,'1.4 Equipment'!$A$10:$A$209,'Beneficiaries WP'!$A56,'1.4 Equipment'!$L$10:$L$209,'Beneficiaries WP'!I$5)+SUMIFS('1.5 Other costs'!$O$10:$O$309,'1.5 Other costs'!$A$10:$A$309,'Beneficiaries WP'!$A56,'1.5 Other costs'!$L$10:$L$309,'Beneficiaries WP'!I$5)</f>
        <v>0</v>
      </c>
      <c r="J56" s="343">
        <f>SUMIFS('1.1 Staff cost'!$N$11:$N$102,'1.1 Staff cost'!$A$11:$A$102,'Beneficiaries WP'!$A56,'1.1 Staff cost'!$K$11:$K$102,'Beneficiaries WP'!J$5)+SUMIFS('1.2Travel cost&amp;1.3ind.sup. '!$T$11:$T$1306,'1.2Travel cost&amp;1.3ind.sup. '!$A$11:$A$1306,'Beneficiaries WP'!$A56,'1.2Travel cost&amp;1.3ind.sup. '!$L$11:$L$1306,'Beneficiaries WP'!J$5)+SUMIFS('1.2Travel cost&amp;1.3ind.sup. '!$U$11:$U$1306,'1.2Travel cost&amp;1.3ind.sup. '!$A$11:$A$1306,'Beneficiaries WP'!$A56,'1.2Travel cost&amp;1.3ind.sup. '!$L$11:$L$1306,'Beneficiaries WP'!J$5)+SUMIFS('1.4 Equipment'!$T$10:$T$209,'1.4 Equipment'!$A$10:$A$209,'Beneficiaries WP'!$A56,'1.4 Equipment'!$L$10:$L$209,'Beneficiaries WP'!J$5)+SUMIFS('1.5 Other costs'!$O$10:$O$309,'1.5 Other costs'!$A$10:$A$309,'Beneficiaries WP'!$A56,'1.5 Other costs'!$L$10:$L$309,'Beneficiaries WP'!J$5)</f>
        <v>0</v>
      </c>
      <c r="K56" s="343">
        <f>SUMIFS('1.1 Staff cost'!$N$11:$N$102,'1.1 Staff cost'!$A$11:$A$102,'Beneficiaries WP'!$A56,'1.1 Staff cost'!$K$11:$K$102,'Beneficiaries WP'!K$5)+SUMIFS('1.2Travel cost&amp;1.3ind.sup. '!$T$11:$T$1306,'1.2Travel cost&amp;1.3ind.sup. '!$A$11:$A$1306,'Beneficiaries WP'!$A56,'1.2Travel cost&amp;1.3ind.sup. '!$L$11:$L$1306,'Beneficiaries WP'!K$5)+SUMIFS('1.2Travel cost&amp;1.3ind.sup. '!$U$11:$U$1306,'1.2Travel cost&amp;1.3ind.sup. '!$A$11:$A$1306,'Beneficiaries WP'!$A56,'1.2Travel cost&amp;1.3ind.sup. '!$L$11:$L$1306,'Beneficiaries WP'!K$5)+SUMIFS('1.4 Equipment'!$T$10:$T$209,'1.4 Equipment'!$A$10:$A$209,'Beneficiaries WP'!$A56,'1.4 Equipment'!$L$10:$L$209,'Beneficiaries WP'!K$5)+SUMIFS('1.5 Other costs'!$O$10:$O$309,'1.5 Other costs'!$A$10:$A$309,'Beneficiaries WP'!$A56,'1.5 Other costs'!$L$10:$L$309,'Beneficiaries WP'!K$5)</f>
        <v>0</v>
      </c>
      <c r="L56" s="343">
        <f>SUMIFS('1.1 Staff cost'!$N$11:$N$102,'1.1 Staff cost'!$A$11:$A$102,'Beneficiaries WP'!$A56,'1.1 Staff cost'!$K$11:$K$102,'Beneficiaries WP'!L$5)+SUMIFS('1.2Travel cost&amp;1.3ind.sup. '!$T$11:$T$1306,'1.2Travel cost&amp;1.3ind.sup. '!$A$11:$A$1306,'Beneficiaries WP'!$A56,'1.2Travel cost&amp;1.3ind.sup. '!$L$11:$L$1306,'Beneficiaries WP'!L$5)+SUMIFS('1.2Travel cost&amp;1.3ind.sup. '!$U$11:$U$1306,'1.2Travel cost&amp;1.3ind.sup. '!$A$11:$A$1306,'Beneficiaries WP'!$A56,'1.2Travel cost&amp;1.3ind.sup. '!$L$11:$L$1306,'Beneficiaries WP'!L$5)+SUMIFS('1.4 Equipment'!$T$10:$T$209,'1.4 Equipment'!$A$10:$A$209,'Beneficiaries WP'!$A56,'1.4 Equipment'!$L$10:$L$209,'Beneficiaries WP'!L$5)+SUMIFS('1.5 Other costs'!$O$10:$O$309,'1.5 Other costs'!$A$10:$A$309,'Beneficiaries WP'!$A56,'1.5 Other costs'!$L$10:$L$309,'Beneficiaries WP'!L$5)</f>
        <v>0</v>
      </c>
      <c r="M56" s="343">
        <f>SUMIFS('1.1 Staff cost'!$N$11:$N$102,'1.1 Staff cost'!$A$11:$A$102,'Beneficiaries WP'!$A56,'1.1 Staff cost'!$K$11:$K$102,'Beneficiaries WP'!M$5)+SUMIFS('1.2Travel cost&amp;1.3ind.sup. '!$T$11:$T$1306,'1.2Travel cost&amp;1.3ind.sup. '!$A$11:$A$1306,'Beneficiaries WP'!$A56,'1.2Travel cost&amp;1.3ind.sup. '!$L$11:$L$1306,'Beneficiaries WP'!M$5)+SUMIFS('1.2Travel cost&amp;1.3ind.sup. '!$U$11:$U$1306,'1.2Travel cost&amp;1.3ind.sup. '!$A$11:$A$1306,'Beneficiaries WP'!$A56,'1.2Travel cost&amp;1.3ind.sup. '!$L$11:$L$1306,'Beneficiaries WP'!M$5)+SUMIFS('1.4 Equipment'!$T$10:$T$209,'1.4 Equipment'!$A$10:$A$209,'Beneficiaries WP'!$A56,'1.4 Equipment'!$L$10:$L$209,'Beneficiaries WP'!M$5)+SUMIFS('1.5 Other costs'!$O$10:$O$309,'1.5 Other costs'!$A$10:$A$309,'Beneficiaries WP'!$A56,'1.5 Other costs'!$L$10:$L$309,'Beneficiaries WP'!M$5)</f>
        <v>0</v>
      </c>
      <c r="N56" s="343">
        <f>SUMIFS('1.1 Staff cost'!$N$11:$N$102,'1.1 Staff cost'!$A$11:$A$102,'Beneficiaries WP'!$A56,'1.1 Staff cost'!$K$11:$K$102,'Beneficiaries WP'!N$5)+SUMIFS('1.2Travel cost&amp;1.3ind.sup. '!$T$11:$T$1306,'1.2Travel cost&amp;1.3ind.sup. '!$A$11:$A$1306,'Beneficiaries WP'!$A56,'1.2Travel cost&amp;1.3ind.sup. '!$L$11:$L$1306,'Beneficiaries WP'!N$5)+SUMIFS('1.2Travel cost&amp;1.3ind.sup. '!$U$11:$U$1306,'1.2Travel cost&amp;1.3ind.sup. '!$A$11:$A$1306,'Beneficiaries WP'!$A56,'1.2Travel cost&amp;1.3ind.sup. '!$L$11:$L$1306,'Beneficiaries WP'!N$5)+SUMIFS('1.4 Equipment'!$T$10:$T$209,'1.4 Equipment'!$A$10:$A$209,'Beneficiaries WP'!$A56,'1.4 Equipment'!$L$10:$L$209,'Beneficiaries WP'!N$5)+SUMIFS('1.5 Other costs'!$O$10:$O$309,'1.5 Other costs'!$A$10:$A$309,'Beneficiaries WP'!$A56,'1.5 Other costs'!$L$10:$L$309,'Beneficiaries WP'!N$5)</f>
        <v>0</v>
      </c>
      <c r="O56" s="343">
        <f>SUMIFS('1.1 Staff cost'!$N$11:$N$102,'1.1 Staff cost'!$A$11:$A$102,'Beneficiaries WP'!$A56,'1.1 Staff cost'!$K$11:$K$102,'Beneficiaries WP'!O$5)+SUMIFS('1.2Travel cost&amp;1.3ind.sup. '!$T$11:$T$1306,'1.2Travel cost&amp;1.3ind.sup. '!$A$11:$A$1306,'Beneficiaries WP'!$A56,'1.2Travel cost&amp;1.3ind.sup. '!$L$11:$L$1306,'Beneficiaries WP'!O$5)+SUMIFS('1.2Travel cost&amp;1.3ind.sup. '!$U$11:$U$1306,'1.2Travel cost&amp;1.3ind.sup. '!$A$11:$A$1306,'Beneficiaries WP'!$A56,'1.2Travel cost&amp;1.3ind.sup. '!$L$11:$L$1306,'Beneficiaries WP'!O$5)+SUMIFS('1.4 Equipment'!$T$10:$T$209,'1.4 Equipment'!$A$10:$A$209,'Beneficiaries WP'!$A56,'1.4 Equipment'!$L$10:$L$209,'Beneficiaries WP'!O$5)+SUMIFS('1.5 Other costs'!$O$10:$O$309,'1.5 Other costs'!$A$10:$A$309,'Beneficiaries WP'!$A56,'1.5 Other costs'!$L$10:$L$309,'Beneficiaries WP'!O$5)</f>
        <v>0</v>
      </c>
      <c r="P56" s="341">
        <f t="shared" si="2"/>
        <v>0</v>
      </c>
      <c r="Q56" s="344" t="str">
        <f t="shared" si="4"/>
        <v/>
      </c>
      <c r="R56" s="342" t="e">
        <f>+(P56*$R$7)*('Summary Financial Statement'!$K$24/'Summary Financial Statement'!$H$24)</f>
        <v>#DIV/0!</v>
      </c>
      <c r="S56" s="445" t="e">
        <f>+Beneficiaries!#REF!</f>
        <v>#REF!</v>
      </c>
      <c r="T56" s="445" t="e">
        <f>+Beneficiaries!#REF!</f>
        <v>#REF!</v>
      </c>
      <c r="U56" s="443" t="str">
        <f>IF(Beneficiaries!L56=0,"",Beneficiaries!L56)</f>
        <v/>
      </c>
      <c r="V56" s="444" t="str">
        <f>IF(Beneficiaries!M56=0,"",Beneficiaries!M56)</f>
        <v/>
      </c>
      <c r="W56" s="354" t="e">
        <f>#REF!</f>
        <v>#REF!</v>
      </c>
      <c r="X56" s="75"/>
      <c r="Y56" s="12" t="str">
        <f t="shared" si="3"/>
        <v/>
      </c>
      <c r="Z56" s="336"/>
      <c r="AA56" s="333">
        <f>+DAYS360('Summary Financial Statement'!$I$9,'Summary Financial Statement'!$L$9)/30</f>
        <v>0</v>
      </c>
      <c r="AB56" s="334">
        <f t="shared" si="5"/>
        <v>0</v>
      </c>
      <c r="AC56" s="335">
        <f>IF(Y56="",0,'Summary Financial Statement'!$Q$22*'Summary Financial Statement'!$E$24*'Beneficiaries WP'!Q56*'Beneficiaries WP'!$AB56)</f>
        <v>0</v>
      </c>
    </row>
    <row r="57" spans="1:29" ht="13.5" x14ac:dyDescent="0.25">
      <c r="A57" s="141" t="s">
        <v>194</v>
      </c>
      <c r="B57" s="437">
        <f>+Beneficiaries!B57</f>
        <v>0</v>
      </c>
      <c r="C57" s="435">
        <f>+Beneficiaries!C57</f>
        <v>0</v>
      </c>
      <c r="D57" s="343">
        <f>SUMIFS('1.1 Staff cost'!$N$11:$N$102,'1.1 Staff cost'!$A$11:$A$102,'Beneficiaries WP'!$A57,'1.1 Staff cost'!$K$11:$K$102,'Beneficiaries WP'!D$5)+SUMIFS('1.2Travel cost&amp;1.3ind.sup. '!$T$11:$T$1306,'1.2Travel cost&amp;1.3ind.sup. '!$A$11:$A$1306,'Beneficiaries WP'!$A57,'1.2Travel cost&amp;1.3ind.sup. '!$L$11:$L$1306,'Beneficiaries WP'!D$5)+SUMIFS('1.2Travel cost&amp;1.3ind.sup. '!$U$11:$U$1306,'1.2Travel cost&amp;1.3ind.sup. '!$A$11:$A$1306,'Beneficiaries WP'!$A57,'1.2Travel cost&amp;1.3ind.sup. '!$L$11:$L$1306,'Beneficiaries WP'!D$5)+SUMIFS('1.4 Equipment'!$T$10:$T$209,'1.4 Equipment'!$A$10:$A$209,'Beneficiaries WP'!$A57,'1.4 Equipment'!$L$10:$L$209,'Beneficiaries WP'!D$5)+SUMIFS('1.5 Other costs'!$O$10:$O$309,'1.5 Other costs'!$A$10:$A$309,'Beneficiaries WP'!$A57,'1.5 Other costs'!$L$10:$L$309,'Beneficiaries WP'!D$5)</f>
        <v>0</v>
      </c>
      <c r="E57" s="343">
        <f>SUMIFS('1.1 Staff cost'!$N$11:$N$102,'1.1 Staff cost'!$A$11:$A$102,'Beneficiaries WP'!$A57,'1.1 Staff cost'!$K$11:$K$102,'Beneficiaries WP'!E$5)+SUMIFS('1.2Travel cost&amp;1.3ind.sup. '!$T$11:$T$1306,'1.2Travel cost&amp;1.3ind.sup. '!$A$11:$A$1306,'Beneficiaries WP'!$A57,'1.2Travel cost&amp;1.3ind.sup. '!$L$11:$L$1306,'Beneficiaries WP'!E$5)+SUMIFS('1.2Travel cost&amp;1.3ind.sup. '!$U$11:$U$1306,'1.2Travel cost&amp;1.3ind.sup. '!$A$11:$A$1306,'Beneficiaries WP'!$A57,'1.2Travel cost&amp;1.3ind.sup. '!$L$11:$L$1306,'Beneficiaries WP'!E$5)+SUMIFS('1.4 Equipment'!$T$10:$T$209,'1.4 Equipment'!$A$10:$A$209,'Beneficiaries WP'!$A57,'1.4 Equipment'!$L$10:$L$209,'Beneficiaries WP'!E$5)+SUMIFS('1.5 Other costs'!$O$10:$O$309,'1.5 Other costs'!$A$10:$A$309,'Beneficiaries WP'!$A57,'1.5 Other costs'!$L$10:$L$309,'Beneficiaries WP'!E$5)</f>
        <v>0</v>
      </c>
      <c r="F57" s="343">
        <f>SUMIFS('1.1 Staff cost'!$N$11:$N$102,'1.1 Staff cost'!$A$11:$A$102,'Beneficiaries WP'!$A57,'1.1 Staff cost'!$K$11:$K$102,'Beneficiaries WP'!F$5)+SUMIFS('1.2Travel cost&amp;1.3ind.sup. '!$T$11:$T$1306,'1.2Travel cost&amp;1.3ind.sup. '!$A$11:$A$1306,'Beneficiaries WP'!$A57,'1.2Travel cost&amp;1.3ind.sup. '!$L$11:$L$1306,'Beneficiaries WP'!F$5)+SUMIFS('1.2Travel cost&amp;1.3ind.sup. '!$U$11:$U$1306,'1.2Travel cost&amp;1.3ind.sup. '!$A$11:$A$1306,'Beneficiaries WP'!$A57,'1.2Travel cost&amp;1.3ind.sup. '!$L$11:$L$1306,'Beneficiaries WP'!F$5)+SUMIFS('1.4 Equipment'!$T$10:$T$209,'1.4 Equipment'!$A$10:$A$209,'Beneficiaries WP'!$A57,'1.4 Equipment'!$L$10:$L$209,'Beneficiaries WP'!F$5)+SUMIFS('1.5 Other costs'!$O$10:$O$309,'1.5 Other costs'!$A$10:$A$309,'Beneficiaries WP'!$A57,'1.5 Other costs'!$L$10:$L$309,'Beneficiaries WP'!F$5)</f>
        <v>0</v>
      </c>
      <c r="G57" s="343">
        <f>SUMIFS('1.1 Staff cost'!$N$11:$N$102,'1.1 Staff cost'!$A$11:$A$102,'Beneficiaries WP'!$A57,'1.1 Staff cost'!$K$11:$K$102,'Beneficiaries WP'!G$5)+SUMIFS('1.2Travel cost&amp;1.3ind.sup. '!$T$11:$T$1306,'1.2Travel cost&amp;1.3ind.sup. '!$A$11:$A$1306,'Beneficiaries WP'!$A57,'1.2Travel cost&amp;1.3ind.sup. '!$L$11:$L$1306,'Beneficiaries WP'!G$5)+SUMIFS('1.2Travel cost&amp;1.3ind.sup. '!$U$11:$U$1306,'1.2Travel cost&amp;1.3ind.sup. '!$A$11:$A$1306,'Beneficiaries WP'!$A57,'1.2Travel cost&amp;1.3ind.sup. '!$L$11:$L$1306,'Beneficiaries WP'!G$5)+SUMIFS('1.4 Equipment'!$T$10:$T$209,'1.4 Equipment'!$A$10:$A$209,'Beneficiaries WP'!$A57,'1.4 Equipment'!$L$10:$L$209,'Beneficiaries WP'!G$5)+SUMIFS('1.5 Other costs'!$O$10:$O$309,'1.5 Other costs'!$A$10:$A$309,'Beneficiaries WP'!$A57,'1.5 Other costs'!$L$10:$L$309,'Beneficiaries WP'!G$5)</f>
        <v>0</v>
      </c>
      <c r="H57" s="343">
        <f>SUMIFS('1.1 Staff cost'!$N$11:$N$102,'1.1 Staff cost'!$A$11:$A$102,'Beneficiaries WP'!$A57,'1.1 Staff cost'!$K$11:$K$102,'Beneficiaries WP'!H$5)+SUMIFS('1.2Travel cost&amp;1.3ind.sup. '!$T$11:$T$1306,'1.2Travel cost&amp;1.3ind.sup. '!$A$11:$A$1306,'Beneficiaries WP'!$A57,'1.2Travel cost&amp;1.3ind.sup. '!$L$11:$L$1306,'Beneficiaries WP'!H$5)+SUMIFS('1.2Travel cost&amp;1.3ind.sup. '!$U$11:$U$1306,'1.2Travel cost&amp;1.3ind.sup. '!$A$11:$A$1306,'Beneficiaries WP'!$A57,'1.2Travel cost&amp;1.3ind.sup. '!$L$11:$L$1306,'Beneficiaries WP'!H$5)+SUMIFS('1.4 Equipment'!$T$10:$T$209,'1.4 Equipment'!$A$10:$A$209,'Beneficiaries WP'!$A57,'1.4 Equipment'!$L$10:$L$209,'Beneficiaries WP'!H$5)+SUMIFS('1.5 Other costs'!$O$10:$O$309,'1.5 Other costs'!$A$10:$A$309,'Beneficiaries WP'!$A57,'1.5 Other costs'!$L$10:$L$309,'Beneficiaries WP'!H$5)</f>
        <v>0</v>
      </c>
      <c r="I57" s="343">
        <f>SUMIFS('1.1 Staff cost'!$N$11:$N$102,'1.1 Staff cost'!$A$11:$A$102,'Beneficiaries WP'!$A57,'1.1 Staff cost'!$K$11:$K$102,'Beneficiaries WP'!I$5)+SUMIFS('1.2Travel cost&amp;1.3ind.sup. '!$T$11:$T$1306,'1.2Travel cost&amp;1.3ind.sup. '!$A$11:$A$1306,'Beneficiaries WP'!$A57,'1.2Travel cost&amp;1.3ind.sup. '!$L$11:$L$1306,'Beneficiaries WP'!I$5)+SUMIFS('1.2Travel cost&amp;1.3ind.sup. '!$U$11:$U$1306,'1.2Travel cost&amp;1.3ind.sup. '!$A$11:$A$1306,'Beneficiaries WP'!$A57,'1.2Travel cost&amp;1.3ind.sup. '!$L$11:$L$1306,'Beneficiaries WP'!I$5)+SUMIFS('1.4 Equipment'!$T$10:$T$209,'1.4 Equipment'!$A$10:$A$209,'Beneficiaries WP'!$A57,'1.4 Equipment'!$L$10:$L$209,'Beneficiaries WP'!I$5)+SUMIFS('1.5 Other costs'!$O$10:$O$309,'1.5 Other costs'!$A$10:$A$309,'Beneficiaries WP'!$A57,'1.5 Other costs'!$L$10:$L$309,'Beneficiaries WP'!I$5)</f>
        <v>0</v>
      </c>
      <c r="J57" s="343">
        <f>SUMIFS('1.1 Staff cost'!$N$11:$N$102,'1.1 Staff cost'!$A$11:$A$102,'Beneficiaries WP'!$A57,'1.1 Staff cost'!$K$11:$K$102,'Beneficiaries WP'!J$5)+SUMIFS('1.2Travel cost&amp;1.3ind.sup. '!$T$11:$T$1306,'1.2Travel cost&amp;1.3ind.sup. '!$A$11:$A$1306,'Beneficiaries WP'!$A57,'1.2Travel cost&amp;1.3ind.sup. '!$L$11:$L$1306,'Beneficiaries WP'!J$5)+SUMIFS('1.2Travel cost&amp;1.3ind.sup. '!$U$11:$U$1306,'1.2Travel cost&amp;1.3ind.sup. '!$A$11:$A$1306,'Beneficiaries WP'!$A57,'1.2Travel cost&amp;1.3ind.sup. '!$L$11:$L$1306,'Beneficiaries WP'!J$5)+SUMIFS('1.4 Equipment'!$T$10:$T$209,'1.4 Equipment'!$A$10:$A$209,'Beneficiaries WP'!$A57,'1.4 Equipment'!$L$10:$L$209,'Beneficiaries WP'!J$5)+SUMIFS('1.5 Other costs'!$O$10:$O$309,'1.5 Other costs'!$A$10:$A$309,'Beneficiaries WP'!$A57,'1.5 Other costs'!$L$10:$L$309,'Beneficiaries WP'!J$5)</f>
        <v>0</v>
      </c>
      <c r="K57" s="343">
        <f>SUMIFS('1.1 Staff cost'!$N$11:$N$102,'1.1 Staff cost'!$A$11:$A$102,'Beneficiaries WP'!$A57,'1.1 Staff cost'!$K$11:$K$102,'Beneficiaries WP'!K$5)+SUMIFS('1.2Travel cost&amp;1.3ind.sup. '!$T$11:$T$1306,'1.2Travel cost&amp;1.3ind.sup. '!$A$11:$A$1306,'Beneficiaries WP'!$A57,'1.2Travel cost&amp;1.3ind.sup. '!$L$11:$L$1306,'Beneficiaries WP'!K$5)+SUMIFS('1.2Travel cost&amp;1.3ind.sup. '!$U$11:$U$1306,'1.2Travel cost&amp;1.3ind.sup. '!$A$11:$A$1306,'Beneficiaries WP'!$A57,'1.2Travel cost&amp;1.3ind.sup. '!$L$11:$L$1306,'Beneficiaries WP'!K$5)+SUMIFS('1.4 Equipment'!$T$10:$T$209,'1.4 Equipment'!$A$10:$A$209,'Beneficiaries WP'!$A57,'1.4 Equipment'!$L$10:$L$209,'Beneficiaries WP'!K$5)+SUMIFS('1.5 Other costs'!$O$10:$O$309,'1.5 Other costs'!$A$10:$A$309,'Beneficiaries WP'!$A57,'1.5 Other costs'!$L$10:$L$309,'Beneficiaries WP'!K$5)</f>
        <v>0</v>
      </c>
      <c r="L57" s="343">
        <f>SUMIFS('1.1 Staff cost'!$N$11:$N$102,'1.1 Staff cost'!$A$11:$A$102,'Beneficiaries WP'!$A57,'1.1 Staff cost'!$K$11:$K$102,'Beneficiaries WP'!L$5)+SUMIFS('1.2Travel cost&amp;1.3ind.sup. '!$T$11:$T$1306,'1.2Travel cost&amp;1.3ind.sup. '!$A$11:$A$1306,'Beneficiaries WP'!$A57,'1.2Travel cost&amp;1.3ind.sup. '!$L$11:$L$1306,'Beneficiaries WP'!L$5)+SUMIFS('1.2Travel cost&amp;1.3ind.sup. '!$U$11:$U$1306,'1.2Travel cost&amp;1.3ind.sup. '!$A$11:$A$1306,'Beneficiaries WP'!$A57,'1.2Travel cost&amp;1.3ind.sup. '!$L$11:$L$1306,'Beneficiaries WP'!L$5)+SUMIFS('1.4 Equipment'!$T$10:$T$209,'1.4 Equipment'!$A$10:$A$209,'Beneficiaries WP'!$A57,'1.4 Equipment'!$L$10:$L$209,'Beneficiaries WP'!L$5)+SUMIFS('1.5 Other costs'!$O$10:$O$309,'1.5 Other costs'!$A$10:$A$309,'Beneficiaries WP'!$A57,'1.5 Other costs'!$L$10:$L$309,'Beneficiaries WP'!L$5)</f>
        <v>0</v>
      </c>
      <c r="M57" s="343">
        <f>SUMIFS('1.1 Staff cost'!$N$11:$N$102,'1.1 Staff cost'!$A$11:$A$102,'Beneficiaries WP'!$A57,'1.1 Staff cost'!$K$11:$K$102,'Beneficiaries WP'!M$5)+SUMIFS('1.2Travel cost&amp;1.3ind.sup. '!$T$11:$T$1306,'1.2Travel cost&amp;1.3ind.sup. '!$A$11:$A$1306,'Beneficiaries WP'!$A57,'1.2Travel cost&amp;1.3ind.sup. '!$L$11:$L$1306,'Beneficiaries WP'!M$5)+SUMIFS('1.2Travel cost&amp;1.3ind.sup. '!$U$11:$U$1306,'1.2Travel cost&amp;1.3ind.sup. '!$A$11:$A$1306,'Beneficiaries WP'!$A57,'1.2Travel cost&amp;1.3ind.sup. '!$L$11:$L$1306,'Beneficiaries WP'!M$5)+SUMIFS('1.4 Equipment'!$T$10:$T$209,'1.4 Equipment'!$A$10:$A$209,'Beneficiaries WP'!$A57,'1.4 Equipment'!$L$10:$L$209,'Beneficiaries WP'!M$5)+SUMIFS('1.5 Other costs'!$O$10:$O$309,'1.5 Other costs'!$A$10:$A$309,'Beneficiaries WP'!$A57,'1.5 Other costs'!$L$10:$L$309,'Beneficiaries WP'!M$5)</f>
        <v>0</v>
      </c>
      <c r="N57" s="343">
        <f>SUMIFS('1.1 Staff cost'!$N$11:$N$102,'1.1 Staff cost'!$A$11:$A$102,'Beneficiaries WP'!$A57,'1.1 Staff cost'!$K$11:$K$102,'Beneficiaries WP'!N$5)+SUMIFS('1.2Travel cost&amp;1.3ind.sup. '!$T$11:$T$1306,'1.2Travel cost&amp;1.3ind.sup. '!$A$11:$A$1306,'Beneficiaries WP'!$A57,'1.2Travel cost&amp;1.3ind.sup. '!$L$11:$L$1306,'Beneficiaries WP'!N$5)+SUMIFS('1.2Travel cost&amp;1.3ind.sup. '!$U$11:$U$1306,'1.2Travel cost&amp;1.3ind.sup. '!$A$11:$A$1306,'Beneficiaries WP'!$A57,'1.2Travel cost&amp;1.3ind.sup. '!$L$11:$L$1306,'Beneficiaries WP'!N$5)+SUMIFS('1.4 Equipment'!$T$10:$T$209,'1.4 Equipment'!$A$10:$A$209,'Beneficiaries WP'!$A57,'1.4 Equipment'!$L$10:$L$209,'Beneficiaries WP'!N$5)+SUMIFS('1.5 Other costs'!$O$10:$O$309,'1.5 Other costs'!$A$10:$A$309,'Beneficiaries WP'!$A57,'1.5 Other costs'!$L$10:$L$309,'Beneficiaries WP'!N$5)</f>
        <v>0</v>
      </c>
      <c r="O57" s="343">
        <f>SUMIFS('1.1 Staff cost'!$N$11:$N$102,'1.1 Staff cost'!$A$11:$A$102,'Beneficiaries WP'!$A57,'1.1 Staff cost'!$K$11:$K$102,'Beneficiaries WP'!O$5)+SUMIFS('1.2Travel cost&amp;1.3ind.sup. '!$T$11:$T$1306,'1.2Travel cost&amp;1.3ind.sup. '!$A$11:$A$1306,'Beneficiaries WP'!$A57,'1.2Travel cost&amp;1.3ind.sup. '!$L$11:$L$1306,'Beneficiaries WP'!O$5)+SUMIFS('1.2Travel cost&amp;1.3ind.sup. '!$U$11:$U$1306,'1.2Travel cost&amp;1.3ind.sup. '!$A$11:$A$1306,'Beneficiaries WP'!$A57,'1.2Travel cost&amp;1.3ind.sup. '!$L$11:$L$1306,'Beneficiaries WP'!O$5)+SUMIFS('1.4 Equipment'!$T$10:$T$209,'1.4 Equipment'!$A$10:$A$209,'Beneficiaries WP'!$A57,'1.4 Equipment'!$L$10:$L$209,'Beneficiaries WP'!O$5)+SUMIFS('1.5 Other costs'!$O$10:$O$309,'1.5 Other costs'!$A$10:$A$309,'Beneficiaries WP'!$A57,'1.5 Other costs'!$L$10:$L$309,'Beneficiaries WP'!O$5)</f>
        <v>0</v>
      </c>
      <c r="P57" s="341">
        <f t="shared" si="2"/>
        <v>0</v>
      </c>
      <c r="Q57" s="344" t="str">
        <f t="shared" si="4"/>
        <v/>
      </c>
      <c r="R57" s="342" t="e">
        <f>+(P57*$R$7)*('Summary Financial Statement'!$K$24/'Summary Financial Statement'!$H$24)</f>
        <v>#DIV/0!</v>
      </c>
      <c r="S57" s="445" t="e">
        <f>+Beneficiaries!#REF!</f>
        <v>#REF!</v>
      </c>
      <c r="T57" s="445" t="e">
        <f>+Beneficiaries!#REF!</f>
        <v>#REF!</v>
      </c>
      <c r="U57" s="443" t="str">
        <f>IF(Beneficiaries!L57=0,"",Beneficiaries!L57)</f>
        <v/>
      </c>
      <c r="V57" s="444" t="str">
        <f>IF(Beneficiaries!M57=0,"",Beneficiaries!M57)</f>
        <v/>
      </c>
      <c r="W57" s="354" t="e">
        <f>#REF!</f>
        <v>#REF!</v>
      </c>
      <c r="X57" s="75"/>
      <c r="Y57" s="12" t="str">
        <f t="shared" si="3"/>
        <v/>
      </c>
      <c r="Z57" s="336"/>
      <c r="AA57" s="333">
        <f>+DAYS360('Summary Financial Statement'!$I$9,'Summary Financial Statement'!$L$9)/30</f>
        <v>0</v>
      </c>
      <c r="AB57" s="334">
        <f t="shared" si="5"/>
        <v>0</v>
      </c>
      <c r="AC57" s="335">
        <f>IF(Y57="",0,'Summary Financial Statement'!$Q$22*'Summary Financial Statement'!$E$24*'Beneficiaries WP'!Q57*'Beneficiaries WP'!$AB57)</f>
        <v>0</v>
      </c>
    </row>
    <row r="58" spans="1:29" ht="13.5" x14ac:dyDescent="0.25">
      <c r="A58" s="141" t="s">
        <v>195</v>
      </c>
      <c r="B58" s="437">
        <f>+Beneficiaries!B58</f>
        <v>0</v>
      </c>
      <c r="C58" s="435">
        <f>+Beneficiaries!C58</f>
        <v>0</v>
      </c>
      <c r="D58" s="343">
        <f>SUMIFS('1.1 Staff cost'!$N$11:$N$102,'1.1 Staff cost'!$A$11:$A$102,'Beneficiaries WP'!$A58,'1.1 Staff cost'!$K$11:$K$102,'Beneficiaries WP'!D$5)+SUMIFS('1.2Travel cost&amp;1.3ind.sup. '!$T$11:$T$1306,'1.2Travel cost&amp;1.3ind.sup. '!$A$11:$A$1306,'Beneficiaries WP'!$A58,'1.2Travel cost&amp;1.3ind.sup. '!$L$11:$L$1306,'Beneficiaries WP'!D$5)+SUMIFS('1.2Travel cost&amp;1.3ind.sup. '!$U$11:$U$1306,'1.2Travel cost&amp;1.3ind.sup. '!$A$11:$A$1306,'Beneficiaries WP'!$A58,'1.2Travel cost&amp;1.3ind.sup. '!$L$11:$L$1306,'Beneficiaries WP'!D$5)+SUMIFS('1.4 Equipment'!$T$10:$T$209,'1.4 Equipment'!$A$10:$A$209,'Beneficiaries WP'!$A58,'1.4 Equipment'!$L$10:$L$209,'Beneficiaries WP'!D$5)+SUMIFS('1.5 Other costs'!$O$10:$O$309,'1.5 Other costs'!$A$10:$A$309,'Beneficiaries WP'!$A58,'1.5 Other costs'!$L$10:$L$309,'Beneficiaries WP'!D$5)</f>
        <v>0</v>
      </c>
      <c r="E58" s="343">
        <f>SUMIFS('1.1 Staff cost'!$N$11:$N$102,'1.1 Staff cost'!$A$11:$A$102,'Beneficiaries WP'!$A58,'1.1 Staff cost'!$K$11:$K$102,'Beneficiaries WP'!E$5)+SUMIFS('1.2Travel cost&amp;1.3ind.sup. '!$T$11:$T$1306,'1.2Travel cost&amp;1.3ind.sup. '!$A$11:$A$1306,'Beneficiaries WP'!$A58,'1.2Travel cost&amp;1.3ind.sup. '!$L$11:$L$1306,'Beneficiaries WP'!E$5)+SUMIFS('1.2Travel cost&amp;1.3ind.sup. '!$U$11:$U$1306,'1.2Travel cost&amp;1.3ind.sup. '!$A$11:$A$1306,'Beneficiaries WP'!$A58,'1.2Travel cost&amp;1.3ind.sup. '!$L$11:$L$1306,'Beneficiaries WP'!E$5)+SUMIFS('1.4 Equipment'!$T$10:$T$209,'1.4 Equipment'!$A$10:$A$209,'Beneficiaries WP'!$A58,'1.4 Equipment'!$L$10:$L$209,'Beneficiaries WP'!E$5)+SUMIFS('1.5 Other costs'!$O$10:$O$309,'1.5 Other costs'!$A$10:$A$309,'Beneficiaries WP'!$A58,'1.5 Other costs'!$L$10:$L$309,'Beneficiaries WP'!E$5)</f>
        <v>0</v>
      </c>
      <c r="F58" s="343">
        <f>SUMIFS('1.1 Staff cost'!$N$11:$N$102,'1.1 Staff cost'!$A$11:$A$102,'Beneficiaries WP'!$A58,'1.1 Staff cost'!$K$11:$K$102,'Beneficiaries WP'!F$5)+SUMIFS('1.2Travel cost&amp;1.3ind.sup. '!$T$11:$T$1306,'1.2Travel cost&amp;1.3ind.sup. '!$A$11:$A$1306,'Beneficiaries WP'!$A58,'1.2Travel cost&amp;1.3ind.sup. '!$L$11:$L$1306,'Beneficiaries WP'!F$5)+SUMIFS('1.2Travel cost&amp;1.3ind.sup. '!$U$11:$U$1306,'1.2Travel cost&amp;1.3ind.sup. '!$A$11:$A$1306,'Beneficiaries WP'!$A58,'1.2Travel cost&amp;1.3ind.sup. '!$L$11:$L$1306,'Beneficiaries WP'!F$5)+SUMIFS('1.4 Equipment'!$T$10:$T$209,'1.4 Equipment'!$A$10:$A$209,'Beneficiaries WP'!$A58,'1.4 Equipment'!$L$10:$L$209,'Beneficiaries WP'!F$5)+SUMIFS('1.5 Other costs'!$O$10:$O$309,'1.5 Other costs'!$A$10:$A$309,'Beneficiaries WP'!$A58,'1.5 Other costs'!$L$10:$L$309,'Beneficiaries WP'!F$5)</f>
        <v>0</v>
      </c>
      <c r="G58" s="343">
        <f>SUMIFS('1.1 Staff cost'!$N$11:$N$102,'1.1 Staff cost'!$A$11:$A$102,'Beneficiaries WP'!$A58,'1.1 Staff cost'!$K$11:$K$102,'Beneficiaries WP'!G$5)+SUMIFS('1.2Travel cost&amp;1.3ind.sup. '!$T$11:$T$1306,'1.2Travel cost&amp;1.3ind.sup. '!$A$11:$A$1306,'Beneficiaries WP'!$A58,'1.2Travel cost&amp;1.3ind.sup. '!$L$11:$L$1306,'Beneficiaries WP'!G$5)+SUMIFS('1.2Travel cost&amp;1.3ind.sup. '!$U$11:$U$1306,'1.2Travel cost&amp;1.3ind.sup. '!$A$11:$A$1306,'Beneficiaries WP'!$A58,'1.2Travel cost&amp;1.3ind.sup. '!$L$11:$L$1306,'Beneficiaries WP'!G$5)+SUMIFS('1.4 Equipment'!$T$10:$T$209,'1.4 Equipment'!$A$10:$A$209,'Beneficiaries WP'!$A58,'1.4 Equipment'!$L$10:$L$209,'Beneficiaries WP'!G$5)+SUMIFS('1.5 Other costs'!$O$10:$O$309,'1.5 Other costs'!$A$10:$A$309,'Beneficiaries WP'!$A58,'1.5 Other costs'!$L$10:$L$309,'Beneficiaries WP'!G$5)</f>
        <v>0</v>
      </c>
      <c r="H58" s="343">
        <f>SUMIFS('1.1 Staff cost'!$N$11:$N$102,'1.1 Staff cost'!$A$11:$A$102,'Beneficiaries WP'!$A58,'1.1 Staff cost'!$K$11:$K$102,'Beneficiaries WP'!H$5)+SUMIFS('1.2Travel cost&amp;1.3ind.sup. '!$T$11:$T$1306,'1.2Travel cost&amp;1.3ind.sup. '!$A$11:$A$1306,'Beneficiaries WP'!$A58,'1.2Travel cost&amp;1.3ind.sup. '!$L$11:$L$1306,'Beneficiaries WP'!H$5)+SUMIFS('1.2Travel cost&amp;1.3ind.sup. '!$U$11:$U$1306,'1.2Travel cost&amp;1.3ind.sup. '!$A$11:$A$1306,'Beneficiaries WP'!$A58,'1.2Travel cost&amp;1.3ind.sup. '!$L$11:$L$1306,'Beneficiaries WP'!H$5)+SUMIFS('1.4 Equipment'!$T$10:$T$209,'1.4 Equipment'!$A$10:$A$209,'Beneficiaries WP'!$A58,'1.4 Equipment'!$L$10:$L$209,'Beneficiaries WP'!H$5)+SUMIFS('1.5 Other costs'!$O$10:$O$309,'1.5 Other costs'!$A$10:$A$309,'Beneficiaries WP'!$A58,'1.5 Other costs'!$L$10:$L$309,'Beneficiaries WP'!H$5)</f>
        <v>0</v>
      </c>
      <c r="I58" s="343">
        <f>SUMIFS('1.1 Staff cost'!$N$11:$N$102,'1.1 Staff cost'!$A$11:$A$102,'Beneficiaries WP'!$A58,'1.1 Staff cost'!$K$11:$K$102,'Beneficiaries WP'!I$5)+SUMIFS('1.2Travel cost&amp;1.3ind.sup. '!$T$11:$T$1306,'1.2Travel cost&amp;1.3ind.sup. '!$A$11:$A$1306,'Beneficiaries WP'!$A58,'1.2Travel cost&amp;1.3ind.sup. '!$L$11:$L$1306,'Beneficiaries WP'!I$5)+SUMIFS('1.2Travel cost&amp;1.3ind.sup. '!$U$11:$U$1306,'1.2Travel cost&amp;1.3ind.sup. '!$A$11:$A$1306,'Beneficiaries WP'!$A58,'1.2Travel cost&amp;1.3ind.sup. '!$L$11:$L$1306,'Beneficiaries WP'!I$5)+SUMIFS('1.4 Equipment'!$T$10:$T$209,'1.4 Equipment'!$A$10:$A$209,'Beneficiaries WP'!$A58,'1.4 Equipment'!$L$10:$L$209,'Beneficiaries WP'!I$5)+SUMIFS('1.5 Other costs'!$O$10:$O$309,'1.5 Other costs'!$A$10:$A$309,'Beneficiaries WP'!$A58,'1.5 Other costs'!$L$10:$L$309,'Beneficiaries WP'!I$5)</f>
        <v>0</v>
      </c>
      <c r="J58" s="343">
        <f>SUMIFS('1.1 Staff cost'!$N$11:$N$102,'1.1 Staff cost'!$A$11:$A$102,'Beneficiaries WP'!$A58,'1.1 Staff cost'!$K$11:$K$102,'Beneficiaries WP'!J$5)+SUMIFS('1.2Travel cost&amp;1.3ind.sup. '!$T$11:$T$1306,'1.2Travel cost&amp;1.3ind.sup. '!$A$11:$A$1306,'Beneficiaries WP'!$A58,'1.2Travel cost&amp;1.3ind.sup. '!$L$11:$L$1306,'Beneficiaries WP'!J$5)+SUMIFS('1.2Travel cost&amp;1.3ind.sup. '!$U$11:$U$1306,'1.2Travel cost&amp;1.3ind.sup. '!$A$11:$A$1306,'Beneficiaries WP'!$A58,'1.2Travel cost&amp;1.3ind.sup. '!$L$11:$L$1306,'Beneficiaries WP'!J$5)+SUMIFS('1.4 Equipment'!$T$10:$T$209,'1.4 Equipment'!$A$10:$A$209,'Beneficiaries WP'!$A58,'1.4 Equipment'!$L$10:$L$209,'Beneficiaries WP'!J$5)+SUMIFS('1.5 Other costs'!$O$10:$O$309,'1.5 Other costs'!$A$10:$A$309,'Beneficiaries WP'!$A58,'1.5 Other costs'!$L$10:$L$309,'Beneficiaries WP'!J$5)</f>
        <v>0</v>
      </c>
      <c r="K58" s="343">
        <f>SUMIFS('1.1 Staff cost'!$N$11:$N$102,'1.1 Staff cost'!$A$11:$A$102,'Beneficiaries WP'!$A58,'1.1 Staff cost'!$K$11:$K$102,'Beneficiaries WP'!K$5)+SUMIFS('1.2Travel cost&amp;1.3ind.sup. '!$T$11:$T$1306,'1.2Travel cost&amp;1.3ind.sup. '!$A$11:$A$1306,'Beneficiaries WP'!$A58,'1.2Travel cost&amp;1.3ind.sup. '!$L$11:$L$1306,'Beneficiaries WP'!K$5)+SUMIFS('1.2Travel cost&amp;1.3ind.sup. '!$U$11:$U$1306,'1.2Travel cost&amp;1.3ind.sup. '!$A$11:$A$1306,'Beneficiaries WP'!$A58,'1.2Travel cost&amp;1.3ind.sup. '!$L$11:$L$1306,'Beneficiaries WP'!K$5)+SUMIFS('1.4 Equipment'!$T$10:$T$209,'1.4 Equipment'!$A$10:$A$209,'Beneficiaries WP'!$A58,'1.4 Equipment'!$L$10:$L$209,'Beneficiaries WP'!K$5)+SUMIFS('1.5 Other costs'!$O$10:$O$309,'1.5 Other costs'!$A$10:$A$309,'Beneficiaries WP'!$A58,'1.5 Other costs'!$L$10:$L$309,'Beneficiaries WP'!K$5)</f>
        <v>0</v>
      </c>
      <c r="L58" s="343">
        <f>SUMIFS('1.1 Staff cost'!$N$11:$N$102,'1.1 Staff cost'!$A$11:$A$102,'Beneficiaries WP'!$A58,'1.1 Staff cost'!$K$11:$K$102,'Beneficiaries WP'!L$5)+SUMIFS('1.2Travel cost&amp;1.3ind.sup. '!$T$11:$T$1306,'1.2Travel cost&amp;1.3ind.sup. '!$A$11:$A$1306,'Beneficiaries WP'!$A58,'1.2Travel cost&amp;1.3ind.sup. '!$L$11:$L$1306,'Beneficiaries WP'!L$5)+SUMIFS('1.2Travel cost&amp;1.3ind.sup. '!$U$11:$U$1306,'1.2Travel cost&amp;1.3ind.sup. '!$A$11:$A$1306,'Beneficiaries WP'!$A58,'1.2Travel cost&amp;1.3ind.sup. '!$L$11:$L$1306,'Beneficiaries WP'!L$5)+SUMIFS('1.4 Equipment'!$T$10:$T$209,'1.4 Equipment'!$A$10:$A$209,'Beneficiaries WP'!$A58,'1.4 Equipment'!$L$10:$L$209,'Beneficiaries WP'!L$5)+SUMIFS('1.5 Other costs'!$O$10:$O$309,'1.5 Other costs'!$A$10:$A$309,'Beneficiaries WP'!$A58,'1.5 Other costs'!$L$10:$L$309,'Beneficiaries WP'!L$5)</f>
        <v>0</v>
      </c>
      <c r="M58" s="343">
        <f>SUMIFS('1.1 Staff cost'!$N$11:$N$102,'1.1 Staff cost'!$A$11:$A$102,'Beneficiaries WP'!$A58,'1.1 Staff cost'!$K$11:$K$102,'Beneficiaries WP'!M$5)+SUMIFS('1.2Travel cost&amp;1.3ind.sup. '!$T$11:$T$1306,'1.2Travel cost&amp;1.3ind.sup. '!$A$11:$A$1306,'Beneficiaries WP'!$A58,'1.2Travel cost&amp;1.3ind.sup. '!$L$11:$L$1306,'Beneficiaries WP'!M$5)+SUMIFS('1.2Travel cost&amp;1.3ind.sup. '!$U$11:$U$1306,'1.2Travel cost&amp;1.3ind.sup. '!$A$11:$A$1306,'Beneficiaries WP'!$A58,'1.2Travel cost&amp;1.3ind.sup. '!$L$11:$L$1306,'Beneficiaries WP'!M$5)+SUMIFS('1.4 Equipment'!$T$10:$T$209,'1.4 Equipment'!$A$10:$A$209,'Beneficiaries WP'!$A58,'1.4 Equipment'!$L$10:$L$209,'Beneficiaries WP'!M$5)+SUMIFS('1.5 Other costs'!$O$10:$O$309,'1.5 Other costs'!$A$10:$A$309,'Beneficiaries WP'!$A58,'1.5 Other costs'!$L$10:$L$309,'Beneficiaries WP'!M$5)</f>
        <v>0</v>
      </c>
      <c r="N58" s="343">
        <f>SUMIFS('1.1 Staff cost'!$N$11:$N$102,'1.1 Staff cost'!$A$11:$A$102,'Beneficiaries WP'!$A58,'1.1 Staff cost'!$K$11:$K$102,'Beneficiaries WP'!N$5)+SUMIFS('1.2Travel cost&amp;1.3ind.sup. '!$T$11:$T$1306,'1.2Travel cost&amp;1.3ind.sup. '!$A$11:$A$1306,'Beneficiaries WP'!$A58,'1.2Travel cost&amp;1.3ind.sup. '!$L$11:$L$1306,'Beneficiaries WP'!N$5)+SUMIFS('1.2Travel cost&amp;1.3ind.sup. '!$U$11:$U$1306,'1.2Travel cost&amp;1.3ind.sup. '!$A$11:$A$1306,'Beneficiaries WP'!$A58,'1.2Travel cost&amp;1.3ind.sup. '!$L$11:$L$1306,'Beneficiaries WP'!N$5)+SUMIFS('1.4 Equipment'!$T$10:$T$209,'1.4 Equipment'!$A$10:$A$209,'Beneficiaries WP'!$A58,'1.4 Equipment'!$L$10:$L$209,'Beneficiaries WP'!N$5)+SUMIFS('1.5 Other costs'!$O$10:$O$309,'1.5 Other costs'!$A$10:$A$309,'Beneficiaries WP'!$A58,'1.5 Other costs'!$L$10:$L$309,'Beneficiaries WP'!N$5)</f>
        <v>0</v>
      </c>
      <c r="O58" s="343">
        <f>SUMIFS('1.1 Staff cost'!$N$11:$N$102,'1.1 Staff cost'!$A$11:$A$102,'Beneficiaries WP'!$A58,'1.1 Staff cost'!$K$11:$K$102,'Beneficiaries WP'!O$5)+SUMIFS('1.2Travel cost&amp;1.3ind.sup. '!$T$11:$T$1306,'1.2Travel cost&amp;1.3ind.sup. '!$A$11:$A$1306,'Beneficiaries WP'!$A58,'1.2Travel cost&amp;1.3ind.sup. '!$L$11:$L$1306,'Beneficiaries WP'!O$5)+SUMIFS('1.2Travel cost&amp;1.3ind.sup. '!$U$11:$U$1306,'1.2Travel cost&amp;1.3ind.sup. '!$A$11:$A$1306,'Beneficiaries WP'!$A58,'1.2Travel cost&amp;1.3ind.sup. '!$L$11:$L$1306,'Beneficiaries WP'!O$5)+SUMIFS('1.4 Equipment'!$T$10:$T$209,'1.4 Equipment'!$A$10:$A$209,'Beneficiaries WP'!$A58,'1.4 Equipment'!$L$10:$L$209,'Beneficiaries WP'!O$5)+SUMIFS('1.5 Other costs'!$O$10:$O$309,'1.5 Other costs'!$A$10:$A$309,'Beneficiaries WP'!$A58,'1.5 Other costs'!$L$10:$L$309,'Beneficiaries WP'!O$5)</f>
        <v>0</v>
      </c>
      <c r="P58" s="341">
        <f t="shared" si="2"/>
        <v>0</v>
      </c>
      <c r="Q58" s="344" t="str">
        <f t="shared" si="4"/>
        <v/>
      </c>
      <c r="R58" s="342" t="e">
        <f>+(P58*$R$7)*('Summary Financial Statement'!$K$24/'Summary Financial Statement'!$H$24)</f>
        <v>#DIV/0!</v>
      </c>
      <c r="S58" s="445" t="e">
        <f>+Beneficiaries!#REF!</f>
        <v>#REF!</v>
      </c>
      <c r="T58" s="445" t="e">
        <f>+Beneficiaries!#REF!</f>
        <v>#REF!</v>
      </c>
      <c r="U58" s="443" t="str">
        <f>IF(Beneficiaries!L58=0,"",Beneficiaries!L58)</f>
        <v/>
      </c>
      <c r="V58" s="444" t="str">
        <f>IF(Beneficiaries!M58=0,"",Beneficiaries!M58)</f>
        <v/>
      </c>
      <c r="W58" s="354" t="e">
        <f>#REF!</f>
        <v>#REF!</v>
      </c>
      <c r="X58" s="75"/>
      <c r="Y58" s="12" t="str">
        <f t="shared" si="3"/>
        <v/>
      </c>
      <c r="Z58" s="336"/>
      <c r="AA58" s="333">
        <f>+DAYS360('Summary Financial Statement'!$I$9,'Summary Financial Statement'!$L$9)/30</f>
        <v>0</v>
      </c>
      <c r="AB58" s="334">
        <f t="shared" si="5"/>
        <v>0</v>
      </c>
      <c r="AC58" s="335">
        <f>IF(Y58="",0,'Summary Financial Statement'!$Q$22*'Summary Financial Statement'!$E$24*'Beneficiaries WP'!Q58*'Beneficiaries WP'!$AB58)</f>
        <v>0</v>
      </c>
    </row>
    <row r="59" spans="1:29" ht="13.5" x14ac:dyDescent="0.25">
      <c r="A59" s="141" t="s">
        <v>196</v>
      </c>
      <c r="B59" s="437">
        <f>+Beneficiaries!B59</f>
        <v>0</v>
      </c>
      <c r="C59" s="435">
        <f>+Beneficiaries!C59</f>
        <v>0</v>
      </c>
      <c r="D59" s="343">
        <f>SUMIFS('1.1 Staff cost'!$N$11:$N$102,'1.1 Staff cost'!$A$11:$A$102,'Beneficiaries WP'!$A59,'1.1 Staff cost'!$K$11:$K$102,'Beneficiaries WP'!D$5)+SUMIFS('1.2Travel cost&amp;1.3ind.sup. '!$T$11:$T$1306,'1.2Travel cost&amp;1.3ind.sup. '!$A$11:$A$1306,'Beneficiaries WP'!$A59,'1.2Travel cost&amp;1.3ind.sup. '!$L$11:$L$1306,'Beneficiaries WP'!D$5)+SUMIFS('1.2Travel cost&amp;1.3ind.sup. '!$U$11:$U$1306,'1.2Travel cost&amp;1.3ind.sup. '!$A$11:$A$1306,'Beneficiaries WP'!$A59,'1.2Travel cost&amp;1.3ind.sup. '!$L$11:$L$1306,'Beneficiaries WP'!D$5)+SUMIFS('1.4 Equipment'!$T$10:$T$209,'1.4 Equipment'!$A$10:$A$209,'Beneficiaries WP'!$A59,'1.4 Equipment'!$L$10:$L$209,'Beneficiaries WP'!D$5)+SUMIFS('1.5 Other costs'!$O$10:$O$309,'1.5 Other costs'!$A$10:$A$309,'Beneficiaries WP'!$A59,'1.5 Other costs'!$L$10:$L$309,'Beneficiaries WP'!D$5)</f>
        <v>0</v>
      </c>
      <c r="E59" s="343">
        <f>SUMIFS('1.1 Staff cost'!$N$11:$N$102,'1.1 Staff cost'!$A$11:$A$102,'Beneficiaries WP'!$A59,'1.1 Staff cost'!$K$11:$K$102,'Beneficiaries WP'!E$5)+SUMIFS('1.2Travel cost&amp;1.3ind.sup. '!$T$11:$T$1306,'1.2Travel cost&amp;1.3ind.sup. '!$A$11:$A$1306,'Beneficiaries WP'!$A59,'1.2Travel cost&amp;1.3ind.sup. '!$L$11:$L$1306,'Beneficiaries WP'!E$5)+SUMIFS('1.2Travel cost&amp;1.3ind.sup. '!$U$11:$U$1306,'1.2Travel cost&amp;1.3ind.sup. '!$A$11:$A$1306,'Beneficiaries WP'!$A59,'1.2Travel cost&amp;1.3ind.sup. '!$L$11:$L$1306,'Beneficiaries WP'!E$5)+SUMIFS('1.4 Equipment'!$T$10:$T$209,'1.4 Equipment'!$A$10:$A$209,'Beneficiaries WP'!$A59,'1.4 Equipment'!$L$10:$L$209,'Beneficiaries WP'!E$5)+SUMIFS('1.5 Other costs'!$O$10:$O$309,'1.5 Other costs'!$A$10:$A$309,'Beneficiaries WP'!$A59,'1.5 Other costs'!$L$10:$L$309,'Beneficiaries WP'!E$5)</f>
        <v>0</v>
      </c>
      <c r="F59" s="343">
        <f>SUMIFS('1.1 Staff cost'!$N$11:$N$102,'1.1 Staff cost'!$A$11:$A$102,'Beneficiaries WP'!$A59,'1.1 Staff cost'!$K$11:$K$102,'Beneficiaries WP'!F$5)+SUMIFS('1.2Travel cost&amp;1.3ind.sup. '!$T$11:$T$1306,'1.2Travel cost&amp;1.3ind.sup. '!$A$11:$A$1306,'Beneficiaries WP'!$A59,'1.2Travel cost&amp;1.3ind.sup. '!$L$11:$L$1306,'Beneficiaries WP'!F$5)+SUMIFS('1.2Travel cost&amp;1.3ind.sup. '!$U$11:$U$1306,'1.2Travel cost&amp;1.3ind.sup. '!$A$11:$A$1306,'Beneficiaries WP'!$A59,'1.2Travel cost&amp;1.3ind.sup. '!$L$11:$L$1306,'Beneficiaries WP'!F$5)+SUMIFS('1.4 Equipment'!$T$10:$T$209,'1.4 Equipment'!$A$10:$A$209,'Beneficiaries WP'!$A59,'1.4 Equipment'!$L$10:$L$209,'Beneficiaries WP'!F$5)+SUMIFS('1.5 Other costs'!$O$10:$O$309,'1.5 Other costs'!$A$10:$A$309,'Beneficiaries WP'!$A59,'1.5 Other costs'!$L$10:$L$309,'Beneficiaries WP'!F$5)</f>
        <v>0</v>
      </c>
      <c r="G59" s="343">
        <f>SUMIFS('1.1 Staff cost'!$N$11:$N$102,'1.1 Staff cost'!$A$11:$A$102,'Beneficiaries WP'!$A59,'1.1 Staff cost'!$K$11:$K$102,'Beneficiaries WP'!G$5)+SUMIFS('1.2Travel cost&amp;1.3ind.sup. '!$T$11:$T$1306,'1.2Travel cost&amp;1.3ind.sup. '!$A$11:$A$1306,'Beneficiaries WP'!$A59,'1.2Travel cost&amp;1.3ind.sup. '!$L$11:$L$1306,'Beneficiaries WP'!G$5)+SUMIFS('1.2Travel cost&amp;1.3ind.sup. '!$U$11:$U$1306,'1.2Travel cost&amp;1.3ind.sup. '!$A$11:$A$1306,'Beneficiaries WP'!$A59,'1.2Travel cost&amp;1.3ind.sup. '!$L$11:$L$1306,'Beneficiaries WP'!G$5)+SUMIFS('1.4 Equipment'!$T$10:$T$209,'1.4 Equipment'!$A$10:$A$209,'Beneficiaries WP'!$A59,'1.4 Equipment'!$L$10:$L$209,'Beneficiaries WP'!G$5)+SUMIFS('1.5 Other costs'!$O$10:$O$309,'1.5 Other costs'!$A$10:$A$309,'Beneficiaries WP'!$A59,'1.5 Other costs'!$L$10:$L$309,'Beneficiaries WP'!G$5)</f>
        <v>0</v>
      </c>
      <c r="H59" s="343">
        <f>SUMIFS('1.1 Staff cost'!$N$11:$N$102,'1.1 Staff cost'!$A$11:$A$102,'Beneficiaries WP'!$A59,'1.1 Staff cost'!$K$11:$K$102,'Beneficiaries WP'!H$5)+SUMIFS('1.2Travel cost&amp;1.3ind.sup. '!$T$11:$T$1306,'1.2Travel cost&amp;1.3ind.sup. '!$A$11:$A$1306,'Beneficiaries WP'!$A59,'1.2Travel cost&amp;1.3ind.sup. '!$L$11:$L$1306,'Beneficiaries WP'!H$5)+SUMIFS('1.2Travel cost&amp;1.3ind.sup. '!$U$11:$U$1306,'1.2Travel cost&amp;1.3ind.sup. '!$A$11:$A$1306,'Beneficiaries WP'!$A59,'1.2Travel cost&amp;1.3ind.sup. '!$L$11:$L$1306,'Beneficiaries WP'!H$5)+SUMIFS('1.4 Equipment'!$T$10:$T$209,'1.4 Equipment'!$A$10:$A$209,'Beneficiaries WP'!$A59,'1.4 Equipment'!$L$10:$L$209,'Beneficiaries WP'!H$5)+SUMIFS('1.5 Other costs'!$O$10:$O$309,'1.5 Other costs'!$A$10:$A$309,'Beneficiaries WP'!$A59,'1.5 Other costs'!$L$10:$L$309,'Beneficiaries WP'!H$5)</f>
        <v>0</v>
      </c>
      <c r="I59" s="343">
        <f>SUMIFS('1.1 Staff cost'!$N$11:$N$102,'1.1 Staff cost'!$A$11:$A$102,'Beneficiaries WP'!$A59,'1.1 Staff cost'!$K$11:$K$102,'Beneficiaries WP'!I$5)+SUMIFS('1.2Travel cost&amp;1.3ind.sup. '!$T$11:$T$1306,'1.2Travel cost&amp;1.3ind.sup. '!$A$11:$A$1306,'Beneficiaries WP'!$A59,'1.2Travel cost&amp;1.3ind.sup. '!$L$11:$L$1306,'Beneficiaries WP'!I$5)+SUMIFS('1.2Travel cost&amp;1.3ind.sup. '!$U$11:$U$1306,'1.2Travel cost&amp;1.3ind.sup. '!$A$11:$A$1306,'Beneficiaries WP'!$A59,'1.2Travel cost&amp;1.3ind.sup. '!$L$11:$L$1306,'Beneficiaries WP'!I$5)+SUMIFS('1.4 Equipment'!$T$10:$T$209,'1.4 Equipment'!$A$10:$A$209,'Beneficiaries WP'!$A59,'1.4 Equipment'!$L$10:$L$209,'Beneficiaries WP'!I$5)+SUMIFS('1.5 Other costs'!$O$10:$O$309,'1.5 Other costs'!$A$10:$A$309,'Beneficiaries WP'!$A59,'1.5 Other costs'!$L$10:$L$309,'Beneficiaries WP'!I$5)</f>
        <v>0</v>
      </c>
      <c r="J59" s="343">
        <f>SUMIFS('1.1 Staff cost'!$N$11:$N$102,'1.1 Staff cost'!$A$11:$A$102,'Beneficiaries WP'!$A59,'1.1 Staff cost'!$K$11:$K$102,'Beneficiaries WP'!J$5)+SUMIFS('1.2Travel cost&amp;1.3ind.sup. '!$T$11:$T$1306,'1.2Travel cost&amp;1.3ind.sup. '!$A$11:$A$1306,'Beneficiaries WP'!$A59,'1.2Travel cost&amp;1.3ind.sup. '!$L$11:$L$1306,'Beneficiaries WP'!J$5)+SUMIFS('1.2Travel cost&amp;1.3ind.sup. '!$U$11:$U$1306,'1.2Travel cost&amp;1.3ind.sup. '!$A$11:$A$1306,'Beneficiaries WP'!$A59,'1.2Travel cost&amp;1.3ind.sup. '!$L$11:$L$1306,'Beneficiaries WP'!J$5)+SUMIFS('1.4 Equipment'!$T$10:$T$209,'1.4 Equipment'!$A$10:$A$209,'Beneficiaries WP'!$A59,'1.4 Equipment'!$L$10:$L$209,'Beneficiaries WP'!J$5)+SUMIFS('1.5 Other costs'!$O$10:$O$309,'1.5 Other costs'!$A$10:$A$309,'Beneficiaries WP'!$A59,'1.5 Other costs'!$L$10:$L$309,'Beneficiaries WP'!J$5)</f>
        <v>0</v>
      </c>
      <c r="K59" s="343">
        <f>SUMIFS('1.1 Staff cost'!$N$11:$N$102,'1.1 Staff cost'!$A$11:$A$102,'Beneficiaries WP'!$A59,'1.1 Staff cost'!$K$11:$K$102,'Beneficiaries WP'!K$5)+SUMIFS('1.2Travel cost&amp;1.3ind.sup. '!$T$11:$T$1306,'1.2Travel cost&amp;1.3ind.sup. '!$A$11:$A$1306,'Beneficiaries WP'!$A59,'1.2Travel cost&amp;1.3ind.sup. '!$L$11:$L$1306,'Beneficiaries WP'!K$5)+SUMIFS('1.2Travel cost&amp;1.3ind.sup. '!$U$11:$U$1306,'1.2Travel cost&amp;1.3ind.sup. '!$A$11:$A$1306,'Beneficiaries WP'!$A59,'1.2Travel cost&amp;1.3ind.sup. '!$L$11:$L$1306,'Beneficiaries WP'!K$5)+SUMIFS('1.4 Equipment'!$T$10:$T$209,'1.4 Equipment'!$A$10:$A$209,'Beneficiaries WP'!$A59,'1.4 Equipment'!$L$10:$L$209,'Beneficiaries WP'!K$5)+SUMIFS('1.5 Other costs'!$O$10:$O$309,'1.5 Other costs'!$A$10:$A$309,'Beneficiaries WP'!$A59,'1.5 Other costs'!$L$10:$L$309,'Beneficiaries WP'!K$5)</f>
        <v>0</v>
      </c>
      <c r="L59" s="343">
        <f>SUMIFS('1.1 Staff cost'!$N$11:$N$102,'1.1 Staff cost'!$A$11:$A$102,'Beneficiaries WP'!$A59,'1.1 Staff cost'!$K$11:$K$102,'Beneficiaries WP'!L$5)+SUMIFS('1.2Travel cost&amp;1.3ind.sup. '!$T$11:$T$1306,'1.2Travel cost&amp;1.3ind.sup. '!$A$11:$A$1306,'Beneficiaries WP'!$A59,'1.2Travel cost&amp;1.3ind.sup. '!$L$11:$L$1306,'Beneficiaries WP'!L$5)+SUMIFS('1.2Travel cost&amp;1.3ind.sup. '!$U$11:$U$1306,'1.2Travel cost&amp;1.3ind.sup. '!$A$11:$A$1306,'Beneficiaries WP'!$A59,'1.2Travel cost&amp;1.3ind.sup. '!$L$11:$L$1306,'Beneficiaries WP'!L$5)+SUMIFS('1.4 Equipment'!$T$10:$T$209,'1.4 Equipment'!$A$10:$A$209,'Beneficiaries WP'!$A59,'1.4 Equipment'!$L$10:$L$209,'Beneficiaries WP'!L$5)+SUMIFS('1.5 Other costs'!$O$10:$O$309,'1.5 Other costs'!$A$10:$A$309,'Beneficiaries WP'!$A59,'1.5 Other costs'!$L$10:$L$309,'Beneficiaries WP'!L$5)</f>
        <v>0</v>
      </c>
      <c r="M59" s="343">
        <f>SUMIFS('1.1 Staff cost'!$N$11:$N$102,'1.1 Staff cost'!$A$11:$A$102,'Beneficiaries WP'!$A59,'1.1 Staff cost'!$K$11:$K$102,'Beneficiaries WP'!M$5)+SUMIFS('1.2Travel cost&amp;1.3ind.sup. '!$T$11:$T$1306,'1.2Travel cost&amp;1.3ind.sup. '!$A$11:$A$1306,'Beneficiaries WP'!$A59,'1.2Travel cost&amp;1.3ind.sup. '!$L$11:$L$1306,'Beneficiaries WP'!M$5)+SUMIFS('1.2Travel cost&amp;1.3ind.sup. '!$U$11:$U$1306,'1.2Travel cost&amp;1.3ind.sup. '!$A$11:$A$1306,'Beneficiaries WP'!$A59,'1.2Travel cost&amp;1.3ind.sup. '!$L$11:$L$1306,'Beneficiaries WP'!M$5)+SUMIFS('1.4 Equipment'!$T$10:$T$209,'1.4 Equipment'!$A$10:$A$209,'Beneficiaries WP'!$A59,'1.4 Equipment'!$L$10:$L$209,'Beneficiaries WP'!M$5)+SUMIFS('1.5 Other costs'!$O$10:$O$309,'1.5 Other costs'!$A$10:$A$309,'Beneficiaries WP'!$A59,'1.5 Other costs'!$L$10:$L$309,'Beneficiaries WP'!M$5)</f>
        <v>0</v>
      </c>
      <c r="N59" s="343">
        <f>SUMIFS('1.1 Staff cost'!$N$11:$N$102,'1.1 Staff cost'!$A$11:$A$102,'Beneficiaries WP'!$A59,'1.1 Staff cost'!$K$11:$K$102,'Beneficiaries WP'!N$5)+SUMIFS('1.2Travel cost&amp;1.3ind.sup. '!$T$11:$T$1306,'1.2Travel cost&amp;1.3ind.sup. '!$A$11:$A$1306,'Beneficiaries WP'!$A59,'1.2Travel cost&amp;1.3ind.sup. '!$L$11:$L$1306,'Beneficiaries WP'!N$5)+SUMIFS('1.2Travel cost&amp;1.3ind.sup. '!$U$11:$U$1306,'1.2Travel cost&amp;1.3ind.sup. '!$A$11:$A$1306,'Beneficiaries WP'!$A59,'1.2Travel cost&amp;1.3ind.sup. '!$L$11:$L$1306,'Beneficiaries WP'!N$5)+SUMIFS('1.4 Equipment'!$T$10:$T$209,'1.4 Equipment'!$A$10:$A$209,'Beneficiaries WP'!$A59,'1.4 Equipment'!$L$10:$L$209,'Beneficiaries WP'!N$5)+SUMIFS('1.5 Other costs'!$O$10:$O$309,'1.5 Other costs'!$A$10:$A$309,'Beneficiaries WP'!$A59,'1.5 Other costs'!$L$10:$L$309,'Beneficiaries WP'!N$5)</f>
        <v>0</v>
      </c>
      <c r="O59" s="343">
        <f>SUMIFS('1.1 Staff cost'!$N$11:$N$102,'1.1 Staff cost'!$A$11:$A$102,'Beneficiaries WP'!$A59,'1.1 Staff cost'!$K$11:$K$102,'Beneficiaries WP'!O$5)+SUMIFS('1.2Travel cost&amp;1.3ind.sup. '!$T$11:$T$1306,'1.2Travel cost&amp;1.3ind.sup. '!$A$11:$A$1306,'Beneficiaries WP'!$A59,'1.2Travel cost&amp;1.3ind.sup. '!$L$11:$L$1306,'Beneficiaries WP'!O$5)+SUMIFS('1.2Travel cost&amp;1.3ind.sup. '!$U$11:$U$1306,'1.2Travel cost&amp;1.3ind.sup. '!$A$11:$A$1306,'Beneficiaries WP'!$A59,'1.2Travel cost&amp;1.3ind.sup. '!$L$11:$L$1306,'Beneficiaries WP'!O$5)+SUMIFS('1.4 Equipment'!$T$10:$T$209,'1.4 Equipment'!$A$10:$A$209,'Beneficiaries WP'!$A59,'1.4 Equipment'!$L$10:$L$209,'Beneficiaries WP'!O$5)+SUMIFS('1.5 Other costs'!$O$10:$O$309,'1.5 Other costs'!$A$10:$A$309,'Beneficiaries WP'!$A59,'1.5 Other costs'!$L$10:$L$309,'Beneficiaries WP'!O$5)</f>
        <v>0</v>
      </c>
      <c r="P59" s="341">
        <f t="shared" si="2"/>
        <v>0</v>
      </c>
      <c r="Q59" s="344" t="str">
        <f t="shared" si="4"/>
        <v/>
      </c>
      <c r="R59" s="342" t="e">
        <f>+(P59*$R$7)*('Summary Financial Statement'!$K$24/'Summary Financial Statement'!$H$24)</f>
        <v>#DIV/0!</v>
      </c>
      <c r="S59" s="445" t="e">
        <f>+Beneficiaries!#REF!</f>
        <v>#REF!</v>
      </c>
      <c r="T59" s="445" t="e">
        <f>+Beneficiaries!#REF!</f>
        <v>#REF!</v>
      </c>
      <c r="U59" s="443" t="str">
        <f>IF(Beneficiaries!L59=0,"",Beneficiaries!L59)</f>
        <v/>
      </c>
      <c r="V59" s="444" t="str">
        <f>IF(Beneficiaries!M59=0,"",Beneficiaries!M59)</f>
        <v/>
      </c>
      <c r="W59" s="354" t="e">
        <f>#REF!</f>
        <v>#REF!</v>
      </c>
      <c r="X59" s="75"/>
      <c r="Y59" s="12" t="str">
        <f t="shared" si="3"/>
        <v/>
      </c>
      <c r="Z59" s="336"/>
      <c r="AA59" s="333">
        <f>+DAYS360('Summary Financial Statement'!$I$9,'Summary Financial Statement'!$L$9)/30</f>
        <v>0</v>
      </c>
      <c r="AB59" s="334">
        <f t="shared" si="5"/>
        <v>0</v>
      </c>
      <c r="AC59" s="335">
        <f>IF(Y59="",0,'Summary Financial Statement'!$Q$22*'Summary Financial Statement'!$E$24*'Beneficiaries WP'!Q59*'Beneficiaries WP'!$AB59)</f>
        <v>0</v>
      </c>
    </row>
    <row r="60" spans="1:29" ht="13.5" x14ac:dyDescent="0.25">
      <c r="A60" s="141" t="s">
        <v>197</v>
      </c>
      <c r="B60" s="437">
        <f>+Beneficiaries!B60</f>
        <v>0</v>
      </c>
      <c r="C60" s="435">
        <f>+Beneficiaries!C60</f>
        <v>0</v>
      </c>
      <c r="D60" s="343">
        <f>SUMIFS('1.1 Staff cost'!$N$11:$N$102,'1.1 Staff cost'!$A$11:$A$102,'Beneficiaries WP'!$A60,'1.1 Staff cost'!$K$11:$K$102,'Beneficiaries WP'!D$5)+SUMIFS('1.2Travel cost&amp;1.3ind.sup. '!$T$11:$T$1306,'1.2Travel cost&amp;1.3ind.sup. '!$A$11:$A$1306,'Beneficiaries WP'!$A60,'1.2Travel cost&amp;1.3ind.sup. '!$L$11:$L$1306,'Beneficiaries WP'!D$5)+SUMIFS('1.2Travel cost&amp;1.3ind.sup. '!$U$11:$U$1306,'1.2Travel cost&amp;1.3ind.sup. '!$A$11:$A$1306,'Beneficiaries WP'!$A60,'1.2Travel cost&amp;1.3ind.sup. '!$L$11:$L$1306,'Beneficiaries WP'!D$5)+SUMIFS('1.4 Equipment'!$T$10:$T$209,'1.4 Equipment'!$A$10:$A$209,'Beneficiaries WP'!$A60,'1.4 Equipment'!$L$10:$L$209,'Beneficiaries WP'!D$5)+SUMIFS('1.5 Other costs'!$O$10:$O$309,'1.5 Other costs'!$A$10:$A$309,'Beneficiaries WP'!$A60,'1.5 Other costs'!$L$10:$L$309,'Beneficiaries WP'!D$5)</f>
        <v>0</v>
      </c>
      <c r="E60" s="343">
        <f>SUMIFS('1.1 Staff cost'!$N$11:$N$102,'1.1 Staff cost'!$A$11:$A$102,'Beneficiaries WP'!$A60,'1.1 Staff cost'!$K$11:$K$102,'Beneficiaries WP'!E$5)+SUMIFS('1.2Travel cost&amp;1.3ind.sup. '!$T$11:$T$1306,'1.2Travel cost&amp;1.3ind.sup. '!$A$11:$A$1306,'Beneficiaries WP'!$A60,'1.2Travel cost&amp;1.3ind.sup. '!$L$11:$L$1306,'Beneficiaries WP'!E$5)+SUMIFS('1.2Travel cost&amp;1.3ind.sup. '!$U$11:$U$1306,'1.2Travel cost&amp;1.3ind.sup. '!$A$11:$A$1306,'Beneficiaries WP'!$A60,'1.2Travel cost&amp;1.3ind.sup. '!$L$11:$L$1306,'Beneficiaries WP'!E$5)+SUMIFS('1.4 Equipment'!$T$10:$T$209,'1.4 Equipment'!$A$10:$A$209,'Beneficiaries WP'!$A60,'1.4 Equipment'!$L$10:$L$209,'Beneficiaries WP'!E$5)+SUMIFS('1.5 Other costs'!$O$10:$O$309,'1.5 Other costs'!$A$10:$A$309,'Beneficiaries WP'!$A60,'1.5 Other costs'!$L$10:$L$309,'Beneficiaries WP'!E$5)</f>
        <v>0</v>
      </c>
      <c r="F60" s="343">
        <f>SUMIFS('1.1 Staff cost'!$N$11:$N$102,'1.1 Staff cost'!$A$11:$A$102,'Beneficiaries WP'!$A60,'1.1 Staff cost'!$K$11:$K$102,'Beneficiaries WP'!F$5)+SUMIFS('1.2Travel cost&amp;1.3ind.sup. '!$T$11:$T$1306,'1.2Travel cost&amp;1.3ind.sup. '!$A$11:$A$1306,'Beneficiaries WP'!$A60,'1.2Travel cost&amp;1.3ind.sup. '!$L$11:$L$1306,'Beneficiaries WP'!F$5)+SUMIFS('1.2Travel cost&amp;1.3ind.sup. '!$U$11:$U$1306,'1.2Travel cost&amp;1.3ind.sup. '!$A$11:$A$1306,'Beneficiaries WP'!$A60,'1.2Travel cost&amp;1.3ind.sup. '!$L$11:$L$1306,'Beneficiaries WP'!F$5)+SUMIFS('1.4 Equipment'!$T$10:$T$209,'1.4 Equipment'!$A$10:$A$209,'Beneficiaries WP'!$A60,'1.4 Equipment'!$L$10:$L$209,'Beneficiaries WP'!F$5)+SUMIFS('1.5 Other costs'!$O$10:$O$309,'1.5 Other costs'!$A$10:$A$309,'Beneficiaries WP'!$A60,'1.5 Other costs'!$L$10:$L$309,'Beneficiaries WP'!F$5)</f>
        <v>0</v>
      </c>
      <c r="G60" s="343">
        <f>SUMIFS('1.1 Staff cost'!$N$11:$N$102,'1.1 Staff cost'!$A$11:$A$102,'Beneficiaries WP'!$A60,'1.1 Staff cost'!$K$11:$K$102,'Beneficiaries WP'!G$5)+SUMIFS('1.2Travel cost&amp;1.3ind.sup. '!$T$11:$T$1306,'1.2Travel cost&amp;1.3ind.sup. '!$A$11:$A$1306,'Beneficiaries WP'!$A60,'1.2Travel cost&amp;1.3ind.sup. '!$L$11:$L$1306,'Beneficiaries WP'!G$5)+SUMIFS('1.2Travel cost&amp;1.3ind.sup. '!$U$11:$U$1306,'1.2Travel cost&amp;1.3ind.sup. '!$A$11:$A$1306,'Beneficiaries WP'!$A60,'1.2Travel cost&amp;1.3ind.sup. '!$L$11:$L$1306,'Beneficiaries WP'!G$5)+SUMIFS('1.4 Equipment'!$T$10:$T$209,'1.4 Equipment'!$A$10:$A$209,'Beneficiaries WP'!$A60,'1.4 Equipment'!$L$10:$L$209,'Beneficiaries WP'!G$5)+SUMIFS('1.5 Other costs'!$O$10:$O$309,'1.5 Other costs'!$A$10:$A$309,'Beneficiaries WP'!$A60,'1.5 Other costs'!$L$10:$L$309,'Beneficiaries WP'!G$5)</f>
        <v>0</v>
      </c>
      <c r="H60" s="343">
        <f>SUMIFS('1.1 Staff cost'!$N$11:$N$102,'1.1 Staff cost'!$A$11:$A$102,'Beneficiaries WP'!$A60,'1.1 Staff cost'!$K$11:$K$102,'Beneficiaries WP'!H$5)+SUMIFS('1.2Travel cost&amp;1.3ind.sup. '!$T$11:$T$1306,'1.2Travel cost&amp;1.3ind.sup. '!$A$11:$A$1306,'Beneficiaries WP'!$A60,'1.2Travel cost&amp;1.3ind.sup. '!$L$11:$L$1306,'Beneficiaries WP'!H$5)+SUMIFS('1.2Travel cost&amp;1.3ind.sup. '!$U$11:$U$1306,'1.2Travel cost&amp;1.3ind.sup. '!$A$11:$A$1306,'Beneficiaries WP'!$A60,'1.2Travel cost&amp;1.3ind.sup. '!$L$11:$L$1306,'Beneficiaries WP'!H$5)+SUMIFS('1.4 Equipment'!$T$10:$T$209,'1.4 Equipment'!$A$10:$A$209,'Beneficiaries WP'!$A60,'1.4 Equipment'!$L$10:$L$209,'Beneficiaries WP'!H$5)+SUMIFS('1.5 Other costs'!$O$10:$O$309,'1.5 Other costs'!$A$10:$A$309,'Beneficiaries WP'!$A60,'1.5 Other costs'!$L$10:$L$309,'Beneficiaries WP'!H$5)</f>
        <v>0</v>
      </c>
      <c r="I60" s="343">
        <f>SUMIFS('1.1 Staff cost'!$N$11:$N$102,'1.1 Staff cost'!$A$11:$A$102,'Beneficiaries WP'!$A60,'1.1 Staff cost'!$K$11:$K$102,'Beneficiaries WP'!I$5)+SUMIFS('1.2Travel cost&amp;1.3ind.sup. '!$T$11:$T$1306,'1.2Travel cost&amp;1.3ind.sup. '!$A$11:$A$1306,'Beneficiaries WP'!$A60,'1.2Travel cost&amp;1.3ind.sup. '!$L$11:$L$1306,'Beneficiaries WP'!I$5)+SUMIFS('1.2Travel cost&amp;1.3ind.sup. '!$U$11:$U$1306,'1.2Travel cost&amp;1.3ind.sup. '!$A$11:$A$1306,'Beneficiaries WP'!$A60,'1.2Travel cost&amp;1.3ind.sup. '!$L$11:$L$1306,'Beneficiaries WP'!I$5)+SUMIFS('1.4 Equipment'!$T$10:$T$209,'1.4 Equipment'!$A$10:$A$209,'Beneficiaries WP'!$A60,'1.4 Equipment'!$L$10:$L$209,'Beneficiaries WP'!I$5)+SUMIFS('1.5 Other costs'!$O$10:$O$309,'1.5 Other costs'!$A$10:$A$309,'Beneficiaries WP'!$A60,'1.5 Other costs'!$L$10:$L$309,'Beneficiaries WP'!I$5)</f>
        <v>0</v>
      </c>
      <c r="J60" s="343">
        <f>SUMIFS('1.1 Staff cost'!$N$11:$N$102,'1.1 Staff cost'!$A$11:$A$102,'Beneficiaries WP'!$A60,'1.1 Staff cost'!$K$11:$K$102,'Beneficiaries WP'!J$5)+SUMIFS('1.2Travel cost&amp;1.3ind.sup. '!$T$11:$T$1306,'1.2Travel cost&amp;1.3ind.sup. '!$A$11:$A$1306,'Beneficiaries WP'!$A60,'1.2Travel cost&amp;1.3ind.sup. '!$L$11:$L$1306,'Beneficiaries WP'!J$5)+SUMIFS('1.2Travel cost&amp;1.3ind.sup. '!$U$11:$U$1306,'1.2Travel cost&amp;1.3ind.sup. '!$A$11:$A$1306,'Beneficiaries WP'!$A60,'1.2Travel cost&amp;1.3ind.sup. '!$L$11:$L$1306,'Beneficiaries WP'!J$5)+SUMIFS('1.4 Equipment'!$T$10:$T$209,'1.4 Equipment'!$A$10:$A$209,'Beneficiaries WP'!$A60,'1.4 Equipment'!$L$10:$L$209,'Beneficiaries WP'!J$5)+SUMIFS('1.5 Other costs'!$O$10:$O$309,'1.5 Other costs'!$A$10:$A$309,'Beneficiaries WP'!$A60,'1.5 Other costs'!$L$10:$L$309,'Beneficiaries WP'!J$5)</f>
        <v>0</v>
      </c>
      <c r="K60" s="343">
        <f>SUMIFS('1.1 Staff cost'!$N$11:$N$102,'1.1 Staff cost'!$A$11:$A$102,'Beneficiaries WP'!$A60,'1.1 Staff cost'!$K$11:$K$102,'Beneficiaries WP'!K$5)+SUMIFS('1.2Travel cost&amp;1.3ind.sup. '!$T$11:$T$1306,'1.2Travel cost&amp;1.3ind.sup. '!$A$11:$A$1306,'Beneficiaries WP'!$A60,'1.2Travel cost&amp;1.3ind.sup. '!$L$11:$L$1306,'Beneficiaries WP'!K$5)+SUMIFS('1.2Travel cost&amp;1.3ind.sup. '!$U$11:$U$1306,'1.2Travel cost&amp;1.3ind.sup. '!$A$11:$A$1306,'Beneficiaries WP'!$A60,'1.2Travel cost&amp;1.3ind.sup. '!$L$11:$L$1306,'Beneficiaries WP'!K$5)+SUMIFS('1.4 Equipment'!$T$10:$T$209,'1.4 Equipment'!$A$10:$A$209,'Beneficiaries WP'!$A60,'1.4 Equipment'!$L$10:$L$209,'Beneficiaries WP'!K$5)+SUMIFS('1.5 Other costs'!$O$10:$O$309,'1.5 Other costs'!$A$10:$A$309,'Beneficiaries WP'!$A60,'1.5 Other costs'!$L$10:$L$309,'Beneficiaries WP'!K$5)</f>
        <v>0</v>
      </c>
      <c r="L60" s="343">
        <f>SUMIFS('1.1 Staff cost'!$N$11:$N$102,'1.1 Staff cost'!$A$11:$A$102,'Beneficiaries WP'!$A60,'1.1 Staff cost'!$K$11:$K$102,'Beneficiaries WP'!L$5)+SUMIFS('1.2Travel cost&amp;1.3ind.sup. '!$T$11:$T$1306,'1.2Travel cost&amp;1.3ind.sup. '!$A$11:$A$1306,'Beneficiaries WP'!$A60,'1.2Travel cost&amp;1.3ind.sup. '!$L$11:$L$1306,'Beneficiaries WP'!L$5)+SUMIFS('1.2Travel cost&amp;1.3ind.sup. '!$U$11:$U$1306,'1.2Travel cost&amp;1.3ind.sup. '!$A$11:$A$1306,'Beneficiaries WP'!$A60,'1.2Travel cost&amp;1.3ind.sup. '!$L$11:$L$1306,'Beneficiaries WP'!L$5)+SUMIFS('1.4 Equipment'!$T$10:$T$209,'1.4 Equipment'!$A$10:$A$209,'Beneficiaries WP'!$A60,'1.4 Equipment'!$L$10:$L$209,'Beneficiaries WP'!L$5)+SUMIFS('1.5 Other costs'!$O$10:$O$309,'1.5 Other costs'!$A$10:$A$309,'Beneficiaries WP'!$A60,'1.5 Other costs'!$L$10:$L$309,'Beneficiaries WP'!L$5)</f>
        <v>0</v>
      </c>
      <c r="M60" s="343">
        <f>SUMIFS('1.1 Staff cost'!$N$11:$N$102,'1.1 Staff cost'!$A$11:$A$102,'Beneficiaries WP'!$A60,'1.1 Staff cost'!$K$11:$K$102,'Beneficiaries WP'!M$5)+SUMIFS('1.2Travel cost&amp;1.3ind.sup. '!$T$11:$T$1306,'1.2Travel cost&amp;1.3ind.sup. '!$A$11:$A$1306,'Beneficiaries WP'!$A60,'1.2Travel cost&amp;1.3ind.sup. '!$L$11:$L$1306,'Beneficiaries WP'!M$5)+SUMIFS('1.2Travel cost&amp;1.3ind.sup. '!$U$11:$U$1306,'1.2Travel cost&amp;1.3ind.sup. '!$A$11:$A$1306,'Beneficiaries WP'!$A60,'1.2Travel cost&amp;1.3ind.sup. '!$L$11:$L$1306,'Beneficiaries WP'!M$5)+SUMIFS('1.4 Equipment'!$T$10:$T$209,'1.4 Equipment'!$A$10:$A$209,'Beneficiaries WP'!$A60,'1.4 Equipment'!$L$10:$L$209,'Beneficiaries WP'!M$5)+SUMIFS('1.5 Other costs'!$O$10:$O$309,'1.5 Other costs'!$A$10:$A$309,'Beneficiaries WP'!$A60,'1.5 Other costs'!$L$10:$L$309,'Beneficiaries WP'!M$5)</f>
        <v>0</v>
      </c>
      <c r="N60" s="343">
        <f>SUMIFS('1.1 Staff cost'!$N$11:$N$102,'1.1 Staff cost'!$A$11:$A$102,'Beneficiaries WP'!$A60,'1.1 Staff cost'!$K$11:$K$102,'Beneficiaries WP'!N$5)+SUMIFS('1.2Travel cost&amp;1.3ind.sup. '!$T$11:$T$1306,'1.2Travel cost&amp;1.3ind.sup. '!$A$11:$A$1306,'Beneficiaries WP'!$A60,'1.2Travel cost&amp;1.3ind.sup. '!$L$11:$L$1306,'Beneficiaries WP'!N$5)+SUMIFS('1.2Travel cost&amp;1.3ind.sup. '!$U$11:$U$1306,'1.2Travel cost&amp;1.3ind.sup. '!$A$11:$A$1306,'Beneficiaries WP'!$A60,'1.2Travel cost&amp;1.3ind.sup. '!$L$11:$L$1306,'Beneficiaries WP'!N$5)+SUMIFS('1.4 Equipment'!$T$10:$T$209,'1.4 Equipment'!$A$10:$A$209,'Beneficiaries WP'!$A60,'1.4 Equipment'!$L$10:$L$209,'Beneficiaries WP'!N$5)+SUMIFS('1.5 Other costs'!$O$10:$O$309,'1.5 Other costs'!$A$10:$A$309,'Beneficiaries WP'!$A60,'1.5 Other costs'!$L$10:$L$309,'Beneficiaries WP'!N$5)</f>
        <v>0</v>
      </c>
      <c r="O60" s="343">
        <f>SUMIFS('1.1 Staff cost'!$N$11:$N$102,'1.1 Staff cost'!$A$11:$A$102,'Beneficiaries WP'!$A60,'1.1 Staff cost'!$K$11:$K$102,'Beneficiaries WP'!O$5)+SUMIFS('1.2Travel cost&amp;1.3ind.sup. '!$T$11:$T$1306,'1.2Travel cost&amp;1.3ind.sup. '!$A$11:$A$1306,'Beneficiaries WP'!$A60,'1.2Travel cost&amp;1.3ind.sup. '!$L$11:$L$1306,'Beneficiaries WP'!O$5)+SUMIFS('1.2Travel cost&amp;1.3ind.sup. '!$U$11:$U$1306,'1.2Travel cost&amp;1.3ind.sup. '!$A$11:$A$1306,'Beneficiaries WP'!$A60,'1.2Travel cost&amp;1.3ind.sup. '!$L$11:$L$1306,'Beneficiaries WP'!O$5)+SUMIFS('1.4 Equipment'!$T$10:$T$209,'1.4 Equipment'!$A$10:$A$209,'Beneficiaries WP'!$A60,'1.4 Equipment'!$L$10:$L$209,'Beneficiaries WP'!O$5)+SUMIFS('1.5 Other costs'!$O$10:$O$309,'1.5 Other costs'!$A$10:$A$309,'Beneficiaries WP'!$A60,'1.5 Other costs'!$L$10:$L$309,'Beneficiaries WP'!O$5)</f>
        <v>0</v>
      </c>
      <c r="P60" s="341">
        <f t="shared" si="2"/>
        <v>0</v>
      </c>
      <c r="Q60" s="344" t="str">
        <f t="shared" si="4"/>
        <v/>
      </c>
      <c r="R60" s="342" t="e">
        <f>+(P60*$R$7)*('Summary Financial Statement'!$K$24/'Summary Financial Statement'!$H$24)</f>
        <v>#DIV/0!</v>
      </c>
      <c r="S60" s="445" t="e">
        <f>+Beneficiaries!#REF!</f>
        <v>#REF!</v>
      </c>
      <c r="T60" s="445" t="e">
        <f>+Beneficiaries!#REF!</f>
        <v>#REF!</v>
      </c>
      <c r="U60" s="443" t="str">
        <f>IF(Beneficiaries!L60=0,"",Beneficiaries!L60)</f>
        <v/>
      </c>
      <c r="V60" s="444" t="str">
        <f>IF(Beneficiaries!M60=0,"",Beneficiaries!M60)</f>
        <v/>
      </c>
      <c r="W60" s="354" t="e">
        <f>#REF!</f>
        <v>#REF!</v>
      </c>
      <c r="X60" s="75"/>
      <c r="Y60" s="12" t="str">
        <f t="shared" si="3"/>
        <v/>
      </c>
      <c r="Z60" s="336"/>
      <c r="AA60" s="333">
        <f>+DAYS360('Summary Financial Statement'!$I$9,'Summary Financial Statement'!$L$9)/30</f>
        <v>0</v>
      </c>
      <c r="AB60" s="334">
        <f t="shared" si="5"/>
        <v>0</v>
      </c>
      <c r="AC60" s="335">
        <f>IF(Y60="",0,'Summary Financial Statement'!$Q$22*'Summary Financial Statement'!$E$24*'Beneficiaries WP'!Q60*'Beneficiaries WP'!$AB60)</f>
        <v>0</v>
      </c>
    </row>
    <row r="61" spans="1:29" ht="13.5" x14ac:dyDescent="0.25">
      <c r="A61" s="141" t="s">
        <v>198</v>
      </c>
      <c r="B61" s="437">
        <f>+Beneficiaries!B61</f>
        <v>0</v>
      </c>
      <c r="C61" s="435">
        <f>+Beneficiaries!C61</f>
        <v>0</v>
      </c>
      <c r="D61" s="343">
        <f>SUMIFS('1.1 Staff cost'!$N$11:$N$102,'1.1 Staff cost'!$A$11:$A$102,'Beneficiaries WP'!$A61,'1.1 Staff cost'!$K$11:$K$102,'Beneficiaries WP'!D$5)+SUMIFS('1.2Travel cost&amp;1.3ind.sup. '!$T$11:$T$1306,'1.2Travel cost&amp;1.3ind.sup. '!$A$11:$A$1306,'Beneficiaries WP'!$A61,'1.2Travel cost&amp;1.3ind.sup. '!$L$11:$L$1306,'Beneficiaries WP'!D$5)+SUMIFS('1.2Travel cost&amp;1.3ind.sup. '!$U$11:$U$1306,'1.2Travel cost&amp;1.3ind.sup. '!$A$11:$A$1306,'Beneficiaries WP'!$A61,'1.2Travel cost&amp;1.3ind.sup. '!$L$11:$L$1306,'Beneficiaries WP'!D$5)+SUMIFS('1.4 Equipment'!$T$10:$T$209,'1.4 Equipment'!$A$10:$A$209,'Beneficiaries WP'!$A61,'1.4 Equipment'!$L$10:$L$209,'Beneficiaries WP'!D$5)+SUMIFS('1.5 Other costs'!$O$10:$O$309,'1.5 Other costs'!$A$10:$A$309,'Beneficiaries WP'!$A61,'1.5 Other costs'!$L$10:$L$309,'Beneficiaries WP'!D$5)</f>
        <v>0</v>
      </c>
      <c r="E61" s="343">
        <f>SUMIFS('1.1 Staff cost'!$N$11:$N$102,'1.1 Staff cost'!$A$11:$A$102,'Beneficiaries WP'!$A61,'1.1 Staff cost'!$K$11:$K$102,'Beneficiaries WP'!E$5)+SUMIFS('1.2Travel cost&amp;1.3ind.sup. '!$T$11:$T$1306,'1.2Travel cost&amp;1.3ind.sup. '!$A$11:$A$1306,'Beneficiaries WP'!$A61,'1.2Travel cost&amp;1.3ind.sup. '!$L$11:$L$1306,'Beneficiaries WP'!E$5)+SUMIFS('1.2Travel cost&amp;1.3ind.sup. '!$U$11:$U$1306,'1.2Travel cost&amp;1.3ind.sup. '!$A$11:$A$1306,'Beneficiaries WP'!$A61,'1.2Travel cost&amp;1.3ind.sup. '!$L$11:$L$1306,'Beneficiaries WP'!E$5)+SUMIFS('1.4 Equipment'!$T$10:$T$209,'1.4 Equipment'!$A$10:$A$209,'Beneficiaries WP'!$A61,'1.4 Equipment'!$L$10:$L$209,'Beneficiaries WP'!E$5)+SUMIFS('1.5 Other costs'!$O$10:$O$309,'1.5 Other costs'!$A$10:$A$309,'Beneficiaries WP'!$A61,'1.5 Other costs'!$L$10:$L$309,'Beneficiaries WP'!E$5)</f>
        <v>0</v>
      </c>
      <c r="F61" s="343">
        <f>SUMIFS('1.1 Staff cost'!$N$11:$N$102,'1.1 Staff cost'!$A$11:$A$102,'Beneficiaries WP'!$A61,'1.1 Staff cost'!$K$11:$K$102,'Beneficiaries WP'!F$5)+SUMIFS('1.2Travel cost&amp;1.3ind.sup. '!$T$11:$T$1306,'1.2Travel cost&amp;1.3ind.sup. '!$A$11:$A$1306,'Beneficiaries WP'!$A61,'1.2Travel cost&amp;1.3ind.sup. '!$L$11:$L$1306,'Beneficiaries WP'!F$5)+SUMIFS('1.2Travel cost&amp;1.3ind.sup. '!$U$11:$U$1306,'1.2Travel cost&amp;1.3ind.sup. '!$A$11:$A$1306,'Beneficiaries WP'!$A61,'1.2Travel cost&amp;1.3ind.sup. '!$L$11:$L$1306,'Beneficiaries WP'!F$5)+SUMIFS('1.4 Equipment'!$T$10:$T$209,'1.4 Equipment'!$A$10:$A$209,'Beneficiaries WP'!$A61,'1.4 Equipment'!$L$10:$L$209,'Beneficiaries WP'!F$5)+SUMIFS('1.5 Other costs'!$O$10:$O$309,'1.5 Other costs'!$A$10:$A$309,'Beneficiaries WP'!$A61,'1.5 Other costs'!$L$10:$L$309,'Beneficiaries WP'!F$5)</f>
        <v>0</v>
      </c>
      <c r="G61" s="343">
        <f>SUMIFS('1.1 Staff cost'!$N$11:$N$102,'1.1 Staff cost'!$A$11:$A$102,'Beneficiaries WP'!$A61,'1.1 Staff cost'!$K$11:$K$102,'Beneficiaries WP'!G$5)+SUMIFS('1.2Travel cost&amp;1.3ind.sup. '!$T$11:$T$1306,'1.2Travel cost&amp;1.3ind.sup. '!$A$11:$A$1306,'Beneficiaries WP'!$A61,'1.2Travel cost&amp;1.3ind.sup. '!$L$11:$L$1306,'Beneficiaries WP'!G$5)+SUMIFS('1.2Travel cost&amp;1.3ind.sup. '!$U$11:$U$1306,'1.2Travel cost&amp;1.3ind.sup. '!$A$11:$A$1306,'Beneficiaries WP'!$A61,'1.2Travel cost&amp;1.3ind.sup. '!$L$11:$L$1306,'Beneficiaries WP'!G$5)+SUMIFS('1.4 Equipment'!$T$10:$T$209,'1.4 Equipment'!$A$10:$A$209,'Beneficiaries WP'!$A61,'1.4 Equipment'!$L$10:$L$209,'Beneficiaries WP'!G$5)+SUMIFS('1.5 Other costs'!$O$10:$O$309,'1.5 Other costs'!$A$10:$A$309,'Beneficiaries WP'!$A61,'1.5 Other costs'!$L$10:$L$309,'Beneficiaries WP'!G$5)</f>
        <v>0</v>
      </c>
      <c r="H61" s="343">
        <f>SUMIFS('1.1 Staff cost'!$N$11:$N$102,'1.1 Staff cost'!$A$11:$A$102,'Beneficiaries WP'!$A61,'1.1 Staff cost'!$K$11:$K$102,'Beneficiaries WP'!H$5)+SUMIFS('1.2Travel cost&amp;1.3ind.sup. '!$T$11:$T$1306,'1.2Travel cost&amp;1.3ind.sup. '!$A$11:$A$1306,'Beneficiaries WP'!$A61,'1.2Travel cost&amp;1.3ind.sup. '!$L$11:$L$1306,'Beneficiaries WP'!H$5)+SUMIFS('1.2Travel cost&amp;1.3ind.sup. '!$U$11:$U$1306,'1.2Travel cost&amp;1.3ind.sup. '!$A$11:$A$1306,'Beneficiaries WP'!$A61,'1.2Travel cost&amp;1.3ind.sup. '!$L$11:$L$1306,'Beneficiaries WP'!H$5)+SUMIFS('1.4 Equipment'!$T$10:$T$209,'1.4 Equipment'!$A$10:$A$209,'Beneficiaries WP'!$A61,'1.4 Equipment'!$L$10:$L$209,'Beneficiaries WP'!H$5)+SUMIFS('1.5 Other costs'!$O$10:$O$309,'1.5 Other costs'!$A$10:$A$309,'Beneficiaries WP'!$A61,'1.5 Other costs'!$L$10:$L$309,'Beneficiaries WP'!H$5)</f>
        <v>0</v>
      </c>
      <c r="I61" s="343">
        <f>SUMIFS('1.1 Staff cost'!$N$11:$N$102,'1.1 Staff cost'!$A$11:$A$102,'Beneficiaries WP'!$A61,'1.1 Staff cost'!$K$11:$K$102,'Beneficiaries WP'!I$5)+SUMIFS('1.2Travel cost&amp;1.3ind.sup. '!$T$11:$T$1306,'1.2Travel cost&amp;1.3ind.sup. '!$A$11:$A$1306,'Beneficiaries WP'!$A61,'1.2Travel cost&amp;1.3ind.sup. '!$L$11:$L$1306,'Beneficiaries WP'!I$5)+SUMIFS('1.2Travel cost&amp;1.3ind.sup. '!$U$11:$U$1306,'1.2Travel cost&amp;1.3ind.sup. '!$A$11:$A$1306,'Beneficiaries WP'!$A61,'1.2Travel cost&amp;1.3ind.sup. '!$L$11:$L$1306,'Beneficiaries WP'!I$5)+SUMIFS('1.4 Equipment'!$T$10:$T$209,'1.4 Equipment'!$A$10:$A$209,'Beneficiaries WP'!$A61,'1.4 Equipment'!$L$10:$L$209,'Beneficiaries WP'!I$5)+SUMIFS('1.5 Other costs'!$O$10:$O$309,'1.5 Other costs'!$A$10:$A$309,'Beneficiaries WP'!$A61,'1.5 Other costs'!$L$10:$L$309,'Beneficiaries WP'!I$5)</f>
        <v>0</v>
      </c>
      <c r="J61" s="343">
        <f>SUMIFS('1.1 Staff cost'!$N$11:$N$102,'1.1 Staff cost'!$A$11:$A$102,'Beneficiaries WP'!$A61,'1.1 Staff cost'!$K$11:$K$102,'Beneficiaries WP'!J$5)+SUMIFS('1.2Travel cost&amp;1.3ind.sup. '!$T$11:$T$1306,'1.2Travel cost&amp;1.3ind.sup. '!$A$11:$A$1306,'Beneficiaries WP'!$A61,'1.2Travel cost&amp;1.3ind.sup. '!$L$11:$L$1306,'Beneficiaries WP'!J$5)+SUMIFS('1.2Travel cost&amp;1.3ind.sup. '!$U$11:$U$1306,'1.2Travel cost&amp;1.3ind.sup. '!$A$11:$A$1306,'Beneficiaries WP'!$A61,'1.2Travel cost&amp;1.3ind.sup. '!$L$11:$L$1306,'Beneficiaries WP'!J$5)+SUMIFS('1.4 Equipment'!$T$10:$T$209,'1.4 Equipment'!$A$10:$A$209,'Beneficiaries WP'!$A61,'1.4 Equipment'!$L$10:$L$209,'Beneficiaries WP'!J$5)+SUMIFS('1.5 Other costs'!$O$10:$O$309,'1.5 Other costs'!$A$10:$A$309,'Beneficiaries WP'!$A61,'1.5 Other costs'!$L$10:$L$309,'Beneficiaries WP'!J$5)</f>
        <v>0</v>
      </c>
      <c r="K61" s="343">
        <f>SUMIFS('1.1 Staff cost'!$N$11:$N$102,'1.1 Staff cost'!$A$11:$A$102,'Beneficiaries WP'!$A61,'1.1 Staff cost'!$K$11:$K$102,'Beneficiaries WP'!K$5)+SUMIFS('1.2Travel cost&amp;1.3ind.sup. '!$T$11:$T$1306,'1.2Travel cost&amp;1.3ind.sup. '!$A$11:$A$1306,'Beneficiaries WP'!$A61,'1.2Travel cost&amp;1.3ind.sup. '!$L$11:$L$1306,'Beneficiaries WP'!K$5)+SUMIFS('1.2Travel cost&amp;1.3ind.sup. '!$U$11:$U$1306,'1.2Travel cost&amp;1.3ind.sup. '!$A$11:$A$1306,'Beneficiaries WP'!$A61,'1.2Travel cost&amp;1.3ind.sup. '!$L$11:$L$1306,'Beneficiaries WP'!K$5)+SUMIFS('1.4 Equipment'!$T$10:$T$209,'1.4 Equipment'!$A$10:$A$209,'Beneficiaries WP'!$A61,'1.4 Equipment'!$L$10:$L$209,'Beneficiaries WP'!K$5)+SUMIFS('1.5 Other costs'!$O$10:$O$309,'1.5 Other costs'!$A$10:$A$309,'Beneficiaries WP'!$A61,'1.5 Other costs'!$L$10:$L$309,'Beneficiaries WP'!K$5)</f>
        <v>0</v>
      </c>
      <c r="L61" s="343">
        <f>SUMIFS('1.1 Staff cost'!$N$11:$N$102,'1.1 Staff cost'!$A$11:$A$102,'Beneficiaries WP'!$A61,'1.1 Staff cost'!$K$11:$K$102,'Beneficiaries WP'!L$5)+SUMIFS('1.2Travel cost&amp;1.3ind.sup. '!$T$11:$T$1306,'1.2Travel cost&amp;1.3ind.sup. '!$A$11:$A$1306,'Beneficiaries WP'!$A61,'1.2Travel cost&amp;1.3ind.sup. '!$L$11:$L$1306,'Beneficiaries WP'!L$5)+SUMIFS('1.2Travel cost&amp;1.3ind.sup. '!$U$11:$U$1306,'1.2Travel cost&amp;1.3ind.sup. '!$A$11:$A$1306,'Beneficiaries WP'!$A61,'1.2Travel cost&amp;1.3ind.sup. '!$L$11:$L$1306,'Beneficiaries WP'!L$5)+SUMIFS('1.4 Equipment'!$T$10:$T$209,'1.4 Equipment'!$A$10:$A$209,'Beneficiaries WP'!$A61,'1.4 Equipment'!$L$10:$L$209,'Beneficiaries WP'!L$5)+SUMIFS('1.5 Other costs'!$O$10:$O$309,'1.5 Other costs'!$A$10:$A$309,'Beneficiaries WP'!$A61,'1.5 Other costs'!$L$10:$L$309,'Beneficiaries WP'!L$5)</f>
        <v>0</v>
      </c>
      <c r="M61" s="343">
        <f>SUMIFS('1.1 Staff cost'!$N$11:$N$102,'1.1 Staff cost'!$A$11:$A$102,'Beneficiaries WP'!$A61,'1.1 Staff cost'!$K$11:$K$102,'Beneficiaries WP'!M$5)+SUMIFS('1.2Travel cost&amp;1.3ind.sup. '!$T$11:$T$1306,'1.2Travel cost&amp;1.3ind.sup. '!$A$11:$A$1306,'Beneficiaries WP'!$A61,'1.2Travel cost&amp;1.3ind.sup. '!$L$11:$L$1306,'Beneficiaries WP'!M$5)+SUMIFS('1.2Travel cost&amp;1.3ind.sup. '!$U$11:$U$1306,'1.2Travel cost&amp;1.3ind.sup. '!$A$11:$A$1306,'Beneficiaries WP'!$A61,'1.2Travel cost&amp;1.3ind.sup. '!$L$11:$L$1306,'Beneficiaries WP'!M$5)+SUMIFS('1.4 Equipment'!$T$10:$T$209,'1.4 Equipment'!$A$10:$A$209,'Beneficiaries WP'!$A61,'1.4 Equipment'!$L$10:$L$209,'Beneficiaries WP'!M$5)+SUMIFS('1.5 Other costs'!$O$10:$O$309,'1.5 Other costs'!$A$10:$A$309,'Beneficiaries WP'!$A61,'1.5 Other costs'!$L$10:$L$309,'Beneficiaries WP'!M$5)</f>
        <v>0</v>
      </c>
      <c r="N61" s="343">
        <f>SUMIFS('1.1 Staff cost'!$N$11:$N$102,'1.1 Staff cost'!$A$11:$A$102,'Beneficiaries WP'!$A61,'1.1 Staff cost'!$K$11:$K$102,'Beneficiaries WP'!N$5)+SUMIFS('1.2Travel cost&amp;1.3ind.sup. '!$T$11:$T$1306,'1.2Travel cost&amp;1.3ind.sup. '!$A$11:$A$1306,'Beneficiaries WP'!$A61,'1.2Travel cost&amp;1.3ind.sup. '!$L$11:$L$1306,'Beneficiaries WP'!N$5)+SUMIFS('1.2Travel cost&amp;1.3ind.sup. '!$U$11:$U$1306,'1.2Travel cost&amp;1.3ind.sup. '!$A$11:$A$1306,'Beneficiaries WP'!$A61,'1.2Travel cost&amp;1.3ind.sup. '!$L$11:$L$1306,'Beneficiaries WP'!N$5)+SUMIFS('1.4 Equipment'!$T$10:$T$209,'1.4 Equipment'!$A$10:$A$209,'Beneficiaries WP'!$A61,'1.4 Equipment'!$L$10:$L$209,'Beneficiaries WP'!N$5)+SUMIFS('1.5 Other costs'!$O$10:$O$309,'1.5 Other costs'!$A$10:$A$309,'Beneficiaries WP'!$A61,'1.5 Other costs'!$L$10:$L$309,'Beneficiaries WP'!N$5)</f>
        <v>0</v>
      </c>
      <c r="O61" s="343">
        <f>SUMIFS('1.1 Staff cost'!$N$11:$N$102,'1.1 Staff cost'!$A$11:$A$102,'Beneficiaries WP'!$A61,'1.1 Staff cost'!$K$11:$K$102,'Beneficiaries WP'!O$5)+SUMIFS('1.2Travel cost&amp;1.3ind.sup. '!$T$11:$T$1306,'1.2Travel cost&amp;1.3ind.sup. '!$A$11:$A$1306,'Beneficiaries WP'!$A61,'1.2Travel cost&amp;1.3ind.sup. '!$L$11:$L$1306,'Beneficiaries WP'!O$5)+SUMIFS('1.2Travel cost&amp;1.3ind.sup. '!$U$11:$U$1306,'1.2Travel cost&amp;1.3ind.sup. '!$A$11:$A$1306,'Beneficiaries WP'!$A61,'1.2Travel cost&amp;1.3ind.sup. '!$L$11:$L$1306,'Beneficiaries WP'!O$5)+SUMIFS('1.4 Equipment'!$T$10:$T$209,'1.4 Equipment'!$A$10:$A$209,'Beneficiaries WP'!$A61,'1.4 Equipment'!$L$10:$L$209,'Beneficiaries WP'!O$5)+SUMIFS('1.5 Other costs'!$O$10:$O$309,'1.5 Other costs'!$A$10:$A$309,'Beneficiaries WP'!$A61,'1.5 Other costs'!$L$10:$L$309,'Beneficiaries WP'!O$5)</f>
        <v>0</v>
      </c>
      <c r="P61" s="341">
        <f t="shared" si="2"/>
        <v>0</v>
      </c>
      <c r="Q61" s="344" t="str">
        <f t="shared" si="4"/>
        <v/>
      </c>
      <c r="R61" s="342" t="e">
        <f>+(P61*$R$7)*('Summary Financial Statement'!$K$24/'Summary Financial Statement'!$H$24)</f>
        <v>#DIV/0!</v>
      </c>
      <c r="S61" s="445" t="e">
        <f>+Beneficiaries!#REF!</f>
        <v>#REF!</v>
      </c>
      <c r="T61" s="445" t="e">
        <f>+Beneficiaries!#REF!</f>
        <v>#REF!</v>
      </c>
      <c r="U61" s="443" t="str">
        <f>IF(Beneficiaries!L61=0,"",Beneficiaries!L61)</f>
        <v/>
      </c>
      <c r="V61" s="444" t="str">
        <f>IF(Beneficiaries!M61=0,"",Beneficiaries!M61)</f>
        <v/>
      </c>
      <c r="W61" s="354" t="e">
        <f>#REF!</f>
        <v>#REF!</v>
      </c>
      <c r="X61" s="75"/>
      <c r="Y61" s="12" t="str">
        <f t="shared" si="3"/>
        <v/>
      </c>
      <c r="Z61" s="336"/>
      <c r="AA61" s="333">
        <f>+DAYS360('Summary Financial Statement'!$I$9,'Summary Financial Statement'!$L$9)/30</f>
        <v>0</v>
      </c>
      <c r="AB61" s="334">
        <f t="shared" si="5"/>
        <v>0</v>
      </c>
      <c r="AC61" s="335">
        <f>IF(Y61="",0,'Summary Financial Statement'!$Q$22*'Summary Financial Statement'!$E$24*'Beneficiaries WP'!Q61*'Beneficiaries WP'!$AB61)</f>
        <v>0</v>
      </c>
    </row>
    <row r="62" spans="1:29" ht="13.5" x14ac:dyDescent="0.25">
      <c r="A62" s="141" t="s">
        <v>199</v>
      </c>
      <c r="B62" s="437">
        <f>+Beneficiaries!B62</f>
        <v>0</v>
      </c>
      <c r="C62" s="435">
        <f>+Beneficiaries!C62</f>
        <v>0</v>
      </c>
      <c r="D62" s="343">
        <f>SUMIFS('1.1 Staff cost'!$N$11:$N$102,'1.1 Staff cost'!$A$11:$A$102,'Beneficiaries WP'!$A62,'1.1 Staff cost'!$K$11:$K$102,'Beneficiaries WP'!D$5)+SUMIFS('1.2Travel cost&amp;1.3ind.sup. '!$T$11:$T$1306,'1.2Travel cost&amp;1.3ind.sup. '!$A$11:$A$1306,'Beneficiaries WP'!$A62,'1.2Travel cost&amp;1.3ind.sup. '!$L$11:$L$1306,'Beneficiaries WP'!D$5)+SUMIFS('1.2Travel cost&amp;1.3ind.sup. '!$U$11:$U$1306,'1.2Travel cost&amp;1.3ind.sup. '!$A$11:$A$1306,'Beneficiaries WP'!$A62,'1.2Travel cost&amp;1.3ind.sup. '!$L$11:$L$1306,'Beneficiaries WP'!D$5)+SUMIFS('1.4 Equipment'!$T$10:$T$209,'1.4 Equipment'!$A$10:$A$209,'Beneficiaries WP'!$A62,'1.4 Equipment'!$L$10:$L$209,'Beneficiaries WP'!D$5)+SUMIFS('1.5 Other costs'!$O$10:$O$309,'1.5 Other costs'!$A$10:$A$309,'Beneficiaries WP'!$A62,'1.5 Other costs'!$L$10:$L$309,'Beneficiaries WP'!D$5)</f>
        <v>0</v>
      </c>
      <c r="E62" s="343">
        <f>SUMIFS('1.1 Staff cost'!$N$11:$N$102,'1.1 Staff cost'!$A$11:$A$102,'Beneficiaries WP'!$A62,'1.1 Staff cost'!$K$11:$K$102,'Beneficiaries WP'!E$5)+SUMIFS('1.2Travel cost&amp;1.3ind.sup. '!$T$11:$T$1306,'1.2Travel cost&amp;1.3ind.sup. '!$A$11:$A$1306,'Beneficiaries WP'!$A62,'1.2Travel cost&amp;1.3ind.sup. '!$L$11:$L$1306,'Beneficiaries WP'!E$5)+SUMIFS('1.2Travel cost&amp;1.3ind.sup. '!$U$11:$U$1306,'1.2Travel cost&amp;1.3ind.sup. '!$A$11:$A$1306,'Beneficiaries WP'!$A62,'1.2Travel cost&amp;1.3ind.sup. '!$L$11:$L$1306,'Beneficiaries WP'!E$5)+SUMIFS('1.4 Equipment'!$T$10:$T$209,'1.4 Equipment'!$A$10:$A$209,'Beneficiaries WP'!$A62,'1.4 Equipment'!$L$10:$L$209,'Beneficiaries WP'!E$5)+SUMIFS('1.5 Other costs'!$O$10:$O$309,'1.5 Other costs'!$A$10:$A$309,'Beneficiaries WP'!$A62,'1.5 Other costs'!$L$10:$L$309,'Beneficiaries WP'!E$5)</f>
        <v>0</v>
      </c>
      <c r="F62" s="343">
        <f>SUMIFS('1.1 Staff cost'!$N$11:$N$102,'1.1 Staff cost'!$A$11:$A$102,'Beneficiaries WP'!$A62,'1.1 Staff cost'!$K$11:$K$102,'Beneficiaries WP'!F$5)+SUMIFS('1.2Travel cost&amp;1.3ind.sup. '!$T$11:$T$1306,'1.2Travel cost&amp;1.3ind.sup. '!$A$11:$A$1306,'Beneficiaries WP'!$A62,'1.2Travel cost&amp;1.3ind.sup. '!$L$11:$L$1306,'Beneficiaries WP'!F$5)+SUMIFS('1.2Travel cost&amp;1.3ind.sup. '!$U$11:$U$1306,'1.2Travel cost&amp;1.3ind.sup. '!$A$11:$A$1306,'Beneficiaries WP'!$A62,'1.2Travel cost&amp;1.3ind.sup. '!$L$11:$L$1306,'Beneficiaries WP'!F$5)+SUMIFS('1.4 Equipment'!$T$10:$T$209,'1.4 Equipment'!$A$10:$A$209,'Beneficiaries WP'!$A62,'1.4 Equipment'!$L$10:$L$209,'Beneficiaries WP'!F$5)+SUMIFS('1.5 Other costs'!$O$10:$O$309,'1.5 Other costs'!$A$10:$A$309,'Beneficiaries WP'!$A62,'1.5 Other costs'!$L$10:$L$309,'Beneficiaries WP'!F$5)</f>
        <v>0</v>
      </c>
      <c r="G62" s="343">
        <f>SUMIFS('1.1 Staff cost'!$N$11:$N$102,'1.1 Staff cost'!$A$11:$A$102,'Beneficiaries WP'!$A62,'1.1 Staff cost'!$K$11:$K$102,'Beneficiaries WP'!G$5)+SUMIFS('1.2Travel cost&amp;1.3ind.sup. '!$T$11:$T$1306,'1.2Travel cost&amp;1.3ind.sup. '!$A$11:$A$1306,'Beneficiaries WP'!$A62,'1.2Travel cost&amp;1.3ind.sup. '!$L$11:$L$1306,'Beneficiaries WP'!G$5)+SUMIFS('1.2Travel cost&amp;1.3ind.sup. '!$U$11:$U$1306,'1.2Travel cost&amp;1.3ind.sup. '!$A$11:$A$1306,'Beneficiaries WP'!$A62,'1.2Travel cost&amp;1.3ind.sup. '!$L$11:$L$1306,'Beneficiaries WP'!G$5)+SUMIFS('1.4 Equipment'!$T$10:$T$209,'1.4 Equipment'!$A$10:$A$209,'Beneficiaries WP'!$A62,'1.4 Equipment'!$L$10:$L$209,'Beneficiaries WP'!G$5)+SUMIFS('1.5 Other costs'!$O$10:$O$309,'1.5 Other costs'!$A$10:$A$309,'Beneficiaries WP'!$A62,'1.5 Other costs'!$L$10:$L$309,'Beneficiaries WP'!G$5)</f>
        <v>0</v>
      </c>
      <c r="H62" s="343">
        <f>SUMIFS('1.1 Staff cost'!$N$11:$N$102,'1.1 Staff cost'!$A$11:$A$102,'Beneficiaries WP'!$A62,'1.1 Staff cost'!$K$11:$K$102,'Beneficiaries WP'!H$5)+SUMIFS('1.2Travel cost&amp;1.3ind.sup. '!$T$11:$T$1306,'1.2Travel cost&amp;1.3ind.sup. '!$A$11:$A$1306,'Beneficiaries WP'!$A62,'1.2Travel cost&amp;1.3ind.sup. '!$L$11:$L$1306,'Beneficiaries WP'!H$5)+SUMIFS('1.2Travel cost&amp;1.3ind.sup. '!$U$11:$U$1306,'1.2Travel cost&amp;1.3ind.sup. '!$A$11:$A$1306,'Beneficiaries WP'!$A62,'1.2Travel cost&amp;1.3ind.sup. '!$L$11:$L$1306,'Beneficiaries WP'!H$5)+SUMIFS('1.4 Equipment'!$T$10:$T$209,'1.4 Equipment'!$A$10:$A$209,'Beneficiaries WP'!$A62,'1.4 Equipment'!$L$10:$L$209,'Beneficiaries WP'!H$5)+SUMIFS('1.5 Other costs'!$O$10:$O$309,'1.5 Other costs'!$A$10:$A$309,'Beneficiaries WP'!$A62,'1.5 Other costs'!$L$10:$L$309,'Beneficiaries WP'!H$5)</f>
        <v>0</v>
      </c>
      <c r="I62" s="343">
        <f>SUMIFS('1.1 Staff cost'!$N$11:$N$102,'1.1 Staff cost'!$A$11:$A$102,'Beneficiaries WP'!$A62,'1.1 Staff cost'!$K$11:$K$102,'Beneficiaries WP'!I$5)+SUMIFS('1.2Travel cost&amp;1.3ind.sup. '!$T$11:$T$1306,'1.2Travel cost&amp;1.3ind.sup. '!$A$11:$A$1306,'Beneficiaries WP'!$A62,'1.2Travel cost&amp;1.3ind.sup. '!$L$11:$L$1306,'Beneficiaries WP'!I$5)+SUMIFS('1.2Travel cost&amp;1.3ind.sup. '!$U$11:$U$1306,'1.2Travel cost&amp;1.3ind.sup. '!$A$11:$A$1306,'Beneficiaries WP'!$A62,'1.2Travel cost&amp;1.3ind.sup. '!$L$11:$L$1306,'Beneficiaries WP'!I$5)+SUMIFS('1.4 Equipment'!$T$10:$T$209,'1.4 Equipment'!$A$10:$A$209,'Beneficiaries WP'!$A62,'1.4 Equipment'!$L$10:$L$209,'Beneficiaries WP'!I$5)+SUMIFS('1.5 Other costs'!$O$10:$O$309,'1.5 Other costs'!$A$10:$A$309,'Beneficiaries WP'!$A62,'1.5 Other costs'!$L$10:$L$309,'Beneficiaries WP'!I$5)</f>
        <v>0</v>
      </c>
      <c r="J62" s="343">
        <f>SUMIFS('1.1 Staff cost'!$N$11:$N$102,'1.1 Staff cost'!$A$11:$A$102,'Beneficiaries WP'!$A62,'1.1 Staff cost'!$K$11:$K$102,'Beneficiaries WP'!J$5)+SUMIFS('1.2Travel cost&amp;1.3ind.sup. '!$T$11:$T$1306,'1.2Travel cost&amp;1.3ind.sup. '!$A$11:$A$1306,'Beneficiaries WP'!$A62,'1.2Travel cost&amp;1.3ind.sup. '!$L$11:$L$1306,'Beneficiaries WP'!J$5)+SUMIFS('1.2Travel cost&amp;1.3ind.sup. '!$U$11:$U$1306,'1.2Travel cost&amp;1.3ind.sup. '!$A$11:$A$1306,'Beneficiaries WP'!$A62,'1.2Travel cost&amp;1.3ind.sup. '!$L$11:$L$1306,'Beneficiaries WP'!J$5)+SUMIFS('1.4 Equipment'!$T$10:$T$209,'1.4 Equipment'!$A$10:$A$209,'Beneficiaries WP'!$A62,'1.4 Equipment'!$L$10:$L$209,'Beneficiaries WP'!J$5)+SUMIFS('1.5 Other costs'!$O$10:$O$309,'1.5 Other costs'!$A$10:$A$309,'Beneficiaries WP'!$A62,'1.5 Other costs'!$L$10:$L$309,'Beneficiaries WP'!J$5)</f>
        <v>0</v>
      </c>
      <c r="K62" s="343">
        <f>SUMIFS('1.1 Staff cost'!$N$11:$N$102,'1.1 Staff cost'!$A$11:$A$102,'Beneficiaries WP'!$A62,'1.1 Staff cost'!$K$11:$K$102,'Beneficiaries WP'!K$5)+SUMIFS('1.2Travel cost&amp;1.3ind.sup. '!$T$11:$T$1306,'1.2Travel cost&amp;1.3ind.sup. '!$A$11:$A$1306,'Beneficiaries WP'!$A62,'1.2Travel cost&amp;1.3ind.sup. '!$L$11:$L$1306,'Beneficiaries WP'!K$5)+SUMIFS('1.2Travel cost&amp;1.3ind.sup. '!$U$11:$U$1306,'1.2Travel cost&amp;1.3ind.sup. '!$A$11:$A$1306,'Beneficiaries WP'!$A62,'1.2Travel cost&amp;1.3ind.sup. '!$L$11:$L$1306,'Beneficiaries WP'!K$5)+SUMIFS('1.4 Equipment'!$T$10:$T$209,'1.4 Equipment'!$A$10:$A$209,'Beneficiaries WP'!$A62,'1.4 Equipment'!$L$10:$L$209,'Beneficiaries WP'!K$5)+SUMIFS('1.5 Other costs'!$O$10:$O$309,'1.5 Other costs'!$A$10:$A$309,'Beneficiaries WP'!$A62,'1.5 Other costs'!$L$10:$L$309,'Beneficiaries WP'!K$5)</f>
        <v>0</v>
      </c>
      <c r="L62" s="343">
        <f>SUMIFS('1.1 Staff cost'!$N$11:$N$102,'1.1 Staff cost'!$A$11:$A$102,'Beneficiaries WP'!$A62,'1.1 Staff cost'!$K$11:$K$102,'Beneficiaries WP'!L$5)+SUMIFS('1.2Travel cost&amp;1.3ind.sup. '!$T$11:$T$1306,'1.2Travel cost&amp;1.3ind.sup. '!$A$11:$A$1306,'Beneficiaries WP'!$A62,'1.2Travel cost&amp;1.3ind.sup. '!$L$11:$L$1306,'Beneficiaries WP'!L$5)+SUMIFS('1.2Travel cost&amp;1.3ind.sup. '!$U$11:$U$1306,'1.2Travel cost&amp;1.3ind.sup. '!$A$11:$A$1306,'Beneficiaries WP'!$A62,'1.2Travel cost&amp;1.3ind.sup. '!$L$11:$L$1306,'Beneficiaries WP'!L$5)+SUMIFS('1.4 Equipment'!$T$10:$T$209,'1.4 Equipment'!$A$10:$A$209,'Beneficiaries WP'!$A62,'1.4 Equipment'!$L$10:$L$209,'Beneficiaries WP'!L$5)+SUMIFS('1.5 Other costs'!$O$10:$O$309,'1.5 Other costs'!$A$10:$A$309,'Beneficiaries WP'!$A62,'1.5 Other costs'!$L$10:$L$309,'Beneficiaries WP'!L$5)</f>
        <v>0</v>
      </c>
      <c r="M62" s="343">
        <f>SUMIFS('1.1 Staff cost'!$N$11:$N$102,'1.1 Staff cost'!$A$11:$A$102,'Beneficiaries WP'!$A62,'1.1 Staff cost'!$K$11:$K$102,'Beneficiaries WP'!M$5)+SUMIFS('1.2Travel cost&amp;1.3ind.sup. '!$T$11:$T$1306,'1.2Travel cost&amp;1.3ind.sup. '!$A$11:$A$1306,'Beneficiaries WP'!$A62,'1.2Travel cost&amp;1.3ind.sup. '!$L$11:$L$1306,'Beneficiaries WP'!M$5)+SUMIFS('1.2Travel cost&amp;1.3ind.sup. '!$U$11:$U$1306,'1.2Travel cost&amp;1.3ind.sup. '!$A$11:$A$1306,'Beneficiaries WP'!$A62,'1.2Travel cost&amp;1.3ind.sup. '!$L$11:$L$1306,'Beneficiaries WP'!M$5)+SUMIFS('1.4 Equipment'!$T$10:$T$209,'1.4 Equipment'!$A$10:$A$209,'Beneficiaries WP'!$A62,'1.4 Equipment'!$L$10:$L$209,'Beneficiaries WP'!M$5)+SUMIFS('1.5 Other costs'!$O$10:$O$309,'1.5 Other costs'!$A$10:$A$309,'Beneficiaries WP'!$A62,'1.5 Other costs'!$L$10:$L$309,'Beneficiaries WP'!M$5)</f>
        <v>0</v>
      </c>
      <c r="N62" s="343">
        <f>SUMIFS('1.1 Staff cost'!$N$11:$N$102,'1.1 Staff cost'!$A$11:$A$102,'Beneficiaries WP'!$A62,'1.1 Staff cost'!$K$11:$K$102,'Beneficiaries WP'!N$5)+SUMIFS('1.2Travel cost&amp;1.3ind.sup. '!$T$11:$T$1306,'1.2Travel cost&amp;1.3ind.sup. '!$A$11:$A$1306,'Beneficiaries WP'!$A62,'1.2Travel cost&amp;1.3ind.sup. '!$L$11:$L$1306,'Beneficiaries WP'!N$5)+SUMIFS('1.2Travel cost&amp;1.3ind.sup. '!$U$11:$U$1306,'1.2Travel cost&amp;1.3ind.sup. '!$A$11:$A$1306,'Beneficiaries WP'!$A62,'1.2Travel cost&amp;1.3ind.sup. '!$L$11:$L$1306,'Beneficiaries WP'!N$5)+SUMIFS('1.4 Equipment'!$T$10:$T$209,'1.4 Equipment'!$A$10:$A$209,'Beneficiaries WP'!$A62,'1.4 Equipment'!$L$10:$L$209,'Beneficiaries WP'!N$5)+SUMIFS('1.5 Other costs'!$O$10:$O$309,'1.5 Other costs'!$A$10:$A$309,'Beneficiaries WP'!$A62,'1.5 Other costs'!$L$10:$L$309,'Beneficiaries WP'!N$5)</f>
        <v>0</v>
      </c>
      <c r="O62" s="343">
        <f>SUMIFS('1.1 Staff cost'!$N$11:$N$102,'1.1 Staff cost'!$A$11:$A$102,'Beneficiaries WP'!$A62,'1.1 Staff cost'!$K$11:$K$102,'Beneficiaries WP'!O$5)+SUMIFS('1.2Travel cost&amp;1.3ind.sup. '!$T$11:$T$1306,'1.2Travel cost&amp;1.3ind.sup. '!$A$11:$A$1306,'Beneficiaries WP'!$A62,'1.2Travel cost&amp;1.3ind.sup. '!$L$11:$L$1306,'Beneficiaries WP'!O$5)+SUMIFS('1.2Travel cost&amp;1.3ind.sup. '!$U$11:$U$1306,'1.2Travel cost&amp;1.3ind.sup. '!$A$11:$A$1306,'Beneficiaries WP'!$A62,'1.2Travel cost&amp;1.3ind.sup. '!$L$11:$L$1306,'Beneficiaries WP'!O$5)+SUMIFS('1.4 Equipment'!$T$10:$T$209,'1.4 Equipment'!$A$10:$A$209,'Beneficiaries WP'!$A62,'1.4 Equipment'!$L$10:$L$209,'Beneficiaries WP'!O$5)+SUMIFS('1.5 Other costs'!$O$10:$O$309,'1.5 Other costs'!$A$10:$A$309,'Beneficiaries WP'!$A62,'1.5 Other costs'!$L$10:$L$309,'Beneficiaries WP'!O$5)</f>
        <v>0</v>
      </c>
      <c r="P62" s="341">
        <f t="shared" si="2"/>
        <v>0</v>
      </c>
      <c r="Q62" s="344" t="str">
        <f t="shared" si="4"/>
        <v/>
      </c>
      <c r="R62" s="342" t="e">
        <f>+(P62*$R$7)*('Summary Financial Statement'!$K$24/'Summary Financial Statement'!$H$24)</f>
        <v>#DIV/0!</v>
      </c>
      <c r="S62" s="445" t="e">
        <f>+Beneficiaries!#REF!</f>
        <v>#REF!</v>
      </c>
      <c r="T62" s="445" t="e">
        <f>+Beneficiaries!#REF!</f>
        <v>#REF!</v>
      </c>
      <c r="U62" s="443" t="str">
        <f>IF(Beneficiaries!L62=0,"",Beneficiaries!L62)</f>
        <v/>
      </c>
      <c r="V62" s="444" t="str">
        <f>IF(Beneficiaries!M62=0,"",Beneficiaries!M62)</f>
        <v/>
      </c>
      <c r="W62" s="354" t="e">
        <f>#REF!</f>
        <v>#REF!</v>
      </c>
      <c r="X62" s="75"/>
      <c r="Y62" s="12" t="str">
        <f t="shared" si="3"/>
        <v/>
      </c>
      <c r="Z62" s="336"/>
      <c r="AA62" s="333">
        <f>+DAYS360('Summary Financial Statement'!$I$9,'Summary Financial Statement'!$L$9)/30</f>
        <v>0</v>
      </c>
      <c r="AB62" s="334">
        <f t="shared" si="5"/>
        <v>0</v>
      </c>
      <c r="AC62" s="335">
        <f>IF(Y62="",0,'Summary Financial Statement'!$Q$22*'Summary Financial Statement'!$E$24*'Beneficiaries WP'!Q62*'Beneficiaries WP'!$AB62)</f>
        <v>0</v>
      </c>
    </row>
    <row r="63" spans="1:29" ht="13.5" x14ac:dyDescent="0.25">
      <c r="A63" s="141" t="s">
        <v>200</v>
      </c>
      <c r="B63" s="437">
        <f>+Beneficiaries!B63</f>
        <v>0</v>
      </c>
      <c r="C63" s="435">
        <f>+Beneficiaries!C63</f>
        <v>0</v>
      </c>
      <c r="D63" s="343">
        <f>SUMIFS('1.1 Staff cost'!$N$11:$N$102,'1.1 Staff cost'!$A$11:$A$102,'Beneficiaries WP'!$A63,'1.1 Staff cost'!$K$11:$K$102,'Beneficiaries WP'!D$5)+SUMIFS('1.2Travel cost&amp;1.3ind.sup. '!$T$11:$T$1306,'1.2Travel cost&amp;1.3ind.sup. '!$A$11:$A$1306,'Beneficiaries WP'!$A63,'1.2Travel cost&amp;1.3ind.sup. '!$L$11:$L$1306,'Beneficiaries WP'!D$5)+SUMIFS('1.2Travel cost&amp;1.3ind.sup. '!$U$11:$U$1306,'1.2Travel cost&amp;1.3ind.sup. '!$A$11:$A$1306,'Beneficiaries WP'!$A63,'1.2Travel cost&amp;1.3ind.sup. '!$L$11:$L$1306,'Beneficiaries WP'!D$5)+SUMIFS('1.4 Equipment'!$T$10:$T$209,'1.4 Equipment'!$A$10:$A$209,'Beneficiaries WP'!$A63,'1.4 Equipment'!$L$10:$L$209,'Beneficiaries WP'!D$5)+SUMIFS('1.5 Other costs'!$O$10:$O$309,'1.5 Other costs'!$A$10:$A$309,'Beneficiaries WP'!$A63,'1.5 Other costs'!$L$10:$L$309,'Beneficiaries WP'!D$5)</f>
        <v>0</v>
      </c>
      <c r="E63" s="343">
        <f>SUMIFS('1.1 Staff cost'!$N$11:$N$102,'1.1 Staff cost'!$A$11:$A$102,'Beneficiaries WP'!$A63,'1.1 Staff cost'!$K$11:$K$102,'Beneficiaries WP'!E$5)+SUMIFS('1.2Travel cost&amp;1.3ind.sup. '!$T$11:$T$1306,'1.2Travel cost&amp;1.3ind.sup. '!$A$11:$A$1306,'Beneficiaries WP'!$A63,'1.2Travel cost&amp;1.3ind.sup. '!$L$11:$L$1306,'Beneficiaries WP'!E$5)+SUMIFS('1.2Travel cost&amp;1.3ind.sup. '!$U$11:$U$1306,'1.2Travel cost&amp;1.3ind.sup. '!$A$11:$A$1306,'Beneficiaries WP'!$A63,'1.2Travel cost&amp;1.3ind.sup. '!$L$11:$L$1306,'Beneficiaries WP'!E$5)+SUMIFS('1.4 Equipment'!$T$10:$T$209,'1.4 Equipment'!$A$10:$A$209,'Beneficiaries WP'!$A63,'1.4 Equipment'!$L$10:$L$209,'Beneficiaries WP'!E$5)+SUMIFS('1.5 Other costs'!$O$10:$O$309,'1.5 Other costs'!$A$10:$A$309,'Beneficiaries WP'!$A63,'1.5 Other costs'!$L$10:$L$309,'Beneficiaries WP'!E$5)</f>
        <v>0</v>
      </c>
      <c r="F63" s="343">
        <f>SUMIFS('1.1 Staff cost'!$N$11:$N$102,'1.1 Staff cost'!$A$11:$A$102,'Beneficiaries WP'!$A63,'1.1 Staff cost'!$K$11:$K$102,'Beneficiaries WP'!F$5)+SUMIFS('1.2Travel cost&amp;1.3ind.sup. '!$T$11:$T$1306,'1.2Travel cost&amp;1.3ind.sup. '!$A$11:$A$1306,'Beneficiaries WP'!$A63,'1.2Travel cost&amp;1.3ind.sup. '!$L$11:$L$1306,'Beneficiaries WP'!F$5)+SUMIFS('1.2Travel cost&amp;1.3ind.sup. '!$U$11:$U$1306,'1.2Travel cost&amp;1.3ind.sup. '!$A$11:$A$1306,'Beneficiaries WP'!$A63,'1.2Travel cost&amp;1.3ind.sup. '!$L$11:$L$1306,'Beneficiaries WP'!F$5)+SUMIFS('1.4 Equipment'!$T$10:$T$209,'1.4 Equipment'!$A$10:$A$209,'Beneficiaries WP'!$A63,'1.4 Equipment'!$L$10:$L$209,'Beneficiaries WP'!F$5)+SUMIFS('1.5 Other costs'!$O$10:$O$309,'1.5 Other costs'!$A$10:$A$309,'Beneficiaries WP'!$A63,'1.5 Other costs'!$L$10:$L$309,'Beneficiaries WP'!F$5)</f>
        <v>0</v>
      </c>
      <c r="G63" s="343">
        <f>SUMIFS('1.1 Staff cost'!$N$11:$N$102,'1.1 Staff cost'!$A$11:$A$102,'Beneficiaries WP'!$A63,'1.1 Staff cost'!$K$11:$K$102,'Beneficiaries WP'!G$5)+SUMIFS('1.2Travel cost&amp;1.3ind.sup. '!$T$11:$T$1306,'1.2Travel cost&amp;1.3ind.sup. '!$A$11:$A$1306,'Beneficiaries WP'!$A63,'1.2Travel cost&amp;1.3ind.sup. '!$L$11:$L$1306,'Beneficiaries WP'!G$5)+SUMIFS('1.2Travel cost&amp;1.3ind.sup. '!$U$11:$U$1306,'1.2Travel cost&amp;1.3ind.sup. '!$A$11:$A$1306,'Beneficiaries WP'!$A63,'1.2Travel cost&amp;1.3ind.sup. '!$L$11:$L$1306,'Beneficiaries WP'!G$5)+SUMIFS('1.4 Equipment'!$T$10:$T$209,'1.4 Equipment'!$A$10:$A$209,'Beneficiaries WP'!$A63,'1.4 Equipment'!$L$10:$L$209,'Beneficiaries WP'!G$5)+SUMIFS('1.5 Other costs'!$O$10:$O$309,'1.5 Other costs'!$A$10:$A$309,'Beneficiaries WP'!$A63,'1.5 Other costs'!$L$10:$L$309,'Beneficiaries WP'!G$5)</f>
        <v>0</v>
      </c>
      <c r="H63" s="343">
        <f>SUMIFS('1.1 Staff cost'!$N$11:$N$102,'1.1 Staff cost'!$A$11:$A$102,'Beneficiaries WP'!$A63,'1.1 Staff cost'!$K$11:$K$102,'Beneficiaries WP'!H$5)+SUMIFS('1.2Travel cost&amp;1.3ind.sup. '!$T$11:$T$1306,'1.2Travel cost&amp;1.3ind.sup. '!$A$11:$A$1306,'Beneficiaries WP'!$A63,'1.2Travel cost&amp;1.3ind.sup. '!$L$11:$L$1306,'Beneficiaries WP'!H$5)+SUMIFS('1.2Travel cost&amp;1.3ind.sup. '!$U$11:$U$1306,'1.2Travel cost&amp;1.3ind.sup. '!$A$11:$A$1306,'Beneficiaries WP'!$A63,'1.2Travel cost&amp;1.3ind.sup. '!$L$11:$L$1306,'Beneficiaries WP'!H$5)+SUMIFS('1.4 Equipment'!$T$10:$T$209,'1.4 Equipment'!$A$10:$A$209,'Beneficiaries WP'!$A63,'1.4 Equipment'!$L$10:$L$209,'Beneficiaries WP'!H$5)+SUMIFS('1.5 Other costs'!$O$10:$O$309,'1.5 Other costs'!$A$10:$A$309,'Beneficiaries WP'!$A63,'1.5 Other costs'!$L$10:$L$309,'Beneficiaries WP'!H$5)</f>
        <v>0</v>
      </c>
      <c r="I63" s="343">
        <f>SUMIFS('1.1 Staff cost'!$N$11:$N$102,'1.1 Staff cost'!$A$11:$A$102,'Beneficiaries WP'!$A63,'1.1 Staff cost'!$K$11:$K$102,'Beneficiaries WP'!I$5)+SUMIFS('1.2Travel cost&amp;1.3ind.sup. '!$T$11:$T$1306,'1.2Travel cost&amp;1.3ind.sup. '!$A$11:$A$1306,'Beneficiaries WP'!$A63,'1.2Travel cost&amp;1.3ind.sup. '!$L$11:$L$1306,'Beneficiaries WP'!I$5)+SUMIFS('1.2Travel cost&amp;1.3ind.sup. '!$U$11:$U$1306,'1.2Travel cost&amp;1.3ind.sup. '!$A$11:$A$1306,'Beneficiaries WP'!$A63,'1.2Travel cost&amp;1.3ind.sup. '!$L$11:$L$1306,'Beneficiaries WP'!I$5)+SUMIFS('1.4 Equipment'!$T$10:$T$209,'1.4 Equipment'!$A$10:$A$209,'Beneficiaries WP'!$A63,'1.4 Equipment'!$L$10:$L$209,'Beneficiaries WP'!I$5)+SUMIFS('1.5 Other costs'!$O$10:$O$309,'1.5 Other costs'!$A$10:$A$309,'Beneficiaries WP'!$A63,'1.5 Other costs'!$L$10:$L$309,'Beneficiaries WP'!I$5)</f>
        <v>0</v>
      </c>
      <c r="J63" s="343">
        <f>SUMIFS('1.1 Staff cost'!$N$11:$N$102,'1.1 Staff cost'!$A$11:$A$102,'Beneficiaries WP'!$A63,'1.1 Staff cost'!$K$11:$K$102,'Beneficiaries WP'!J$5)+SUMIFS('1.2Travel cost&amp;1.3ind.sup. '!$T$11:$T$1306,'1.2Travel cost&amp;1.3ind.sup. '!$A$11:$A$1306,'Beneficiaries WP'!$A63,'1.2Travel cost&amp;1.3ind.sup. '!$L$11:$L$1306,'Beneficiaries WP'!J$5)+SUMIFS('1.2Travel cost&amp;1.3ind.sup. '!$U$11:$U$1306,'1.2Travel cost&amp;1.3ind.sup. '!$A$11:$A$1306,'Beneficiaries WP'!$A63,'1.2Travel cost&amp;1.3ind.sup. '!$L$11:$L$1306,'Beneficiaries WP'!J$5)+SUMIFS('1.4 Equipment'!$T$10:$T$209,'1.4 Equipment'!$A$10:$A$209,'Beneficiaries WP'!$A63,'1.4 Equipment'!$L$10:$L$209,'Beneficiaries WP'!J$5)+SUMIFS('1.5 Other costs'!$O$10:$O$309,'1.5 Other costs'!$A$10:$A$309,'Beneficiaries WP'!$A63,'1.5 Other costs'!$L$10:$L$309,'Beneficiaries WP'!J$5)</f>
        <v>0</v>
      </c>
      <c r="K63" s="343">
        <f>SUMIFS('1.1 Staff cost'!$N$11:$N$102,'1.1 Staff cost'!$A$11:$A$102,'Beneficiaries WP'!$A63,'1.1 Staff cost'!$K$11:$K$102,'Beneficiaries WP'!K$5)+SUMIFS('1.2Travel cost&amp;1.3ind.sup. '!$T$11:$T$1306,'1.2Travel cost&amp;1.3ind.sup. '!$A$11:$A$1306,'Beneficiaries WP'!$A63,'1.2Travel cost&amp;1.3ind.sup. '!$L$11:$L$1306,'Beneficiaries WP'!K$5)+SUMIFS('1.2Travel cost&amp;1.3ind.sup. '!$U$11:$U$1306,'1.2Travel cost&amp;1.3ind.sup. '!$A$11:$A$1306,'Beneficiaries WP'!$A63,'1.2Travel cost&amp;1.3ind.sup. '!$L$11:$L$1306,'Beneficiaries WP'!K$5)+SUMIFS('1.4 Equipment'!$T$10:$T$209,'1.4 Equipment'!$A$10:$A$209,'Beneficiaries WP'!$A63,'1.4 Equipment'!$L$10:$L$209,'Beneficiaries WP'!K$5)+SUMIFS('1.5 Other costs'!$O$10:$O$309,'1.5 Other costs'!$A$10:$A$309,'Beneficiaries WP'!$A63,'1.5 Other costs'!$L$10:$L$309,'Beneficiaries WP'!K$5)</f>
        <v>0</v>
      </c>
      <c r="L63" s="343">
        <f>SUMIFS('1.1 Staff cost'!$N$11:$N$102,'1.1 Staff cost'!$A$11:$A$102,'Beneficiaries WP'!$A63,'1.1 Staff cost'!$K$11:$K$102,'Beneficiaries WP'!L$5)+SUMIFS('1.2Travel cost&amp;1.3ind.sup. '!$T$11:$T$1306,'1.2Travel cost&amp;1.3ind.sup. '!$A$11:$A$1306,'Beneficiaries WP'!$A63,'1.2Travel cost&amp;1.3ind.sup. '!$L$11:$L$1306,'Beneficiaries WP'!L$5)+SUMIFS('1.2Travel cost&amp;1.3ind.sup. '!$U$11:$U$1306,'1.2Travel cost&amp;1.3ind.sup. '!$A$11:$A$1306,'Beneficiaries WP'!$A63,'1.2Travel cost&amp;1.3ind.sup. '!$L$11:$L$1306,'Beneficiaries WP'!L$5)+SUMIFS('1.4 Equipment'!$T$10:$T$209,'1.4 Equipment'!$A$10:$A$209,'Beneficiaries WP'!$A63,'1.4 Equipment'!$L$10:$L$209,'Beneficiaries WP'!L$5)+SUMIFS('1.5 Other costs'!$O$10:$O$309,'1.5 Other costs'!$A$10:$A$309,'Beneficiaries WP'!$A63,'1.5 Other costs'!$L$10:$L$309,'Beneficiaries WP'!L$5)</f>
        <v>0</v>
      </c>
      <c r="M63" s="343">
        <f>SUMIFS('1.1 Staff cost'!$N$11:$N$102,'1.1 Staff cost'!$A$11:$A$102,'Beneficiaries WP'!$A63,'1.1 Staff cost'!$K$11:$K$102,'Beneficiaries WP'!M$5)+SUMIFS('1.2Travel cost&amp;1.3ind.sup. '!$T$11:$T$1306,'1.2Travel cost&amp;1.3ind.sup. '!$A$11:$A$1306,'Beneficiaries WP'!$A63,'1.2Travel cost&amp;1.3ind.sup. '!$L$11:$L$1306,'Beneficiaries WP'!M$5)+SUMIFS('1.2Travel cost&amp;1.3ind.sup. '!$U$11:$U$1306,'1.2Travel cost&amp;1.3ind.sup. '!$A$11:$A$1306,'Beneficiaries WP'!$A63,'1.2Travel cost&amp;1.3ind.sup. '!$L$11:$L$1306,'Beneficiaries WP'!M$5)+SUMIFS('1.4 Equipment'!$T$10:$T$209,'1.4 Equipment'!$A$10:$A$209,'Beneficiaries WP'!$A63,'1.4 Equipment'!$L$10:$L$209,'Beneficiaries WP'!M$5)+SUMIFS('1.5 Other costs'!$O$10:$O$309,'1.5 Other costs'!$A$10:$A$309,'Beneficiaries WP'!$A63,'1.5 Other costs'!$L$10:$L$309,'Beneficiaries WP'!M$5)</f>
        <v>0</v>
      </c>
      <c r="N63" s="343">
        <f>SUMIFS('1.1 Staff cost'!$N$11:$N$102,'1.1 Staff cost'!$A$11:$A$102,'Beneficiaries WP'!$A63,'1.1 Staff cost'!$K$11:$K$102,'Beneficiaries WP'!N$5)+SUMIFS('1.2Travel cost&amp;1.3ind.sup. '!$T$11:$T$1306,'1.2Travel cost&amp;1.3ind.sup. '!$A$11:$A$1306,'Beneficiaries WP'!$A63,'1.2Travel cost&amp;1.3ind.sup. '!$L$11:$L$1306,'Beneficiaries WP'!N$5)+SUMIFS('1.2Travel cost&amp;1.3ind.sup. '!$U$11:$U$1306,'1.2Travel cost&amp;1.3ind.sup. '!$A$11:$A$1306,'Beneficiaries WP'!$A63,'1.2Travel cost&amp;1.3ind.sup. '!$L$11:$L$1306,'Beneficiaries WP'!N$5)+SUMIFS('1.4 Equipment'!$T$10:$T$209,'1.4 Equipment'!$A$10:$A$209,'Beneficiaries WP'!$A63,'1.4 Equipment'!$L$10:$L$209,'Beneficiaries WP'!N$5)+SUMIFS('1.5 Other costs'!$O$10:$O$309,'1.5 Other costs'!$A$10:$A$309,'Beneficiaries WP'!$A63,'1.5 Other costs'!$L$10:$L$309,'Beneficiaries WP'!N$5)</f>
        <v>0</v>
      </c>
      <c r="O63" s="343">
        <f>SUMIFS('1.1 Staff cost'!$N$11:$N$102,'1.1 Staff cost'!$A$11:$A$102,'Beneficiaries WP'!$A63,'1.1 Staff cost'!$K$11:$K$102,'Beneficiaries WP'!O$5)+SUMIFS('1.2Travel cost&amp;1.3ind.sup. '!$T$11:$T$1306,'1.2Travel cost&amp;1.3ind.sup. '!$A$11:$A$1306,'Beneficiaries WP'!$A63,'1.2Travel cost&amp;1.3ind.sup. '!$L$11:$L$1306,'Beneficiaries WP'!O$5)+SUMIFS('1.2Travel cost&amp;1.3ind.sup. '!$U$11:$U$1306,'1.2Travel cost&amp;1.3ind.sup. '!$A$11:$A$1306,'Beneficiaries WP'!$A63,'1.2Travel cost&amp;1.3ind.sup. '!$L$11:$L$1306,'Beneficiaries WP'!O$5)+SUMIFS('1.4 Equipment'!$T$10:$T$209,'1.4 Equipment'!$A$10:$A$209,'Beneficiaries WP'!$A63,'1.4 Equipment'!$L$10:$L$209,'Beneficiaries WP'!O$5)+SUMIFS('1.5 Other costs'!$O$10:$O$309,'1.5 Other costs'!$A$10:$A$309,'Beneficiaries WP'!$A63,'1.5 Other costs'!$L$10:$L$309,'Beneficiaries WP'!O$5)</f>
        <v>0</v>
      </c>
      <c r="P63" s="341">
        <f t="shared" si="2"/>
        <v>0</v>
      </c>
      <c r="Q63" s="344" t="str">
        <f t="shared" si="4"/>
        <v/>
      </c>
      <c r="R63" s="342" t="e">
        <f>+(P63*$R$7)*('Summary Financial Statement'!$K$24/'Summary Financial Statement'!$H$24)</f>
        <v>#DIV/0!</v>
      </c>
      <c r="S63" s="445" t="e">
        <f>+Beneficiaries!#REF!</f>
        <v>#REF!</v>
      </c>
      <c r="T63" s="445" t="e">
        <f>+Beneficiaries!#REF!</f>
        <v>#REF!</v>
      </c>
      <c r="U63" s="443" t="str">
        <f>IF(Beneficiaries!L63=0,"",Beneficiaries!L63)</f>
        <v/>
      </c>
      <c r="V63" s="444" t="str">
        <f>IF(Beneficiaries!M63=0,"",Beneficiaries!M63)</f>
        <v/>
      </c>
      <c r="W63" s="354" t="e">
        <f>#REF!</f>
        <v>#REF!</v>
      </c>
      <c r="X63" s="75"/>
      <c r="Y63" s="12" t="str">
        <f t="shared" si="3"/>
        <v/>
      </c>
      <c r="Z63" s="336"/>
      <c r="AA63" s="333">
        <f>+DAYS360('Summary Financial Statement'!$I$9,'Summary Financial Statement'!$L$9)/30</f>
        <v>0</v>
      </c>
      <c r="AB63" s="334">
        <f t="shared" si="5"/>
        <v>0</v>
      </c>
      <c r="AC63" s="335">
        <f>IF(Y63="",0,'Summary Financial Statement'!$Q$22*'Summary Financial Statement'!$E$24*'Beneficiaries WP'!Q63*'Beneficiaries WP'!$AB63)</f>
        <v>0</v>
      </c>
    </row>
    <row r="64" spans="1:29" ht="13.5" x14ac:dyDescent="0.25">
      <c r="A64" s="141" t="s">
        <v>201</v>
      </c>
      <c r="B64" s="437">
        <f>+Beneficiaries!B64</f>
        <v>0</v>
      </c>
      <c r="C64" s="435">
        <f>+Beneficiaries!C64</f>
        <v>0</v>
      </c>
      <c r="D64" s="343">
        <f>SUMIFS('1.1 Staff cost'!$N$11:$N$102,'1.1 Staff cost'!$A$11:$A$102,'Beneficiaries WP'!$A64,'1.1 Staff cost'!$K$11:$K$102,'Beneficiaries WP'!D$5)+SUMIFS('1.2Travel cost&amp;1.3ind.sup. '!$T$11:$T$1306,'1.2Travel cost&amp;1.3ind.sup. '!$A$11:$A$1306,'Beneficiaries WP'!$A64,'1.2Travel cost&amp;1.3ind.sup. '!$L$11:$L$1306,'Beneficiaries WP'!D$5)+SUMIFS('1.2Travel cost&amp;1.3ind.sup. '!$U$11:$U$1306,'1.2Travel cost&amp;1.3ind.sup. '!$A$11:$A$1306,'Beneficiaries WP'!$A64,'1.2Travel cost&amp;1.3ind.sup. '!$L$11:$L$1306,'Beneficiaries WP'!D$5)+SUMIFS('1.4 Equipment'!$T$10:$T$209,'1.4 Equipment'!$A$10:$A$209,'Beneficiaries WP'!$A64,'1.4 Equipment'!$L$10:$L$209,'Beneficiaries WP'!D$5)+SUMIFS('1.5 Other costs'!$O$10:$O$309,'1.5 Other costs'!$A$10:$A$309,'Beneficiaries WP'!$A64,'1.5 Other costs'!$L$10:$L$309,'Beneficiaries WP'!D$5)</f>
        <v>0</v>
      </c>
      <c r="E64" s="343">
        <f>SUMIFS('1.1 Staff cost'!$N$11:$N$102,'1.1 Staff cost'!$A$11:$A$102,'Beneficiaries WP'!$A64,'1.1 Staff cost'!$K$11:$K$102,'Beneficiaries WP'!E$5)+SUMIFS('1.2Travel cost&amp;1.3ind.sup. '!$T$11:$T$1306,'1.2Travel cost&amp;1.3ind.sup. '!$A$11:$A$1306,'Beneficiaries WP'!$A64,'1.2Travel cost&amp;1.3ind.sup. '!$L$11:$L$1306,'Beneficiaries WP'!E$5)+SUMIFS('1.2Travel cost&amp;1.3ind.sup. '!$U$11:$U$1306,'1.2Travel cost&amp;1.3ind.sup. '!$A$11:$A$1306,'Beneficiaries WP'!$A64,'1.2Travel cost&amp;1.3ind.sup. '!$L$11:$L$1306,'Beneficiaries WP'!E$5)+SUMIFS('1.4 Equipment'!$T$10:$T$209,'1.4 Equipment'!$A$10:$A$209,'Beneficiaries WP'!$A64,'1.4 Equipment'!$L$10:$L$209,'Beneficiaries WP'!E$5)+SUMIFS('1.5 Other costs'!$O$10:$O$309,'1.5 Other costs'!$A$10:$A$309,'Beneficiaries WP'!$A64,'1.5 Other costs'!$L$10:$L$309,'Beneficiaries WP'!E$5)</f>
        <v>0</v>
      </c>
      <c r="F64" s="343">
        <f>SUMIFS('1.1 Staff cost'!$N$11:$N$102,'1.1 Staff cost'!$A$11:$A$102,'Beneficiaries WP'!$A64,'1.1 Staff cost'!$K$11:$K$102,'Beneficiaries WP'!F$5)+SUMIFS('1.2Travel cost&amp;1.3ind.sup. '!$T$11:$T$1306,'1.2Travel cost&amp;1.3ind.sup. '!$A$11:$A$1306,'Beneficiaries WP'!$A64,'1.2Travel cost&amp;1.3ind.sup. '!$L$11:$L$1306,'Beneficiaries WP'!F$5)+SUMIFS('1.2Travel cost&amp;1.3ind.sup. '!$U$11:$U$1306,'1.2Travel cost&amp;1.3ind.sup. '!$A$11:$A$1306,'Beneficiaries WP'!$A64,'1.2Travel cost&amp;1.3ind.sup. '!$L$11:$L$1306,'Beneficiaries WP'!F$5)+SUMIFS('1.4 Equipment'!$T$10:$T$209,'1.4 Equipment'!$A$10:$A$209,'Beneficiaries WP'!$A64,'1.4 Equipment'!$L$10:$L$209,'Beneficiaries WP'!F$5)+SUMIFS('1.5 Other costs'!$O$10:$O$309,'1.5 Other costs'!$A$10:$A$309,'Beneficiaries WP'!$A64,'1.5 Other costs'!$L$10:$L$309,'Beneficiaries WP'!F$5)</f>
        <v>0</v>
      </c>
      <c r="G64" s="343">
        <f>SUMIFS('1.1 Staff cost'!$N$11:$N$102,'1.1 Staff cost'!$A$11:$A$102,'Beneficiaries WP'!$A64,'1.1 Staff cost'!$K$11:$K$102,'Beneficiaries WP'!G$5)+SUMIFS('1.2Travel cost&amp;1.3ind.sup. '!$T$11:$T$1306,'1.2Travel cost&amp;1.3ind.sup. '!$A$11:$A$1306,'Beneficiaries WP'!$A64,'1.2Travel cost&amp;1.3ind.sup. '!$L$11:$L$1306,'Beneficiaries WP'!G$5)+SUMIFS('1.2Travel cost&amp;1.3ind.sup. '!$U$11:$U$1306,'1.2Travel cost&amp;1.3ind.sup. '!$A$11:$A$1306,'Beneficiaries WP'!$A64,'1.2Travel cost&amp;1.3ind.sup. '!$L$11:$L$1306,'Beneficiaries WP'!G$5)+SUMIFS('1.4 Equipment'!$T$10:$T$209,'1.4 Equipment'!$A$10:$A$209,'Beneficiaries WP'!$A64,'1.4 Equipment'!$L$10:$L$209,'Beneficiaries WP'!G$5)+SUMIFS('1.5 Other costs'!$O$10:$O$309,'1.5 Other costs'!$A$10:$A$309,'Beneficiaries WP'!$A64,'1.5 Other costs'!$L$10:$L$309,'Beneficiaries WP'!G$5)</f>
        <v>0</v>
      </c>
      <c r="H64" s="343">
        <f>SUMIFS('1.1 Staff cost'!$N$11:$N$102,'1.1 Staff cost'!$A$11:$A$102,'Beneficiaries WP'!$A64,'1.1 Staff cost'!$K$11:$K$102,'Beneficiaries WP'!H$5)+SUMIFS('1.2Travel cost&amp;1.3ind.sup. '!$T$11:$T$1306,'1.2Travel cost&amp;1.3ind.sup. '!$A$11:$A$1306,'Beneficiaries WP'!$A64,'1.2Travel cost&amp;1.3ind.sup. '!$L$11:$L$1306,'Beneficiaries WP'!H$5)+SUMIFS('1.2Travel cost&amp;1.3ind.sup. '!$U$11:$U$1306,'1.2Travel cost&amp;1.3ind.sup. '!$A$11:$A$1306,'Beneficiaries WP'!$A64,'1.2Travel cost&amp;1.3ind.sup. '!$L$11:$L$1306,'Beneficiaries WP'!H$5)+SUMIFS('1.4 Equipment'!$T$10:$T$209,'1.4 Equipment'!$A$10:$A$209,'Beneficiaries WP'!$A64,'1.4 Equipment'!$L$10:$L$209,'Beneficiaries WP'!H$5)+SUMIFS('1.5 Other costs'!$O$10:$O$309,'1.5 Other costs'!$A$10:$A$309,'Beneficiaries WP'!$A64,'1.5 Other costs'!$L$10:$L$309,'Beneficiaries WP'!H$5)</f>
        <v>0</v>
      </c>
      <c r="I64" s="343">
        <f>SUMIFS('1.1 Staff cost'!$N$11:$N$102,'1.1 Staff cost'!$A$11:$A$102,'Beneficiaries WP'!$A64,'1.1 Staff cost'!$K$11:$K$102,'Beneficiaries WP'!I$5)+SUMIFS('1.2Travel cost&amp;1.3ind.sup. '!$T$11:$T$1306,'1.2Travel cost&amp;1.3ind.sup. '!$A$11:$A$1306,'Beneficiaries WP'!$A64,'1.2Travel cost&amp;1.3ind.sup. '!$L$11:$L$1306,'Beneficiaries WP'!I$5)+SUMIFS('1.2Travel cost&amp;1.3ind.sup. '!$U$11:$U$1306,'1.2Travel cost&amp;1.3ind.sup. '!$A$11:$A$1306,'Beneficiaries WP'!$A64,'1.2Travel cost&amp;1.3ind.sup. '!$L$11:$L$1306,'Beneficiaries WP'!I$5)+SUMIFS('1.4 Equipment'!$T$10:$T$209,'1.4 Equipment'!$A$10:$A$209,'Beneficiaries WP'!$A64,'1.4 Equipment'!$L$10:$L$209,'Beneficiaries WP'!I$5)+SUMIFS('1.5 Other costs'!$O$10:$O$309,'1.5 Other costs'!$A$10:$A$309,'Beneficiaries WP'!$A64,'1.5 Other costs'!$L$10:$L$309,'Beneficiaries WP'!I$5)</f>
        <v>0</v>
      </c>
      <c r="J64" s="343">
        <f>SUMIFS('1.1 Staff cost'!$N$11:$N$102,'1.1 Staff cost'!$A$11:$A$102,'Beneficiaries WP'!$A64,'1.1 Staff cost'!$K$11:$K$102,'Beneficiaries WP'!J$5)+SUMIFS('1.2Travel cost&amp;1.3ind.sup. '!$T$11:$T$1306,'1.2Travel cost&amp;1.3ind.sup. '!$A$11:$A$1306,'Beneficiaries WP'!$A64,'1.2Travel cost&amp;1.3ind.sup. '!$L$11:$L$1306,'Beneficiaries WP'!J$5)+SUMIFS('1.2Travel cost&amp;1.3ind.sup. '!$U$11:$U$1306,'1.2Travel cost&amp;1.3ind.sup. '!$A$11:$A$1306,'Beneficiaries WP'!$A64,'1.2Travel cost&amp;1.3ind.sup. '!$L$11:$L$1306,'Beneficiaries WP'!J$5)+SUMIFS('1.4 Equipment'!$T$10:$T$209,'1.4 Equipment'!$A$10:$A$209,'Beneficiaries WP'!$A64,'1.4 Equipment'!$L$10:$L$209,'Beneficiaries WP'!J$5)+SUMIFS('1.5 Other costs'!$O$10:$O$309,'1.5 Other costs'!$A$10:$A$309,'Beneficiaries WP'!$A64,'1.5 Other costs'!$L$10:$L$309,'Beneficiaries WP'!J$5)</f>
        <v>0</v>
      </c>
      <c r="K64" s="343">
        <f>SUMIFS('1.1 Staff cost'!$N$11:$N$102,'1.1 Staff cost'!$A$11:$A$102,'Beneficiaries WP'!$A64,'1.1 Staff cost'!$K$11:$K$102,'Beneficiaries WP'!K$5)+SUMIFS('1.2Travel cost&amp;1.3ind.sup. '!$T$11:$T$1306,'1.2Travel cost&amp;1.3ind.sup. '!$A$11:$A$1306,'Beneficiaries WP'!$A64,'1.2Travel cost&amp;1.3ind.sup. '!$L$11:$L$1306,'Beneficiaries WP'!K$5)+SUMIFS('1.2Travel cost&amp;1.3ind.sup. '!$U$11:$U$1306,'1.2Travel cost&amp;1.3ind.sup. '!$A$11:$A$1306,'Beneficiaries WP'!$A64,'1.2Travel cost&amp;1.3ind.sup. '!$L$11:$L$1306,'Beneficiaries WP'!K$5)+SUMIFS('1.4 Equipment'!$T$10:$T$209,'1.4 Equipment'!$A$10:$A$209,'Beneficiaries WP'!$A64,'1.4 Equipment'!$L$10:$L$209,'Beneficiaries WP'!K$5)+SUMIFS('1.5 Other costs'!$O$10:$O$309,'1.5 Other costs'!$A$10:$A$309,'Beneficiaries WP'!$A64,'1.5 Other costs'!$L$10:$L$309,'Beneficiaries WP'!K$5)</f>
        <v>0</v>
      </c>
      <c r="L64" s="343">
        <f>SUMIFS('1.1 Staff cost'!$N$11:$N$102,'1.1 Staff cost'!$A$11:$A$102,'Beneficiaries WP'!$A64,'1.1 Staff cost'!$K$11:$K$102,'Beneficiaries WP'!L$5)+SUMIFS('1.2Travel cost&amp;1.3ind.sup. '!$T$11:$T$1306,'1.2Travel cost&amp;1.3ind.sup. '!$A$11:$A$1306,'Beneficiaries WP'!$A64,'1.2Travel cost&amp;1.3ind.sup. '!$L$11:$L$1306,'Beneficiaries WP'!L$5)+SUMIFS('1.2Travel cost&amp;1.3ind.sup. '!$U$11:$U$1306,'1.2Travel cost&amp;1.3ind.sup. '!$A$11:$A$1306,'Beneficiaries WP'!$A64,'1.2Travel cost&amp;1.3ind.sup. '!$L$11:$L$1306,'Beneficiaries WP'!L$5)+SUMIFS('1.4 Equipment'!$T$10:$T$209,'1.4 Equipment'!$A$10:$A$209,'Beneficiaries WP'!$A64,'1.4 Equipment'!$L$10:$L$209,'Beneficiaries WP'!L$5)+SUMIFS('1.5 Other costs'!$O$10:$O$309,'1.5 Other costs'!$A$10:$A$309,'Beneficiaries WP'!$A64,'1.5 Other costs'!$L$10:$L$309,'Beneficiaries WP'!L$5)</f>
        <v>0</v>
      </c>
      <c r="M64" s="343">
        <f>SUMIFS('1.1 Staff cost'!$N$11:$N$102,'1.1 Staff cost'!$A$11:$A$102,'Beneficiaries WP'!$A64,'1.1 Staff cost'!$K$11:$K$102,'Beneficiaries WP'!M$5)+SUMIFS('1.2Travel cost&amp;1.3ind.sup. '!$T$11:$T$1306,'1.2Travel cost&amp;1.3ind.sup. '!$A$11:$A$1306,'Beneficiaries WP'!$A64,'1.2Travel cost&amp;1.3ind.sup. '!$L$11:$L$1306,'Beneficiaries WP'!M$5)+SUMIFS('1.2Travel cost&amp;1.3ind.sup. '!$U$11:$U$1306,'1.2Travel cost&amp;1.3ind.sup. '!$A$11:$A$1306,'Beneficiaries WP'!$A64,'1.2Travel cost&amp;1.3ind.sup. '!$L$11:$L$1306,'Beneficiaries WP'!M$5)+SUMIFS('1.4 Equipment'!$T$10:$T$209,'1.4 Equipment'!$A$10:$A$209,'Beneficiaries WP'!$A64,'1.4 Equipment'!$L$10:$L$209,'Beneficiaries WP'!M$5)+SUMIFS('1.5 Other costs'!$O$10:$O$309,'1.5 Other costs'!$A$10:$A$309,'Beneficiaries WP'!$A64,'1.5 Other costs'!$L$10:$L$309,'Beneficiaries WP'!M$5)</f>
        <v>0</v>
      </c>
      <c r="N64" s="343">
        <f>SUMIFS('1.1 Staff cost'!$N$11:$N$102,'1.1 Staff cost'!$A$11:$A$102,'Beneficiaries WP'!$A64,'1.1 Staff cost'!$K$11:$K$102,'Beneficiaries WP'!N$5)+SUMIFS('1.2Travel cost&amp;1.3ind.sup. '!$T$11:$T$1306,'1.2Travel cost&amp;1.3ind.sup. '!$A$11:$A$1306,'Beneficiaries WP'!$A64,'1.2Travel cost&amp;1.3ind.sup. '!$L$11:$L$1306,'Beneficiaries WP'!N$5)+SUMIFS('1.2Travel cost&amp;1.3ind.sup. '!$U$11:$U$1306,'1.2Travel cost&amp;1.3ind.sup. '!$A$11:$A$1306,'Beneficiaries WP'!$A64,'1.2Travel cost&amp;1.3ind.sup. '!$L$11:$L$1306,'Beneficiaries WP'!N$5)+SUMIFS('1.4 Equipment'!$T$10:$T$209,'1.4 Equipment'!$A$10:$A$209,'Beneficiaries WP'!$A64,'1.4 Equipment'!$L$10:$L$209,'Beneficiaries WP'!N$5)+SUMIFS('1.5 Other costs'!$O$10:$O$309,'1.5 Other costs'!$A$10:$A$309,'Beneficiaries WP'!$A64,'1.5 Other costs'!$L$10:$L$309,'Beneficiaries WP'!N$5)</f>
        <v>0</v>
      </c>
      <c r="O64" s="343">
        <f>SUMIFS('1.1 Staff cost'!$N$11:$N$102,'1.1 Staff cost'!$A$11:$A$102,'Beneficiaries WP'!$A64,'1.1 Staff cost'!$K$11:$K$102,'Beneficiaries WP'!O$5)+SUMIFS('1.2Travel cost&amp;1.3ind.sup. '!$T$11:$T$1306,'1.2Travel cost&amp;1.3ind.sup. '!$A$11:$A$1306,'Beneficiaries WP'!$A64,'1.2Travel cost&amp;1.3ind.sup. '!$L$11:$L$1306,'Beneficiaries WP'!O$5)+SUMIFS('1.2Travel cost&amp;1.3ind.sup. '!$U$11:$U$1306,'1.2Travel cost&amp;1.3ind.sup. '!$A$11:$A$1306,'Beneficiaries WP'!$A64,'1.2Travel cost&amp;1.3ind.sup. '!$L$11:$L$1306,'Beneficiaries WP'!O$5)+SUMIFS('1.4 Equipment'!$T$10:$T$209,'1.4 Equipment'!$A$10:$A$209,'Beneficiaries WP'!$A64,'1.4 Equipment'!$L$10:$L$209,'Beneficiaries WP'!O$5)+SUMIFS('1.5 Other costs'!$O$10:$O$309,'1.5 Other costs'!$A$10:$A$309,'Beneficiaries WP'!$A64,'1.5 Other costs'!$L$10:$L$309,'Beneficiaries WP'!O$5)</f>
        <v>0</v>
      </c>
      <c r="P64" s="341">
        <f t="shared" si="2"/>
        <v>0</v>
      </c>
      <c r="Q64" s="344" t="str">
        <f t="shared" si="4"/>
        <v/>
      </c>
      <c r="R64" s="342" t="e">
        <f>+(P64*$R$7)*('Summary Financial Statement'!$K$24/'Summary Financial Statement'!$H$24)</f>
        <v>#DIV/0!</v>
      </c>
      <c r="S64" s="445" t="e">
        <f>+Beneficiaries!#REF!</f>
        <v>#REF!</v>
      </c>
      <c r="T64" s="445" t="e">
        <f>+Beneficiaries!#REF!</f>
        <v>#REF!</v>
      </c>
      <c r="U64" s="443" t="str">
        <f>IF(Beneficiaries!L64=0,"",Beneficiaries!L64)</f>
        <v/>
      </c>
      <c r="V64" s="444" t="str">
        <f>IF(Beneficiaries!M64=0,"",Beneficiaries!M64)</f>
        <v/>
      </c>
      <c r="W64" s="354" t="e">
        <f>#REF!</f>
        <v>#REF!</v>
      </c>
      <c r="X64" s="75"/>
      <c r="Y64" s="12" t="str">
        <f t="shared" si="3"/>
        <v/>
      </c>
      <c r="Z64" s="336"/>
      <c r="AA64" s="333">
        <f>+DAYS360('Summary Financial Statement'!$I$9,'Summary Financial Statement'!$L$9)/30</f>
        <v>0</v>
      </c>
      <c r="AB64" s="334">
        <f t="shared" si="5"/>
        <v>0</v>
      </c>
      <c r="AC64" s="335">
        <f>IF(Y64="",0,'Summary Financial Statement'!$Q$22*'Summary Financial Statement'!$E$24*'Beneficiaries WP'!Q64*'Beneficiaries WP'!$AB64)</f>
        <v>0</v>
      </c>
    </row>
    <row r="65" spans="1:29" ht="13.5" x14ac:dyDescent="0.25">
      <c r="A65" s="141" t="s">
        <v>202</v>
      </c>
      <c r="B65" s="437">
        <f>+Beneficiaries!B65</f>
        <v>0</v>
      </c>
      <c r="C65" s="435">
        <f>+Beneficiaries!C65</f>
        <v>0</v>
      </c>
      <c r="D65" s="343">
        <f>SUMIFS('1.1 Staff cost'!$N$11:$N$102,'1.1 Staff cost'!$A$11:$A$102,'Beneficiaries WP'!$A65,'1.1 Staff cost'!$K$11:$K$102,'Beneficiaries WP'!D$5)+SUMIFS('1.2Travel cost&amp;1.3ind.sup. '!$T$11:$T$1306,'1.2Travel cost&amp;1.3ind.sup. '!$A$11:$A$1306,'Beneficiaries WP'!$A65,'1.2Travel cost&amp;1.3ind.sup. '!$L$11:$L$1306,'Beneficiaries WP'!D$5)+SUMIFS('1.2Travel cost&amp;1.3ind.sup. '!$U$11:$U$1306,'1.2Travel cost&amp;1.3ind.sup. '!$A$11:$A$1306,'Beneficiaries WP'!$A65,'1.2Travel cost&amp;1.3ind.sup. '!$L$11:$L$1306,'Beneficiaries WP'!D$5)+SUMIFS('1.4 Equipment'!$T$10:$T$209,'1.4 Equipment'!$A$10:$A$209,'Beneficiaries WP'!$A65,'1.4 Equipment'!$L$10:$L$209,'Beneficiaries WP'!D$5)+SUMIFS('1.5 Other costs'!$O$10:$O$309,'1.5 Other costs'!$A$10:$A$309,'Beneficiaries WP'!$A65,'1.5 Other costs'!$L$10:$L$309,'Beneficiaries WP'!D$5)</f>
        <v>0</v>
      </c>
      <c r="E65" s="343">
        <f>SUMIFS('1.1 Staff cost'!$N$11:$N$102,'1.1 Staff cost'!$A$11:$A$102,'Beneficiaries WP'!$A65,'1.1 Staff cost'!$K$11:$K$102,'Beneficiaries WP'!E$5)+SUMIFS('1.2Travel cost&amp;1.3ind.sup. '!$T$11:$T$1306,'1.2Travel cost&amp;1.3ind.sup. '!$A$11:$A$1306,'Beneficiaries WP'!$A65,'1.2Travel cost&amp;1.3ind.sup. '!$L$11:$L$1306,'Beneficiaries WP'!E$5)+SUMIFS('1.2Travel cost&amp;1.3ind.sup. '!$U$11:$U$1306,'1.2Travel cost&amp;1.3ind.sup. '!$A$11:$A$1306,'Beneficiaries WP'!$A65,'1.2Travel cost&amp;1.3ind.sup. '!$L$11:$L$1306,'Beneficiaries WP'!E$5)+SUMIFS('1.4 Equipment'!$T$10:$T$209,'1.4 Equipment'!$A$10:$A$209,'Beneficiaries WP'!$A65,'1.4 Equipment'!$L$10:$L$209,'Beneficiaries WP'!E$5)+SUMIFS('1.5 Other costs'!$O$10:$O$309,'1.5 Other costs'!$A$10:$A$309,'Beneficiaries WP'!$A65,'1.5 Other costs'!$L$10:$L$309,'Beneficiaries WP'!E$5)</f>
        <v>0</v>
      </c>
      <c r="F65" s="343">
        <f>SUMIFS('1.1 Staff cost'!$N$11:$N$102,'1.1 Staff cost'!$A$11:$A$102,'Beneficiaries WP'!$A65,'1.1 Staff cost'!$K$11:$K$102,'Beneficiaries WP'!F$5)+SUMIFS('1.2Travel cost&amp;1.3ind.sup. '!$T$11:$T$1306,'1.2Travel cost&amp;1.3ind.sup. '!$A$11:$A$1306,'Beneficiaries WP'!$A65,'1.2Travel cost&amp;1.3ind.sup. '!$L$11:$L$1306,'Beneficiaries WP'!F$5)+SUMIFS('1.2Travel cost&amp;1.3ind.sup. '!$U$11:$U$1306,'1.2Travel cost&amp;1.3ind.sup. '!$A$11:$A$1306,'Beneficiaries WP'!$A65,'1.2Travel cost&amp;1.3ind.sup. '!$L$11:$L$1306,'Beneficiaries WP'!F$5)+SUMIFS('1.4 Equipment'!$T$10:$T$209,'1.4 Equipment'!$A$10:$A$209,'Beneficiaries WP'!$A65,'1.4 Equipment'!$L$10:$L$209,'Beneficiaries WP'!F$5)+SUMIFS('1.5 Other costs'!$O$10:$O$309,'1.5 Other costs'!$A$10:$A$309,'Beneficiaries WP'!$A65,'1.5 Other costs'!$L$10:$L$309,'Beneficiaries WP'!F$5)</f>
        <v>0</v>
      </c>
      <c r="G65" s="343">
        <f>SUMIFS('1.1 Staff cost'!$N$11:$N$102,'1.1 Staff cost'!$A$11:$A$102,'Beneficiaries WP'!$A65,'1.1 Staff cost'!$K$11:$K$102,'Beneficiaries WP'!G$5)+SUMIFS('1.2Travel cost&amp;1.3ind.sup. '!$T$11:$T$1306,'1.2Travel cost&amp;1.3ind.sup. '!$A$11:$A$1306,'Beneficiaries WP'!$A65,'1.2Travel cost&amp;1.3ind.sup. '!$L$11:$L$1306,'Beneficiaries WP'!G$5)+SUMIFS('1.2Travel cost&amp;1.3ind.sup. '!$U$11:$U$1306,'1.2Travel cost&amp;1.3ind.sup. '!$A$11:$A$1306,'Beneficiaries WP'!$A65,'1.2Travel cost&amp;1.3ind.sup. '!$L$11:$L$1306,'Beneficiaries WP'!G$5)+SUMIFS('1.4 Equipment'!$T$10:$T$209,'1.4 Equipment'!$A$10:$A$209,'Beneficiaries WP'!$A65,'1.4 Equipment'!$L$10:$L$209,'Beneficiaries WP'!G$5)+SUMIFS('1.5 Other costs'!$O$10:$O$309,'1.5 Other costs'!$A$10:$A$309,'Beneficiaries WP'!$A65,'1.5 Other costs'!$L$10:$L$309,'Beneficiaries WP'!G$5)</f>
        <v>0</v>
      </c>
      <c r="H65" s="343">
        <f>SUMIFS('1.1 Staff cost'!$N$11:$N$102,'1.1 Staff cost'!$A$11:$A$102,'Beneficiaries WP'!$A65,'1.1 Staff cost'!$K$11:$K$102,'Beneficiaries WP'!H$5)+SUMIFS('1.2Travel cost&amp;1.3ind.sup. '!$T$11:$T$1306,'1.2Travel cost&amp;1.3ind.sup. '!$A$11:$A$1306,'Beneficiaries WP'!$A65,'1.2Travel cost&amp;1.3ind.sup. '!$L$11:$L$1306,'Beneficiaries WP'!H$5)+SUMIFS('1.2Travel cost&amp;1.3ind.sup. '!$U$11:$U$1306,'1.2Travel cost&amp;1.3ind.sup. '!$A$11:$A$1306,'Beneficiaries WP'!$A65,'1.2Travel cost&amp;1.3ind.sup. '!$L$11:$L$1306,'Beneficiaries WP'!H$5)+SUMIFS('1.4 Equipment'!$T$10:$T$209,'1.4 Equipment'!$A$10:$A$209,'Beneficiaries WP'!$A65,'1.4 Equipment'!$L$10:$L$209,'Beneficiaries WP'!H$5)+SUMIFS('1.5 Other costs'!$O$10:$O$309,'1.5 Other costs'!$A$10:$A$309,'Beneficiaries WP'!$A65,'1.5 Other costs'!$L$10:$L$309,'Beneficiaries WP'!H$5)</f>
        <v>0</v>
      </c>
      <c r="I65" s="343">
        <f>SUMIFS('1.1 Staff cost'!$N$11:$N$102,'1.1 Staff cost'!$A$11:$A$102,'Beneficiaries WP'!$A65,'1.1 Staff cost'!$K$11:$K$102,'Beneficiaries WP'!I$5)+SUMIFS('1.2Travel cost&amp;1.3ind.sup. '!$T$11:$T$1306,'1.2Travel cost&amp;1.3ind.sup. '!$A$11:$A$1306,'Beneficiaries WP'!$A65,'1.2Travel cost&amp;1.3ind.sup. '!$L$11:$L$1306,'Beneficiaries WP'!I$5)+SUMIFS('1.2Travel cost&amp;1.3ind.sup. '!$U$11:$U$1306,'1.2Travel cost&amp;1.3ind.sup. '!$A$11:$A$1306,'Beneficiaries WP'!$A65,'1.2Travel cost&amp;1.3ind.sup. '!$L$11:$L$1306,'Beneficiaries WP'!I$5)+SUMIFS('1.4 Equipment'!$T$10:$T$209,'1.4 Equipment'!$A$10:$A$209,'Beneficiaries WP'!$A65,'1.4 Equipment'!$L$10:$L$209,'Beneficiaries WP'!I$5)+SUMIFS('1.5 Other costs'!$O$10:$O$309,'1.5 Other costs'!$A$10:$A$309,'Beneficiaries WP'!$A65,'1.5 Other costs'!$L$10:$L$309,'Beneficiaries WP'!I$5)</f>
        <v>0</v>
      </c>
      <c r="J65" s="343">
        <f>SUMIFS('1.1 Staff cost'!$N$11:$N$102,'1.1 Staff cost'!$A$11:$A$102,'Beneficiaries WP'!$A65,'1.1 Staff cost'!$K$11:$K$102,'Beneficiaries WP'!J$5)+SUMIFS('1.2Travel cost&amp;1.3ind.sup. '!$T$11:$T$1306,'1.2Travel cost&amp;1.3ind.sup. '!$A$11:$A$1306,'Beneficiaries WP'!$A65,'1.2Travel cost&amp;1.3ind.sup. '!$L$11:$L$1306,'Beneficiaries WP'!J$5)+SUMIFS('1.2Travel cost&amp;1.3ind.sup. '!$U$11:$U$1306,'1.2Travel cost&amp;1.3ind.sup. '!$A$11:$A$1306,'Beneficiaries WP'!$A65,'1.2Travel cost&amp;1.3ind.sup. '!$L$11:$L$1306,'Beneficiaries WP'!J$5)+SUMIFS('1.4 Equipment'!$T$10:$T$209,'1.4 Equipment'!$A$10:$A$209,'Beneficiaries WP'!$A65,'1.4 Equipment'!$L$10:$L$209,'Beneficiaries WP'!J$5)+SUMIFS('1.5 Other costs'!$O$10:$O$309,'1.5 Other costs'!$A$10:$A$309,'Beneficiaries WP'!$A65,'1.5 Other costs'!$L$10:$L$309,'Beneficiaries WP'!J$5)</f>
        <v>0</v>
      </c>
      <c r="K65" s="343">
        <f>SUMIFS('1.1 Staff cost'!$N$11:$N$102,'1.1 Staff cost'!$A$11:$A$102,'Beneficiaries WP'!$A65,'1.1 Staff cost'!$K$11:$K$102,'Beneficiaries WP'!K$5)+SUMIFS('1.2Travel cost&amp;1.3ind.sup. '!$T$11:$T$1306,'1.2Travel cost&amp;1.3ind.sup. '!$A$11:$A$1306,'Beneficiaries WP'!$A65,'1.2Travel cost&amp;1.3ind.sup. '!$L$11:$L$1306,'Beneficiaries WP'!K$5)+SUMIFS('1.2Travel cost&amp;1.3ind.sup. '!$U$11:$U$1306,'1.2Travel cost&amp;1.3ind.sup. '!$A$11:$A$1306,'Beneficiaries WP'!$A65,'1.2Travel cost&amp;1.3ind.sup. '!$L$11:$L$1306,'Beneficiaries WP'!K$5)+SUMIFS('1.4 Equipment'!$T$10:$T$209,'1.4 Equipment'!$A$10:$A$209,'Beneficiaries WP'!$A65,'1.4 Equipment'!$L$10:$L$209,'Beneficiaries WP'!K$5)+SUMIFS('1.5 Other costs'!$O$10:$O$309,'1.5 Other costs'!$A$10:$A$309,'Beneficiaries WP'!$A65,'1.5 Other costs'!$L$10:$L$309,'Beneficiaries WP'!K$5)</f>
        <v>0</v>
      </c>
      <c r="L65" s="343">
        <f>SUMIFS('1.1 Staff cost'!$N$11:$N$102,'1.1 Staff cost'!$A$11:$A$102,'Beneficiaries WP'!$A65,'1.1 Staff cost'!$K$11:$K$102,'Beneficiaries WP'!L$5)+SUMIFS('1.2Travel cost&amp;1.3ind.sup. '!$T$11:$T$1306,'1.2Travel cost&amp;1.3ind.sup. '!$A$11:$A$1306,'Beneficiaries WP'!$A65,'1.2Travel cost&amp;1.3ind.sup. '!$L$11:$L$1306,'Beneficiaries WP'!L$5)+SUMIFS('1.2Travel cost&amp;1.3ind.sup. '!$U$11:$U$1306,'1.2Travel cost&amp;1.3ind.sup. '!$A$11:$A$1306,'Beneficiaries WP'!$A65,'1.2Travel cost&amp;1.3ind.sup. '!$L$11:$L$1306,'Beneficiaries WP'!L$5)+SUMIFS('1.4 Equipment'!$T$10:$T$209,'1.4 Equipment'!$A$10:$A$209,'Beneficiaries WP'!$A65,'1.4 Equipment'!$L$10:$L$209,'Beneficiaries WP'!L$5)+SUMIFS('1.5 Other costs'!$O$10:$O$309,'1.5 Other costs'!$A$10:$A$309,'Beneficiaries WP'!$A65,'1.5 Other costs'!$L$10:$L$309,'Beneficiaries WP'!L$5)</f>
        <v>0</v>
      </c>
      <c r="M65" s="343">
        <f>SUMIFS('1.1 Staff cost'!$N$11:$N$102,'1.1 Staff cost'!$A$11:$A$102,'Beneficiaries WP'!$A65,'1.1 Staff cost'!$K$11:$K$102,'Beneficiaries WP'!M$5)+SUMIFS('1.2Travel cost&amp;1.3ind.sup. '!$T$11:$T$1306,'1.2Travel cost&amp;1.3ind.sup. '!$A$11:$A$1306,'Beneficiaries WP'!$A65,'1.2Travel cost&amp;1.3ind.sup. '!$L$11:$L$1306,'Beneficiaries WP'!M$5)+SUMIFS('1.2Travel cost&amp;1.3ind.sup. '!$U$11:$U$1306,'1.2Travel cost&amp;1.3ind.sup. '!$A$11:$A$1306,'Beneficiaries WP'!$A65,'1.2Travel cost&amp;1.3ind.sup. '!$L$11:$L$1306,'Beneficiaries WP'!M$5)+SUMIFS('1.4 Equipment'!$T$10:$T$209,'1.4 Equipment'!$A$10:$A$209,'Beneficiaries WP'!$A65,'1.4 Equipment'!$L$10:$L$209,'Beneficiaries WP'!M$5)+SUMIFS('1.5 Other costs'!$O$10:$O$309,'1.5 Other costs'!$A$10:$A$309,'Beneficiaries WP'!$A65,'1.5 Other costs'!$L$10:$L$309,'Beneficiaries WP'!M$5)</f>
        <v>0</v>
      </c>
      <c r="N65" s="343">
        <f>SUMIFS('1.1 Staff cost'!$N$11:$N$102,'1.1 Staff cost'!$A$11:$A$102,'Beneficiaries WP'!$A65,'1.1 Staff cost'!$K$11:$K$102,'Beneficiaries WP'!N$5)+SUMIFS('1.2Travel cost&amp;1.3ind.sup. '!$T$11:$T$1306,'1.2Travel cost&amp;1.3ind.sup. '!$A$11:$A$1306,'Beneficiaries WP'!$A65,'1.2Travel cost&amp;1.3ind.sup. '!$L$11:$L$1306,'Beneficiaries WP'!N$5)+SUMIFS('1.2Travel cost&amp;1.3ind.sup. '!$U$11:$U$1306,'1.2Travel cost&amp;1.3ind.sup. '!$A$11:$A$1306,'Beneficiaries WP'!$A65,'1.2Travel cost&amp;1.3ind.sup. '!$L$11:$L$1306,'Beneficiaries WP'!N$5)+SUMIFS('1.4 Equipment'!$T$10:$T$209,'1.4 Equipment'!$A$10:$A$209,'Beneficiaries WP'!$A65,'1.4 Equipment'!$L$10:$L$209,'Beneficiaries WP'!N$5)+SUMIFS('1.5 Other costs'!$O$10:$O$309,'1.5 Other costs'!$A$10:$A$309,'Beneficiaries WP'!$A65,'1.5 Other costs'!$L$10:$L$309,'Beneficiaries WP'!N$5)</f>
        <v>0</v>
      </c>
      <c r="O65" s="343">
        <f>SUMIFS('1.1 Staff cost'!$N$11:$N$102,'1.1 Staff cost'!$A$11:$A$102,'Beneficiaries WP'!$A65,'1.1 Staff cost'!$K$11:$K$102,'Beneficiaries WP'!O$5)+SUMIFS('1.2Travel cost&amp;1.3ind.sup. '!$T$11:$T$1306,'1.2Travel cost&amp;1.3ind.sup. '!$A$11:$A$1306,'Beneficiaries WP'!$A65,'1.2Travel cost&amp;1.3ind.sup. '!$L$11:$L$1306,'Beneficiaries WP'!O$5)+SUMIFS('1.2Travel cost&amp;1.3ind.sup. '!$U$11:$U$1306,'1.2Travel cost&amp;1.3ind.sup. '!$A$11:$A$1306,'Beneficiaries WP'!$A65,'1.2Travel cost&amp;1.3ind.sup. '!$L$11:$L$1306,'Beneficiaries WP'!O$5)+SUMIFS('1.4 Equipment'!$T$10:$T$209,'1.4 Equipment'!$A$10:$A$209,'Beneficiaries WP'!$A65,'1.4 Equipment'!$L$10:$L$209,'Beneficiaries WP'!O$5)+SUMIFS('1.5 Other costs'!$O$10:$O$309,'1.5 Other costs'!$A$10:$A$309,'Beneficiaries WP'!$A65,'1.5 Other costs'!$L$10:$L$309,'Beneficiaries WP'!O$5)</f>
        <v>0</v>
      </c>
      <c r="P65" s="341">
        <f t="shared" si="2"/>
        <v>0</v>
      </c>
      <c r="Q65" s="344" t="str">
        <f t="shared" si="4"/>
        <v/>
      </c>
      <c r="R65" s="342" t="e">
        <f>+(P65*$R$7)*('Summary Financial Statement'!$K$24/'Summary Financial Statement'!$H$24)</f>
        <v>#DIV/0!</v>
      </c>
      <c r="S65" s="445" t="e">
        <f>+Beneficiaries!#REF!</f>
        <v>#REF!</v>
      </c>
      <c r="T65" s="445" t="e">
        <f>+Beneficiaries!#REF!</f>
        <v>#REF!</v>
      </c>
      <c r="U65" s="443" t="str">
        <f>IF(Beneficiaries!L65=0,"",Beneficiaries!L65)</f>
        <v/>
      </c>
      <c r="V65" s="444" t="str">
        <f>IF(Beneficiaries!M65=0,"",Beneficiaries!M65)</f>
        <v/>
      </c>
      <c r="W65" s="354" t="e">
        <f>#REF!</f>
        <v>#REF!</v>
      </c>
      <c r="X65" s="75"/>
      <c r="Y65" s="12" t="str">
        <f t="shared" si="3"/>
        <v/>
      </c>
      <c r="Z65" s="336"/>
      <c r="AA65" s="333">
        <f>+DAYS360('Summary Financial Statement'!$I$9,'Summary Financial Statement'!$L$9)/30</f>
        <v>0</v>
      </c>
      <c r="AB65" s="334">
        <f t="shared" si="5"/>
        <v>0</v>
      </c>
      <c r="AC65" s="335">
        <f>IF(Y65="",0,'Summary Financial Statement'!$Q$22*'Summary Financial Statement'!$E$24*'Beneficiaries WP'!Q65*'Beneficiaries WP'!$AB65)</f>
        <v>0</v>
      </c>
    </row>
    <row r="66" spans="1:29" ht="13.5" x14ac:dyDescent="0.25">
      <c r="A66" s="141" t="s">
        <v>203</v>
      </c>
      <c r="B66" s="437">
        <f>+Beneficiaries!B66</f>
        <v>0</v>
      </c>
      <c r="C66" s="435">
        <f>+Beneficiaries!C66</f>
        <v>0</v>
      </c>
      <c r="D66" s="343">
        <f>SUMIFS('1.1 Staff cost'!$N$11:$N$102,'1.1 Staff cost'!$A$11:$A$102,'Beneficiaries WP'!$A66,'1.1 Staff cost'!$K$11:$K$102,'Beneficiaries WP'!D$5)+SUMIFS('1.2Travel cost&amp;1.3ind.sup. '!$T$11:$T$1306,'1.2Travel cost&amp;1.3ind.sup. '!$A$11:$A$1306,'Beneficiaries WP'!$A66,'1.2Travel cost&amp;1.3ind.sup. '!$L$11:$L$1306,'Beneficiaries WP'!D$5)+SUMIFS('1.2Travel cost&amp;1.3ind.sup. '!$U$11:$U$1306,'1.2Travel cost&amp;1.3ind.sup. '!$A$11:$A$1306,'Beneficiaries WP'!$A66,'1.2Travel cost&amp;1.3ind.sup. '!$L$11:$L$1306,'Beneficiaries WP'!D$5)+SUMIFS('1.4 Equipment'!$T$10:$T$209,'1.4 Equipment'!$A$10:$A$209,'Beneficiaries WP'!$A66,'1.4 Equipment'!$L$10:$L$209,'Beneficiaries WP'!D$5)+SUMIFS('1.5 Other costs'!$O$10:$O$309,'1.5 Other costs'!$A$10:$A$309,'Beneficiaries WP'!$A66,'1.5 Other costs'!$L$10:$L$309,'Beneficiaries WP'!D$5)</f>
        <v>0</v>
      </c>
      <c r="E66" s="343">
        <f>SUMIFS('1.1 Staff cost'!$N$11:$N$102,'1.1 Staff cost'!$A$11:$A$102,'Beneficiaries WP'!$A66,'1.1 Staff cost'!$K$11:$K$102,'Beneficiaries WP'!E$5)+SUMIFS('1.2Travel cost&amp;1.3ind.sup. '!$T$11:$T$1306,'1.2Travel cost&amp;1.3ind.sup. '!$A$11:$A$1306,'Beneficiaries WP'!$A66,'1.2Travel cost&amp;1.3ind.sup. '!$L$11:$L$1306,'Beneficiaries WP'!E$5)+SUMIFS('1.2Travel cost&amp;1.3ind.sup. '!$U$11:$U$1306,'1.2Travel cost&amp;1.3ind.sup. '!$A$11:$A$1306,'Beneficiaries WP'!$A66,'1.2Travel cost&amp;1.3ind.sup. '!$L$11:$L$1306,'Beneficiaries WP'!E$5)+SUMIFS('1.4 Equipment'!$T$10:$T$209,'1.4 Equipment'!$A$10:$A$209,'Beneficiaries WP'!$A66,'1.4 Equipment'!$L$10:$L$209,'Beneficiaries WP'!E$5)+SUMIFS('1.5 Other costs'!$O$10:$O$309,'1.5 Other costs'!$A$10:$A$309,'Beneficiaries WP'!$A66,'1.5 Other costs'!$L$10:$L$309,'Beneficiaries WP'!E$5)</f>
        <v>0</v>
      </c>
      <c r="F66" s="343">
        <f>SUMIFS('1.1 Staff cost'!$N$11:$N$102,'1.1 Staff cost'!$A$11:$A$102,'Beneficiaries WP'!$A66,'1.1 Staff cost'!$K$11:$K$102,'Beneficiaries WP'!F$5)+SUMIFS('1.2Travel cost&amp;1.3ind.sup. '!$T$11:$T$1306,'1.2Travel cost&amp;1.3ind.sup. '!$A$11:$A$1306,'Beneficiaries WP'!$A66,'1.2Travel cost&amp;1.3ind.sup. '!$L$11:$L$1306,'Beneficiaries WP'!F$5)+SUMIFS('1.2Travel cost&amp;1.3ind.sup. '!$U$11:$U$1306,'1.2Travel cost&amp;1.3ind.sup. '!$A$11:$A$1306,'Beneficiaries WP'!$A66,'1.2Travel cost&amp;1.3ind.sup. '!$L$11:$L$1306,'Beneficiaries WP'!F$5)+SUMIFS('1.4 Equipment'!$T$10:$T$209,'1.4 Equipment'!$A$10:$A$209,'Beneficiaries WP'!$A66,'1.4 Equipment'!$L$10:$L$209,'Beneficiaries WP'!F$5)+SUMIFS('1.5 Other costs'!$O$10:$O$309,'1.5 Other costs'!$A$10:$A$309,'Beneficiaries WP'!$A66,'1.5 Other costs'!$L$10:$L$309,'Beneficiaries WP'!F$5)</f>
        <v>0</v>
      </c>
      <c r="G66" s="343">
        <f>SUMIFS('1.1 Staff cost'!$N$11:$N$102,'1.1 Staff cost'!$A$11:$A$102,'Beneficiaries WP'!$A66,'1.1 Staff cost'!$K$11:$K$102,'Beneficiaries WP'!G$5)+SUMIFS('1.2Travel cost&amp;1.3ind.sup. '!$T$11:$T$1306,'1.2Travel cost&amp;1.3ind.sup. '!$A$11:$A$1306,'Beneficiaries WP'!$A66,'1.2Travel cost&amp;1.3ind.sup. '!$L$11:$L$1306,'Beneficiaries WP'!G$5)+SUMIFS('1.2Travel cost&amp;1.3ind.sup. '!$U$11:$U$1306,'1.2Travel cost&amp;1.3ind.sup. '!$A$11:$A$1306,'Beneficiaries WP'!$A66,'1.2Travel cost&amp;1.3ind.sup. '!$L$11:$L$1306,'Beneficiaries WP'!G$5)+SUMIFS('1.4 Equipment'!$T$10:$T$209,'1.4 Equipment'!$A$10:$A$209,'Beneficiaries WP'!$A66,'1.4 Equipment'!$L$10:$L$209,'Beneficiaries WP'!G$5)+SUMIFS('1.5 Other costs'!$O$10:$O$309,'1.5 Other costs'!$A$10:$A$309,'Beneficiaries WP'!$A66,'1.5 Other costs'!$L$10:$L$309,'Beneficiaries WP'!G$5)</f>
        <v>0</v>
      </c>
      <c r="H66" s="343">
        <f>SUMIFS('1.1 Staff cost'!$N$11:$N$102,'1.1 Staff cost'!$A$11:$A$102,'Beneficiaries WP'!$A66,'1.1 Staff cost'!$K$11:$K$102,'Beneficiaries WP'!H$5)+SUMIFS('1.2Travel cost&amp;1.3ind.sup. '!$T$11:$T$1306,'1.2Travel cost&amp;1.3ind.sup. '!$A$11:$A$1306,'Beneficiaries WP'!$A66,'1.2Travel cost&amp;1.3ind.sup. '!$L$11:$L$1306,'Beneficiaries WP'!H$5)+SUMIFS('1.2Travel cost&amp;1.3ind.sup. '!$U$11:$U$1306,'1.2Travel cost&amp;1.3ind.sup. '!$A$11:$A$1306,'Beneficiaries WP'!$A66,'1.2Travel cost&amp;1.3ind.sup. '!$L$11:$L$1306,'Beneficiaries WP'!H$5)+SUMIFS('1.4 Equipment'!$T$10:$T$209,'1.4 Equipment'!$A$10:$A$209,'Beneficiaries WP'!$A66,'1.4 Equipment'!$L$10:$L$209,'Beneficiaries WP'!H$5)+SUMIFS('1.5 Other costs'!$O$10:$O$309,'1.5 Other costs'!$A$10:$A$309,'Beneficiaries WP'!$A66,'1.5 Other costs'!$L$10:$L$309,'Beneficiaries WP'!H$5)</f>
        <v>0</v>
      </c>
      <c r="I66" s="343">
        <f>SUMIFS('1.1 Staff cost'!$N$11:$N$102,'1.1 Staff cost'!$A$11:$A$102,'Beneficiaries WP'!$A66,'1.1 Staff cost'!$K$11:$K$102,'Beneficiaries WP'!I$5)+SUMIFS('1.2Travel cost&amp;1.3ind.sup. '!$T$11:$T$1306,'1.2Travel cost&amp;1.3ind.sup. '!$A$11:$A$1306,'Beneficiaries WP'!$A66,'1.2Travel cost&amp;1.3ind.sup. '!$L$11:$L$1306,'Beneficiaries WP'!I$5)+SUMIFS('1.2Travel cost&amp;1.3ind.sup. '!$U$11:$U$1306,'1.2Travel cost&amp;1.3ind.sup. '!$A$11:$A$1306,'Beneficiaries WP'!$A66,'1.2Travel cost&amp;1.3ind.sup. '!$L$11:$L$1306,'Beneficiaries WP'!I$5)+SUMIFS('1.4 Equipment'!$T$10:$T$209,'1.4 Equipment'!$A$10:$A$209,'Beneficiaries WP'!$A66,'1.4 Equipment'!$L$10:$L$209,'Beneficiaries WP'!I$5)+SUMIFS('1.5 Other costs'!$O$10:$O$309,'1.5 Other costs'!$A$10:$A$309,'Beneficiaries WP'!$A66,'1.5 Other costs'!$L$10:$L$309,'Beneficiaries WP'!I$5)</f>
        <v>0</v>
      </c>
      <c r="J66" s="343">
        <f>SUMIFS('1.1 Staff cost'!$N$11:$N$102,'1.1 Staff cost'!$A$11:$A$102,'Beneficiaries WP'!$A66,'1.1 Staff cost'!$K$11:$K$102,'Beneficiaries WP'!J$5)+SUMIFS('1.2Travel cost&amp;1.3ind.sup. '!$T$11:$T$1306,'1.2Travel cost&amp;1.3ind.sup. '!$A$11:$A$1306,'Beneficiaries WP'!$A66,'1.2Travel cost&amp;1.3ind.sup. '!$L$11:$L$1306,'Beneficiaries WP'!J$5)+SUMIFS('1.2Travel cost&amp;1.3ind.sup. '!$U$11:$U$1306,'1.2Travel cost&amp;1.3ind.sup. '!$A$11:$A$1306,'Beneficiaries WP'!$A66,'1.2Travel cost&amp;1.3ind.sup. '!$L$11:$L$1306,'Beneficiaries WP'!J$5)+SUMIFS('1.4 Equipment'!$T$10:$T$209,'1.4 Equipment'!$A$10:$A$209,'Beneficiaries WP'!$A66,'1.4 Equipment'!$L$10:$L$209,'Beneficiaries WP'!J$5)+SUMIFS('1.5 Other costs'!$O$10:$O$309,'1.5 Other costs'!$A$10:$A$309,'Beneficiaries WP'!$A66,'1.5 Other costs'!$L$10:$L$309,'Beneficiaries WP'!J$5)</f>
        <v>0</v>
      </c>
      <c r="K66" s="343">
        <f>SUMIFS('1.1 Staff cost'!$N$11:$N$102,'1.1 Staff cost'!$A$11:$A$102,'Beneficiaries WP'!$A66,'1.1 Staff cost'!$K$11:$K$102,'Beneficiaries WP'!K$5)+SUMIFS('1.2Travel cost&amp;1.3ind.sup. '!$T$11:$T$1306,'1.2Travel cost&amp;1.3ind.sup. '!$A$11:$A$1306,'Beneficiaries WP'!$A66,'1.2Travel cost&amp;1.3ind.sup. '!$L$11:$L$1306,'Beneficiaries WP'!K$5)+SUMIFS('1.2Travel cost&amp;1.3ind.sup. '!$U$11:$U$1306,'1.2Travel cost&amp;1.3ind.sup. '!$A$11:$A$1306,'Beneficiaries WP'!$A66,'1.2Travel cost&amp;1.3ind.sup. '!$L$11:$L$1306,'Beneficiaries WP'!K$5)+SUMIFS('1.4 Equipment'!$T$10:$T$209,'1.4 Equipment'!$A$10:$A$209,'Beneficiaries WP'!$A66,'1.4 Equipment'!$L$10:$L$209,'Beneficiaries WP'!K$5)+SUMIFS('1.5 Other costs'!$O$10:$O$309,'1.5 Other costs'!$A$10:$A$309,'Beneficiaries WP'!$A66,'1.5 Other costs'!$L$10:$L$309,'Beneficiaries WP'!K$5)</f>
        <v>0</v>
      </c>
      <c r="L66" s="343">
        <f>SUMIFS('1.1 Staff cost'!$N$11:$N$102,'1.1 Staff cost'!$A$11:$A$102,'Beneficiaries WP'!$A66,'1.1 Staff cost'!$K$11:$K$102,'Beneficiaries WP'!L$5)+SUMIFS('1.2Travel cost&amp;1.3ind.sup. '!$T$11:$T$1306,'1.2Travel cost&amp;1.3ind.sup. '!$A$11:$A$1306,'Beneficiaries WP'!$A66,'1.2Travel cost&amp;1.3ind.sup. '!$L$11:$L$1306,'Beneficiaries WP'!L$5)+SUMIFS('1.2Travel cost&amp;1.3ind.sup. '!$U$11:$U$1306,'1.2Travel cost&amp;1.3ind.sup. '!$A$11:$A$1306,'Beneficiaries WP'!$A66,'1.2Travel cost&amp;1.3ind.sup. '!$L$11:$L$1306,'Beneficiaries WP'!L$5)+SUMIFS('1.4 Equipment'!$T$10:$T$209,'1.4 Equipment'!$A$10:$A$209,'Beneficiaries WP'!$A66,'1.4 Equipment'!$L$10:$L$209,'Beneficiaries WP'!L$5)+SUMIFS('1.5 Other costs'!$O$10:$O$309,'1.5 Other costs'!$A$10:$A$309,'Beneficiaries WP'!$A66,'1.5 Other costs'!$L$10:$L$309,'Beneficiaries WP'!L$5)</f>
        <v>0</v>
      </c>
      <c r="M66" s="343">
        <f>SUMIFS('1.1 Staff cost'!$N$11:$N$102,'1.1 Staff cost'!$A$11:$A$102,'Beneficiaries WP'!$A66,'1.1 Staff cost'!$K$11:$K$102,'Beneficiaries WP'!M$5)+SUMIFS('1.2Travel cost&amp;1.3ind.sup. '!$T$11:$T$1306,'1.2Travel cost&amp;1.3ind.sup. '!$A$11:$A$1306,'Beneficiaries WP'!$A66,'1.2Travel cost&amp;1.3ind.sup. '!$L$11:$L$1306,'Beneficiaries WP'!M$5)+SUMIFS('1.2Travel cost&amp;1.3ind.sup. '!$U$11:$U$1306,'1.2Travel cost&amp;1.3ind.sup. '!$A$11:$A$1306,'Beneficiaries WP'!$A66,'1.2Travel cost&amp;1.3ind.sup. '!$L$11:$L$1306,'Beneficiaries WP'!M$5)+SUMIFS('1.4 Equipment'!$T$10:$T$209,'1.4 Equipment'!$A$10:$A$209,'Beneficiaries WP'!$A66,'1.4 Equipment'!$L$10:$L$209,'Beneficiaries WP'!M$5)+SUMIFS('1.5 Other costs'!$O$10:$O$309,'1.5 Other costs'!$A$10:$A$309,'Beneficiaries WP'!$A66,'1.5 Other costs'!$L$10:$L$309,'Beneficiaries WP'!M$5)</f>
        <v>0</v>
      </c>
      <c r="N66" s="343">
        <f>SUMIFS('1.1 Staff cost'!$N$11:$N$102,'1.1 Staff cost'!$A$11:$A$102,'Beneficiaries WP'!$A66,'1.1 Staff cost'!$K$11:$K$102,'Beneficiaries WP'!N$5)+SUMIFS('1.2Travel cost&amp;1.3ind.sup. '!$T$11:$T$1306,'1.2Travel cost&amp;1.3ind.sup. '!$A$11:$A$1306,'Beneficiaries WP'!$A66,'1.2Travel cost&amp;1.3ind.sup. '!$L$11:$L$1306,'Beneficiaries WP'!N$5)+SUMIFS('1.2Travel cost&amp;1.3ind.sup. '!$U$11:$U$1306,'1.2Travel cost&amp;1.3ind.sup. '!$A$11:$A$1306,'Beneficiaries WP'!$A66,'1.2Travel cost&amp;1.3ind.sup. '!$L$11:$L$1306,'Beneficiaries WP'!N$5)+SUMIFS('1.4 Equipment'!$T$10:$T$209,'1.4 Equipment'!$A$10:$A$209,'Beneficiaries WP'!$A66,'1.4 Equipment'!$L$10:$L$209,'Beneficiaries WP'!N$5)+SUMIFS('1.5 Other costs'!$O$10:$O$309,'1.5 Other costs'!$A$10:$A$309,'Beneficiaries WP'!$A66,'1.5 Other costs'!$L$10:$L$309,'Beneficiaries WP'!N$5)</f>
        <v>0</v>
      </c>
      <c r="O66" s="343">
        <f>SUMIFS('1.1 Staff cost'!$N$11:$N$102,'1.1 Staff cost'!$A$11:$A$102,'Beneficiaries WP'!$A66,'1.1 Staff cost'!$K$11:$K$102,'Beneficiaries WP'!O$5)+SUMIFS('1.2Travel cost&amp;1.3ind.sup. '!$T$11:$T$1306,'1.2Travel cost&amp;1.3ind.sup. '!$A$11:$A$1306,'Beneficiaries WP'!$A66,'1.2Travel cost&amp;1.3ind.sup. '!$L$11:$L$1306,'Beneficiaries WP'!O$5)+SUMIFS('1.2Travel cost&amp;1.3ind.sup. '!$U$11:$U$1306,'1.2Travel cost&amp;1.3ind.sup. '!$A$11:$A$1306,'Beneficiaries WP'!$A66,'1.2Travel cost&amp;1.3ind.sup. '!$L$11:$L$1306,'Beneficiaries WP'!O$5)+SUMIFS('1.4 Equipment'!$T$10:$T$209,'1.4 Equipment'!$A$10:$A$209,'Beneficiaries WP'!$A66,'1.4 Equipment'!$L$10:$L$209,'Beneficiaries WP'!O$5)+SUMIFS('1.5 Other costs'!$O$10:$O$309,'1.5 Other costs'!$A$10:$A$309,'Beneficiaries WP'!$A66,'1.5 Other costs'!$L$10:$L$309,'Beneficiaries WP'!O$5)</f>
        <v>0</v>
      </c>
      <c r="P66" s="341">
        <f t="shared" si="2"/>
        <v>0</v>
      </c>
      <c r="Q66" s="344" t="str">
        <f t="shared" si="4"/>
        <v/>
      </c>
      <c r="R66" s="342" t="e">
        <f>+(P66*$R$7)*('Summary Financial Statement'!$K$24/'Summary Financial Statement'!$H$24)</f>
        <v>#DIV/0!</v>
      </c>
      <c r="S66" s="445" t="e">
        <f>+Beneficiaries!#REF!</f>
        <v>#REF!</v>
      </c>
      <c r="T66" s="445" t="e">
        <f>+Beneficiaries!#REF!</f>
        <v>#REF!</v>
      </c>
      <c r="U66" s="443" t="str">
        <f>IF(Beneficiaries!L66=0,"",Beneficiaries!L66)</f>
        <v/>
      </c>
      <c r="V66" s="444" t="str">
        <f>IF(Beneficiaries!M66=0,"",Beneficiaries!M66)</f>
        <v/>
      </c>
      <c r="W66" s="354" t="e">
        <f>#REF!</f>
        <v>#REF!</v>
      </c>
      <c r="X66" s="75"/>
      <c r="Y66" s="12" t="str">
        <f t="shared" si="3"/>
        <v/>
      </c>
      <c r="Z66" s="336"/>
      <c r="AA66" s="333">
        <f>+DAYS360('Summary Financial Statement'!$I$9,'Summary Financial Statement'!$L$9)/30</f>
        <v>0</v>
      </c>
      <c r="AB66" s="334">
        <f t="shared" si="5"/>
        <v>0</v>
      </c>
      <c r="AC66" s="335">
        <f>IF(Y66="",0,'Summary Financial Statement'!$Q$22*'Summary Financial Statement'!$E$24*'Beneficiaries WP'!Q66*'Beneficiaries WP'!$AB66)</f>
        <v>0</v>
      </c>
    </row>
    <row r="67" spans="1:29" ht="13.5" x14ac:dyDescent="0.25">
      <c r="A67" s="141" t="s">
        <v>204</v>
      </c>
      <c r="B67" s="437">
        <f>+Beneficiaries!B67</f>
        <v>0</v>
      </c>
      <c r="C67" s="435">
        <f>+Beneficiaries!C67</f>
        <v>0</v>
      </c>
      <c r="D67" s="343">
        <f>SUMIFS('1.1 Staff cost'!$N$11:$N$102,'1.1 Staff cost'!$A$11:$A$102,'Beneficiaries WP'!$A67,'1.1 Staff cost'!$K$11:$K$102,'Beneficiaries WP'!D$5)+SUMIFS('1.2Travel cost&amp;1.3ind.sup. '!$T$11:$T$1306,'1.2Travel cost&amp;1.3ind.sup. '!$A$11:$A$1306,'Beneficiaries WP'!$A67,'1.2Travel cost&amp;1.3ind.sup. '!$L$11:$L$1306,'Beneficiaries WP'!D$5)+SUMIFS('1.2Travel cost&amp;1.3ind.sup. '!$U$11:$U$1306,'1.2Travel cost&amp;1.3ind.sup. '!$A$11:$A$1306,'Beneficiaries WP'!$A67,'1.2Travel cost&amp;1.3ind.sup. '!$L$11:$L$1306,'Beneficiaries WP'!D$5)+SUMIFS('1.4 Equipment'!$T$10:$T$209,'1.4 Equipment'!$A$10:$A$209,'Beneficiaries WP'!$A67,'1.4 Equipment'!$L$10:$L$209,'Beneficiaries WP'!D$5)+SUMIFS('1.5 Other costs'!$O$10:$O$309,'1.5 Other costs'!$A$10:$A$309,'Beneficiaries WP'!$A67,'1.5 Other costs'!$L$10:$L$309,'Beneficiaries WP'!D$5)</f>
        <v>0</v>
      </c>
      <c r="E67" s="343">
        <f>SUMIFS('1.1 Staff cost'!$N$11:$N$102,'1.1 Staff cost'!$A$11:$A$102,'Beneficiaries WP'!$A67,'1.1 Staff cost'!$K$11:$K$102,'Beneficiaries WP'!E$5)+SUMIFS('1.2Travel cost&amp;1.3ind.sup. '!$T$11:$T$1306,'1.2Travel cost&amp;1.3ind.sup. '!$A$11:$A$1306,'Beneficiaries WP'!$A67,'1.2Travel cost&amp;1.3ind.sup. '!$L$11:$L$1306,'Beneficiaries WP'!E$5)+SUMIFS('1.2Travel cost&amp;1.3ind.sup. '!$U$11:$U$1306,'1.2Travel cost&amp;1.3ind.sup. '!$A$11:$A$1306,'Beneficiaries WP'!$A67,'1.2Travel cost&amp;1.3ind.sup. '!$L$11:$L$1306,'Beneficiaries WP'!E$5)+SUMIFS('1.4 Equipment'!$T$10:$T$209,'1.4 Equipment'!$A$10:$A$209,'Beneficiaries WP'!$A67,'1.4 Equipment'!$L$10:$L$209,'Beneficiaries WP'!E$5)+SUMIFS('1.5 Other costs'!$O$10:$O$309,'1.5 Other costs'!$A$10:$A$309,'Beneficiaries WP'!$A67,'1.5 Other costs'!$L$10:$L$309,'Beneficiaries WP'!E$5)</f>
        <v>0</v>
      </c>
      <c r="F67" s="343">
        <f>SUMIFS('1.1 Staff cost'!$N$11:$N$102,'1.1 Staff cost'!$A$11:$A$102,'Beneficiaries WP'!$A67,'1.1 Staff cost'!$K$11:$K$102,'Beneficiaries WP'!F$5)+SUMIFS('1.2Travel cost&amp;1.3ind.sup. '!$T$11:$T$1306,'1.2Travel cost&amp;1.3ind.sup. '!$A$11:$A$1306,'Beneficiaries WP'!$A67,'1.2Travel cost&amp;1.3ind.sup. '!$L$11:$L$1306,'Beneficiaries WP'!F$5)+SUMIFS('1.2Travel cost&amp;1.3ind.sup. '!$U$11:$U$1306,'1.2Travel cost&amp;1.3ind.sup. '!$A$11:$A$1306,'Beneficiaries WP'!$A67,'1.2Travel cost&amp;1.3ind.sup. '!$L$11:$L$1306,'Beneficiaries WP'!F$5)+SUMIFS('1.4 Equipment'!$T$10:$T$209,'1.4 Equipment'!$A$10:$A$209,'Beneficiaries WP'!$A67,'1.4 Equipment'!$L$10:$L$209,'Beneficiaries WP'!F$5)+SUMIFS('1.5 Other costs'!$O$10:$O$309,'1.5 Other costs'!$A$10:$A$309,'Beneficiaries WP'!$A67,'1.5 Other costs'!$L$10:$L$309,'Beneficiaries WP'!F$5)</f>
        <v>0</v>
      </c>
      <c r="G67" s="343">
        <f>SUMIFS('1.1 Staff cost'!$N$11:$N$102,'1.1 Staff cost'!$A$11:$A$102,'Beneficiaries WP'!$A67,'1.1 Staff cost'!$K$11:$K$102,'Beneficiaries WP'!G$5)+SUMIFS('1.2Travel cost&amp;1.3ind.sup. '!$T$11:$T$1306,'1.2Travel cost&amp;1.3ind.sup. '!$A$11:$A$1306,'Beneficiaries WP'!$A67,'1.2Travel cost&amp;1.3ind.sup. '!$L$11:$L$1306,'Beneficiaries WP'!G$5)+SUMIFS('1.2Travel cost&amp;1.3ind.sup. '!$U$11:$U$1306,'1.2Travel cost&amp;1.3ind.sup. '!$A$11:$A$1306,'Beneficiaries WP'!$A67,'1.2Travel cost&amp;1.3ind.sup. '!$L$11:$L$1306,'Beneficiaries WP'!G$5)+SUMIFS('1.4 Equipment'!$T$10:$T$209,'1.4 Equipment'!$A$10:$A$209,'Beneficiaries WP'!$A67,'1.4 Equipment'!$L$10:$L$209,'Beneficiaries WP'!G$5)+SUMIFS('1.5 Other costs'!$O$10:$O$309,'1.5 Other costs'!$A$10:$A$309,'Beneficiaries WP'!$A67,'1.5 Other costs'!$L$10:$L$309,'Beneficiaries WP'!G$5)</f>
        <v>0</v>
      </c>
      <c r="H67" s="343">
        <f>SUMIFS('1.1 Staff cost'!$N$11:$N$102,'1.1 Staff cost'!$A$11:$A$102,'Beneficiaries WP'!$A67,'1.1 Staff cost'!$K$11:$K$102,'Beneficiaries WP'!H$5)+SUMIFS('1.2Travel cost&amp;1.3ind.sup. '!$T$11:$T$1306,'1.2Travel cost&amp;1.3ind.sup. '!$A$11:$A$1306,'Beneficiaries WP'!$A67,'1.2Travel cost&amp;1.3ind.sup. '!$L$11:$L$1306,'Beneficiaries WP'!H$5)+SUMIFS('1.2Travel cost&amp;1.3ind.sup. '!$U$11:$U$1306,'1.2Travel cost&amp;1.3ind.sup. '!$A$11:$A$1306,'Beneficiaries WP'!$A67,'1.2Travel cost&amp;1.3ind.sup. '!$L$11:$L$1306,'Beneficiaries WP'!H$5)+SUMIFS('1.4 Equipment'!$T$10:$T$209,'1.4 Equipment'!$A$10:$A$209,'Beneficiaries WP'!$A67,'1.4 Equipment'!$L$10:$L$209,'Beneficiaries WP'!H$5)+SUMIFS('1.5 Other costs'!$O$10:$O$309,'1.5 Other costs'!$A$10:$A$309,'Beneficiaries WP'!$A67,'1.5 Other costs'!$L$10:$L$309,'Beneficiaries WP'!H$5)</f>
        <v>0</v>
      </c>
      <c r="I67" s="343">
        <f>SUMIFS('1.1 Staff cost'!$N$11:$N$102,'1.1 Staff cost'!$A$11:$A$102,'Beneficiaries WP'!$A67,'1.1 Staff cost'!$K$11:$K$102,'Beneficiaries WP'!I$5)+SUMIFS('1.2Travel cost&amp;1.3ind.sup. '!$T$11:$T$1306,'1.2Travel cost&amp;1.3ind.sup. '!$A$11:$A$1306,'Beneficiaries WP'!$A67,'1.2Travel cost&amp;1.3ind.sup. '!$L$11:$L$1306,'Beneficiaries WP'!I$5)+SUMIFS('1.2Travel cost&amp;1.3ind.sup. '!$U$11:$U$1306,'1.2Travel cost&amp;1.3ind.sup. '!$A$11:$A$1306,'Beneficiaries WP'!$A67,'1.2Travel cost&amp;1.3ind.sup. '!$L$11:$L$1306,'Beneficiaries WP'!I$5)+SUMIFS('1.4 Equipment'!$T$10:$T$209,'1.4 Equipment'!$A$10:$A$209,'Beneficiaries WP'!$A67,'1.4 Equipment'!$L$10:$L$209,'Beneficiaries WP'!I$5)+SUMIFS('1.5 Other costs'!$O$10:$O$309,'1.5 Other costs'!$A$10:$A$309,'Beneficiaries WP'!$A67,'1.5 Other costs'!$L$10:$L$309,'Beneficiaries WP'!I$5)</f>
        <v>0</v>
      </c>
      <c r="J67" s="343">
        <f>SUMIFS('1.1 Staff cost'!$N$11:$N$102,'1.1 Staff cost'!$A$11:$A$102,'Beneficiaries WP'!$A67,'1.1 Staff cost'!$K$11:$K$102,'Beneficiaries WP'!J$5)+SUMIFS('1.2Travel cost&amp;1.3ind.sup. '!$T$11:$T$1306,'1.2Travel cost&amp;1.3ind.sup. '!$A$11:$A$1306,'Beneficiaries WP'!$A67,'1.2Travel cost&amp;1.3ind.sup. '!$L$11:$L$1306,'Beneficiaries WP'!J$5)+SUMIFS('1.2Travel cost&amp;1.3ind.sup. '!$U$11:$U$1306,'1.2Travel cost&amp;1.3ind.sup. '!$A$11:$A$1306,'Beneficiaries WP'!$A67,'1.2Travel cost&amp;1.3ind.sup. '!$L$11:$L$1306,'Beneficiaries WP'!J$5)+SUMIFS('1.4 Equipment'!$T$10:$T$209,'1.4 Equipment'!$A$10:$A$209,'Beneficiaries WP'!$A67,'1.4 Equipment'!$L$10:$L$209,'Beneficiaries WP'!J$5)+SUMIFS('1.5 Other costs'!$O$10:$O$309,'1.5 Other costs'!$A$10:$A$309,'Beneficiaries WP'!$A67,'1.5 Other costs'!$L$10:$L$309,'Beneficiaries WP'!J$5)</f>
        <v>0</v>
      </c>
      <c r="K67" s="343">
        <f>SUMIFS('1.1 Staff cost'!$N$11:$N$102,'1.1 Staff cost'!$A$11:$A$102,'Beneficiaries WP'!$A67,'1.1 Staff cost'!$K$11:$K$102,'Beneficiaries WP'!K$5)+SUMIFS('1.2Travel cost&amp;1.3ind.sup. '!$T$11:$T$1306,'1.2Travel cost&amp;1.3ind.sup. '!$A$11:$A$1306,'Beneficiaries WP'!$A67,'1.2Travel cost&amp;1.3ind.sup. '!$L$11:$L$1306,'Beneficiaries WP'!K$5)+SUMIFS('1.2Travel cost&amp;1.3ind.sup. '!$U$11:$U$1306,'1.2Travel cost&amp;1.3ind.sup. '!$A$11:$A$1306,'Beneficiaries WP'!$A67,'1.2Travel cost&amp;1.3ind.sup. '!$L$11:$L$1306,'Beneficiaries WP'!K$5)+SUMIFS('1.4 Equipment'!$T$10:$T$209,'1.4 Equipment'!$A$10:$A$209,'Beneficiaries WP'!$A67,'1.4 Equipment'!$L$10:$L$209,'Beneficiaries WP'!K$5)+SUMIFS('1.5 Other costs'!$O$10:$O$309,'1.5 Other costs'!$A$10:$A$309,'Beneficiaries WP'!$A67,'1.5 Other costs'!$L$10:$L$309,'Beneficiaries WP'!K$5)</f>
        <v>0</v>
      </c>
      <c r="L67" s="343">
        <f>SUMIFS('1.1 Staff cost'!$N$11:$N$102,'1.1 Staff cost'!$A$11:$A$102,'Beneficiaries WP'!$A67,'1.1 Staff cost'!$K$11:$K$102,'Beneficiaries WP'!L$5)+SUMIFS('1.2Travel cost&amp;1.3ind.sup. '!$T$11:$T$1306,'1.2Travel cost&amp;1.3ind.sup. '!$A$11:$A$1306,'Beneficiaries WP'!$A67,'1.2Travel cost&amp;1.3ind.sup. '!$L$11:$L$1306,'Beneficiaries WP'!L$5)+SUMIFS('1.2Travel cost&amp;1.3ind.sup. '!$U$11:$U$1306,'1.2Travel cost&amp;1.3ind.sup. '!$A$11:$A$1306,'Beneficiaries WP'!$A67,'1.2Travel cost&amp;1.3ind.sup. '!$L$11:$L$1306,'Beneficiaries WP'!L$5)+SUMIFS('1.4 Equipment'!$T$10:$T$209,'1.4 Equipment'!$A$10:$A$209,'Beneficiaries WP'!$A67,'1.4 Equipment'!$L$10:$L$209,'Beneficiaries WP'!L$5)+SUMIFS('1.5 Other costs'!$O$10:$O$309,'1.5 Other costs'!$A$10:$A$309,'Beneficiaries WP'!$A67,'1.5 Other costs'!$L$10:$L$309,'Beneficiaries WP'!L$5)</f>
        <v>0</v>
      </c>
      <c r="M67" s="343">
        <f>SUMIFS('1.1 Staff cost'!$N$11:$N$102,'1.1 Staff cost'!$A$11:$A$102,'Beneficiaries WP'!$A67,'1.1 Staff cost'!$K$11:$K$102,'Beneficiaries WP'!M$5)+SUMIFS('1.2Travel cost&amp;1.3ind.sup. '!$T$11:$T$1306,'1.2Travel cost&amp;1.3ind.sup. '!$A$11:$A$1306,'Beneficiaries WP'!$A67,'1.2Travel cost&amp;1.3ind.sup. '!$L$11:$L$1306,'Beneficiaries WP'!M$5)+SUMIFS('1.2Travel cost&amp;1.3ind.sup. '!$U$11:$U$1306,'1.2Travel cost&amp;1.3ind.sup. '!$A$11:$A$1306,'Beneficiaries WP'!$A67,'1.2Travel cost&amp;1.3ind.sup. '!$L$11:$L$1306,'Beneficiaries WP'!M$5)+SUMIFS('1.4 Equipment'!$T$10:$T$209,'1.4 Equipment'!$A$10:$A$209,'Beneficiaries WP'!$A67,'1.4 Equipment'!$L$10:$L$209,'Beneficiaries WP'!M$5)+SUMIFS('1.5 Other costs'!$O$10:$O$309,'1.5 Other costs'!$A$10:$A$309,'Beneficiaries WP'!$A67,'1.5 Other costs'!$L$10:$L$309,'Beneficiaries WP'!M$5)</f>
        <v>0</v>
      </c>
      <c r="N67" s="343">
        <f>SUMIFS('1.1 Staff cost'!$N$11:$N$102,'1.1 Staff cost'!$A$11:$A$102,'Beneficiaries WP'!$A67,'1.1 Staff cost'!$K$11:$K$102,'Beneficiaries WP'!N$5)+SUMIFS('1.2Travel cost&amp;1.3ind.sup. '!$T$11:$T$1306,'1.2Travel cost&amp;1.3ind.sup. '!$A$11:$A$1306,'Beneficiaries WP'!$A67,'1.2Travel cost&amp;1.3ind.sup. '!$L$11:$L$1306,'Beneficiaries WP'!N$5)+SUMIFS('1.2Travel cost&amp;1.3ind.sup. '!$U$11:$U$1306,'1.2Travel cost&amp;1.3ind.sup. '!$A$11:$A$1306,'Beneficiaries WP'!$A67,'1.2Travel cost&amp;1.3ind.sup. '!$L$11:$L$1306,'Beneficiaries WP'!N$5)+SUMIFS('1.4 Equipment'!$T$10:$T$209,'1.4 Equipment'!$A$10:$A$209,'Beneficiaries WP'!$A67,'1.4 Equipment'!$L$10:$L$209,'Beneficiaries WP'!N$5)+SUMIFS('1.5 Other costs'!$O$10:$O$309,'1.5 Other costs'!$A$10:$A$309,'Beneficiaries WP'!$A67,'1.5 Other costs'!$L$10:$L$309,'Beneficiaries WP'!N$5)</f>
        <v>0</v>
      </c>
      <c r="O67" s="343">
        <f>SUMIFS('1.1 Staff cost'!$N$11:$N$102,'1.1 Staff cost'!$A$11:$A$102,'Beneficiaries WP'!$A67,'1.1 Staff cost'!$K$11:$K$102,'Beneficiaries WP'!O$5)+SUMIFS('1.2Travel cost&amp;1.3ind.sup. '!$T$11:$T$1306,'1.2Travel cost&amp;1.3ind.sup. '!$A$11:$A$1306,'Beneficiaries WP'!$A67,'1.2Travel cost&amp;1.3ind.sup. '!$L$11:$L$1306,'Beneficiaries WP'!O$5)+SUMIFS('1.2Travel cost&amp;1.3ind.sup. '!$U$11:$U$1306,'1.2Travel cost&amp;1.3ind.sup. '!$A$11:$A$1306,'Beneficiaries WP'!$A67,'1.2Travel cost&amp;1.3ind.sup. '!$L$11:$L$1306,'Beneficiaries WP'!O$5)+SUMIFS('1.4 Equipment'!$T$10:$T$209,'1.4 Equipment'!$A$10:$A$209,'Beneficiaries WP'!$A67,'1.4 Equipment'!$L$10:$L$209,'Beneficiaries WP'!O$5)+SUMIFS('1.5 Other costs'!$O$10:$O$309,'1.5 Other costs'!$A$10:$A$309,'Beneficiaries WP'!$A67,'1.5 Other costs'!$L$10:$L$309,'Beneficiaries WP'!O$5)</f>
        <v>0</v>
      </c>
      <c r="P67" s="341">
        <f t="shared" si="2"/>
        <v>0</v>
      </c>
      <c r="Q67" s="344" t="str">
        <f t="shared" si="4"/>
        <v/>
      </c>
      <c r="R67" s="342" t="e">
        <f>+(P67*$R$7)*('Summary Financial Statement'!$K$24/'Summary Financial Statement'!$H$24)</f>
        <v>#DIV/0!</v>
      </c>
      <c r="S67" s="445" t="e">
        <f>+Beneficiaries!#REF!</f>
        <v>#REF!</v>
      </c>
      <c r="T67" s="445" t="e">
        <f>+Beneficiaries!#REF!</f>
        <v>#REF!</v>
      </c>
      <c r="U67" s="443" t="str">
        <f>IF(Beneficiaries!L67=0,"",Beneficiaries!L67)</f>
        <v/>
      </c>
      <c r="V67" s="444" t="str">
        <f>IF(Beneficiaries!M67=0,"",Beneficiaries!M67)</f>
        <v/>
      </c>
      <c r="W67" s="354" t="e">
        <f>#REF!</f>
        <v>#REF!</v>
      </c>
      <c r="X67" s="75"/>
      <c r="Y67" s="12" t="str">
        <f t="shared" si="3"/>
        <v/>
      </c>
      <c r="Z67" s="336"/>
      <c r="AA67" s="333">
        <f>+DAYS360('Summary Financial Statement'!$I$9,'Summary Financial Statement'!$L$9)/30</f>
        <v>0</v>
      </c>
      <c r="AB67" s="334">
        <f t="shared" si="5"/>
        <v>0</v>
      </c>
      <c r="AC67" s="335">
        <f>IF(Y67="",0,'Summary Financial Statement'!$Q$22*'Summary Financial Statement'!$E$24*'Beneficiaries WP'!Q67*'Beneficiaries WP'!$AB67)</f>
        <v>0</v>
      </c>
    </row>
    <row r="68" spans="1:29" ht="13.5" x14ac:dyDescent="0.25">
      <c r="A68" s="141" t="s">
        <v>205</v>
      </c>
      <c r="B68" s="437">
        <f>+Beneficiaries!B68</f>
        <v>0</v>
      </c>
      <c r="C68" s="435">
        <f>+Beneficiaries!C68</f>
        <v>0</v>
      </c>
      <c r="D68" s="343">
        <f>SUMIFS('1.1 Staff cost'!$N$11:$N$102,'1.1 Staff cost'!$A$11:$A$102,'Beneficiaries WP'!$A68,'1.1 Staff cost'!$K$11:$K$102,'Beneficiaries WP'!D$5)+SUMIFS('1.2Travel cost&amp;1.3ind.sup. '!$T$11:$T$1306,'1.2Travel cost&amp;1.3ind.sup. '!$A$11:$A$1306,'Beneficiaries WP'!$A68,'1.2Travel cost&amp;1.3ind.sup. '!$L$11:$L$1306,'Beneficiaries WP'!D$5)+SUMIFS('1.2Travel cost&amp;1.3ind.sup. '!$U$11:$U$1306,'1.2Travel cost&amp;1.3ind.sup. '!$A$11:$A$1306,'Beneficiaries WP'!$A68,'1.2Travel cost&amp;1.3ind.sup. '!$L$11:$L$1306,'Beneficiaries WP'!D$5)+SUMIFS('1.4 Equipment'!$T$10:$T$209,'1.4 Equipment'!$A$10:$A$209,'Beneficiaries WP'!$A68,'1.4 Equipment'!$L$10:$L$209,'Beneficiaries WP'!D$5)+SUMIFS('1.5 Other costs'!$O$10:$O$309,'1.5 Other costs'!$A$10:$A$309,'Beneficiaries WP'!$A68,'1.5 Other costs'!$L$10:$L$309,'Beneficiaries WP'!D$5)</f>
        <v>0</v>
      </c>
      <c r="E68" s="343">
        <f>SUMIFS('1.1 Staff cost'!$N$11:$N$102,'1.1 Staff cost'!$A$11:$A$102,'Beneficiaries WP'!$A68,'1.1 Staff cost'!$K$11:$K$102,'Beneficiaries WP'!E$5)+SUMIFS('1.2Travel cost&amp;1.3ind.sup. '!$T$11:$T$1306,'1.2Travel cost&amp;1.3ind.sup. '!$A$11:$A$1306,'Beneficiaries WP'!$A68,'1.2Travel cost&amp;1.3ind.sup. '!$L$11:$L$1306,'Beneficiaries WP'!E$5)+SUMIFS('1.2Travel cost&amp;1.3ind.sup. '!$U$11:$U$1306,'1.2Travel cost&amp;1.3ind.sup. '!$A$11:$A$1306,'Beneficiaries WP'!$A68,'1.2Travel cost&amp;1.3ind.sup. '!$L$11:$L$1306,'Beneficiaries WP'!E$5)+SUMIFS('1.4 Equipment'!$T$10:$T$209,'1.4 Equipment'!$A$10:$A$209,'Beneficiaries WP'!$A68,'1.4 Equipment'!$L$10:$L$209,'Beneficiaries WP'!E$5)+SUMIFS('1.5 Other costs'!$O$10:$O$309,'1.5 Other costs'!$A$10:$A$309,'Beneficiaries WP'!$A68,'1.5 Other costs'!$L$10:$L$309,'Beneficiaries WP'!E$5)</f>
        <v>0</v>
      </c>
      <c r="F68" s="343">
        <f>SUMIFS('1.1 Staff cost'!$N$11:$N$102,'1.1 Staff cost'!$A$11:$A$102,'Beneficiaries WP'!$A68,'1.1 Staff cost'!$K$11:$K$102,'Beneficiaries WP'!F$5)+SUMIFS('1.2Travel cost&amp;1.3ind.sup. '!$T$11:$T$1306,'1.2Travel cost&amp;1.3ind.sup. '!$A$11:$A$1306,'Beneficiaries WP'!$A68,'1.2Travel cost&amp;1.3ind.sup. '!$L$11:$L$1306,'Beneficiaries WP'!F$5)+SUMIFS('1.2Travel cost&amp;1.3ind.sup. '!$U$11:$U$1306,'1.2Travel cost&amp;1.3ind.sup. '!$A$11:$A$1306,'Beneficiaries WP'!$A68,'1.2Travel cost&amp;1.3ind.sup. '!$L$11:$L$1306,'Beneficiaries WP'!F$5)+SUMIFS('1.4 Equipment'!$T$10:$T$209,'1.4 Equipment'!$A$10:$A$209,'Beneficiaries WP'!$A68,'1.4 Equipment'!$L$10:$L$209,'Beneficiaries WP'!F$5)+SUMIFS('1.5 Other costs'!$O$10:$O$309,'1.5 Other costs'!$A$10:$A$309,'Beneficiaries WP'!$A68,'1.5 Other costs'!$L$10:$L$309,'Beneficiaries WP'!F$5)</f>
        <v>0</v>
      </c>
      <c r="G68" s="343">
        <f>SUMIFS('1.1 Staff cost'!$N$11:$N$102,'1.1 Staff cost'!$A$11:$A$102,'Beneficiaries WP'!$A68,'1.1 Staff cost'!$K$11:$K$102,'Beneficiaries WP'!G$5)+SUMIFS('1.2Travel cost&amp;1.3ind.sup. '!$T$11:$T$1306,'1.2Travel cost&amp;1.3ind.sup. '!$A$11:$A$1306,'Beneficiaries WP'!$A68,'1.2Travel cost&amp;1.3ind.sup. '!$L$11:$L$1306,'Beneficiaries WP'!G$5)+SUMIFS('1.2Travel cost&amp;1.3ind.sup. '!$U$11:$U$1306,'1.2Travel cost&amp;1.3ind.sup. '!$A$11:$A$1306,'Beneficiaries WP'!$A68,'1.2Travel cost&amp;1.3ind.sup. '!$L$11:$L$1306,'Beneficiaries WP'!G$5)+SUMIFS('1.4 Equipment'!$T$10:$T$209,'1.4 Equipment'!$A$10:$A$209,'Beneficiaries WP'!$A68,'1.4 Equipment'!$L$10:$L$209,'Beneficiaries WP'!G$5)+SUMIFS('1.5 Other costs'!$O$10:$O$309,'1.5 Other costs'!$A$10:$A$309,'Beneficiaries WP'!$A68,'1.5 Other costs'!$L$10:$L$309,'Beneficiaries WP'!G$5)</f>
        <v>0</v>
      </c>
      <c r="H68" s="343">
        <f>SUMIFS('1.1 Staff cost'!$N$11:$N$102,'1.1 Staff cost'!$A$11:$A$102,'Beneficiaries WP'!$A68,'1.1 Staff cost'!$K$11:$K$102,'Beneficiaries WP'!H$5)+SUMIFS('1.2Travel cost&amp;1.3ind.sup. '!$T$11:$T$1306,'1.2Travel cost&amp;1.3ind.sup. '!$A$11:$A$1306,'Beneficiaries WP'!$A68,'1.2Travel cost&amp;1.3ind.sup. '!$L$11:$L$1306,'Beneficiaries WP'!H$5)+SUMIFS('1.2Travel cost&amp;1.3ind.sup. '!$U$11:$U$1306,'1.2Travel cost&amp;1.3ind.sup. '!$A$11:$A$1306,'Beneficiaries WP'!$A68,'1.2Travel cost&amp;1.3ind.sup. '!$L$11:$L$1306,'Beneficiaries WP'!H$5)+SUMIFS('1.4 Equipment'!$T$10:$T$209,'1.4 Equipment'!$A$10:$A$209,'Beneficiaries WP'!$A68,'1.4 Equipment'!$L$10:$L$209,'Beneficiaries WP'!H$5)+SUMIFS('1.5 Other costs'!$O$10:$O$309,'1.5 Other costs'!$A$10:$A$309,'Beneficiaries WP'!$A68,'1.5 Other costs'!$L$10:$L$309,'Beneficiaries WP'!H$5)</f>
        <v>0</v>
      </c>
      <c r="I68" s="343">
        <f>SUMIFS('1.1 Staff cost'!$N$11:$N$102,'1.1 Staff cost'!$A$11:$A$102,'Beneficiaries WP'!$A68,'1.1 Staff cost'!$K$11:$K$102,'Beneficiaries WP'!I$5)+SUMIFS('1.2Travel cost&amp;1.3ind.sup. '!$T$11:$T$1306,'1.2Travel cost&amp;1.3ind.sup. '!$A$11:$A$1306,'Beneficiaries WP'!$A68,'1.2Travel cost&amp;1.3ind.sup. '!$L$11:$L$1306,'Beneficiaries WP'!I$5)+SUMIFS('1.2Travel cost&amp;1.3ind.sup. '!$U$11:$U$1306,'1.2Travel cost&amp;1.3ind.sup. '!$A$11:$A$1306,'Beneficiaries WP'!$A68,'1.2Travel cost&amp;1.3ind.sup. '!$L$11:$L$1306,'Beneficiaries WP'!I$5)+SUMIFS('1.4 Equipment'!$T$10:$T$209,'1.4 Equipment'!$A$10:$A$209,'Beneficiaries WP'!$A68,'1.4 Equipment'!$L$10:$L$209,'Beneficiaries WP'!I$5)+SUMIFS('1.5 Other costs'!$O$10:$O$309,'1.5 Other costs'!$A$10:$A$309,'Beneficiaries WP'!$A68,'1.5 Other costs'!$L$10:$L$309,'Beneficiaries WP'!I$5)</f>
        <v>0</v>
      </c>
      <c r="J68" s="343">
        <f>SUMIFS('1.1 Staff cost'!$N$11:$N$102,'1.1 Staff cost'!$A$11:$A$102,'Beneficiaries WP'!$A68,'1.1 Staff cost'!$K$11:$K$102,'Beneficiaries WP'!J$5)+SUMIFS('1.2Travel cost&amp;1.3ind.sup. '!$T$11:$T$1306,'1.2Travel cost&amp;1.3ind.sup. '!$A$11:$A$1306,'Beneficiaries WP'!$A68,'1.2Travel cost&amp;1.3ind.sup. '!$L$11:$L$1306,'Beneficiaries WP'!J$5)+SUMIFS('1.2Travel cost&amp;1.3ind.sup. '!$U$11:$U$1306,'1.2Travel cost&amp;1.3ind.sup. '!$A$11:$A$1306,'Beneficiaries WP'!$A68,'1.2Travel cost&amp;1.3ind.sup. '!$L$11:$L$1306,'Beneficiaries WP'!J$5)+SUMIFS('1.4 Equipment'!$T$10:$T$209,'1.4 Equipment'!$A$10:$A$209,'Beneficiaries WP'!$A68,'1.4 Equipment'!$L$10:$L$209,'Beneficiaries WP'!J$5)+SUMIFS('1.5 Other costs'!$O$10:$O$309,'1.5 Other costs'!$A$10:$A$309,'Beneficiaries WP'!$A68,'1.5 Other costs'!$L$10:$L$309,'Beneficiaries WP'!J$5)</f>
        <v>0</v>
      </c>
      <c r="K68" s="343">
        <f>SUMIFS('1.1 Staff cost'!$N$11:$N$102,'1.1 Staff cost'!$A$11:$A$102,'Beneficiaries WP'!$A68,'1.1 Staff cost'!$K$11:$K$102,'Beneficiaries WP'!K$5)+SUMIFS('1.2Travel cost&amp;1.3ind.sup. '!$T$11:$T$1306,'1.2Travel cost&amp;1.3ind.sup. '!$A$11:$A$1306,'Beneficiaries WP'!$A68,'1.2Travel cost&amp;1.3ind.sup. '!$L$11:$L$1306,'Beneficiaries WP'!K$5)+SUMIFS('1.2Travel cost&amp;1.3ind.sup. '!$U$11:$U$1306,'1.2Travel cost&amp;1.3ind.sup. '!$A$11:$A$1306,'Beneficiaries WP'!$A68,'1.2Travel cost&amp;1.3ind.sup. '!$L$11:$L$1306,'Beneficiaries WP'!K$5)+SUMIFS('1.4 Equipment'!$T$10:$T$209,'1.4 Equipment'!$A$10:$A$209,'Beneficiaries WP'!$A68,'1.4 Equipment'!$L$10:$L$209,'Beneficiaries WP'!K$5)+SUMIFS('1.5 Other costs'!$O$10:$O$309,'1.5 Other costs'!$A$10:$A$309,'Beneficiaries WP'!$A68,'1.5 Other costs'!$L$10:$L$309,'Beneficiaries WP'!K$5)</f>
        <v>0</v>
      </c>
      <c r="L68" s="343">
        <f>SUMIFS('1.1 Staff cost'!$N$11:$N$102,'1.1 Staff cost'!$A$11:$A$102,'Beneficiaries WP'!$A68,'1.1 Staff cost'!$K$11:$K$102,'Beneficiaries WP'!L$5)+SUMIFS('1.2Travel cost&amp;1.3ind.sup. '!$T$11:$T$1306,'1.2Travel cost&amp;1.3ind.sup. '!$A$11:$A$1306,'Beneficiaries WP'!$A68,'1.2Travel cost&amp;1.3ind.sup. '!$L$11:$L$1306,'Beneficiaries WP'!L$5)+SUMIFS('1.2Travel cost&amp;1.3ind.sup. '!$U$11:$U$1306,'1.2Travel cost&amp;1.3ind.sup. '!$A$11:$A$1306,'Beneficiaries WP'!$A68,'1.2Travel cost&amp;1.3ind.sup. '!$L$11:$L$1306,'Beneficiaries WP'!L$5)+SUMIFS('1.4 Equipment'!$T$10:$T$209,'1.4 Equipment'!$A$10:$A$209,'Beneficiaries WP'!$A68,'1.4 Equipment'!$L$10:$L$209,'Beneficiaries WP'!L$5)+SUMIFS('1.5 Other costs'!$O$10:$O$309,'1.5 Other costs'!$A$10:$A$309,'Beneficiaries WP'!$A68,'1.5 Other costs'!$L$10:$L$309,'Beneficiaries WP'!L$5)</f>
        <v>0</v>
      </c>
      <c r="M68" s="343">
        <f>SUMIFS('1.1 Staff cost'!$N$11:$N$102,'1.1 Staff cost'!$A$11:$A$102,'Beneficiaries WP'!$A68,'1.1 Staff cost'!$K$11:$K$102,'Beneficiaries WP'!M$5)+SUMIFS('1.2Travel cost&amp;1.3ind.sup. '!$T$11:$T$1306,'1.2Travel cost&amp;1.3ind.sup. '!$A$11:$A$1306,'Beneficiaries WP'!$A68,'1.2Travel cost&amp;1.3ind.sup. '!$L$11:$L$1306,'Beneficiaries WP'!M$5)+SUMIFS('1.2Travel cost&amp;1.3ind.sup. '!$U$11:$U$1306,'1.2Travel cost&amp;1.3ind.sup. '!$A$11:$A$1306,'Beneficiaries WP'!$A68,'1.2Travel cost&amp;1.3ind.sup. '!$L$11:$L$1306,'Beneficiaries WP'!M$5)+SUMIFS('1.4 Equipment'!$T$10:$T$209,'1.4 Equipment'!$A$10:$A$209,'Beneficiaries WP'!$A68,'1.4 Equipment'!$L$10:$L$209,'Beneficiaries WP'!M$5)+SUMIFS('1.5 Other costs'!$O$10:$O$309,'1.5 Other costs'!$A$10:$A$309,'Beneficiaries WP'!$A68,'1.5 Other costs'!$L$10:$L$309,'Beneficiaries WP'!M$5)</f>
        <v>0</v>
      </c>
      <c r="N68" s="343">
        <f>SUMIFS('1.1 Staff cost'!$N$11:$N$102,'1.1 Staff cost'!$A$11:$A$102,'Beneficiaries WP'!$A68,'1.1 Staff cost'!$K$11:$K$102,'Beneficiaries WP'!N$5)+SUMIFS('1.2Travel cost&amp;1.3ind.sup. '!$T$11:$T$1306,'1.2Travel cost&amp;1.3ind.sup. '!$A$11:$A$1306,'Beneficiaries WP'!$A68,'1.2Travel cost&amp;1.3ind.sup. '!$L$11:$L$1306,'Beneficiaries WP'!N$5)+SUMIFS('1.2Travel cost&amp;1.3ind.sup. '!$U$11:$U$1306,'1.2Travel cost&amp;1.3ind.sup. '!$A$11:$A$1306,'Beneficiaries WP'!$A68,'1.2Travel cost&amp;1.3ind.sup. '!$L$11:$L$1306,'Beneficiaries WP'!N$5)+SUMIFS('1.4 Equipment'!$T$10:$T$209,'1.4 Equipment'!$A$10:$A$209,'Beneficiaries WP'!$A68,'1.4 Equipment'!$L$10:$L$209,'Beneficiaries WP'!N$5)+SUMIFS('1.5 Other costs'!$O$10:$O$309,'1.5 Other costs'!$A$10:$A$309,'Beneficiaries WP'!$A68,'1.5 Other costs'!$L$10:$L$309,'Beneficiaries WP'!N$5)</f>
        <v>0</v>
      </c>
      <c r="O68" s="343">
        <f>SUMIFS('1.1 Staff cost'!$N$11:$N$102,'1.1 Staff cost'!$A$11:$A$102,'Beneficiaries WP'!$A68,'1.1 Staff cost'!$K$11:$K$102,'Beneficiaries WP'!O$5)+SUMIFS('1.2Travel cost&amp;1.3ind.sup. '!$T$11:$T$1306,'1.2Travel cost&amp;1.3ind.sup. '!$A$11:$A$1306,'Beneficiaries WP'!$A68,'1.2Travel cost&amp;1.3ind.sup. '!$L$11:$L$1306,'Beneficiaries WP'!O$5)+SUMIFS('1.2Travel cost&amp;1.3ind.sup. '!$U$11:$U$1306,'1.2Travel cost&amp;1.3ind.sup. '!$A$11:$A$1306,'Beneficiaries WP'!$A68,'1.2Travel cost&amp;1.3ind.sup. '!$L$11:$L$1306,'Beneficiaries WP'!O$5)+SUMIFS('1.4 Equipment'!$T$10:$T$209,'1.4 Equipment'!$A$10:$A$209,'Beneficiaries WP'!$A68,'1.4 Equipment'!$L$10:$L$209,'Beneficiaries WP'!O$5)+SUMIFS('1.5 Other costs'!$O$10:$O$309,'1.5 Other costs'!$A$10:$A$309,'Beneficiaries WP'!$A68,'1.5 Other costs'!$L$10:$L$309,'Beneficiaries WP'!O$5)</f>
        <v>0</v>
      </c>
      <c r="P68" s="341">
        <f t="shared" si="2"/>
        <v>0</v>
      </c>
      <c r="Q68" s="344" t="str">
        <f t="shared" si="4"/>
        <v/>
      </c>
      <c r="R68" s="342" t="e">
        <f>+(P68*$R$7)*('Summary Financial Statement'!$K$24/'Summary Financial Statement'!$H$24)</f>
        <v>#DIV/0!</v>
      </c>
      <c r="S68" s="445" t="e">
        <f>+Beneficiaries!#REF!</f>
        <v>#REF!</v>
      </c>
      <c r="T68" s="445" t="e">
        <f>+Beneficiaries!#REF!</f>
        <v>#REF!</v>
      </c>
      <c r="U68" s="443" t="str">
        <f>IF(Beneficiaries!L68=0,"",Beneficiaries!L68)</f>
        <v/>
      </c>
      <c r="V68" s="444" t="str">
        <f>IF(Beneficiaries!M68=0,"",Beneficiaries!M68)</f>
        <v/>
      </c>
      <c r="W68" s="354" t="e">
        <f>#REF!</f>
        <v>#REF!</v>
      </c>
      <c r="X68" s="75"/>
      <c r="Y68" s="12" t="str">
        <f t="shared" si="3"/>
        <v/>
      </c>
      <c r="Z68" s="336"/>
      <c r="AA68" s="333">
        <f>+DAYS360('Summary Financial Statement'!$I$9,'Summary Financial Statement'!$L$9)/30</f>
        <v>0</v>
      </c>
      <c r="AB68" s="334">
        <f t="shared" si="5"/>
        <v>0</v>
      </c>
      <c r="AC68" s="335">
        <f>IF(Y68="",0,'Summary Financial Statement'!$Q$22*'Summary Financial Statement'!$E$24*'Beneficiaries WP'!Q68*'Beneficiaries WP'!$AB68)</f>
        <v>0</v>
      </c>
    </row>
    <row r="69" spans="1:29" ht="13.5" x14ac:dyDescent="0.25">
      <c r="A69" s="141" t="s">
        <v>206</v>
      </c>
      <c r="B69" s="437">
        <f>+Beneficiaries!B69</f>
        <v>0</v>
      </c>
      <c r="C69" s="435">
        <f>+Beneficiaries!C69</f>
        <v>0</v>
      </c>
      <c r="D69" s="343">
        <f>SUMIFS('1.1 Staff cost'!$N$11:$N$102,'1.1 Staff cost'!$A$11:$A$102,'Beneficiaries WP'!$A69,'1.1 Staff cost'!$K$11:$K$102,'Beneficiaries WP'!D$5)+SUMIFS('1.2Travel cost&amp;1.3ind.sup. '!$T$11:$T$1306,'1.2Travel cost&amp;1.3ind.sup. '!$A$11:$A$1306,'Beneficiaries WP'!$A69,'1.2Travel cost&amp;1.3ind.sup. '!$L$11:$L$1306,'Beneficiaries WP'!D$5)+SUMIFS('1.2Travel cost&amp;1.3ind.sup. '!$U$11:$U$1306,'1.2Travel cost&amp;1.3ind.sup. '!$A$11:$A$1306,'Beneficiaries WP'!$A69,'1.2Travel cost&amp;1.3ind.sup. '!$L$11:$L$1306,'Beneficiaries WP'!D$5)+SUMIFS('1.4 Equipment'!$T$10:$T$209,'1.4 Equipment'!$A$10:$A$209,'Beneficiaries WP'!$A69,'1.4 Equipment'!$L$10:$L$209,'Beneficiaries WP'!D$5)+SUMIFS('1.5 Other costs'!$O$10:$O$309,'1.5 Other costs'!$A$10:$A$309,'Beneficiaries WP'!$A69,'1.5 Other costs'!$L$10:$L$309,'Beneficiaries WP'!D$5)</f>
        <v>0</v>
      </c>
      <c r="E69" s="343">
        <f>SUMIFS('1.1 Staff cost'!$N$11:$N$102,'1.1 Staff cost'!$A$11:$A$102,'Beneficiaries WP'!$A69,'1.1 Staff cost'!$K$11:$K$102,'Beneficiaries WP'!E$5)+SUMIFS('1.2Travel cost&amp;1.3ind.sup. '!$T$11:$T$1306,'1.2Travel cost&amp;1.3ind.sup. '!$A$11:$A$1306,'Beneficiaries WP'!$A69,'1.2Travel cost&amp;1.3ind.sup. '!$L$11:$L$1306,'Beneficiaries WP'!E$5)+SUMIFS('1.2Travel cost&amp;1.3ind.sup. '!$U$11:$U$1306,'1.2Travel cost&amp;1.3ind.sup. '!$A$11:$A$1306,'Beneficiaries WP'!$A69,'1.2Travel cost&amp;1.3ind.sup. '!$L$11:$L$1306,'Beneficiaries WP'!E$5)+SUMIFS('1.4 Equipment'!$T$10:$T$209,'1.4 Equipment'!$A$10:$A$209,'Beneficiaries WP'!$A69,'1.4 Equipment'!$L$10:$L$209,'Beneficiaries WP'!E$5)+SUMIFS('1.5 Other costs'!$O$10:$O$309,'1.5 Other costs'!$A$10:$A$309,'Beneficiaries WP'!$A69,'1.5 Other costs'!$L$10:$L$309,'Beneficiaries WP'!E$5)</f>
        <v>0</v>
      </c>
      <c r="F69" s="343">
        <f>SUMIFS('1.1 Staff cost'!$N$11:$N$102,'1.1 Staff cost'!$A$11:$A$102,'Beneficiaries WP'!$A69,'1.1 Staff cost'!$K$11:$K$102,'Beneficiaries WP'!F$5)+SUMIFS('1.2Travel cost&amp;1.3ind.sup. '!$T$11:$T$1306,'1.2Travel cost&amp;1.3ind.sup. '!$A$11:$A$1306,'Beneficiaries WP'!$A69,'1.2Travel cost&amp;1.3ind.sup. '!$L$11:$L$1306,'Beneficiaries WP'!F$5)+SUMIFS('1.2Travel cost&amp;1.3ind.sup. '!$U$11:$U$1306,'1.2Travel cost&amp;1.3ind.sup. '!$A$11:$A$1306,'Beneficiaries WP'!$A69,'1.2Travel cost&amp;1.3ind.sup. '!$L$11:$L$1306,'Beneficiaries WP'!F$5)+SUMIFS('1.4 Equipment'!$T$10:$T$209,'1.4 Equipment'!$A$10:$A$209,'Beneficiaries WP'!$A69,'1.4 Equipment'!$L$10:$L$209,'Beneficiaries WP'!F$5)+SUMIFS('1.5 Other costs'!$O$10:$O$309,'1.5 Other costs'!$A$10:$A$309,'Beneficiaries WP'!$A69,'1.5 Other costs'!$L$10:$L$309,'Beneficiaries WP'!F$5)</f>
        <v>0</v>
      </c>
      <c r="G69" s="343">
        <f>SUMIFS('1.1 Staff cost'!$N$11:$N$102,'1.1 Staff cost'!$A$11:$A$102,'Beneficiaries WP'!$A69,'1.1 Staff cost'!$K$11:$K$102,'Beneficiaries WP'!G$5)+SUMIFS('1.2Travel cost&amp;1.3ind.sup. '!$T$11:$T$1306,'1.2Travel cost&amp;1.3ind.sup. '!$A$11:$A$1306,'Beneficiaries WP'!$A69,'1.2Travel cost&amp;1.3ind.sup. '!$L$11:$L$1306,'Beneficiaries WP'!G$5)+SUMIFS('1.2Travel cost&amp;1.3ind.sup. '!$U$11:$U$1306,'1.2Travel cost&amp;1.3ind.sup. '!$A$11:$A$1306,'Beneficiaries WP'!$A69,'1.2Travel cost&amp;1.3ind.sup. '!$L$11:$L$1306,'Beneficiaries WP'!G$5)+SUMIFS('1.4 Equipment'!$T$10:$T$209,'1.4 Equipment'!$A$10:$A$209,'Beneficiaries WP'!$A69,'1.4 Equipment'!$L$10:$L$209,'Beneficiaries WP'!G$5)+SUMIFS('1.5 Other costs'!$O$10:$O$309,'1.5 Other costs'!$A$10:$A$309,'Beneficiaries WP'!$A69,'1.5 Other costs'!$L$10:$L$309,'Beneficiaries WP'!G$5)</f>
        <v>0</v>
      </c>
      <c r="H69" s="343">
        <f>SUMIFS('1.1 Staff cost'!$N$11:$N$102,'1.1 Staff cost'!$A$11:$A$102,'Beneficiaries WP'!$A69,'1.1 Staff cost'!$K$11:$K$102,'Beneficiaries WP'!H$5)+SUMIFS('1.2Travel cost&amp;1.3ind.sup. '!$T$11:$T$1306,'1.2Travel cost&amp;1.3ind.sup. '!$A$11:$A$1306,'Beneficiaries WP'!$A69,'1.2Travel cost&amp;1.3ind.sup. '!$L$11:$L$1306,'Beneficiaries WP'!H$5)+SUMIFS('1.2Travel cost&amp;1.3ind.sup. '!$U$11:$U$1306,'1.2Travel cost&amp;1.3ind.sup. '!$A$11:$A$1306,'Beneficiaries WP'!$A69,'1.2Travel cost&amp;1.3ind.sup. '!$L$11:$L$1306,'Beneficiaries WP'!H$5)+SUMIFS('1.4 Equipment'!$T$10:$T$209,'1.4 Equipment'!$A$10:$A$209,'Beneficiaries WP'!$A69,'1.4 Equipment'!$L$10:$L$209,'Beneficiaries WP'!H$5)+SUMIFS('1.5 Other costs'!$O$10:$O$309,'1.5 Other costs'!$A$10:$A$309,'Beneficiaries WP'!$A69,'1.5 Other costs'!$L$10:$L$309,'Beneficiaries WP'!H$5)</f>
        <v>0</v>
      </c>
      <c r="I69" s="343">
        <f>SUMIFS('1.1 Staff cost'!$N$11:$N$102,'1.1 Staff cost'!$A$11:$A$102,'Beneficiaries WP'!$A69,'1.1 Staff cost'!$K$11:$K$102,'Beneficiaries WP'!I$5)+SUMIFS('1.2Travel cost&amp;1.3ind.sup. '!$T$11:$T$1306,'1.2Travel cost&amp;1.3ind.sup. '!$A$11:$A$1306,'Beneficiaries WP'!$A69,'1.2Travel cost&amp;1.3ind.sup. '!$L$11:$L$1306,'Beneficiaries WP'!I$5)+SUMIFS('1.2Travel cost&amp;1.3ind.sup. '!$U$11:$U$1306,'1.2Travel cost&amp;1.3ind.sup. '!$A$11:$A$1306,'Beneficiaries WP'!$A69,'1.2Travel cost&amp;1.3ind.sup. '!$L$11:$L$1306,'Beneficiaries WP'!I$5)+SUMIFS('1.4 Equipment'!$T$10:$T$209,'1.4 Equipment'!$A$10:$A$209,'Beneficiaries WP'!$A69,'1.4 Equipment'!$L$10:$L$209,'Beneficiaries WP'!I$5)+SUMIFS('1.5 Other costs'!$O$10:$O$309,'1.5 Other costs'!$A$10:$A$309,'Beneficiaries WP'!$A69,'1.5 Other costs'!$L$10:$L$309,'Beneficiaries WP'!I$5)</f>
        <v>0</v>
      </c>
      <c r="J69" s="343">
        <f>SUMIFS('1.1 Staff cost'!$N$11:$N$102,'1.1 Staff cost'!$A$11:$A$102,'Beneficiaries WP'!$A69,'1.1 Staff cost'!$K$11:$K$102,'Beneficiaries WP'!J$5)+SUMIFS('1.2Travel cost&amp;1.3ind.sup. '!$T$11:$T$1306,'1.2Travel cost&amp;1.3ind.sup. '!$A$11:$A$1306,'Beneficiaries WP'!$A69,'1.2Travel cost&amp;1.3ind.sup. '!$L$11:$L$1306,'Beneficiaries WP'!J$5)+SUMIFS('1.2Travel cost&amp;1.3ind.sup. '!$U$11:$U$1306,'1.2Travel cost&amp;1.3ind.sup. '!$A$11:$A$1306,'Beneficiaries WP'!$A69,'1.2Travel cost&amp;1.3ind.sup. '!$L$11:$L$1306,'Beneficiaries WP'!J$5)+SUMIFS('1.4 Equipment'!$T$10:$T$209,'1.4 Equipment'!$A$10:$A$209,'Beneficiaries WP'!$A69,'1.4 Equipment'!$L$10:$L$209,'Beneficiaries WP'!J$5)+SUMIFS('1.5 Other costs'!$O$10:$O$309,'1.5 Other costs'!$A$10:$A$309,'Beneficiaries WP'!$A69,'1.5 Other costs'!$L$10:$L$309,'Beneficiaries WP'!J$5)</f>
        <v>0</v>
      </c>
      <c r="K69" s="343">
        <f>SUMIFS('1.1 Staff cost'!$N$11:$N$102,'1.1 Staff cost'!$A$11:$A$102,'Beneficiaries WP'!$A69,'1.1 Staff cost'!$K$11:$K$102,'Beneficiaries WP'!K$5)+SUMIFS('1.2Travel cost&amp;1.3ind.sup. '!$T$11:$T$1306,'1.2Travel cost&amp;1.3ind.sup. '!$A$11:$A$1306,'Beneficiaries WP'!$A69,'1.2Travel cost&amp;1.3ind.sup. '!$L$11:$L$1306,'Beneficiaries WP'!K$5)+SUMIFS('1.2Travel cost&amp;1.3ind.sup. '!$U$11:$U$1306,'1.2Travel cost&amp;1.3ind.sup. '!$A$11:$A$1306,'Beneficiaries WP'!$A69,'1.2Travel cost&amp;1.3ind.sup. '!$L$11:$L$1306,'Beneficiaries WP'!K$5)+SUMIFS('1.4 Equipment'!$T$10:$T$209,'1.4 Equipment'!$A$10:$A$209,'Beneficiaries WP'!$A69,'1.4 Equipment'!$L$10:$L$209,'Beneficiaries WP'!K$5)+SUMIFS('1.5 Other costs'!$O$10:$O$309,'1.5 Other costs'!$A$10:$A$309,'Beneficiaries WP'!$A69,'1.5 Other costs'!$L$10:$L$309,'Beneficiaries WP'!K$5)</f>
        <v>0</v>
      </c>
      <c r="L69" s="343">
        <f>SUMIFS('1.1 Staff cost'!$N$11:$N$102,'1.1 Staff cost'!$A$11:$A$102,'Beneficiaries WP'!$A69,'1.1 Staff cost'!$K$11:$K$102,'Beneficiaries WP'!L$5)+SUMIFS('1.2Travel cost&amp;1.3ind.sup. '!$T$11:$T$1306,'1.2Travel cost&amp;1.3ind.sup. '!$A$11:$A$1306,'Beneficiaries WP'!$A69,'1.2Travel cost&amp;1.3ind.sup. '!$L$11:$L$1306,'Beneficiaries WP'!L$5)+SUMIFS('1.2Travel cost&amp;1.3ind.sup. '!$U$11:$U$1306,'1.2Travel cost&amp;1.3ind.sup. '!$A$11:$A$1306,'Beneficiaries WP'!$A69,'1.2Travel cost&amp;1.3ind.sup. '!$L$11:$L$1306,'Beneficiaries WP'!L$5)+SUMIFS('1.4 Equipment'!$T$10:$T$209,'1.4 Equipment'!$A$10:$A$209,'Beneficiaries WP'!$A69,'1.4 Equipment'!$L$10:$L$209,'Beneficiaries WP'!L$5)+SUMIFS('1.5 Other costs'!$O$10:$O$309,'1.5 Other costs'!$A$10:$A$309,'Beneficiaries WP'!$A69,'1.5 Other costs'!$L$10:$L$309,'Beneficiaries WP'!L$5)</f>
        <v>0</v>
      </c>
      <c r="M69" s="343">
        <f>SUMIFS('1.1 Staff cost'!$N$11:$N$102,'1.1 Staff cost'!$A$11:$A$102,'Beneficiaries WP'!$A69,'1.1 Staff cost'!$K$11:$K$102,'Beneficiaries WP'!M$5)+SUMIFS('1.2Travel cost&amp;1.3ind.sup. '!$T$11:$T$1306,'1.2Travel cost&amp;1.3ind.sup. '!$A$11:$A$1306,'Beneficiaries WP'!$A69,'1.2Travel cost&amp;1.3ind.sup. '!$L$11:$L$1306,'Beneficiaries WP'!M$5)+SUMIFS('1.2Travel cost&amp;1.3ind.sup. '!$U$11:$U$1306,'1.2Travel cost&amp;1.3ind.sup. '!$A$11:$A$1306,'Beneficiaries WP'!$A69,'1.2Travel cost&amp;1.3ind.sup. '!$L$11:$L$1306,'Beneficiaries WP'!M$5)+SUMIFS('1.4 Equipment'!$T$10:$T$209,'1.4 Equipment'!$A$10:$A$209,'Beneficiaries WP'!$A69,'1.4 Equipment'!$L$10:$L$209,'Beneficiaries WP'!M$5)+SUMIFS('1.5 Other costs'!$O$10:$O$309,'1.5 Other costs'!$A$10:$A$309,'Beneficiaries WP'!$A69,'1.5 Other costs'!$L$10:$L$309,'Beneficiaries WP'!M$5)</f>
        <v>0</v>
      </c>
      <c r="N69" s="343">
        <f>SUMIFS('1.1 Staff cost'!$N$11:$N$102,'1.1 Staff cost'!$A$11:$A$102,'Beneficiaries WP'!$A69,'1.1 Staff cost'!$K$11:$K$102,'Beneficiaries WP'!N$5)+SUMIFS('1.2Travel cost&amp;1.3ind.sup. '!$T$11:$T$1306,'1.2Travel cost&amp;1.3ind.sup. '!$A$11:$A$1306,'Beneficiaries WP'!$A69,'1.2Travel cost&amp;1.3ind.sup. '!$L$11:$L$1306,'Beneficiaries WP'!N$5)+SUMIFS('1.2Travel cost&amp;1.3ind.sup. '!$U$11:$U$1306,'1.2Travel cost&amp;1.3ind.sup. '!$A$11:$A$1306,'Beneficiaries WP'!$A69,'1.2Travel cost&amp;1.3ind.sup. '!$L$11:$L$1306,'Beneficiaries WP'!N$5)+SUMIFS('1.4 Equipment'!$T$10:$T$209,'1.4 Equipment'!$A$10:$A$209,'Beneficiaries WP'!$A69,'1.4 Equipment'!$L$10:$L$209,'Beneficiaries WP'!N$5)+SUMIFS('1.5 Other costs'!$O$10:$O$309,'1.5 Other costs'!$A$10:$A$309,'Beneficiaries WP'!$A69,'1.5 Other costs'!$L$10:$L$309,'Beneficiaries WP'!N$5)</f>
        <v>0</v>
      </c>
      <c r="O69" s="343">
        <f>SUMIFS('1.1 Staff cost'!$N$11:$N$102,'1.1 Staff cost'!$A$11:$A$102,'Beneficiaries WP'!$A69,'1.1 Staff cost'!$K$11:$K$102,'Beneficiaries WP'!O$5)+SUMIFS('1.2Travel cost&amp;1.3ind.sup. '!$T$11:$T$1306,'1.2Travel cost&amp;1.3ind.sup. '!$A$11:$A$1306,'Beneficiaries WP'!$A69,'1.2Travel cost&amp;1.3ind.sup. '!$L$11:$L$1306,'Beneficiaries WP'!O$5)+SUMIFS('1.2Travel cost&amp;1.3ind.sup. '!$U$11:$U$1306,'1.2Travel cost&amp;1.3ind.sup. '!$A$11:$A$1306,'Beneficiaries WP'!$A69,'1.2Travel cost&amp;1.3ind.sup. '!$L$11:$L$1306,'Beneficiaries WP'!O$5)+SUMIFS('1.4 Equipment'!$T$10:$T$209,'1.4 Equipment'!$A$10:$A$209,'Beneficiaries WP'!$A69,'1.4 Equipment'!$L$10:$L$209,'Beneficiaries WP'!O$5)+SUMIFS('1.5 Other costs'!$O$10:$O$309,'1.5 Other costs'!$A$10:$A$309,'Beneficiaries WP'!$A69,'1.5 Other costs'!$L$10:$L$309,'Beneficiaries WP'!O$5)</f>
        <v>0</v>
      </c>
      <c r="P69" s="341">
        <f t="shared" si="2"/>
        <v>0</v>
      </c>
      <c r="Q69" s="344" t="str">
        <f t="shared" si="4"/>
        <v/>
      </c>
      <c r="R69" s="342" t="e">
        <f>+(P69*$R$7)*('Summary Financial Statement'!$K$24/'Summary Financial Statement'!$H$24)</f>
        <v>#DIV/0!</v>
      </c>
      <c r="S69" s="445" t="e">
        <f>+Beneficiaries!#REF!</f>
        <v>#REF!</v>
      </c>
      <c r="T69" s="445" t="e">
        <f>+Beneficiaries!#REF!</f>
        <v>#REF!</v>
      </c>
      <c r="U69" s="443" t="str">
        <f>IF(Beneficiaries!L69=0,"",Beneficiaries!L69)</f>
        <v/>
      </c>
      <c r="V69" s="444" t="str">
        <f>IF(Beneficiaries!M69=0,"",Beneficiaries!M69)</f>
        <v/>
      </c>
      <c r="W69" s="354" t="e">
        <f>#REF!</f>
        <v>#REF!</v>
      </c>
      <c r="X69" s="75"/>
      <c r="Y69" s="12" t="str">
        <f t="shared" si="3"/>
        <v/>
      </c>
      <c r="Z69" s="336"/>
      <c r="AA69" s="333">
        <f>+DAYS360('Summary Financial Statement'!$I$9,'Summary Financial Statement'!$L$9)/30</f>
        <v>0</v>
      </c>
      <c r="AB69" s="334">
        <f t="shared" si="5"/>
        <v>0</v>
      </c>
      <c r="AC69" s="335">
        <f>IF(Y69="",0,'Summary Financial Statement'!$Q$22*'Summary Financial Statement'!$E$24*'Beneficiaries WP'!Q69*'Beneficiaries WP'!$AB69)</f>
        <v>0</v>
      </c>
    </row>
    <row r="70" spans="1:29" ht="13.5" x14ac:dyDescent="0.25">
      <c r="A70" s="141" t="s">
        <v>207</v>
      </c>
      <c r="B70" s="437">
        <f>+Beneficiaries!B70</f>
        <v>0</v>
      </c>
      <c r="C70" s="435">
        <f>+Beneficiaries!C70</f>
        <v>0</v>
      </c>
      <c r="D70" s="343">
        <f>SUMIFS('1.1 Staff cost'!$N$11:$N$102,'1.1 Staff cost'!$A$11:$A$102,'Beneficiaries WP'!$A70,'1.1 Staff cost'!$K$11:$K$102,'Beneficiaries WP'!D$5)+SUMIFS('1.2Travel cost&amp;1.3ind.sup. '!$T$11:$T$1306,'1.2Travel cost&amp;1.3ind.sup. '!$A$11:$A$1306,'Beneficiaries WP'!$A70,'1.2Travel cost&amp;1.3ind.sup. '!$L$11:$L$1306,'Beneficiaries WP'!D$5)+SUMIFS('1.2Travel cost&amp;1.3ind.sup. '!$U$11:$U$1306,'1.2Travel cost&amp;1.3ind.sup. '!$A$11:$A$1306,'Beneficiaries WP'!$A70,'1.2Travel cost&amp;1.3ind.sup. '!$L$11:$L$1306,'Beneficiaries WP'!D$5)+SUMIFS('1.4 Equipment'!$T$10:$T$209,'1.4 Equipment'!$A$10:$A$209,'Beneficiaries WP'!$A70,'1.4 Equipment'!$L$10:$L$209,'Beneficiaries WP'!D$5)+SUMIFS('1.5 Other costs'!$O$10:$O$309,'1.5 Other costs'!$A$10:$A$309,'Beneficiaries WP'!$A70,'1.5 Other costs'!$L$10:$L$309,'Beneficiaries WP'!D$5)</f>
        <v>0</v>
      </c>
      <c r="E70" s="343">
        <f>SUMIFS('1.1 Staff cost'!$N$11:$N$102,'1.1 Staff cost'!$A$11:$A$102,'Beneficiaries WP'!$A70,'1.1 Staff cost'!$K$11:$K$102,'Beneficiaries WP'!E$5)+SUMIFS('1.2Travel cost&amp;1.3ind.sup. '!$T$11:$T$1306,'1.2Travel cost&amp;1.3ind.sup. '!$A$11:$A$1306,'Beneficiaries WP'!$A70,'1.2Travel cost&amp;1.3ind.sup. '!$L$11:$L$1306,'Beneficiaries WP'!E$5)+SUMIFS('1.2Travel cost&amp;1.3ind.sup. '!$U$11:$U$1306,'1.2Travel cost&amp;1.3ind.sup. '!$A$11:$A$1306,'Beneficiaries WP'!$A70,'1.2Travel cost&amp;1.3ind.sup. '!$L$11:$L$1306,'Beneficiaries WP'!E$5)+SUMIFS('1.4 Equipment'!$T$10:$T$209,'1.4 Equipment'!$A$10:$A$209,'Beneficiaries WP'!$A70,'1.4 Equipment'!$L$10:$L$209,'Beneficiaries WP'!E$5)+SUMIFS('1.5 Other costs'!$O$10:$O$309,'1.5 Other costs'!$A$10:$A$309,'Beneficiaries WP'!$A70,'1.5 Other costs'!$L$10:$L$309,'Beneficiaries WP'!E$5)</f>
        <v>0</v>
      </c>
      <c r="F70" s="343">
        <f>SUMIFS('1.1 Staff cost'!$N$11:$N$102,'1.1 Staff cost'!$A$11:$A$102,'Beneficiaries WP'!$A70,'1.1 Staff cost'!$K$11:$K$102,'Beneficiaries WP'!F$5)+SUMIFS('1.2Travel cost&amp;1.3ind.sup. '!$T$11:$T$1306,'1.2Travel cost&amp;1.3ind.sup. '!$A$11:$A$1306,'Beneficiaries WP'!$A70,'1.2Travel cost&amp;1.3ind.sup. '!$L$11:$L$1306,'Beneficiaries WP'!F$5)+SUMIFS('1.2Travel cost&amp;1.3ind.sup. '!$U$11:$U$1306,'1.2Travel cost&amp;1.3ind.sup. '!$A$11:$A$1306,'Beneficiaries WP'!$A70,'1.2Travel cost&amp;1.3ind.sup. '!$L$11:$L$1306,'Beneficiaries WP'!F$5)+SUMIFS('1.4 Equipment'!$T$10:$T$209,'1.4 Equipment'!$A$10:$A$209,'Beneficiaries WP'!$A70,'1.4 Equipment'!$L$10:$L$209,'Beneficiaries WP'!F$5)+SUMIFS('1.5 Other costs'!$O$10:$O$309,'1.5 Other costs'!$A$10:$A$309,'Beneficiaries WP'!$A70,'1.5 Other costs'!$L$10:$L$309,'Beneficiaries WP'!F$5)</f>
        <v>0</v>
      </c>
      <c r="G70" s="343">
        <f>SUMIFS('1.1 Staff cost'!$N$11:$N$102,'1.1 Staff cost'!$A$11:$A$102,'Beneficiaries WP'!$A70,'1.1 Staff cost'!$K$11:$K$102,'Beneficiaries WP'!G$5)+SUMIFS('1.2Travel cost&amp;1.3ind.sup. '!$T$11:$T$1306,'1.2Travel cost&amp;1.3ind.sup. '!$A$11:$A$1306,'Beneficiaries WP'!$A70,'1.2Travel cost&amp;1.3ind.sup. '!$L$11:$L$1306,'Beneficiaries WP'!G$5)+SUMIFS('1.2Travel cost&amp;1.3ind.sup. '!$U$11:$U$1306,'1.2Travel cost&amp;1.3ind.sup. '!$A$11:$A$1306,'Beneficiaries WP'!$A70,'1.2Travel cost&amp;1.3ind.sup. '!$L$11:$L$1306,'Beneficiaries WP'!G$5)+SUMIFS('1.4 Equipment'!$T$10:$T$209,'1.4 Equipment'!$A$10:$A$209,'Beneficiaries WP'!$A70,'1.4 Equipment'!$L$10:$L$209,'Beneficiaries WP'!G$5)+SUMIFS('1.5 Other costs'!$O$10:$O$309,'1.5 Other costs'!$A$10:$A$309,'Beneficiaries WP'!$A70,'1.5 Other costs'!$L$10:$L$309,'Beneficiaries WP'!G$5)</f>
        <v>0</v>
      </c>
      <c r="H70" s="343">
        <f>SUMIFS('1.1 Staff cost'!$N$11:$N$102,'1.1 Staff cost'!$A$11:$A$102,'Beneficiaries WP'!$A70,'1.1 Staff cost'!$K$11:$K$102,'Beneficiaries WP'!H$5)+SUMIFS('1.2Travel cost&amp;1.3ind.sup. '!$T$11:$T$1306,'1.2Travel cost&amp;1.3ind.sup. '!$A$11:$A$1306,'Beneficiaries WP'!$A70,'1.2Travel cost&amp;1.3ind.sup. '!$L$11:$L$1306,'Beneficiaries WP'!H$5)+SUMIFS('1.2Travel cost&amp;1.3ind.sup. '!$U$11:$U$1306,'1.2Travel cost&amp;1.3ind.sup. '!$A$11:$A$1306,'Beneficiaries WP'!$A70,'1.2Travel cost&amp;1.3ind.sup. '!$L$11:$L$1306,'Beneficiaries WP'!H$5)+SUMIFS('1.4 Equipment'!$T$10:$T$209,'1.4 Equipment'!$A$10:$A$209,'Beneficiaries WP'!$A70,'1.4 Equipment'!$L$10:$L$209,'Beneficiaries WP'!H$5)+SUMIFS('1.5 Other costs'!$O$10:$O$309,'1.5 Other costs'!$A$10:$A$309,'Beneficiaries WP'!$A70,'1.5 Other costs'!$L$10:$L$309,'Beneficiaries WP'!H$5)</f>
        <v>0</v>
      </c>
      <c r="I70" s="343">
        <f>SUMIFS('1.1 Staff cost'!$N$11:$N$102,'1.1 Staff cost'!$A$11:$A$102,'Beneficiaries WP'!$A70,'1.1 Staff cost'!$K$11:$K$102,'Beneficiaries WP'!I$5)+SUMIFS('1.2Travel cost&amp;1.3ind.sup. '!$T$11:$T$1306,'1.2Travel cost&amp;1.3ind.sup. '!$A$11:$A$1306,'Beneficiaries WP'!$A70,'1.2Travel cost&amp;1.3ind.sup. '!$L$11:$L$1306,'Beneficiaries WP'!I$5)+SUMIFS('1.2Travel cost&amp;1.3ind.sup. '!$U$11:$U$1306,'1.2Travel cost&amp;1.3ind.sup. '!$A$11:$A$1306,'Beneficiaries WP'!$A70,'1.2Travel cost&amp;1.3ind.sup. '!$L$11:$L$1306,'Beneficiaries WP'!I$5)+SUMIFS('1.4 Equipment'!$T$10:$T$209,'1.4 Equipment'!$A$10:$A$209,'Beneficiaries WP'!$A70,'1.4 Equipment'!$L$10:$L$209,'Beneficiaries WP'!I$5)+SUMIFS('1.5 Other costs'!$O$10:$O$309,'1.5 Other costs'!$A$10:$A$309,'Beneficiaries WP'!$A70,'1.5 Other costs'!$L$10:$L$309,'Beneficiaries WP'!I$5)</f>
        <v>0</v>
      </c>
      <c r="J70" s="343">
        <f>SUMIFS('1.1 Staff cost'!$N$11:$N$102,'1.1 Staff cost'!$A$11:$A$102,'Beneficiaries WP'!$A70,'1.1 Staff cost'!$K$11:$K$102,'Beneficiaries WP'!J$5)+SUMIFS('1.2Travel cost&amp;1.3ind.sup. '!$T$11:$T$1306,'1.2Travel cost&amp;1.3ind.sup. '!$A$11:$A$1306,'Beneficiaries WP'!$A70,'1.2Travel cost&amp;1.3ind.sup. '!$L$11:$L$1306,'Beneficiaries WP'!J$5)+SUMIFS('1.2Travel cost&amp;1.3ind.sup. '!$U$11:$U$1306,'1.2Travel cost&amp;1.3ind.sup. '!$A$11:$A$1306,'Beneficiaries WP'!$A70,'1.2Travel cost&amp;1.3ind.sup. '!$L$11:$L$1306,'Beneficiaries WP'!J$5)+SUMIFS('1.4 Equipment'!$T$10:$T$209,'1.4 Equipment'!$A$10:$A$209,'Beneficiaries WP'!$A70,'1.4 Equipment'!$L$10:$L$209,'Beneficiaries WP'!J$5)+SUMIFS('1.5 Other costs'!$O$10:$O$309,'1.5 Other costs'!$A$10:$A$309,'Beneficiaries WP'!$A70,'1.5 Other costs'!$L$10:$L$309,'Beneficiaries WP'!J$5)</f>
        <v>0</v>
      </c>
      <c r="K70" s="343">
        <f>SUMIFS('1.1 Staff cost'!$N$11:$N$102,'1.1 Staff cost'!$A$11:$A$102,'Beneficiaries WP'!$A70,'1.1 Staff cost'!$K$11:$K$102,'Beneficiaries WP'!K$5)+SUMIFS('1.2Travel cost&amp;1.3ind.sup. '!$T$11:$T$1306,'1.2Travel cost&amp;1.3ind.sup. '!$A$11:$A$1306,'Beneficiaries WP'!$A70,'1.2Travel cost&amp;1.3ind.sup. '!$L$11:$L$1306,'Beneficiaries WP'!K$5)+SUMIFS('1.2Travel cost&amp;1.3ind.sup. '!$U$11:$U$1306,'1.2Travel cost&amp;1.3ind.sup. '!$A$11:$A$1306,'Beneficiaries WP'!$A70,'1.2Travel cost&amp;1.3ind.sup. '!$L$11:$L$1306,'Beneficiaries WP'!K$5)+SUMIFS('1.4 Equipment'!$T$10:$T$209,'1.4 Equipment'!$A$10:$A$209,'Beneficiaries WP'!$A70,'1.4 Equipment'!$L$10:$L$209,'Beneficiaries WP'!K$5)+SUMIFS('1.5 Other costs'!$O$10:$O$309,'1.5 Other costs'!$A$10:$A$309,'Beneficiaries WP'!$A70,'1.5 Other costs'!$L$10:$L$309,'Beneficiaries WP'!K$5)</f>
        <v>0</v>
      </c>
      <c r="L70" s="343">
        <f>SUMIFS('1.1 Staff cost'!$N$11:$N$102,'1.1 Staff cost'!$A$11:$A$102,'Beneficiaries WP'!$A70,'1.1 Staff cost'!$K$11:$K$102,'Beneficiaries WP'!L$5)+SUMIFS('1.2Travel cost&amp;1.3ind.sup. '!$T$11:$T$1306,'1.2Travel cost&amp;1.3ind.sup. '!$A$11:$A$1306,'Beneficiaries WP'!$A70,'1.2Travel cost&amp;1.3ind.sup. '!$L$11:$L$1306,'Beneficiaries WP'!L$5)+SUMIFS('1.2Travel cost&amp;1.3ind.sup. '!$U$11:$U$1306,'1.2Travel cost&amp;1.3ind.sup. '!$A$11:$A$1306,'Beneficiaries WP'!$A70,'1.2Travel cost&amp;1.3ind.sup. '!$L$11:$L$1306,'Beneficiaries WP'!L$5)+SUMIFS('1.4 Equipment'!$T$10:$T$209,'1.4 Equipment'!$A$10:$A$209,'Beneficiaries WP'!$A70,'1.4 Equipment'!$L$10:$L$209,'Beneficiaries WP'!L$5)+SUMIFS('1.5 Other costs'!$O$10:$O$309,'1.5 Other costs'!$A$10:$A$309,'Beneficiaries WP'!$A70,'1.5 Other costs'!$L$10:$L$309,'Beneficiaries WP'!L$5)</f>
        <v>0</v>
      </c>
      <c r="M70" s="343">
        <f>SUMIFS('1.1 Staff cost'!$N$11:$N$102,'1.1 Staff cost'!$A$11:$A$102,'Beneficiaries WP'!$A70,'1.1 Staff cost'!$K$11:$K$102,'Beneficiaries WP'!M$5)+SUMIFS('1.2Travel cost&amp;1.3ind.sup. '!$T$11:$T$1306,'1.2Travel cost&amp;1.3ind.sup. '!$A$11:$A$1306,'Beneficiaries WP'!$A70,'1.2Travel cost&amp;1.3ind.sup. '!$L$11:$L$1306,'Beneficiaries WP'!M$5)+SUMIFS('1.2Travel cost&amp;1.3ind.sup. '!$U$11:$U$1306,'1.2Travel cost&amp;1.3ind.sup. '!$A$11:$A$1306,'Beneficiaries WP'!$A70,'1.2Travel cost&amp;1.3ind.sup. '!$L$11:$L$1306,'Beneficiaries WP'!M$5)+SUMIFS('1.4 Equipment'!$T$10:$T$209,'1.4 Equipment'!$A$10:$A$209,'Beneficiaries WP'!$A70,'1.4 Equipment'!$L$10:$L$209,'Beneficiaries WP'!M$5)+SUMIFS('1.5 Other costs'!$O$10:$O$309,'1.5 Other costs'!$A$10:$A$309,'Beneficiaries WP'!$A70,'1.5 Other costs'!$L$10:$L$309,'Beneficiaries WP'!M$5)</f>
        <v>0</v>
      </c>
      <c r="N70" s="343">
        <f>SUMIFS('1.1 Staff cost'!$N$11:$N$102,'1.1 Staff cost'!$A$11:$A$102,'Beneficiaries WP'!$A70,'1.1 Staff cost'!$K$11:$K$102,'Beneficiaries WP'!N$5)+SUMIFS('1.2Travel cost&amp;1.3ind.sup. '!$T$11:$T$1306,'1.2Travel cost&amp;1.3ind.sup. '!$A$11:$A$1306,'Beneficiaries WP'!$A70,'1.2Travel cost&amp;1.3ind.sup. '!$L$11:$L$1306,'Beneficiaries WP'!N$5)+SUMIFS('1.2Travel cost&amp;1.3ind.sup. '!$U$11:$U$1306,'1.2Travel cost&amp;1.3ind.sup. '!$A$11:$A$1306,'Beneficiaries WP'!$A70,'1.2Travel cost&amp;1.3ind.sup. '!$L$11:$L$1306,'Beneficiaries WP'!N$5)+SUMIFS('1.4 Equipment'!$T$10:$T$209,'1.4 Equipment'!$A$10:$A$209,'Beneficiaries WP'!$A70,'1.4 Equipment'!$L$10:$L$209,'Beneficiaries WP'!N$5)+SUMIFS('1.5 Other costs'!$O$10:$O$309,'1.5 Other costs'!$A$10:$A$309,'Beneficiaries WP'!$A70,'1.5 Other costs'!$L$10:$L$309,'Beneficiaries WP'!N$5)</f>
        <v>0</v>
      </c>
      <c r="O70" s="343">
        <f>SUMIFS('1.1 Staff cost'!$N$11:$N$102,'1.1 Staff cost'!$A$11:$A$102,'Beneficiaries WP'!$A70,'1.1 Staff cost'!$K$11:$K$102,'Beneficiaries WP'!O$5)+SUMIFS('1.2Travel cost&amp;1.3ind.sup. '!$T$11:$T$1306,'1.2Travel cost&amp;1.3ind.sup. '!$A$11:$A$1306,'Beneficiaries WP'!$A70,'1.2Travel cost&amp;1.3ind.sup. '!$L$11:$L$1306,'Beneficiaries WP'!O$5)+SUMIFS('1.2Travel cost&amp;1.3ind.sup. '!$U$11:$U$1306,'1.2Travel cost&amp;1.3ind.sup. '!$A$11:$A$1306,'Beneficiaries WP'!$A70,'1.2Travel cost&amp;1.3ind.sup. '!$L$11:$L$1306,'Beneficiaries WP'!O$5)+SUMIFS('1.4 Equipment'!$T$10:$T$209,'1.4 Equipment'!$A$10:$A$209,'Beneficiaries WP'!$A70,'1.4 Equipment'!$L$10:$L$209,'Beneficiaries WP'!O$5)+SUMIFS('1.5 Other costs'!$O$10:$O$309,'1.5 Other costs'!$A$10:$A$309,'Beneficiaries WP'!$A70,'1.5 Other costs'!$L$10:$L$309,'Beneficiaries WP'!O$5)</f>
        <v>0</v>
      </c>
      <c r="P70" s="341">
        <f t="shared" si="2"/>
        <v>0</v>
      </c>
      <c r="Q70" s="344" t="str">
        <f t="shared" si="4"/>
        <v/>
      </c>
      <c r="R70" s="342" t="e">
        <f>+(P70*$R$7)*('Summary Financial Statement'!$K$24/'Summary Financial Statement'!$H$24)</f>
        <v>#DIV/0!</v>
      </c>
      <c r="S70" s="445" t="e">
        <f>+Beneficiaries!#REF!</f>
        <v>#REF!</v>
      </c>
      <c r="T70" s="445" t="e">
        <f>+Beneficiaries!#REF!</f>
        <v>#REF!</v>
      </c>
      <c r="U70" s="443" t="str">
        <f>IF(Beneficiaries!L70=0,"",Beneficiaries!L70)</f>
        <v/>
      </c>
      <c r="V70" s="444" t="str">
        <f>IF(Beneficiaries!M70=0,"",Beneficiaries!M70)</f>
        <v/>
      </c>
      <c r="W70" s="354" t="e">
        <f>#REF!</f>
        <v>#REF!</v>
      </c>
      <c r="X70" s="75"/>
      <c r="Y70" s="12" t="str">
        <f t="shared" si="3"/>
        <v/>
      </c>
      <c r="Z70" s="336"/>
      <c r="AA70" s="333">
        <f>+DAYS360('Summary Financial Statement'!$I$9,'Summary Financial Statement'!$L$9)/30</f>
        <v>0</v>
      </c>
      <c r="AB70" s="334">
        <f t="shared" si="5"/>
        <v>0</v>
      </c>
      <c r="AC70" s="335">
        <f>IF(Y70="",0,'Summary Financial Statement'!$Q$22*'Summary Financial Statement'!$E$24*'Beneficiaries WP'!Q70*'Beneficiaries WP'!$AB70)</f>
        <v>0</v>
      </c>
    </row>
    <row r="71" spans="1:29" ht="13.5" x14ac:dyDescent="0.25">
      <c r="A71" s="141" t="s">
        <v>208</v>
      </c>
      <c r="B71" s="437">
        <f>+Beneficiaries!B71</f>
        <v>0</v>
      </c>
      <c r="C71" s="435">
        <f>+Beneficiaries!C71</f>
        <v>0</v>
      </c>
      <c r="D71" s="343">
        <f>SUMIFS('1.1 Staff cost'!$N$11:$N$102,'1.1 Staff cost'!$A$11:$A$102,'Beneficiaries WP'!$A71,'1.1 Staff cost'!$K$11:$K$102,'Beneficiaries WP'!D$5)+SUMIFS('1.2Travel cost&amp;1.3ind.sup. '!$T$11:$T$1306,'1.2Travel cost&amp;1.3ind.sup. '!$A$11:$A$1306,'Beneficiaries WP'!$A71,'1.2Travel cost&amp;1.3ind.sup. '!$L$11:$L$1306,'Beneficiaries WP'!D$5)+SUMIFS('1.2Travel cost&amp;1.3ind.sup. '!$U$11:$U$1306,'1.2Travel cost&amp;1.3ind.sup. '!$A$11:$A$1306,'Beneficiaries WP'!$A71,'1.2Travel cost&amp;1.3ind.sup. '!$L$11:$L$1306,'Beneficiaries WP'!D$5)+SUMIFS('1.4 Equipment'!$T$10:$T$209,'1.4 Equipment'!$A$10:$A$209,'Beneficiaries WP'!$A71,'1.4 Equipment'!$L$10:$L$209,'Beneficiaries WP'!D$5)+SUMIFS('1.5 Other costs'!$O$10:$O$309,'1.5 Other costs'!$A$10:$A$309,'Beneficiaries WP'!$A71,'1.5 Other costs'!$L$10:$L$309,'Beneficiaries WP'!D$5)</f>
        <v>0</v>
      </c>
      <c r="E71" s="343">
        <f>SUMIFS('1.1 Staff cost'!$N$11:$N$102,'1.1 Staff cost'!$A$11:$A$102,'Beneficiaries WP'!$A71,'1.1 Staff cost'!$K$11:$K$102,'Beneficiaries WP'!E$5)+SUMIFS('1.2Travel cost&amp;1.3ind.sup. '!$T$11:$T$1306,'1.2Travel cost&amp;1.3ind.sup. '!$A$11:$A$1306,'Beneficiaries WP'!$A71,'1.2Travel cost&amp;1.3ind.sup. '!$L$11:$L$1306,'Beneficiaries WP'!E$5)+SUMIFS('1.2Travel cost&amp;1.3ind.sup. '!$U$11:$U$1306,'1.2Travel cost&amp;1.3ind.sup. '!$A$11:$A$1306,'Beneficiaries WP'!$A71,'1.2Travel cost&amp;1.3ind.sup. '!$L$11:$L$1306,'Beneficiaries WP'!E$5)+SUMIFS('1.4 Equipment'!$T$10:$T$209,'1.4 Equipment'!$A$10:$A$209,'Beneficiaries WP'!$A71,'1.4 Equipment'!$L$10:$L$209,'Beneficiaries WP'!E$5)+SUMIFS('1.5 Other costs'!$O$10:$O$309,'1.5 Other costs'!$A$10:$A$309,'Beneficiaries WP'!$A71,'1.5 Other costs'!$L$10:$L$309,'Beneficiaries WP'!E$5)</f>
        <v>0</v>
      </c>
      <c r="F71" s="343">
        <f>SUMIFS('1.1 Staff cost'!$N$11:$N$102,'1.1 Staff cost'!$A$11:$A$102,'Beneficiaries WP'!$A71,'1.1 Staff cost'!$K$11:$K$102,'Beneficiaries WP'!F$5)+SUMIFS('1.2Travel cost&amp;1.3ind.sup. '!$T$11:$T$1306,'1.2Travel cost&amp;1.3ind.sup. '!$A$11:$A$1306,'Beneficiaries WP'!$A71,'1.2Travel cost&amp;1.3ind.sup. '!$L$11:$L$1306,'Beneficiaries WP'!F$5)+SUMIFS('1.2Travel cost&amp;1.3ind.sup. '!$U$11:$U$1306,'1.2Travel cost&amp;1.3ind.sup. '!$A$11:$A$1306,'Beneficiaries WP'!$A71,'1.2Travel cost&amp;1.3ind.sup. '!$L$11:$L$1306,'Beneficiaries WP'!F$5)+SUMIFS('1.4 Equipment'!$T$10:$T$209,'1.4 Equipment'!$A$10:$A$209,'Beneficiaries WP'!$A71,'1.4 Equipment'!$L$10:$L$209,'Beneficiaries WP'!F$5)+SUMIFS('1.5 Other costs'!$O$10:$O$309,'1.5 Other costs'!$A$10:$A$309,'Beneficiaries WP'!$A71,'1.5 Other costs'!$L$10:$L$309,'Beneficiaries WP'!F$5)</f>
        <v>0</v>
      </c>
      <c r="G71" s="343">
        <f>SUMIFS('1.1 Staff cost'!$N$11:$N$102,'1.1 Staff cost'!$A$11:$A$102,'Beneficiaries WP'!$A71,'1.1 Staff cost'!$K$11:$K$102,'Beneficiaries WP'!G$5)+SUMIFS('1.2Travel cost&amp;1.3ind.sup. '!$T$11:$T$1306,'1.2Travel cost&amp;1.3ind.sup. '!$A$11:$A$1306,'Beneficiaries WP'!$A71,'1.2Travel cost&amp;1.3ind.sup. '!$L$11:$L$1306,'Beneficiaries WP'!G$5)+SUMIFS('1.2Travel cost&amp;1.3ind.sup. '!$U$11:$U$1306,'1.2Travel cost&amp;1.3ind.sup. '!$A$11:$A$1306,'Beneficiaries WP'!$A71,'1.2Travel cost&amp;1.3ind.sup. '!$L$11:$L$1306,'Beneficiaries WP'!G$5)+SUMIFS('1.4 Equipment'!$T$10:$T$209,'1.4 Equipment'!$A$10:$A$209,'Beneficiaries WP'!$A71,'1.4 Equipment'!$L$10:$L$209,'Beneficiaries WP'!G$5)+SUMIFS('1.5 Other costs'!$O$10:$O$309,'1.5 Other costs'!$A$10:$A$309,'Beneficiaries WP'!$A71,'1.5 Other costs'!$L$10:$L$309,'Beneficiaries WP'!G$5)</f>
        <v>0</v>
      </c>
      <c r="H71" s="343">
        <f>SUMIFS('1.1 Staff cost'!$N$11:$N$102,'1.1 Staff cost'!$A$11:$A$102,'Beneficiaries WP'!$A71,'1.1 Staff cost'!$K$11:$K$102,'Beneficiaries WP'!H$5)+SUMIFS('1.2Travel cost&amp;1.3ind.sup. '!$T$11:$T$1306,'1.2Travel cost&amp;1.3ind.sup. '!$A$11:$A$1306,'Beneficiaries WP'!$A71,'1.2Travel cost&amp;1.3ind.sup. '!$L$11:$L$1306,'Beneficiaries WP'!H$5)+SUMIFS('1.2Travel cost&amp;1.3ind.sup. '!$U$11:$U$1306,'1.2Travel cost&amp;1.3ind.sup. '!$A$11:$A$1306,'Beneficiaries WP'!$A71,'1.2Travel cost&amp;1.3ind.sup. '!$L$11:$L$1306,'Beneficiaries WP'!H$5)+SUMIFS('1.4 Equipment'!$T$10:$T$209,'1.4 Equipment'!$A$10:$A$209,'Beneficiaries WP'!$A71,'1.4 Equipment'!$L$10:$L$209,'Beneficiaries WP'!H$5)+SUMIFS('1.5 Other costs'!$O$10:$O$309,'1.5 Other costs'!$A$10:$A$309,'Beneficiaries WP'!$A71,'1.5 Other costs'!$L$10:$L$309,'Beneficiaries WP'!H$5)</f>
        <v>0</v>
      </c>
      <c r="I71" s="343">
        <f>SUMIFS('1.1 Staff cost'!$N$11:$N$102,'1.1 Staff cost'!$A$11:$A$102,'Beneficiaries WP'!$A71,'1.1 Staff cost'!$K$11:$K$102,'Beneficiaries WP'!I$5)+SUMIFS('1.2Travel cost&amp;1.3ind.sup. '!$T$11:$T$1306,'1.2Travel cost&amp;1.3ind.sup. '!$A$11:$A$1306,'Beneficiaries WP'!$A71,'1.2Travel cost&amp;1.3ind.sup. '!$L$11:$L$1306,'Beneficiaries WP'!I$5)+SUMIFS('1.2Travel cost&amp;1.3ind.sup. '!$U$11:$U$1306,'1.2Travel cost&amp;1.3ind.sup. '!$A$11:$A$1306,'Beneficiaries WP'!$A71,'1.2Travel cost&amp;1.3ind.sup. '!$L$11:$L$1306,'Beneficiaries WP'!I$5)+SUMIFS('1.4 Equipment'!$T$10:$T$209,'1.4 Equipment'!$A$10:$A$209,'Beneficiaries WP'!$A71,'1.4 Equipment'!$L$10:$L$209,'Beneficiaries WP'!I$5)+SUMIFS('1.5 Other costs'!$O$10:$O$309,'1.5 Other costs'!$A$10:$A$309,'Beneficiaries WP'!$A71,'1.5 Other costs'!$L$10:$L$309,'Beneficiaries WP'!I$5)</f>
        <v>0</v>
      </c>
      <c r="J71" s="343">
        <f>SUMIFS('1.1 Staff cost'!$N$11:$N$102,'1.1 Staff cost'!$A$11:$A$102,'Beneficiaries WP'!$A71,'1.1 Staff cost'!$K$11:$K$102,'Beneficiaries WP'!J$5)+SUMIFS('1.2Travel cost&amp;1.3ind.sup. '!$T$11:$T$1306,'1.2Travel cost&amp;1.3ind.sup. '!$A$11:$A$1306,'Beneficiaries WP'!$A71,'1.2Travel cost&amp;1.3ind.sup. '!$L$11:$L$1306,'Beneficiaries WP'!J$5)+SUMIFS('1.2Travel cost&amp;1.3ind.sup. '!$U$11:$U$1306,'1.2Travel cost&amp;1.3ind.sup. '!$A$11:$A$1306,'Beneficiaries WP'!$A71,'1.2Travel cost&amp;1.3ind.sup. '!$L$11:$L$1306,'Beneficiaries WP'!J$5)+SUMIFS('1.4 Equipment'!$T$10:$T$209,'1.4 Equipment'!$A$10:$A$209,'Beneficiaries WP'!$A71,'1.4 Equipment'!$L$10:$L$209,'Beneficiaries WP'!J$5)+SUMIFS('1.5 Other costs'!$O$10:$O$309,'1.5 Other costs'!$A$10:$A$309,'Beneficiaries WP'!$A71,'1.5 Other costs'!$L$10:$L$309,'Beneficiaries WP'!J$5)</f>
        <v>0</v>
      </c>
      <c r="K71" s="343">
        <f>SUMIFS('1.1 Staff cost'!$N$11:$N$102,'1.1 Staff cost'!$A$11:$A$102,'Beneficiaries WP'!$A71,'1.1 Staff cost'!$K$11:$K$102,'Beneficiaries WP'!K$5)+SUMIFS('1.2Travel cost&amp;1.3ind.sup. '!$T$11:$T$1306,'1.2Travel cost&amp;1.3ind.sup. '!$A$11:$A$1306,'Beneficiaries WP'!$A71,'1.2Travel cost&amp;1.3ind.sup. '!$L$11:$L$1306,'Beneficiaries WP'!K$5)+SUMIFS('1.2Travel cost&amp;1.3ind.sup. '!$U$11:$U$1306,'1.2Travel cost&amp;1.3ind.sup. '!$A$11:$A$1306,'Beneficiaries WP'!$A71,'1.2Travel cost&amp;1.3ind.sup. '!$L$11:$L$1306,'Beneficiaries WP'!K$5)+SUMIFS('1.4 Equipment'!$T$10:$T$209,'1.4 Equipment'!$A$10:$A$209,'Beneficiaries WP'!$A71,'1.4 Equipment'!$L$10:$L$209,'Beneficiaries WP'!K$5)+SUMIFS('1.5 Other costs'!$O$10:$O$309,'1.5 Other costs'!$A$10:$A$309,'Beneficiaries WP'!$A71,'1.5 Other costs'!$L$10:$L$309,'Beneficiaries WP'!K$5)</f>
        <v>0</v>
      </c>
      <c r="L71" s="343">
        <f>SUMIFS('1.1 Staff cost'!$N$11:$N$102,'1.1 Staff cost'!$A$11:$A$102,'Beneficiaries WP'!$A71,'1.1 Staff cost'!$K$11:$K$102,'Beneficiaries WP'!L$5)+SUMIFS('1.2Travel cost&amp;1.3ind.sup. '!$T$11:$T$1306,'1.2Travel cost&amp;1.3ind.sup. '!$A$11:$A$1306,'Beneficiaries WP'!$A71,'1.2Travel cost&amp;1.3ind.sup. '!$L$11:$L$1306,'Beneficiaries WP'!L$5)+SUMIFS('1.2Travel cost&amp;1.3ind.sup. '!$U$11:$U$1306,'1.2Travel cost&amp;1.3ind.sup. '!$A$11:$A$1306,'Beneficiaries WP'!$A71,'1.2Travel cost&amp;1.3ind.sup. '!$L$11:$L$1306,'Beneficiaries WP'!L$5)+SUMIFS('1.4 Equipment'!$T$10:$T$209,'1.4 Equipment'!$A$10:$A$209,'Beneficiaries WP'!$A71,'1.4 Equipment'!$L$10:$L$209,'Beneficiaries WP'!L$5)+SUMIFS('1.5 Other costs'!$O$10:$O$309,'1.5 Other costs'!$A$10:$A$309,'Beneficiaries WP'!$A71,'1.5 Other costs'!$L$10:$L$309,'Beneficiaries WP'!L$5)</f>
        <v>0</v>
      </c>
      <c r="M71" s="343">
        <f>SUMIFS('1.1 Staff cost'!$N$11:$N$102,'1.1 Staff cost'!$A$11:$A$102,'Beneficiaries WP'!$A71,'1.1 Staff cost'!$K$11:$K$102,'Beneficiaries WP'!M$5)+SUMIFS('1.2Travel cost&amp;1.3ind.sup. '!$T$11:$T$1306,'1.2Travel cost&amp;1.3ind.sup. '!$A$11:$A$1306,'Beneficiaries WP'!$A71,'1.2Travel cost&amp;1.3ind.sup. '!$L$11:$L$1306,'Beneficiaries WP'!M$5)+SUMIFS('1.2Travel cost&amp;1.3ind.sup. '!$U$11:$U$1306,'1.2Travel cost&amp;1.3ind.sup. '!$A$11:$A$1306,'Beneficiaries WP'!$A71,'1.2Travel cost&amp;1.3ind.sup. '!$L$11:$L$1306,'Beneficiaries WP'!M$5)+SUMIFS('1.4 Equipment'!$T$10:$T$209,'1.4 Equipment'!$A$10:$A$209,'Beneficiaries WP'!$A71,'1.4 Equipment'!$L$10:$L$209,'Beneficiaries WP'!M$5)+SUMIFS('1.5 Other costs'!$O$10:$O$309,'1.5 Other costs'!$A$10:$A$309,'Beneficiaries WP'!$A71,'1.5 Other costs'!$L$10:$L$309,'Beneficiaries WP'!M$5)</f>
        <v>0</v>
      </c>
      <c r="N71" s="343">
        <f>SUMIFS('1.1 Staff cost'!$N$11:$N$102,'1.1 Staff cost'!$A$11:$A$102,'Beneficiaries WP'!$A71,'1.1 Staff cost'!$K$11:$K$102,'Beneficiaries WP'!N$5)+SUMIFS('1.2Travel cost&amp;1.3ind.sup. '!$T$11:$T$1306,'1.2Travel cost&amp;1.3ind.sup. '!$A$11:$A$1306,'Beneficiaries WP'!$A71,'1.2Travel cost&amp;1.3ind.sup. '!$L$11:$L$1306,'Beneficiaries WP'!N$5)+SUMIFS('1.2Travel cost&amp;1.3ind.sup. '!$U$11:$U$1306,'1.2Travel cost&amp;1.3ind.sup. '!$A$11:$A$1306,'Beneficiaries WP'!$A71,'1.2Travel cost&amp;1.3ind.sup. '!$L$11:$L$1306,'Beneficiaries WP'!N$5)+SUMIFS('1.4 Equipment'!$T$10:$T$209,'1.4 Equipment'!$A$10:$A$209,'Beneficiaries WP'!$A71,'1.4 Equipment'!$L$10:$L$209,'Beneficiaries WP'!N$5)+SUMIFS('1.5 Other costs'!$O$10:$O$309,'1.5 Other costs'!$A$10:$A$309,'Beneficiaries WP'!$A71,'1.5 Other costs'!$L$10:$L$309,'Beneficiaries WP'!N$5)</f>
        <v>0</v>
      </c>
      <c r="O71" s="343">
        <f>SUMIFS('1.1 Staff cost'!$N$11:$N$102,'1.1 Staff cost'!$A$11:$A$102,'Beneficiaries WP'!$A71,'1.1 Staff cost'!$K$11:$K$102,'Beneficiaries WP'!O$5)+SUMIFS('1.2Travel cost&amp;1.3ind.sup. '!$T$11:$T$1306,'1.2Travel cost&amp;1.3ind.sup. '!$A$11:$A$1306,'Beneficiaries WP'!$A71,'1.2Travel cost&amp;1.3ind.sup. '!$L$11:$L$1306,'Beneficiaries WP'!O$5)+SUMIFS('1.2Travel cost&amp;1.3ind.sup. '!$U$11:$U$1306,'1.2Travel cost&amp;1.3ind.sup. '!$A$11:$A$1306,'Beneficiaries WP'!$A71,'1.2Travel cost&amp;1.3ind.sup. '!$L$11:$L$1306,'Beneficiaries WP'!O$5)+SUMIFS('1.4 Equipment'!$T$10:$T$209,'1.4 Equipment'!$A$10:$A$209,'Beneficiaries WP'!$A71,'1.4 Equipment'!$L$10:$L$209,'Beneficiaries WP'!O$5)+SUMIFS('1.5 Other costs'!$O$10:$O$309,'1.5 Other costs'!$A$10:$A$309,'Beneficiaries WP'!$A71,'1.5 Other costs'!$L$10:$L$309,'Beneficiaries WP'!O$5)</f>
        <v>0</v>
      </c>
      <c r="P71" s="341">
        <f t="shared" si="2"/>
        <v>0</v>
      </c>
      <c r="Q71" s="344" t="str">
        <f t="shared" si="4"/>
        <v/>
      </c>
      <c r="R71" s="342" t="e">
        <f>+(P71*$R$7)*('Summary Financial Statement'!$K$24/'Summary Financial Statement'!$H$24)</f>
        <v>#DIV/0!</v>
      </c>
      <c r="S71" s="445" t="e">
        <f>+Beneficiaries!#REF!</f>
        <v>#REF!</v>
      </c>
      <c r="T71" s="445" t="e">
        <f>+Beneficiaries!#REF!</f>
        <v>#REF!</v>
      </c>
      <c r="U71" s="443" t="str">
        <f>IF(Beneficiaries!L71=0,"",Beneficiaries!L71)</f>
        <v/>
      </c>
      <c r="V71" s="444" t="str">
        <f>IF(Beneficiaries!M71=0,"",Beneficiaries!M71)</f>
        <v/>
      </c>
      <c r="W71" s="354" t="e">
        <f>#REF!</f>
        <v>#REF!</v>
      </c>
      <c r="X71" s="75"/>
      <c r="Y71" s="12" t="str">
        <f t="shared" si="3"/>
        <v/>
      </c>
      <c r="Z71" s="336"/>
      <c r="AA71" s="333">
        <f>+DAYS360('Summary Financial Statement'!$I$9,'Summary Financial Statement'!$L$9)/30</f>
        <v>0</v>
      </c>
      <c r="AB71" s="334">
        <f t="shared" si="5"/>
        <v>0</v>
      </c>
      <c r="AC71" s="335">
        <f>IF(Y71="",0,'Summary Financial Statement'!$Q$22*'Summary Financial Statement'!$E$24*'Beneficiaries WP'!Q71*'Beneficiaries WP'!$AB71)</f>
        <v>0</v>
      </c>
    </row>
    <row r="72" spans="1:29" ht="13.5" x14ac:dyDescent="0.25">
      <c r="A72" s="141" t="s">
        <v>209</v>
      </c>
      <c r="B72" s="437">
        <f>+Beneficiaries!B72</f>
        <v>0</v>
      </c>
      <c r="C72" s="435">
        <f>+Beneficiaries!C72</f>
        <v>0</v>
      </c>
      <c r="D72" s="343">
        <f>SUMIFS('1.1 Staff cost'!$N$11:$N$102,'1.1 Staff cost'!$A$11:$A$102,'Beneficiaries WP'!$A72,'1.1 Staff cost'!$K$11:$K$102,'Beneficiaries WP'!D$5)+SUMIFS('1.2Travel cost&amp;1.3ind.sup. '!$T$11:$T$1306,'1.2Travel cost&amp;1.3ind.sup. '!$A$11:$A$1306,'Beneficiaries WP'!$A72,'1.2Travel cost&amp;1.3ind.sup. '!$L$11:$L$1306,'Beneficiaries WP'!D$5)+SUMIFS('1.2Travel cost&amp;1.3ind.sup. '!$U$11:$U$1306,'1.2Travel cost&amp;1.3ind.sup. '!$A$11:$A$1306,'Beneficiaries WP'!$A72,'1.2Travel cost&amp;1.3ind.sup. '!$L$11:$L$1306,'Beneficiaries WP'!D$5)+SUMIFS('1.4 Equipment'!$T$10:$T$209,'1.4 Equipment'!$A$10:$A$209,'Beneficiaries WP'!$A72,'1.4 Equipment'!$L$10:$L$209,'Beneficiaries WP'!D$5)+SUMIFS('1.5 Other costs'!$O$10:$O$309,'1.5 Other costs'!$A$10:$A$309,'Beneficiaries WP'!$A72,'1.5 Other costs'!$L$10:$L$309,'Beneficiaries WP'!D$5)</f>
        <v>0</v>
      </c>
      <c r="E72" s="343">
        <f>SUMIFS('1.1 Staff cost'!$N$11:$N$102,'1.1 Staff cost'!$A$11:$A$102,'Beneficiaries WP'!$A72,'1.1 Staff cost'!$K$11:$K$102,'Beneficiaries WP'!E$5)+SUMIFS('1.2Travel cost&amp;1.3ind.sup. '!$T$11:$T$1306,'1.2Travel cost&amp;1.3ind.sup. '!$A$11:$A$1306,'Beneficiaries WP'!$A72,'1.2Travel cost&amp;1.3ind.sup. '!$L$11:$L$1306,'Beneficiaries WP'!E$5)+SUMIFS('1.2Travel cost&amp;1.3ind.sup. '!$U$11:$U$1306,'1.2Travel cost&amp;1.3ind.sup. '!$A$11:$A$1306,'Beneficiaries WP'!$A72,'1.2Travel cost&amp;1.3ind.sup. '!$L$11:$L$1306,'Beneficiaries WP'!E$5)+SUMIFS('1.4 Equipment'!$T$10:$T$209,'1.4 Equipment'!$A$10:$A$209,'Beneficiaries WP'!$A72,'1.4 Equipment'!$L$10:$L$209,'Beneficiaries WP'!E$5)+SUMIFS('1.5 Other costs'!$O$10:$O$309,'1.5 Other costs'!$A$10:$A$309,'Beneficiaries WP'!$A72,'1.5 Other costs'!$L$10:$L$309,'Beneficiaries WP'!E$5)</f>
        <v>0</v>
      </c>
      <c r="F72" s="343">
        <f>SUMIFS('1.1 Staff cost'!$N$11:$N$102,'1.1 Staff cost'!$A$11:$A$102,'Beneficiaries WP'!$A72,'1.1 Staff cost'!$K$11:$K$102,'Beneficiaries WP'!F$5)+SUMIFS('1.2Travel cost&amp;1.3ind.sup. '!$T$11:$T$1306,'1.2Travel cost&amp;1.3ind.sup. '!$A$11:$A$1306,'Beneficiaries WP'!$A72,'1.2Travel cost&amp;1.3ind.sup. '!$L$11:$L$1306,'Beneficiaries WP'!F$5)+SUMIFS('1.2Travel cost&amp;1.3ind.sup. '!$U$11:$U$1306,'1.2Travel cost&amp;1.3ind.sup. '!$A$11:$A$1306,'Beneficiaries WP'!$A72,'1.2Travel cost&amp;1.3ind.sup. '!$L$11:$L$1306,'Beneficiaries WP'!F$5)+SUMIFS('1.4 Equipment'!$T$10:$T$209,'1.4 Equipment'!$A$10:$A$209,'Beneficiaries WP'!$A72,'1.4 Equipment'!$L$10:$L$209,'Beneficiaries WP'!F$5)+SUMIFS('1.5 Other costs'!$O$10:$O$309,'1.5 Other costs'!$A$10:$A$309,'Beneficiaries WP'!$A72,'1.5 Other costs'!$L$10:$L$309,'Beneficiaries WP'!F$5)</f>
        <v>0</v>
      </c>
      <c r="G72" s="343">
        <f>SUMIFS('1.1 Staff cost'!$N$11:$N$102,'1.1 Staff cost'!$A$11:$A$102,'Beneficiaries WP'!$A72,'1.1 Staff cost'!$K$11:$K$102,'Beneficiaries WP'!G$5)+SUMIFS('1.2Travel cost&amp;1.3ind.sup. '!$T$11:$T$1306,'1.2Travel cost&amp;1.3ind.sup. '!$A$11:$A$1306,'Beneficiaries WP'!$A72,'1.2Travel cost&amp;1.3ind.sup. '!$L$11:$L$1306,'Beneficiaries WP'!G$5)+SUMIFS('1.2Travel cost&amp;1.3ind.sup. '!$U$11:$U$1306,'1.2Travel cost&amp;1.3ind.sup. '!$A$11:$A$1306,'Beneficiaries WP'!$A72,'1.2Travel cost&amp;1.3ind.sup. '!$L$11:$L$1306,'Beneficiaries WP'!G$5)+SUMIFS('1.4 Equipment'!$T$10:$T$209,'1.4 Equipment'!$A$10:$A$209,'Beneficiaries WP'!$A72,'1.4 Equipment'!$L$10:$L$209,'Beneficiaries WP'!G$5)+SUMIFS('1.5 Other costs'!$O$10:$O$309,'1.5 Other costs'!$A$10:$A$309,'Beneficiaries WP'!$A72,'1.5 Other costs'!$L$10:$L$309,'Beneficiaries WP'!G$5)</f>
        <v>0</v>
      </c>
      <c r="H72" s="343">
        <f>SUMIFS('1.1 Staff cost'!$N$11:$N$102,'1.1 Staff cost'!$A$11:$A$102,'Beneficiaries WP'!$A72,'1.1 Staff cost'!$K$11:$K$102,'Beneficiaries WP'!H$5)+SUMIFS('1.2Travel cost&amp;1.3ind.sup. '!$T$11:$T$1306,'1.2Travel cost&amp;1.3ind.sup. '!$A$11:$A$1306,'Beneficiaries WP'!$A72,'1.2Travel cost&amp;1.3ind.sup. '!$L$11:$L$1306,'Beneficiaries WP'!H$5)+SUMIFS('1.2Travel cost&amp;1.3ind.sup. '!$U$11:$U$1306,'1.2Travel cost&amp;1.3ind.sup. '!$A$11:$A$1306,'Beneficiaries WP'!$A72,'1.2Travel cost&amp;1.3ind.sup. '!$L$11:$L$1306,'Beneficiaries WP'!H$5)+SUMIFS('1.4 Equipment'!$T$10:$T$209,'1.4 Equipment'!$A$10:$A$209,'Beneficiaries WP'!$A72,'1.4 Equipment'!$L$10:$L$209,'Beneficiaries WP'!H$5)+SUMIFS('1.5 Other costs'!$O$10:$O$309,'1.5 Other costs'!$A$10:$A$309,'Beneficiaries WP'!$A72,'1.5 Other costs'!$L$10:$L$309,'Beneficiaries WP'!H$5)</f>
        <v>0</v>
      </c>
      <c r="I72" s="343">
        <f>SUMIFS('1.1 Staff cost'!$N$11:$N$102,'1.1 Staff cost'!$A$11:$A$102,'Beneficiaries WP'!$A72,'1.1 Staff cost'!$K$11:$K$102,'Beneficiaries WP'!I$5)+SUMIFS('1.2Travel cost&amp;1.3ind.sup. '!$T$11:$T$1306,'1.2Travel cost&amp;1.3ind.sup. '!$A$11:$A$1306,'Beneficiaries WP'!$A72,'1.2Travel cost&amp;1.3ind.sup. '!$L$11:$L$1306,'Beneficiaries WP'!I$5)+SUMIFS('1.2Travel cost&amp;1.3ind.sup. '!$U$11:$U$1306,'1.2Travel cost&amp;1.3ind.sup. '!$A$11:$A$1306,'Beneficiaries WP'!$A72,'1.2Travel cost&amp;1.3ind.sup. '!$L$11:$L$1306,'Beneficiaries WP'!I$5)+SUMIFS('1.4 Equipment'!$T$10:$T$209,'1.4 Equipment'!$A$10:$A$209,'Beneficiaries WP'!$A72,'1.4 Equipment'!$L$10:$L$209,'Beneficiaries WP'!I$5)+SUMIFS('1.5 Other costs'!$O$10:$O$309,'1.5 Other costs'!$A$10:$A$309,'Beneficiaries WP'!$A72,'1.5 Other costs'!$L$10:$L$309,'Beneficiaries WP'!I$5)</f>
        <v>0</v>
      </c>
      <c r="J72" s="343">
        <f>SUMIFS('1.1 Staff cost'!$N$11:$N$102,'1.1 Staff cost'!$A$11:$A$102,'Beneficiaries WP'!$A72,'1.1 Staff cost'!$K$11:$K$102,'Beneficiaries WP'!J$5)+SUMIFS('1.2Travel cost&amp;1.3ind.sup. '!$T$11:$T$1306,'1.2Travel cost&amp;1.3ind.sup. '!$A$11:$A$1306,'Beneficiaries WP'!$A72,'1.2Travel cost&amp;1.3ind.sup. '!$L$11:$L$1306,'Beneficiaries WP'!J$5)+SUMIFS('1.2Travel cost&amp;1.3ind.sup. '!$U$11:$U$1306,'1.2Travel cost&amp;1.3ind.sup. '!$A$11:$A$1306,'Beneficiaries WP'!$A72,'1.2Travel cost&amp;1.3ind.sup. '!$L$11:$L$1306,'Beneficiaries WP'!J$5)+SUMIFS('1.4 Equipment'!$T$10:$T$209,'1.4 Equipment'!$A$10:$A$209,'Beneficiaries WP'!$A72,'1.4 Equipment'!$L$10:$L$209,'Beneficiaries WP'!J$5)+SUMIFS('1.5 Other costs'!$O$10:$O$309,'1.5 Other costs'!$A$10:$A$309,'Beneficiaries WP'!$A72,'1.5 Other costs'!$L$10:$L$309,'Beneficiaries WP'!J$5)</f>
        <v>0</v>
      </c>
      <c r="K72" s="343">
        <f>SUMIFS('1.1 Staff cost'!$N$11:$N$102,'1.1 Staff cost'!$A$11:$A$102,'Beneficiaries WP'!$A72,'1.1 Staff cost'!$K$11:$K$102,'Beneficiaries WP'!K$5)+SUMIFS('1.2Travel cost&amp;1.3ind.sup. '!$T$11:$T$1306,'1.2Travel cost&amp;1.3ind.sup. '!$A$11:$A$1306,'Beneficiaries WP'!$A72,'1.2Travel cost&amp;1.3ind.sup. '!$L$11:$L$1306,'Beneficiaries WP'!K$5)+SUMIFS('1.2Travel cost&amp;1.3ind.sup. '!$U$11:$U$1306,'1.2Travel cost&amp;1.3ind.sup. '!$A$11:$A$1306,'Beneficiaries WP'!$A72,'1.2Travel cost&amp;1.3ind.sup. '!$L$11:$L$1306,'Beneficiaries WP'!K$5)+SUMIFS('1.4 Equipment'!$T$10:$T$209,'1.4 Equipment'!$A$10:$A$209,'Beneficiaries WP'!$A72,'1.4 Equipment'!$L$10:$L$209,'Beneficiaries WP'!K$5)+SUMIFS('1.5 Other costs'!$O$10:$O$309,'1.5 Other costs'!$A$10:$A$309,'Beneficiaries WP'!$A72,'1.5 Other costs'!$L$10:$L$309,'Beneficiaries WP'!K$5)</f>
        <v>0</v>
      </c>
      <c r="L72" s="343">
        <f>SUMIFS('1.1 Staff cost'!$N$11:$N$102,'1.1 Staff cost'!$A$11:$A$102,'Beneficiaries WP'!$A72,'1.1 Staff cost'!$K$11:$K$102,'Beneficiaries WP'!L$5)+SUMIFS('1.2Travel cost&amp;1.3ind.sup. '!$T$11:$T$1306,'1.2Travel cost&amp;1.3ind.sup. '!$A$11:$A$1306,'Beneficiaries WP'!$A72,'1.2Travel cost&amp;1.3ind.sup. '!$L$11:$L$1306,'Beneficiaries WP'!L$5)+SUMIFS('1.2Travel cost&amp;1.3ind.sup. '!$U$11:$U$1306,'1.2Travel cost&amp;1.3ind.sup. '!$A$11:$A$1306,'Beneficiaries WP'!$A72,'1.2Travel cost&amp;1.3ind.sup. '!$L$11:$L$1306,'Beneficiaries WP'!L$5)+SUMIFS('1.4 Equipment'!$T$10:$T$209,'1.4 Equipment'!$A$10:$A$209,'Beneficiaries WP'!$A72,'1.4 Equipment'!$L$10:$L$209,'Beneficiaries WP'!L$5)+SUMIFS('1.5 Other costs'!$O$10:$O$309,'1.5 Other costs'!$A$10:$A$309,'Beneficiaries WP'!$A72,'1.5 Other costs'!$L$10:$L$309,'Beneficiaries WP'!L$5)</f>
        <v>0</v>
      </c>
      <c r="M72" s="343">
        <f>SUMIFS('1.1 Staff cost'!$N$11:$N$102,'1.1 Staff cost'!$A$11:$A$102,'Beneficiaries WP'!$A72,'1.1 Staff cost'!$K$11:$K$102,'Beneficiaries WP'!M$5)+SUMIFS('1.2Travel cost&amp;1.3ind.sup. '!$T$11:$T$1306,'1.2Travel cost&amp;1.3ind.sup. '!$A$11:$A$1306,'Beneficiaries WP'!$A72,'1.2Travel cost&amp;1.3ind.sup. '!$L$11:$L$1306,'Beneficiaries WP'!M$5)+SUMIFS('1.2Travel cost&amp;1.3ind.sup. '!$U$11:$U$1306,'1.2Travel cost&amp;1.3ind.sup. '!$A$11:$A$1306,'Beneficiaries WP'!$A72,'1.2Travel cost&amp;1.3ind.sup. '!$L$11:$L$1306,'Beneficiaries WP'!M$5)+SUMIFS('1.4 Equipment'!$T$10:$T$209,'1.4 Equipment'!$A$10:$A$209,'Beneficiaries WP'!$A72,'1.4 Equipment'!$L$10:$L$209,'Beneficiaries WP'!M$5)+SUMIFS('1.5 Other costs'!$O$10:$O$309,'1.5 Other costs'!$A$10:$A$309,'Beneficiaries WP'!$A72,'1.5 Other costs'!$L$10:$L$309,'Beneficiaries WP'!M$5)</f>
        <v>0</v>
      </c>
      <c r="N72" s="343">
        <f>SUMIFS('1.1 Staff cost'!$N$11:$N$102,'1.1 Staff cost'!$A$11:$A$102,'Beneficiaries WP'!$A72,'1.1 Staff cost'!$K$11:$K$102,'Beneficiaries WP'!N$5)+SUMIFS('1.2Travel cost&amp;1.3ind.sup. '!$T$11:$T$1306,'1.2Travel cost&amp;1.3ind.sup. '!$A$11:$A$1306,'Beneficiaries WP'!$A72,'1.2Travel cost&amp;1.3ind.sup. '!$L$11:$L$1306,'Beneficiaries WP'!N$5)+SUMIFS('1.2Travel cost&amp;1.3ind.sup. '!$U$11:$U$1306,'1.2Travel cost&amp;1.3ind.sup. '!$A$11:$A$1306,'Beneficiaries WP'!$A72,'1.2Travel cost&amp;1.3ind.sup. '!$L$11:$L$1306,'Beneficiaries WP'!N$5)+SUMIFS('1.4 Equipment'!$T$10:$T$209,'1.4 Equipment'!$A$10:$A$209,'Beneficiaries WP'!$A72,'1.4 Equipment'!$L$10:$L$209,'Beneficiaries WP'!N$5)+SUMIFS('1.5 Other costs'!$O$10:$O$309,'1.5 Other costs'!$A$10:$A$309,'Beneficiaries WP'!$A72,'1.5 Other costs'!$L$10:$L$309,'Beneficiaries WP'!N$5)</f>
        <v>0</v>
      </c>
      <c r="O72" s="343">
        <f>SUMIFS('1.1 Staff cost'!$N$11:$N$102,'1.1 Staff cost'!$A$11:$A$102,'Beneficiaries WP'!$A72,'1.1 Staff cost'!$K$11:$K$102,'Beneficiaries WP'!O$5)+SUMIFS('1.2Travel cost&amp;1.3ind.sup. '!$T$11:$T$1306,'1.2Travel cost&amp;1.3ind.sup. '!$A$11:$A$1306,'Beneficiaries WP'!$A72,'1.2Travel cost&amp;1.3ind.sup. '!$L$11:$L$1306,'Beneficiaries WP'!O$5)+SUMIFS('1.2Travel cost&amp;1.3ind.sup. '!$U$11:$U$1306,'1.2Travel cost&amp;1.3ind.sup. '!$A$11:$A$1306,'Beneficiaries WP'!$A72,'1.2Travel cost&amp;1.3ind.sup. '!$L$11:$L$1306,'Beneficiaries WP'!O$5)+SUMIFS('1.4 Equipment'!$T$10:$T$209,'1.4 Equipment'!$A$10:$A$209,'Beneficiaries WP'!$A72,'1.4 Equipment'!$L$10:$L$209,'Beneficiaries WP'!O$5)+SUMIFS('1.5 Other costs'!$O$10:$O$309,'1.5 Other costs'!$A$10:$A$309,'Beneficiaries WP'!$A72,'1.5 Other costs'!$L$10:$L$309,'Beneficiaries WP'!O$5)</f>
        <v>0</v>
      </c>
      <c r="P72" s="341">
        <f t="shared" si="2"/>
        <v>0</v>
      </c>
      <c r="Q72" s="344" t="str">
        <f t="shared" si="4"/>
        <v/>
      </c>
      <c r="R72" s="342" t="e">
        <f>+(P72*$R$7)*('Summary Financial Statement'!$K$24/'Summary Financial Statement'!$H$24)</f>
        <v>#DIV/0!</v>
      </c>
      <c r="S72" s="445" t="e">
        <f>+Beneficiaries!#REF!</f>
        <v>#REF!</v>
      </c>
      <c r="T72" s="445" t="e">
        <f>+Beneficiaries!#REF!</f>
        <v>#REF!</v>
      </c>
      <c r="U72" s="443" t="str">
        <f>IF(Beneficiaries!L72=0,"",Beneficiaries!L72)</f>
        <v/>
      </c>
      <c r="V72" s="444" t="str">
        <f>IF(Beneficiaries!M72=0,"",Beneficiaries!M72)</f>
        <v/>
      </c>
      <c r="W72" s="354" t="e">
        <f>#REF!</f>
        <v>#REF!</v>
      </c>
      <c r="X72" s="75"/>
      <c r="Y72" s="12" t="str">
        <f t="shared" si="3"/>
        <v/>
      </c>
      <c r="Z72" s="336"/>
      <c r="AA72" s="333">
        <f>+DAYS360('Summary Financial Statement'!$I$9,'Summary Financial Statement'!$L$9)/30</f>
        <v>0</v>
      </c>
      <c r="AB72" s="334">
        <f t="shared" si="5"/>
        <v>0</v>
      </c>
      <c r="AC72" s="335">
        <f>IF(Y72="",0,'Summary Financial Statement'!$Q$22*'Summary Financial Statement'!$E$24*'Beneficiaries WP'!Q72*'Beneficiaries WP'!$AB72)</f>
        <v>0</v>
      </c>
    </row>
    <row r="73" spans="1:29" ht="13.5" x14ac:dyDescent="0.25">
      <c r="A73" s="141" t="s">
        <v>210</v>
      </c>
      <c r="B73" s="437">
        <f>+Beneficiaries!B73</f>
        <v>0</v>
      </c>
      <c r="C73" s="435">
        <f>+Beneficiaries!C73</f>
        <v>0</v>
      </c>
      <c r="D73" s="343">
        <f>SUMIFS('1.1 Staff cost'!$N$11:$N$102,'1.1 Staff cost'!$A$11:$A$102,'Beneficiaries WP'!$A73,'1.1 Staff cost'!$K$11:$K$102,'Beneficiaries WP'!D$5)+SUMIFS('1.2Travel cost&amp;1.3ind.sup. '!$T$11:$T$1306,'1.2Travel cost&amp;1.3ind.sup. '!$A$11:$A$1306,'Beneficiaries WP'!$A73,'1.2Travel cost&amp;1.3ind.sup. '!$L$11:$L$1306,'Beneficiaries WP'!D$5)+SUMIFS('1.2Travel cost&amp;1.3ind.sup. '!$U$11:$U$1306,'1.2Travel cost&amp;1.3ind.sup. '!$A$11:$A$1306,'Beneficiaries WP'!$A73,'1.2Travel cost&amp;1.3ind.sup. '!$L$11:$L$1306,'Beneficiaries WP'!D$5)+SUMIFS('1.4 Equipment'!$T$10:$T$209,'1.4 Equipment'!$A$10:$A$209,'Beneficiaries WP'!$A73,'1.4 Equipment'!$L$10:$L$209,'Beneficiaries WP'!D$5)+SUMIFS('1.5 Other costs'!$O$10:$O$309,'1.5 Other costs'!$A$10:$A$309,'Beneficiaries WP'!$A73,'1.5 Other costs'!$L$10:$L$309,'Beneficiaries WP'!D$5)</f>
        <v>0</v>
      </c>
      <c r="E73" s="343">
        <f>SUMIFS('1.1 Staff cost'!$N$11:$N$102,'1.1 Staff cost'!$A$11:$A$102,'Beneficiaries WP'!$A73,'1.1 Staff cost'!$K$11:$K$102,'Beneficiaries WP'!E$5)+SUMIFS('1.2Travel cost&amp;1.3ind.sup. '!$T$11:$T$1306,'1.2Travel cost&amp;1.3ind.sup. '!$A$11:$A$1306,'Beneficiaries WP'!$A73,'1.2Travel cost&amp;1.3ind.sup. '!$L$11:$L$1306,'Beneficiaries WP'!E$5)+SUMIFS('1.2Travel cost&amp;1.3ind.sup. '!$U$11:$U$1306,'1.2Travel cost&amp;1.3ind.sup. '!$A$11:$A$1306,'Beneficiaries WP'!$A73,'1.2Travel cost&amp;1.3ind.sup. '!$L$11:$L$1306,'Beneficiaries WP'!E$5)+SUMIFS('1.4 Equipment'!$T$10:$T$209,'1.4 Equipment'!$A$10:$A$209,'Beneficiaries WP'!$A73,'1.4 Equipment'!$L$10:$L$209,'Beneficiaries WP'!E$5)+SUMIFS('1.5 Other costs'!$O$10:$O$309,'1.5 Other costs'!$A$10:$A$309,'Beneficiaries WP'!$A73,'1.5 Other costs'!$L$10:$L$309,'Beneficiaries WP'!E$5)</f>
        <v>0</v>
      </c>
      <c r="F73" s="343">
        <f>SUMIFS('1.1 Staff cost'!$N$11:$N$102,'1.1 Staff cost'!$A$11:$A$102,'Beneficiaries WP'!$A73,'1.1 Staff cost'!$K$11:$K$102,'Beneficiaries WP'!F$5)+SUMIFS('1.2Travel cost&amp;1.3ind.sup. '!$T$11:$T$1306,'1.2Travel cost&amp;1.3ind.sup. '!$A$11:$A$1306,'Beneficiaries WP'!$A73,'1.2Travel cost&amp;1.3ind.sup. '!$L$11:$L$1306,'Beneficiaries WP'!F$5)+SUMIFS('1.2Travel cost&amp;1.3ind.sup. '!$U$11:$U$1306,'1.2Travel cost&amp;1.3ind.sup. '!$A$11:$A$1306,'Beneficiaries WP'!$A73,'1.2Travel cost&amp;1.3ind.sup. '!$L$11:$L$1306,'Beneficiaries WP'!F$5)+SUMIFS('1.4 Equipment'!$T$10:$T$209,'1.4 Equipment'!$A$10:$A$209,'Beneficiaries WP'!$A73,'1.4 Equipment'!$L$10:$L$209,'Beneficiaries WP'!F$5)+SUMIFS('1.5 Other costs'!$O$10:$O$309,'1.5 Other costs'!$A$10:$A$309,'Beneficiaries WP'!$A73,'1.5 Other costs'!$L$10:$L$309,'Beneficiaries WP'!F$5)</f>
        <v>0</v>
      </c>
      <c r="G73" s="343">
        <f>SUMIFS('1.1 Staff cost'!$N$11:$N$102,'1.1 Staff cost'!$A$11:$A$102,'Beneficiaries WP'!$A73,'1.1 Staff cost'!$K$11:$K$102,'Beneficiaries WP'!G$5)+SUMIFS('1.2Travel cost&amp;1.3ind.sup. '!$T$11:$T$1306,'1.2Travel cost&amp;1.3ind.sup. '!$A$11:$A$1306,'Beneficiaries WP'!$A73,'1.2Travel cost&amp;1.3ind.sup. '!$L$11:$L$1306,'Beneficiaries WP'!G$5)+SUMIFS('1.2Travel cost&amp;1.3ind.sup. '!$U$11:$U$1306,'1.2Travel cost&amp;1.3ind.sup. '!$A$11:$A$1306,'Beneficiaries WP'!$A73,'1.2Travel cost&amp;1.3ind.sup. '!$L$11:$L$1306,'Beneficiaries WP'!G$5)+SUMIFS('1.4 Equipment'!$T$10:$T$209,'1.4 Equipment'!$A$10:$A$209,'Beneficiaries WP'!$A73,'1.4 Equipment'!$L$10:$L$209,'Beneficiaries WP'!G$5)+SUMIFS('1.5 Other costs'!$O$10:$O$309,'1.5 Other costs'!$A$10:$A$309,'Beneficiaries WP'!$A73,'1.5 Other costs'!$L$10:$L$309,'Beneficiaries WP'!G$5)</f>
        <v>0</v>
      </c>
      <c r="H73" s="343">
        <f>SUMIFS('1.1 Staff cost'!$N$11:$N$102,'1.1 Staff cost'!$A$11:$A$102,'Beneficiaries WP'!$A73,'1.1 Staff cost'!$K$11:$K$102,'Beneficiaries WP'!H$5)+SUMIFS('1.2Travel cost&amp;1.3ind.sup. '!$T$11:$T$1306,'1.2Travel cost&amp;1.3ind.sup. '!$A$11:$A$1306,'Beneficiaries WP'!$A73,'1.2Travel cost&amp;1.3ind.sup. '!$L$11:$L$1306,'Beneficiaries WP'!H$5)+SUMIFS('1.2Travel cost&amp;1.3ind.sup. '!$U$11:$U$1306,'1.2Travel cost&amp;1.3ind.sup. '!$A$11:$A$1306,'Beneficiaries WP'!$A73,'1.2Travel cost&amp;1.3ind.sup. '!$L$11:$L$1306,'Beneficiaries WP'!H$5)+SUMIFS('1.4 Equipment'!$T$10:$T$209,'1.4 Equipment'!$A$10:$A$209,'Beneficiaries WP'!$A73,'1.4 Equipment'!$L$10:$L$209,'Beneficiaries WP'!H$5)+SUMIFS('1.5 Other costs'!$O$10:$O$309,'1.5 Other costs'!$A$10:$A$309,'Beneficiaries WP'!$A73,'1.5 Other costs'!$L$10:$L$309,'Beneficiaries WP'!H$5)</f>
        <v>0</v>
      </c>
      <c r="I73" s="343">
        <f>SUMIFS('1.1 Staff cost'!$N$11:$N$102,'1.1 Staff cost'!$A$11:$A$102,'Beneficiaries WP'!$A73,'1.1 Staff cost'!$K$11:$K$102,'Beneficiaries WP'!I$5)+SUMIFS('1.2Travel cost&amp;1.3ind.sup. '!$T$11:$T$1306,'1.2Travel cost&amp;1.3ind.sup. '!$A$11:$A$1306,'Beneficiaries WP'!$A73,'1.2Travel cost&amp;1.3ind.sup. '!$L$11:$L$1306,'Beneficiaries WP'!I$5)+SUMIFS('1.2Travel cost&amp;1.3ind.sup. '!$U$11:$U$1306,'1.2Travel cost&amp;1.3ind.sup. '!$A$11:$A$1306,'Beneficiaries WP'!$A73,'1.2Travel cost&amp;1.3ind.sup. '!$L$11:$L$1306,'Beneficiaries WP'!I$5)+SUMIFS('1.4 Equipment'!$T$10:$T$209,'1.4 Equipment'!$A$10:$A$209,'Beneficiaries WP'!$A73,'1.4 Equipment'!$L$10:$L$209,'Beneficiaries WP'!I$5)+SUMIFS('1.5 Other costs'!$O$10:$O$309,'1.5 Other costs'!$A$10:$A$309,'Beneficiaries WP'!$A73,'1.5 Other costs'!$L$10:$L$309,'Beneficiaries WP'!I$5)</f>
        <v>0</v>
      </c>
      <c r="J73" s="343">
        <f>SUMIFS('1.1 Staff cost'!$N$11:$N$102,'1.1 Staff cost'!$A$11:$A$102,'Beneficiaries WP'!$A73,'1.1 Staff cost'!$K$11:$K$102,'Beneficiaries WP'!J$5)+SUMIFS('1.2Travel cost&amp;1.3ind.sup. '!$T$11:$T$1306,'1.2Travel cost&amp;1.3ind.sup. '!$A$11:$A$1306,'Beneficiaries WP'!$A73,'1.2Travel cost&amp;1.3ind.sup. '!$L$11:$L$1306,'Beneficiaries WP'!J$5)+SUMIFS('1.2Travel cost&amp;1.3ind.sup. '!$U$11:$U$1306,'1.2Travel cost&amp;1.3ind.sup. '!$A$11:$A$1306,'Beneficiaries WP'!$A73,'1.2Travel cost&amp;1.3ind.sup. '!$L$11:$L$1306,'Beneficiaries WP'!J$5)+SUMIFS('1.4 Equipment'!$T$10:$T$209,'1.4 Equipment'!$A$10:$A$209,'Beneficiaries WP'!$A73,'1.4 Equipment'!$L$10:$L$209,'Beneficiaries WP'!J$5)+SUMIFS('1.5 Other costs'!$O$10:$O$309,'1.5 Other costs'!$A$10:$A$309,'Beneficiaries WP'!$A73,'1.5 Other costs'!$L$10:$L$309,'Beneficiaries WP'!J$5)</f>
        <v>0</v>
      </c>
      <c r="K73" s="343">
        <f>SUMIFS('1.1 Staff cost'!$N$11:$N$102,'1.1 Staff cost'!$A$11:$A$102,'Beneficiaries WP'!$A73,'1.1 Staff cost'!$K$11:$K$102,'Beneficiaries WP'!K$5)+SUMIFS('1.2Travel cost&amp;1.3ind.sup. '!$T$11:$T$1306,'1.2Travel cost&amp;1.3ind.sup. '!$A$11:$A$1306,'Beneficiaries WP'!$A73,'1.2Travel cost&amp;1.3ind.sup. '!$L$11:$L$1306,'Beneficiaries WP'!K$5)+SUMIFS('1.2Travel cost&amp;1.3ind.sup. '!$U$11:$U$1306,'1.2Travel cost&amp;1.3ind.sup. '!$A$11:$A$1306,'Beneficiaries WP'!$A73,'1.2Travel cost&amp;1.3ind.sup. '!$L$11:$L$1306,'Beneficiaries WP'!K$5)+SUMIFS('1.4 Equipment'!$T$10:$T$209,'1.4 Equipment'!$A$10:$A$209,'Beneficiaries WP'!$A73,'1.4 Equipment'!$L$10:$L$209,'Beneficiaries WP'!K$5)+SUMIFS('1.5 Other costs'!$O$10:$O$309,'1.5 Other costs'!$A$10:$A$309,'Beneficiaries WP'!$A73,'1.5 Other costs'!$L$10:$L$309,'Beneficiaries WP'!K$5)</f>
        <v>0</v>
      </c>
      <c r="L73" s="343">
        <f>SUMIFS('1.1 Staff cost'!$N$11:$N$102,'1.1 Staff cost'!$A$11:$A$102,'Beneficiaries WP'!$A73,'1.1 Staff cost'!$K$11:$K$102,'Beneficiaries WP'!L$5)+SUMIFS('1.2Travel cost&amp;1.3ind.sup. '!$T$11:$T$1306,'1.2Travel cost&amp;1.3ind.sup. '!$A$11:$A$1306,'Beneficiaries WP'!$A73,'1.2Travel cost&amp;1.3ind.sup. '!$L$11:$L$1306,'Beneficiaries WP'!L$5)+SUMIFS('1.2Travel cost&amp;1.3ind.sup. '!$U$11:$U$1306,'1.2Travel cost&amp;1.3ind.sup. '!$A$11:$A$1306,'Beneficiaries WP'!$A73,'1.2Travel cost&amp;1.3ind.sup. '!$L$11:$L$1306,'Beneficiaries WP'!L$5)+SUMIFS('1.4 Equipment'!$T$10:$T$209,'1.4 Equipment'!$A$10:$A$209,'Beneficiaries WP'!$A73,'1.4 Equipment'!$L$10:$L$209,'Beneficiaries WP'!L$5)+SUMIFS('1.5 Other costs'!$O$10:$O$309,'1.5 Other costs'!$A$10:$A$309,'Beneficiaries WP'!$A73,'1.5 Other costs'!$L$10:$L$309,'Beneficiaries WP'!L$5)</f>
        <v>0</v>
      </c>
      <c r="M73" s="343">
        <f>SUMIFS('1.1 Staff cost'!$N$11:$N$102,'1.1 Staff cost'!$A$11:$A$102,'Beneficiaries WP'!$A73,'1.1 Staff cost'!$K$11:$K$102,'Beneficiaries WP'!M$5)+SUMIFS('1.2Travel cost&amp;1.3ind.sup. '!$T$11:$T$1306,'1.2Travel cost&amp;1.3ind.sup. '!$A$11:$A$1306,'Beneficiaries WP'!$A73,'1.2Travel cost&amp;1.3ind.sup. '!$L$11:$L$1306,'Beneficiaries WP'!M$5)+SUMIFS('1.2Travel cost&amp;1.3ind.sup. '!$U$11:$U$1306,'1.2Travel cost&amp;1.3ind.sup. '!$A$11:$A$1306,'Beneficiaries WP'!$A73,'1.2Travel cost&amp;1.3ind.sup. '!$L$11:$L$1306,'Beneficiaries WP'!M$5)+SUMIFS('1.4 Equipment'!$T$10:$T$209,'1.4 Equipment'!$A$10:$A$209,'Beneficiaries WP'!$A73,'1.4 Equipment'!$L$10:$L$209,'Beneficiaries WP'!M$5)+SUMIFS('1.5 Other costs'!$O$10:$O$309,'1.5 Other costs'!$A$10:$A$309,'Beneficiaries WP'!$A73,'1.5 Other costs'!$L$10:$L$309,'Beneficiaries WP'!M$5)</f>
        <v>0</v>
      </c>
      <c r="N73" s="343">
        <f>SUMIFS('1.1 Staff cost'!$N$11:$N$102,'1.1 Staff cost'!$A$11:$A$102,'Beneficiaries WP'!$A73,'1.1 Staff cost'!$K$11:$K$102,'Beneficiaries WP'!N$5)+SUMIFS('1.2Travel cost&amp;1.3ind.sup. '!$T$11:$T$1306,'1.2Travel cost&amp;1.3ind.sup. '!$A$11:$A$1306,'Beneficiaries WP'!$A73,'1.2Travel cost&amp;1.3ind.sup. '!$L$11:$L$1306,'Beneficiaries WP'!N$5)+SUMIFS('1.2Travel cost&amp;1.3ind.sup. '!$U$11:$U$1306,'1.2Travel cost&amp;1.3ind.sup. '!$A$11:$A$1306,'Beneficiaries WP'!$A73,'1.2Travel cost&amp;1.3ind.sup. '!$L$11:$L$1306,'Beneficiaries WP'!N$5)+SUMIFS('1.4 Equipment'!$T$10:$T$209,'1.4 Equipment'!$A$10:$A$209,'Beneficiaries WP'!$A73,'1.4 Equipment'!$L$10:$L$209,'Beneficiaries WP'!N$5)+SUMIFS('1.5 Other costs'!$O$10:$O$309,'1.5 Other costs'!$A$10:$A$309,'Beneficiaries WP'!$A73,'1.5 Other costs'!$L$10:$L$309,'Beneficiaries WP'!N$5)</f>
        <v>0</v>
      </c>
      <c r="O73" s="343">
        <f>SUMIFS('1.1 Staff cost'!$N$11:$N$102,'1.1 Staff cost'!$A$11:$A$102,'Beneficiaries WP'!$A73,'1.1 Staff cost'!$K$11:$K$102,'Beneficiaries WP'!O$5)+SUMIFS('1.2Travel cost&amp;1.3ind.sup. '!$T$11:$T$1306,'1.2Travel cost&amp;1.3ind.sup. '!$A$11:$A$1306,'Beneficiaries WP'!$A73,'1.2Travel cost&amp;1.3ind.sup. '!$L$11:$L$1306,'Beneficiaries WP'!O$5)+SUMIFS('1.2Travel cost&amp;1.3ind.sup. '!$U$11:$U$1306,'1.2Travel cost&amp;1.3ind.sup. '!$A$11:$A$1306,'Beneficiaries WP'!$A73,'1.2Travel cost&amp;1.3ind.sup. '!$L$11:$L$1306,'Beneficiaries WP'!O$5)+SUMIFS('1.4 Equipment'!$T$10:$T$209,'1.4 Equipment'!$A$10:$A$209,'Beneficiaries WP'!$A73,'1.4 Equipment'!$L$10:$L$209,'Beneficiaries WP'!O$5)+SUMIFS('1.5 Other costs'!$O$10:$O$309,'1.5 Other costs'!$A$10:$A$309,'Beneficiaries WP'!$A73,'1.5 Other costs'!$L$10:$L$309,'Beneficiaries WP'!O$5)</f>
        <v>0</v>
      </c>
      <c r="P73" s="341">
        <f t="shared" ref="P73:P108" si="6">SUM(D73:O73)</f>
        <v>0</v>
      </c>
      <c r="Q73" s="344" t="str">
        <f t="shared" si="4"/>
        <v/>
      </c>
      <c r="R73" s="342" t="e">
        <f>+(P73*$R$7)*('Summary Financial Statement'!$K$24/'Summary Financial Statement'!$H$24)</f>
        <v>#DIV/0!</v>
      </c>
      <c r="S73" s="445" t="e">
        <f>+Beneficiaries!#REF!</f>
        <v>#REF!</v>
      </c>
      <c r="T73" s="445" t="e">
        <f>+Beneficiaries!#REF!</f>
        <v>#REF!</v>
      </c>
      <c r="U73" s="443" t="str">
        <f>IF(Beneficiaries!L73=0,"",Beneficiaries!L73)</f>
        <v/>
      </c>
      <c r="V73" s="444" t="str">
        <f>IF(Beneficiaries!M73=0,"",Beneficiaries!M73)</f>
        <v/>
      </c>
      <c r="W73" s="354" t="e">
        <f>#REF!</f>
        <v>#REF!</v>
      </c>
      <c r="X73" s="75"/>
      <c r="Y73" s="12" t="str">
        <f t="shared" si="3"/>
        <v/>
      </c>
      <c r="Z73" s="336"/>
      <c r="AA73" s="333">
        <f>+DAYS360('Summary Financial Statement'!$I$9,'Summary Financial Statement'!$L$9)/30</f>
        <v>0</v>
      </c>
      <c r="AB73" s="334">
        <f t="shared" si="5"/>
        <v>0</v>
      </c>
      <c r="AC73" s="335">
        <f>IF(Y73="",0,'Summary Financial Statement'!$Q$22*'Summary Financial Statement'!$E$24*'Beneficiaries WP'!Q73*'Beneficiaries WP'!$AB73)</f>
        <v>0</v>
      </c>
    </row>
    <row r="74" spans="1:29" ht="13.5" x14ac:dyDescent="0.25">
      <c r="A74" s="141" t="s">
        <v>211</v>
      </c>
      <c r="B74" s="437">
        <f>+Beneficiaries!B74</f>
        <v>0</v>
      </c>
      <c r="C74" s="435">
        <f>+Beneficiaries!C74</f>
        <v>0</v>
      </c>
      <c r="D74" s="343">
        <f>SUMIFS('1.1 Staff cost'!$N$11:$N$102,'1.1 Staff cost'!$A$11:$A$102,'Beneficiaries WP'!$A74,'1.1 Staff cost'!$K$11:$K$102,'Beneficiaries WP'!D$5)+SUMIFS('1.2Travel cost&amp;1.3ind.sup. '!$T$11:$T$1306,'1.2Travel cost&amp;1.3ind.sup. '!$A$11:$A$1306,'Beneficiaries WP'!$A74,'1.2Travel cost&amp;1.3ind.sup. '!$L$11:$L$1306,'Beneficiaries WP'!D$5)+SUMIFS('1.2Travel cost&amp;1.3ind.sup. '!$U$11:$U$1306,'1.2Travel cost&amp;1.3ind.sup. '!$A$11:$A$1306,'Beneficiaries WP'!$A74,'1.2Travel cost&amp;1.3ind.sup. '!$L$11:$L$1306,'Beneficiaries WP'!D$5)+SUMIFS('1.4 Equipment'!$T$10:$T$209,'1.4 Equipment'!$A$10:$A$209,'Beneficiaries WP'!$A74,'1.4 Equipment'!$L$10:$L$209,'Beneficiaries WP'!D$5)+SUMIFS('1.5 Other costs'!$O$10:$O$309,'1.5 Other costs'!$A$10:$A$309,'Beneficiaries WP'!$A74,'1.5 Other costs'!$L$10:$L$309,'Beneficiaries WP'!D$5)</f>
        <v>0</v>
      </c>
      <c r="E74" s="343">
        <f>SUMIFS('1.1 Staff cost'!$N$11:$N$102,'1.1 Staff cost'!$A$11:$A$102,'Beneficiaries WP'!$A74,'1.1 Staff cost'!$K$11:$K$102,'Beneficiaries WP'!E$5)+SUMIFS('1.2Travel cost&amp;1.3ind.sup. '!$T$11:$T$1306,'1.2Travel cost&amp;1.3ind.sup. '!$A$11:$A$1306,'Beneficiaries WP'!$A74,'1.2Travel cost&amp;1.3ind.sup. '!$L$11:$L$1306,'Beneficiaries WP'!E$5)+SUMIFS('1.2Travel cost&amp;1.3ind.sup. '!$U$11:$U$1306,'1.2Travel cost&amp;1.3ind.sup. '!$A$11:$A$1306,'Beneficiaries WP'!$A74,'1.2Travel cost&amp;1.3ind.sup. '!$L$11:$L$1306,'Beneficiaries WP'!E$5)+SUMIFS('1.4 Equipment'!$T$10:$T$209,'1.4 Equipment'!$A$10:$A$209,'Beneficiaries WP'!$A74,'1.4 Equipment'!$L$10:$L$209,'Beneficiaries WP'!E$5)+SUMIFS('1.5 Other costs'!$O$10:$O$309,'1.5 Other costs'!$A$10:$A$309,'Beneficiaries WP'!$A74,'1.5 Other costs'!$L$10:$L$309,'Beneficiaries WP'!E$5)</f>
        <v>0</v>
      </c>
      <c r="F74" s="343">
        <f>SUMIFS('1.1 Staff cost'!$N$11:$N$102,'1.1 Staff cost'!$A$11:$A$102,'Beneficiaries WP'!$A74,'1.1 Staff cost'!$K$11:$K$102,'Beneficiaries WP'!F$5)+SUMIFS('1.2Travel cost&amp;1.3ind.sup. '!$T$11:$T$1306,'1.2Travel cost&amp;1.3ind.sup. '!$A$11:$A$1306,'Beneficiaries WP'!$A74,'1.2Travel cost&amp;1.3ind.sup. '!$L$11:$L$1306,'Beneficiaries WP'!F$5)+SUMIFS('1.2Travel cost&amp;1.3ind.sup. '!$U$11:$U$1306,'1.2Travel cost&amp;1.3ind.sup. '!$A$11:$A$1306,'Beneficiaries WP'!$A74,'1.2Travel cost&amp;1.3ind.sup. '!$L$11:$L$1306,'Beneficiaries WP'!F$5)+SUMIFS('1.4 Equipment'!$T$10:$T$209,'1.4 Equipment'!$A$10:$A$209,'Beneficiaries WP'!$A74,'1.4 Equipment'!$L$10:$L$209,'Beneficiaries WP'!F$5)+SUMIFS('1.5 Other costs'!$O$10:$O$309,'1.5 Other costs'!$A$10:$A$309,'Beneficiaries WP'!$A74,'1.5 Other costs'!$L$10:$L$309,'Beneficiaries WP'!F$5)</f>
        <v>0</v>
      </c>
      <c r="G74" s="343">
        <f>SUMIFS('1.1 Staff cost'!$N$11:$N$102,'1.1 Staff cost'!$A$11:$A$102,'Beneficiaries WP'!$A74,'1.1 Staff cost'!$K$11:$K$102,'Beneficiaries WP'!G$5)+SUMIFS('1.2Travel cost&amp;1.3ind.sup. '!$T$11:$T$1306,'1.2Travel cost&amp;1.3ind.sup. '!$A$11:$A$1306,'Beneficiaries WP'!$A74,'1.2Travel cost&amp;1.3ind.sup. '!$L$11:$L$1306,'Beneficiaries WP'!G$5)+SUMIFS('1.2Travel cost&amp;1.3ind.sup. '!$U$11:$U$1306,'1.2Travel cost&amp;1.3ind.sup. '!$A$11:$A$1306,'Beneficiaries WP'!$A74,'1.2Travel cost&amp;1.3ind.sup. '!$L$11:$L$1306,'Beneficiaries WP'!G$5)+SUMIFS('1.4 Equipment'!$T$10:$T$209,'1.4 Equipment'!$A$10:$A$209,'Beneficiaries WP'!$A74,'1.4 Equipment'!$L$10:$L$209,'Beneficiaries WP'!G$5)+SUMIFS('1.5 Other costs'!$O$10:$O$309,'1.5 Other costs'!$A$10:$A$309,'Beneficiaries WP'!$A74,'1.5 Other costs'!$L$10:$L$309,'Beneficiaries WP'!G$5)</f>
        <v>0</v>
      </c>
      <c r="H74" s="343">
        <f>SUMIFS('1.1 Staff cost'!$N$11:$N$102,'1.1 Staff cost'!$A$11:$A$102,'Beneficiaries WP'!$A74,'1.1 Staff cost'!$K$11:$K$102,'Beneficiaries WP'!H$5)+SUMIFS('1.2Travel cost&amp;1.3ind.sup. '!$T$11:$T$1306,'1.2Travel cost&amp;1.3ind.sup. '!$A$11:$A$1306,'Beneficiaries WP'!$A74,'1.2Travel cost&amp;1.3ind.sup. '!$L$11:$L$1306,'Beneficiaries WP'!H$5)+SUMIFS('1.2Travel cost&amp;1.3ind.sup. '!$U$11:$U$1306,'1.2Travel cost&amp;1.3ind.sup. '!$A$11:$A$1306,'Beneficiaries WP'!$A74,'1.2Travel cost&amp;1.3ind.sup. '!$L$11:$L$1306,'Beneficiaries WP'!H$5)+SUMIFS('1.4 Equipment'!$T$10:$T$209,'1.4 Equipment'!$A$10:$A$209,'Beneficiaries WP'!$A74,'1.4 Equipment'!$L$10:$L$209,'Beneficiaries WP'!H$5)+SUMIFS('1.5 Other costs'!$O$10:$O$309,'1.5 Other costs'!$A$10:$A$309,'Beneficiaries WP'!$A74,'1.5 Other costs'!$L$10:$L$309,'Beneficiaries WP'!H$5)</f>
        <v>0</v>
      </c>
      <c r="I74" s="343">
        <f>SUMIFS('1.1 Staff cost'!$N$11:$N$102,'1.1 Staff cost'!$A$11:$A$102,'Beneficiaries WP'!$A74,'1.1 Staff cost'!$K$11:$K$102,'Beneficiaries WP'!I$5)+SUMIFS('1.2Travel cost&amp;1.3ind.sup. '!$T$11:$T$1306,'1.2Travel cost&amp;1.3ind.sup. '!$A$11:$A$1306,'Beneficiaries WP'!$A74,'1.2Travel cost&amp;1.3ind.sup. '!$L$11:$L$1306,'Beneficiaries WP'!I$5)+SUMIFS('1.2Travel cost&amp;1.3ind.sup. '!$U$11:$U$1306,'1.2Travel cost&amp;1.3ind.sup. '!$A$11:$A$1306,'Beneficiaries WP'!$A74,'1.2Travel cost&amp;1.3ind.sup. '!$L$11:$L$1306,'Beneficiaries WP'!I$5)+SUMIFS('1.4 Equipment'!$T$10:$T$209,'1.4 Equipment'!$A$10:$A$209,'Beneficiaries WP'!$A74,'1.4 Equipment'!$L$10:$L$209,'Beneficiaries WP'!I$5)+SUMIFS('1.5 Other costs'!$O$10:$O$309,'1.5 Other costs'!$A$10:$A$309,'Beneficiaries WP'!$A74,'1.5 Other costs'!$L$10:$L$309,'Beneficiaries WP'!I$5)</f>
        <v>0</v>
      </c>
      <c r="J74" s="343">
        <f>SUMIFS('1.1 Staff cost'!$N$11:$N$102,'1.1 Staff cost'!$A$11:$A$102,'Beneficiaries WP'!$A74,'1.1 Staff cost'!$K$11:$K$102,'Beneficiaries WP'!J$5)+SUMIFS('1.2Travel cost&amp;1.3ind.sup. '!$T$11:$T$1306,'1.2Travel cost&amp;1.3ind.sup. '!$A$11:$A$1306,'Beneficiaries WP'!$A74,'1.2Travel cost&amp;1.3ind.sup. '!$L$11:$L$1306,'Beneficiaries WP'!J$5)+SUMIFS('1.2Travel cost&amp;1.3ind.sup. '!$U$11:$U$1306,'1.2Travel cost&amp;1.3ind.sup. '!$A$11:$A$1306,'Beneficiaries WP'!$A74,'1.2Travel cost&amp;1.3ind.sup. '!$L$11:$L$1306,'Beneficiaries WP'!J$5)+SUMIFS('1.4 Equipment'!$T$10:$T$209,'1.4 Equipment'!$A$10:$A$209,'Beneficiaries WP'!$A74,'1.4 Equipment'!$L$10:$L$209,'Beneficiaries WP'!J$5)+SUMIFS('1.5 Other costs'!$O$10:$O$309,'1.5 Other costs'!$A$10:$A$309,'Beneficiaries WP'!$A74,'1.5 Other costs'!$L$10:$L$309,'Beneficiaries WP'!J$5)</f>
        <v>0</v>
      </c>
      <c r="K74" s="343">
        <f>SUMIFS('1.1 Staff cost'!$N$11:$N$102,'1.1 Staff cost'!$A$11:$A$102,'Beneficiaries WP'!$A74,'1.1 Staff cost'!$K$11:$K$102,'Beneficiaries WP'!K$5)+SUMIFS('1.2Travel cost&amp;1.3ind.sup. '!$T$11:$T$1306,'1.2Travel cost&amp;1.3ind.sup. '!$A$11:$A$1306,'Beneficiaries WP'!$A74,'1.2Travel cost&amp;1.3ind.sup. '!$L$11:$L$1306,'Beneficiaries WP'!K$5)+SUMIFS('1.2Travel cost&amp;1.3ind.sup. '!$U$11:$U$1306,'1.2Travel cost&amp;1.3ind.sup. '!$A$11:$A$1306,'Beneficiaries WP'!$A74,'1.2Travel cost&amp;1.3ind.sup. '!$L$11:$L$1306,'Beneficiaries WP'!K$5)+SUMIFS('1.4 Equipment'!$T$10:$T$209,'1.4 Equipment'!$A$10:$A$209,'Beneficiaries WP'!$A74,'1.4 Equipment'!$L$10:$L$209,'Beneficiaries WP'!K$5)+SUMIFS('1.5 Other costs'!$O$10:$O$309,'1.5 Other costs'!$A$10:$A$309,'Beneficiaries WP'!$A74,'1.5 Other costs'!$L$10:$L$309,'Beneficiaries WP'!K$5)</f>
        <v>0</v>
      </c>
      <c r="L74" s="343">
        <f>SUMIFS('1.1 Staff cost'!$N$11:$N$102,'1.1 Staff cost'!$A$11:$A$102,'Beneficiaries WP'!$A74,'1.1 Staff cost'!$K$11:$K$102,'Beneficiaries WP'!L$5)+SUMIFS('1.2Travel cost&amp;1.3ind.sup. '!$T$11:$T$1306,'1.2Travel cost&amp;1.3ind.sup. '!$A$11:$A$1306,'Beneficiaries WP'!$A74,'1.2Travel cost&amp;1.3ind.sup. '!$L$11:$L$1306,'Beneficiaries WP'!L$5)+SUMIFS('1.2Travel cost&amp;1.3ind.sup. '!$U$11:$U$1306,'1.2Travel cost&amp;1.3ind.sup. '!$A$11:$A$1306,'Beneficiaries WP'!$A74,'1.2Travel cost&amp;1.3ind.sup. '!$L$11:$L$1306,'Beneficiaries WP'!L$5)+SUMIFS('1.4 Equipment'!$T$10:$T$209,'1.4 Equipment'!$A$10:$A$209,'Beneficiaries WP'!$A74,'1.4 Equipment'!$L$10:$L$209,'Beneficiaries WP'!L$5)+SUMIFS('1.5 Other costs'!$O$10:$O$309,'1.5 Other costs'!$A$10:$A$309,'Beneficiaries WP'!$A74,'1.5 Other costs'!$L$10:$L$309,'Beneficiaries WP'!L$5)</f>
        <v>0</v>
      </c>
      <c r="M74" s="343">
        <f>SUMIFS('1.1 Staff cost'!$N$11:$N$102,'1.1 Staff cost'!$A$11:$A$102,'Beneficiaries WP'!$A74,'1.1 Staff cost'!$K$11:$K$102,'Beneficiaries WP'!M$5)+SUMIFS('1.2Travel cost&amp;1.3ind.sup. '!$T$11:$T$1306,'1.2Travel cost&amp;1.3ind.sup. '!$A$11:$A$1306,'Beneficiaries WP'!$A74,'1.2Travel cost&amp;1.3ind.sup. '!$L$11:$L$1306,'Beneficiaries WP'!M$5)+SUMIFS('1.2Travel cost&amp;1.3ind.sup. '!$U$11:$U$1306,'1.2Travel cost&amp;1.3ind.sup. '!$A$11:$A$1306,'Beneficiaries WP'!$A74,'1.2Travel cost&amp;1.3ind.sup. '!$L$11:$L$1306,'Beneficiaries WP'!M$5)+SUMIFS('1.4 Equipment'!$T$10:$T$209,'1.4 Equipment'!$A$10:$A$209,'Beneficiaries WP'!$A74,'1.4 Equipment'!$L$10:$L$209,'Beneficiaries WP'!M$5)+SUMIFS('1.5 Other costs'!$O$10:$O$309,'1.5 Other costs'!$A$10:$A$309,'Beneficiaries WP'!$A74,'1.5 Other costs'!$L$10:$L$309,'Beneficiaries WP'!M$5)</f>
        <v>0</v>
      </c>
      <c r="N74" s="343">
        <f>SUMIFS('1.1 Staff cost'!$N$11:$N$102,'1.1 Staff cost'!$A$11:$A$102,'Beneficiaries WP'!$A74,'1.1 Staff cost'!$K$11:$K$102,'Beneficiaries WP'!N$5)+SUMIFS('1.2Travel cost&amp;1.3ind.sup. '!$T$11:$T$1306,'1.2Travel cost&amp;1.3ind.sup. '!$A$11:$A$1306,'Beneficiaries WP'!$A74,'1.2Travel cost&amp;1.3ind.sup. '!$L$11:$L$1306,'Beneficiaries WP'!N$5)+SUMIFS('1.2Travel cost&amp;1.3ind.sup. '!$U$11:$U$1306,'1.2Travel cost&amp;1.3ind.sup. '!$A$11:$A$1306,'Beneficiaries WP'!$A74,'1.2Travel cost&amp;1.3ind.sup. '!$L$11:$L$1306,'Beneficiaries WP'!N$5)+SUMIFS('1.4 Equipment'!$T$10:$T$209,'1.4 Equipment'!$A$10:$A$209,'Beneficiaries WP'!$A74,'1.4 Equipment'!$L$10:$L$209,'Beneficiaries WP'!N$5)+SUMIFS('1.5 Other costs'!$O$10:$O$309,'1.5 Other costs'!$A$10:$A$309,'Beneficiaries WP'!$A74,'1.5 Other costs'!$L$10:$L$309,'Beneficiaries WP'!N$5)</f>
        <v>0</v>
      </c>
      <c r="O74" s="343">
        <f>SUMIFS('1.1 Staff cost'!$N$11:$N$102,'1.1 Staff cost'!$A$11:$A$102,'Beneficiaries WP'!$A74,'1.1 Staff cost'!$K$11:$K$102,'Beneficiaries WP'!O$5)+SUMIFS('1.2Travel cost&amp;1.3ind.sup. '!$T$11:$T$1306,'1.2Travel cost&amp;1.3ind.sup. '!$A$11:$A$1306,'Beneficiaries WP'!$A74,'1.2Travel cost&amp;1.3ind.sup. '!$L$11:$L$1306,'Beneficiaries WP'!O$5)+SUMIFS('1.2Travel cost&amp;1.3ind.sup. '!$U$11:$U$1306,'1.2Travel cost&amp;1.3ind.sup. '!$A$11:$A$1306,'Beneficiaries WP'!$A74,'1.2Travel cost&amp;1.3ind.sup. '!$L$11:$L$1306,'Beneficiaries WP'!O$5)+SUMIFS('1.4 Equipment'!$T$10:$T$209,'1.4 Equipment'!$A$10:$A$209,'Beneficiaries WP'!$A74,'1.4 Equipment'!$L$10:$L$209,'Beneficiaries WP'!O$5)+SUMIFS('1.5 Other costs'!$O$10:$O$309,'1.5 Other costs'!$A$10:$A$309,'Beneficiaries WP'!$A74,'1.5 Other costs'!$L$10:$L$309,'Beneficiaries WP'!O$5)</f>
        <v>0</v>
      </c>
      <c r="P74" s="341">
        <f t="shared" si="6"/>
        <v>0</v>
      </c>
      <c r="Q74" s="344" t="str">
        <f t="shared" ref="Q74:Q107" si="7">IF(P74&gt;0,P74/$P$8,"")</f>
        <v/>
      </c>
      <c r="R74" s="342" t="e">
        <f>+(P74*$R$7)*('Summary Financial Statement'!$K$24/'Summary Financial Statement'!$H$24)</f>
        <v>#DIV/0!</v>
      </c>
      <c r="S74" s="445" t="e">
        <f>+Beneficiaries!#REF!</f>
        <v>#REF!</v>
      </c>
      <c r="T74" s="445" t="e">
        <f>+Beneficiaries!#REF!</f>
        <v>#REF!</v>
      </c>
      <c r="U74" s="443" t="str">
        <f>IF(Beneficiaries!L74=0,"",Beneficiaries!L74)</f>
        <v/>
      </c>
      <c r="V74" s="444" t="str">
        <f>IF(Beneficiaries!M74=0,"",Beneficiaries!M74)</f>
        <v/>
      </c>
      <c r="W74" s="354" t="e">
        <f>#REF!</f>
        <v>#REF!</v>
      </c>
      <c r="X74" s="75"/>
      <c r="Y74" s="12" t="str">
        <f t="shared" ref="Y74:Y107" si="8">IF(AND(U74="", V74=""), "", "DEDUCT INDIRECT COSTS")</f>
        <v/>
      </c>
      <c r="Z74" s="336"/>
      <c r="AA74" s="333">
        <f>+DAYS360('Summary Financial Statement'!$I$9,'Summary Financial Statement'!$L$9)/30</f>
        <v>0</v>
      </c>
      <c r="AB74" s="334">
        <f t="shared" ref="AB74:AB107" si="9">IF(AA74=0,0,Z74/ROUND(AA74,0))</f>
        <v>0</v>
      </c>
      <c r="AC74" s="335">
        <f>IF(Y74="",0,'Summary Financial Statement'!$Q$22*'Summary Financial Statement'!$E$24*'Beneficiaries WP'!Q74*'Beneficiaries WP'!$AB74)</f>
        <v>0</v>
      </c>
    </row>
    <row r="75" spans="1:29" ht="13.5" x14ac:dyDescent="0.25">
      <c r="A75" s="141" t="s">
        <v>212</v>
      </c>
      <c r="B75" s="437">
        <f>+Beneficiaries!B75</f>
        <v>0</v>
      </c>
      <c r="C75" s="435">
        <f>+Beneficiaries!C75</f>
        <v>0</v>
      </c>
      <c r="D75" s="343">
        <f>SUMIFS('1.1 Staff cost'!$N$11:$N$102,'1.1 Staff cost'!$A$11:$A$102,'Beneficiaries WP'!$A75,'1.1 Staff cost'!$K$11:$K$102,'Beneficiaries WP'!D$5)+SUMIFS('1.2Travel cost&amp;1.3ind.sup. '!$T$11:$T$1306,'1.2Travel cost&amp;1.3ind.sup. '!$A$11:$A$1306,'Beneficiaries WP'!$A75,'1.2Travel cost&amp;1.3ind.sup. '!$L$11:$L$1306,'Beneficiaries WP'!D$5)+SUMIFS('1.2Travel cost&amp;1.3ind.sup. '!$U$11:$U$1306,'1.2Travel cost&amp;1.3ind.sup. '!$A$11:$A$1306,'Beneficiaries WP'!$A75,'1.2Travel cost&amp;1.3ind.sup. '!$L$11:$L$1306,'Beneficiaries WP'!D$5)+SUMIFS('1.4 Equipment'!$T$10:$T$209,'1.4 Equipment'!$A$10:$A$209,'Beneficiaries WP'!$A75,'1.4 Equipment'!$L$10:$L$209,'Beneficiaries WP'!D$5)+SUMIFS('1.5 Other costs'!$O$10:$O$309,'1.5 Other costs'!$A$10:$A$309,'Beneficiaries WP'!$A75,'1.5 Other costs'!$L$10:$L$309,'Beneficiaries WP'!D$5)</f>
        <v>0</v>
      </c>
      <c r="E75" s="343">
        <f>SUMIFS('1.1 Staff cost'!$N$11:$N$102,'1.1 Staff cost'!$A$11:$A$102,'Beneficiaries WP'!$A75,'1.1 Staff cost'!$K$11:$K$102,'Beneficiaries WP'!E$5)+SUMIFS('1.2Travel cost&amp;1.3ind.sup. '!$T$11:$T$1306,'1.2Travel cost&amp;1.3ind.sup. '!$A$11:$A$1306,'Beneficiaries WP'!$A75,'1.2Travel cost&amp;1.3ind.sup. '!$L$11:$L$1306,'Beneficiaries WP'!E$5)+SUMIFS('1.2Travel cost&amp;1.3ind.sup. '!$U$11:$U$1306,'1.2Travel cost&amp;1.3ind.sup. '!$A$11:$A$1306,'Beneficiaries WP'!$A75,'1.2Travel cost&amp;1.3ind.sup. '!$L$11:$L$1306,'Beneficiaries WP'!E$5)+SUMIFS('1.4 Equipment'!$T$10:$T$209,'1.4 Equipment'!$A$10:$A$209,'Beneficiaries WP'!$A75,'1.4 Equipment'!$L$10:$L$209,'Beneficiaries WP'!E$5)+SUMIFS('1.5 Other costs'!$O$10:$O$309,'1.5 Other costs'!$A$10:$A$309,'Beneficiaries WP'!$A75,'1.5 Other costs'!$L$10:$L$309,'Beneficiaries WP'!E$5)</f>
        <v>0</v>
      </c>
      <c r="F75" s="343">
        <f>SUMIFS('1.1 Staff cost'!$N$11:$N$102,'1.1 Staff cost'!$A$11:$A$102,'Beneficiaries WP'!$A75,'1.1 Staff cost'!$K$11:$K$102,'Beneficiaries WP'!F$5)+SUMIFS('1.2Travel cost&amp;1.3ind.sup. '!$T$11:$T$1306,'1.2Travel cost&amp;1.3ind.sup. '!$A$11:$A$1306,'Beneficiaries WP'!$A75,'1.2Travel cost&amp;1.3ind.sup. '!$L$11:$L$1306,'Beneficiaries WP'!F$5)+SUMIFS('1.2Travel cost&amp;1.3ind.sup. '!$U$11:$U$1306,'1.2Travel cost&amp;1.3ind.sup. '!$A$11:$A$1306,'Beneficiaries WP'!$A75,'1.2Travel cost&amp;1.3ind.sup. '!$L$11:$L$1306,'Beneficiaries WP'!F$5)+SUMIFS('1.4 Equipment'!$T$10:$T$209,'1.4 Equipment'!$A$10:$A$209,'Beneficiaries WP'!$A75,'1.4 Equipment'!$L$10:$L$209,'Beneficiaries WP'!F$5)+SUMIFS('1.5 Other costs'!$O$10:$O$309,'1.5 Other costs'!$A$10:$A$309,'Beneficiaries WP'!$A75,'1.5 Other costs'!$L$10:$L$309,'Beneficiaries WP'!F$5)</f>
        <v>0</v>
      </c>
      <c r="G75" s="343">
        <f>SUMIFS('1.1 Staff cost'!$N$11:$N$102,'1.1 Staff cost'!$A$11:$A$102,'Beneficiaries WP'!$A75,'1.1 Staff cost'!$K$11:$K$102,'Beneficiaries WP'!G$5)+SUMIFS('1.2Travel cost&amp;1.3ind.sup. '!$T$11:$T$1306,'1.2Travel cost&amp;1.3ind.sup. '!$A$11:$A$1306,'Beneficiaries WP'!$A75,'1.2Travel cost&amp;1.3ind.sup. '!$L$11:$L$1306,'Beneficiaries WP'!G$5)+SUMIFS('1.2Travel cost&amp;1.3ind.sup. '!$U$11:$U$1306,'1.2Travel cost&amp;1.3ind.sup. '!$A$11:$A$1306,'Beneficiaries WP'!$A75,'1.2Travel cost&amp;1.3ind.sup. '!$L$11:$L$1306,'Beneficiaries WP'!G$5)+SUMIFS('1.4 Equipment'!$T$10:$T$209,'1.4 Equipment'!$A$10:$A$209,'Beneficiaries WP'!$A75,'1.4 Equipment'!$L$10:$L$209,'Beneficiaries WP'!G$5)+SUMIFS('1.5 Other costs'!$O$10:$O$309,'1.5 Other costs'!$A$10:$A$309,'Beneficiaries WP'!$A75,'1.5 Other costs'!$L$10:$L$309,'Beneficiaries WP'!G$5)</f>
        <v>0</v>
      </c>
      <c r="H75" s="343">
        <f>SUMIFS('1.1 Staff cost'!$N$11:$N$102,'1.1 Staff cost'!$A$11:$A$102,'Beneficiaries WP'!$A75,'1.1 Staff cost'!$K$11:$K$102,'Beneficiaries WP'!H$5)+SUMIFS('1.2Travel cost&amp;1.3ind.sup. '!$T$11:$T$1306,'1.2Travel cost&amp;1.3ind.sup. '!$A$11:$A$1306,'Beneficiaries WP'!$A75,'1.2Travel cost&amp;1.3ind.sup. '!$L$11:$L$1306,'Beneficiaries WP'!H$5)+SUMIFS('1.2Travel cost&amp;1.3ind.sup. '!$U$11:$U$1306,'1.2Travel cost&amp;1.3ind.sup. '!$A$11:$A$1306,'Beneficiaries WP'!$A75,'1.2Travel cost&amp;1.3ind.sup. '!$L$11:$L$1306,'Beneficiaries WP'!H$5)+SUMIFS('1.4 Equipment'!$T$10:$T$209,'1.4 Equipment'!$A$10:$A$209,'Beneficiaries WP'!$A75,'1.4 Equipment'!$L$10:$L$209,'Beneficiaries WP'!H$5)+SUMIFS('1.5 Other costs'!$O$10:$O$309,'1.5 Other costs'!$A$10:$A$309,'Beneficiaries WP'!$A75,'1.5 Other costs'!$L$10:$L$309,'Beneficiaries WP'!H$5)</f>
        <v>0</v>
      </c>
      <c r="I75" s="343">
        <f>SUMIFS('1.1 Staff cost'!$N$11:$N$102,'1.1 Staff cost'!$A$11:$A$102,'Beneficiaries WP'!$A75,'1.1 Staff cost'!$K$11:$K$102,'Beneficiaries WP'!I$5)+SUMIFS('1.2Travel cost&amp;1.3ind.sup. '!$T$11:$T$1306,'1.2Travel cost&amp;1.3ind.sup. '!$A$11:$A$1306,'Beneficiaries WP'!$A75,'1.2Travel cost&amp;1.3ind.sup. '!$L$11:$L$1306,'Beneficiaries WP'!I$5)+SUMIFS('1.2Travel cost&amp;1.3ind.sup. '!$U$11:$U$1306,'1.2Travel cost&amp;1.3ind.sup. '!$A$11:$A$1306,'Beneficiaries WP'!$A75,'1.2Travel cost&amp;1.3ind.sup. '!$L$11:$L$1306,'Beneficiaries WP'!I$5)+SUMIFS('1.4 Equipment'!$T$10:$T$209,'1.4 Equipment'!$A$10:$A$209,'Beneficiaries WP'!$A75,'1.4 Equipment'!$L$10:$L$209,'Beneficiaries WP'!I$5)+SUMIFS('1.5 Other costs'!$O$10:$O$309,'1.5 Other costs'!$A$10:$A$309,'Beneficiaries WP'!$A75,'1.5 Other costs'!$L$10:$L$309,'Beneficiaries WP'!I$5)</f>
        <v>0</v>
      </c>
      <c r="J75" s="343">
        <f>SUMIFS('1.1 Staff cost'!$N$11:$N$102,'1.1 Staff cost'!$A$11:$A$102,'Beneficiaries WP'!$A75,'1.1 Staff cost'!$K$11:$K$102,'Beneficiaries WP'!J$5)+SUMIFS('1.2Travel cost&amp;1.3ind.sup. '!$T$11:$T$1306,'1.2Travel cost&amp;1.3ind.sup. '!$A$11:$A$1306,'Beneficiaries WP'!$A75,'1.2Travel cost&amp;1.3ind.sup. '!$L$11:$L$1306,'Beneficiaries WP'!J$5)+SUMIFS('1.2Travel cost&amp;1.3ind.sup. '!$U$11:$U$1306,'1.2Travel cost&amp;1.3ind.sup. '!$A$11:$A$1306,'Beneficiaries WP'!$A75,'1.2Travel cost&amp;1.3ind.sup. '!$L$11:$L$1306,'Beneficiaries WP'!J$5)+SUMIFS('1.4 Equipment'!$T$10:$T$209,'1.4 Equipment'!$A$10:$A$209,'Beneficiaries WP'!$A75,'1.4 Equipment'!$L$10:$L$209,'Beneficiaries WP'!J$5)+SUMIFS('1.5 Other costs'!$O$10:$O$309,'1.5 Other costs'!$A$10:$A$309,'Beneficiaries WP'!$A75,'1.5 Other costs'!$L$10:$L$309,'Beneficiaries WP'!J$5)</f>
        <v>0</v>
      </c>
      <c r="K75" s="343">
        <f>SUMIFS('1.1 Staff cost'!$N$11:$N$102,'1.1 Staff cost'!$A$11:$A$102,'Beneficiaries WP'!$A75,'1.1 Staff cost'!$K$11:$K$102,'Beneficiaries WP'!K$5)+SUMIFS('1.2Travel cost&amp;1.3ind.sup. '!$T$11:$T$1306,'1.2Travel cost&amp;1.3ind.sup. '!$A$11:$A$1306,'Beneficiaries WP'!$A75,'1.2Travel cost&amp;1.3ind.sup. '!$L$11:$L$1306,'Beneficiaries WP'!K$5)+SUMIFS('1.2Travel cost&amp;1.3ind.sup. '!$U$11:$U$1306,'1.2Travel cost&amp;1.3ind.sup. '!$A$11:$A$1306,'Beneficiaries WP'!$A75,'1.2Travel cost&amp;1.3ind.sup. '!$L$11:$L$1306,'Beneficiaries WP'!K$5)+SUMIFS('1.4 Equipment'!$T$10:$T$209,'1.4 Equipment'!$A$10:$A$209,'Beneficiaries WP'!$A75,'1.4 Equipment'!$L$10:$L$209,'Beneficiaries WP'!K$5)+SUMIFS('1.5 Other costs'!$O$10:$O$309,'1.5 Other costs'!$A$10:$A$309,'Beneficiaries WP'!$A75,'1.5 Other costs'!$L$10:$L$309,'Beneficiaries WP'!K$5)</f>
        <v>0</v>
      </c>
      <c r="L75" s="343">
        <f>SUMIFS('1.1 Staff cost'!$N$11:$N$102,'1.1 Staff cost'!$A$11:$A$102,'Beneficiaries WP'!$A75,'1.1 Staff cost'!$K$11:$K$102,'Beneficiaries WP'!L$5)+SUMIFS('1.2Travel cost&amp;1.3ind.sup. '!$T$11:$T$1306,'1.2Travel cost&amp;1.3ind.sup. '!$A$11:$A$1306,'Beneficiaries WP'!$A75,'1.2Travel cost&amp;1.3ind.sup. '!$L$11:$L$1306,'Beneficiaries WP'!L$5)+SUMIFS('1.2Travel cost&amp;1.3ind.sup. '!$U$11:$U$1306,'1.2Travel cost&amp;1.3ind.sup. '!$A$11:$A$1306,'Beneficiaries WP'!$A75,'1.2Travel cost&amp;1.3ind.sup. '!$L$11:$L$1306,'Beneficiaries WP'!L$5)+SUMIFS('1.4 Equipment'!$T$10:$T$209,'1.4 Equipment'!$A$10:$A$209,'Beneficiaries WP'!$A75,'1.4 Equipment'!$L$10:$L$209,'Beneficiaries WP'!L$5)+SUMIFS('1.5 Other costs'!$O$10:$O$309,'1.5 Other costs'!$A$10:$A$309,'Beneficiaries WP'!$A75,'1.5 Other costs'!$L$10:$L$309,'Beneficiaries WP'!L$5)</f>
        <v>0</v>
      </c>
      <c r="M75" s="343">
        <f>SUMIFS('1.1 Staff cost'!$N$11:$N$102,'1.1 Staff cost'!$A$11:$A$102,'Beneficiaries WP'!$A75,'1.1 Staff cost'!$K$11:$K$102,'Beneficiaries WP'!M$5)+SUMIFS('1.2Travel cost&amp;1.3ind.sup. '!$T$11:$T$1306,'1.2Travel cost&amp;1.3ind.sup. '!$A$11:$A$1306,'Beneficiaries WP'!$A75,'1.2Travel cost&amp;1.3ind.sup. '!$L$11:$L$1306,'Beneficiaries WP'!M$5)+SUMIFS('1.2Travel cost&amp;1.3ind.sup. '!$U$11:$U$1306,'1.2Travel cost&amp;1.3ind.sup. '!$A$11:$A$1306,'Beneficiaries WP'!$A75,'1.2Travel cost&amp;1.3ind.sup. '!$L$11:$L$1306,'Beneficiaries WP'!M$5)+SUMIFS('1.4 Equipment'!$T$10:$T$209,'1.4 Equipment'!$A$10:$A$209,'Beneficiaries WP'!$A75,'1.4 Equipment'!$L$10:$L$209,'Beneficiaries WP'!M$5)+SUMIFS('1.5 Other costs'!$O$10:$O$309,'1.5 Other costs'!$A$10:$A$309,'Beneficiaries WP'!$A75,'1.5 Other costs'!$L$10:$L$309,'Beneficiaries WP'!M$5)</f>
        <v>0</v>
      </c>
      <c r="N75" s="343">
        <f>SUMIFS('1.1 Staff cost'!$N$11:$N$102,'1.1 Staff cost'!$A$11:$A$102,'Beneficiaries WP'!$A75,'1.1 Staff cost'!$K$11:$K$102,'Beneficiaries WP'!N$5)+SUMIFS('1.2Travel cost&amp;1.3ind.sup. '!$T$11:$T$1306,'1.2Travel cost&amp;1.3ind.sup. '!$A$11:$A$1306,'Beneficiaries WP'!$A75,'1.2Travel cost&amp;1.3ind.sup. '!$L$11:$L$1306,'Beneficiaries WP'!N$5)+SUMIFS('1.2Travel cost&amp;1.3ind.sup. '!$U$11:$U$1306,'1.2Travel cost&amp;1.3ind.sup. '!$A$11:$A$1306,'Beneficiaries WP'!$A75,'1.2Travel cost&amp;1.3ind.sup. '!$L$11:$L$1306,'Beneficiaries WP'!N$5)+SUMIFS('1.4 Equipment'!$T$10:$T$209,'1.4 Equipment'!$A$10:$A$209,'Beneficiaries WP'!$A75,'1.4 Equipment'!$L$10:$L$209,'Beneficiaries WP'!N$5)+SUMIFS('1.5 Other costs'!$O$10:$O$309,'1.5 Other costs'!$A$10:$A$309,'Beneficiaries WP'!$A75,'1.5 Other costs'!$L$10:$L$309,'Beneficiaries WP'!N$5)</f>
        <v>0</v>
      </c>
      <c r="O75" s="343">
        <f>SUMIFS('1.1 Staff cost'!$N$11:$N$102,'1.1 Staff cost'!$A$11:$A$102,'Beneficiaries WP'!$A75,'1.1 Staff cost'!$K$11:$K$102,'Beneficiaries WP'!O$5)+SUMIFS('1.2Travel cost&amp;1.3ind.sup. '!$T$11:$T$1306,'1.2Travel cost&amp;1.3ind.sup. '!$A$11:$A$1306,'Beneficiaries WP'!$A75,'1.2Travel cost&amp;1.3ind.sup. '!$L$11:$L$1306,'Beneficiaries WP'!O$5)+SUMIFS('1.2Travel cost&amp;1.3ind.sup. '!$U$11:$U$1306,'1.2Travel cost&amp;1.3ind.sup. '!$A$11:$A$1306,'Beneficiaries WP'!$A75,'1.2Travel cost&amp;1.3ind.sup. '!$L$11:$L$1306,'Beneficiaries WP'!O$5)+SUMIFS('1.4 Equipment'!$T$10:$T$209,'1.4 Equipment'!$A$10:$A$209,'Beneficiaries WP'!$A75,'1.4 Equipment'!$L$10:$L$209,'Beneficiaries WP'!O$5)+SUMIFS('1.5 Other costs'!$O$10:$O$309,'1.5 Other costs'!$A$10:$A$309,'Beneficiaries WP'!$A75,'1.5 Other costs'!$L$10:$L$309,'Beneficiaries WP'!O$5)</f>
        <v>0</v>
      </c>
      <c r="P75" s="341">
        <f t="shared" si="6"/>
        <v>0</v>
      </c>
      <c r="Q75" s="344" t="str">
        <f t="shared" si="7"/>
        <v/>
      </c>
      <c r="R75" s="342" t="e">
        <f>+(P75*$R$7)*('Summary Financial Statement'!$K$24/'Summary Financial Statement'!$H$24)</f>
        <v>#DIV/0!</v>
      </c>
      <c r="S75" s="445" t="e">
        <f>+Beneficiaries!#REF!</f>
        <v>#REF!</v>
      </c>
      <c r="T75" s="445" t="e">
        <f>+Beneficiaries!#REF!</f>
        <v>#REF!</v>
      </c>
      <c r="U75" s="443" t="str">
        <f>IF(Beneficiaries!L75=0,"",Beneficiaries!L75)</f>
        <v/>
      </c>
      <c r="V75" s="444" t="str">
        <f>IF(Beneficiaries!M75=0,"",Beneficiaries!M75)</f>
        <v/>
      </c>
      <c r="W75" s="354" t="e">
        <f>#REF!</f>
        <v>#REF!</v>
      </c>
      <c r="X75" s="75"/>
      <c r="Y75" s="12" t="str">
        <f t="shared" si="8"/>
        <v/>
      </c>
      <c r="Z75" s="336"/>
      <c r="AA75" s="333">
        <f>+DAYS360('Summary Financial Statement'!$I$9,'Summary Financial Statement'!$L$9)/30</f>
        <v>0</v>
      </c>
      <c r="AB75" s="334">
        <f t="shared" si="9"/>
        <v>0</v>
      </c>
      <c r="AC75" s="335">
        <f>IF(Y75="",0,'Summary Financial Statement'!$Q$22*'Summary Financial Statement'!$E$24*'Beneficiaries WP'!Q75*'Beneficiaries WP'!$AB75)</f>
        <v>0</v>
      </c>
    </row>
    <row r="76" spans="1:29" ht="13.5" x14ac:dyDescent="0.25">
      <c r="A76" s="141" t="s">
        <v>213</v>
      </c>
      <c r="B76" s="437">
        <f>+Beneficiaries!B76</f>
        <v>0</v>
      </c>
      <c r="C76" s="435">
        <f>+Beneficiaries!C76</f>
        <v>0</v>
      </c>
      <c r="D76" s="343">
        <f>SUMIFS('1.1 Staff cost'!$N$11:$N$102,'1.1 Staff cost'!$A$11:$A$102,'Beneficiaries WP'!$A76,'1.1 Staff cost'!$K$11:$K$102,'Beneficiaries WP'!D$5)+SUMIFS('1.2Travel cost&amp;1.3ind.sup. '!$T$11:$T$1306,'1.2Travel cost&amp;1.3ind.sup. '!$A$11:$A$1306,'Beneficiaries WP'!$A76,'1.2Travel cost&amp;1.3ind.sup. '!$L$11:$L$1306,'Beneficiaries WP'!D$5)+SUMIFS('1.2Travel cost&amp;1.3ind.sup. '!$U$11:$U$1306,'1.2Travel cost&amp;1.3ind.sup. '!$A$11:$A$1306,'Beneficiaries WP'!$A76,'1.2Travel cost&amp;1.3ind.sup. '!$L$11:$L$1306,'Beneficiaries WP'!D$5)+SUMIFS('1.4 Equipment'!$T$10:$T$209,'1.4 Equipment'!$A$10:$A$209,'Beneficiaries WP'!$A76,'1.4 Equipment'!$L$10:$L$209,'Beneficiaries WP'!D$5)+SUMIFS('1.5 Other costs'!$O$10:$O$309,'1.5 Other costs'!$A$10:$A$309,'Beneficiaries WP'!$A76,'1.5 Other costs'!$L$10:$L$309,'Beneficiaries WP'!D$5)</f>
        <v>0</v>
      </c>
      <c r="E76" s="343">
        <f>SUMIFS('1.1 Staff cost'!$N$11:$N$102,'1.1 Staff cost'!$A$11:$A$102,'Beneficiaries WP'!$A76,'1.1 Staff cost'!$K$11:$K$102,'Beneficiaries WP'!E$5)+SUMIFS('1.2Travel cost&amp;1.3ind.sup. '!$T$11:$T$1306,'1.2Travel cost&amp;1.3ind.sup. '!$A$11:$A$1306,'Beneficiaries WP'!$A76,'1.2Travel cost&amp;1.3ind.sup. '!$L$11:$L$1306,'Beneficiaries WP'!E$5)+SUMIFS('1.2Travel cost&amp;1.3ind.sup. '!$U$11:$U$1306,'1.2Travel cost&amp;1.3ind.sup. '!$A$11:$A$1306,'Beneficiaries WP'!$A76,'1.2Travel cost&amp;1.3ind.sup. '!$L$11:$L$1306,'Beneficiaries WP'!E$5)+SUMIFS('1.4 Equipment'!$T$10:$T$209,'1.4 Equipment'!$A$10:$A$209,'Beneficiaries WP'!$A76,'1.4 Equipment'!$L$10:$L$209,'Beneficiaries WP'!E$5)+SUMIFS('1.5 Other costs'!$O$10:$O$309,'1.5 Other costs'!$A$10:$A$309,'Beneficiaries WP'!$A76,'1.5 Other costs'!$L$10:$L$309,'Beneficiaries WP'!E$5)</f>
        <v>0</v>
      </c>
      <c r="F76" s="343">
        <f>SUMIFS('1.1 Staff cost'!$N$11:$N$102,'1.1 Staff cost'!$A$11:$A$102,'Beneficiaries WP'!$A76,'1.1 Staff cost'!$K$11:$K$102,'Beneficiaries WP'!F$5)+SUMIFS('1.2Travel cost&amp;1.3ind.sup. '!$T$11:$T$1306,'1.2Travel cost&amp;1.3ind.sup. '!$A$11:$A$1306,'Beneficiaries WP'!$A76,'1.2Travel cost&amp;1.3ind.sup. '!$L$11:$L$1306,'Beneficiaries WP'!F$5)+SUMIFS('1.2Travel cost&amp;1.3ind.sup. '!$U$11:$U$1306,'1.2Travel cost&amp;1.3ind.sup. '!$A$11:$A$1306,'Beneficiaries WP'!$A76,'1.2Travel cost&amp;1.3ind.sup. '!$L$11:$L$1306,'Beneficiaries WP'!F$5)+SUMIFS('1.4 Equipment'!$T$10:$T$209,'1.4 Equipment'!$A$10:$A$209,'Beneficiaries WP'!$A76,'1.4 Equipment'!$L$10:$L$209,'Beneficiaries WP'!F$5)+SUMIFS('1.5 Other costs'!$O$10:$O$309,'1.5 Other costs'!$A$10:$A$309,'Beneficiaries WP'!$A76,'1.5 Other costs'!$L$10:$L$309,'Beneficiaries WP'!F$5)</f>
        <v>0</v>
      </c>
      <c r="G76" s="343">
        <f>SUMIFS('1.1 Staff cost'!$N$11:$N$102,'1.1 Staff cost'!$A$11:$A$102,'Beneficiaries WP'!$A76,'1.1 Staff cost'!$K$11:$K$102,'Beneficiaries WP'!G$5)+SUMIFS('1.2Travel cost&amp;1.3ind.sup. '!$T$11:$T$1306,'1.2Travel cost&amp;1.3ind.sup. '!$A$11:$A$1306,'Beneficiaries WP'!$A76,'1.2Travel cost&amp;1.3ind.sup. '!$L$11:$L$1306,'Beneficiaries WP'!G$5)+SUMIFS('1.2Travel cost&amp;1.3ind.sup. '!$U$11:$U$1306,'1.2Travel cost&amp;1.3ind.sup. '!$A$11:$A$1306,'Beneficiaries WP'!$A76,'1.2Travel cost&amp;1.3ind.sup. '!$L$11:$L$1306,'Beneficiaries WP'!G$5)+SUMIFS('1.4 Equipment'!$T$10:$T$209,'1.4 Equipment'!$A$10:$A$209,'Beneficiaries WP'!$A76,'1.4 Equipment'!$L$10:$L$209,'Beneficiaries WP'!G$5)+SUMIFS('1.5 Other costs'!$O$10:$O$309,'1.5 Other costs'!$A$10:$A$309,'Beneficiaries WP'!$A76,'1.5 Other costs'!$L$10:$L$309,'Beneficiaries WP'!G$5)</f>
        <v>0</v>
      </c>
      <c r="H76" s="343">
        <f>SUMIFS('1.1 Staff cost'!$N$11:$N$102,'1.1 Staff cost'!$A$11:$A$102,'Beneficiaries WP'!$A76,'1.1 Staff cost'!$K$11:$K$102,'Beneficiaries WP'!H$5)+SUMIFS('1.2Travel cost&amp;1.3ind.sup. '!$T$11:$T$1306,'1.2Travel cost&amp;1.3ind.sup. '!$A$11:$A$1306,'Beneficiaries WP'!$A76,'1.2Travel cost&amp;1.3ind.sup. '!$L$11:$L$1306,'Beneficiaries WP'!H$5)+SUMIFS('1.2Travel cost&amp;1.3ind.sup. '!$U$11:$U$1306,'1.2Travel cost&amp;1.3ind.sup. '!$A$11:$A$1306,'Beneficiaries WP'!$A76,'1.2Travel cost&amp;1.3ind.sup. '!$L$11:$L$1306,'Beneficiaries WP'!H$5)+SUMIFS('1.4 Equipment'!$T$10:$T$209,'1.4 Equipment'!$A$10:$A$209,'Beneficiaries WP'!$A76,'1.4 Equipment'!$L$10:$L$209,'Beneficiaries WP'!H$5)+SUMIFS('1.5 Other costs'!$O$10:$O$309,'1.5 Other costs'!$A$10:$A$309,'Beneficiaries WP'!$A76,'1.5 Other costs'!$L$10:$L$309,'Beneficiaries WP'!H$5)</f>
        <v>0</v>
      </c>
      <c r="I76" s="343">
        <f>SUMIFS('1.1 Staff cost'!$N$11:$N$102,'1.1 Staff cost'!$A$11:$A$102,'Beneficiaries WP'!$A76,'1.1 Staff cost'!$K$11:$K$102,'Beneficiaries WP'!I$5)+SUMIFS('1.2Travel cost&amp;1.3ind.sup. '!$T$11:$T$1306,'1.2Travel cost&amp;1.3ind.sup. '!$A$11:$A$1306,'Beneficiaries WP'!$A76,'1.2Travel cost&amp;1.3ind.sup. '!$L$11:$L$1306,'Beneficiaries WP'!I$5)+SUMIFS('1.2Travel cost&amp;1.3ind.sup. '!$U$11:$U$1306,'1.2Travel cost&amp;1.3ind.sup. '!$A$11:$A$1306,'Beneficiaries WP'!$A76,'1.2Travel cost&amp;1.3ind.sup. '!$L$11:$L$1306,'Beneficiaries WP'!I$5)+SUMIFS('1.4 Equipment'!$T$10:$T$209,'1.4 Equipment'!$A$10:$A$209,'Beneficiaries WP'!$A76,'1.4 Equipment'!$L$10:$L$209,'Beneficiaries WP'!I$5)+SUMIFS('1.5 Other costs'!$O$10:$O$309,'1.5 Other costs'!$A$10:$A$309,'Beneficiaries WP'!$A76,'1.5 Other costs'!$L$10:$L$309,'Beneficiaries WP'!I$5)</f>
        <v>0</v>
      </c>
      <c r="J76" s="343">
        <f>SUMIFS('1.1 Staff cost'!$N$11:$N$102,'1.1 Staff cost'!$A$11:$A$102,'Beneficiaries WP'!$A76,'1.1 Staff cost'!$K$11:$K$102,'Beneficiaries WP'!J$5)+SUMIFS('1.2Travel cost&amp;1.3ind.sup. '!$T$11:$T$1306,'1.2Travel cost&amp;1.3ind.sup. '!$A$11:$A$1306,'Beneficiaries WP'!$A76,'1.2Travel cost&amp;1.3ind.sup. '!$L$11:$L$1306,'Beneficiaries WP'!J$5)+SUMIFS('1.2Travel cost&amp;1.3ind.sup. '!$U$11:$U$1306,'1.2Travel cost&amp;1.3ind.sup. '!$A$11:$A$1306,'Beneficiaries WP'!$A76,'1.2Travel cost&amp;1.3ind.sup. '!$L$11:$L$1306,'Beneficiaries WP'!J$5)+SUMIFS('1.4 Equipment'!$T$10:$T$209,'1.4 Equipment'!$A$10:$A$209,'Beneficiaries WP'!$A76,'1.4 Equipment'!$L$10:$L$209,'Beneficiaries WP'!J$5)+SUMIFS('1.5 Other costs'!$O$10:$O$309,'1.5 Other costs'!$A$10:$A$309,'Beneficiaries WP'!$A76,'1.5 Other costs'!$L$10:$L$309,'Beneficiaries WP'!J$5)</f>
        <v>0</v>
      </c>
      <c r="K76" s="343">
        <f>SUMIFS('1.1 Staff cost'!$N$11:$N$102,'1.1 Staff cost'!$A$11:$A$102,'Beneficiaries WP'!$A76,'1.1 Staff cost'!$K$11:$K$102,'Beneficiaries WP'!K$5)+SUMIFS('1.2Travel cost&amp;1.3ind.sup. '!$T$11:$T$1306,'1.2Travel cost&amp;1.3ind.sup. '!$A$11:$A$1306,'Beneficiaries WP'!$A76,'1.2Travel cost&amp;1.3ind.sup. '!$L$11:$L$1306,'Beneficiaries WP'!K$5)+SUMIFS('1.2Travel cost&amp;1.3ind.sup. '!$U$11:$U$1306,'1.2Travel cost&amp;1.3ind.sup. '!$A$11:$A$1306,'Beneficiaries WP'!$A76,'1.2Travel cost&amp;1.3ind.sup. '!$L$11:$L$1306,'Beneficiaries WP'!K$5)+SUMIFS('1.4 Equipment'!$T$10:$T$209,'1.4 Equipment'!$A$10:$A$209,'Beneficiaries WP'!$A76,'1.4 Equipment'!$L$10:$L$209,'Beneficiaries WP'!K$5)+SUMIFS('1.5 Other costs'!$O$10:$O$309,'1.5 Other costs'!$A$10:$A$309,'Beneficiaries WP'!$A76,'1.5 Other costs'!$L$10:$L$309,'Beneficiaries WP'!K$5)</f>
        <v>0</v>
      </c>
      <c r="L76" s="343">
        <f>SUMIFS('1.1 Staff cost'!$N$11:$N$102,'1.1 Staff cost'!$A$11:$A$102,'Beneficiaries WP'!$A76,'1.1 Staff cost'!$K$11:$K$102,'Beneficiaries WP'!L$5)+SUMIFS('1.2Travel cost&amp;1.3ind.sup. '!$T$11:$T$1306,'1.2Travel cost&amp;1.3ind.sup. '!$A$11:$A$1306,'Beneficiaries WP'!$A76,'1.2Travel cost&amp;1.3ind.sup. '!$L$11:$L$1306,'Beneficiaries WP'!L$5)+SUMIFS('1.2Travel cost&amp;1.3ind.sup. '!$U$11:$U$1306,'1.2Travel cost&amp;1.3ind.sup. '!$A$11:$A$1306,'Beneficiaries WP'!$A76,'1.2Travel cost&amp;1.3ind.sup. '!$L$11:$L$1306,'Beneficiaries WP'!L$5)+SUMIFS('1.4 Equipment'!$T$10:$T$209,'1.4 Equipment'!$A$10:$A$209,'Beneficiaries WP'!$A76,'1.4 Equipment'!$L$10:$L$209,'Beneficiaries WP'!L$5)+SUMIFS('1.5 Other costs'!$O$10:$O$309,'1.5 Other costs'!$A$10:$A$309,'Beneficiaries WP'!$A76,'1.5 Other costs'!$L$10:$L$309,'Beneficiaries WP'!L$5)</f>
        <v>0</v>
      </c>
      <c r="M76" s="343">
        <f>SUMIFS('1.1 Staff cost'!$N$11:$N$102,'1.1 Staff cost'!$A$11:$A$102,'Beneficiaries WP'!$A76,'1.1 Staff cost'!$K$11:$K$102,'Beneficiaries WP'!M$5)+SUMIFS('1.2Travel cost&amp;1.3ind.sup. '!$T$11:$T$1306,'1.2Travel cost&amp;1.3ind.sup. '!$A$11:$A$1306,'Beneficiaries WP'!$A76,'1.2Travel cost&amp;1.3ind.sup. '!$L$11:$L$1306,'Beneficiaries WP'!M$5)+SUMIFS('1.2Travel cost&amp;1.3ind.sup. '!$U$11:$U$1306,'1.2Travel cost&amp;1.3ind.sup. '!$A$11:$A$1306,'Beneficiaries WP'!$A76,'1.2Travel cost&amp;1.3ind.sup. '!$L$11:$L$1306,'Beneficiaries WP'!M$5)+SUMIFS('1.4 Equipment'!$T$10:$T$209,'1.4 Equipment'!$A$10:$A$209,'Beneficiaries WP'!$A76,'1.4 Equipment'!$L$10:$L$209,'Beneficiaries WP'!M$5)+SUMIFS('1.5 Other costs'!$O$10:$O$309,'1.5 Other costs'!$A$10:$A$309,'Beneficiaries WP'!$A76,'1.5 Other costs'!$L$10:$L$309,'Beneficiaries WP'!M$5)</f>
        <v>0</v>
      </c>
      <c r="N76" s="343">
        <f>SUMIFS('1.1 Staff cost'!$N$11:$N$102,'1.1 Staff cost'!$A$11:$A$102,'Beneficiaries WP'!$A76,'1.1 Staff cost'!$K$11:$K$102,'Beneficiaries WP'!N$5)+SUMIFS('1.2Travel cost&amp;1.3ind.sup. '!$T$11:$T$1306,'1.2Travel cost&amp;1.3ind.sup. '!$A$11:$A$1306,'Beneficiaries WP'!$A76,'1.2Travel cost&amp;1.3ind.sup. '!$L$11:$L$1306,'Beneficiaries WP'!N$5)+SUMIFS('1.2Travel cost&amp;1.3ind.sup. '!$U$11:$U$1306,'1.2Travel cost&amp;1.3ind.sup. '!$A$11:$A$1306,'Beneficiaries WP'!$A76,'1.2Travel cost&amp;1.3ind.sup. '!$L$11:$L$1306,'Beneficiaries WP'!N$5)+SUMIFS('1.4 Equipment'!$T$10:$T$209,'1.4 Equipment'!$A$10:$A$209,'Beneficiaries WP'!$A76,'1.4 Equipment'!$L$10:$L$209,'Beneficiaries WP'!N$5)+SUMIFS('1.5 Other costs'!$O$10:$O$309,'1.5 Other costs'!$A$10:$A$309,'Beneficiaries WP'!$A76,'1.5 Other costs'!$L$10:$L$309,'Beneficiaries WP'!N$5)</f>
        <v>0</v>
      </c>
      <c r="O76" s="343">
        <f>SUMIFS('1.1 Staff cost'!$N$11:$N$102,'1.1 Staff cost'!$A$11:$A$102,'Beneficiaries WP'!$A76,'1.1 Staff cost'!$K$11:$K$102,'Beneficiaries WP'!O$5)+SUMIFS('1.2Travel cost&amp;1.3ind.sup. '!$T$11:$T$1306,'1.2Travel cost&amp;1.3ind.sup. '!$A$11:$A$1306,'Beneficiaries WP'!$A76,'1.2Travel cost&amp;1.3ind.sup. '!$L$11:$L$1306,'Beneficiaries WP'!O$5)+SUMIFS('1.2Travel cost&amp;1.3ind.sup. '!$U$11:$U$1306,'1.2Travel cost&amp;1.3ind.sup. '!$A$11:$A$1306,'Beneficiaries WP'!$A76,'1.2Travel cost&amp;1.3ind.sup. '!$L$11:$L$1306,'Beneficiaries WP'!O$5)+SUMIFS('1.4 Equipment'!$T$10:$T$209,'1.4 Equipment'!$A$10:$A$209,'Beneficiaries WP'!$A76,'1.4 Equipment'!$L$10:$L$209,'Beneficiaries WP'!O$5)+SUMIFS('1.5 Other costs'!$O$10:$O$309,'1.5 Other costs'!$A$10:$A$309,'Beneficiaries WP'!$A76,'1.5 Other costs'!$L$10:$L$309,'Beneficiaries WP'!O$5)</f>
        <v>0</v>
      </c>
      <c r="P76" s="341">
        <f t="shared" si="6"/>
        <v>0</v>
      </c>
      <c r="Q76" s="344" t="str">
        <f t="shared" si="7"/>
        <v/>
      </c>
      <c r="R76" s="342" t="e">
        <f>+(P76*$R$7)*('Summary Financial Statement'!$K$24/'Summary Financial Statement'!$H$24)</f>
        <v>#DIV/0!</v>
      </c>
      <c r="S76" s="445" t="e">
        <f>+Beneficiaries!#REF!</f>
        <v>#REF!</v>
      </c>
      <c r="T76" s="445" t="e">
        <f>+Beneficiaries!#REF!</f>
        <v>#REF!</v>
      </c>
      <c r="U76" s="443" t="str">
        <f>IF(Beneficiaries!L76=0,"",Beneficiaries!L76)</f>
        <v/>
      </c>
      <c r="V76" s="444" t="str">
        <f>IF(Beneficiaries!M76=0,"",Beneficiaries!M76)</f>
        <v/>
      </c>
      <c r="W76" s="354" t="e">
        <f>#REF!</f>
        <v>#REF!</v>
      </c>
      <c r="X76" s="75"/>
      <c r="Y76" s="12" t="str">
        <f t="shared" si="8"/>
        <v/>
      </c>
      <c r="Z76" s="336"/>
      <c r="AA76" s="333">
        <f>+DAYS360('Summary Financial Statement'!$I$9,'Summary Financial Statement'!$L$9)/30</f>
        <v>0</v>
      </c>
      <c r="AB76" s="334">
        <f t="shared" si="9"/>
        <v>0</v>
      </c>
      <c r="AC76" s="335">
        <f>IF(Y76="",0,'Summary Financial Statement'!$Q$22*'Summary Financial Statement'!$E$24*'Beneficiaries WP'!Q76*'Beneficiaries WP'!$AB76)</f>
        <v>0</v>
      </c>
    </row>
    <row r="77" spans="1:29" ht="13.5" x14ac:dyDescent="0.25">
      <c r="A77" s="141" t="s">
        <v>214</v>
      </c>
      <c r="B77" s="437">
        <f>+Beneficiaries!B77</f>
        <v>0</v>
      </c>
      <c r="C77" s="435">
        <f>+Beneficiaries!C77</f>
        <v>0</v>
      </c>
      <c r="D77" s="343">
        <f>SUMIFS('1.1 Staff cost'!$N$11:$N$102,'1.1 Staff cost'!$A$11:$A$102,'Beneficiaries WP'!$A77,'1.1 Staff cost'!$K$11:$K$102,'Beneficiaries WP'!D$5)+SUMIFS('1.2Travel cost&amp;1.3ind.sup. '!$T$11:$T$1306,'1.2Travel cost&amp;1.3ind.sup. '!$A$11:$A$1306,'Beneficiaries WP'!$A77,'1.2Travel cost&amp;1.3ind.sup. '!$L$11:$L$1306,'Beneficiaries WP'!D$5)+SUMIFS('1.2Travel cost&amp;1.3ind.sup. '!$U$11:$U$1306,'1.2Travel cost&amp;1.3ind.sup. '!$A$11:$A$1306,'Beneficiaries WP'!$A77,'1.2Travel cost&amp;1.3ind.sup. '!$L$11:$L$1306,'Beneficiaries WP'!D$5)+SUMIFS('1.4 Equipment'!$T$10:$T$209,'1.4 Equipment'!$A$10:$A$209,'Beneficiaries WP'!$A77,'1.4 Equipment'!$L$10:$L$209,'Beneficiaries WP'!D$5)+SUMIFS('1.5 Other costs'!$O$10:$O$309,'1.5 Other costs'!$A$10:$A$309,'Beneficiaries WP'!$A77,'1.5 Other costs'!$L$10:$L$309,'Beneficiaries WP'!D$5)</f>
        <v>0</v>
      </c>
      <c r="E77" s="343">
        <f>SUMIFS('1.1 Staff cost'!$N$11:$N$102,'1.1 Staff cost'!$A$11:$A$102,'Beneficiaries WP'!$A77,'1.1 Staff cost'!$K$11:$K$102,'Beneficiaries WP'!E$5)+SUMIFS('1.2Travel cost&amp;1.3ind.sup. '!$T$11:$T$1306,'1.2Travel cost&amp;1.3ind.sup. '!$A$11:$A$1306,'Beneficiaries WP'!$A77,'1.2Travel cost&amp;1.3ind.sup. '!$L$11:$L$1306,'Beneficiaries WP'!E$5)+SUMIFS('1.2Travel cost&amp;1.3ind.sup. '!$U$11:$U$1306,'1.2Travel cost&amp;1.3ind.sup. '!$A$11:$A$1306,'Beneficiaries WP'!$A77,'1.2Travel cost&amp;1.3ind.sup. '!$L$11:$L$1306,'Beneficiaries WP'!E$5)+SUMIFS('1.4 Equipment'!$T$10:$T$209,'1.4 Equipment'!$A$10:$A$209,'Beneficiaries WP'!$A77,'1.4 Equipment'!$L$10:$L$209,'Beneficiaries WP'!E$5)+SUMIFS('1.5 Other costs'!$O$10:$O$309,'1.5 Other costs'!$A$10:$A$309,'Beneficiaries WP'!$A77,'1.5 Other costs'!$L$10:$L$309,'Beneficiaries WP'!E$5)</f>
        <v>0</v>
      </c>
      <c r="F77" s="343">
        <f>SUMIFS('1.1 Staff cost'!$N$11:$N$102,'1.1 Staff cost'!$A$11:$A$102,'Beneficiaries WP'!$A77,'1.1 Staff cost'!$K$11:$K$102,'Beneficiaries WP'!F$5)+SUMIFS('1.2Travel cost&amp;1.3ind.sup. '!$T$11:$T$1306,'1.2Travel cost&amp;1.3ind.sup. '!$A$11:$A$1306,'Beneficiaries WP'!$A77,'1.2Travel cost&amp;1.3ind.sup. '!$L$11:$L$1306,'Beneficiaries WP'!F$5)+SUMIFS('1.2Travel cost&amp;1.3ind.sup. '!$U$11:$U$1306,'1.2Travel cost&amp;1.3ind.sup. '!$A$11:$A$1306,'Beneficiaries WP'!$A77,'1.2Travel cost&amp;1.3ind.sup. '!$L$11:$L$1306,'Beneficiaries WP'!F$5)+SUMIFS('1.4 Equipment'!$T$10:$T$209,'1.4 Equipment'!$A$10:$A$209,'Beneficiaries WP'!$A77,'1.4 Equipment'!$L$10:$L$209,'Beneficiaries WP'!F$5)+SUMIFS('1.5 Other costs'!$O$10:$O$309,'1.5 Other costs'!$A$10:$A$309,'Beneficiaries WP'!$A77,'1.5 Other costs'!$L$10:$L$309,'Beneficiaries WP'!F$5)</f>
        <v>0</v>
      </c>
      <c r="G77" s="343">
        <f>SUMIFS('1.1 Staff cost'!$N$11:$N$102,'1.1 Staff cost'!$A$11:$A$102,'Beneficiaries WP'!$A77,'1.1 Staff cost'!$K$11:$K$102,'Beneficiaries WP'!G$5)+SUMIFS('1.2Travel cost&amp;1.3ind.sup. '!$T$11:$T$1306,'1.2Travel cost&amp;1.3ind.sup. '!$A$11:$A$1306,'Beneficiaries WP'!$A77,'1.2Travel cost&amp;1.3ind.sup. '!$L$11:$L$1306,'Beneficiaries WP'!G$5)+SUMIFS('1.2Travel cost&amp;1.3ind.sup. '!$U$11:$U$1306,'1.2Travel cost&amp;1.3ind.sup. '!$A$11:$A$1306,'Beneficiaries WP'!$A77,'1.2Travel cost&amp;1.3ind.sup. '!$L$11:$L$1306,'Beneficiaries WP'!G$5)+SUMIFS('1.4 Equipment'!$T$10:$T$209,'1.4 Equipment'!$A$10:$A$209,'Beneficiaries WP'!$A77,'1.4 Equipment'!$L$10:$L$209,'Beneficiaries WP'!G$5)+SUMIFS('1.5 Other costs'!$O$10:$O$309,'1.5 Other costs'!$A$10:$A$309,'Beneficiaries WP'!$A77,'1.5 Other costs'!$L$10:$L$309,'Beneficiaries WP'!G$5)</f>
        <v>0</v>
      </c>
      <c r="H77" s="343">
        <f>SUMIFS('1.1 Staff cost'!$N$11:$N$102,'1.1 Staff cost'!$A$11:$A$102,'Beneficiaries WP'!$A77,'1.1 Staff cost'!$K$11:$K$102,'Beneficiaries WP'!H$5)+SUMIFS('1.2Travel cost&amp;1.3ind.sup. '!$T$11:$T$1306,'1.2Travel cost&amp;1.3ind.sup. '!$A$11:$A$1306,'Beneficiaries WP'!$A77,'1.2Travel cost&amp;1.3ind.sup. '!$L$11:$L$1306,'Beneficiaries WP'!H$5)+SUMIFS('1.2Travel cost&amp;1.3ind.sup. '!$U$11:$U$1306,'1.2Travel cost&amp;1.3ind.sup. '!$A$11:$A$1306,'Beneficiaries WP'!$A77,'1.2Travel cost&amp;1.3ind.sup. '!$L$11:$L$1306,'Beneficiaries WP'!H$5)+SUMIFS('1.4 Equipment'!$T$10:$T$209,'1.4 Equipment'!$A$10:$A$209,'Beneficiaries WP'!$A77,'1.4 Equipment'!$L$10:$L$209,'Beneficiaries WP'!H$5)+SUMIFS('1.5 Other costs'!$O$10:$O$309,'1.5 Other costs'!$A$10:$A$309,'Beneficiaries WP'!$A77,'1.5 Other costs'!$L$10:$L$309,'Beneficiaries WP'!H$5)</f>
        <v>0</v>
      </c>
      <c r="I77" s="343">
        <f>SUMIFS('1.1 Staff cost'!$N$11:$N$102,'1.1 Staff cost'!$A$11:$A$102,'Beneficiaries WP'!$A77,'1.1 Staff cost'!$K$11:$K$102,'Beneficiaries WP'!I$5)+SUMIFS('1.2Travel cost&amp;1.3ind.sup. '!$T$11:$T$1306,'1.2Travel cost&amp;1.3ind.sup. '!$A$11:$A$1306,'Beneficiaries WP'!$A77,'1.2Travel cost&amp;1.3ind.sup. '!$L$11:$L$1306,'Beneficiaries WP'!I$5)+SUMIFS('1.2Travel cost&amp;1.3ind.sup. '!$U$11:$U$1306,'1.2Travel cost&amp;1.3ind.sup. '!$A$11:$A$1306,'Beneficiaries WP'!$A77,'1.2Travel cost&amp;1.3ind.sup. '!$L$11:$L$1306,'Beneficiaries WP'!I$5)+SUMIFS('1.4 Equipment'!$T$10:$T$209,'1.4 Equipment'!$A$10:$A$209,'Beneficiaries WP'!$A77,'1.4 Equipment'!$L$10:$L$209,'Beneficiaries WP'!I$5)+SUMIFS('1.5 Other costs'!$O$10:$O$309,'1.5 Other costs'!$A$10:$A$309,'Beneficiaries WP'!$A77,'1.5 Other costs'!$L$10:$L$309,'Beneficiaries WP'!I$5)</f>
        <v>0</v>
      </c>
      <c r="J77" s="343">
        <f>SUMIFS('1.1 Staff cost'!$N$11:$N$102,'1.1 Staff cost'!$A$11:$A$102,'Beneficiaries WP'!$A77,'1.1 Staff cost'!$K$11:$K$102,'Beneficiaries WP'!J$5)+SUMIFS('1.2Travel cost&amp;1.3ind.sup. '!$T$11:$T$1306,'1.2Travel cost&amp;1.3ind.sup. '!$A$11:$A$1306,'Beneficiaries WP'!$A77,'1.2Travel cost&amp;1.3ind.sup. '!$L$11:$L$1306,'Beneficiaries WP'!J$5)+SUMIFS('1.2Travel cost&amp;1.3ind.sup. '!$U$11:$U$1306,'1.2Travel cost&amp;1.3ind.sup. '!$A$11:$A$1306,'Beneficiaries WP'!$A77,'1.2Travel cost&amp;1.3ind.sup. '!$L$11:$L$1306,'Beneficiaries WP'!J$5)+SUMIFS('1.4 Equipment'!$T$10:$T$209,'1.4 Equipment'!$A$10:$A$209,'Beneficiaries WP'!$A77,'1.4 Equipment'!$L$10:$L$209,'Beneficiaries WP'!J$5)+SUMIFS('1.5 Other costs'!$O$10:$O$309,'1.5 Other costs'!$A$10:$A$309,'Beneficiaries WP'!$A77,'1.5 Other costs'!$L$10:$L$309,'Beneficiaries WP'!J$5)</f>
        <v>0</v>
      </c>
      <c r="K77" s="343">
        <f>SUMIFS('1.1 Staff cost'!$N$11:$N$102,'1.1 Staff cost'!$A$11:$A$102,'Beneficiaries WP'!$A77,'1.1 Staff cost'!$K$11:$K$102,'Beneficiaries WP'!K$5)+SUMIFS('1.2Travel cost&amp;1.3ind.sup. '!$T$11:$T$1306,'1.2Travel cost&amp;1.3ind.sup. '!$A$11:$A$1306,'Beneficiaries WP'!$A77,'1.2Travel cost&amp;1.3ind.sup. '!$L$11:$L$1306,'Beneficiaries WP'!K$5)+SUMIFS('1.2Travel cost&amp;1.3ind.sup. '!$U$11:$U$1306,'1.2Travel cost&amp;1.3ind.sup. '!$A$11:$A$1306,'Beneficiaries WP'!$A77,'1.2Travel cost&amp;1.3ind.sup. '!$L$11:$L$1306,'Beneficiaries WP'!K$5)+SUMIFS('1.4 Equipment'!$T$10:$T$209,'1.4 Equipment'!$A$10:$A$209,'Beneficiaries WP'!$A77,'1.4 Equipment'!$L$10:$L$209,'Beneficiaries WP'!K$5)+SUMIFS('1.5 Other costs'!$O$10:$O$309,'1.5 Other costs'!$A$10:$A$309,'Beneficiaries WP'!$A77,'1.5 Other costs'!$L$10:$L$309,'Beneficiaries WP'!K$5)</f>
        <v>0</v>
      </c>
      <c r="L77" s="343">
        <f>SUMIFS('1.1 Staff cost'!$N$11:$N$102,'1.1 Staff cost'!$A$11:$A$102,'Beneficiaries WP'!$A77,'1.1 Staff cost'!$K$11:$K$102,'Beneficiaries WP'!L$5)+SUMIFS('1.2Travel cost&amp;1.3ind.sup. '!$T$11:$T$1306,'1.2Travel cost&amp;1.3ind.sup. '!$A$11:$A$1306,'Beneficiaries WP'!$A77,'1.2Travel cost&amp;1.3ind.sup. '!$L$11:$L$1306,'Beneficiaries WP'!L$5)+SUMIFS('1.2Travel cost&amp;1.3ind.sup. '!$U$11:$U$1306,'1.2Travel cost&amp;1.3ind.sup. '!$A$11:$A$1306,'Beneficiaries WP'!$A77,'1.2Travel cost&amp;1.3ind.sup. '!$L$11:$L$1306,'Beneficiaries WP'!L$5)+SUMIFS('1.4 Equipment'!$T$10:$T$209,'1.4 Equipment'!$A$10:$A$209,'Beneficiaries WP'!$A77,'1.4 Equipment'!$L$10:$L$209,'Beneficiaries WP'!L$5)+SUMIFS('1.5 Other costs'!$O$10:$O$309,'1.5 Other costs'!$A$10:$A$309,'Beneficiaries WP'!$A77,'1.5 Other costs'!$L$10:$L$309,'Beneficiaries WP'!L$5)</f>
        <v>0</v>
      </c>
      <c r="M77" s="343">
        <f>SUMIFS('1.1 Staff cost'!$N$11:$N$102,'1.1 Staff cost'!$A$11:$A$102,'Beneficiaries WP'!$A77,'1.1 Staff cost'!$K$11:$K$102,'Beneficiaries WP'!M$5)+SUMIFS('1.2Travel cost&amp;1.3ind.sup. '!$T$11:$T$1306,'1.2Travel cost&amp;1.3ind.sup. '!$A$11:$A$1306,'Beneficiaries WP'!$A77,'1.2Travel cost&amp;1.3ind.sup. '!$L$11:$L$1306,'Beneficiaries WP'!M$5)+SUMIFS('1.2Travel cost&amp;1.3ind.sup. '!$U$11:$U$1306,'1.2Travel cost&amp;1.3ind.sup. '!$A$11:$A$1306,'Beneficiaries WP'!$A77,'1.2Travel cost&amp;1.3ind.sup. '!$L$11:$L$1306,'Beneficiaries WP'!M$5)+SUMIFS('1.4 Equipment'!$T$10:$T$209,'1.4 Equipment'!$A$10:$A$209,'Beneficiaries WP'!$A77,'1.4 Equipment'!$L$10:$L$209,'Beneficiaries WP'!M$5)+SUMIFS('1.5 Other costs'!$O$10:$O$309,'1.5 Other costs'!$A$10:$A$309,'Beneficiaries WP'!$A77,'1.5 Other costs'!$L$10:$L$309,'Beneficiaries WP'!M$5)</f>
        <v>0</v>
      </c>
      <c r="N77" s="343">
        <f>SUMIFS('1.1 Staff cost'!$N$11:$N$102,'1.1 Staff cost'!$A$11:$A$102,'Beneficiaries WP'!$A77,'1.1 Staff cost'!$K$11:$K$102,'Beneficiaries WP'!N$5)+SUMIFS('1.2Travel cost&amp;1.3ind.sup. '!$T$11:$T$1306,'1.2Travel cost&amp;1.3ind.sup. '!$A$11:$A$1306,'Beneficiaries WP'!$A77,'1.2Travel cost&amp;1.3ind.sup. '!$L$11:$L$1306,'Beneficiaries WP'!N$5)+SUMIFS('1.2Travel cost&amp;1.3ind.sup. '!$U$11:$U$1306,'1.2Travel cost&amp;1.3ind.sup. '!$A$11:$A$1306,'Beneficiaries WP'!$A77,'1.2Travel cost&amp;1.3ind.sup. '!$L$11:$L$1306,'Beneficiaries WP'!N$5)+SUMIFS('1.4 Equipment'!$T$10:$T$209,'1.4 Equipment'!$A$10:$A$209,'Beneficiaries WP'!$A77,'1.4 Equipment'!$L$10:$L$209,'Beneficiaries WP'!N$5)+SUMIFS('1.5 Other costs'!$O$10:$O$309,'1.5 Other costs'!$A$10:$A$309,'Beneficiaries WP'!$A77,'1.5 Other costs'!$L$10:$L$309,'Beneficiaries WP'!N$5)</f>
        <v>0</v>
      </c>
      <c r="O77" s="343">
        <f>SUMIFS('1.1 Staff cost'!$N$11:$N$102,'1.1 Staff cost'!$A$11:$A$102,'Beneficiaries WP'!$A77,'1.1 Staff cost'!$K$11:$K$102,'Beneficiaries WP'!O$5)+SUMIFS('1.2Travel cost&amp;1.3ind.sup. '!$T$11:$T$1306,'1.2Travel cost&amp;1.3ind.sup. '!$A$11:$A$1306,'Beneficiaries WP'!$A77,'1.2Travel cost&amp;1.3ind.sup. '!$L$11:$L$1306,'Beneficiaries WP'!O$5)+SUMIFS('1.2Travel cost&amp;1.3ind.sup. '!$U$11:$U$1306,'1.2Travel cost&amp;1.3ind.sup. '!$A$11:$A$1306,'Beneficiaries WP'!$A77,'1.2Travel cost&amp;1.3ind.sup. '!$L$11:$L$1306,'Beneficiaries WP'!O$5)+SUMIFS('1.4 Equipment'!$T$10:$T$209,'1.4 Equipment'!$A$10:$A$209,'Beneficiaries WP'!$A77,'1.4 Equipment'!$L$10:$L$209,'Beneficiaries WP'!O$5)+SUMIFS('1.5 Other costs'!$O$10:$O$309,'1.5 Other costs'!$A$10:$A$309,'Beneficiaries WP'!$A77,'1.5 Other costs'!$L$10:$L$309,'Beneficiaries WP'!O$5)</f>
        <v>0</v>
      </c>
      <c r="P77" s="341">
        <f t="shared" si="6"/>
        <v>0</v>
      </c>
      <c r="Q77" s="344" t="str">
        <f t="shared" si="7"/>
        <v/>
      </c>
      <c r="R77" s="342" t="e">
        <f>+(P77*$R$7)*('Summary Financial Statement'!$K$24/'Summary Financial Statement'!$H$24)</f>
        <v>#DIV/0!</v>
      </c>
      <c r="S77" s="445" t="e">
        <f>+Beneficiaries!#REF!</f>
        <v>#REF!</v>
      </c>
      <c r="T77" s="445" t="e">
        <f>+Beneficiaries!#REF!</f>
        <v>#REF!</v>
      </c>
      <c r="U77" s="443" t="str">
        <f>IF(Beneficiaries!L77=0,"",Beneficiaries!L77)</f>
        <v/>
      </c>
      <c r="V77" s="444" t="str">
        <f>IF(Beneficiaries!M77=0,"",Beneficiaries!M77)</f>
        <v/>
      </c>
      <c r="W77" s="354" t="e">
        <f>#REF!</f>
        <v>#REF!</v>
      </c>
      <c r="X77" s="75"/>
      <c r="Y77" s="12" t="str">
        <f t="shared" si="8"/>
        <v/>
      </c>
      <c r="Z77" s="336"/>
      <c r="AA77" s="333">
        <f>+DAYS360('Summary Financial Statement'!$I$9,'Summary Financial Statement'!$L$9)/30</f>
        <v>0</v>
      </c>
      <c r="AB77" s="334">
        <f t="shared" si="9"/>
        <v>0</v>
      </c>
      <c r="AC77" s="335">
        <f>IF(Y77="",0,'Summary Financial Statement'!$Q$22*'Summary Financial Statement'!$E$24*'Beneficiaries WP'!Q77*'Beneficiaries WP'!$AB77)</f>
        <v>0</v>
      </c>
    </row>
    <row r="78" spans="1:29" ht="13.5" x14ac:dyDescent="0.25">
      <c r="A78" s="141" t="s">
        <v>215</v>
      </c>
      <c r="B78" s="437">
        <f>+Beneficiaries!B78</f>
        <v>0</v>
      </c>
      <c r="C78" s="435">
        <f>+Beneficiaries!C78</f>
        <v>0</v>
      </c>
      <c r="D78" s="343">
        <f>SUMIFS('1.1 Staff cost'!$N$11:$N$102,'1.1 Staff cost'!$A$11:$A$102,'Beneficiaries WP'!$A78,'1.1 Staff cost'!$K$11:$K$102,'Beneficiaries WP'!D$5)+SUMIFS('1.2Travel cost&amp;1.3ind.sup. '!$T$11:$T$1306,'1.2Travel cost&amp;1.3ind.sup. '!$A$11:$A$1306,'Beneficiaries WP'!$A78,'1.2Travel cost&amp;1.3ind.sup. '!$L$11:$L$1306,'Beneficiaries WP'!D$5)+SUMIFS('1.2Travel cost&amp;1.3ind.sup. '!$U$11:$U$1306,'1.2Travel cost&amp;1.3ind.sup. '!$A$11:$A$1306,'Beneficiaries WP'!$A78,'1.2Travel cost&amp;1.3ind.sup. '!$L$11:$L$1306,'Beneficiaries WP'!D$5)+SUMIFS('1.4 Equipment'!$T$10:$T$209,'1.4 Equipment'!$A$10:$A$209,'Beneficiaries WP'!$A78,'1.4 Equipment'!$L$10:$L$209,'Beneficiaries WP'!D$5)+SUMIFS('1.5 Other costs'!$O$10:$O$309,'1.5 Other costs'!$A$10:$A$309,'Beneficiaries WP'!$A78,'1.5 Other costs'!$L$10:$L$309,'Beneficiaries WP'!D$5)</f>
        <v>0</v>
      </c>
      <c r="E78" s="343">
        <f>SUMIFS('1.1 Staff cost'!$N$11:$N$102,'1.1 Staff cost'!$A$11:$A$102,'Beneficiaries WP'!$A78,'1.1 Staff cost'!$K$11:$K$102,'Beneficiaries WP'!E$5)+SUMIFS('1.2Travel cost&amp;1.3ind.sup. '!$T$11:$T$1306,'1.2Travel cost&amp;1.3ind.sup. '!$A$11:$A$1306,'Beneficiaries WP'!$A78,'1.2Travel cost&amp;1.3ind.sup. '!$L$11:$L$1306,'Beneficiaries WP'!E$5)+SUMIFS('1.2Travel cost&amp;1.3ind.sup. '!$U$11:$U$1306,'1.2Travel cost&amp;1.3ind.sup. '!$A$11:$A$1306,'Beneficiaries WP'!$A78,'1.2Travel cost&amp;1.3ind.sup. '!$L$11:$L$1306,'Beneficiaries WP'!E$5)+SUMIFS('1.4 Equipment'!$T$10:$T$209,'1.4 Equipment'!$A$10:$A$209,'Beneficiaries WP'!$A78,'1.4 Equipment'!$L$10:$L$209,'Beneficiaries WP'!E$5)+SUMIFS('1.5 Other costs'!$O$10:$O$309,'1.5 Other costs'!$A$10:$A$309,'Beneficiaries WP'!$A78,'1.5 Other costs'!$L$10:$L$309,'Beneficiaries WP'!E$5)</f>
        <v>0</v>
      </c>
      <c r="F78" s="343">
        <f>SUMIFS('1.1 Staff cost'!$N$11:$N$102,'1.1 Staff cost'!$A$11:$A$102,'Beneficiaries WP'!$A78,'1.1 Staff cost'!$K$11:$K$102,'Beneficiaries WP'!F$5)+SUMIFS('1.2Travel cost&amp;1.3ind.sup. '!$T$11:$T$1306,'1.2Travel cost&amp;1.3ind.sup. '!$A$11:$A$1306,'Beneficiaries WP'!$A78,'1.2Travel cost&amp;1.3ind.sup. '!$L$11:$L$1306,'Beneficiaries WP'!F$5)+SUMIFS('1.2Travel cost&amp;1.3ind.sup. '!$U$11:$U$1306,'1.2Travel cost&amp;1.3ind.sup. '!$A$11:$A$1306,'Beneficiaries WP'!$A78,'1.2Travel cost&amp;1.3ind.sup. '!$L$11:$L$1306,'Beneficiaries WP'!F$5)+SUMIFS('1.4 Equipment'!$T$10:$T$209,'1.4 Equipment'!$A$10:$A$209,'Beneficiaries WP'!$A78,'1.4 Equipment'!$L$10:$L$209,'Beneficiaries WP'!F$5)+SUMIFS('1.5 Other costs'!$O$10:$O$309,'1.5 Other costs'!$A$10:$A$309,'Beneficiaries WP'!$A78,'1.5 Other costs'!$L$10:$L$309,'Beneficiaries WP'!F$5)</f>
        <v>0</v>
      </c>
      <c r="G78" s="343">
        <f>SUMIFS('1.1 Staff cost'!$N$11:$N$102,'1.1 Staff cost'!$A$11:$A$102,'Beneficiaries WP'!$A78,'1.1 Staff cost'!$K$11:$K$102,'Beneficiaries WP'!G$5)+SUMIFS('1.2Travel cost&amp;1.3ind.sup. '!$T$11:$T$1306,'1.2Travel cost&amp;1.3ind.sup. '!$A$11:$A$1306,'Beneficiaries WP'!$A78,'1.2Travel cost&amp;1.3ind.sup. '!$L$11:$L$1306,'Beneficiaries WP'!G$5)+SUMIFS('1.2Travel cost&amp;1.3ind.sup. '!$U$11:$U$1306,'1.2Travel cost&amp;1.3ind.sup. '!$A$11:$A$1306,'Beneficiaries WP'!$A78,'1.2Travel cost&amp;1.3ind.sup. '!$L$11:$L$1306,'Beneficiaries WP'!G$5)+SUMIFS('1.4 Equipment'!$T$10:$T$209,'1.4 Equipment'!$A$10:$A$209,'Beneficiaries WP'!$A78,'1.4 Equipment'!$L$10:$L$209,'Beneficiaries WP'!G$5)+SUMIFS('1.5 Other costs'!$O$10:$O$309,'1.5 Other costs'!$A$10:$A$309,'Beneficiaries WP'!$A78,'1.5 Other costs'!$L$10:$L$309,'Beneficiaries WP'!G$5)</f>
        <v>0</v>
      </c>
      <c r="H78" s="343">
        <f>SUMIFS('1.1 Staff cost'!$N$11:$N$102,'1.1 Staff cost'!$A$11:$A$102,'Beneficiaries WP'!$A78,'1.1 Staff cost'!$K$11:$K$102,'Beneficiaries WP'!H$5)+SUMIFS('1.2Travel cost&amp;1.3ind.sup. '!$T$11:$T$1306,'1.2Travel cost&amp;1.3ind.sup. '!$A$11:$A$1306,'Beneficiaries WP'!$A78,'1.2Travel cost&amp;1.3ind.sup. '!$L$11:$L$1306,'Beneficiaries WP'!H$5)+SUMIFS('1.2Travel cost&amp;1.3ind.sup. '!$U$11:$U$1306,'1.2Travel cost&amp;1.3ind.sup. '!$A$11:$A$1306,'Beneficiaries WP'!$A78,'1.2Travel cost&amp;1.3ind.sup. '!$L$11:$L$1306,'Beneficiaries WP'!H$5)+SUMIFS('1.4 Equipment'!$T$10:$T$209,'1.4 Equipment'!$A$10:$A$209,'Beneficiaries WP'!$A78,'1.4 Equipment'!$L$10:$L$209,'Beneficiaries WP'!H$5)+SUMIFS('1.5 Other costs'!$O$10:$O$309,'1.5 Other costs'!$A$10:$A$309,'Beneficiaries WP'!$A78,'1.5 Other costs'!$L$10:$L$309,'Beneficiaries WP'!H$5)</f>
        <v>0</v>
      </c>
      <c r="I78" s="343">
        <f>SUMIFS('1.1 Staff cost'!$N$11:$N$102,'1.1 Staff cost'!$A$11:$A$102,'Beneficiaries WP'!$A78,'1.1 Staff cost'!$K$11:$K$102,'Beneficiaries WP'!I$5)+SUMIFS('1.2Travel cost&amp;1.3ind.sup. '!$T$11:$T$1306,'1.2Travel cost&amp;1.3ind.sup. '!$A$11:$A$1306,'Beneficiaries WP'!$A78,'1.2Travel cost&amp;1.3ind.sup. '!$L$11:$L$1306,'Beneficiaries WP'!I$5)+SUMIFS('1.2Travel cost&amp;1.3ind.sup. '!$U$11:$U$1306,'1.2Travel cost&amp;1.3ind.sup. '!$A$11:$A$1306,'Beneficiaries WP'!$A78,'1.2Travel cost&amp;1.3ind.sup. '!$L$11:$L$1306,'Beneficiaries WP'!I$5)+SUMIFS('1.4 Equipment'!$T$10:$T$209,'1.4 Equipment'!$A$10:$A$209,'Beneficiaries WP'!$A78,'1.4 Equipment'!$L$10:$L$209,'Beneficiaries WP'!I$5)+SUMIFS('1.5 Other costs'!$O$10:$O$309,'1.5 Other costs'!$A$10:$A$309,'Beneficiaries WP'!$A78,'1.5 Other costs'!$L$10:$L$309,'Beneficiaries WP'!I$5)</f>
        <v>0</v>
      </c>
      <c r="J78" s="343">
        <f>SUMIFS('1.1 Staff cost'!$N$11:$N$102,'1.1 Staff cost'!$A$11:$A$102,'Beneficiaries WP'!$A78,'1.1 Staff cost'!$K$11:$K$102,'Beneficiaries WP'!J$5)+SUMIFS('1.2Travel cost&amp;1.3ind.sup. '!$T$11:$T$1306,'1.2Travel cost&amp;1.3ind.sup. '!$A$11:$A$1306,'Beneficiaries WP'!$A78,'1.2Travel cost&amp;1.3ind.sup. '!$L$11:$L$1306,'Beneficiaries WP'!J$5)+SUMIFS('1.2Travel cost&amp;1.3ind.sup. '!$U$11:$U$1306,'1.2Travel cost&amp;1.3ind.sup. '!$A$11:$A$1306,'Beneficiaries WP'!$A78,'1.2Travel cost&amp;1.3ind.sup. '!$L$11:$L$1306,'Beneficiaries WP'!J$5)+SUMIFS('1.4 Equipment'!$T$10:$T$209,'1.4 Equipment'!$A$10:$A$209,'Beneficiaries WP'!$A78,'1.4 Equipment'!$L$10:$L$209,'Beneficiaries WP'!J$5)+SUMIFS('1.5 Other costs'!$O$10:$O$309,'1.5 Other costs'!$A$10:$A$309,'Beneficiaries WP'!$A78,'1.5 Other costs'!$L$10:$L$309,'Beneficiaries WP'!J$5)</f>
        <v>0</v>
      </c>
      <c r="K78" s="343">
        <f>SUMIFS('1.1 Staff cost'!$N$11:$N$102,'1.1 Staff cost'!$A$11:$A$102,'Beneficiaries WP'!$A78,'1.1 Staff cost'!$K$11:$K$102,'Beneficiaries WP'!K$5)+SUMIFS('1.2Travel cost&amp;1.3ind.sup. '!$T$11:$T$1306,'1.2Travel cost&amp;1.3ind.sup. '!$A$11:$A$1306,'Beneficiaries WP'!$A78,'1.2Travel cost&amp;1.3ind.sup. '!$L$11:$L$1306,'Beneficiaries WP'!K$5)+SUMIFS('1.2Travel cost&amp;1.3ind.sup. '!$U$11:$U$1306,'1.2Travel cost&amp;1.3ind.sup. '!$A$11:$A$1306,'Beneficiaries WP'!$A78,'1.2Travel cost&amp;1.3ind.sup. '!$L$11:$L$1306,'Beneficiaries WP'!K$5)+SUMIFS('1.4 Equipment'!$T$10:$T$209,'1.4 Equipment'!$A$10:$A$209,'Beneficiaries WP'!$A78,'1.4 Equipment'!$L$10:$L$209,'Beneficiaries WP'!K$5)+SUMIFS('1.5 Other costs'!$O$10:$O$309,'1.5 Other costs'!$A$10:$A$309,'Beneficiaries WP'!$A78,'1.5 Other costs'!$L$10:$L$309,'Beneficiaries WP'!K$5)</f>
        <v>0</v>
      </c>
      <c r="L78" s="343">
        <f>SUMIFS('1.1 Staff cost'!$N$11:$N$102,'1.1 Staff cost'!$A$11:$A$102,'Beneficiaries WP'!$A78,'1.1 Staff cost'!$K$11:$K$102,'Beneficiaries WP'!L$5)+SUMIFS('1.2Travel cost&amp;1.3ind.sup. '!$T$11:$T$1306,'1.2Travel cost&amp;1.3ind.sup. '!$A$11:$A$1306,'Beneficiaries WP'!$A78,'1.2Travel cost&amp;1.3ind.sup. '!$L$11:$L$1306,'Beneficiaries WP'!L$5)+SUMIFS('1.2Travel cost&amp;1.3ind.sup. '!$U$11:$U$1306,'1.2Travel cost&amp;1.3ind.sup. '!$A$11:$A$1306,'Beneficiaries WP'!$A78,'1.2Travel cost&amp;1.3ind.sup. '!$L$11:$L$1306,'Beneficiaries WP'!L$5)+SUMIFS('1.4 Equipment'!$T$10:$T$209,'1.4 Equipment'!$A$10:$A$209,'Beneficiaries WP'!$A78,'1.4 Equipment'!$L$10:$L$209,'Beneficiaries WP'!L$5)+SUMIFS('1.5 Other costs'!$O$10:$O$309,'1.5 Other costs'!$A$10:$A$309,'Beneficiaries WP'!$A78,'1.5 Other costs'!$L$10:$L$309,'Beneficiaries WP'!L$5)</f>
        <v>0</v>
      </c>
      <c r="M78" s="343">
        <f>SUMIFS('1.1 Staff cost'!$N$11:$N$102,'1.1 Staff cost'!$A$11:$A$102,'Beneficiaries WP'!$A78,'1.1 Staff cost'!$K$11:$K$102,'Beneficiaries WP'!M$5)+SUMIFS('1.2Travel cost&amp;1.3ind.sup. '!$T$11:$T$1306,'1.2Travel cost&amp;1.3ind.sup. '!$A$11:$A$1306,'Beneficiaries WP'!$A78,'1.2Travel cost&amp;1.3ind.sup. '!$L$11:$L$1306,'Beneficiaries WP'!M$5)+SUMIFS('1.2Travel cost&amp;1.3ind.sup. '!$U$11:$U$1306,'1.2Travel cost&amp;1.3ind.sup. '!$A$11:$A$1306,'Beneficiaries WP'!$A78,'1.2Travel cost&amp;1.3ind.sup. '!$L$11:$L$1306,'Beneficiaries WP'!M$5)+SUMIFS('1.4 Equipment'!$T$10:$T$209,'1.4 Equipment'!$A$10:$A$209,'Beneficiaries WP'!$A78,'1.4 Equipment'!$L$10:$L$209,'Beneficiaries WP'!M$5)+SUMIFS('1.5 Other costs'!$O$10:$O$309,'1.5 Other costs'!$A$10:$A$309,'Beneficiaries WP'!$A78,'1.5 Other costs'!$L$10:$L$309,'Beneficiaries WP'!M$5)</f>
        <v>0</v>
      </c>
      <c r="N78" s="343">
        <f>SUMIFS('1.1 Staff cost'!$N$11:$N$102,'1.1 Staff cost'!$A$11:$A$102,'Beneficiaries WP'!$A78,'1.1 Staff cost'!$K$11:$K$102,'Beneficiaries WP'!N$5)+SUMIFS('1.2Travel cost&amp;1.3ind.sup. '!$T$11:$T$1306,'1.2Travel cost&amp;1.3ind.sup. '!$A$11:$A$1306,'Beneficiaries WP'!$A78,'1.2Travel cost&amp;1.3ind.sup. '!$L$11:$L$1306,'Beneficiaries WP'!N$5)+SUMIFS('1.2Travel cost&amp;1.3ind.sup. '!$U$11:$U$1306,'1.2Travel cost&amp;1.3ind.sup. '!$A$11:$A$1306,'Beneficiaries WP'!$A78,'1.2Travel cost&amp;1.3ind.sup. '!$L$11:$L$1306,'Beneficiaries WP'!N$5)+SUMIFS('1.4 Equipment'!$T$10:$T$209,'1.4 Equipment'!$A$10:$A$209,'Beneficiaries WP'!$A78,'1.4 Equipment'!$L$10:$L$209,'Beneficiaries WP'!N$5)+SUMIFS('1.5 Other costs'!$O$10:$O$309,'1.5 Other costs'!$A$10:$A$309,'Beneficiaries WP'!$A78,'1.5 Other costs'!$L$10:$L$309,'Beneficiaries WP'!N$5)</f>
        <v>0</v>
      </c>
      <c r="O78" s="343">
        <f>SUMIFS('1.1 Staff cost'!$N$11:$N$102,'1.1 Staff cost'!$A$11:$A$102,'Beneficiaries WP'!$A78,'1.1 Staff cost'!$K$11:$K$102,'Beneficiaries WP'!O$5)+SUMIFS('1.2Travel cost&amp;1.3ind.sup. '!$T$11:$T$1306,'1.2Travel cost&amp;1.3ind.sup. '!$A$11:$A$1306,'Beneficiaries WP'!$A78,'1.2Travel cost&amp;1.3ind.sup. '!$L$11:$L$1306,'Beneficiaries WP'!O$5)+SUMIFS('1.2Travel cost&amp;1.3ind.sup. '!$U$11:$U$1306,'1.2Travel cost&amp;1.3ind.sup. '!$A$11:$A$1306,'Beneficiaries WP'!$A78,'1.2Travel cost&amp;1.3ind.sup. '!$L$11:$L$1306,'Beneficiaries WP'!O$5)+SUMIFS('1.4 Equipment'!$T$10:$T$209,'1.4 Equipment'!$A$10:$A$209,'Beneficiaries WP'!$A78,'1.4 Equipment'!$L$10:$L$209,'Beneficiaries WP'!O$5)+SUMIFS('1.5 Other costs'!$O$10:$O$309,'1.5 Other costs'!$A$10:$A$309,'Beneficiaries WP'!$A78,'1.5 Other costs'!$L$10:$L$309,'Beneficiaries WP'!O$5)</f>
        <v>0</v>
      </c>
      <c r="P78" s="341">
        <f t="shared" si="6"/>
        <v>0</v>
      </c>
      <c r="Q78" s="344" t="str">
        <f t="shared" si="7"/>
        <v/>
      </c>
      <c r="R78" s="342" t="e">
        <f>+(P78*$R$7)*('Summary Financial Statement'!$K$24/'Summary Financial Statement'!$H$24)</f>
        <v>#DIV/0!</v>
      </c>
      <c r="S78" s="445" t="e">
        <f>+Beneficiaries!#REF!</f>
        <v>#REF!</v>
      </c>
      <c r="T78" s="445" t="e">
        <f>+Beneficiaries!#REF!</f>
        <v>#REF!</v>
      </c>
      <c r="U78" s="443" t="str">
        <f>IF(Beneficiaries!L78=0,"",Beneficiaries!L78)</f>
        <v/>
      </c>
      <c r="V78" s="444" t="str">
        <f>IF(Beneficiaries!M78=0,"",Beneficiaries!M78)</f>
        <v/>
      </c>
      <c r="W78" s="354" t="e">
        <f>#REF!</f>
        <v>#REF!</v>
      </c>
      <c r="X78" s="75"/>
      <c r="Y78" s="12" t="str">
        <f t="shared" si="8"/>
        <v/>
      </c>
      <c r="Z78" s="336"/>
      <c r="AA78" s="333">
        <f>+DAYS360('Summary Financial Statement'!$I$9,'Summary Financial Statement'!$L$9)/30</f>
        <v>0</v>
      </c>
      <c r="AB78" s="334">
        <f t="shared" si="9"/>
        <v>0</v>
      </c>
      <c r="AC78" s="335">
        <f>IF(Y78="",0,'Summary Financial Statement'!$Q$22*'Summary Financial Statement'!$E$24*'Beneficiaries WP'!Q78*'Beneficiaries WP'!$AB78)</f>
        <v>0</v>
      </c>
    </row>
    <row r="79" spans="1:29" ht="13.5" x14ac:dyDescent="0.25">
      <c r="A79" s="141" t="s">
        <v>216</v>
      </c>
      <c r="B79" s="437">
        <f>+Beneficiaries!B79</f>
        <v>0</v>
      </c>
      <c r="C79" s="435">
        <f>+Beneficiaries!C79</f>
        <v>0</v>
      </c>
      <c r="D79" s="343">
        <f>SUMIFS('1.1 Staff cost'!$N$11:$N$102,'1.1 Staff cost'!$A$11:$A$102,'Beneficiaries WP'!$A79,'1.1 Staff cost'!$K$11:$K$102,'Beneficiaries WP'!D$5)+SUMIFS('1.2Travel cost&amp;1.3ind.sup. '!$T$11:$T$1306,'1.2Travel cost&amp;1.3ind.sup. '!$A$11:$A$1306,'Beneficiaries WP'!$A79,'1.2Travel cost&amp;1.3ind.sup. '!$L$11:$L$1306,'Beneficiaries WP'!D$5)+SUMIFS('1.2Travel cost&amp;1.3ind.sup. '!$U$11:$U$1306,'1.2Travel cost&amp;1.3ind.sup. '!$A$11:$A$1306,'Beneficiaries WP'!$A79,'1.2Travel cost&amp;1.3ind.sup. '!$L$11:$L$1306,'Beneficiaries WP'!D$5)+SUMIFS('1.4 Equipment'!$T$10:$T$209,'1.4 Equipment'!$A$10:$A$209,'Beneficiaries WP'!$A79,'1.4 Equipment'!$L$10:$L$209,'Beneficiaries WP'!D$5)+SUMIFS('1.5 Other costs'!$O$10:$O$309,'1.5 Other costs'!$A$10:$A$309,'Beneficiaries WP'!$A79,'1.5 Other costs'!$L$10:$L$309,'Beneficiaries WP'!D$5)</f>
        <v>0</v>
      </c>
      <c r="E79" s="343">
        <f>SUMIFS('1.1 Staff cost'!$N$11:$N$102,'1.1 Staff cost'!$A$11:$A$102,'Beneficiaries WP'!$A79,'1.1 Staff cost'!$K$11:$K$102,'Beneficiaries WP'!E$5)+SUMIFS('1.2Travel cost&amp;1.3ind.sup. '!$T$11:$T$1306,'1.2Travel cost&amp;1.3ind.sup. '!$A$11:$A$1306,'Beneficiaries WP'!$A79,'1.2Travel cost&amp;1.3ind.sup. '!$L$11:$L$1306,'Beneficiaries WP'!E$5)+SUMIFS('1.2Travel cost&amp;1.3ind.sup. '!$U$11:$U$1306,'1.2Travel cost&amp;1.3ind.sup. '!$A$11:$A$1306,'Beneficiaries WP'!$A79,'1.2Travel cost&amp;1.3ind.sup. '!$L$11:$L$1306,'Beneficiaries WP'!E$5)+SUMIFS('1.4 Equipment'!$T$10:$T$209,'1.4 Equipment'!$A$10:$A$209,'Beneficiaries WP'!$A79,'1.4 Equipment'!$L$10:$L$209,'Beneficiaries WP'!E$5)+SUMIFS('1.5 Other costs'!$O$10:$O$309,'1.5 Other costs'!$A$10:$A$309,'Beneficiaries WP'!$A79,'1.5 Other costs'!$L$10:$L$309,'Beneficiaries WP'!E$5)</f>
        <v>0</v>
      </c>
      <c r="F79" s="343">
        <f>SUMIFS('1.1 Staff cost'!$N$11:$N$102,'1.1 Staff cost'!$A$11:$A$102,'Beneficiaries WP'!$A79,'1.1 Staff cost'!$K$11:$K$102,'Beneficiaries WP'!F$5)+SUMIFS('1.2Travel cost&amp;1.3ind.sup. '!$T$11:$T$1306,'1.2Travel cost&amp;1.3ind.sup. '!$A$11:$A$1306,'Beneficiaries WP'!$A79,'1.2Travel cost&amp;1.3ind.sup. '!$L$11:$L$1306,'Beneficiaries WP'!F$5)+SUMIFS('1.2Travel cost&amp;1.3ind.sup. '!$U$11:$U$1306,'1.2Travel cost&amp;1.3ind.sup. '!$A$11:$A$1306,'Beneficiaries WP'!$A79,'1.2Travel cost&amp;1.3ind.sup. '!$L$11:$L$1306,'Beneficiaries WP'!F$5)+SUMIFS('1.4 Equipment'!$T$10:$T$209,'1.4 Equipment'!$A$10:$A$209,'Beneficiaries WP'!$A79,'1.4 Equipment'!$L$10:$L$209,'Beneficiaries WP'!F$5)+SUMIFS('1.5 Other costs'!$O$10:$O$309,'1.5 Other costs'!$A$10:$A$309,'Beneficiaries WP'!$A79,'1.5 Other costs'!$L$10:$L$309,'Beneficiaries WP'!F$5)</f>
        <v>0</v>
      </c>
      <c r="G79" s="343">
        <f>SUMIFS('1.1 Staff cost'!$N$11:$N$102,'1.1 Staff cost'!$A$11:$A$102,'Beneficiaries WP'!$A79,'1.1 Staff cost'!$K$11:$K$102,'Beneficiaries WP'!G$5)+SUMIFS('1.2Travel cost&amp;1.3ind.sup. '!$T$11:$T$1306,'1.2Travel cost&amp;1.3ind.sup. '!$A$11:$A$1306,'Beneficiaries WP'!$A79,'1.2Travel cost&amp;1.3ind.sup. '!$L$11:$L$1306,'Beneficiaries WP'!G$5)+SUMIFS('1.2Travel cost&amp;1.3ind.sup. '!$U$11:$U$1306,'1.2Travel cost&amp;1.3ind.sup. '!$A$11:$A$1306,'Beneficiaries WP'!$A79,'1.2Travel cost&amp;1.3ind.sup. '!$L$11:$L$1306,'Beneficiaries WP'!G$5)+SUMIFS('1.4 Equipment'!$T$10:$T$209,'1.4 Equipment'!$A$10:$A$209,'Beneficiaries WP'!$A79,'1.4 Equipment'!$L$10:$L$209,'Beneficiaries WP'!G$5)+SUMIFS('1.5 Other costs'!$O$10:$O$309,'1.5 Other costs'!$A$10:$A$309,'Beneficiaries WP'!$A79,'1.5 Other costs'!$L$10:$L$309,'Beneficiaries WP'!G$5)</f>
        <v>0</v>
      </c>
      <c r="H79" s="343">
        <f>SUMIFS('1.1 Staff cost'!$N$11:$N$102,'1.1 Staff cost'!$A$11:$A$102,'Beneficiaries WP'!$A79,'1.1 Staff cost'!$K$11:$K$102,'Beneficiaries WP'!H$5)+SUMIFS('1.2Travel cost&amp;1.3ind.sup. '!$T$11:$T$1306,'1.2Travel cost&amp;1.3ind.sup. '!$A$11:$A$1306,'Beneficiaries WP'!$A79,'1.2Travel cost&amp;1.3ind.sup. '!$L$11:$L$1306,'Beneficiaries WP'!H$5)+SUMIFS('1.2Travel cost&amp;1.3ind.sup. '!$U$11:$U$1306,'1.2Travel cost&amp;1.3ind.sup. '!$A$11:$A$1306,'Beneficiaries WP'!$A79,'1.2Travel cost&amp;1.3ind.sup. '!$L$11:$L$1306,'Beneficiaries WP'!H$5)+SUMIFS('1.4 Equipment'!$T$10:$T$209,'1.4 Equipment'!$A$10:$A$209,'Beneficiaries WP'!$A79,'1.4 Equipment'!$L$10:$L$209,'Beneficiaries WP'!H$5)+SUMIFS('1.5 Other costs'!$O$10:$O$309,'1.5 Other costs'!$A$10:$A$309,'Beneficiaries WP'!$A79,'1.5 Other costs'!$L$10:$L$309,'Beneficiaries WP'!H$5)</f>
        <v>0</v>
      </c>
      <c r="I79" s="343">
        <f>SUMIFS('1.1 Staff cost'!$N$11:$N$102,'1.1 Staff cost'!$A$11:$A$102,'Beneficiaries WP'!$A79,'1.1 Staff cost'!$K$11:$K$102,'Beneficiaries WP'!I$5)+SUMIFS('1.2Travel cost&amp;1.3ind.sup. '!$T$11:$T$1306,'1.2Travel cost&amp;1.3ind.sup. '!$A$11:$A$1306,'Beneficiaries WP'!$A79,'1.2Travel cost&amp;1.3ind.sup. '!$L$11:$L$1306,'Beneficiaries WP'!I$5)+SUMIFS('1.2Travel cost&amp;1.3ind.sup. '!$U$11:$U$1306,'1.2Travel cost&amp;1.3ind.sup. '!$A$11:$A$1306,'Beneficiaries WP'!$A79,'1.2Travel cost&amp;1.3ind.sup. '!$L$11:$L$1306,'Beneficiaries WP'!I$5)+SUMIFS('1.4 Equipment'!$T$10:$T$209,'1.4 Equipment'!$A$10:$A$209,'Beneficiaries WP'!$A79,'1.4 Equipment'!$L$10:$L$209,'Beneficiaries WP'!I$5)+SUMIFS('1.5 Other costs'!$O$10:$O$309,'1.5 Other costs'!$A$10:$A$309,'Beneficiaries WP'!$A79,'1.5 Other costs'!$L$10:$L$309,'Beneficiaries WP'!I$5)</f>
        <v>0</v>
      </c>
      <c r="J79" s="343">
        <f>SUMIFS('1.1 Staff cost'!$N$11:$N$102,'1.1 Staff cost'!$A$11:$A$102,'Beneficiaries WP'!$A79,'1.1 Staff cost'!$K$11:$K$102,'Beneficiaries WP'!J$5)+SUMIFS('1.2Travel cost&amp;1.3ind.sup. '!$T$11:$T$1306,'1.2Travel cost&amp;1.3ind.sup. '!$A$11:$A$1306,'Beneficiaries WP'!$A79,'1.2Travel cost&amp;1.3ind.sup. '!$L$11:$L$1306,'Beneficiaries WP'!J$5)+SUMIFS('1.2Travel cost&amp;1.3ind.sup. '!$U$11:$U$1306,'1.2Travel cost&amp;1.3ind.sup. '!$A$11:$A$1306,'Beneficiaries WP'!$A79,'1.2Travel cost&amp;1.3ind.sup. '!$L$11:$L$1306,'Beneficiaries WP'!J$5)+SUMIFS('1.4 Equipment'!$T$10:$T$209,'1.4 Equipment'!$A$10:$A$209,'Beneficiaries WP'!$A79,'1.4 Equipment'!$L$10:$L$209,'Beneficiaries WP'!J$5)+SUMIFS('1.5 Other costs'!$O$10:$O$309,'1.5 Other costs'!$A$10:$A$309,'Beneficiaries WP'!$A79,'1.5 Other costs'!$L$10:$L$309,'Beneficiaries WP'!J$5)</f>
        <v>0</v>
      </c>
      <c r="K79" s="343">
        <f>SUMIFS('1.1 Staff cost'!$N$11:$N$102,'1.1 Staff cost'!$A$11:$A$102,'Beneficiaries WP'!$A79,'1.1 Staff cost'!$K$11:$K$102,'Beneficiaries WP'!K$5)+SUMIFS('1.2Travel cost&amp;1.3ind.sup. '!$T$11:$T$1306,'1.2Travel cost&amp;1.3ind.sup. '!$A$11:$A$1306,'Beneficiaries WP'!$A79,'1.2Travel cost&amp;1.3ind.sup. '!$L$11:$L$1306,'Beneficiaries WP'!K$5)+SUMIFS('1.2Travel cost&amp;1.3ind.sup. '!$U$11:$U$1306,'1.2Travel cost&amp;1.3ind.sup. '!$A$11:$A$1306,'Beneficiaries WP'!$A79,'1.2Travel cost&amp;1.3ind.sup. '!$L$11:$L$1306,'Beneficiaries WP'!K$5)+SUMIFS('1.4 Equipment'!$T$10:$T$209,'1.4 Equipment'!$A$10:$A$209,'Beneficiaries WP'!$A79,'1.4 Equipment'!$L$10:$L$209,'Beneficiaries WP'!K$5)+SUMIFS('1.5 Other costs'!$O$10:$O$309,'1.5 Other costs'!$A$10:$A$309,'Beneficiaries WP'!$A79,'1.5 Other costs'!$L$10:$L$309,'Beneficiaries WP'!K$5)</f>
        <v>0</v>
      </c>
      <c r="L79" s="343">
        <f>SUMIFS('1.1 Staff cost'!$N$11:$N$102,'1.1 Staff cost'!$A$11:$A$102,'Beneficiaries WP'!$A79,'1.1 Staff cost'!$K$11:$K$102,'Beneficiaries WP'!L$5)+SUMIFS('1.2Travel cost&amp;1.3ind.sup. '!$T$11:$T$1306,'1.2Travel cost&amp;1.3ind.sup. '!$A$11:$A$1306,'Beneficiaries WP'!$A79,'1.2Travel cost&amp;1.3ind.sup. '!$L$11:$L$1306,'Beneficiaries WP'!L$5)+SUMIFS('1.2Travel cost&amp;1.3ind.sup. '!$U$11:$U$1306,'1.2Travel cost&amp;1.3ind.sup. '!$A$11:$A$1306,'Beneficiaries WP'!$A79,'1.2Travel cost&amp;1.3ind.sup. '!$L$11:$L$1306,'Beneficiaries WP'!L$5)+SUMIFS('1.4 Equipment'!$T$10:$T$209,'1.4 Equipment'!$A$10:$A$209,'Beneficiaries WP'!$A79,'1.4 Equipment'!$L$10:$L$209,'Beneficiaries WP'!L$5)+SUMIFS('1.5 Other costs'!$O$10:$O$309,'1.5 Other costs'!$A$10:$A$309,'Beneficiaries WP'!$A79,'1.5 Other costs'!$L$10:$L$309,'Beneficiaries WP'!L$5)</f>
        <v>0</v>
      </c>
      <c r="M79" s="343">
        <f>SUMIFS('1.1 Staff cost'!$N$11:$N$102,'1.1 Staff cost'!$A$11:$A$102,'Beneficiaries WP'!$A79,'1.1 Staff cost'!$K$11:$K$102,'Beneficiaries WP'!M$5)+SUMIFS('1.2Travel cost&amp;1.3ind.sup. '!$T$11:$T$1306,'1.2Travel cost&amp;1.3ind.sup. '!$A$11:$A$1306,'Beneficiaries WP'!$A79,'1.2Travel cost&amp;1.3ind.sup. '!$L$11:$L$1306,'Beneficiaries WP'!M$5)+SUMIFS('1.2Travel cost&amp;1.3ind.sup. '!$U$11:$U$1306,'1.2Travel cost&amp;1.3ind.sup. '!$A$11:$A$1306,'Beneficiaries WP'!$A79,'1.2Travel cost&amp;1.3ind.sup. '!$L$11:$L$1306,'Beneficiaries WP'!M$5)+SUMIFS('1.4 Equipment'!$T$10:$T$209,'1.4 Equipment'!$A$10:$A$209,'Beneficiaries WP'!$A79,'1.4 Equipment'!$L$10:$L$209,'Beneficiaries WP'!M$5)+SUMIFS('1.5 Other costs'!$O$10:$O$309,'1.5 Other costs'!$A$10:$A$309,'Beneficiaries WP'!$A79,'1.5 Other costs'!$L$10:$L$309,'Beneficiaries WP'!M$5)</f>
        <v>0</v>
      </c>
      <c r="N79" s="343">
        <f>SUMIFS('1.1 Staff cost'!$N$11:$N$102,'1.1 Staff cost'!$A$11:$A$102,'Beneficiaries WP'!$A79,'1.1 Staff cost'!$K$11:$K$102,'Beneficiaries WP'!N$5)+SUMIFS('1.2Travel cost&amp;1.3ind.sup. '!$T$11:$T$1306,'1.2Travel cost&amp;1.3ind.sup. '!$A$11:$A$1306,'Beneficiaries WP'!$A79,'1.2Travel cost&amp;1.3ind.sup. '!$L$11:$L$1306,'Beneficiaries WP'!N$5)+SUMIFS('1.2Travel cost&amp;1.3ind.sup. '!$U$11:$U$1306,'1.2Travel cost&amp;1.3ind.sup. '!$A$11:$A$1306,'Beneficiaries WP'!$A79,'1.2Travel cost&amp;1.3ind.sup. '!$L$11:$L$1306,'Beneficiaries WP'!N$5)+SUMIFS('1.4 Equipment'!$T$10:$T$209,'1.4 Equipment'!$A$10:$A$209,'Beneficiaries WP'!$A79,'1.4 Equipment'!$L$10:$L$209,'Beneficiaries WP'!N$5)+SUMIFS('1.5 Other costs'!$O$10:$O$309,'1.5 Other costs'!$A$10:$A$309,'Beneficiaries WP'!$A79,'1.5 Other costs'!$L$10:$L$309,'Beneficiaries WP'!N$5)</f>
        <v>0</v>
      </c>
      <c r="O79" s="343">
        <f>SUMIFS('1.1 Staff cost'!$N$11:$N$102,'1.1 Staff cost'!$A$11:$A$102,'Beneficiaries WP'!$A79,'1.1 Staff cost'!$K$11:$K$102,'Beneficiaries WP'!O$5)+SUMIFS('1.2Travel cost&amp;1.3ind.sup. '!$T$11:$T$1306,'1.2Travel cost&amp;1.3ind.sup. '!$A$11:$A$1306,'Beneficiaries WP'!$A79,'1.2Travel cost&amp;1.3ind.sup. '!$L$11:$L$1306,'Beneficiaries WP'!O$5)+SUMIFS('1.2Travel cost&amp;1.3ind.sup. '!$U$11:$U$1306,'1.2Travel cost&amp;1.3ind.sup. '!$A$11:$A$1306,'Beneficiaries WP'!$A79,'1.2Travel cost&amp;1.3ind.sup. '!$L$11:$L$1306,'Beneficiaries WP'!O$5)+SUMIFS('1.4 Equipment'!$T$10:$T$209,'1.4 Equipment'!$A$10:$A$209,'Beneficiaries WP'!$A79,'1.4 Equipment'!$L$10:$L$209,'Beneficiaries WP'!O$5)+SUMIFS('1.5 Other costs'!$O$10:$O$309,'1.5 Other costs'!$A$10:$A$309,'Beneficiaries WP'!$A79,'1.5 Other costs'!$L$10:$L$309,'Beneficiaries WP'!O$5)</f>
        <v>0</v>
      </c>
      <c r="P79" s="341">
        <f t="shared" si="6"/>
        <v>0</v>
      </c>
      <c r="Q79" s="344" t="str">
        <f t="shared" si="7"/>
        <v/>
      </c>
      <c r="R79" s="342" t="e">
        <f>+(P79*$R$7)*('Summary Financial Statement'!$K$24/'Summary Financial Statement'!$H$24)</f>
        <v>#DIV/0!</v>
      </c>
      <c r="S79" s="445" t="e">
        <f>+Beneficiaries!#REF!</f>
        <v>#REF!</v>
      </c>
      <c r="T79" s="445" t="e">
        <f>+Beneficiaries!#REF!</f>
        <v>#REF!</v>
      </c>
      <c r="U79" s="443" t="str">
        <f>IF(Beneficiaries!L79=0,"",Beneficiaries!L79)</f>
        <v/>
      </c>
      <c r="V79" s="444" t="str">
        <f>IF(Beneficiaries!M79=0,"",Beneficiaries!M79)</f>
        <v/>
      </c>
      <c r="W79" s="354" t="e">
        <f>#REF!</f>
        <v>#REF!</v>
      </c>
      <c r="X79" s="75"/>
      <c r="Y79" s="12" t="str">
        <f t="shared" si="8"/>
        <v/>
      </c>
      <c r="Z79" s="336"/>
      <c r="AA79" s="333">
        <f>+DAYS360('Summary Financial Statement'!$I$9,'Summary Financial Statement'!$L$9)/30</f>
        <v>0</v>
      </c>
      <c r="AB79" s="334">
        <f t="shared" si="9"/>
        <v>0</v>
      </c>
      <c r="AC79" s="335">
        <f>IF(Y79="",0,'Summary Financial Statement'!$Q$22*'Summary Financial Statement'!$E$24*'Beneficiaries WP'!Q79*'Beneficiaries WP'!$AB79)</f>
        <v>0</v>
      </c>
    </row>
    <row r="80" spans="1:29" ht="13.5" x14ac:dyDescent="0.25">
      <c r="A80" s="141" t="s">
        <v>217</v>
      </c>
      <c r="B80" s="437">
        <f>+Beneficiaries!B80</f>
        <v>0</v>
      </c>
      <c r="C80" s="435">
        <f>+Beneficiaries!C80</f>
        <v>0</v>
      </c>
      <c r="D80" s="343">
        <f>SUMIFS('1.1 Staff cost'!$N$11:$N$102,'1.1 Staff cost'!$A$11:$A$102,'Beneficiaries WP'!$A80,'1.1 Staff cost'!$K$11:$K$102,'Beneficiaries WP'!D$5)+SUMIFS('1.2Travel cost&amp;1.3ind.sup. '!$T$11:$T$1306,'1.2Travel cost&amp;1.3ind.sup. '!$A$11:$A$1306,'Beneficiaries WP'!$A80,'1.2Travel cost&amp;1.3ind.sup. '!$L$11:$L$1306,'Beneficiaries WP'!D$5)+SUMIFS('1.2Travel cost&amp;1.3ind.sup. '!$U$11:$U$1306,'1.2Travel cost&amp;1.3ind.sup. '!$A$11:$A$1306,'Beneficiaries WP'!$A80,'1.2Travel cost&amp;1.3ind.sup. '!$L$11:$L$1306,'Beneficiaries WP'!D$5)+SUMIFS('1.4 Equipment'!$T$10:$T$209,'1.4 Equipment'!$A$10:$A$209,'Beneficiaries WP'!$A80,'1.4 Equipment'!$L$10:$L$209,'Beneficiaries WP'!D$5)+SUMIFS('1.5 Other costs'!$O$10:$O$309,'1.5 Other costs'!$A$10:$A$309,'Beneficiaries WP'!$A80,'1.5 Other costs'!$L$10:$L$309,'Beneficiaries WP'!D$5)</f>
        <v>0</v>
      </c>
      <c r="E80" s="343">
        <f>SUMIFS('1.1 Staff cost'!$N$11:$N$102,'1.1 Staff cost'!$A$11:$A$102,'Beneficiaries WP'!$A80,'1.1 Staff cost'!$K$11:$K$102,'Beneficiaries WP'!E$5)+SUMIFS('1.2Travel cost&amp;1.3ind.sup. '!$T$11:$T$1306,'1.2Travel cost&amp;1.3ind.sup. '!$A$11:$A$1306,'Beneficiaries WP'!$A80,'1.2Travel cost&amp;1.3ind.sup. '!$L$11:$L$1306,'Beneficiaries WP'!E$5)+SUMIFS('1.2Travel cost&amp;1.3ind.sup. '!$U$11:$U$1306,'1.2Travel cost&amp;1.3ind.sup. '!$A$11:$A$1306,'Beneficiaries WP'!$A80,'1.2Travel cost&amp;1.3ind.sup. '!$L$11:$L$1306,'Beneficiaries WP'!E$5)+SUMIFS('1.4 Equipment'!$T$10:$T$209,'1.4 Equipment'!$A$10:$A$209,'Beneficiaries WP'!$A80,'1.4 Equipment'!$L$10:$L$209,'Beneficiaries WP'!E$5)+SUMIFS('1.5 Other costs'!$O$10:$O$309,'1.5 Other costs'!$A$10:$A$309,'Beneficiaries WP'!$A80,'1.5 Other costs'!$L$10:$L$309,'Beneficiaries WP'!E$5)</f>
        <v>0</v>
      </c>
      <c r="F80" s="343">
        <f>SUMIFS('1.1 Staff cost'!$N$11:$N$102,'1.1 Staff cost'!$A$11:$A$102,'Beneficiaries WP'!$A80,'1.1 Staff cost'!$K$11:$K$102,'Beneficiaries WP'!F$5)+SUMIFS('1.2Travel cost&amp;1.3ind.sup. '!$T$11:$T$1306,'1.2Travel cost&amp;1.3ind.sup. '!$A$11:$A$1306,'Beneficiaries WP'!$A80,'1.2Travel cost&amp;1.3ind.sup. '!$L$11:$L$1306,'Beneficiaries WP'!F$5)+SUMIFS('1.2Travel cost&amp;1.3ind.sup. '!$U$11:$U$1306,'1.2Travel cost&amp;1.3ind.sup. '!$A$11:$A$1306,'Beneficiaries WP'!$A80,'1.2Travel cost&amp;1.3ind.sup. '!$L$11:$L$1306,'Beneficiaries WP'!F$5)+SUMIFS('1.4 Equipment'!$T$10:$T$209,'1.4 Equipment'!$A$10:$A$209,'Beneficiaries WP'!$A80,'1.4 Equipment'!$L$10:$L$209,'Beneficiaries WP'!F$5)+SUMIFS('1.5 Other costs'!$O$10:$O$309,'1.5 Other costs'!$A$10:$A$309,'Beneficiaries WP'!$A80,'1.5 Other costs'!$L$10:$L$309,'Beneficiaries WP'!F$5)</f>
        <v>0</v>
      </c>
      <c r="G80" s="343">
        <f>SUMIFS('1.1 Staff cost'!$N$11:$N$102,'1.1 Staff cost'!$A$11:$A$102,'Beneficiaries WP'!$A80,'1.1 Staff cost'!$K$11:$K$102,'Beneficiaries WP'!G$5)+SUMIFS('1.2Travel cost&amp;1.3ind.sup. '!$T$11:$T$1306,'1.2Travel cost&amp;1.3ind.sup. '!$A$11:$A$1306,'Beneficiaries WP'!$A80,'1.2Travel cost&amp;1.3ind.sup. '!$L$11:$L$1306,'Beneficiaries WP'!G$5)+SUMIFS('1.2Travel cost&amp;1.3ind.sup. '!$U$11:$U$1306,'1.2Travel cost&amp;1.3ind.sup. '!$A$11:$A$1306,'Beneficiaries WP'!$A80,'1.2Travel cost&amp;1.3ind.sup. '!$L$11:$L$1306,'Beneficiaries WP'!G$5)+SUMIFS('1.4 Equipment'!$T$10:$T$209,'1.4 Equipment'!$A$10:$A$209,'Beneficiaries WP'!$A80,'1.4 Equipment'!$L$10:$L$209,'Beneficiaries WP'!G$5)+SUMIFS('1.5 Other costs'!$O$10:$O$309,'1.5 Other costs'!$A$10:$A$309,'Beneficiaries WP'!$A80,'1.5 Other costs'!$L$10:$L$309,'Beneficiaries WP'!G$5)</f>
        <v>0</v>
      </c>
      <c r="H80" s="343">
        <f>SUMIFS('1.1 Staff cost'!$N$11:$N$102,'1.1 Staff cost'!$A$11:$A$102,'Beneficiaries WP'!$A80,'1.1 Staff cost'!$K$11:$K$102,'Beneficiaries WP'!H$5)+SUMIFS('1.2Travel cost&amp;1.3ind.sup. '!$T$11:$T$1306,'1.2Travel cost&amp;1.3ind.sup. '!$A$11:$A$1306,'Beneficiaries WP'!$A80,'1.2Travel cost&amp;1.3ind.sup. '!$L$11:$L$1306,'Beneficiaries WP'!H$5)+SUMIFS('1.2Travel cost&amp;1.3ind.sup. '!$U$11:$U$1306,'1.2Travel cost&amp;1.3ind.sup. '!$A$11:$A$1306,'Beneficiaries WP'!$A80,'1.2Travel cost&amp;1.3ind.sup. '!$L$11:$L$1306,'Beneficiaries WP'!H$5)+SUMIFS('1.4 Equipment'!$T$10:$T$209,'1.4 Equipment'!$A$10:$A$209,'Beneficiaries WP'!$A80,'1.4 Equipment'!$L$10:$L$209,'Beneficiaries WP'!H$5)+SUMIFS('1.5 Other costs'!$O$10:$O$309,'1.5 Other costs'!$A$10:$A$309,'Beneficiaries WP'!$A80,'1.5 Other costs'!$L$10:$L$309,'Beneficiaries WP'!H$5)</f>
        <v>0</v>
      </c>
      <c r="I80" s="343">
        <f>SUMIFS('1.1 Staff cost'!$N$11:$N$102,'1.1 Staff cost'!$A$11:$A$102,'Beneficiaries WP'!$A80,'1.1 Staff cost'!$K$11:$K$102,'Beneficiaries WP'!I$5)+SUMIFS('1.2Travel cost&amp;1.3ind.sup. '!$T$11:$T$1306,'1.2Travel cost&amp;1.3ind.sup. '!$A$11:$A$1306,'Beneficiaries WP'!$A80,'1.2Travel cost&amp;1.3ind.sup. '!$L$11:$L$1306,'Beneficiaries WP'!I$5)+SUMIFS('1.2Travel cost&amp;1.3ind.sup. '!$U$11:$U$1306,'1.2Travel cost&amp;1.3ind.sup. '!$A$11:$A$1306,'Beneficiaries WP'!$A80,'1.2Travel cost&amp;1.3ind.sup. '!$L$11:$L$1306,'Beneficiaries WP'!I$5)+SUMIFS('1.4 Equipment'!$T$10:$T$209,'1.4 Equipment'!$A$10:$A$209,'Beneficiaries WP'!$A80,'1.4 Equipment'!$L$10:$L$209,'Beneficiaries WP'!I$5)+SUMIFS('1.5 Other costs'!$O$10:$O$309,'1.5 Other costs'!$A$10:$A$309,'Beneficiaries WP'!$A80,'1.5 Other costs'!$L$10:$L$309,'Beneficiaries WP'!I$5)</f>
        <v>0</v>
      </c>
      <c r="J80" s="343">
        <f>SUMIFS('1.1 Staff cost'!$N$11:$N$102,'1.1 Staff cost'!$A$11:$A$102,'Beneficiaries WP'!$A80,'1.1 Staff cost'!$K$11:$K$102,'Beneficiaries WP'!J$5)+SUMIFS('1.2Travel cost&amp;1.3ind.sup. '!$T$11:$T$1306,'1.2Travel cost&amp;1.3ind.sup. '!$A$11:$A$1306,'Beneficiaries WP'!$A80,'1.2Travel cost&amp;1.3ind.sup. '!$L$11:$L$1306,'Beneficiaries WP'!J$5)+SUMIFS('1.2Travel cost&amp;1.3ind.sup. '!$U$11:$U$1306,'1.2Travel cost&amp;1.3ind.sup. '!$A$11:$A$1306,'Beneficiaries WP'!$A80,'1.2Travel cost&amp;1.3ind.sup. '!$L$11:$L$1306,'Beneficiaries WP'!J$5)+SUMIFS('1.4 Equipment'!$T$10:$T$209,'1.4 Equipment'!$A$10:$A$209,'Beneficiaries WP'!$A80,'1.4 Equipment'!$L$10:$L$209,'Beneficiaries WP'!J$5)+SUMIFS('1.5 Other costs'!$O$10:$O$309,'1.5 Other costs'!$A$10:$A$309,'Beneficiaries WP'!$A80,'1.5 Other costs'!$L$10:$L$309,'Beneficiaries WP'!J$5)</f>
        <v>0</v>
      </c>
      <c r="K80" s="343">
        <f>SUMIFS('1.1 Staff cost'!$N$11:$N$102,'1.1 Staff cost'!$A$11:$A$102,'Beneficiaries WP'!$A80,'1.1 Staff cost'!$K$11:$K$102,'Beneficiaries WP'!K$5)+SUMIFS('1.2Travel cost&amp;1.3ind.sup. '!$T$11:$T$1306,'1.2Travel cost&amp;1.3ind.sup. '!$A$11:$A$1306,'Beneficiaries WP'!$A80,'1.2Travel cost&amp;1.3ind.sup. '!$L$11:$L$1306,'Beneficiaries WP'!K$5)+SUMIFS('1.2Travel cost&amp;1.3ind.sup. '!$U$11:$U$1306,'1.2Travel cost&amp;1.3ind.sup. '!$A$11:$A$1306,'Beneficiaries WP'!$A80,'1.2Travel cost&amp;1.3ind.sup. '!$L$11:$L$1306,'Beneficiaries WP'!K$5)+SUMIFS('1.4 Equipment'!$T$10:$T$209,'1.4 Equipment'!$A$10:$A$209,'Beneficiaries WP'!$A80,'1.4 Equipment'!$L$10:$L$209,'Beneficiaries WP'!K$5)+SUMIFS('1.5 Other costs'!$O$10:$O$309,'1.5 Other costs'!$A$10:$A$309,'Beneficiaries WP'!$A80,'1.5 Other costs'!$L$10:$L$309,'Beneficiaries WP'!K$5)</f>
        <v>0</v>
      </c>
      <c r="L80" s="343">
        <f>SUMIFS('1.1 Staff cost'!$N$11:$N$102,'1.1 Staff cost'!$A$11:$A$102,'Beneficiaries WP'!$A80,'1.1 Staff cost'!$K$11:$K$102,'Beneficiaries WP'!L$5)+SUMIFS('1.2Travel cost&amp;1.3ind.sup. '!$T$11:$T$1306,'1.2Travel cost&amp;1.3ind.sup. '!$A$11:$A$1306,'Beneficiaries WP'!$A80,'1.2Travel cost&amp;1.3ind.sup. '!$L$11:$L$1306,'Beneficiaries WP'!L$5)+SUMIFS('1.2Travel cost&amp;1.3ind.sup. '!$U$11:$U$1306,'1.2Travel cost&amp;1.3ind.sup. '!$A$11:$A$1306,'Beneficiaries WP'!$A80,'1.2Travel cost&amp;1.3ind.sup. '!$L$11:$L$1306,'Beneficiaries WP'!L$5)+SUMIFS('1.4 Equipment'!$T$10:$T$209,'1.4 Equipment'!$A$10:$A$209,'Beneficiaries WP'!$A80,'1.4 Equipment'!$L$10:$L$209,'Beneficiaries WP'!L$5)+SUMIFS('1.5 Other costs'!$O$10:$O$309,'1.5 Other costs'!$A$10:$A$309,'Beneficiaries WP'!$A80,'1.5 Other costs'!$L$10:$L$309,'Beneficiaries WP'!L$5)</f>
        <v>0</v>
      </c>
      <c r="M80" s="343">
        <f>SUMIFS('1.1 Staff cost'!$N$11:$N$102,'1.1 Staff cost'!$A$11:$A$102,'Beneficiaries WP'!$A80,'1.1 Staff cost'!$K$11:$K$102,'Beneficiaries WP'!M$5)+SUMIFS('1.2Travel cost&amp;1.3ind.sup. '!$T$11:$T$1306,'1.2Travel cost&amp;1.3ind.sup. '!$A$11:$A$1306,'Beneficiaries WP'!$A80,'1.2Travel cost&amp;1.3ind.sup. '!$L$11:$L$1306,'Beneficiaries WP'!M$5)+SUMIFS('1.2Travel cost&amp;1.3ind.sup. '!$U$11:$U$1306,'1.2Travel cost&amp;1.3ind.sup. '!$A$11:$A$1306,'Beneficiaries WP'!$A80,'1.2Travel cost&amp;1.3ind.sup. '!$L$11:$L$1306,'Beneficiaries WP'!M$5)+SUMIFS('1.4 Equipment'!$T$10:$T$209,'1.4 Equipment'!$A$10:$A$209,'Beneficiaries WP'!$A80,'1.4 Equipment'!$L$10:$L$209,'Beneficiaries WP'!M$5)+SUMIFS('1.5 Other costs'!$O$10:$O$309,'1.5 Other costs'!$A$10:$A$309,'Beneficiaries WP'!$A80,'1.5 Other costs'!$L$10:$L$309,'Beneficiaries WP'!M$5)</f>
        <v>0</v>
      </c>
      <c r="N80" s="343">
        <f>SUMIFS('1.1 Staff cost'!$N$11:$N$102,'1.1 Staff cost'!$A$11:$A$102,'Beneficiaries WP'!$A80,'1.1 Staff cost'!$K$11:$K$102,'Beneficiaries WP'!N$5)+SUMIFS('1.2Travel cost&amp;1.3ind.sup. '!$T$11:$T$1306,'1.2Travel cost&amp;1.3ind.sup. '!$A$11:$A$1306,'Beneficiaries WP'!$A80,'1.2Travel cost&amp;1.3ind.sup. '!$L$11:$L$1306,'Beneficiaries WP'!N$5)+SUMIFS('1.2Travel cost&amp;1.3ind.sup. '!$U$11:$U$1306,'1.2Travel cost&amp;1.3ind.sup. '!$A$11:$A$1306,'Beneficiaries WP'!$A80,'1.2Travel cost&amp;1.3ind.sup. '!$L$11:$L$1306,'Beneficiaries WP'!N$5)+SUMIFS('1.4 Equipment'!$T$10:$T$209,'1.4 Equipment'!$A$10:$A$209,'Beneficiaries WP'!$A80,'1.4 Equipment'!$L$10:$L$209,'Beneficiaries WP'!N$5)+SUMIFS('1.5 Other costs'!$O$10:$O$309,'1.5 Other costs'!$A$10:$A$309,'Beneficiaries WP'!$A80,'1.5 Other costs'!$L$10:$L$309,'Beneficiaries WP'!N$5)</f>
        <v>0</v>
      </c>
      <c r="O80" s="343">
        <f>SUMIFS('1.1 Staff cost'!$N$11:$N$102,'1.1 Staff cost'!$A$11:$A$102,'Beneficiaries WP'!$A80,'1.1 Staff cost'!$K$11:$K$102,'Beneficiaries WP'!O$5)+SUMIFS('1.2Travel cost&amp;1.3ind.sup. '!$T$11:$T$1306,'1.2Travel cost&amp;1.3ind.sup. '!$A$11:$A$1306,'Beneficiaries WP'!$A80,'1.2Travel cost&amp;1.3ind.sup. '!$L$11:$L$1306,'Beneficiaries WP'!O$5)+SUMIFS('1.2Travel cost&amp;1.3ind.sup. '!$U$11:$U$1306,'1.2Travel cost&amp;1.3ind.sup. '!$A$11:$A$1306,'Beneficiaries WP'!$A80,'1.2Travel cost&amp;1.3ind.sup. '!$L$11:$L$1306,'Beneficiaries WP'!O$5)+SUMIFS('1.4 Equipment'!$T$10:$T$209,'1.4 Equipment'!$A$10:$A$209,'Beneficiaries WP'!$A80,'1.4 Equipment'!$L$10:$L$209,'Beneficiaries WP'!O$5)+SUMIFS('1.5 Other costs'!$O$10:$O$309,'1.5 Other costs'!$A$10:$A$309,'Beneficiaries WP'!$A80,'1.5 Other costs'!$L$10:$L$309,'Beneficiaries WP'!O$5)</f>
        <v>0</v>
      </c>
      <c r="P80" s="341">
        <f t="shared" si="6"/>
        <v>0</v>
      </c>
      <c r="Q80" s="344" t="str">
        <f t="shared" si="7"/>
        <v/>
      </c>
      <c r="R80" s="342" t="e">
        <f>+(P80*$R$7)*('Summary Financial Statement'!$K$24/'Summary Financial Statement'!$H$24)</f>
        <v>#DIV/0!</v>
      </c>
      <c r="S80" s="445" t="e">
        <f>+Beneficiaries!#REF!</f>
        <v>#REF!</v>
      </c>
      <c r="T80" s="445" t="e">
        <f>+Beneficiaries!#REF!</f>
        <v>#REF!</v>
      </c>
      <c r="U80" s="443" t="str">
        <f>IF(Beneficiaries!L80=0,"",Beneficiaries!L80)</f>
        <v/>
      </c>
      <c r="V80" s="444" t="str">
        <f>IF(Beneficiaries!M80=0,"",Beneficiaries!M80)</f>
        <v/>
      </c>
      <c r="W80" s="354" t="e">
        <f>#REF!</f>
        <v>#REF!</v>
      </c>
      <c r="X80" s="75"/>
      <c r="Y80" s="12" t="str">
        <f t="shared" si="8"/>
        <v/>
      </c>
      <c r="Z80" s="336"/>
      <c r="AA80" s="333">
        <f>+DAYS360('Summary Financial Statement'!$I$9,'Summary Financial Statement'!$L$9)/30</f>
        <v>0</v>
      </c>
      <c r="AB80" s="334">
        <f t="shared" si="9"/>
        <v>0</v>
      </c>
      <c r="AC80" s="335">
        <f>IF(Y80="",0,'Summary Financial Statement'!$Q$22*'Summary Financial Statement'!$E$24*'Beneficiaries WP'!Q80*'Beneficiaries WP'!$AB80)</f>
        <v>0</v>
      </c>
    </row>
    <row r="81" spans="1:29" ht="13.5" x14ac:dyDescent="0.25">
      <c r="A81" s="141" t="s">
        <v>218</v>
      </c>
      <c r="B81" s="437">
        <f>+Beneficiaries!B81</f>
        <v>0</v>
      </c>
      <c r="C81" s="435">
        <f>+Beneficiaries!C81</f>
        <v>0</v>
      </c>
      <c r="D81" s="343">
        <f>SUMIFS('1.1 Staff cost'!$N$11:$N$102,'1.1 Staff cost'!$A$11:$A$102,'Beneficiaries WP'!$A81,'1.1 Staff cost'!$K$11:$K$102,'Beneficiaries WP'!D$5)+SUMIFS('1.2Travel cost&amp;1.3ind.sup. '!$T$11:$T$1306,'1.2Travel cost&amp;1.3ind.sup. '!$A$11:$A$1306,'Beneficiaries WP'!$A81,'1.2Travel cost&amp;1.3ind.sup. '!$L$11:$L$1306,'Beneficiaries WP'!D$5)+SUMIFS('1.2Travel cost&amp;1.3ind.sup. '!$U$11:$U$1306,'1.2Travel cost&amp;1.3ind.sup. '!$A$11:$A$1306,'Beneficiaries WP'!$A81,'1.2Travel cost&amp;1.3ind.sup. '!$L$11:$L$1306,'Beneficiaries WP'!D$5)+SUMIFS('1.4 Equipment'!$T$10:$T$209,'1.4 Equipment'!$A$10:$A$209,'Beneficiaries WP'!$A81,'1.4 Equipment'!$L$10:$L$209,'Beneficiaries WP'!D$5)+SUMIFS('1.5 Other costs'!$O$10:$O$309,'1.5 Other costs'!$A$10:$A$309,'Beneficiaries WP'!$A81,'1.5 Other costs'!$L$10:$L$309,'Beneficiaries WP'!D$5)</f>
        <v>0</v>
      </c>
      <c r="E81" s="343">
        <f>SUMIFS('1.1 Staff cost'!$N$11:$N$102,'1.1 Staff cost'!$A$11:$A$102,'Beneficiaries WP'!$A81,'1.1 Staff cost'!$K$11:$K$102,'Beneficiaries WP'!E$5)+SUMIFS('1.2Travel cost&amp;1.3ind.sup. '!$T$11:$T$1306,'1.2Travel cost&amp;1.3ind.sup. '!$A$11:$A$1306,'Beneficiaries WP'!$A81,'1.2Travel cost&amp;1.3ind.sup. '!$L$11:$L$1306,'Beneficiaries WP'!E$5)+SUMIFS('1.2Travel cost&amp;1.3ind.sup. '!$U$11:$U$1306,'1.2Travel cost&amp;1.3ind.sup. '!$A$11:$A$1306,'Beneficiaries WP'!$A81,'1.2Travel cost&amp;1.3ind.sup. '!$L$11:$L$1306,'Beneficiaries WP'!E$5)+SUMIFS('1.4 Equipment'!$T$10:$T$209,'1.4 Equipment'!$A$10:$A$209,'Beneficiaries WP'!$A81,'1.4 Equipment'!$L$10:$L$209,'Beneficiaries WP'!E$5)+SUMIFS('1.5 Other costs'!$O$10:$O$309,'1.5 Other costs'!$A$10:$A$309,'Beneficiaries WP'!$A81,'1.5 Other costs'!$L$10:$L$309,'Beneficiaries WP'!E$5)</f>
        <v>0</v>
      </c>
      <c r="F81" s="343">
        <f>SUMIFS('1.1 Staff cost'!$N$11:$N$102,'1.1 Staff cost'!$A$11:$A$102,'Beneficiaries WP'!$A81,'1.1 Staff cost'!$K$11:$K$102,'Beneficiaries WP'!F$5)+SUMIFS('1.2Travel cost&amp;1.3ind.sup. '!$T$11:$T$1306,'1.2Travel cost&amp;1.3ind.sup. '!$A$11:$A$1306,'Beneficiaries WP'!$A81,'1.2Travel cost&amp;1.3ind.sup. '!$L$11:$L$1306,'Beneficiaries WP'!F$5)+SUMIFS('1.2Travel cost&amp;1.3ind.sup. '!$U$11:$U$1306,'1.2Travel cost&amp;1.3ind.sup. '!$A$11:$A$1306,'Beneficiaries WP'!$A81,'1.2Travel cost&amp;1.3ind.sup. '!$L$11:$L$1306,'Beneficiaries WP'!F$5)+SUMIFS('1.4 Equipment'!$T$10:$T$209,'1.4 Equipment'!$A$10:$A$209,'Beneficiaries WP'!$A81,'1.4 Equipment'!$L$10:$L$209,'Beneficiaries WP'!F$5)+SUMIFS('1.5 Other costs'!$O$10:$O$309,'1.5 Other costs'!$A$10:$A$309,'Beneficiaries WP'!$A81,'1.5 Other costs'!$L$10:$L$309,'Beneficiaries WP'!F$5)</f>
        <v>0</v>
      </c>
      <c r="G81" s="343">
        <f>SUMIFS('1.1 Staff cost'!$N$11:$N$102,'1.1 Staff cost'!$A$11:$A$102,'Beneficiaries WP'!$A81,'1.1 Staff cost'!$K$11:$K$102,'Beneficiaries WP'!G$5)+SUMIFS('1.2Travel cost&amp;1.3ind.sup. '!$T$11:$T$1306,'1.2Travel cost&amp;1.3ind.sup. '!$A$11:$A$1306,'Beneficiaries WP'!$A81,'1.2Travel cost&amp;1.3ind.sup. '!$L$11:$L$1306,'Beneficiaries WP'!G$5)+SUMIFS('1.2Travel cost&amp;1.3ind.sup. '!$U$11:$U$1306,'1.2Travel cost&amp;1.3ind.sup. '!$A$11:$A$1306,'Beneficiaries WP'!$A81,'1.2Travel cost&amp;1.3ind.sup. '!$L$11:$L$1306,'Beneficiaries WP'!G$5)+SUMIFS('1.4 Equipment'!$T$10:$T$209,'1.4 Equipment'!$A$10:$A$209,'Beneficiaries WP'!$A81,'1.4 Equipment'!$L$10:$L$209,'Beneficiaries WP'!G$5)+SUMIFS('1.5 Other costs'!$O$10:$O$309,'1.5 Other costs'!$A$10:$A$309,'Beneficiaries WP'!$A81,'1.5 Other costs'!$L$10:$L$309,'Beneficiaries WP'!G$5)</f>
        <v>0</v>
      </c>
      <c r="H81" s="343">
        <f>SUMIFS('1.1 Staff cost'!$N$11:$N$102,'1.1 Staff cost'!$A$11:$A$102,'Beneficiaries WP'!$A81,'1.1 Staff cost'!$K$11:$K$102,'Beneficiaries WP'!H$5)+SUMIFS('1.2Travel cost&amp;1.3ind.sup. '!$T$11:$T$1306,'1.2Travel cost&amp;1.3ind.sup. '!$A$11:$A$1306,'Beneficiaries WP'!$A81,'1.2Travel cost&amp;1.3ind.sup. '!$L$11:$L$1306,'Beneficiaries WP'!H$5)+SUMIFS('1.2Travel cost&amp;1.3ind.sup. '!$U$11:$U$1306,'1.2Travel cost&amp;1.3ind.sup. '!$A$11:$A$1306,'Beneficiaries WP'!$A81,'1.2Travel cost&amp;1.3ind.sup. '!$L$11:$L$1306,'Beneficiaries WP'!H$5)+SUMIFS('1.4 Equipment'!$T$10:$T$209,'1.4 Equipment'!$A$10:$A$209,'Beneficiaries WP'!$A81,'1.4 Equipment'!$L$10:$L$209,'Beneficiaries WP'!H$5)+SUMIFS('1.5 Other costs'!$O$10:$O$309,'1.5 Other costs'!$A$10:$A$309,'Beneficiaries WP'!$A81,'1.5 Other costs'!$L$10:$L$309,'Beneficiaries WP'!H$5)</f>
        <v>0</v>
      </c>
      <c r="I81" s="343">
        <f>SUMIFS('1.1 Staff cost'!$N$11:$N$102,'1.1 Staff cost'!$A$11:$A$102,'Beneficiaries WP'!$A81,'1.1 Staff cost'!$K$11:$K$102,'Beneficiaries WP'!I$5)+SUMIFS('1.2Travel cost&amp;1.3ind.sup. '!$T$11:$T$1306,'1.2Travel cost&amp;1.3ind.sup. '!$A$11:$A$1306,'Beneficiaries WP'!$A81,'1.2Travel cost&amp;1.3ind.sup. '!$L$11:$L$1306,'Beneficiaries WP'!I$5)+SUMIFS('1.2Travel cost&amp;1.3ind.sup. '!$U$11:$U$1306,'1.2Travel cost&amp;1.3ind.sup. '!$A$11:$A$1306,'Beneficiaries WP'!$A81,'1.2Travel cost&amp;1.3ind.sup. '!$L$11:$L$1306,'Beneficiaries WP'!I$5)+SUMIFS('1.4 Equipment'!$T$10:$T$209,'1.4 Equipment'!$A$10:$A$209,'Beneficiaries WP'!$A81,'1.4 Equipment'!$L$10:$L$209,'Beneficiaries WP'!I$5)+SUMIFS('1.5 Other costs'!$O$10:$O$309,'1.5 Other costs'!$A$10:$A$309,'Beneficiaries WP'!$A81,'1.5 Other costs'!$L$10:$L$309,'Beneficiaries WP'!I$5)</f>
        <v>0</v>
      </c>
      <c r="J81" s="343">
        <f>SUMIFS('1.1 Staff cost'!$N$11:$N$102,'1.1 Staff cost'!$A$11:$A$102,'Beneficiaries WP'!$A81,'1.1 Staff cost'!$K$11:$K$102,'Beneficiaries WP'!J$5)+SUMIFS('1.2Travel cost&amp;1.3ind.sup. '!$T$11:$T$1306,'1.2Travel cost&amp;1.3ind.sup. '!$A$11:$A$1306,'Beneficiaries WP'!$A81,'1.2Travel cost&amp;1.3ind.sup. '!$L$11:$L$1306,'Beneficiaries WP'!J$5)+SUMIFS('1.2Travel cost&amp;1.3ind.sup. '!$U$11:$U$1306,'1.2Travel cost&amp;1.3ind.sup. '!$A$11:$A$1306,'Beneficiaries WP'!$A81,'1.2Travel cost&amp;1.3ind.sup. '!$L$11:$L$1306,'Beneficiaries WP'!J$5)+SUMIFS('1.4 Equipment'!$T$10:$T$209,'1.4 Equipment'!$A$10:$A$209,'Beneficiaries WP'!$A81,'1.4 Equipment'!$L$10:$L$209,'Beneficiaries WP'!J$5)+SUMIFS('1.5 Other costs'!$O$10:$O$309,'1.5 Other costs'!$A$10:$A$309,'Beneficiaries WP'!$A81,'1.5 Other costs'!$L$10:$L$309,'Beneficiaries WP'!J$5)</f>
        <v>0</v>
      </c>
      <c r="K81" s="343">
        <f>SUMIFS('1.1 Staff cost'!$N$11:$N$102,'1.1 Staff cost'!$A$11:$A$102,'Beneficiaries WP'!$A81,'1.1 Staff cost'!$K$11:$K$102,'Beneficiaries WP'!K$5)+SUMIFS('1.2Travel cost&amp;1.3ind.sup. '!$T$11:$T$1306,'1.2Travel cost&amp;1.3ind.sup. '!$A$11:$A$1306,'Beneficiaries WP'!$A81,'1.2Travel cost&amp;1.3ind.sup. '!$L$11:$L$1306,'Beneficiaries WP'!K$5)+SUMIFS('1.2Travel cost&amp;1.3ind.sup. '!$U$11:$U$1306,'1.2Travel cost&amp;1.3ind.sup. '!$A$11:$A$1306,'Beneficiaries WP'!$A81,'1.2Travel cost&amp;1.3ind.sup. '!$L$11:$L$1306,'Beneficiaries WP'!K$5)+SUMIFS('1.4 Equipment'!$T$10:$T$209,'1.4 Equipment'!$A$10:$A$209,'Beneficiaries WP'!$A81,'1.4 Equipment'!$L$10:$L$209,'Beneficiaries WP'!K$5)+SUMIFS('1.5 Other costs'!$O$10:$O$309,'1.5 Other costs'!$A$10:$A$309,'Beneficiaries WP'!$A81,'1.5 Other costs'!$L$10:$L$309,'Beneficiaries WP'!K$5)</f>
        <v>0</v>
      </c>
      <c r="L81" s="343">
        <f>SUMIFS('1.1 Staff cost'!$N$11:$N$102,'1.1 Staff cost'!$A$11:$A$102,'Beneficiaries WP'!$A81,'1.1 Staff cost'!$K$11:$K$102,'Beneficiaries WP'!L$5)+SUMIFS('1.2Travel cost&amp;1.3ind.sup. '!$T$11:$T$1306,'1.2Travel cost&amp;1.3ind.sup. '!$A$11:$A$1306,'Beneficiaries WP'!$A81,'1.2Travel cost&amp;1.3ind.sup. '!$L$11:$L$1306,'Beneficiaries WP'!L$5)+SUMIFS('1.2Travel cost&amp;1.3ind.sup. '!$U$11:$U$1306,'1.2Travel cost&amp;1.3ind.sup. '!$A$11:$A$1306,'Beneficiaries WP'!$A81,'1.2Travel cost&amp;1.3ind.sup. '!$L$11:$L$1306,'Beneficiaries WP'!L$5)+SUMIFS('1.4 Equipment'!$T$10:$T$209,'1.4 Equipment'!$A$10:$A$209,'Beneficiaries WP'!$A81,'1.4 Equipment'!$L$10:$L$209,'Beneficiaries WP'!L$5)+SUMIFS('1.5 Other costs'!$O$10:$O$309,'1.5 Other costs'!$A$10:$A$309,'Beneficiaries WP'!$A81,'1.5 Other costs'!$L$10:$L$309,'Beneficiaries WP'!L$5)</f>
        <v>0</v>
      </c>
      <c r="M81" s="343">
        <f>SUMIFS('1.1 Staff cost'!$N$11:$N$102,'1.1 Staff cost'!$A$11:$A$102,'Beneficiaries WP'!$A81,'1.1 Staff cost'!$K$11:$K$102,'Beneficiaries WP'!M$5)+SUMIFS('1.2Travel cost&amp;1.3ind.sup. '!$T$11:$T$1306,'1.2Travel cost&amp;1.3ind.sup. '!$A$11:$A$1306,'Beneficiaries WP'!$A81,'1.2Travel cost&amp;1.3ind.sup. '!$L$11:$L$1306,'Beneficiaries WP'!M$5)+SUMIFS('1.2Travel cost&amp;1.3ind.sup. '!$U$11:$U$1306,'1.2Travel cost&amp;1.3ind.sup. '!$A$11:$A$1306,'Beneficiaries WP'!$A81,'1.2Travel cost&amp;1.3ind.sup. '!$L$11:$L$1306,'Beneficiaries WP'!M$5)+SUMIFS('1.4 Equipment'!$T$10:$T$209,'1.4 Equipment'!$A$10:$A$209,'Beneficiaries WP'!$A81,'1.4 Equipment'!$L$10:$L$209,'Beneficiaries WP'!M$5)+SUMIFS('1.5 Other costs'!$O$10:$O$309,'1.5 Other costs'!$A$10:$A$309,'Beneficiaries WP'!$A81,'1.5 Other costs'!$L$10:$L$309,'Beneficiaries WP'!M$5)</f>
        <v>0</v>
      </c>
      <c r="N81" s="343">
        <f>SUMIFS('1.1 Staff cost'!$N$11:$N$102,'1.1 Staff cost'!$A$11:$A$102,'Beneficiaries WP'!$A81,'1.1 Staff cost'!$K$11:$K$102,'Beneficiaries WP'!N$5)+SUMIFS('1.2Travel cost&amp;1.3ind.sup. '!$T$11:$T$1306,'1.2Travel cost&amp;1.3ind.sup. '!$A$11:$A$1306,'Beneficiaries WP'!$A81,'1.2Travel cost&amp;1.3ind.sup. '!$L$11:$L$1306,'Beneficiaries WP'!N$5)+SUMIFS('1.2Travel cost&amp;1.3ind.sup. '!$U$11:$U$1306,'1.2Travel cost&amp;1.3ind.sup. '!$A$11:$A$1306,'Beneficiaries WP'!$A81,'1.2Travel cost&amp;1.3ind.sup. '!$L$11:$L$1306,'Beneficiaries WP'!N$5)+SUMIFS('1.4 Equipment'!$T$10:$T$209,'1.4 Equipment'!$A$10:$A$209,'Beneficiaries WP'!$A81,'1.4 Equipment'!$L$10:$L$209,'Beneficiaries WP'!N$5)+SUMIFS('1.5 Other costs'!$O$10:$O$309,'1.5 Other costs'!$A$10:$A$309,'Beneficiaries WP'!$A81,'1.5 Other costs'!$L$10:$L$309,'Beneficiaries WP'!N$5)</f>
        <v>0</v>
      </c>
      <c r="O81" s="343">
        <f>SUMIFS('1.1 Staff cost'!$N$11:$N$102,'1.1 Staff cost'!$A$11:$A$102,'Beneficiaries WP'!$A81,'1.1 Staff cost'!$K$11:$K$102,'Beneficiaries WP'!O$5)+SUMIFS('1.2Travel cost&amp;1.3ind.sup. '!$T$11:$T$1306,'1.2Travel cost&amp;1.3ind.sup. '!$A$11:$A$1306,'Beneficiaries WP'!$A81,'1.2Travel cost&amp;1.3ind.sup. '!$L$11:$L$1306,'Beneficiaries WP'!O$5)+SUMIFS('1.2Travel cost&amp;1.3ind.sup. '!$U$11:$U$1306,'1.2Travel cost&amp;1.3ind.sup. '!$A$11:$A$1306,'Beneficiaries WP'!$A81,'1.2Travel cost&amp;1.3ind.sup. '!$L$11:$L$1306,'Beneficiaries WP'!O$5)+SUMIFS('1.4 Equipment'!$T$10:$T$209,'1.4 Equipment'!$A$10:$A$209,'Beneficiaries WP'!$A81,'1.4 Equipment'!$L$10:$L$209,'Beneficiaries WP'!O$5)+SUMIFS('1.5 Other costs'!$O$10:$O$309,'1.5 Other costs'!$A$10:$A$309,'Beneficiaries WP'!$A81,'1.5 Other costs'!$L$10:$L$309,'Beneficiaries WP'!O$5)</f>
        <v>0</v>
      </c>
      <c r="P81" s="341">
        <f t="shared" si="6"/>
        <v>0</v>
      </c>
      <c r="Q81" s="344" t="str">
        <f t="shared" si="7"/>
        <v/>
      </c>
      <c r="R81" s="342" t="e">
        <f>+(P81*$R$7)*('Summary Financial Statement'!$K$24/'Summary Financial Statement'!$H$24)</f>
        <v>#DIV/0!</v>
      </c>
      <c r="S81" s="445" t="e">
        <f>+Beneficiaries!#REF!</f>
        <v>#REF!</v>
      </c>
      <c r="T81" s="445" t="e">
        <f>+Beneficiaries!#REF!</f>
        <v>#REF!</v>
      </c>
      <c r="U81" s="443" t="str">
        <f>IF(Beneficiaries!L81=0,"",Beneficiaries!L81)</f>
        <v/>
      </c>
      <c r="V81" s="444" t="str">
        <f>IF(Beneficiaries!M81=0,"",Beneficiaries!M81)</f>
        <v/>
      </c>
      <c r="W81" s="354" t="e">
        <f>#REF!</f>
        <v>#REF!</v>
      </c>
      <c r="X81" s="75"/>
      <c r="Y81" s="12" t="str">
        <f t="shared" si="8"/>
        <v/>
      </c>
      <c r="Z81" s="336"/>
      <c r="AA81" s="333">
        <f>+DAYS360('Summary Financial Statement'!$I$9,'Summary Financial Statement'!$L$9)/30</f>
        <v>0</v>
      </c>
      <c r="AB81" s="334">
        <f t="shared" si="9"/>
        <v>0</v>
      </c>
      <c r="AC81" s="335">
        <f>IF(Y81="",0,'Summary Financial Statement'!$Q$22*'Summary Financial Statement'!$E$24*'Beneficiaries WP'!Q81*'Beneficiaries WP'!$AB81)</f>
        <v>0</v>
      </c>
    </row>
    <row r="82" spans="1:29" ht="13.5" x14ac:dyDescent="0.25">
      <c r="A82" s="141" t="s">
        <v>219</v>
      </c>
      <c r="B82" s="437">
        <f>+Beneficiaries!B82</f>
        <v>0</v>
      </c>
      <c r="C82" s="435">
        <f>+Beneficiaries!C82</f>
        <v>0</v>
      </c>
      <c r="D82" s="343">
        <f>SUMIFS('1.1 Staff cost'!$N$11:$N$102,'1.1 Staff cost'!$A$11:$A$102,'Beneficiaries WP'!$A82,'1.1 Staff cost'!$K$11:$K$102,'Beneficiaries WP'!D$5)+SUMIFS('1.2Travel cost&amp;1.3ind.sup. '!$T$11:$T$1306,'1.2Travel cost&amp;1.3ind.sup. '!$A$11:$A$1306,'Beneficiaries WP'!$A82,'1.2Travel cost&amp;1.3ind.sup. '!$L$11:$L$1306,'Beneficiaries WP'!D$5)+SUMIFS('1.2Travel cost&amp;1.3ind.sup. '!$U$11:$U$1306,'1.2Travel cost&amp;1.3ind.sup. '!$A$11:$A$1306,'Beneficiaries WP'!$A82,'1.2Travel cost&amp;1.3ind.sup. '!$L$11:$L$1306,'Beneficiaries WP'!D$5)+SUMIFS('1.4 Equipment'!$T$10:$T$209,'1.4 Equipment'!$A$10:$A$209,'Beneficiaries WP'!$A82,'1.4 Equipment'!$L$10:$L$209,'Beneficiaries WP'!D$5)+SUMIFS('1.5 Other costs'!$O$10:$O$309,'1.5 Other costs'!$A$10:$A$309,'Beneficiaries WP'!$A82,'1.5 Other costs'!$L$10:$L$309,'Beneficiaries WP'!D$5)</f>
        <v>0</v>
      </c>
      <c r="E82" s="343">
        <f>SUMIFS('1.1 Staff cost'!$N$11:$N$102,'1.1 Staff cost'!$A$11:$A$102,'Beneficiaries WP'!$A82,'1.1 Staff cost'!$K$11:$K$102,'Beneficiaries WP'!E$5)+SUMIFS('1.2Travel cost&amp;1.3ind.sup. '!$T$11:$T$1306,'1.2Travel cost&amp;1.3ind.sup. '!$A$11:$A$1306,'Beneficiaries WP'!$A82,'1.2Travel cost&amp;1.3ind.sup. '!$L$11:$L$1306,'Beneficiaries WP'!E$5)+SUMIFS('1.2Travel cost&amp;1.3ind.sup. '!$U$11:$U$1306,'1.2Travel cost&amp;1.3ind.sup. '!$A$11:$A$1306,'Beneficiaries WP'!$A82,'1.2Travel cost&amp;1.3ind.sup. '!$L$11:$L$1306,'Beneficiaries WP'!E$5)+SUMIFS('1.4 Equipment'!$T$10:$T$209,'1.4 Equipment'!$A$10:$A$209,'Beneficiaries WP'!$A82,'1.4 Equipment'!$L$10:$L$209,'Beneficiaries WP'!E$5)+SUMIFS('1.5 Other costs'!$O$10:$O$309,'1.5 Other costs'!$A$10:$A$309,'Beneficiaries WP'!$A82,'1.5 Other costs'!$L$10:$L$309,'Beneficiaries WP'!E$5)</f>
        <v>0</v>
      </c>
      <c r="F82" s="343">
        <f>SUMIFS('1.1 Staff cost'!$N$11:$N$102,'1.1 Staff cost'!$A$11:$A$102,'Beneficiaries WP'!$A82,'1.1 Staff cost'!$K$11:$K$102,'Beneficiaries WP'!F$5)+SUMIFS('1.2Travel cost&amp;1.3ind.sup. '!$T$11:$T$1306,'1.2Travel cost&amp;1.3ind.sup. '!$A$11:$A$1306,'Beneficiaries WP'!$A82,'1.2Travel cost&amp;1.3ind.sup. '!$L$11:$L$1306,'Beneficiaries WP'!F$5)+SUMIFS('1.2Travel cost&amp;1.3ind.sup. '!$U$11:$U$1306,'1.2Travel cost&amp;1.3ind.sup. '!$A$11:$A$1306,'Beneficiaries WP'!$A82,'1.2Travel cost&amp;1.3ind.sup. '!$L$11:$L$1306,'Beneficiaries WP'!F$5)+SUMIFS('1.4 Equipment'!$T$10:$T$209,'1.4 Equipment'!$A$10:$A$209,'Beneficiaries WP'!$A82,'1.4 Equipment'!$L$10:$L$209,'Beneficiaries WP'!F$5)+SUMIFS('1.5 Other costs'!$O$10:$O$309,'1.5 Other costs'!$A$10:$A$309,'Beneficiaries WP'!$A82,'1.5 Other costs'!$L$10:$L$309,'Beneficiaries WP'!F$5)</f>
        <v>0</v>
      </c>
      <c r="G82" s="343">
        <f>SUMIFS('1.1 Staff cost'!$N$11:$N$102,'1.1 Staff cost'!$A$11:$A$102,'Beneficiaries WP'!$A82,'1.1 Staff cost'!$K$11:$K$102,'Beneficiaries WP'!G$5)+SUMIFS('1.2Travel cost&amp;1.3ind.sup. '!$T$11:$T$1306,'1.2Travel cost&amp;1.3ind.sup. '!$A$11:$A$1306,'Beneficiaries WP'!$A82,'1.2Travel cost&amp;1.3ind.sup. '!$L$11:$L$1306,'Beneficiaries WP'!G$5)+SUMIFS('1.2Travel cost&amp;1.3ind.sup. '!$U$11:$U$1306,'1.2Travel cost&amp;1.3ind.sup. '!$A$11:$A$1306,'Beneficiaries WP'!$A82,'1.2Travel cost&amp;1.3ind.sup. '!$L$11:$L$1306,'Beneficiaries WP'!G$5)+SUMIFS('1.4 Equipment'!$T$10:$T$209,'1.4 Equipment'!$A$10:$A$209,'Beneficiaries WP'!$A82,'1.4 Equipment'!$L$10:$L$209,'Beneficiaries WP'!G$5)+SUMIFS('1.5 Other costs'!$O$10:$O$309,'1.5 Other costs'!$A$10:$A$309,'Beneficiaries WP'!$A82,'1.5 Other costs'!$L$10:$L$309,'Beneficiaries WP'!G$5)</f>
        <v>0</v>
      </c>
      <c r="H82" s="343">
        <f>SUMIFS('1.1 Staff cost'!$N$11:$N$102,'1.1 Staff cost'!$A$11:$A$102,'Beneficiaries WP'!$A82,'1.1 Staff cost'!$K$11:$K$102,'Beneficiaries WP'!H$5)+SUMIFS('1.2Travel cost&amp;1.3ind.sup. '!$T$11:$T$1306,'1.2Travel cost&amp;1.3ind.sup. '!$A$11:$A$1306,'Beneficiaries WP'!$A82,'1.2Travel cost&amp;1.3ind.sup. '!$L$11:$L$1306,'Beneficiaries WP'!H$5)+SUMIFS('1.2Travel cost&amp;1.3ind.sup. '!$U$11:$U$1306,'1.2Travel cost&amp;1.3ind.sup. '!$A$11:$A$1306,'Beneficiaries WP'!$A82,'1.2Travel cost&amp;1.3ind.sup. '!$L$11:$L$1306,'Beneficiaries WP'!H$5)+SUMIFS('1.4 Equipment'!$T$10:$T$209,'1.4 Equipment'!$A$10:$A$209,'Beneficiaries WP'!$A82,'1.4 Equipment'!$L$10:$L$209,'Beneficiaries WP'!H$5)+SUMIFS('1.5 Other costs'!$O$10:$O$309,'1.5 Other costs'!$A$10:$A$309,'Beneficiaries WP'!$A82,'1.5 Other costs'!$L$10:$L$309,'Beneficiaries WP'!H$5)</f>
        <v>0</v>
      </c>
      <c r="I82" s="343">
        <f>SUMIFS('1.1 Staff cost'!$N$11:$N$102,'1.1 Staff cost'!$A$11:$A$102,'Beneficiaries WP'!$A82,'1.1 Staff cost'!$K$11:$K$102,'Beneficiaries WP'!I$5)+SUMIFS('1.2Travel cost&amp;1.3ind.sup. '!$T$11:$T$1306,'1.2Travel cost&amp;1.3ind.sup. '!$A$11:$A$1306,'Beneficiaries WP'!$A82,'1.2Travel cost&amp;1.3ind.sup. '!$L$11:$L$1306,'Beneficiaries WP'!I$5)+SUMIFS('1.2Travel cost&amp;1.3ind.sup. '!$U$11:$U$1306,'1.2Travel cost&amp;1.3ind.sup. '!$A$11:$A$1306,'Beneficiaries WP'!$A82,'1.2Travel cost&amp;1.3ind.sup. '!$L$11:$L$1306,'Beneficiaries WP'!I$5)+SUMIFS('1.4 Equipment'!$T$10:$T$209,'1.4 Equipment'!$A$10:$A$209,'Beneficiaries WP'!$A82,'1.4 Equipment'!$L$10:$L$209,'Beneficiaries WP'!I$5)+SUMIFS('1.5 Other costs'!$O$10:$O$309,'1.5 Other costs'!$A$10:$A$309,'Beneficiaries WP'!$A82,'1.5 Other costs'!$L$10:$L$309,'Beneficiaries WP'!I$5)</f>
        <v>0</v>
      </c>
      <c r="J82" s="343">
        <f>SUMIFS('1.1 Staff cost'!$N$11:$N$102,'1.1 Staff cost'!$A$11:$A$102,'Beneficiaries WP'!$A82,'1.1 Staff cost'!$K$11:$K$102,'Beneficiaries WP'!J$5)+SUMIFS('1.2Travel cost&amp;1.3ind.sup. '!$T$11:$T$1306,'1.2Travel cost&amp;1.3ind.sup. '!$A$11:$A$1306,'Beneficiaries WP'!$A82,'1.2Travel cost&amp;1.3ind.sup. '!$L$11:$L$1306,'Beneficiaries WP'!J$5)+SUMIFS('1.2Travel cost&amp;1.3ind.sup. '!$U$11:$U$1306,'1.2Travel cost&amp;1.3ind.sup. '!$A$11:$A$1306,'Beneficiaries WP'!$A82,'1.2Travel cost&amp;1.3ind.sup. '!$L$11:$L$1306,'Beneficiaries WP'!J$5)+SUMIFS('1.4 Equipment'!$T$10:$T$209,'1.4 Equipment'!$A$10:$A$209,'Beneficiaries WP'!$A82,'1.4 Equipment'!$L$10:$L$209,'Beneficiaries WP'!J$5)+SUMIFS('1.5 Other costs'!$O$10:$O$309,'1.5 Other costs'!$A$10:$A$309,'Beneficiaries WP'!$A82,'1.5 Other costs'!$L$10:$L$309,'Beneficiaries WP'!J$5)</f>
        <v>0</v>
      </c>
      <c r="K82" s="343">
        <f>SUMIFS('1.1 Staff cost'!$N$11:$N$102,'1.1 Staff cost'!$A$11:$A$102,'Beneficiaries WP'!$A82,'1.1 Staff cost'!$K$11:$K$102,'Beneficiaries WP'!K$5)+SUMIFS('1.2Travel cost&amp;1.3ind.sup. '!$T$11:$T$1306,'1.2Travel cost&amp;1.3ind.sup. '!$A$11:$A$1306,'Beneficiaries WP'!$A82,'1.2Travel cost&amp;1.3ind.sup. '!$L$11:$L$1306,'Beneficiaries WP'!K$5)+SUMIFS('1.2Travel cost&amp;1.3ind.sup. '!$U$11:$U$1306,'1.2Travel cost&amp;1.3ind.sup. '!$A$11:$A$1306,'Beneficiaries WP'!$A82,'1.2Travel cost&amp;1.3ind.sup. '!$L$11:$L$1306,'Beneficiaries WP'!K$5)+SUMIFS('1.4 Equipment'!$T$10:$T$209,'1.4 Equipment'!$A$10:$A$209,'Beneficiaries WP'!$A82,'1.4 Equipment'!$L$10:$L$209,'Beneficiaries WP'!K$5)+SUMIFS('1.5 Other costs'!$O$10:$O$309,'1.5 Other costs'!$A$10:$A$309,'Beneficiaries WP'!$A82,'1.5 Other costs'!$L$10:$L$309,'Beneficiaries WP'!K$5)</f>
        <v>0</v>
      </c>
      <c r="L82" s="343">
        <f>SUMIFS('1.1 Staff cost'!$N$11:$N$102,'1.1 Staff cost'!$A$11:$A$102,'Beneficiaries WP'!$A82,'1.1 Staff cost'!$K$11:$K$102,'Beneficiaries WP'!L$5)+SUMIFS('1.2Travel cost&amp;1.3ind.sup. '!$T$11:$T$1306,'1.2Travel cost&amp;1.3ind.sup. '!$A$11:$A$1306,'Beneficiaries WP'!$A82,'1.2Travel cost&amp;1.3ind.sup. '!$L$11:$L$1306,'Beneficiaries WP'!L$5)+SUMIFS('1.2Travel cost&amp;1.3ind.sup. '!$U$11:$U$1306,'1.2Travel cost&amp;1.3ind.sup. '!$A$11:$A$1306,'Beneficiaries WP'!$A82,'1.2Travel cost&amp;1.3ind.sup. '!$L$11:$L$1306,'Beneficiaries WP'!L$5)+SUMIFS('1.4 Equipment'!$T$10:$T$209,'1.4 Equipment'!$A$10:$A$209,'Beneficiaries WP'!$A82,'1.4 Equipment'!$L$10:$L$209,'Beneficiaries WP'!L$5)+SUMIFS('1.5 Other costs'!$O$10:$O$309,'1.5 Other costs'!$A$10:$A$309,'Beneficiaries WP'!$A82,'1.5 Other costs'!$L$10:$L$309,'Beneficiaries WP'!L$5)</f>
        <v>0</v>
      </c>
      <c r="M82" s="343">
        <f>SUMIFS('1.1 Staff cost'!$N$11:$N$102,'1.1 Staff cost'!$A$11:$A$102,'Beneficiaries WP'!$A82,'1.1 Staff cost'!$K$11:$K$102,'Beneficiaries WP'!M$5)+SUMIFS('1.2Travel cost&amp;1.3ind.sup. '!$T$11:$T$1306,'1.2Travel cost&amp;1.3ind.sup. '!$A$11:$A$1306,'Beneficiaries WP'!$A82,'1.2Travel cost&amp;1.3ind.sup. '!$L$11:$L$1306,'Beneficiaries WP'!M$5)+SUMIFS('1.2Travel cost&amp;1.3ind.sup. '!$U$11:$U$1306,'1.2Travel cost&amp;1.3ind.sup. '!$A$11:$A$1306,'Beneficiaries WP'!$A82,'1.2Travel cost&amp;1.3ind.sup. '!$L$11:$L$1306,'Beneficiaries WP'!M$5)+SUMIFS('1.4 Equipment'!$T$10:$T$209,'1.4 Equipment'!$A$10:$A$209,'Beneficiaries WP'!$A82,'1.4 Equipment'!$L$10:$L$209,'Beneficiaries WP'!M$5)+SUMIFS('1.5 Other costs'!$O$10:$O$309,'1.5 Other costs'!$A$10:$A$309,'Beneficiaries WP'!$A82,'1.5 Other costs'!$L$10:$L$309,'Beneficiaries WP'!M$5)</f>
        <v>0</v>
      </c>
      <c r="N82" s="343">
        <f>SUMIFS('1.1 Staff cost'!$N$11:$N$102,'1.1 Staff cost'!$A$11:$A$102,'Beneficiaries WP'!$A82,'1.1 Staff cost'!$K$11:$K$102,'Beneficiaries WP'!N$5)+SUMIFS('1.2Travel cost&amp;1.3ind.sup. '!$T$11:$T$1306,'1.2Travel cost&amp;1.3ind.sup. '!$A$11:$A$1306,'Beneficiaries WP'!$A82,'1.2Travel cost&amp;1.3ind.sup. '!$L$11:$L$1306,'Beneficiaries WP'!N$5)+SUMIFS('1.2Travel cost&amp;1.3ind.sup. '!$U$11:$U$1306,'1.2Travel cost&amp;1.3ind.sup. '!$A$11:$A$1306,'Beneficiaries WP'!$A82,'1.2Travel cost&amp;1.3ind.sup. '!$L$11:$L$1306,'Beneficiaries WP'!N$5)+SUMIFS('1.4 Equipment'!$T$10:$T$209,'1.4 Equipment'!$A$10:$A$209,'Beneficiaries WP'!$A82,'1.4 Equipment'!$L$10:$L$209,'Beneficiaries WP'!N$5)+SUMIFS('1.5 Other costs'!$O$10:$O$309,'1.5 Other costs'!$A$10:$A$309,'Beneficiaries WP'!$A82,'1.5 Other costs'!$L$10:$L$309,'Beneficiaries WP'!N$5)</f>
        <v>0</v>
      </c>
      <c r="O82" s="343">
        <f>SUMIFS('1.1 Staff cost'!$N$11:$N$102,'1.1 Staff cost'!$A$11:$A$102,'Beneficiaries WP'!$A82,'1.1 Staff cost'!$K$11:$K$102,'Beneficiaries WP'!O$5)+SUMIFS('1.2Travel cost&amp;1.3ind.sup. '!$T$11:$T$1306,'1.2Travel cost&amp;1.3ind.sup. '!$A$11:$A$1306,'Beneficiaries WP'!$A82,'1.2Travel cost&amp;1.3ind.sup. '!$L$11:$L$1306,'Beneficiaries WP'!O$5)+SUMIFS('1.2Travel cost&amp;1.3ind.sup. '!$U$11:$U$1306,'1.2Travel cost&amp;1.3ind.sup. '!$A$11:$A$1306,'Beneficiaries WP'!$A82,'1.2Travel cost&amp;1.3ind.sup. '!$L$11:$L$1306,'Beneficiaries WP'!O$5)+SUMIFS('1.4 Equipment'!$T$10:$T$209,'1.4 Equipment'!$A$10:$A$209,'Beneficiaries WP'!$A82,'1.4 Equipment'!$L$10:$L$209,'Beneficiaries WP'!O$5)+SUMIFS('1.5 Other costs'!$O$10:$O$309,'1.5 Other costs'!$A$10:$A$309,'Beneficiaries WP'!$A82,'1.5 Other costs'!$L$10:$L$309,'Beneficiaries WP'!O$5)</f>
        <v>0</v>
      </c>
      <c r="P82" s="341">
        <f t="shared" si="6"/>
        <v>0</v>
      </c>
      <c r="Q82" s="344" t="str">
        <f t="shared" si="7"/>
        <v/>
      </c>
      <c r="R82" s="342" t="e">
        <f>+(P82*$R$7)*('Summary Financial Statement'!$K$24/'Summary Financial Statement'!$H$24)</f>
        <v>#DIV/0!</v>
      </c>
      <c r="S82" s="445" t="e">
        <f>+Beneficiaries!#REF!</f>
        <v>#REF!</v>
      </c>
      <c r="T82" s="445" t="e">
        <f>+Beneficiaries!#REF!</f>
        <v>#REF!</v>
      </c>
      <c r="U82" s="443" t="str">
        <f>IF(Beneficiaries!L82=0,"",Beneficiaries!L82)</f>
        <v/>
      </c>
      <c r="V82" s="444" t="str">
        <f>IF(Beneficiaries!M82=0,"",Beneficiaries!M82)</f>
        <v/>
      </c>
      <c r="W82" s="354" t="e">
        <f>#REF!</f>
        <v>#REF!</v>
      </c>
      <c r="X82" s="75"/>
      <c r="Y82" s="12" t="str">
        <f t="shared" si="8"/>
        <v/>
      </c>
      <c r="Z82" s="336"/>
      <c r="AA82" s="333">
        <f>+DAYS360('Summary Financial Statement'!$I$9,'Summary Financial Statement'!$L$9)/30</f>
        <v>0</v>
      </c>
      <c r="AB82" s="334">
        <f t="shared" si="9"/>
        <v>0</v>
      </c>
      <c r="AC82" s="335">
        <f>IF(Y82="",0,'Summary Financial Statement'!$Q$22*'Summary Financial Statement'!$E$24*'Beneficiaries WP'!Q82*'Beneficiaries WP'!$AB82)</f>
        <v>0</v>
      </c>
    </row>
    <row r="83" spans="1:29" ht="13.5" x14ac:dyDescent="0.25">
      <c r="A83" s="141" t="s">
        <v>220</v>
      </c>
      <c r="B83" s="437">
        <f>+Beneficiaries!B83</f>
        <v>0</v>
      </c>
      <c r="C83" s="435">
        <f>+Beneficiaries!C83</f>
        <v>0</v>
      </c>
      <c r="D83" s="343">
        <f>SUMIFS('1.1 Staff cost'!$N$11:$N$102,'1.1 Staff cost'!$A$11:$A$102,'Beneficiaries WP'!$A83,'1.1 Staff cost'!$K$11:$K$102,'Beneficiaries WP'!D$5)+SUMIFS('1.2Travel cost&amp;1.3ind.sup. '!$T$11:$T$1306,'1.2Travel cost&amp;1.3ind.sup. '!$A$11:$A$1306,'Beneficiaries WP'!$A83,'1.2Travel cost&amp;1.3ind.sup. '!$L$11:$L$1306,'Beneficiaries WP'!D$5)+SUMIFS('1.2Travel cost&amp;1.3ind.sup. '!$U$11:$U$1306,'1.2Travel cost&amp;1.3ind.sup. '!$A$11:$A$1306,'Beneficiaries WP'!$A83,'1.2Travel cost&amp;1.3ind.sup. '!$L$11:$L$1306,'Beneficiaries WP'!D$5)+SUMIFS('1.4 Equipment'!$T$10:$T$209,'1.4 Equipment'!$A$10:$A$209,'Beneficiaries WP'!$A83,'1.4 Equipment'!$L$10:$L$209,'Beneficiaries WP'!D$5)+SUMIFS('1.5 Other costs'!$O$10:$O$309,'1.5 Other costs'!$A$10:$A$309,'Beneficiaries WP'!$A83,'1.5 Other costs'!$L$10:$L$309,'Beneficiaries WP'!D$5)</f>
        <v>0</v>
      </c>
      <c r="E83" s="343">
        <f>SUMIFS('1.1 Staff cost'!$N$11:$N$102,'1.1 Staff cost'!$A$11:$A$102,'Beneficiaries WP'!$A83,'1.1 Staff cost'!$K$11:$K$102,'Beneficiaries WP'!E$5)+SUMIFS('1.2Travel cost&amp;1.3ind.sup. '!$T$11:$T$1306,'1.2Travel cost&amp;1.3ind.sup. '!$A$11:$A$1306,'Beneficiaries WP'!$A83,'1.2Travel cost&amp;1.3ind.sup. '!$L$11:$L$1306,'Beneficiaries WP'!E$5)+SUMIFS('1.2Travel cost&amp;1.3ind.sup. '!$U$11:$U$1306,'1.2Travel cost&amp;1.3ind.sup. '!$A$11:$A$1306,'Beneficiaries WP'!$A83,'1.2Travel cost&amp;1.3ind.sup. '!$L$11:$L$1306,'Beneficiaries WP'!E$5)+SUMIFS('1.4 Equipment'!$T$10:$T$209,'1.4 Equipment'!$A$10:$A$209,'Beneficiaries WP'!$A83,'1.4 Equipment'!$L$10:$L$209,'Beneficiaries WP'!E$5)+SUMIFS('1.5 Other costs'!$O$10:$O$309,'1.5 Other costs'!$A$10:$A$309,'Beneficiaries WP'!$A83,'1.5 Other costs'!$L$10:$L$309,'Beneficiaries WP'!E$5)</f>
        <v>0</v>
      </c>
      <c r="F83" s="343">
        <f>SUMIFS('1.1 Staff cost'!$N$11:$N$102,'1.1 Staff cost'!$A$11:$A$102,'Beneficiaries WP'!$A83,'1.1 Staff cost'!$K$11:$K$102,'Beneficiaries WP'!F$5)+SUMIFS('1.2Travel cost&amp;1.3ind.sup. '!$T$11:$T$1306,'1.2Travel cost&amp;1.3ind.sup. '!$A$11:$A$1306,'Beneficiaries WP'!$A83,'1.2Travel cost&amp;1.3ind.sup. '!$L$11:$L$1306,'Beneficiaries WP'!F$5)+SUMIFS('1.2Travel cost&amp;1.3ind.sup. '!$U$11:$U$1306,'1.2Travel cost&amp;1.3ind.sup. '!$A$11:$A$1306,'Beneficiaries WP'!$A83,'1.2Travel cost&amp;1.3ind.sup. '!$L$11:$L$1306,'Beneficiaries WP'!F$5)+SUMIFS('1.4 Equipment'!$T$10:$T$209,'1.4 Equipment'!$A$10:$A$209,'Beneficiaries WP'!$A83,'1.4 Equipment'!$L$10:$L$209,'Beneficiaries WP'!F$5)+SUMIFS('1.5 Other costs'!$O$10:$O$309,'1.5 Other costs'!$A$10:$A$309,'Beneficiaries WP'!$A83,'1.5 Other costs'!$L$10:$L$309,'Beneficiaries WP'!F$5)</f>
        <v>0</v>
      </c>
      <c r="G83" s="343">
        <f>SUMIFS('1.1 Staff cost'!$N$11:$N$102,'1.1 Staff cost'!$A$11:$A$102,'Beneficiaries WP'!$A83,'1.1 Staff cost'!$K$11:$K$102,'Beneficiaries WP'!G$5)+SUMIFS('1.2Travel cost&amp;1.3ind.sup. '!$T$11:$T$1306,'1.2Travel cost&amp;1.3ind.sup. '!$A$11:$A$1306,'Beneficiaries WP'!$A83,'1.2Travel cost&amp;1.3ind.sup. '!$L$11:$L$1306,'Beneficiaries WP'!G$5)+SUMIFS('1.2Travel cost&amp;1.3ind.sup. '!$U$11:$U$1306,'1.2Travel cost&amp;1.3ind.sup. '!$A$11:$A$1306,'Beneficiaries WP'!$A83,'1.2Travel cost&amp;1.3ind.sup. '!$L$11:$L$1306,'Beneficiaries WP'!G$5)+SUMIFS('1.4 Equipment'!$T$10:$T$209,'1.4 Equipment'!$A$10:$A$209,'Beneficiaries WP'!$A83,'1.4 Equipment'!$L$10:$L$209,'Beneficiaries WP'!G$5)+SUMIFS('1.5 Other costs'!$O$10:$O$309,'1.5 Other costs'!$A$10:$A$309,'Beneficiaries WP'!$A83,'1.5 Other costs'!$L$10:$L$309,'Beneficiaries WP'!G$5)</f>
        <v>0</v>
      </c>
      <c r="H83" s="343">
        <f>SUMIFS('1.1 Staff cost'!$N$11:$N$102,'1.1 Staff cost'!$A$11:$A$102,'Beneficiaries WP'!$A83,'1.1 Staff cost'!$K$11:$K$102,'Beneficiaries WP'!H$5)+SUMIFS('1.2Travel cost&amp;1.3ind.sup. '!$T$11:$T$1306,'1.2Travel cost&amp;1.3ind.sup. '!$A$11:$A$1306,'Beneficiaries WP'!$A83,'1.2Travel cost&amp;1.3ind.sup. '!$L$11:$L$1306,'Beneficiaries WP'!H$5)+SUMIFS('1.2Travel cost&amp;1.3ind.sup. '!$U$11:$U$1306,'1.2Travel cost&amp;1.3ind.sup. '!$A$11:$A$1306,'Beneficiaries WP'!$A83,'1.2Travel cost&amp;1.3ind.sup. '!$L$11:$L$1306,'Beneficiaries WP'!H$5)+SUMIFS('1.4 Equipment'!$T$10:$T$209,'1.4 Equipment'!$A$10:$A$209,'Beneficiaries WP'!$A83,'1.4 Equipment'!$L$10:$L$209,'Beneficiaries WP'!H$5)+SUMIFS('1.5 Other costs'!$O$10:$O$309,'1.5 Other costs'!$A$10:$A$309,'Beneficiaries WP'!$A83,'1.5 Other costs'!$L$10:$L$309,'Beneficiaries WP'!H$5)</f>
        <v>0</v>
      </c>
      <c r="I83" s="343">
        <f>SUMIFS('1.1 Staff cost'!$N$11:$N$102,'1.1 Staff cost'!$A$11:$A$102,'Beneficiaries WP'!$A83,'1.1 Staff cost'!$K$11:$K$102,'Beneficiaries WP'!I$5)+SUMIFS('1.2Travel cost&amp;1.3ind.sup. '!$T$11:$T$1306,'1.2Travel cost&amp;1.3ind.sup. '!$A$11:$A$1306,'Beneficiaries WP'!$A83,'1.2Travel cost&amp;1.3ind.sup. '!$L$11:$L$1306,'Beneficiaries WP'!I$5)+SUMIFS('1.2Travel cost&amp;1.3ind.sup. '!$U$11:$U$1306,'1.2Travel cost&amp;1.3ind.sup. '!$A$11:$A$1306,'Beneficiaries WP'!$A83,'1.2Travel cost&amp;1.3ind.sup. '!$L$11:$L$1306,'Beneficiaries WP'!I$5)+SUMIFS('1.4 Equipment'!$T$10:$T$209,'1.4 Equipment'!$A$10:$A$209,'Beneficiaries WP'!$A83,'1.4 Equipment'!$L$10:$L$209,'Beneficiaries WP'!I$5)+SUMIFS('1.5 Other costs'!$O$10:$O$309,'1.5 Other costs'!$A$10:$A$309,'Beneficiaries WP'!$A83,'1.5 Other costs'!$L$10:$L$309,'Beneficiaries WP'!I$5)</f>
        <v>0</v>
      </c>
      <c r="J83" s="343">
        <f>SUMIFS('1.1 Staff cost'!$N$11:$N$102,'1.1 Staff cost'!$A$11:$A$102,'Beneficiaries WP'!$A83,'1.1 Staff cost'!$K$11:$K$102,'Beneficiaries WP'!J$5)+SUMIFS('1.2Travel cost&amp;1.3ind.sup. '!$T$11:$T$1306,'1.2Travel cost&amp;1.3ind.sup. '!$A$11:$A$1306,'Beneficiaries WP'!$A83,'1.2Travel cost&amp;1.3ind.sup. '!$L$11:$L$1306,'Beneficiaries WP'!J$5)+SUMIFS('1.2Travel cost&amp;1.3ind.sup. '!$U$11:$U$1306,'1.2Travel cost&amp;1.3ind.sup. '!$A$11:$A$1306,'Beneficiaries WP'!$A83,'1.2Travel cost&amp;1.3ind.sup. '!$L$11:$L$1306,'Beneficiaries WP'!J$5)+SUMIFS('1.4 Equipment'!$T$10:$T$209,'1.4 Equipment'!$A$10:$A$209,'Beneficiaries WP'!$A83,'1.4 Equipment'!$L$10:$L$209,'Beneficiaries WP'!J$5)+SUMIFS('1.5 Other costs'!$O$10:$O$309,'1.5 Other costs'!$A$10:$A$309,'Beneficiaries WP'!$A83,'1.5 Other costs'!$L$10:$L$309,'Beneficiaries WP'!J$5)</f>
        <v>0</v>
      </c>
      <c r="K83" s="343">
        <f>SUMIFS('1.1 Staff cost'!$N$11:$N$102,'1.1 Staff cost'!$A$11:$A$102,'Beneficiaries WP'!$A83,'1.1 Staff cost'!$K$11:$K$102,'Beneficiaries WP'!K$5)+SUMIFS('1.2Travel cost&amp;1.3ind.sup. '!$T$11:$T$1306,'1.2Travel cost&amp;1.3ind.sup. '!$A$11:$A$1306,'Beneficiaries WP'!$A83,'1.2Travel cost&amp;1.3ind.sup. '!$L$11:$L$1306,'Beneficiaries WP'!K$5)+SUMIFS('1.2Travel cost&amp;1.3ind.sup. '!$U$11:$U$1306,'1.2Travel cost&amp;1.3ind.sup. '!$A$11:$A$1306,'Beneficiaries WP'!$A83,'1.2Travel cost&amp;1.3ind.sup. '!$L$11:$L$1306,'Beneficiaries WP'!K$5)+SUMIFS('1.4 Equipment'!$T$10:$T$209,'1.4 Equipment'!$A$10:$A$209,'Beneficiaries WP'!$A83,'1.4 Equipment'!$L$10:$L$209,'Beneficiaries WP'!K$5)+SUMIFS('1.5 Other costs'!$O$10:$O$309,'1.5 Other costs'!$A$10:$A$309,'Beneficiaries WP'!$A83,'1.5 Other costs'!$L$10:$L$309,'Beneficiaries WP'!K$5)</f>
        <v>0</v>
      </c>
      <c r="L83" s="343">
        <f>SUMIFS('1.1 Staff cost'!$N$11:$N$102,'1.1 Staff cost'!$A$11:$A$102,'Beneficiaries WP'!$A83,'1.1 Staff cost'!$K$11:$K$102,'Beneficiaries WP'!L$5)+SUMIFS('1.2Travel cost&amp;1.3ind.sup. '!$T$11:$T$1306,'1.2Travel cost&amp;1.3ind.sup. '!$A$11:$A$1306,'Beneficiaries WP'!$A83,'1.2Travel cost&amp;1.3ind.sup. '!$L$11:$L$1306,'Beneficiaries WP'!L$5)+SUMIFS('1.2Travel cost&amp;1.3ind.sup. '!$U$11:$U$1306,'1.2Travel cost&amp;1.3ind.sup. '!$A$11:$A$1306,'Beneficiaries WP'!$A83,'1.2Travel cost&amp;1.3ind.sup. '!$L$11:$L$1306,'Beneficiaries WP'!L$5)+SUMIFS('1.4 Equipment'!$T$10:$T$209,'1.4 Equipment'!$A$10:$A$209,'Beneficiaries WP'!$A83,'1.4 Equipment'!$L$10:$L$209,'Beneficiaries WP'!L$5)+SUMIFS('1.5 Other costs'!$O$10:$O$309,'1.5 Other costs'!$A$10:$A$309,'Beneficiaries WP'!$A83,'1.5 Other costs'!$L$10:$L$309,'Beneficiaries WP'!L$5)</f>
        <v>0</v>
      </c>
      <c r="M83" s="343">
        <f>SUMIFS('1.1 Staff cost'!$N$11:$N$102,'1.1 Staff cost'!$A$11:$A$102,'Beneficiaries WP'!$A83,'1.1 Staff cost'!$K$11:$K$102,'Beneficiaries WP'!M$5)+SUMIFS('1.2Travel cost&amp;1.3ind.sup. '!$T$11:$T$1306,'1.2Travel cost&amp;1.3ind.sup. '!$A$11:$A$1306,'Beneficiaries WP'!$A83,'1.2Travel cost&amp;1.3ind.sup. '!$L$11:$L$1306,'Beneficiaries WP'!M$5)+SUMIFS('1.2Travel cost&amp;1.3ind.sup. '!$U$11:$U$1306,'1.2Travel cost&amp;1.3ind.sup. '!$A$11:$A$1306,'Beneficiaries WP'!$A83,'1.2Travel cost&amp;1.3ind.sup. '!$L$11:$L$1306,'Beneficiaries WP'!M$5)+SUMIFS('1.4 Equipment'!$T$10:$T$209,'1.4 Equipment'!$A$10:$A$209,'Beneficiaries WP'!$A83,'1.4 Equipment'!$L$10:$L$209,'Beneficiaries WP'!M$5)+SUMIFS('1.5 Other costs'!$O$10:$O$309,'1.5 Other costs'!$A$10:$A$309,'Beneficiaries WP'!$A83,'1.5 Other costs'!$L$10:$L$309,'Beneficiaries WP'!M$5)</f>
        <v>0</v>
      </c>
      <c r="N83" s="343">
        <f>SUMIFS('1.1 Staff cost'!$N$11:$N$102,'1.1 Staff cost'!$A$11:$A$102,'Beneficiaries WP'!$A83,'1.1 Staff cost'!$K$11:$K$102,'Beneficiaries WP'!N$5)+SUMIFS('1.2Travel cost&amp;1.3ind.sup. '!$T$11:$T$1306,'1.2Travel cost&amp;1.3ind.sup. '!$A$11:$A$1306,'Beneficiaries WP'!$A83,'1.2Travel cost&amp;1.3ind.sup. '!$L$11:$L$1306,'Beneficiaries WP'!N$5)+SUMIFS('1.2Travel cost&amp;1.3ind.sup. '!$U$11:$U$1306,'1.2Travel cost&amp;1.3ind.sup. '!$A$11:$A$1306,'Beneficiaries WP'!$A83,'1.2Travel cost&amp;1.3ind.sup. '!$L$11:$L$1306,'Beneficiaries WP'!N$5)+SUMIFS('1.4 Equipment'!$T$10:$T$209,'1.4 Equipment'!$A$10:$A$209,'Beneficiaries WP'!$A83,'1.4 Equipment'!$L$10:$L$209,'Beneficiaries WP'!N$5)+SUMIFS('1.5 Other costs'!$O$10:$O$309,'1.5 Other costs'!$A$10:$A$309,'Beneficiaries WP'!$A83,'1.5 Other costs'!$L$10:$L$309,'Beneficiaries WP'!N$5)</f>
        <v>0</v>
      </c>
      <c r="O83" s="343">
        <f>SUMIFS('1.1 Staff cost'!$N$11:$N$102,'1.1 Staff cost'!$A$11:$A$102,'Beneficiaries WP'!$A83,'1.1 Staff cost'!$K$11:$K$102,'Beneficiaries WP'!O$5)+SUMIFS('1.2Travel cost&amp;1.3ind.sup. '!$T$11:$T$1306,'1.2Travel cost&amp;1.3ind.sup. '!$A$11:$A$1306,'Beneficiaries WP'!$A83,'1.2Travel cost&amp;1.3ind.sup. '!$L$11:$L$1306,'Beneficiaries WP'!O$5)+SUMIFS('1.2Travel cost&amp;1.3ind.sup. '!$U$11:$U$1306,'1.2Travel cost&amp;1.3ind.sup. '!$A$11:$A$1306,'Beneficiaries WP'!$A83,'1.2Travel cost&amp;1.3ind.sup. '!$L$11:$L$1306,'Beneficiaries WP'!O$5)+SUMIFS('1.4 Equipment'!$T$10:$T$209,'1.4 Equipment'!$A$10:$A$209,'Beneficiaries WP'!$A83,'1.4 Equipment'!$L$10:$L$209,'Beneficiaries WP'!O$5)+SUMIFS('1.5 Other costs'!$O$10:$O$309,'1.5 Other costs'!$A$10:$A$309,'Beneficiaries WP'!$A83,'1.5 Other costs'!$L$10:$L$309,'Beneficiaries WP'!O$5)</f>
        <v>0</v>
      </c>
      <c r="P83" s="341">
        <f t="shared" si="6"/>
        <v>0</v>
      </c>
      <c r="Q83" s="344" t="str">
        <f t="shared" si="7"/>
        <v/>
      </c>
      <c r="R83" s="342" t="e">
        <f>+(P83*$R$7)*('Summary Financial Statement'!$K$24/'Summary Financial Statement'!$H$24)</f>
        <v>#DIV/0!</v>
      </c>
      <c r="S83" s="445" t="e">
        <f>+Beneficiaries!#REF!</f>
        <v>#REF!</v>
      </c>
      <c r="T83" s="445" t="e">
        <f>+Beneficiaries!#REF!</f>
        <v>#REF!</v>
      </c>
      <c r="U83" s="443" t="str">
        <f>IF(Beneficiaries!L83=0,"",Beneficiaries!L83)</f>
        <v/>
      </c>
      <c r="V83" s="444" t="str">
        <f>IF(Beneficiaries!M83=0,"",Beneficiaries!M83)</f>
        <v/>
      </c>
      <c r="W83" s="354" t="e">
        <f>#REF!</f>
        <v>#REF!</v>
      </c>
      <c r="X83" s="75"/>
      <c r="Y83" s="12" t="str">
        <f t="shared" si="8"/>
        <v/>
      </c>
      <c r="Z83" s="336"/>
      <c r="AA83" s="333">
        <f>+DAYS360('Summary Financial Statement'!$I$9,'Summary Financial Statement'!$L$9)/30</f>
        <v>0</v>
      </c>
      <c r="AB83" s="334">
        <f t="shared" si="9"/>
        <v>0</v>
      </c>
      <c r="AC83" s="335">
        <f>IF(Y83="",0,'Summary Financial Statement'!$Q$22*'Summary Financial Statement'!$E$24*'Beneficiaries WP'!Q83*'Beneficiaries WP'!$AB83)</f>
        <v>0</v>
      </c>
    </row>
    <row r="84" spans="1:29" ht="13.5" x14ac:dyDescent="0.25">
      <c r="A84" s="141" t="s">
        <v>221</v>
      </c>
      <c r="B84" s="437">
        <f>+Beneficiaries!B84</f>
        <v>0</v>
      </c>
      <c r="C84" s="435">
        <f>+Beneficiaries!C84</f>
        <v>0</v>
      </c>
      <c r="D84" s="343">
        <f>SUMIFS('1.1 Staff cost'!$N$11:$N$102,'1.1 Staff cost'!$A$11:$A$102,'Beneficiaries WP'!$A84,'1.1 Staff cost'!$K$11:$K$102,'Beneficiaries WP'!D$5)+SUMIFS('1.2Travel cost&amp;1.3ind.sup. '!$T$11:$T$1306,'1.2Travel cost&amp;1.3ind.sup. '!$A$11:$A$1306,'Beneficiaries WP'!$A84,'1.2Travel cost&amp;1.3ind.sup. '!$L$11:$L$1306,'Beneficiaries WP'!D$5)+SUMIFS('1.2Travel cost&amp;1.3ind.sup. '!$U$11:$U$1306,'1.2Travel cost&amp;1.3ind.sup. '!$A$11:$A$1306,'Beneficiaries WP'!$A84,'1.2Travel cost&amp;1.3ind.sup. '!$L$11:$L$1306,'Beneficiaries WP'!D$5)+SUMIFS('1.4 Equipment'!$T$10:$T$209,'1.4 Equipment'!$A$10:$A$209,'Beneficiaries WP'!$A84,'1.4 Equipment'!$L$10:$L$209,'Beneficiaries WP'!D$5)+SUMIFS('1.5 Other costs'!$O$10:$O$309,'1.5 Other costs'!$A$10:$A$309,'Beneficiaries WP'!$A84,'1.5 Other costs'!$L$10:$L$309,'Beneficiaries WP'!D$5)</f>
        <v>0</v>
      </c>
      <c r="E84" s="343">
        <f>SUMIFS('1.1 Staff cost'!$N$11:$N$102,'1.1 Staff cost'!$A$11:$A$102,'Beneficiaries WP'!$A84,'1.1 Staff cost'!$K$11:$K$102,'Beneficiaries WP'!E$5)+SUMIFS('1.2Travel cost&amp;1.3ind.sup. '!$T$11:$T$1306,'1.2Travel cost&amp;1.3ind.sup. '!$A$11:$A$1306,'Beneficiaries WP'!$A84,'1.2Travel cost&amp;1.3ind.sup. '!$L$11:$L$1306,'Beneficiaries WP'!E$5)+SUMIFS('1.2Travel cost&amp;1.3ind.sup. '!$U$11:$U$1306,'1.2Travel cost&amp;1.3ind.sup. '!$A$11:$A$1306,'Beneficiaries WP'!$A84,'1.2Travel cost&amp;1.3ind.sup. '!$L$11:$L$1306,'Beneficiaries WP'!E$5)+SUMIFS('1.4 Equipment'!$T$10:$T$209,'1.4 Equipment'!$A$10:$A$209,'Beneficiaries WP'!$A84,'1.4 Equipment'!$L$10:$L$209,'Beneficiaries WP'!E$5)+SUMIFS('1.5 Other costs'!$O$10:$O$309,'1.5 Other costs'!$A$10:$A$309,'Beneficiaries WP'!$A84,'1.5 Other costs'!$L$10:$L$309,'Beneficiaries WP'!E$5)</f>
        <v>0</v>
      </c>
      <c r="F84" s="343">
        <f>SUMIFS('1.1 Staff cost'!$N$11:$N$102,'1.1 Staff cost'!$A$11:$A$102,'Beneficiaries WP'!$A84,'1.1 Staff cost'!$K$11:$K$102,'Beneficiaries WP'!F$5)+SUMIFS('1.2Travel cost&amp;1.3ind.sup. '!$T$11:$T$1306,'1.2Travel cost&amp;1.3ind.sup. '!$A$11:$A$1306,'Beneficiaries WP'!$A84,'1.2Travel cost&amp;1.3ind.sup. '!$L$11:$L$1306,'Beneficiaries WP'!F$5)+SUMIFS('1.2Travel cost&amp;1.3ind.sup. '!$U$11:$U$1306,'1.2Travel cost&amp;1.3ind.sup. '!$A$11:$A$1306,'Beneficiaries WP'!$A84,'1.2Travel cost&amp;1.3ind.sup. '!$L$11:$L$1306,'Beneficiaries WP'!F$5)+SUMIFS('1.4 Equipment'!$T$10:$T$209,'1.4 Equipment'!$A$10:$A$209,'Beneficiaries WP'!$A84,'1.4 Equipment'!$L$10:$L$209,'Beneficiaries WP'!F$5)+SUMIFS('1.5 Other costs'!$O$10:$O$309,'1.5 Other costs'!$A$10:$A$309,'Beneficiaries WP'!$A84,'1.5 Other costs'!$L$10:$L$309,'Beneficiaries WP'!F$5)</f>
        <v>0</v>
      </c>
      <c r="G84" s="343">
        <f>SUMIFS('1.1 Staff cost'!$N$11:$N$102,'1.1 Staff cost'!$A$11:$A$102,'Beneficiaries WP'!$A84,'1.1 Staff cost'!$K$11:$K$102,'Beneficiaries WP'!G$5)+SUMIFS('1.2Travel cost&amp;1.3ind.sup. '!$T$11:$T$1306,'1.2Travel cost&amp;1.3ind.sup. '!$A$11:$A$1306,'Beneficiaries WP'!$A84,'1.2Travel cost&amp;1.3ind.sup. '!$L$11:$L$1306,'Beneficiaries WP'!G$5)+SUMIFS('1.2Travel cost&amp;1.3ind.sup. '!$U$11:$U$1306,'1.2Travel cost&amp;1.3ind.sup. '!$A$11:$A$1306,'Beneficiaries WP'!$A84,'1.2Travel cost&amp;1.3ind.sup. '!$L$11:$L$1306,'Beneficiaries WP'!G$5)+SUMIFS('1.4 Equipment'!$T$10:$T$209,'1.4 Equipment'!$A$10:$A$209,'Beneficiaries WP'!$A84,'1.4 Equipment'!$L$10:$L$209,'Beneficiaries WP'!G$5)+SUMIFS('1.5 Other costs'!$O$10:$O$309,'1.5 Other costs'!$A$10:$A$309,'Beneficiaries WP'!$A84,'1.5 Other costs'!$L$10:$L$309,'Beneficiaries WP'!G$5)</f>
        <v>0</v>
      </c>
      <c r="H84" s="343">
        <f>SUMIFS('1.1 Staff cost'!$N$11:$N$102,'1.1 Staff cost'!$A$11:$A$102,'Beneficiaries WP'!$A84,'1.1 Staff cost'!$K$11:$K$102,'Beneficiaries WP'!H$5)+SUMIFS('1.2Travel cost&amp;1.3ind.sup. '!$T$11:$T$1306,'1.2Travel cost&amp;1.3ind.sup. '!$A$11:$A$1306,'Beneficiaries WP'!$A84,'1.2Travel cost&amp;1.3ind.sup. '!$L$11:$L$1306,'Beneficiaries WP'!H$5)+SUMIFS('1.2Travel cost&amp;1.3ind.sup. '!$U$11:$U$1306,'1.2Travel cost&amp;1.3ind.sup. '!$A$11:$A$1306,'Beneficiaries WP'!$A84,'1.2Travel cost&amp;1.3ind.sup. '!$L$11:$L$1306,'Beneficiaries WP'!H$5)+SUMIFS('1.4 Equipment'!$T$10:$T$209,'1.4 Equipment'!$A$10:$A$209,'Beneficiaries WP'!$A84,'1.4 Equipment'!$L$10:$L$209,'Beneficiaries WP'!H$5)+SUMIFS('1.5 Other costs'!$O$10:$O$309,'1.5 Other costs'!$A$10:$A$309,'Beneficiaries WP'!$A84,'1.5 Other costs'!$L$10:$L$309,'Beneficiaries WP'!H$5)</f>
        <v>0</v>
      </c>
      <c r="I84" s="343">
        <f>SUMIFS('1.1 Staff cost'!$N$11:$N$102,'1.1 Staff cost'!$A$11:$A$102,'Beneficiaries WP'!$A84,'1.1 Staff cost'!$K$11:$K$102,'Beneficiaries WP'!I$5)+SUMIFS('1.2Travel cost&amp;1.3ind.sup. '!$T$11:$T$1306,'1.2Travel cost&amp;1.3ind.sup. '!$A$11:$A$1306,'Beneficiaries WP'!$A84,'1.2Travel cost&amp;1.3ind.sup. '!$L$11:$L$1306,'Beneficiaries WP'!I$5)+SUMIFS('1.2Travel cost&amp;1.3ind.sup. '!$U$11:$U$1306,'1.2Travel cost&amp;1.3ind.sup. '!$A$11:$A$1306,'Beneficiaries WP'!$A84,'1.2Travel cost&amp;1.3ind.sup. '!$L$11:$L$1306,'Beneficiaries WP'!I$5)+SUMIFS('1.4 Equipment'!$T$10:$T$209,'1.4 Equipment'!$A$10:$A$209,'Beneficiaries WP'!$A84,'1.4 Equipment'!$L$10:$L$209,'Beneficiaries WP'!I$5)+SUMIFS('1.5 Other costs'!$O$10:$O$309,'1.5 Other costs'!$A$10:$A$309,'Beneficiaries WP'!$A84,'1.5 Other costs'!$L$10:$L$309,'Beneficiaries WP'!I$5)</f>
        <v>0</v>
      </c>
      <c r="J84" s="343">
        <f>SUMIFS('1.1 Staff cost'!$N$11:$N$102,'1.1 Staff cost'!$A$11:$A$102,'Beneficiaries WP'!$A84,'1.1 Staff cost'!$K$11:$K$102,'Beneficiaries WP'!J$5)+SUMIFS('1.2Travel cost&amp;1.3ind.sup. '!$T$11:$T$1306,'1.2Travel cost&amp;1.3ind.sup. '!$A$11:$A$1306,'Beneficiaries WP'!$A84,'1.2Travel cost&amp;1.3ind.sup. '!$L$11:$L$1306,'Beneficiaries WP'!J$5)+SUMIFS('1.2Travel cost&amp;1.3ind.sup. '!$U$11:$U$1306,'1.2Travel cost&amp;1.3ind.sup. '!$A$11:$A$1306,'Beneficiaries WP'!$A84,'1.2Travel cost&amp;1.3ind.sup. '!$L$11:$L$1306,'Beneficiaries WP'!J$5)+SUMIFS('1.4 Equipment'!$T$10:$T$209,'1.4 Equipment'!$A$10:$A$209,'Beneficiaries WP'!$A84,'1.4 Equipment'!$L$10:$L$209,'Beneficiaries WP'!J$5)+SUMIFS('1.5 Other costs'!$O$10:$O$309,'1.5 Other costs'!$A$10:$A$309,'Beneficiaries WP'!$A84,'1.5 Other costs'!$L$10:$L$309,'Beneficiaries WP'!J$5)</f>
        <v>0</v>
      </c>
      <c r="K84" s="343">
        <f>SUMIFS('1.1 Staff cost'!$N$11:$N$102,'1.1 Staff cost'!$A$11:$A$102,'Beneficiaries WP'!$A84,'1.1 Staff cost'!$K$11:$K$102,'Beneficiaries WP'!K$5)+SUMIFS('1.2Travel cost&amp;1.3ind.sup. '!$T$11:$T$1306,'1.2Travel cost&amp;1.3ind.sup. '!$A$11:$A$1306,'Beneficiaries WP'!$A84,'1.2Travel cost&amp;1.3ind.sup. '!$L$11:$L$1306,'Beneficiaries WP'!K$5)+SUMIFS('1.2Travel cost&amp;1.3ind.sup. '!$U$11:$U$1306,'1.2Travel cost&amp;1.3ind.sup. '!$A$11:$A$1306,'Beneficiaries WP'!$A84,'1.2Travel cost&amp;1.3ind.sup. '!$L$11:$L$1306,'Beneficiaries WP'!K$5)+SUMIFS('1.4 Equipment'!$T$10:$T$209,'1.4 Equipment'!$A$10:$A$209,'Beneficiaries WP'!$A84,'1.4 Equipment'!$L$10:$L$209,'Beneficiaries WP'!K$5)+SUMIFS('1.5 Other costs'!$O$10:$O$309,'1.5 Other costs'!$A$10:$A$309,'Beneficiaries WP'!$A84,'1.5 Other costs'!$L$10:$L$309,'Beneficiaries WP'!K$5)</f>
        <v>0</v>
      </c>
      <c r="L84" s="343">
        <f>SUMIFS('1.1 Staff cost'!$N$11:$N$102,'1.1 Staff cost'!$A$11:$A$102,'Beneficiaries WP'!$A84,'1.1 Staff cost'!$K$11:$K$102,'Beneficiaries WP'!L$5)+SUMIFS('1.2Travel cost&amp;1.3ind.sup. '!$T$11:$T$1306,'1.2Travel cost&amp;1.3ind.sup. '!$A$11:$A$1306,'Beneficiaries WP'!$A84,'1.2Travel cost&amp;1.3ind.sup. '!$L$11:$L$1306,'Beneficiaries WP'!L$5)+SUMIFS('1.2Travel cost&amp;1.3ind.sup. '!$U$11:$U$1306,'1.2Travel cost&amp;1.3ind.sup. '!$A$11:$A$1306,'Beneficiaries WP'!$A84,'1.2Travel cost&amp;1.3ind.sup. '!$L$11:$L$1306,'Beneficiaries WP'!L$5)+SUMIFS('1.4 Equipment'!$T$10:$T$209,'1.4 Equipment'!$A$10:$A$209,'Beneficiaries WP'!$A84,'1.4 Equipment'!$L$10:$L$209,'Beneficiaries WP'!L$5)+SUMIFS('1.5 Other costs'!$O$10:$O$309,'1.5 Other costs'!$A$10:$A$309,'Beneficiaries WP'!$A84,'1.5 Other costs'!$L$10:$L$309,'Beneficiaries WP'!L$5)</f>
        <v>0</v>
      </c>
      <c r="M84" s="343">
        <f>SUMIFS('1.1 Staff cost'!$N$11:$N$102,'1.1 Staff cost'!$A$11:$A$102,'Beneficiaries WP'!$A84,'1.1 Staff cost'!$K$11:$K$102,'Beneficiaries WP'!M$5)+SUMIFS('1.2Travel cost&amp;1.3ind.sup. '!$T$11:$T$1306,'1.2Travel cost&amp;1.3ind.sup. '!$A$11:$A$1306,'Beneficiaries WP'!$A84,'1.2Travel cost&amp;1.3ind.sup. '!$L$11:$L$1306,'Beneficiaries WP'!M$5)+SUMIFS('1.2Travel cost&amp;1.3ind.sup. '!$U$11:$U$1306,'1.2Travel cost&amp;1.3ind.sup. '!$A$11:$A$1306,'Beneficiaries WP'!$A84,'1.2Travel cost&amp;1.3ind.sup. '!$L$11:$L$1306,'Beneficiaries WP'!M$5)+SUMIFS('1.4 Equipment'!$T$10:$T$209,'1.4 Equipment'!$A$10:$A$209,'Beneficiaries WP'!$A84,'1.4 Equipment'!$L$10:$L$209,'Beneficiaries WP'!M$5)+SUMIFS('1.5 Other costs'!$O$10:$O$309,'1.5 Other costs'!$A$10:$A$309,'Beneficiaries WP'!$A84,'1.5 Other costs'!$L$10:$L$309,'Beneficiaries WP'!M$5)</f>
        <v>0</v>
      </c>
      <c r="N84" s="343">
        <f>SUMIFS('1.1 Staff cost'!$N$11:$N$102,'1.1 Staff cost'!$A$11:$A$102,'Beneficiaries WP'!$A84,'1.1 Staff cost'!$K$11:$K$102,'Beneficiaries WP'!N$5)+SUMIFS('1.2Travel cost&amp;1.3ind.sup. '!$T$11:$T$1306,'1.2Travel cost&amp;1.3ind.sup. '!$A$11:$A$1306,'Beneficiaries WP'!$A84,'1.2Travel cost&amp;1.3ind.sup. '!$L$11:$L$1306,'Beneficiaries WP'!N$5)+SUMIFS('1.2Travel cost&amp;1.3ind.sup. '!$U$11:$U$1306,'1.2Travel cost&amp;1.3ind.sup. '!$A$11:$A$1306,'Beneficiaries WP'!$A84,'1.2Travel cost&amp;1.3ind.sup. '!$L$11:$L$1306,'Beneficiaries WP'!N$5)+SUMIFS('1.4 Equipment'!$T$10:$T$209,'1.4 Equipment'!$A$10:$A$209,'Beneficiaries WP'!$A84,'1.4 Equipment'!$L$10:$L$209,'Beneficiaries WP'!N$5)+SUMIFS('1.5 Other costs'!$O$10:$O$309,'1.5 Other costs'!$A$10:$A$309,'Beneficiaries WP'!$A84,'1.5 Other costs'!$L$10:$L$309,'Beneficiaries WP'!N$5)</f>
        <v>0</v>
      </c>
      <c r="O84" s="343">
        <f>SUMIFS('1.1 Staff cost'!$N$11:$N$102,'1.1 Staff cost'!$A$11:$A$102,'Beneficiaries WP'!$A84,'1.1 Staff cost'!$K$11:$K$102,'Beneficiaries WP'!O$5)+SUMIFS('1.2Travel cost&amp;1.3ind.sup. '!$T$11:$T$1306,'1.2Travel cost&amp;1.3ind.sup. '!$A$11:$A$1306,'Beneficiaries WP'!$A84,'1.2Travel cost&amp;1.3ind.sup. '!$L$11:$L$1306,'Beneficiaries WP'!O$5)+SUMIFS('1.2Travel cost&amp;1.3ind.sup. '!$U$11:$U$1306,'1.2Travel cost&amp;1.3ind.sup. '!$A$11:$A$1306,'Beneficiaries WP'!$A84,'1.2Travel cost&amp;1.3ind.sup. '!$L$11:$L$1306,'Beneficiaries WP'!O$5)+SUMIFS('1.4 Equipment'!$T$10:$T$209,'1.4 Equipment'!$A$10:$A$209,'Beneficiaries WP'!$A84,'1.4 Equipment'!$L$10:$L$209,'Beneficiaries WP'!O$5)+SUMIFS('1.5 Other costs'!$O$10:$O$309,'1.5 Other costs'!$A$10:$A$309,'Beneficiaries WP'!$A84,'1.5 Other costs'!$L$10:$L$309,'Beneficiaries WP'!O$5)</f>
        <v>0</v>
      </c>
      <c r="P84" s="341">
        <f t="shared" si="6"/>
        <v>0</v>
      </c>
      <c r="Q84" s="344" t="str">
        <f t="shared" si="7"/>
        <v/>
      </c>
      <c r="R84" s="342" t="e">
        <f>+(P84*$R$7)*('Summary Financial Statement'!$K$24/'Summary Financial Statement'!$H$24)</f>
        <v>#DIV/0!</v>
      </c>
      <c r="S84" s="445" t="e">
        <f>+Beneficiaries!#REF!</f>
        <v>#REF!</v>
      </c>
      <c r="T84" s="445" t="e">
        <f>+Beneficiaries!#REF!</f>
        <v>#REF!</v>
      </c>
      <c r="U84" s="443" t="str">
        <f>IF(Beneficiaries!L84=0,"",Beneficiaries!L84)</f>
        <v/>
      </c>
      <c r="V84" s="444" t="str">
        <f>IF(Beneficiaries!M84=0,"",Beneficiaries!M84)</f>
        <v/>
      </c>
      <c r="W84" s="354" t="e">
        <f>#REF!</f>
        <v>#REF!</v>
      </c>
      <c r="X84" s="75"/>
      <c r="Y84" s="12" t="str">
        <f t="shared" si="8"/>
        <v/>
      </c>
      <c r="Z84" s="336"/>
      <c r="AA84" s="333">
        <f>+DAYS360('Summary Financial Statement'!$I$9,'Summary Financial Statement'!$L$9)/30</f>
        <v>0</v>
      </c>
      <c r="AB84" s="334">
        <f t="shared" si="9"/>
        <v>0</v>
      </c>
      <c r="AC84" s="335">
        <f>IF(Y84="",0,'Summary Financial Statement'!$Q$22*'Summary Financial Statement'!$E$24*'Beneficiaries WP'!Q84*'Beneficiaries WP'!$AB84)</f>
        <v>0</v>
      </c>
    </row>
    <row r="85" spans="1:29" ht="13.5" x14ac:dyDescent="0.25">
      <c r="A85" s="141" t="s">
        <v>222</v>
      </c>
      <c r="B85" s="437">
        <f>+Beneficiaries!B85</f>
        <v>0</v>
      </c>
      <c r="C85" s="435">
        <f>+Beneficiaries!C85</f>
        <v>0</v>
      </c>
      <c r="D85" s="343">
        <f>SUMIFS('1.1 Staff cost'!$N$11:$N$102,'1.1 Staff cost'!$A$11:$A$102,'Beneficiaries WP'!$A85,'1.1 Staff cost'!$K$11:$K$102,'Beneficiaries WP'!D$5)+SUMIFS('1.2Travel cost&amp;1.3ind.sup. '!$T$11:$T$1306,'1.2Travel cost&amp;1.3ind.sup. '!$A$11:$A$1306,'Beneficiaries WP'!$A85,'1.2Travel cost&amp;1.3ind.sup. '!$L$11:$L$1306,'Beneficiaries WP'!D$5)+SUMIFS('1.2Travel cost&amp;1.3ind.sup. '!$U$11:$U$1306,'1.2Travel cost&amp;1.3ind.sup. '!$A$11:$A$1306,'Beneficiaries WP'!$A85,'1.2Travel cost&amp;1.3ind.sup. '!$L$11:$L$1306,'Beneficiaries WP'!D$5)+SUMIFS('1.4 Equipment'!$T$10:$T$209,'1.4 Equipment'!$A$10:$A$209,'Beneficiaries WP'!$A85,'1.4 Equipment'!$L$10:$L$209,'Beneficiaries WP'!D$5)+SUMIFS('1.5 Other costs'!$O$10:$O$309,'1.5 Other costs'!$A$10:$A$309,'Beneficiaries WP'!$A85,'1.5 Other costs'!$L$10:$L$309,'Beneficiaries WP'!D$5)</f>
        <v>0</v>
      </c>
      <c r="E85" s="343">
        <f>SUMIFS('1.1 Staff cost'!$N$11:$N$102,'1.1 Staff cost'!$A$11:$A$102,'Beneficiaries WP'!$A85,'1.1 Staff cost'!$K$11:$K$102,'Beneficiaries WP'!E$5)+SUMIFS('1.2Travel cost&amp;1.3ind.sup. '!$T$11:$T$1306,'1.2Travel cost&amp;1.3ind.sup. '!$A$11:$A$1306,'Beneficiaries WP'!$A85,'1.2Travel cost&amp;1.3ind.sup. '!$L$11:$L$1306,'Beneficiaries WP'!E$5)+SUMIFS('1.2Travel cost&amp;1.3ind.sup. '!$U$11:$U$1306,'1.2Travel cost&amp;1.3ind.sup. '!$A$11:$A$1306,'Beneficiaries WP'!$A85,'1.2Travel cost&amp;1.3ind.sup. '!$L$11:$L$1306,'Beneficiaries WP'!E$5)+SUMIFS('1.4 Equipment'!$T$10:$T$209,'1.4 Equipment'!$A$10:$A$209,'Beneficiaries WP'!$A85,'1.4 Equipment'!$L$10:$L$209,'Beneficiaries WP'!E$5)+SUMIFS('1.5 Other costs'!$O$10:$O$309,'1.5 Other costs'!$A$10:$A$309,'Beneficiaries WP'!$A85,'1.5 Other costs'!$L$10:$L$309,'Beneficiaries WP'!E$5)</f>
        <v>0</v>
      </c>
      <c r="F85" s="343">
        <f>SUMIFS('1.1 Staff cost'!$N$11:$N$102,'1.1 Staff cost'!$A$11:$A$102,'Beneficiaries WP'!$A85,'1.1 Staff cost'!$K$11:$K$102,'Beneficiaries WP'!F$5)+SUMIFS('1.2Travel cost&amp;1.3ind.sup. '!$T$11:$T$1306,'1.2Travel cost&amp;1.3ind.sup. '!$A$11:$A$1306,'Beneficiaries WP'!$A85,'1.2Travel cost&amp;1.3ind.sup. '!$L$11:$L$1306,'Beneficiaries WP'!F$5)+SUMIFS('1.2Travel cost&amp;1.3ind.sup. '!$U$11:$U$1306,'1.2Travel cost&amp;1.3ind.sup. '!$A$11:$A$1306,'Beneficiaries WP'!$A85,'1.2Travel cost&amp;1.3ind.sup. '!$L$11:$L$1306,'Beneficiaries WP'!F$5)+SUMIFS('1.4 Equipment'!$T$10:$T$209,'1.4 Equipment'!$A$10:$A$209,'Beneficiaries WP'!$A85,'1.4 Equipment'!$L$10:$L$209,'Beneficiaries WP'!F$5)+SUMIFS('1.5 Other costs'!$O$10:$O$309,'1.5 Other costs'!$A$10:$A$309,'Beneficiaries WP'!$A85,'1.5 Other costs'!$L$10:$L$309,'Beneficiaries WP'!F$5)</f>
        <v>0</v>
      </c>
      <c r="G85" s="343">
        <f>SUMIFS('1.1 Staff cost'!$N$11:$N$102,'1.1 Staff cost'!$A$11:$A$102,'Beneficiaries WP'!$A85,'1.1 Staff cost'!$K$11:$K$102,'Beneficiaries WP'!G$5)+SUMIFS('1.2Travel cost&amp;1.3ind.sup. '!$T$11:$T$1306,'1.2Travel cost&amp;1.3ind.sup. '!$A$11:$A$1306,'Beneficiaries WP'!$A85,'1.2Travel cost&amp;1.3ind.sup. '!$L$11:$L$1306,'Beneficiaries WP'!G$5)+SUMIFS('1.2Travel cost&amp;1.3ind.sup. '!$U$11:$U$1306,'1.2Travel cost&amp;1.3ind.sup. '!$A$11:$A$1306,'Beneficiaries WP'!$A85,'1.2Travel cost&amp;1.3ind.sup. '!$L$11:$L$1306,'Beneficiaries WP'!G$5)+SUMIFS('1.4 Equipment'!$T$10:$T$209,'1.4 Equipment'!$A$10:$A$209,'Beneficiaries WP'!$A85,'1.4 Equipment'!$L$10:$L$209,'Beneficiaries WP'!G$5)+SUMIFS('1.5 Other costs'!$O$10:$O$309,'1.5 Other costs'!$A$10:$A$309,'Beneficiaries WP'!$A85,'1.5 Other costs'!$L$10:$L$309,'Beneficiaries WP'!G$5)</f>
        <v>0</v>
      </c>
      <c r="H85" s="343">
        <f>SUMIFS('1.1 Staff cost'!$N$11:$N$102,'1.1 Staff cost'!$A$11:$A$102,'Beneficiaries WP'!$A85,'1.1 Staff cost'!$K$11:$K$102,'Beneficiaries WP'!H$5)+SUMIFS('1.2Travel cost&amp;1.3ind.sup. '!$T$11:$T$1306,'1.2Travel cost&amp;1.3ind.sup. '!$A$11:$A$1306,'Beneficiaries WP'!$A85,'1.2Travel cost&amp;1.3ind.sup. '!$L$11:$L$1306,'Beneficiaries WP'!H$5)+SUMIFS('1.2Travel cost&amp;1.3ind.sup. '!$U$11:$U$1306,'1.2Travel cost&amp;1.3ind.sup. '!$A$11:$A$1306,'Beneficiaries WP'!$A85,'1.2Travel cost&amp;1.3ind.sup. '!$L$11:$L$1306,'Beneficiaries WP'!H$5)+SUMIFS('1.4 Equipment'!$T$10:$T$209,'1.4 Equipment'!$A$10:$A$209,'Beneficiaries WP'!$A85,'1.4 Equipment'!$L$10:$L$209,'Beneficiaries WP'!H$5)+SUMIFS('1.5 Other costs'!$O$10:$O$309,'1.5 Other costs'!$A$10:$A$309,'Beneficiaries WP'!$A85,'1.5 Other costs'!$L$10:$L$309,'Beneficiaries WP'!H$5)</f>
        <v>0</v>
      </c>
      <c r="I85" s="343">
        <f>SUMIFS('1.1 Staff cost'!$N$11:$N$102,'1.1 Staff cost'!$A$11:$A$102,'Beneficiaries WP'!$A85,'1.1 Staff cost'!$K$11:$K$102,'Beneficiaries WP'!I$5)+SUMIFS('1.2Travel cost&amp;1.3ind.sup. '!$T$11:$T$1306,'1.2Travel cost&amp;1.3ind.sup. '!$A$11:$A$1306,'Beneficiaries WP'!$A85,'1.2Travel cost&amp;1.3ind.sup. '!$L$11:$L$1306,'Beneficiaries WP'!I$5)+SUMIFS('1.2Travel cost&amp;1.3ind.sup. '!$U$11:$U$1306,'1.2Travel cost&amp;1.3ind.sup. '!$A$11:$A$1306,'Beneficiaries WP'!$A85,'1.2Travel cost&amp;1.3ind.sup. '!$L$11:$L$1306,'Beneficiaries WP'!I$5)+SUMIFS('1.4 Equipment'!$T$10:$T$209,'1.4 Equipment'!$A$10:$A$209,'Beneficiaries WP'!$A85,'1.4 Equipment'!$L$10:$L$209,'Beneficiaries WP'!I$5)+SUMIFS('1.5 Other costs'!$O$10:$O$309,'1.5 Other costs'!$A$10:$A$309,'Beneficiaries WP'!$A85,'1.5 Other costs'!$L$10:$L$309,'Beneficiaries WP'!I$5)</f>
        <v>0</v>
      </c>
      <c r="J85" s="343">
        <f>SUMIFS('1.1 Staff cost'!$N$11:$N$102,'1.1 Staff cost'!$A$11:$A$102,'Beneficiaries WP'!$A85,'1.1 Staff cost'!$K$11:$K$102,'Beneficiaries WP'!J$5)+SUMIFS('1.2Travel cost&amp;1.3ind.sup. '!$T$11:$T$1306,'1.2Travel cost&amp;1.3ind.sup. '!$A$11:$A$1306,'Beneficiaries WP'!$A85,'1.2Travel cost&amp;1.3ind.sup. '!$L$11:$L$1306,'Beneficiaries WP'!J$5)+SUMIFS('1.2Travel cost&amp;1.3ind.sup. '!$U$11:$U$1306,'1.2Travel cost&amp;1.3ind.sup. '!$A$11:$A$1306,'Beneficiaries WP'!$A85,'1.2Travel cost&amp;1.3ind.sup. '!$L$11:$L$1306,'Beneficiaries WP'!J$5)+SUMIFS('1.4 Equipment'!$T$10:$T$209,'1.4 Equipment'!$A$10:$A$209,'Beneficiaries WP'!$A85,'1.4 Equipment'!$L$10:$L$209,'Beneficiaries WP'!J$5)+SUMIFS('1.5 Other costs'!$O$10:$O$309,'1.5 Other costs'!$A$10:$A$309,'Beneficiaries WP'!$A85,'1.5 Other costs'!$L$10:$L$309,'Beneficiaries WP'!J$5)</f>
        <v>0</v>
      </c>
      <c r="K85" s="343">
        <f>SUMIFS('1.1 Staff cost'!$N$11:$N$102,'1.1 Staff cost'!$A$11:$A$102,'Beneficiaries WP'!$A85,'1.1 Staff cost'!$K$11:$K$102,'Beneficiaries WP'!K$5)+SUMIFS('1.2Travel cost&amp;1.3ind.sup. '!$T$11:$T$1306,'1.2Travel cost&amp;1.3ind.sup. '!$A$11:$A$1306,'Beneficiaries WP'!$A85,'1.2Travel cost&amp;1.3ind.sup. '!$L$11:$L$1306,'Beneficiaries WP'!K$5)+SUMIFS('1.2Travel cost&amp;1.3ind.sup. '!$U$11:$U$1306,'1.2Travel cost&amp;1.3ind.sup. '!$A$11:$A$1306,'Beneficiaries WP'!$A85,'1.2Travel cost&amp;1.3ind.sup. '!$L$11:$L$1306,'Beneficiaries WP'!K$5)+SUMIFS('1.4 Equipment'!$T$10:$T$209,'1.4 Equipment'!$A$10:$A$209,'Beneficiaries WP'!$A85,'1.4 Equipment'!$L$10:$L$209,'Beneficiaries WP'!K$5)+SUMIFS('1.5 Other costs'!$O$10:$O$309,'1.5 Other costs'!$A$10:$A$309,'Beneficiaries WP'!$A85,'1.5 Other costs'!$L$10:$L$309,'Beneficiaries WP'!K$5)</f>
        <v>0</v>
      </c>
      <c r="L85" s="343">
        <f>SUMIFS('1.1 Staff cost'!$N$11:$N$102,'1.1 Staff cost'!$A$11:$A$102,'Beneficiaries WP'!$A85,'1.1 Staff cost'!$K$11:$K$102,'Beneficiaries WP'!L$5)+SUMIFS('1.2Travel cost&amp;1.3ind.sup. '!$T$11:$T$1306,'1.2Travel cost&amp;1.3ind.sup. '!$A$11:$A$1306,'Beneficiaries WP'!$A85,'1.2Travel cost&amp;1.3ind.sup. '!$L$11:$L$1306,'Beneficiaries WP'!L$5)+SUMIFS('1.2Travel cost&amp;1.3ind.sup. '!$U$11:$U$1306,'1.2Travel cost&amp;1.3ind.sup. '!$A$11:$A$1306,'Beneficiaries WP'!$A85,'1.2Travel cost&amp;1.3ind.sup. '!$L$11:$L$1306,'Beneficiaries WP'!L$5)+SUMIFS('1.4 Equipment'!$T$10:$T$209,'1.4 Equipment'!$A$10:$A$209,'Beneficiaries WP'!$A85,'1.4 Equipment'!$L$10:$L$209,'Beneficiaries WP'!L$5)+SUMIFS('1.5 Other costs'!$O$10:$O$309,'1.5 Other costs'!$A$10:$A$309,'Beneficiaries WP'!$A85,'1.5 Other costs'!$L$10:$L$309,'Beneficiaries WP'!L$5)</f>
        <v>0</v>
      </c>
      <c r="M85" s="343">
        <f>SUMIFS('1.1 Staff cost'!$N$11:$N$102,'1.1 Staff cost'!$A$11:$A$102,'Beneficiaries WP'!$A85,'1.1 Staff cost'!$K$11:$K$102,'Beneficiaries WP'!M$5)+SUMIFS('1.2Travel cost&amp;1.3ind.sup. '!$T$11:$T$1306,'1.2Travel cost&amp;1.3ind.sup. '!$A$11:$A$1306,'Beneficiaries WP'!$A85,'1.2Travel cost&amp;1.3ind.sup. '!$L$11:$L$1306,'Beneficiaries WP'!M$5)+SUMIFS('1.2Travel cost&amp;1.3ind.sup. '!$U$11:$U$1306,'1.2Travel cost&amp;1.3ind.sup. '!$A$11:$A$1306,'Beneficiaries WP'!$A85,'1.2Travel cost&amp;1.3ind.sup. '!$L$11:$L$1306,'Beneficiaries WP'!M$5)+SUMIFS('1.4 Equipment'!$T$10:$T$209,'1.4 Equipment'!$A$10:$A$209,'Beneficiaries WP'!$A85,'1.4 Equipment'!$L$10:$L$209,'Beneficiaries WP'!M$5)+SUMIFS('1.5 Other costs'!$O$10:$O$309,'1.5 Other costs'!$A$10:$A$309,'Beneficiaries WP'!$A85,'1.5 Other costs'!$L$10:$L$309,'Beneficiaries WP'!M$5)</f>
        <v>0</v>
      </c>
      <c r="N85" s="343">
        <f>SUMIFS('1.1 Staff cost'!$N$11:$N$102,'1.1 Staff cost'!$A$11:$A$102,'Beneficiaries WP'!$A85,'1.1 Staff cost'!$K$11:$K$102,'Beneficiaries WP'!N$5)+SUMIFS('1.2Travel cost&amp;1.3ind.sup. '!$T$11:$T$1306,'1.2Travel cost&amp;1.3ind.sup. '!$A$11:$A$1306,'Beneficiaries WP'!$A85,'1.2Travel cost&amp;1.3ind.sup. '!$L$11:$L$1306,'Beneficiaries WP'!N$5)+SUMIFS('1.2Travel cost&amp;1.3ind.sup. '!$U$11:$U$1306,'1.2Travel cost&amp;1.3ind.sup. '!$A$11:$A$1306,'Beneficiaries WP'!$A85,'1.2Travel cost&amp;1.3ind.sup. '!$L$11:$L$1306,'Beneficiaries WP'!N$5)+SUMIFS('1.4 Equipment'!$T$10:$T$209,'1.4 Equipment'!$A$10:$A$209,'Beneficiaries WP'!$A85,'1.4 Equipment'!$L$10:$L$209,'Beneficiaries WP'!N$5)+SUMIFS('1.5 Other costs'!$O$10:$O$309,'1.5 Other costs'!$A$10:$A$309,'Beneficiaries WP'!$A85,'1.5 Other costs'!$L$10:$L$309,'Beneficiaries WP'!N$5)</f>
        <v>0</v>
      </c>
      <c r="O85" s="343">
        <f>SUMIFS('1.1 Staff cost'!$N$11:$N$102,'1.1 Staff cost'!$A$11:$A$102,'Beneficiaries WP'!$A85,'1.1 Staff cost'!$K$11:$K$102,'Beneficiaries WP'!O$5)+SUMIFS('1.2Travel cost&amp;1.3ind.sup. '!$T$11:$T$1306,'1.2Travel cost&amp;1.3ind.sup. '!$A$11:$A$1306,'Beneficiaries WP'!$A85,'1.2Travel cost&amp;1.3ind.sup. '!$L$11:$L$1306,'Beneficiaries WP'!O$5)+SUMIFS('1.2Travel cost&amp;1.3ind.sup. '!$U$11:$U$1306,'1.2Travel cost&amp;1.3ind.sup. '!$A$11:$A$1306,'Beneficiaries WP'!$A85,'1.2Travel cost&amp;1.3ind.sup. '!$L$11:$L$1306,'Beneficiaries WP'!O$5)+SUMIFS('1.4 Equipment'!$T$10:$T$209,'1.4 Equipment'!$A$10:$A$209,'Beneficiaries WP'!$A85,'1.4 Equipment'!$L$10:$L$209,'Beneficiaries WP'!O$5)+SUMIFS('1.5 Other costs'!$O$10:$O$309,'1.5 Other costs'!$A$10:$A$309,'Beneficiaries WP'!$A85,'1.5 Other costs'!$L$10:$L$309,'Beneficiaries WP'!O$5)</f>
        <v>0</v>
      </c>
      <c r="P85" s="341">
        <f t="shared" si="6"/>
        <v>0</v>
      </c>
      <c r="Q85" s="344" t="str">
        <f t="shared" si="7"/>
        <v/>
      </c>
      <c r="R85" s="342" t="e">
        <f>+(P85*$R$7)*('Summary Financial Statement'!$K$24/'Summary Financial Statement'!$H$24)</f>
        <v>#DIV/0!</v>
      </c>
      <c r="S85" s="445" t="e">
        <f>+Beneficiaries!#REF!</f>
        <v>#REF!</v>
      </c>
      <c r="T85" s="445" t="e">
        <f>+Beneficiaries!#REF!</f>
        <v>#REF!</v>
      </c>
      <c r="U85" s="443" t="str">
        <f>IF(Beneficiaries!L85=0,"",Beneficiaries!L85)</f>
        <v/>
      </c>
      <c r="V85" s="444" t="str">
        <f>IF(Beneficiaries!M85=0,"",Beneficiaries!M85)</f>
        <v/>
      </c>
      <c r="W85" s="354" t="e">
        <f>#REF!</f>
        <v>#REF!</v>
      </c>
      <c r="X85" s="75"/>
      <c r="Y85" s="12" t="str">
        <f t="shared" si="8"/>
        <v/>
      </c>
      <c r="Z85" s="336"/>
      <c r="AA85" s="333">
        <f>+DAYS360('Summary Financial Statement'!$I$9,'Summary Financial Statement'!$L$9)/30</f>
        <v>0</v>
      </c>
      <c r="AB85" s="334">
        <f t="shared" si="9"/>
        <v>0</v>
      </c>
      <c r="AC85" s="335">
        <f>IF(Y85="",0,'Summary Financial Statement'!$Q$22*'Summary Financial Statement'!$E$24*'Beneficiaries WP'!Q85*'Beneficiaries WP'!$AB85)</f>
        <v>0</v>
      </c>
    </row>
    <row r="86" spans="1:29" ht="13.5" x14ac:dyDescent="0.25">
      <c r="A86" s="141" t="s">
        <v>223</v>
      </c>
      <c r="B86" s="437">
        <f>+Beneficiaries!B86</f>
        <v>0</v>
      </c>
      <c r="C86" s="435">
        <f>+Beneficiaries!C86</f>
        <v>0</v>
      </c>
      <c r="D86" s="343">
        <f>SUMIFS('1.1 Staff cost'!$N$11:$N$102,'1.1 Staff cost'!$A$11:$A$102,'Beneficiaries WP'!$A86,'1.1 Staff cost'!$K$11:$K$102,'Beneficiaries WP'!D$5)+SUMIFS('1.2Travel cost&amp;1.3ind.sup. '!$T$11:$T$1306,'1.2Travel cost&amp;1.3ind.sup. '!$A$11:$A$1306,'Beneficiaries WP'!$A86,'1.2Travel cost&amp;1.3ind.sup. '!$L$11:$L$1306,'Beneficiaries WP'!D$5)+SUMIFS('1.2Travel cost&amp;1.3ind.sup. '!$U$11:$U$1306,'1.2Travel cost&amp;1.3ind.sup. '!$A$11:$A$1306,'Beneficiaries WP'!$A86,'1.2Travel cost&amp;1.3ind.sup. '!$L$11:$L$1306,'Beneficiaries WP'!D$5)+SUMIFS('1.4 Equipment'!$T$10:$T$209,'1.4 Equipment'!$A$10:$A$209,'Beneficiaries WP'!$A86,'1.4 Equipment'!$L$10:$L$209,'Beneficiaries WP'!D$5)+SUMIFS('1.5 Other costs'!$O$10:$O$309,'1.5 Other costs'!$A$10:$A$309,'Beneficiaries WP'!$A86,'1.5 Other costs'!$L$10:$L$309,'Beneficiaries WP'!D$5)</f>
        <v>0</v>
      </c>
      <c r="E86" s="343">
        <f>SUMIFS('1.1 Staff cost'!$N$11:$N$102,'1.1 Staff cost'!$A$11:$A$102,'Beneficiaries WP'!$A86,'1.1 Staff cost'!$K$11:$K$102,'Beneficiaries WP'!E$5)+SUMIFS('1.2Travel cost&amp;1.3ind.sup. '!$T$11:$T$1306,'1.2Travel cost&amp;1.3ind.sup. '!$A$11:$A$1306,'Beneficiaries WP'!$A86,'1.2Travel cost&amp;1.3ind.sup. '!$L$11:$L$1306,'Beneficiaries WP'!E$5)+SUMIFS('1.2Travel cost&amp;1.3ind.sup. '!$U$11:$U$1306,'1.2Travel cost&amp;1.3ind.sup. '!$A$11:$A$1306,'Beneficiaries WP'!$A86,'1.2Travel cost&amp;1.3ind.sup. '!$L$11:$L$1306,'Beneficiaries WP'!E$5)+SUMIFS('1.4 Equipment'!$T$10:$T$209,'1.4 Equipment'!$A$10:$A$209,'Beneficiaries WP'!$A86,'1.4 Equipment'!$L$10:$L$209,'Beneficiaries WP'!E$5)+SUMIFS('1.5 Other costs'!$O$10:$O$309,'1.5 Other costs'!$A$10:$A$309,'Beneficiaries WP'!$A86,'1.5 Other costs'!$L$10:$L$309,'Beneficiaries WP'!E$5)</f>
        <v>0</v>
      </c>
      <c r="F86" s="343">
        <f>SUMIFS('1.1 Staff cost'!$N$11:$N$102,'1.1 Staff cost'!$A$11:$A$102,'Beneficiaries WP'!$A86,'1.1 Staff cost'!$K$11:$K$102,'Beneficiaries WP'!F$5)+SUMIFS('1.2Travel cost&amp;1.3ind.sup. '!$T$11:$T$1306,'1.2Travel cost&amp;1.3ind.sup. '!$A$11:$A$1306,'Beneficiaries WP'!$A86,'1.2Travel cost&amp;1.3ind.sup. '!$L$11:$L$1306,'Beneficiaries WP'!F$5)+SUMIFS('1.2Travel cost&amp;1.3ind.sup. '!$U$11:$U$1306,'1.2Travel cost&amp;1.3ind.sup. '!$A$11:$A$1306,'Beneficiaries WP'!$A86,'1.2Travel cost&amp;1.3ind.sup. '!$L$11:$L$1306,'Beneficiaries WP'!F$5)+SUMIFS('1.4 Equipment'!$T$10:$T$209,'1.4 Equipment'!$A$10:$A$209,'Beneficiaries WP'!$A86,'1.4 Equipment'!$L$10:$L$209,'Beneficiaries WP'!F$5)+SUMIFS('1.5 Other costs'!$O$10:$O$309,'1.5 Other costs'!$A$10:$A$309,'Beneficiaries WP'!$A86,'1.5 Other costs'!$L$10:$L$309,'Beneficiaries WP'!F$5)</f>
        <v>0</v>
      </c>
      <c r="G86" s="343">
        <f>SUMIFS('1.1 Staff cost'!$N$11:$N$102,'1.1 Staff cost'!$A$11:$A$102,'Beneficiaries WP'!$A86,'1.1 Staff cost'!$K$11:$K$102,'Beneficiaries WP'!G$5)+SUMIFS('1.2Travel cost&amp;1.3ind.sup. '!$T$11:$T$1306,'1.2Travel cost&amp;1.3ind.sup. '!$A$11:$A$1306,'Beneficiaries WP'!$A86,'1.2Travel cost&amp;1.3ind.sup. '!$L$11:$L$1306,'Beneficiaries WP'!G$5)+SUMIFS('1.2Travel cost&amp;1.3ind.sup. '!$U$11:$U$1306,'1.2Travel cost&amp;1.3ind.sup. '!$A$11:$A$1306,'Beneficiaries WP'!$A86,'1.2Travel cost&amp;1.3ind.sup. '!$L$11:$L$1306,'Beneficiaries WP'!G$5)+SUMIFS('1.4 Equipment'!$T$10:$T$209,'1.4 Equipment'!$A$10:$A$209,'Beneficiaries WP'!$A86,'1.4 Equipment'!$L$10:$L$209,'Beneficiaries WP'!G$5)+SUMIFS('1.5 Other costs'!$O$10:$O$309,'1.5 Other costs'!$A$10:$A$309,'Beneficiaries WP'!$A86,'1.5 Other costs'!$L$10:$L$309,'Beneficiaries WP'!G$5)</f>
        <v>0</v>
      </c>
      <c r="H86" s="343">
        <f>SUMIFS('1.1 Staff cost'!$N$11:$N$102,'1.1 Staff cost'!$A$11:$A$102,'Beneficiaries WP'!$A86,'1.1 Staff cost'!$K$11:$K$102,'Beneficiaries WP'!H$5)+SUMIFS('1.2Travel cost&amp;1.3ind.sup. '!$T$11:$T$1306,'1.2Travel cost&amp;1.3ind.sup. '!$A$11:$A$1306,'Beneficiaries WP'!$A86,'1.2Travel cost&amp;1.3ind.sup. '!$L$11:$L$1306,'Beneficiaries WP'!H$5)+SUMIFS('1.2Travel cost&amp;1.3ind.sup. '!$U$11:$U$1306,'1.2Travel cost&amp;1.3ind.sup. '!$A$11:$A$1306,'Beneficiaries WP'!$A86,'1.2Travel cost&amp;1.3ind.sup. '!$L$11:$L$1306,'Beneficiaries WP'!H$5)+SUMIFS('1.4 Equipment'!$T$10:$T$209,'1.4 Equipment'!$A$10:$A$209,'Beneficiaries WP'!$A86,'1.4 Equipment'!$L$10:$L$209,'Beneficiaries WP'!H$5)+SUMIFS('1.5 Other costs'!$O$10:$O$309,'1.5 Other costs'!$A$10:$A$309,'Beneficiaries WP'!$A86,'1.5 Other costs'!$L$10:$L$309,'Beneficiaries WP'!H$5)</f>
        <v>0</v>
      </c>
      <c r="I86" s="343">
        <f>SUMIFS('1.1 Staff cost'!$N$11:$N$102,'1.1 Staff cost'!$A$11:$A$102,'Beneficiaries WP'!$A86,'1.1 Staff cost'!$K$11:$K$102,'Beneficiaries WP'!I$5)+SUMIFS('1.2Travel cost&amp;1.3ind.sup. '!$T$11:$T$1306,'1.2Travel cost&amp;1.3ind.sup. '!$A$11:$A$1306,'Beneficiaries WP'!$A86,'1.2Travel cost&amp;1.3ind.sup. '!$L$11:$L$1306,'Beneficiaries WP'!I$5)+SUMIFS('1.2Travel cost&amp;1.3ind.sup. '!$U$11:$U$1306,'1.2Travel cost&amp;1.3ind.sup. '!$A$11:$A$1306,'Beneficiaries WP'!$A86,'1.2Travel cost&amp;1.3ind.sup. '!$L$11:$L$1306,'Beneficiaries WP'!I$5)+SUMIFS('1.4 Equipment'!$T$10:$T$209,'1.4 Equipment'!$A$10:$A$209,'Beneficiaries WP'!$A86,'1.4 Equipment'!$L$10:$L$209,'Beneficiaries WP'!I$5)+SUMIFS('1.5 Other costs'!$O$10:$O$309,'1.5 Other costs'!$A$10:$A$309,'Beneficiaries WP'!$A86,'1.5 Other costs'!$L$10:$L$309,'Beneficiaries WP'!I$5)</f>
        <v>0</v>
      </c>
      <c r="J86" s="343">
        <f>SUMIFS('1.1 Staff cost'!$N$11:$N$102,'1.1 Staff cost'!$A$11:$A$102,'Beneficiaries WP'!$A86,'1.1 Staff cost'!$K$11:$K$102,'Beneficiaries WP'!J$5)+SUMIFS('1.2Travel cost&amp;1.3ind.sup. '!$T$11:$T$1306,'1.2Travel cost&amp;1.3ind.sup. '!$A$11:$A$1306,'Beneficiaries WP'!$A86,'1.2Travel cost&amp;1.3ind.sup. '!$L$11:$L$1306,'Beneficiaries WP'!J$5)+SUMIFS('1.2Travel cost&amp;1.3ind.sup. '!$U$11:$U$1306,'1.2Travel cost&amp;1.3ind.sup. '!$A$11:$A$1306,'Beneficiaries WP'!$A86,'1.2Travel cost&amp;1.3ind.sup. '!$L$11:$L$1306,'Beneficiaries WP'!J$5)+SUMIFS('1.4 Equipment'!$T$10:$T$209,'1.4 Equipment'!$A$10:$A$209,'Beneficiaries WP'!$A86,'1.4 Equipment'!$L$10:$L$209,'Beneficiaries WP'!J$5)+SUMIFS('1.5 Other costs'!$O$10:$O$309,'1.5 Other costs'!$A$10:$A$309,'Beneficiaries WP'!$A86,'1.5 Other costs'!$L$10:$L$309,'Beneficiaries WP'!J$5)</f>
        <v>0</v>
      </c>
      <c r="K86" s="343">
        <f>SUMIFS('1.1 Staff cost'!$N$11:$N$102,'1.1 Staff cost'!$A$11:$A$102,'Beneficiaries WP'!$A86,'1.1 Staff cost'!$K$11:$K$102,'Beneficiaries WP'!K$5)+SUMIFS('1.2Travel cost&amp;1.3ind.sup. '!$T$11:$T$1306,'1.2Travel cost&amp;1.3ind.sup. '!$A$11:$A$1306,'Beneficiaries WP'!$A86,'1.2Travel cost&amp;1.3ind.sup. '!$L$11:$L$1306,'Beneficiaries WP'!K$5)+SUMIFS('1.2Travel cost&amp;1.3ind.sup. '!$U$11:$U$1306,'1.2Travel cost&amp;1.3ind.sup. '!$A$11:$A$1306,'Beneficiaries WP'!$A86,'1.2Travel cost&amp;1.3ind.sup. '!$L$11:$L$1306,'Beneficiaries WP'!K$5)+SUMIFS('1.4 Equipment'!$T$10:$T$209,'1.4 Equipment'!$A$10:$A$209,'Beneficiaries WP'!$A86,'1.4 Equipment'!$L$10:$L$209,'Beneficiaries WP'!K$5)+SUMIFS('1.5 Other costs'!$O$10:$O$309,'1.5 Other costs'!$A$10:$A$309,'Beneficiaries WP'!$A86,'1.5 Other costs'!$L$10:$L$309,'Beneficiaries WP'!K$5)</f>
        <v>0</v>
      </c>
      <c r="L86" s="343">
        <f>SUMIFS('1.1 Staff cost'!$N$11:$N$102,'1.1 Staff cost'!$A$11:$A$102,'Beneficiaries WP'!$A86,'1.1 Staff cost'!$K$11:$K$102,'Beneficiaries WP'!L$5)+SUMIFS('1.2Travel cost&amp;1.3ind.sup. '!$T$11:$T$1306,'1.2Travel cost&amp;1.3ind.sup. '!$A$11:$A$1306,'Beneficiaries WP'!$A86,'1.2Travel cost&amp;1.3ind.sup. '!$L$11:$L$1306,'Beneficiaries WP'!L$5)+SUMIFS('1.2Travel cost&amp;1.3ind.sup. '!$U$11:$U$1306,'1.2Travel cost&amp;1.3ind.sup. '!$A$11:$A$1306,'Beneficiaries WP'!$A86,'1.2Travel cost&amp;1.3ind.sup. '!$L$11:$L$1306,'Beneficiaries WP'!L$5)+SUMIFS('1.4 Equipment'!$T$10:$T$209,'1.4 Equipment'!$A$10:$A$209,'Beneficiaries WP'!$A86,'1.4 Equipment'!$L$10:$L$209,'Beneficiaries WP'!L$5)+SUMIFS('1.5 Other costs'!$O$10:$O$309,'1.5 Other costs'!$A$10:$A$309,'Beneficiaries WP'!$A86,'1.5 Other costs'!$L$10:$L$309,'Beneficiaries WP'!L$5)</f>
        <v>0</v>
      </c>
      <c r="M86" s="343">
        <f>SUMIFS('1.1 Staff cost'!$N$11:$N$102,'1.1 Staff cost'!$A$11:$A$102,'Beneficiaries WP'!$A86,'1.1 Staff cost'!$K$11:$K$102,'Beneficiaries WP'!M$5)+SUMIFS('1.2Travel cost&amp;1.3ind.sup. '!$T$11:$T$1306,'1.2Travel cost&amp;1.3ind.sup. '!$A$11:$A$1306,'Beneficiaries WP'!$A86,'1.2Travel cost&amp;1.3ind.sup. '!$L$11:$L$1306,'Beneficiaries WP'!M$5)+SUMIFS('1.2Travel cost&amp;1.3ind.sup. '!$U$11:$U$1306,'1.2Travel cost&amp;1.3ind.sup. '!$A$11:$A$1306,'Beneficiaries WP'!$A86,'1.2Travel cost&amp;1.3ind.sup. '!$L$11:$L$1306,'Beneficiaries WP'!M$5)+SUMIFS('1.4 Equipment'!$T$10:$T$209,'1.4 Equipment'!$A$10:$A$209,'Beneficiaries WP'!$A86,'1.4 Equipment'!$L$10:$L$209,'Beneficiaries WP'!M$5)+SUMIFS('1.5 Other costs'!$O$10:$O$309,'1.5 Other costs'!$A$10:$A$309,'Beneficiaries WP'!$A86,'1.5 Other costs'!$L$10:$L$309,'Beneficiaries WP'!M$5)</f>
        <v>0</v>
      </c>
      <c r="N86" s="343">
        <f>SUMIFS('1.1 Staff cost'!$N$11:$N$102,'1.1 Staff cost'!$A$11:$A$102,'Beneficiaries WP'!$A86,'1.1 Staff cost'!$K$11:$K$102,'Beneficiaries WP'!N$5)+SUMIFS('1.2Travel cost&amp;1.3ind.sup. '!$T$11:$T$1306,'1.2Travel cost&amp;1.3ind.sup. '!$A$11:$A$1306,'Beneficiaries WP'!$A86,'1.2Travel cost&amp;1.3ind.sup. '!$L$11:$L$1306,'Beneficiaries WP'!N$5)+SUMIFS('1.2Travel cost&amp;1.3ind.sup. '!$U$11:$U$1306,'1.2Travel cost&amp;1.3ind.sup. '!$A$11:$A$1306,'Beneficiaries WP'!$A86,'1.2Travel cost&amp;1.3ind.sup. '!$L$11:$L$1306,'Beneficiaries WP'!N$5)+SUMIFS('1.4 Equipment'!$T$10:$T$209,'1.4 Equipment'!$A$10:$A$209,'Beneficiaries WP'!$A86,'1.4 Equipment'!$L$10:$L$209,'Beneficiaries WP'!N$5)+SUMIFS('1.5 Other costs'!$O$10:$O$309,'1.5 Other costs'!$A$10:$A$309,'Beneficiaries WP'!$A86,'1.5 Other costs'!$L$10:$L$309,'Beneficiaries WP'!N$5)</f>
        <v>0</v>
      </c>
      <c r="O86" s="343">
        <f>SUMIFS('1.1 Staff cost'!$N$11:$N$102,'1.1 Staff cost'!$A$11:$A$102,'Beneficiaries WP'!$A86,'1.1 Staff cost'!$K$11:$K$102,'Beneficiaries WP'!O$5)+SUMIFS('1.2Travel cost&amp;1.3ind.sup. '!$T$11:$T$1306,'1.2Travel cost&amp;1.3ind.sup. '!$A$11:$A$1306,'Beneficiaries WP'!$A86,'1.2Travel cost&amp;1.3ind.sup. '!$L$11:$L$1306,'Beneficiaries WP'!O$5)+SUMIFS('1.2Travel cost&amp;1.3ind.sup. '!$U$11:$U$1306,'1.2Travel cost&amp;1.3ind.sup. '!$A$11:$A$1306,'Beneficiaries WP'!$A86,'1.2Travel cost&amp;1.3ind.sup. '!$L$11:$L$1306,'Beneficiaries WP'!O$5)+SUMIFS('1.4 Equipment'!$T$10:$T$209,'1.4 Equipment'!$A$10:$A$209,'Beneficiaries WP'!$A86,'1.4 Equipment'!$L$10:$L$209,'Beneficiaries WP'!O$5)+SUMIFS('1.5 Other costs'!$O$10:$O$309,'1.5 Other costs'!$A$10:$A$309,'Beneficiaries WP'!$A86,'1.5 Other costs'!$L$10:$L$309,'Beneficiaries WP'!O$5)</f>
        <v>0</v>
      </c>
      <c r="P86" s="341">
        <f t="shared" si="6"/>
        <v>0</v>
      </c>
      <c r="Q86" s="344" t="str">
        <f t="shared" si="7"/>
        <v/>
      </c>
      <c r="R86" s="342" t="e">
        <f>+(P86*$R$7)*('Summary Financial Statement'!$K$24/'Summary Financial Statement'!$H$24)</f>
        <v>#DIV/0!</v>
      </c>
      <c r="S86" s="445" t="e">
        <f>+Beneficiaries!#REF!</f>
        <v>#REF!</v>
      </c>
      <c r="T86" s="445" t="e">
        <f>+Beneficiaries!#REF!</f>
        <v>#REF!</v>
      </c>
      <c r="U86" s="443" t="str">
        <f>IF(Beneficiaries!L86=0,"",Beneficiaries!L86)</f>
        <v/>
      </c>
      <c r="V86" s="444" t="str">
        <f>IF(Beneficiaries!M86=0,"",Beneficiaries!M86)</f>
        <v/>
      </c>
      <c r="W86" s="354" t="e">
        <f>#REF!</f>
        <v>#REF!</v>
      </c>
      <c r="X86" s="75"/>
      <c r="Y86" s="12" t="str">
        <f t="shared" si="8"/>
        <v/>
      </c>
      <c r="Z86" s="336"/>
      <c r="AA86" s="333">
        <f>+DAYS360('Summary Financial Statement'!$I$9,'Summary Financial Statement'!$L$9)/30</f>
        <v>0</v>
      </c>
      <c r="AB86" s="334">
        <f t="shared" si="9"/>
        <v>0</v>
      </c>
      <c r="AC86" s="335">
        <f>IF(Y86="",0,'Summary Financial Statement'!$Q$22*'Summary Financial Statement'!$E$24*'Beneficiaries WP'!Q86*'Beneficiaries WP'!$AB86)</f>
        <v>0</v>
      </c>
    </row>
    <row r="87" spans="1:29" ht="13.5" x14ac:dyDescent="0.25">
      <c r="A87" s="141" t="s">
        <v>224</v>
      </c>
      <c r="B87" s="437">
        <f>+Beneficiaries!B87</f>
        <v>0</v>
      </c>
      <c r="C87" s="435">
        <f>+Beneficiaries!C87</f>
        <v>0</v>
      </c>
      <c r="D87" s="343">
        <f>SUMIFS('1.1 Staff cost'!$N$11:$N$102,'1.1 Staff cost'!$A$11:$A$102,'Beneficiaries WP'!$A87,'1.1 Staff cost'!$K$11:$K$102,'Beneficiaries WP'!D$5)+SUMIFS('1.2Travel cost&amp;1.3ind.sup. '!$T$11:$T$1306,'1.2Travel cost&amp;1.3ind.sup. '!$A$11:$A$1306,'Beneficiaries WP'!$A87,'1.2Travel cost&amp;1.3ind.sup. '!$L$11:$L$1306,'Beneficiaries WP'!D$5)+SUMIFS('1.2Travel cost&amp;1.3ind.sup. '!$U$11:$U$1306,'1.2Travel cost&amp;1.3ind.sup. '!$A$11:$A$1306,'Beneficiaries WP'!$A87,'1.2Travel cost&amp;1.3ind.sup. '!$L$11:$L$1306,'Beneficiaries WP'!D$5)+SUMIFS('1.4 Equipment'!$T$10:$T$209,'1.4 Equipment'!$A$10:$A$209,'Beneficiaries WP'!$A87,'1.4 Equipment'!$L$10:$L$209,'Beneficiaries WP'!D$5)+SUMIFS('1.5 Other costs'!$O$10:$O$309,'1.5 Other costs'!$A$10:$A$309,'Beneficiaries WP'!$A87,'1.5 Other costs'!$L$10:$L$309,'Beneficiaries WP'!D$5)</f>
        <v>0</v>
      </c>
      <c r="E87" s="343">
        <f>SUMIFS('1.1 Staff cost'!$N$11:$N$102,'1.1 Staff cost'!$A$11:$A$102,'Beneficiaries WP'!$A87,'1.1 Staff cost'!$K$11:$K$102,'Beneficiaries WP'!E$5)+SUMIFS('1.2Travel cost&amp;1.3ind.sup. '!$T$11:$T$1306,'1.2Travel cost&amp;1.3ind.sup. '!$A$11:$A$1306,'Beneficiaries WP'!$A87,'1.2Travel cost&amp;1.3ind.sup. '!$L$11:$L$1306,'Beneficiaries WP'!E$5)+SUMIFS('1.2Travel cost&amp;1.3ind.sup. '!$U$11:$U$1306,'1.2Travel cost&amp;1.3ind.sup. '!$A$11:$A$1306,'Beneficiaries WP'!$A87,'1.2Travel cost&amp;1.3ind.sup. '!$L$11:$L$1306,'Beneficiaries WP'!E$5)+SUMIFS('1.4 Equipment'!$T$10:$T$209,'1.4 Equipment'!$A$10:$A$209,'Beneficiaries WP'!$A87,'1.4 Equipment'!$L$10:$L$209,'Beneficiaries WP'!E$5)+SUMIFS('1.5 Other costs'!$O$10:$O$309,'1.5 Other costs'!$A$10:$A$309,'Beneficiaries WP'!$A87,'1.5 Other costs'!$L$10:$L$309,'Beneficiaries WP'!E$5)</f>
        <v>0</v>
      </c>
      <c r="F87" s="343">
        <f>SUMIFS('1.1 Staff cost'!$N$11:$N$102,'1.1 Staff cost'!$A$11:$A$102,'Beneficiaries WP'!$A87,'1.1 Staff cost'!$K$11:$K$102,'Beneficiaries WP'!F$5)+SUMIFS('1.2Travel cost&amp;1.3ind.sup. '!$T$11:$T$1306,'1.2Travel cost&amp;1.3ind.sup. '!$A$11:$A$1306,'Beneficiaries WP'!$A87,'1.2Travel cost&amp;1.3ind.sup. '!$L$11:$L$1306,'Beneficiaries WP'!F$5)+SUMIFS('1.2Travel cost&amp;1.3ind.sup. '!$U$11:$U$1306,'1.2Travel cost&amp;1.3ind.sup. '!$A$11:$A$1306,'Beneficiaries WP'!$A87,'1.2Travel cost&amp;1.3ind.sup. '!$L$11:$L$1306,'Beneficiaries WP'!F$5)+SUMIFS('1.4 Equipment'!$T$10:$T$209,'1.4 Equipment'!$A$10:$A$209,'Beneficiaries WP'!$A87,'1.4 Equipment'!$L$10:$L$209,'Beneficiaries WP'!F$5)+SUMIFS('1.5 Other costs'!$O$10:$O$309,'1.5 Other costs'!$A$10:$A$309,'Beneficiaries WP'!$A87,'1.5 Other costs'!$L$10:$L$309,'Beneficiaries WP'!F$5)</f>
        <v>0</v>
      </c>
      <c r="G87" s="343">
        <f>SUMIFS('1.1 Staff cost'!$N$11:$N$102,'1.1 Staff cost'!$A$11:$A$102,'Beneficiaries WP'!$A87,'1.1 Staff cost'!$K$11:$K$102,'Beneficiaries WP'!G$5)+SUMIFS('1.2Travel cost&amp;1.3ind.sup. '!$T$11:$T$1306,'1.2Travel cost&amp;1.3ind.sup. '!$A$11:$A$1306,'Beneficiaries WP'!$A87,'1.2Travel cost&amp;1.3ind.sup. '!$L$11:$L$1306,'Beneficiaries WP'!G$5)+SUMIFS('1.2Travel cost&amp;1.3ind.sup. '!$U$11:$U$1306,'1.2Travel cost&amp;1.3ind.sup. '!$A$11:$A$1306,'Beneficiaries WP'!$A87,'1.2Travel cost&amp;1.3ind.sup. '!$L$11:$L$1306,'Beneficiaries WP'!G$5)+SUMIFS('1.4 Equipment'!$T$10:$T$209,'1.4 Equipment'!$A$10:$A$209,'Beneficiaries WP'!$A87,'1.4 Equipment'!$L$10:$L$209,'Beneficiaries WP'!G$5)+SUMIFS('1.5 Other costs'!$O$10:$O$309,'1.5 Other costs'!$A$10:$A$309,'Beneficiaries WP'!$A87,'1.5 Other costs'!$L$10:$L$309,'Beneficiaries WP'!G$5)</f>
        <v>0</v>
      </c>
      <c r="H87" s="343">
        <f>SUMIFS('1.1 Staff cost'!$N$11:$N$102,'1.1 Staff cost'!$A$11:$A$102,'Beneficiaries WP'!$A87,'1.1 Staff cost'!$K$11:$K$102,'Beneficiaries WP'!H$5)+SUMIFS('1.2Travel cost&amp;1.3ind.sup. '!$T$11:$T$1306,'1.2Travel cost&amp;1.3ind.sup. '!$A$11:$A$1306,'Beneficiaries WP'!$A87,'1.2Travel cost&amp;1.3ind.sup. '!$L$11:$L$1306,'Beneficiaries WP'!H$5)+SUMIFS('1.2Travel cost&amp;1.3ind.sup. '!$U$11:$U$1306,'1.2Travel cost&amp;1.3ind.sup. '!$A$11:$A$1306,'Beneficiaries WP'!$A87,'1.2Travel cost&amp;1.3ind.sup. '!$L$11:$L$1306,'Beneficiaries WP'!H$5)+SUMIFS('1.4 Equipment'!$T$10:$T$209,'1.4 Equipment'!$A$10:$A$209,'Beneficiaries WP'!$A87,'1.4 Equipment'!$L$10:$L$209,'Beneficiaries WP'!H$5)+SUMIFS('1.5 Other costs'!$O$10:$O$309,'1.5 Other costs'!$A$10:$A$309,'Beneficiaries WP'!$A87,'1.5 Other costs'!$L$10:$L$309,'Beneficiaries WP'!H$5)</f>
        <v>0</v>
      </c>
      <c r="I87" s="343">
        <f>SUMIFS('1.1 Staff cost'!$N$11:$N$102,'1.1 Staff cost'!$A$11:$A$102,'Beneficiaries WP'!$A87,'1.1 Staff cost'!$K$11:$K$102,'Beneficiaries WP'!I$5)+SUMIFS('1.2Travel cost&amp;1.3ind.sup. '!$T$11:$T$1306,'1.2Travel cost&amp;1.3ind.sup. '!$A$11:$A$1306,'Beneficiaries WP'!$A87,'1.2Travel cost&amp;1.3ind.sup. '!$L$11:$L$1306,'Beneficiaries WP'!I$5)+SUMIFS('1.2Travel cost&amp;1.3ind.sup. '!$U$11:$U$1306,'1.2Travel cost&amp;1.3ind.sup. '!$A$11:$A$1306,'Beneficiaries WP'!$A87,'1.2Travel cost&amp;1.3ind.sup. '!$L$11:$L$1306,'Beneficiaries WP'!I$5)+SUMIFS('1.4 Equipment'!$T$10:$T$209,'1.4 Equipment'!$A$10:$A$209,'Beneficiaries WP'!$A87,'1.4 Equipment'!$L$10:$L$209,'Beneficiaries WP'!I$5)+SUMIFS('1.5 Other costs'!$O$10:$O$309,'1.5 Other costs'!$A$10:$A$309,'Beneficiaries WP'!$A87,'1.5 Other costs'!$L$10:$L$309,'Beneficiaries WP'!I$5)</f>
        <v>0</v>
      </c>
      <c r="J87" s="343">
        <f>SUMIFS('1.1 Staff cost'!$N$11:$N$102,'1.1 Staff cost'!$A$11:$A$102,'Beneficiaries WP'!$A87,'1.1 Staff cost'!$K$11:$K$102,'Beneficiaries WP'!J$5)+SUMIFS('1.2Travel cost&amp;1.3ind.sup. '!$T$11:$T$1306,'1.2Travel cost&amp;1.3ind.sup. '!$A$11:$A$1306,'Beneficiaries WP'!$A87,'1.2Travel cost&amp;1.3ind.sup. '!$L$11:$L$1306,'Beneficiaries WP'!J$5)+SUMIFS('1.2Travel cost&amp;1.3ind.sup. '!$U$11:$U$1306,'1.2Travel cost&amp;1.3ind.sup. '!$A$11:$A$1306,'Beneficiaries WP'!$A87,'1.2Travel cost&amp;1.3ind.sup. '!$L$11:$L$1306,'Beneficiaries WP'!J$5)+SUMIFS('1.4 Equipment'!$T$10:$T$209,'1.4 Equipment'!$A$10:$A$209,'Beneficiaries WP'!$A87,'1.4 Equipment'!$L$10:$L$209,'Beneficiaries WP'!J$5)+SUMIFS('1.5 Other costs'!$O$10:$O$309,'1.5 Other costs'!$A$10:$A$309,'Beneficiaries WP'!$A87,'1.5 Other costs'!$L$10:$L$309,'Beneficiaries WP'!J$5)</f>
        <v>0</v>
      </c>
      <c r="K87" s="343">
        <f>SUMIFS('1.1 Staff cost'!$N$11:$N$102,'1.1 Staff cost'!$A$11:$A$102,'Beneficiaries WP'!$A87,'1.1 Staff cost'!$K$11:$K$102,'Beneficiaries WP'!K$5)+SUMIFS('1.2Travel cost&amp;1.3ind.sup. '!$T$11:$T$1306,'1.2Travel cost&amp;1.3ind.sup. '!$A$11:$A$1306,'Beneficiaries WP'!$A87,'1.2Travel cost&amp;1.3ind.sup. '!$L$11:$L$1306,'Beneficiaries WP'!K$5)+SUMIFS('1.2Travel cost&amp;1.3ind.sup. '!$U$11:$U$1306,'1.2Travel cost&amp;1.3ind.sup. '!$A$11:$A$1306,'Beneficiaries WP'!$A87,'1.2Travel cost&amp;1.3ind.sup. '!$L$11:$L$1306,'Beneficiaries WP'!K$5)+SUMIFS('1.4 Equipment'!$T$10:$T$209,'1.4 Equipment'!$A$10:$A$209,'Beneficiaries WP'!$A87,'1.4 Equipment'!$L$10:$L$209,'Beneficiaries WP'!K$5)+SUMIFS('1.5 Other costs'!$O$10:$O$309,'1.5 Other costs'!$A$10:$A$309,'Beneficiaries WP'!$A87,'1.5 Other costs'!$L$10:$L$309,'Beneficiaries WP'!K$5)</f>
        <v>0</v>
      </c>
      <c r="L87" s="343">
        <f>SUMIFS('1.1 Staff cost'!$N$11:$N$102,'1.1 Staff cost'!$A$11:$A$102,'Beneficiaries WP'!$A87,'1.1 Staff cost'!$K$11:$K$102,'Beneficiaries WP'!L$5)+SUMIFS('1.2Travel cost&amp;1.3ind.sup. '!$T$11:$T$1306,'1.2Travel cost&amp;1.3ind.sup. '!$A$11:$A$1306,'Beneficiaries WP'!$A87,'1.2Travel cost&amp;1.3ind.sup. '!$L$11:$L$1306,'Beneficiaries WP'!L$5)+SUMIFS('1.2Travel cost&amp;1.3ind.sup. '!$U$11:$U$1306,'1.2Travel cost&amp;1.3ind.sup. '!$A$11:$A$1306,'Beneficiaries WP'!$A87,'1.2Travel cost&amp;1.3ind.sup. '!$L$11:$L$1306,'Beneficiaries WP'!L$5)+SUMIFS('1.4 Equipment'!$T$10:$T$209,'1.4 Equipment'!$A$10:$A$209,'Beneficiaries WP'!$A87,'1.4 Equipment'!$L$10:$L$209,'Beneficiaries WP'!L$5)+SUMIFS('1.5 Other costs'!$O$10:$O$309,'1.5 Other costs'!$A$10:$A$309,'Beneficiaries WP'!$A87,'1.5 Other costs'!$L$10:$L$309,'Beneficiaries WP'!L$5)</f>
        <v>0</v>
      </c>
      <c r="M87" s="343">
        <f>SUMIFS('1.1 Staff cost'!$N$11:$N$102,'1.1 Staff cost'!$A$11:$A$102,'Beneficiaries WP'!$A87,'1.1 Staff cost'!$K$11:$K$102,'Beneficiaries WP'!M$5)+SUMIFS('1.2Travel cost&amp;1.3ind.sup. '!$T$11:$T$1306,'1.2Travel cost&amp;1.3ind.sup. '!$A$11:$A$1306,'Beneficiaries WP'!$A87,'1.2Travel cost&amp;1.3ind.sup. '!$L$11:$L$1306,'Beneficiaries WP'!M$5)+SUMIFS('1.2Travel cost&amp;1.3ind.sup. '!$U$11:$U$1306,'1.2Travel cost&amp;1.3ind.sup. '!$A$11:$A$1306,'Beneficiaries WP'!$A87,'1.2Travel cost&amp;1.3ind.sup. '!$L$11:$L$1306,'Beneficiaries WP'!M$5)+SUMIFS('1.4 Equipment'!$T$10:$T$209,'1.4 Equipment'!$A$10:$A$209,'Beneficiaries WP'!$A87,'1.4 Equipment'!$L$10:$L$209,'Beneficiaries WP'!M$5)+SUMIFS('1.5 Other costs'!$O$10:$O$309,'1.5 Other costs'!$A$10:$A$309,'Beneficiaries WP'!$A87,'1.5 Other costs'!$L$10:$L$309,'Beneficiaries WP'!M$5)</f>
        <v>0</v>
      </c>
      <c r="N87" s="343">
        <f>SUMIFS('1.1 Staff cost'!$N$11:$N$102,'1.1 Staff cost'!$A$11:$A$102,'Beneficiaries WP'!$A87,'1.1 Staff cost'!$K$11:$K$102,'Beneficiaries WP'!N$5)+SUMIFS('1.2Travel cost&amp;1.3ind.sup. '!$T$11:$T$1306,'1.2Travel cost&amp;1.3ind.sup. '!$A$11:$A$1306,'Beneficiaries WP'!$A87,'1.2Travel cost&amp;1.3ind.sup. '!$L$11:$L$1306,'Beneficiaries WP'!N$5)+SUMIFS('1.2Travel cost&amp;1.3ind.sup. '!$U$11:$U$1306,'1.2Travel cost&amp;1.3ind.sup. '!$A$11:$A$1306,'Beneficiaries WP'!$A87,'1.2Travel cost&amp;1.3ind.sup. '!$L$11:$L$1306,'Beneficiaries WP'!N$5)+SUMIFS('1.4 Equipment'!$T$10:$T$209,'1.4 Equipment'!$A$10:$A$209,'Beneficiaries WP'!$A87,'1.4 Equipment'!$L$10:$L$209,'Beneficiaries WP'!N$5)+SUMIFS('1.5 Other costs'!$O$10:$O$309,'1.5 Other costs'!$A$10:$A$309,'Beneficiaries WP'!$A87,'1.5 Other costs'!$L$10:$L$309,'Beneficiaries WP'!N$5)</f>
        <v>0</v>
      </c>
      <c r="O87" s="343">
        <f>SUMIFS('1.1 Staff cost'!$N$11:$N$102,'1.1 Staff cost'!$A$11:$A$102,'Beneficiaries WP'!$A87,'1.1 Staff cost'!$K$11:$K$102,'Beneficiaries WP'!O$5)+SUMIFS('1.2Travel cost&amp;1.3ind.sup. '!$T$11:$T$1306,'1.2Travel cost&amp;1.3ind.sup. '!$A$11:$A$1306,'Beneficiaries WP'!$A87,'1.2Travel cost&amp;1.3ind.sup. '!$L$11:$L$1306,'Beneficiaries WP'!O$5)+SUMIFS('1.2Travel cost&amp;1.3ind.sup. '!$U$11:$U$1306,'1.2Travel cost&amp;1.3ind.sup. '!$A$11:$A$1306,'Beneficiaries WP'!$A87,'1.2Travel cost&amp;1.3ind.sup. '!$L$11:$L$1306,'Beneficiaries WP'!O$5)+SUMIFS('1.4 Equipment'!$T$10:$T$209,'1.4 Equipment'!$A$10:$A$209,'Beneficiaries WP'!$A87,'1.4 Equipment'!$L$10:$L$209,'Beneficiaries WP'!O$5)+SUMIFS('1.5 Other costs'!$O$10:$O$309,'1.5 Other costs'!$A$10:$A$309,'Beneficiaries WP'!$A87,'1.5 Other costs'!$L$10:$L$309,'Beneficiaries WP'!O$5)</f>
        <v>0</v>
      </c>
      <c r="P87" s="341">
        <f t="shared" si="6"/>
        <v>0</v>
      </c>
      <c r="Q87" s="344" t="str">
        <f t="shared" si="7"/>
        <v/>
      </c>
      <c r="R87" s="342" t="e">
        <f>+(P87*$R$7)*('Summary Financial Statement'!$K$24/'Summary Financial Statement'!$H$24)</f>
        <v>#DIV/0!</v>
      </c>
      <c r="S87" s="445" t="e">
        <f>+Beneficiaries!#REF!</f>
        <v>#REF!</v>
      </c>
      <c r="T87" s="445" t="e">
        <f>+Beneficiaries!#REF!</f>
        <v>#REF!</v>
      </c>
      <c r="U87" s="443" t="str">
        <f>IF(Beneficiaries!L87=0,"",Beneficiaries!L87)</f>
        <v/>
      </c>
      <c r="V87" s="444" t="str">
        <f>IF(Beneficiaries!M87=0,"",Beneficiaries!M87)</f>
        <v/>
      </c>
      <c r="W87" s="354" t="e">
        <f>#REF!</f>
        <v>#REF!</v>
      </c>
      <c r="X87" s="75"/>
      <c r="Y87" s="12" t="str">
        <f t="shared" si="8"/>
        <v/>
      </c>
      <c r="Z87" s="336"/>
      <c r="AA87" s="333">
        <f>+DAYS360('Summary Financial Statement'!$I$9,'Summary Financial Statement'!$L$9)/30</f>
        <v>0</v>
      </c>
      <c r="AB87" s="334">
        <f t="shared" si="9"/>
        <v>0</v>
      </c>
      <c r="AC87" s="335">
        <f>IF(Y87="",0,'Summary Financial Statement'!$Q$22*'Summary Financial Statement'!$E$24*'Beneficiaries WP'!Q87*'Beneficiaries WP'!$AB87)</f>
        <v>0</v>
      </c>
    </row>
    <row r="88" spans="1:29" ht="13.5" x14ac:dyDescent="0.25">
      <c r="A88" s="141" t="s">
        <v>225</v>
      </c>
      <c r="B88" s="437">
        <f>+Beneficiaries!B88</f>
        <v>0</v>
      </c>
      <c r="C88" s="435">
        <f>+Beneficiaries!C88</f>
        <v>0</v>
      </c>
      <c r="D88" s="343">
        <f>SUMIFS('1.1 Staff cost'!$N$11:$N$102,'1.1 Staff cost'!$A$11:$A$102,'Beneficiaries WP'!$A88,'1.1 Staff cost'!$K$11:$K$102,'Beneficiaries WP'!D$5)+SUMIFS('1.2Travel cost&amp;1.3ind.sup. '!$T$11:$T$1306,'1.2Travel cost&amp;1.3ind.sup. '!$A$11:$A$1306,'Beneficiaries WP'!$A88,'1.2Travel cost&amp;1.3ind.sup. '!$L$11:$L$1306,'Beneficiaries WP'!D$5)+SUMIFS('1.2Travel cost&amp;1.3ind.sup. '!$U$11:$U$1306,'1.2Travel cost&amp;1.3ind.sup. '!$A$11:$A$1306,'Beneficiaries WP'!$A88,'1.2Travel cost&amp;1.3ind.sup. '!$L$11:$L$1306,'Beneficiaries WP'!D$5)+SUMIFS('1.4 Equipment'!$T$10:$T$209,'1.4 Equipment'!$A$10:$A$209,'Beneficiaries WP'!$A88,'1.4 Equipment'!$L$10:$L$209,'Beneficiaries WP'!D$5)+SUMIFS('1.5 Other costs'!$O$10:$O$309,'1.5 Other costs'!$A$10:$A$309,'Beneficiaries WP'!$A88,'1.5 Other costs'!$L$10:$L$309,'Beneficiaries WP'!D$5)</f>
        <v>0</v>
      </c>
      <c r="E88" s="343">
        <f>SUMIFS('1.1 Staff cost'!$N$11:$N$102,'1.1 Staff cost'!$A$11:$A$102,'Beneficiaries WP'!$A88,'1.1 Staff cost'!$K$11:$K$102,'Beneficiaries WP'!E$5)+SUMIFS('1.2Travel cost&amp;1.3ind.sup. '!$T$11:$T$1306,'1.2Travel cost&amp;1.3ind.sup. '!$A$11:$A$1306,'Beneficiaries WP'!$A88,'1.2Travel cost&amp;1.3ind.sup. '!$L$11:$L$1306,'Beneficiaries WP'!E$5)+SUMIFS('1.2Travel cost&amp;1.3ind.sup. '!$U$11:$U$1306,'1.2Travel cost&amp;1.3ind.sup. '!$A$11:$A$1306,'Beneficiaries WP'!$A88,'1.2Travel cost&amp;1.3ind.sup. '!$L$11:$L$1306,'Beneficiaries WP'!E$5)+SUMIFS('1.4 Equipment'!$T$10:$T$209,'1.4 Equipment'!$A$10:$A$209,'Beneficiaries WP'!$A88,'1.4 Equipment'!$L$10:$L$209,'Beneficiaries WP'!E$5)+SUMIFS('1.5 Other costs'!$O$10:$O$309,'1.5 Other costs'!$A$10:$A$309,'Beneficiaries WP'!$A88,'1.5 Other costs'!$L$10:$L$309,'Beneficiaries WP'!E$5)</f>
        <v>0</v>
      </c>
      <c r="F88" s="343">
        <f>SUMIFS('1.1 Staff cost'!$N$11:$N$102,'1.1 Staff cost'!$A$11:$A$102,'Beneficiaries WP'!$A88,'1.1 Staff cost'!$K$11:$K$102,'Beneficiaries WP'!F$5)+SUMIFS('1.2Travel cost&amp;1.3ind.sup. '!$T$11:$T$1306,'1.2Travel cost&amp;1.3ind.sup. '!$A$11:$A$1306,'Beneficiaries WP'!$A88,'1.2Travel cost&amp;1.3ind.sup. '!$L$11:$L$1306,'Beneficiaries WP'!F$5)+SUMIFS('1.2Travel cost&amp;1.3ind.sup. '!$U$11:$U$1306,'1.2Travel cost&amp;1.3ind.sup. '!$A$11:$A$1306,'Beneficiaries WP'!$A88,'1.2Travel cost&amp;1.3ind.sup. '!$L$11:$L$1306,'Beneficiaries WP'!F$5)+SUMIFS('1.4 Equipment'!$T$10:$T$209,'1.4 Equipment'!$A$10:$A$209,'Beneficiaries WP'!$A88,'1.4 Equipment'!$L$10:$L$209,'Beneficiaries WP'!F$5)+SUMIFS('1.5 Other costs'!$O$10:$O$309,'1.5 Other costs'!$A$10:$A$309,'Beneficiaries WP'!$A88,'1.5 Other costs'!$L$10:$L$309,'Beneficiaries WP'!F$5)</f>
        <v>0</v>
      </c>
      <c r="G88" s="343">
        <f>SUMIFS('1.1 Staff cost'!$N$11:$N$102,'1.1 Staff cost'!$A$11:$A$102,'Beneficiaries WP'!$A88,'1.1 Staff cost'!$K$11:$K$102,'Beneficiaries WP'!G$5)+SUMIFS('1.2Travel cost&amp;1.3ind.sup. '!$T$11:$T$1306,'1.2Travel cost&amp;1.3ind.sup. '!$A$11:$A$1306,'Beneficiaries WP'!$A88,'1.2Travel cost&amp;1.3ind.sup. '!$L$11:$L$1306,'Beneficiaries WP'!G$5)+SUMIFS('1.2Travel cost&amp;1.3ind.sup. '!$U$11:$U$1306,'1.2Travel cost&amp;1.3ind.sup. '!$A$11:$A$1306,'Beneficiaries WP'!$A88,'1.2Travel cost&amp;1.3ind.sup. '!$L$11:$L$1306,'Beneficiaries WP'!G$5)+SUMIFS('1.4 Equipment'!$T$10:$T$209,'1.4 Equipment'!$A$10:$A$209,'Beneficiaries WP'!$A88,'1.4 Equipment'!$L$10:$L$209,'Beneficiaries WP'!G$5)+SUMIFS('1.5 Other costs'!$O$10:$O$309,'1.5 Other costs'!$A$10:$A$309,'Beneficiaries WP'!$A88,'1.5 Other costs'!$L$10:$L$309,'Beneficiaries WP'!G$5)</f>
        <v>0</v>
      </c>
      <c r="H88" s="343">
        <f>SUMIFS('1.1 Staff cost'!$N$11:$N$102,'1.1 Staff cost'!$A$11:$A$102,'Beneficiaries WP'!$A88,'1.1 Staff cost'!$K$11:$K$102,'Beneficiaries WP'!H$5)+SUMIFS('1.2Travel cost&amp;1.3ind.sup. '!$T$11:$T$1306,'1.2Travel cost&amp;1.3ind.sup. '!$A$11:$A$1306,'Beneficiaries WP'!$A88,'1.2Travel cost&amp;1.3ind.sup. '!$L$11:$L$1306,'Beneficiaries WP'!H$5)+SUMIFS('1.2Travel cost&amp;1.3ind.sup. '!$U$11:$U$1306,'1.2Travel cost&amp;1.3ind.sup. '!$A$11:$A$1306,'Beneficiaries WP'!$A88,'1.2Travel cost&amp;1.3ind.sup. '!$L$11:$L$1306,'Beneficiaries WP'!H$5)+SUMIFS('1.4 Equipment'!$T$10:$T$209,'1.4 Equipment'!$A$10:$A$209,'Beneficiaries WP'!$A88,'1.4 Equipment'!$L$10:$L$209,'Beneficiaries WP'!H$5)+SUMIFS('1.5 Other costs'!$O$10:$O$309,'1.5 Other costs'!$A$10:$A$309,'Beneficiaries WP'!$A88,'1.5 Other costs'!$L$10:$L$309,'Beneficiaries WP'!H$5)</f>
        <v>0</v>
      </c>
      <c r="I88" s="343">
        <f>SUMIFS('1.1 Staff cost'!$N$11:$N$102,'1.1 Staff cost'!$A$11:$A$102,'Beneficiaries WP'!$A88,'1.1 Staff cost'!$K$11:$K$102,'Beneficiaries WP'!I$5)+SUMIFS('1.2Travel cost&amp;1.3ind.sup. '!$T$11:$T$1306,'1.2Travel cost&amp;1.3ind.sup. '!$A$11:$A$1306,'Beneficiaries WP'!$A88,'1.2Travel cost&amp;1.3ind.sup. '!$L$11:$L$1306,'Beneficiaries WP'!I$5)+SUMIFS('1.2Travel cost&amp;1.3ind.sup. '!$U$11:$U$1306,'1.2Travel cost&amp;1.3ind.sup. '!$A$11:$A$1306,'Beneficiaries WP'!$A88,'1.2Travel cost&amp;1.3ind.sup. '!$L$11:$L$1306,'Beneficiaries WP'!I$5)+SUMIFS('1.4 Equipment'!$T$10:$T$209,'1.4 Equipment'!$A$10:$A$209,'Beneficiaries WP'!$A88,'1.4 Equipment'!$L$10:$L$209,'Beneficiaries WP'!I$5)+SUMIFS('1.5 Other costs'!$O$10:$O$309,'1.5 Other costs'!$A$10:$A$309,'Beneficiaries WP'!$A88,'1.5 Other costs'!$L$10:$L$309,'Beneficiaries WP'!I$5)</f>
        <v>0</v>
      </c>
      <c r="J88" s="343">
        <f>SUMIFS('1.1 Staff cost'!$N$11:$N$102,'1.1 Staff cost'!$A$11:$A$102,'Beneficiaries WP'!$A88,'1.1 Staff cost'!$K$11:$K$102,'Beneficiaries WP'!J$5)+SUMIFS('1.2Travel cost&amp;1.3ind.sup. '!$T$11:$T$1306,'1.2Travel cost&amp;1.3ind.sup. '!$A$11:$A$1306,'Beneficiaries WP'!$A88,'1.2Travel cost&amp;1.3ind.sup. '!$L$11:$L$1306,'Beneficiaries WP'!J$5)+SUMIFS('1.2Travel cost&amp;1.3ind.sup. '!$U$11:$U$1306,'1.2Travel cost&amp;1.3ind.sup. '!$A$11:$A$1306,'Beneficiaries WP'!$A88,'1.2Travel cost&amp;1.3ind.sup. '!$L$11:$L$1306,'Beneficiaries WP'!J$5)+SUMIFS('1.4 Equipment'!$T$10:$T$209,'1.4 Equipment'!$A$10:$A$209,'Beneficiaries WP'!$A88,'1.4 Equipment'!$L$10:$L$209,'Beneficiaries WP'!J$5)+SUMIFS('1.5 Other costs'!$O$10:$O$309,'1.5 Other costs'!$A$10:$A$309,'Beneficiaries WP'!$A88,'1.5 Other costs'!$L$10:$L$309,'Beneficiaries WP'!J$5)</f>
        <v>0</v>
      </c>
      <c r="K88" s="343">
        <f>SUMIFS('1.1 Staff cost'!$N$11:$N$102,'1.1 Staff cost'!$A$11:$A$102,'Beneficiaries WP'!$A88,'1.1 Staff cost'!$K$11:$K$102,'Beneficiaries WP'!K$5)+SUMIFS('1.2Travel cost&amp;1.3ind.sup. '!$T$11:$T$1306,'1.2Travel cost&amp;1.3ind.sup. '!$A$11:$A$1306,'Beneficiaries WP'!$A88,'1.2Travel cost&amp;1.3ind.sup. '!$L$11:$L$1306,'Beneficiaries WP'!K$5)+SUMIFS('1.2Travel cost&amp;1.3ind.sup. '!$U$11:$U$1306,'1.2Travel cost&amp;1.3ind.sup. '!$A$11:$A$1306,'Beneficiaries WP'!$A88,'1.2Travel cost&amp;1.3ind.sup. '!$L$11:$L$1306,'Beneficiaries WP'!K$5)+SUMIFS('1.4 Equipment'!$T$10:$T$209,'1.4 Equipment'!$A$10:$A$209,'Beneficiaries WP'!$A88,'1.4 Equipment'!$L$10:$L$209,'Beneficiaries WP'!K$5)+SUMIFS('1.5 Other costs'!$O$10:$O$309,'1.5 Other costs'!$A$10:$A$309,'Beneficiaries WP'!$A88,'1.5 Other costs'!$L$10:$L$309,'Beneficiaries WP'!K$5)</f>
        <v>0</v>
      </c>
      <c r="L88" s="343">
        <f>SUMIFS('1.1 Staff cost'!$N$11:$N$102,'1.1 Staff cost'!$A$11:$A$102,'Beneficiaries WP'!$A88,'1.1 Staff cost'!$K$11:$K$102,'Beneficiaries WP'!L$5)+SUMIFS('1.2Travel cost&amp;1.3ind.sup. '!$T$11:$T$1306,'1.2Travel cost&amp;1.3ind.sup. '!$A$11:$A$1306,'Beneficiaries WP'!$A88,'1.2Travel cost&amp;1.3ind.sup. '!$L$11:$L$1306,'Beneficiaries WP'!L$5)+SUMIFS('1.2Travel cost&amp;1.3ind.sup. '!$U$11:$U$1306,'1.2Travel cost&amp;1.3ind.sup. '!$A$11:$A$1306,'Beneficiaries WP'!$A88,'1.2Travel cost&amp;1.3ind.sup. '!$L$11:$L$1306,'Beneficiaries WP'!L$5)+SUMIFS('1.4 Equipment'!$T$10:$T$209,'1.4 Equipment'!$A$10:$A$209,'Beneficiaries WP'!$A88,'1.4 Equipment'!$L$10:$L$209,'Beneficiaries WP'!L$5)+SUMIFS('1.5 Other costs'!$O$10:$O$309,'1.5 Other costs'!$A$10:$A$309,'Beneficiaries WP'!$A88,'1.5 Other costs'!$L$10:$L$309,'Beneficiaries WP'!L$5)</f>
        <v>0</v>
      </c>
      <c r="M88" s="343">
        <f>SUMIFS('1.1 Staff cost'!$N$11:$N$102,'1.1 Staff cost'!$A$11:$A$102,'Beneficiaries WP'!$A88,'1.1 Staff cost'!$K$11:$K$102,'Beneficiaries WP'!M$5)+SUMIFS('1.2Travel cost&amp;1.3ind.sup. '!$T$11:$T$1306,'1.2Travel cost&amp;1.3ind.sup. '!$A$11:$A$1306,'Beneficiaries WP'!$A88,'1.2Travel cost&amp;1.3ind.sup. '!$L$11:$L$1306,'Beneficiaries WP'!M$5)+SUMIFS('1.2Travel cost&amp;1.3ind.sup. '!$U$11:$U$1306,'1.2Travel cost&amp;1.3ind.sup. '!$A$11:$A$1306,'Beneficiaries WP'!$A88,'1.2Travel cost&amp;1.3ind.sup. '!$L$11:$L$1306,'Beneficiaries WP'!M$5)+SUMIFS('1.4 Equipment'!$T$10:$T$209,'1.4 Equipment'!$A$10:$A$209,'Beneficiaries WP'!$A88,'1.4 Equipment'!$L$10:$L$209,'Beneficiaries WP'!M$5)+SUMIFS('1.5 Other costs'!$O$10:$O$309,'1.5 Other costs'!$A$10:$A$309,'Beneficiaries WP'!$A88,'1.5 Other costs'!$L$10:$L$309,'Beneficiaries WP'!M$5)</f>
        <v>0</v>
      </c>
      <c r="N88" s="343">
        <f>SUMIFS('1.1 Staff cost'!$N$11:$N$102,'1.1 Staff cost'!$A$11:$A$102,'Beneficiaries WP'!$A88,'1.1 Staff cost'!$K$11:$K$102,'Beneficiaries WP'!N$5)+SUMIFS('1.2Travel cost&amp;1.3ind.sup. '!$T$11:$T$1306,'1.2Travel cost&amp;1.3ind.sup. '!$A$11:$A$1306,'Beneficiaries WP'!$A88,'1.2Travel cost&amp;1.3ind.sup. '!$L$11:$L$1306,'Beneficiaries WP'!N$5)+SUMIFS('1.2Travel cost&amp;1.3ind.sup. '!$U$11:$U$1306,'1.2Travel cost&amp;1.3ind.sup. '!$A$11:$A$1306,'Beneficiaries WP'!$A88,'1.2Travel cost&amp;1.3ind.sup. '!$L$11:$L$1306,'Beneficiaries WP'!N$5)+SUMIFS('1.4 Equipment'!$T$10:$T$209,'1.4 Equipment'!$A$10:$A$209,'Beneficiaries WP'!$A88,'1.4 Equipment'!$L$10:$L$209,'Beneficiaries WP'!N$5)+SUMIFS('1.5 Other costs'!$O$10:$O$309,'1.5 Other costs'!$A$10:$A$309,'Beneficiaries WP'!$A88,'1.5 Other costs'!$L$10:$L$309,'Beneficiaries WP'!N$5)</f>
        <v>0</v>
      </c>
      <c r="O88" s="343">
        <f>SUMIFS('1.1 Staff cost'!$N$11:$N$102,'1.1 Staff cost'!$A$11:$A$102,'Beneficiaries WP'!$A88,'1.1 Staff cost'!$K$11:$K$102,'Beneficiaries WP'!O$5)+SUMIFS('1.2Travel cost&amp;1.3ind.sup. '!$T$11:$T$1306,'1.2Travel cost&amp;1.3ind.sup. '!$A$11:$A$1306,'Beneficiaries WP'!$A88,'1.2Travel cost&amp;1.3ind.sup. '!$L$11:$L$1306,'Beneficiaries WP'!O$5)+SUMIFS('1.2Travel cost&amp;1.3ind.sup. '!$U$11:$U$1306,'1.2Travel cost&amp;1.3ind.sup. '!$A$11:$A$1306,'Beneficiaries WP'!$A88,'1.2Travel cost&amp;1.3ind.sup. '!$L$11:$L$1306,'Beneficiaries WP'!O$5)+SUMIFS('1.4 Equipment'!$T$10:$T$209,'1.4 Equipment'!$A$10:$A$209,'Beneficiaries WP'!$A88,'1.4 Equipment'!$L$10:$L$209,'Beneficiaries WP'!O$5)+SUMIFS('1.5 Other costs'!$O$10:$O$309,'1.5 Other costs'!$A$10:$A$309,'Beneficiaries WP'!$A88,'1.5 Other costs'!$L$10:$L$309,'Beneficiaries WP'!O$5)</f>
        <v>0</v>
      </c>
      <c r="P88" s="341">
        <f t="shared" si="6"/>
        <v>0</v>
      </c>
      <c r="Q88" s="344" t="str">
        <f t="shared" si="7"/>
        <v/>
      </c>
      <c r="R88" s="342" t="e">
        <f>+(P88*$R$7)*('Summary Financial Statement'!$K$24/'Summary Financial Statement'!$H$24)</f>
        <v>#DIV/0!</v>
      </c>
      <c r="S88" s="445" t="e">
        <f>+Beneficiaries!#REF!</f>
        <v>#REF!</v>
      </c>
      <c r="T88" s="445" t="e">
        <f>+Beneficiaries!#REF!</f>
        <v>#REF!</v>
      </c>
      <c r="U88" s="443" t="str">
        <f>IF(Beneficiaries!L88=0,"",Beneficiaries!L88)</f>
        <v/>
      </c>
      <c r="V88" s="444" t="str">
        <f>IF(Beneficiaries!M88=0,"",Beneficiaries!M88)</f>
        <v/>
      </c>
      <c r="W88" s="354" t="e">
        <f>#REF!</f>
        <v>#REF!</v>
      </c>
      <c r="X88" s="75"/>
      <c r="Y88" s="12" t="str">
        <f t="shared" si="8"/>
        <v/>
      </c>
      <c r="Z88" s="336"/>
      <c r="AA88" s="333">
        <f>+DAYS360('Summary Financial Statement'!$I$9,'Summary Financial Statement'!$L$9)/30</f>
        <v>0</v>
      </c>
      <c r="AB88" s="334">
        <f t="shared" si="9"/>
        <v>0</v>
      </c>
      <c r="AC88" s="335">
        <f>IF(Y88="",0,'Summary Financial Statement'!$Q$22*'Summary Financial Statement'!$E$24*'Beneficiaries WP'!Q88*'Beneficiaries WP'!$AB88)</f>
        <v>0</v>
      </c>
    </row>
    <row r="89" spans="1:29" ht="13.5" x14ac:dyDescent="0.25">
      <c r="A89" s="141" t="s">
        <v>226</v>
      </c>
      <c r="B89" s="437">
        <f>+Beneficiaries!B89</f>
        <v>0</v>
      </c>
      <c r="C89" s="435">
        <f>+Beneficiaries!C89</f>
        <v>0</v>
      </c>
      <c r="D89" s="343">
        <f>SUMIFS('1.1 Staff cost'!$N$11:$N$102,'1.1 Staff cost'!$A$11:$A$102,'Beneficiaries WP'!$A89,'1.1 Staff cost'!$K$11:$K$102,'Beneficiaries WP'!D$5)+SUMIFS('1.2Travel cost&amp;1.3ind.sup. '!$T$11:$T$1306,'1.2Travel cost&amp;1.3ind.sup. '!$A$11:$A$1306,'Beneficiaries WP'!$A89,'1.2Travel cost&amp;1.3ind.sup. '!$L$11:$L$1306,'Beneficiaries WP'!D$5)+SUMIFS('1.2Travel cost&amp;1.3ind.sup. '!$U$11:$U$1306,'1.2Travel cost&amp;1.3ind.sup. '!$A$11:$A$1306,'Beneficiaries WP'!$A89,'1.2Travel cost&amp;1.3ind.sup. '!$L$11:$L$1306,'Beneficiaries WP'!D$5)+SUMIFS('1.4 Equipment'!$T$10:$T$209,'1.4 Equipment'!$A$10:$A$209,'Beneficiaries WP'!$A89,'1.4 Equipment'!$L$10:$L$209,'Beneficiaries WP'!D$5)+SUMIFS('1.5 Other costs'!$O$10:$O$309,'1.5 Other costs'!$A$10:$A$309,'Beneficiaries WP'!$A89,'1.5 Other costs'!$L$10:$L$309,'Beneficiaries WP'!D$5)</f>
        <v>0</v>
      </c>
      <c r="E89" s="343">
        <f>SUMIFS('1.1 Staff cost'!$N$11:$N$102,'1.1 Staff cost'!$A$11:$A$102,'Beneficiaries WP'!$A89,'1.1 Staff cost'!$K$11:$K$102,'Beneficiaries WP'!E$5)+SUMIFS('1.2Travel cost&amp;1.3ind.sup. '!$T$11:$T$1306,'1.2Travel cost&amp;1.3ind.sup. '!$A$11:$A$1306,'Beneficiaries WP'!$A89,'1.2Travel cost&amp;1.3ind.sup. '!$L$11:$L$1306,'Beneficiaries WP'!E$5)+SUMIFS('1.2Travel cost&amp;1.3ind.sup. '!$U$11:$U$1306,'1.2Travel cost&amp;1.3ind.sup. '!$A$11:$A$1306,'Beneficiaries WP'!$A89,'1.2Travel cost&amp;1.3ind.sup. '!$L$11:$L$1306,'Beneficiaries WP'!E$5)+SUMIFS('1.4 Equipment'!$T$10:$T$209,'1.4 Equipment'!$A$10:$A$209,'Beneficiaries WP'!$A89,'1.4 Equipment'!$L$10:$L$209,'Beneficiaries WP'!E$5)+SUMIFS('1.5 Other costs'!$O$10:$O$309,'1.5 Other costs'!$A$10:$A$309,'Beneficiaries WP'!$A89,'1.5 Other costs'!$L$10:$L$309,'Beneficiaries WP'!E$5)</f>
        <v>0</v>
      </c>
      <c r="F89" s="343">
        <f>SUMIFS('1.1 Staff cost'!$N$11:$N$102,'1.1 Staff cost'!$A$11:$A$102,'Beneficiaries WP'!$A89,'1.1 Staff cost'!$K$11:$K$102,'Beneficiaries WP'!F$5)+SUMIFS('1.2Travel cost&amp;1.3ind.sup. '!$T$11:$T$1306,'1.2Travel cost&amp;1.3ind.sup. '!$A$11:$A$1306,'Beneficiaries WP'!$A89,'1.2Travel cost&amp;1.3ind.sup. '!$L$11:$L$1306,'Beneficiaries WP'!F$5)+SUMIFS('1.2Travel cost&amp;1.3ind.sup. '!$U$11:$U$1306,'1.2Travel cost&amp;1.3ind.sup. '!$A$11:$A$1306,'Beneficiaries WP'!$A89,'1.2Travel cost&amp;1.3ind.sup. '!$L$11:$L$1306,'Beneficiaries WP'!F$5)+SUMIFS('1.4 Equipment'!$T$10:$T$209,'1.4 Equipment'!$A$10:$A$209,'Beneficiaries WP'!$A89,'1.4 Equipment'!$L$10:$L$209,'Beneficiaries WP'!F$5)+SUMIFS('1.5 Other costs'!$O$10:$O$309,'1.5 Other costs'!$A$10:$A$309,'Beneficiaries WP'!$A89,'1.5 Other costs'!$L$10:$L$309,'Beneficiaries WP'!F$5)</f>
        <v>0</v>
      </c>
      <c r="G89" s="343">
        <f>SUMIFS('1.1 Staff cost'!$N$11:$N$102,'1.1 Staff cost'!$A$11:$A$102,'Beneficiaries WP'!$A89,'1.1 Staff cost'!$K$11:$K$102,'Beneficiaries WP'!G$5)+SUMIFS('1.2Travel cost&amp;1.3ind.sup. '!$T$11:$T$1306,'1.2Travel cost&amp;1.3ind.sup. '!$A$11:$A$1306,'Beneficiaries WP'!$A89,'1.2Travel cost&amp;1.3ind.sup. '!$L$11:$L$1306,'Beneficiaries WP'!G$5)+SUMIFS('1.2Travel cost&amp;1.3ind.sup. '!$U$11:$U$1306,'1.2Travel cost&amp;1.3ind.sup. '!$A$11:$A$1306,'Beneficiaries WP'!$A89,'1.2Travel cost&amp;1.3ind.sup. '!$L$11:$L$1306,'Beneficiaries WP'!G$5)+SUMIFS('1.4 Equipment'!$T$10:$T$209,'1.4 Equipment'!$A$10:$A$209,'Beneficiaries WP'!$A89,'1.4 Equipment'!$L$10:$L$209,'Beneficiaries WP'!G$5)+SUMIFS('1.5 Other costs'!$O$10:$O$309,'1.5 Other costs'!$A$10:$A$309,'Beneficiaries WP'!$A89,'1.5 Other costs'!$L$10:$L$309,'Beneficiaries WP'!G$5)</f>
        <v>0</v>
      </c>
      <c r="H89" s="343">
        <f>SUMIFS('1.1 Staff cost'!$N$11:$N$102,'1.1 Staff cost'!$A$11:$A$102,'Beneficiaries WP'!$A89,'1.1 Staff cost'!$K$11:$K$102,'Beneficiaries WP'!H$5)+SUMIFS('1.2Travel cost&amp;1.3ind.sup. '!$T$11:$T$1306,'1.2Travel cost&amp;1.3ind.sup. '!$A$11:$A$1306,'Beneficiaries WP'!$A89,'1.2Travel cost&amp;1.3ind.sup. '!$L$11:$L$1306,'Beneficiaries WP'!H$5)+SUMIFS('1.2Travel cost&amp;1.3ind.sup. '!$U$11:$U$1306,'1.2Travel cost&amp;1.3ind.sup. '!$A$11:$A$1306,'Beneficiaries WP'!$A89,'1.2Travel cost&amp;1.3ind.sup. '!$L$11:$L$1306,'Beneficiaries WP'!H$5)+SUMIFS('1.4 Equipment'!$T$10:$T$209,'1.4 Equipment'!$A$10:$A$209,'Beneficiaries WP'!$A89,'1.4 Equipment'!$L$10:$L$209,'Beneficiaries WP'!H$5)+SUMIFS('1.5 Other costs'!$O$10:$O$309,'1.5 Other costs'!$A$10:$A$309,'Beneficiaries WP'!$A89,'1.5 Other costs'!$L$10:$L$309,'Beneficiaries WP'!H$5)</f>
        <v>0</v>
      </c>
      <c r="I89" s="343">
        <f>SUMIFS('1.1 Staff cost'!$N$11:$N$102,'1.1 Staff cost'!$A$11:$A$102,'Beneficiaries WP'!$A89,'1.1 Staff cost'!$K$11:$K$102,'Beneficiaries WP'!I$5)+SUMIFS('1.2Travel cost&amp;1.3ind.sup. '!$T$11:$T$1306,'1.2Travel cost&amp;1.3ind.sup. '!$A$11:$A$1306,'Beneficiaries WP'!$A89,'1.2Travel cost&amp;1.3ind.sup. '!$L$11:$L$1306,'Beneficiaries WP'!I$5)+SUMIFS('1.2Travel cost&amp;1.3ind.sup. '!$U$11:$U$1306,'1.2Travel cost&amp;1.3ind.sup. '!$A$11:$A$1306,'Beneficiaries WP'!$A89,'1.2Travel cost&amp;1.3ind.sup. '!$L$11:$L$1306,'Beneficiaries WP'!I$5)+SUMIFS('1.4 Equipment'!$T$10:$T$209,'1.4 Equipment'!$A$10:$A$209,'Beneficiaries WP'!$A89,'1.4 Equipment'!$L$10:$L$209,'Beneficiaries WP'!I$5)+SUMIFS('1.5 Other costs'!$O$10:$O$309,'1.5 Other costs'!$A$10:$A$309,'Beneficiaries WP'!$A89,'1.5 Other costs'!$L$10:$L$309,'Beneficiaries WP'!I$5)</f>
        <v>0</v>
      </c>
      <c r="J89" s="343">
        <f>SUMIFS('1.1 Staff cost'!$N$11:$N$102,'1.1 Staff cost'!$A$11:$A$102,'Beneficiaries WP'!$A89,'1.1 Staff cost'!$K$11:$K$102,'Beneficiaries WP'!J$5)+SUMIFS('1.2Travel cost&amp;1.3ind.sup. '!$T$11:$T$1306,'1.2Travel cost&amp;1.3ind.sup. '!$A$11:$A$1306,'Beneficiaries WP'!$A89,'1.2Travel cost&amp;1.3ind.sup. '!$L$11:$L$1306,'Beneficiaries WP'!J$5)+SUMIFS('1.2Travel cost&amp;1.3ind.sup. '!$U$11:$U$1306,'1.2Travel cost&amp;1.3ind.sup. '!$A$11:$A$1306,'Beneficiaries WP'!$A89,'1.2Travel cost&amp;1.3ind.sup. '!$L$11:$L$1306,'Beneficiaries WP'!J$5)+SUMIFS('1.4 Equipment'!$T$10:$T$209,'1.4 Equipment'!$A$10:$A$209,'Beneficiaries WP'!$A89,'1.4 Equipment'!$L$10:$L$209,'Beneficiaries WP'!J$5)+SUMIFS('1.5 Other costs'!$O$10:$O$309,'1.5 Other costs'!$A$10:$A$309,'Beneficiaries WP'!$A89,'1.5 Other costs'!$L$10:$L$309,'Beneficiaries WP'!J$5)</f>
        <v>0</v>
      </c>
      <c r="K89" s="343">
        <f>SUMIFS('1.1 Staff cost'!$N$11:$N$102,'1.1 Staff cost'!$A$11:$A$102,'Beneficiaries WP'!$A89,'1.1 Staff cost'!$K$11:$K$102,'Beneficiaries WP'!K$5)+SUMIFS('1.2Travel cost&amp;1.3ind.sup. '!$T$11:$T$1306,'1.2Travel cost&amp;1.3ind.sup. '!$A$11:$A$1306,'Beneficiaries WP'!$A89,'1.2Travel cost&amp;1.3ind.sup. '!$L$11:$L$1306,'Beneficiaries WP'!K$5)+SUMIFS('1.2Travel cost&amp;1.3ind.sup. '!$U$11:$U$1306,'1.2Travel cost&amp;1.3ind.sup. '!$A$11:$A$1306,'Beneficiaries WP'!$A89,'1.2Travel cost&amp;1.3ind.sup. '!$L$11:$L$1306,'Beneficiaries WP'!K$5)+SUMIFS('1.4 Equipment'!$T$10:$T$209,'1.4 Equipment'!$A$10:$A$209,'Beneficiaries WP'!$A89,'1.4 Equipment'!$L$10:$L$209,'Beneficiaries WP'!K$5)+SUMIFS('1.5 Other costs'!$O$10:$O$309,'1.5 Other costs'!$A$10:$A$309,'Beneficiaries WP'!$A89,'1.5 Other costs'!$L$10:$L$309,'Beneficiaries WP'!K$5)</f>
        <v>0</v>
      </c>
      <c r="L89" s="343">
        <f>SUMIFS('1.1 Staff cost'!$N$11:$N$102,'1.1 Staff cost'!$A$11:$A$102,'Beneficiaries WP'!$A89,'1.1 Staff cost'!$K$11:$K$102,'Beneficiaries WP'!L$5)+SUMIFS('1.2Travel cost&amp;1.3ind.sup. '!$T$11:$T$1306,'1.2Travel cost&amp;1.3ind.sup. '!$A$11:$A$1306,'Beneficiaries WP'!$A89,'1.2Travel cost&amp;1.3ind.sup. '!$L$11:$L$1306,'Beneficiaries WP'!L$5)+SUMIFS('1.2Travel cost&amp;1.3ind.sup. '!$U$11:$U$1306,'1.2Travel cost&amp;1.3ind.sup. '!$A$11:$A$1306,'Beneficiaries WP'!$A89,'1.2Travel cost&amp;1.3ind.sup. '!$L$11:$L$1306,'Beneficiaries WP'!L$5)+SUMIFS('1.4 Equipment'!$T$10:$T$209,'1.4 Equipment'!$A$10:$A$209,'Beneficiaries WP'!$A89,'1.4 Equipment'!$L$10:$L$209,'Beneficiaries WP'!L$5)+SUMIFS('1.5 Other costs'!$O$10:$O$309,'1.5 Other costs'!$A$10:$A$309,'Beneficiaries WP'!$A89,'1.5 Other costs'!$L$10:$L$309,'Beneficiaries WP'!L$5)</f>
        <v>0</v>
      </c>
      <c r="M89" s="343">
        <f>SUMIFS('1.1 Staff cost'!$N$11:$N$102,'1.1 Staff cost'!$A$11:$A$102,'Beneficiaries WP'!$A89,'1.1 Staff cost'!$K$11:$K$102,'Beneficiaries WP'!M$5)+SUMIFS('1.2Travel cost&amp;1.3ind.sup. '!$T$11:$T$1306,'1.2Travel cost&amp;1.3ind.sup. '!$A$11:$A$1306,'Beneficiaries WP'!$A89,'1.2Travel cost&amp;1.3ind.sup. '!$L$11:$L$1306,'Beneficiaries WP'!M$5)+SUMIFS('1.2Travel cost&amp;1.3ind.sup. '!$U$11:$U$1306,'1.2Travel cost&amp;1.3ind.sup. '!$A$11:$A$1306,'Beneficiaries WP'!$A89,'1.2Travel cost&amp;1.3ind.sup. '!$L$11:$L$1306,'Beneficiaries WP'!M$5)+SUMIFS('1.4 Equipment'!$T$10:$T$209,'1.4 Equipment'!$A$10:$A$209,'Beneficiaries WP'!$A89,'1.4 Equipment'!$L$10:$L$209,'Beneficiaries WP'!M$5)+SUMIFS('1.5 Other costs'!$O$10:$O$309,'1.5 Other costs'!$A$10:$A$309,'Beneficiaries WP'!$A89,'1.5 Other costs'!$L$10:$L$309,'Beneficiaries WP'!M$5)</f>
        <v>0</v>
      </c>
      <c r="N89" s="343">
        <f>SUMIFS('1.1 Staff cost'!$N$11:$N$102,'1.1 Staff cost'!$A$11:$A$102,'Beneficiaries WP'!$A89,'1.1 Staff cost'!$K$11:$K$102,'Beneficiaries WP'!N$5)+SUMIFS('1.2Travel cost&amp;1.3ind.sup. '!$T$11:$T$1306,'1.2Travel cost&amp;1.3ind.sup. '!$A$11:$A$1306,'Beneficiaries WP'!$A89,'1.2Travel cost&amp;1.3ind.sup. '!$L$11:$L$1306,'Beneficiaries WP'!N$5)+SUMIFS('1.2Travel cost&amp;1.3ind.sup. '!$U$11:$U$1306,'1.2Travel cost&amp;1.3ind.sup. '!$A$11:$A$1306,'Beneficiaries WP'!$A89,'1.2Travel cost&amp;1.3ind.sup. '!$L$11:$L$1306,'Beneficiaries WP'!N$5)+SUMIFS('1.4 Equipment'!$T$10:$T$209,'1.4 Equipment'!$A$10:$A$209,'Beneficiaries WP'!$A89,'1.4 Equipment'!$L$10:$L$209,'Beneficiaries WP'!N$5)+SUMIFS('1.5 Other costs'!$O$10:$O$309,'1.5 Other costs'!$A$10:$A$309,'Beneficiaries WP'!$A89,'1.5 Other costs'!$L$10:$L$309,'Beneficiaries WP'!N$5)</f>
        <v>0</v>
      </c>
      <c r="O89" s="343">
        <f>SUMIFS('1.1 Staff cost'!$N$11:$N$102,'1.1 Staff cost'!$A$11:$A$102,'Beneficiaries WP'!$A89,'1.1 Staff cost'!$K$11:$K$102,'Beneficiaries WP'!O$5)+SUMIFS('1.2Travel cost&amp;1.3ind.sup. '!$T$11:$T$1306,'1.2Travel cost&amp;1.3ind.sup. '!$A$11:$A$1306,'Beneficiaries WP'!$A89,'1.2Travel cost&amp;1.3ind.sup. '!$L$11:$L$1306,'Beneficiaries WP'!O$5)+SUMIFS('1.2Travel cost&amp;1.3ind.sup. '!$U$11:$U$1306,'1.2Travel cost&amp;1.3ind.sup. '!$A$11:$A$1306,'Beneficiaries WP'!$A89,'1.2Travel cost&amp;1.3ind.sup. '!$L$11:$L$1306,'Beneficiaries WP'!O$5)+SUMIFS('1.4 Equipment'!$T$10:$T$209,'1.4 Equipment'!$A$10:$A$209,'Beneficiaries WP'!$A89,'1.4 Equipment'!$L$10:$L$209,'Beneficiaries WP'!O$5)+SUMIFS('1.5 Other costs'!$O$10:$O$309,'1.5 Other costs'!$A$10:$A$309,'Beneficiaries WP'!$A89,'1.5 Other costs'!$L$10:$L$309,'Beneficiaries WP'!O$5)</f>
        <v>0</v>
      </c>
      <c r="P89" s="341">
        <f t="shared" si="6"/>
        <v>0</v>
      </c>
      <c r="Q89" s="344" t="str">
        <f t="shared" si="7"/>
        <v/>
      </c>
      <c r="R89" s="342" t="e">
        <f>+(P89*$R$7)*('Summary Financial Statement'!$K$24/'Summary Financial Statement'!$H$24)</f>
        <v>#DIV/0!</v>
      </c>
      <c r="S89" s="445" t="e">
        <f>+Beneficiaries!#REF!</f>
        <v>#REF!</v>
      </c>
      <c r="T89" s="445" t="e">
        <f>+Beneficiaries!#REF!</f>
        <v>#REF!</v>
      </c>
      <c r="U89" s="443" t="str">
        <f>IF(Beneficiaries!L89=0,"",Beneficiaries!L89)</f>
        <v/>
      </c>
      <c r="V89" s="444" t="str">
        <f>IF(Beneficiaries!M89=0,"",Beneficiaries!M89)</f>
        <v/>
      </c>
      <c r="W89" s="354" t="e">
        <f>#REF!</f>
        <v>#REF!</v>
      </c>
      <c r="X89" s="75"/>
      <c r="Y89" s="12" t="str">
        <f t="shared" si="8"/>
        <v/>
      </c>
      <c r="Z89" s="336"/>
      <c r="AA89" s="333">
        <f>+DAYS360('Summary Financial Statement'!$I$9,'Summary Financial Statement'!$L$9)/30</f>
        <v>0</v>
      </c>
      <c r="AB89" s="334">
        <f t="shared" si="9"/>
        <v>0</v>
      </c>
      <c r="AC89" s="335">
        <f>IF(Y89="",0,'Summary Financial Statement'!$Q$22*'Summary Financial Statement'!$E$24*'Beneficiaries WP'!Q89*'Beneficiaries WP'!$AB89)</f>
        <v>0</v>
      </c>
    </row>
    <row r="90" spans="1:29" ht="13.5" x14ac:dyDescent="0.25">
      <c r="A90" s="141" t="s">
        <v>227</v>
      </c>
      <c r="B90" s="437">
        <f>+Beneficiaries!B90</f>
        <v>0</v>
      </c>
      <c r="C90" s="435">
        <f>+Beneficiaries!C90</f>
        <v>0</v>
      </c>
      <c r="D90" s="343">
        <f>SUMIFS('1.1 Staff cost'!$N$11:$N$102,'1.1 Staff cost'!$A$11:$A$102,'Beneficiaries WP'!$A90,'1.1 Staff cost'!$K$11:$K$102,'Beneficiaries WP'!D$5)+SUMIFS('1.2Travel cost&amp;1.3ind.sup. '!$T$11:$T$1306,'1.2Travel cost&amp;1.3ind.sup. '!$A$11:$A$1306,'Beneficiaries WP'!$A90,'1.2Travel cost&amp;1.3ind.sup. '!$L$11:$L$1306,'Beneficiaries WP'!D$5)+SUMIFS('1.2Travel cost&amp;1.3ind.sup. '!$U$11:$U$1306,'1.2Travel cost&amp;1.3ind.sup. '!$A$11:$A$1306,'Beneficiaries WP'!$A90,'1.2Travel cost&amp;1.3ind.sup. '!$L$11:$L$1306,'Beneficiaries WP'!D$5)+SUMIFS('1.4 Equipment'!$T$10:$T$209,'1.4 Equipment'!$A$10:$A$209,'Beneficiaries WP'!$A90,'1.4 Equipment'!$L$10:$L$209,'Beneficiaries WP'!D$5)+SUMIFS('1.5 Other costs'!$O$10:$O$309,'1.5 Other costs'!$A$10:$A$309,'Beneficiaries WP'!$A90,'1.5 Other costs'!$L$10:$L$309,'Beneficiaries WP'!D$5)</f>
        <v>0</v>
      </c>
      <c r="E90" s="343">
        <f>SUMIFS('1.1 Staff cost'!$N$11:$N$102,'1.1 Staff cost'!$A$11:$A$102,'Beneficiaries WP'!$A90,'1.1 Staff cost'!$K$11:$K$102,'Beneficiaries WP'!E$5)+SUMIFS('1.2Travel cost&amp;1.3ind.sup. '!$T$11:$T$1306,'1.2Travel cost&amp;1.3ind.sup. '!$A$11:$A$1306,'Beneficiaries WP'!$A90,'1.2Travel cost&amp;1.3ind.sup. '!$L$11:$L$1306,'Beneficiaries WP'!E$5)+SUMIFS('1.2Travel cost&amp;1.3ind.sup. '!$U$11:$U$1306,'1.2Travel cost&amp;1.3ind.sup. '!$A$11:$A$1306,'Beneficiaries WP'!$A90,'1.2Travel cost&amp;1.3ind.sup. '!$L$11:$L$1306,'Beneficiaries WP'!E$5)+SUMIFS('1.4 Equipment'!$T$10:$T$209,'1.4 Equipment'!$A$10:$A$209,'Beneficiaries WP'!$A90,'1.4 Equipment'!$L$10:$L$209,'Beneficiaries WP'!E$5)+SUMIFS('1.5 Other costs'!$O$10:$O$309,'1.5 Other costs'!$A$10:$A$309,'Beneficiaries WP'!$A90,'1.5 Other costs'!$L$10:$L$309,'Beneficiaries WP'!E$5)</f>
        <v>0</v>
      </c>
      <c r="F90" s="343">
        <f>SUMIFS('1.1 Staff cost'!$N$11:$N$102,'1.1 Staff cost'!$A$11:$A$102,'Beneficiaries WP'!$A90,'1.1 Staff cost'!$K$11:$K$102,'Beneficiaries WP'!F$5)+SUMIFS('1.2Travel cost&amp;1.3ind.sup. '!$T$11:$T$1306,'1.2Travel cost&amp;1.3ind.sup. '!$A$11:$A$1306,'Beneficiaries WP'!$A90,'1.2Travel cost&amp;1.3ind.sup. '!$L$11:$L$1306,'Beneficiaries WP'!F$5)+SUMIFS('1.2Travel cost&amp;1.3ind.sup. '!$U$11:$U$1306,'1.2Travel cost&amp;1.3ind.sup. '!$A$11:$A$1306,'Beneficiaries WP'!$A90,'1.2Travel cost&amp;1.3ind.sup. '!$L$11:$L$1306,'Beneficiaries WP'!F$5)+SUMIFS('1.4 Equipment'!$T$10:$T$209,'1.4 Equipment'!$A$10:$A$209,'Beneficiaries WP'!$A90,'1.4 Equipment'!$L$10:$L$209,'Beneficiaries WP'!F$5)+SUMIFS('1.5 Other costs'!$O$10:$O$309,'1.5 Other costs'!$A$10:$A$309,'Beneficiaries WP'!$A90,'1.5 Other costs'!$L$10:$L$309,'Beneficiaries WP'!F$5)</f>
        <v>0</v>
      </c>
      <c r="G90" s="343">
        <f>SUMIFS('1.1 Staff cost'!$N$11:$N$102,'1.1 Staff cost'!$A$11:$A$102,'Beneficiaries WP'!$A90,'1.1 Staff cost'!$K$11:$K$102,'Beneficiaries WP'!G$5)+SUMIFS('1.2Travel cost&amp;1.3ind.sup. '!$T$11:$T$1306,'1.2Travel cost&amp;1.3ind.sup. '!$A$11:$A$1306,'Beneficiaries WP'!$A90,'1.2Travel cost&amp;1.3ind.sup. '!$L$11:$L$1306,'Beneficiaries WP'!G$5)+SUMIFS('1.2Travel cost&amp;1.3ind.sup. '!$U$11:$U$1306,'1.2Travel cost&amp;1.3ind.sup. '!$A$11:$A$1306,'Beneficiaries WP'!$A90,'1.2Travel cost&amp;1.3ind.sup. '!$L$11:$L$1306,'Beneficiaries WP'!G$5)+SUMIFS('1.4 Equipment'!$T$10:$T$209,'1.4 Equipment'!$A$10:$A$209,'Beneficiaries WP'!$A90,'1.4 Equipment'!$L$10:$L$209,'Beneficiaries WP'!G$5)+SUMIFS('1.5 Other costs'!$O$10:$O$309,'1.5 Other costs'!$A$10:$A$309,'Beneficiaries WP'!$A90,'1.5 Other costs'!$L$10:$L$309,'Beneficiaries WP'!G$5)</f>
        <v>0</v>
      </c>
      <c r="H90" s="343">
        <f>SUMIFS('1.1 Staff cost'!$N$11:$N$102,'1.1 Staff cost'!$A$11:$A$102,'Beneficiaries WP'!$A90,'1.1 Staff cost'!$K$11:$K$102,'Beneficiaries WP'!H$5)+SUMIFS('1.2Travel cost&amp;1.3ind.sup. '!$T$11:$T$1306,'1.2Travel cost&amp;1.3ind.sup. '!$A$11:$A$1306,'Beneficiaries WP'!$A90,'1.2Travel cost&amp;1.3ind.sup. '!$L$11:$L$1306,'Beneficiaries WP'!H$5)+SUMIFS('1.2Travel cost&amp;1.3ind.sup. '!$U$11:$U$1306,'1.2Travel cost&amp;1.3ind.sup. '!$A$11:$A$1306,'Beneficiaries WP'!$A90,'1.2Travel cost&amp;1.3ind.sup. '!$L$11:$L$1306,'Beneficiaries WP'!H$5)+SUMIFS('1.4 Equipment'!$T$10:$T$209,'1.4 Equipment'!$A$10:$A$209,'Beneficiaries WP'!$A90,'1.4 Equipment'!$L$10:$L$209,'Beneficiaries WP'!H$5)+SUMIFS('1.5 Other costs'!$O$10:$O$309,'1.5 Other costs'!$A$10:$A$309,'Beneficiaries WP'!$A90,'1.5 Other costs'!$L$10:$L$309,'Beneficiaries WP'!H$5)</f>
        <v>0</v>
      </c>
      <c r="I90" s="343">
        <f>SUMIFS('1.1 Staff cost'!$N$11:$N$102,'1.1 Staff cost'!$A$11:$A$102,'Beneficiaries WP'!$A90,'1.1 Staff cost'!$K$11:$K$102,'Beneficiaries WP'!I$5)+SUMIFS('1.2Travel cost&amp;1.3ind.sup. '!$T$11:$T$1306,'1.2Travel cost&amp;1.3ind.sup. '!$A$11:$A$1306,'Beneficiaries WP'!$A90,'1.2Travel cost&amp;1.3ind.sup. '!$L$11:$L$1306,'Beneficiaries WP'!I$5)+SUMIFS('1.2Travel cost&amp;1.3ind.sup. '!$U$11:$U$1306,'1.2Travel cost&amp;1.3ind.sup. '!$A$11:$A$1306,'Beneficiaries WP'!$A90,'1.2Travel cost&amp;1.3ind.sup. '!$L$11:$L$1306,'Beneficiaries WP'!I$5)+SUMIFS('1.4 Equipment'!$T$10:$T$209,'1.4 Equipment'!$A$10:$A$209,'Beneficiaries WP'!$A90,'1.4 Equipment'!$L$10:$L$209,'Beneficiaries WP'!I$5)+SUMIFS('1.5 Other costs'!$O$10:$O$309,'1.5 Other costs'!$A$10:$A$309,'Beneficiaries WP'!$A90,'1.5 Other costs'!$L$10:$L$309,'Beneficiaries WP'!I$5)</f>
        <v>0</v>
      </c>
      <c r="J90" s="343">
        <f>SUMIFS('1.1 Staff cost'!$N$11:$N$102,'1.1 Staff cost'!$A$11:$A$102,'Beneficiaries WP'!$A90,'1.1 Staff cost'!$K$11:$K$102,'Beneficiaries WP'!J$5)+SUMIFS('1.2Travel cost&amp;1.3ind.sup. '!$T$11:$T$1306,'1.2Travel cost&amp;1.3ind.sup. '!$A$11:$A$1306,'Beneficiaries WP'!$A90,'1.2Travel cost&amp;1.3ind.sup. '!$L$11:$L$1306,'Beneficiaries WP'!J$5)+SUMIFS('1.2Travel cost&amp;1.3ind.sup. '!$U$11:$U$1306,'1.2Travel cost&amp;1.3ind.sup. '!$A$11:$A$1306,'Beneficiaries WP'!$A90,'1.2Travel cost&amp;1.3ind.sup. '!$L$11:$L$1306,'Beneficiaries WP'!J$5)+SUMIFS('1.4 Equipment'!$T$10:$T$209,'1.4 Equipment'!$A$10:$A$209,'Beneficiaries WP'!$A90,'1.4 Equipment'!$L$10:$L$209,'Beneficiaries WP'!J$5)+SUMIFS('1.5 Other costs'!$O$10:$O$309,'1.5 Other costs'!$A$10:$A$309,'Beneficiaries WP'!$A90,'1.5 Other costs'!$L$10:$L$309,'Beneficiaries WP'!J$5)</f>
        <v>0</v>
      </c>
      <c r="K90" s="343">
        <f>SUMIFS('1.1 Staff cost'!$N$11:$N$102,'1.1 Staff cost'!$A$11:$A$102,'Beneficiaries WP'!$A90,'1.1 Staff cost'!$K$11:$K$102,'Beneficiaries WP'!K$5)+SUMIFS('1.2Travel cost&amp;1.3ind.sup. '!$T$11:$T$1306,'1.2Travel cost&amp;1.3ind.sup. '!$A$11:$A$1306,'Beneficiaries WP'!$A90,'1.2Travel cost&amp;1.3ind.sup. '!$L$11:$L$1306,'Beneficiaries WP'!K$5)+SUMIFS('1.2Travel cost&amp;1.3ind.sup. '!$U$11:$U$1306,'1.2Travel cost&amp;1.3ind.sup. '!$A$11:$A$1306,'Beneficiaries WP'!$A90,'1.2Travel cost&amp;1.3ind.sup. '!$L$11:$L$1306,'Beneficiaries WP'!K$5)+SUMIFS('1.4 Equipment'!$T$10:$T$209,'1.4 Equipment'!$A$10:$A$209,'Beneficiaries WP'!$A90,'1.4 Equipment'!$L$10:$L$209,'Beneficiaries WP'!K$5)+SUMIFS('1.5 Other costs'!$O$10:$O$309,'1.5 Other costs'!$A$10:$A$309,'Beneficiaries WP'!$A90,'1.5 Other costs'!$L$10:$L$309,'Beneficiaries WP'!K$5)</f>
        <v>0</v>
      </c>
      <c r="L90" s="343">
        <f>SUMIFS('1.1 Staff cost'!$N$11:$N$102,'1.1 Staff cost'!$A$11:$A$102,'Beneficiaries WP'!$A90,'1.1 Staff cost'!$K$11:$K$102,'Beneficiaries WP'!L$5)+SUMIFS('1.2Travel cost&amp;1.3ind.sup. '!$T$11:$T$1306,'1.2Travel cost&amp;1.3ind.sup. '!$A$11:$A$1306,'Beneficiaries WP'!$A90,'1.2Travel cost&amp;1.3ind.sup. '!$L$11:$L$1306,'Beneficiaries WP'!L$5)+SUMIFS('1.2Travel cost&amp;1.3ind.sup. '!$U$11:$U$1306,'1.2Travel cost&amp;1.3ind.sup. '!$A$11:$A$1306,'Beneficiaries WP'!$A90,'1.2Travel cost&amp;1.3ind.sup. '!$L$11:$L$1306,'Beneficiaries WP'!L$5)+SUMIFS('1.4 Equipment'!$T$10:$T$209,'1.4 Equipment'!$A$10:$A$209,'Beneficiaries WP'!$A90,'1.4 Equipment'!$L$10:$L$209,'Beneficiaries WP'!L$5)+SUMIFS('1.5 Other costs'!$O$10:$O$309,'1.5 Other costs'!$A$10:$A$309,'Beneficiaries WP'!$A90,'1.5 Other costs'!$L$10:$L$309,'Beneficiaries WP'!L$5)</f>
        <v>0</v>
      </c>
      <c r="M90" s="343">
        <f>SUMIFS('1.1 Staff cost'!$N$11:$N$102,'1.1 Staff cost'!$A$11:$A$102,'Beneficiaries WP'!$A90,'1.1 Staff cost'!$K$11:$K$102,'Beneficiaries WP'!M$5)+SUMIFS('1.2Travel cost&amp;1.3ind.sup. '!$T$11:$T$1306,'1.2Travel cost&amp;1.3ind.sup. '!$A$11:$A$1306,'Beneficiaries WP'!$A90,'1.2Travel cost&amp;1.3ind.sup. '!$L$11:$L$1306,'Beneficiaries WP'!M$5)+SUMIFS('1.2Travel cost&amp;1.3ind.sup. '!$U$11:$U$1306,'1.2Travel cost&amp;1.3ind.sup. '!$A$11:$A$1306,'Beneficiaries WP'!$A90,'1.2Travel cost&amp;1.3ind.sup. '!$L$11:$L$1306,'Beneficiaries WP'!M$5)+SUMIFS('1.4 Equipment'!$T$10:$T$209,'1.4 Equipment'!$A$10:$A$209,'Beneficiaries WP'!$A90,'1.4 Equipment'!$L$10:$L$209,'Beneficiaries WP'!M$5)+SUMIFS('1.5 Other costs'!$O$10:$O$309,'1.5 Other costs'!$A$10:$A$309,'Beneficiaries WP'!$A90,'1.5 Other costs'!$L$10:$L$309,'Beneficiaries WP'!M$5)</f>
        <v>0</v>
      </c>
      <c r="N90" s="343">
        <f>SUMIFS('1.1 Staff cost'!$N$11:$N$102,'1.1 Staff cost'!$A$11:$A$102,'Beneficiaries WP'!$A90,'1.1 Staff cost'!$K$11:$K$102,'Beneficiaries WP'!N$5)+SUMIFS('1.2Travel cost&amp;1.3ind.sup. '!$T$11:$T$1306,'1.2Travel cost&amp;1.3ind.sup. '!$A$11:$A$1306,'Beneficiaries WP'!$A90,'1.2Travel cost&amp;1.3ind.sup. '!$L$11:$L$1306,'Beneficiaries WP'!N$5)+SUMIFS('1.2Travel cost&amp;1.3ind.sup. '!$U$11:$U$1306,'1.2Travel cost&amp;1.3ind.sup. '!$A$11:$A$1306,'Beneficiaries WP'!$A90,'1.2Travel cost&amp;1.3ind.sup. '!$L$11:$L$1306,'Beneficiaries WP'!N$5)+SUMIFS('1.4 Equipment'!$T$10:$T$209,'1.4 Equipment'!$A$10:$A$209,'Beneficiaries WP'!$A90,'1.4 Equipment'!$L$10:$L$209,'Beneficiaries WP'!N$5)+SUMIFS('1.5 Other costs'!$O$10:$O$309,'1.5 Other costs'!$A$10:$A$309,'Beneficiaries WP'!$A90,'1.5 Other costs'!$L$10:$L$309,'Beneficiaries WP'!N$5)</f>
        <v>0</v>
      </c>
      <c r="O90" s="343">
        <f>SUMIFS('1.1 Staff cost'!$N$11:$N$102,'1.1 Staff cost'!$A$11:$A$102,'Beneficiaries WP'!$A90,'1.1 Staff cost'!$K$11:$K$102,'Beneficiaries WP'!O$5)+SUMIFS('1.2Travel cost&amp;1.3ind.sup. '!$T$11:$T$1306,'1.2Travel cost&amp;1.3ind.sup. '!$A$11:$A$1306,'Beneficiaries WP'!$A90,'1.2Travel cost&amp;1.3ind.sup. '!$L$11:$L$1306,'Beneficiaries WP'!O$5)+SUMIFS('1.2Travel cost&amp;1.3ind.sup. '!$U$11:$U$1306,'1.2Travel cost&amp;1.3ind.sup. '!$A$11:$A$1306,'Beneficiaries WP'!$A90,'1.2Travel cost&amp;1.3ind.sup. '!$L$11:$L$1306,'Beneficiaries WP'!O$5)+SUMIFS('1.4 Equipment'!$T$10:$T$209,'1.4 Equipment'!$A$10:$A$209,'Beneficiaries WP'!$A90,'1.4 Equipment'!$L$10:$L$209,'Beneficiaries WP'!O$5)+SUMIFS('1.5 Other costs'!$O$10:$O$309,'1.5 Other costs'!$A$10:$A$309,'Beneficiaries WP'!$A90,'1.5 Other costs'!$L$10:$L$309,'Beneficiaries WP'!O$5)</f>
        <v>0</v>
      </c>
      <c r="P90" s="341">
        <f t="shared" si="6"/>
        <v>0</v>
      </c>
      <c r="Q90" s="344" t="str">
        <f t="shared" si="7"/>
        <v/>
      </c>
      <c r="R90" s="342" t="e">
        <f>+(P90*$R$7)*('Summary Financial Statement'!$K$24/'Summary Financial Statement'!$H$24)</f>
        <v>#DIV/0!</v>
      </c>
      <c r="S90" s="445" t="e">
        <f>+Beneficiaries!#REF!</f>
        <v>#REF!</v>
      </c>
      <c r="T90" s="445" t="e">
        <f>+Beneficiaries!#REF!</f>
        <v>#REF!</v>
      </c>
      <c r="U90" s="443" t="str">
        <f>IF(Beneficiaries!L90=0,"",Beneficiaries!L90)</f>
        <v/>
      </c>
      <c r="V90" s="444" t="str">
        <f>IF(Beneficiaries!M90=0,"",Beneficiaries!M90)</f>
        <v/>
      </c>
      <c r="W90" s="354" t="e">
        <f>#REF!</f>
        <v>#REF!</v>
      </c>
      <c r="X90" s="75"/>
      <c r="Y90" s="12" t="str">
        <f t="shared" si="8"/>
        <v/>
      </c>
      <c r="Z90" s="336"/>
      <c r="AA90" s="333">
        <f>+DAYS360('Summary Financial Statement'!$I$9,'Summary Financial Statement'!$L$9)/30</f>
        <v>0</v>
      </c>
      <c r="AB90" s="334">
        <f t="shared" si="9"/>
        <v>0</v>
      </c>
      <c r="AC90" s="335">
        <f>IF(Y90="",0,'Summary Financial Statement'!$Q$22*'Summary Financial Statement'!$E$24*'Beneficiaries WP'!Q90*'Beneficiaries WP'!$AB90)</f>
        <v>0</v>
      </c>
    </row>
    <row r="91" spans="1:29" ht="13.5" x14ac:dyDescent="0.25">
      <c r="A91" s="141" t="s">
        <v>228</v>
      </c>
      <c r="B91" s="437">
        <f>+Beneficiaries!B91</f>
        <v>0</v>
      </c>
      <c r="C91" s="435">
        <f>+Beneficiaries!C91</f>
        <v>0</v>
      </c>
      <c r="D91" s="343">
        <f>SUMIFS('1.1 Staff cost'!$N$11:$N$102,'1.1 Staff cost'!$A$11:$A$102,'Beneficiaries WP'!$A91,'1.1 Staff cost'!$K$11:$K$102,'Beneficiaries WP'!D$5)+SUMIFS('1.2Travel cost&amp;1.3ind.sup. '!$T$11:$T$1306,'1.2Travel cost&amp;1.3ind.sup. '!$A$11:$A$1306,'Beneficiaries WP'!$A91,'1.2Travel cost&amp;1.3ind.sup. '!$L$11:$L$1306,'Beneficiaries WP'!D$5)+SUMIFS('1.2Travel cost&amp;1.3ind.sup. '!$U$11:$U$1306,'1.2Travel cost&amp;1.3ind.sup. '!$A$11:$A$1306,'Beneficiaries WP'!$A91,'1.2Travel cost&amp;1.3ind.sup. '!$L$11:$L$1306,'Beneficiaries WP'!D$5)+SUMIFS('1.4 Equipment'!$T$10:$T$209,'1.4 Equipment'!$A$10:$A$209,'Beneficiaries WP'!$A91,'1.4 Equipment'!$L$10:$L$209,'Beneficiaries WP'!D$5)+SUMIFS('1.5 Other costs'!$O$10:$O$309,'1.5 Other costs'!$A$10:$A$309,'Beneficiaries WP'!$A91,'1.5 Other costs'!$L$10:$L$309,'Beneficiaries WP'!D$5)</f>
        <v>0</v>
      </c>
      <c r="E91" s="343">
        <f>SUMIFS('1.1 Staff cost'!$N$11:$N$102,'1.1 Staff cost'!$A$11:$A$102,'Beneficiaries WP'!$A91,'1.1 Staff cost'!$K$11:$K$102,'Beneficiaries WP'!E$5)+SUMIFS('1.2Travel cost&amp;1.3ind.sup. '!$T$11:$T$1306,'1.2Travel cost&amp;1.3ind.sup. '!$A$11:$A$1306,'Beneficiaries WP'!$A91,'1.2Travel cost&amp;1.3ind.sup. '!$L$11:$L$1306,'Beneficiaries WP'!E$5)+SUMIFS('1.2Travel cost&amp;1.3ind.sup. '!$U$11:$U$1306,'1.2Travel cost&amp;1.3ind.sup. '!$A$11:$A$1306,'Beneficiaries WP'!$A91,'1.2Travel cost&amp;1.3ind.sup. '!$L$11:$L$1306,'Beneficiaries WP'!E$5)+SUMIFS('1.4 Equipment'!$T$10:$T$209,'1.4 Equipment'!$A$10:$A$209,'Beneficiaries WP'!$A91,'1.4 Equipment'!$L$10:$L$209,'Beneficiaries WP'!E$5)+SUMIFS('1.5 Other costs'!$O$10:$O$309,'1.5 Other costs'!$A$10:$A$309,'Beneficiaries WP'!$A91,'1.5 Other costs'!$L$10:$L$309,'Beneficiaries WP'!E$5)</f>
        <v>0</v>
      </c>
      <c r="F91" s="343">
        <f>SUMIFS('1.1 Staff cost'!$N$11:$N$102,'1.1 Staff cost'!$A$11:$A$102,'Beneficiaries WP'!$A91,'1.1 Staff cost'!$K$11:$K$102,'Beneficiaries WP'!F$5)+SUMIFS('1.2Travel cost&amp;1.3ind.sup. '!$T$11:$T$1306,'1.2Travel cost&amp;1.3ind.sup. '!$A$11:$A$1306,'Beneficiaries WP'!$A91,'1.2Travel cost&amp;1.3ind.sup. '!$L$11:$L$1306,'Beneficiaries WP'!F$5)+SUMIFS('1.2Travel cost&amp;1.3ind.sup. '!$U$11:$U$1306,'1.2Travel cost&amp;1.3ind.sup. '!$A$11:$A$1306,'Beneficiaries WP'!$A91,'1.2Travel cost&amp;1.3ind.sup. '!$L$11:$L$1306,'Beneficiaries WP'!F$5)+SUMIFS('1.4 Equipment'!$T$10:$T$209,'1.4 Equipment'!$A$10:$A$209,'Beneficiaries WP'!$A91,'1.4 Equipment'!$L$10:$L$209,'Beneficiaries WP'!F$5)+SUMIFS('1.5 Other costs'!$O$10:$O$309,'1.5 Other costs'!$A$10:$A$309,'Beneficiaries WP'!$A91,'1.5 Other costs'!$L$10:$L$309,'Beneficiaries WP'!F$5)</f>
        <v>0</v>
      </c>
      <c r="G91" s="343">
        <f>SUMIFS('1.1 Staff cost'!$N$11:$N$102,'1.1 Staff cost'!$A$11:$A$102,'Beneficiaries WP'!$A91,'1.1 Staff cost'!$K$11:$K$102,'Beneficiaries WP'!G$5)+SUMIFS('1.2Travel cost&amp;1.3ind.sup. '!$T$11:$T$1306,'1.2Travel cost&amp;1.3ind.sup. '!$A$11:$A$1306,'Beneficiaries WP'!$A91,'1.2Travel cost&amp;1.3ind.sup. '!$L$11:$L$1306,'Beneficiaries WP'!G$5)+SUMIFS('1.2Travel cost&amp;1.3ind.sup. '!$U$11:$U$1306,'1.2Travel cost&amp;1.3ind.sup. '!$A$11:$A$1306,'Beneficiaries WP'!$A91,'1.2Travel cost&amp;1.3ind.sup. '!$L$11:$L$1306,'Beneficiaries WP'!G$5)+SUMIFS('1.4 Equipment'!$T$10:$T$209,'1.4 Equipment'!$A$10:$A$209,'Beneficiaries WP'!$A91,'1.4 Equipment'!$L$10:$L$209,'Beneficiaries WP'!G$5)+SUMIFS('1.5 Other costs'!$O$10:$O$309,'1.5 Other costs'!$A$10:$A$309,'Beneficiaries WP'!$A91,'1.5 Other costs'!$L$10:$L$309,'Beneficiaries WP'!G$5)</f>
        <v>0</v>
      </c>
      <c r="H91" s="343">
        <f>SUMIFS('1.1 Staff cost'!$N$11:$N$102,'1.1 Staff cost'!$A$11:$A$102,'Beneficiaries WP'!$A91,'1.1 Staff cost'!$K$11:$K$102,'Beneficiaries WP'!H$5)+SUMIFS('1.2Travel cost&amp;1.3ind.sup. '!$T$11:$T$1306,'1.2Travel cost&amp;1.3ind.sup. '!$A$11:$A$1306,'Beneficiaries WP'!$A91,'1.2Travel cost&amp;1.3ind.sup. '!$L$11:$L$1306,'Beneficiaries WP'!H$5)+SUMIFS('1.2Travel cost&amp;1.3ind.sup. '!$U$11:$U$1306,'1.2Travel cost&amp;1.3ind.sup. '!$A$11:$A$1306,'Beneficiaries WP'!$A91,'1.2Travel cost&amp;1.3ind.sup. '!$L$11:$L$1306,'Beneficiaries WP'!H$5)+SUMIFS('1.4 Equipment'!$T$10:$T$209,'1.4 Equipment'!$A$10:$A$209,'Beneficiaries WP'!$A91,'1.4 Equipment'!$L$10:$L$209,'Beneficiaries WP'!H$5)+SUMIFS('1.5 Other costs'!$O$10:$O$309,'1.5 Other costs'!$A$10:$A$309,'Beneficiaries WP'!$A91,'1.5 Other costs'!$L$10:$L$309,'Beneficiaries WP'!H$5)</f>
        <v>0</v>
      </c>
      <c r="I91" s="343">
        <f>SUMIFS('1.1 Staff cost'!$N$11:$N$102,'1.1 Staff cost'!$A$11:$A$102,'Beneficiaries WP'!$A91,'1.1 Staff cost'!$K$11:$K$102,'Beneficiaries WP'!I$5)+SUMIFS('1.2Travel cost&amp;1.3ind.sup. '!$T$11:$T$1306,'1.2Travel cost&amp;1.3ind.sup. '!$A$11:$A$1306,'Beneficiaries WP'!$A91,'1.2Travel cost&amp;1.3ind.sup. '!$L$11:$L$1306,'Beneficiaries WP'!I$5)+SUMIFS('1.2Travel cost&amp;1.3ind.sup. '!$U$11:$U$1306,'1.2Travel cost&amp;1.3ind.sup. '!$A$11:$A$1306,'Beneficiaries WP'!$A91,'1.2Travel cost&amp;1.3ind.sup. '!$L$11:$L$1306,'Beneficiaries WP'!I$5)+SUMIFS('1.4 Equipment'!$T$10:$T$209,'1.4 Equipment'!$A$10:$A$209,'Beneficiaries WP'!$A91,'1.4 Equipment'!$L$10:$L$209,'Beneficiaries WP'!I$5)+SUMIFS('1.5 Other costs'!$O$10:$O$309,'1.5 Other costs'!$A$10:$A$309,'Beneficiaries WP'!$A91,'1.5 Other costs'!$L$10:$L$309,'Beneficiaries WP'!I$5)</f>
        <v>0</v>
      </c>
      <c r="J91" s="343">
        <f>SUMIFS('1.1 Staff cost'!$N$11:$N$102,'1.1 Staff cost'!$A$11:$A$102,'Beneficiaries WP'!$A91,'1.1 Staff cost'!$K$11:$K$102,'Beneficiaries WP'!J$5)+SUMIFS('1.2Travel cost&amp;1.3ind.sup. '!$T$11:$T$1306,'1.2Travel cost&amp;1.3ind.sup. '!$A$11:$A$1306,'Beneficiaries WP'!$A91,'1.2Travel cost&amp;1.3ind.sup. '!$L$11:$L$1306,'Beneficiaries WP'!J$5)+SUMIFS('1.2Travel cost&amp;1.3ind.sup. '!$U$11:$U$1306,'1.2Travel cost&amp;1.3ind.sup. '!$A$11:$A$1306,'Beneficiaries WP'!$A91,'1.2Travel cost&amp;1.3ind.sup. '!$L$11:$L$1306,'Beneficiaries WP'!J$5)+SUMIFS('1.4 Equipment'!$T$10:$T$209,'1.4 Equipment'!$A$10:$A$209,'Beneficiaries WP'!$A91,'1.4 Equipment'!$L$10:$L$209,'Beneficiaries WP'!J$5)+SUMIFS('1.5 Other costs'!$O$10:$O$309,'1.5 Other costs'!$A$10:$A$309,'Beneficiaries WP'!$A91,'1.5 Other costs'!$L$10:$L$309,'Beneficiaries WP'!J$5)</f>
        <v>0</v>
      </c>
      <c r="K91" s="343">
        <f>SUMIFS('1.1 Staff cost'!$N$11:$N$102,'1.1 Staff cost'!$A$11:$A$102,'Beneficiaries WP'!$A91,'1.1 Staff cost'!$K$11:$K$102,'Beneficiaries WP'!K$5)+SUMIFS('1.2Travel cost&amp;1.3ind.sup. '!$T$11:$T$1306,'1.2Travel cost&amp;1.3ind.sup. '!$A$11:$A$1306,'Beneficiaries WP'!$A91,'1.2Travel cost&amp;1.3ind.sup. '!$L$11:$L$1306,'Beneficiaries WP'!K$5)+SUMIFS('1.2Travel cost&amp;1.3ind.sup. '!$U$11:$U$1306,'1.2Travel cost&amp;1.3ind.sup. '!$A$11:$A$1306,'Beneficiaries WP'!$A91,'1.2Travel cost&amp;1.3ind.sup. '!$L$11:$L$1306,'Beneficiaries WP'!K$5)+SUMIFS('1.4 Equipment'!$T$10:$T$209,'1.4 Equipment'!$A$10:$A$209,'Beneficiaries WP'!$A91,'1.4 Equipment'!$L$10:$L$209,'Beneficiaries WP'!K$5)+SUMIFS('1.5 Other costs'!$O$10:$O$309,'1.5 Other costs'!$A$10:$A$309,'Beneficiaries WP'!$A91,'1.5 Other costs'!$L$10:$L$309,'Beneficiaries WP'!K$5)</f>
        <v>0</v>
      </c>
      <c r="L91" s="343">
        <f>SUMIFS('1.1 Staff cost'!$N$11:$N$102,'1.1 Staff cost'!$A$11:$A$102,'Beneficiaries WP'!$A91,'1.1 Staff cost'!$K$11:$K$102,'Beneficiaries WP'!L$5)+SUMIFS('1.2Travel cost&amp;1.3ind.sup. '!$T$11:$T$1306,'1.2Travel cost&amp;1.3ind.sup. '!$A$11:$A$1306,'Beneficiaries WP'!$A91,'1.2Travel cost&amp;1.3ind.sup. '!$L$11:$L$1306,'Beneficiaries WP'!L$5)+SUMIFS('1.2Travel cost&amp;1.3ind.sup. '!$U$11:$U$1306,'1.2Travel cost&amp;1.3ind.sup. '!$A$11:$A$1306,'Beneficiaries WP'!$A91,'1.2Travel cost&amp;1.3ind.sup. '!$L$11:$L$1306,'Beneficiaries WP'!L$5)+SUMIFS('1.4 Equipment'!$T$10:$T$209,'1.4 Equipment'!$A$10:$A$209,'Beneficiaries WP'!$A91,'1.4 Equipment'!$L$10:$L$209,'Beneficiaries WP'!L$5)+SUMIFS('1.5 Other costs'!$O$10:$O$309,'1.5 Other costs'!$A$10:$A$309,'Beneficiaries WP'!$A91,'1.5 Other costs'!$L$10:$L$309,'Beneficiaries WP'!L$5)</f>
        <v>0</v>
      </c>
      <c r="M91" s="343">
        <f>SUMIFS('1.1 Staff cost'!$N$11:$N$102,'1.1 Staff cost'!$A$11:$A$102,'Beneficiaries WP'!$A91,'1.1 Staff cost'!$K$11:$K$102,'Beneficiaries WP'!M$5)+SUMIFS('1.2Travel cost&amp;1.3ind.sup. '!$T$11:$T$1306,'1.2Travel cost&amp;1.3ind.sup. '!$A$11:$A$1306,'Beneficiaries WP'!$A91,'1.2Travel cost&amp;1.3ind.sup. '!$L$11:$L$1306,'Beneficiaries WP'!M$5)+SUMIFS('1.2Travel cost&amp;1.3ind.sup. '!$U$11:$U$1306,'1.2Travel cost&amp;1.3ind.sup. '!$A$11:$A$1306,'Beneficiaries WP'!$A91,'1.2Travel cost&amp;1.3ind.sup. '!$L$11:$L$1306,'Beneficiaries WP'!M$5)+SUMIFS('1.4 Equipment'!$T$10:$T$209,'1.4 Equipment'!$A$10:$A$209,'Beneficiaries WP'!$A91,'1.4 Equipment'!$L$10:$L$209,'Beneficiaries WP'!M$5)+SUMIFS('1.5 Other costs'!$O$10:$O$309,'1.5 Other costs'!$A$10:$A$309,'Beneficiaries WP'!$A91,'1.5 Other costs'!$L$10:$L$309,'Beneficiaries WP'!M$5)</f>
        <v>0</v>
      </c>
      <c r="N91" s="343">
        <f>SUMIFS('1.1 Staff cost'!$N$11:$N$102,'1.1 Staff cost'!$A$11:$A$102,'Beneficiaries WP'!$A91,'1.1 Staff cost'!$K$11:$K$102,'Beneficiaries WP'!N$5)+SUMIFS('1.2Travel cost&amp;1.3ind.sup. '!$T$11:$T$1306,'1.2Travel cost&amp;1.3ind.sup. '!$A$11:$A$1306,'Beneficiaries WP'!$A91,'1.2Travel cost&amp;1.3ind.sup. '!$L$11:$L$1306,'Beneficiaries WP'!N$5)+SUMIFS('1.2Travel cost&amp;1.3ind.sup. '!$U$11:$U$1306,'1.2Travel cost&amp;1.3ind.sup. '!$A$11:$A$1306,'Beneficiaries WP'!$A91,'1.2Travel cost&amp;1.3ind.sup. '!$L$11:$L$1306,'Beneficiaries WP'!N$5)+SUMIFS('1.4 Equipment'!$T$10:$T$209,'1.4 Equipment'!$A$10:$A$209,'Beneficiaries WP'!$A91,'1.4 Equipment'!$L$10:$L$209,'Beneficiaries WP'!N$5)+SUMIFS('1.5 Other costs'!$O$10:$O$309,'1.5 Other costs'!$A$10:$A$309,'Beneficiaries WP'!$A91,'1.5 Other costs'!$L$10:$L$309,'Beneficiaries WP'!N$5)</f>
        <v>0</v>
      </c>
      <c r="O91" s="343">
        <f>SUMIFS('1.1 Staff cost'!$N$11:$N$102,'1.1 Staff cost'!$A$11:$A$102,'Beneficiaries WP'!$A91,'1.1 Staff cost'!$K$11:$K$102,'Beneficiaries WP'!O$5)+SUMIFS('1.2Travel cost&amp;1.3ind.sup. '!$T$11:$T$1306,'1.2Travel cost&amp;1.3ind.sup. '!$A$11:$A$1306,'Beneficiaries WP'!$A91,'1.2Travel cost&amp;1.3ind.sup. '!$L$11:$L$1306,'Beneficiaries WP'!O$5)+SUMIFS('1.2Travel cost&amp;1.3ind.sup. '!$U$11:$U$1306,'1.2Travel cost&amp;1.3ind.sup. '!$A$11:$A$1306,'Beneficiaries WP'!$A91,'1.2Travel cost&amp;1.3ind.sup. '!$L$11:$L$1306,'Beneficiaries WP'!O$5)+SUMIFS('1.4 Equipment'!$T$10:$T$209,'1.4 Equipment'!$A$10:$A$209,'Beneficiaries WP'!$A91,'1.4 Equipment'!$L$10:$L$209,'Beneficiaries WP'!O$5)+SUMIFS('1.5 Other costs'!$O$10:$O$309,'1.5 Other costs'!$A$10:$A$309,'Beneficiaries WP'!$A91,'1.5 Other costs'!$L$10:$L$309,'Beneficiaries WP'!O$5)</f>
        <v>0</v>
      </c>
      <c r="P91" s="341">
        <f t="shared" si="6"/>
        <v>0</v>
      </c>
      <c r="Q91" s="344" t="str">
        <f t="shared" si="7"/>
        <v/>
      </c>
      <c r="R91" s="342" t="e">
        <f>+(P91*$R$7)*('Summary Financial Statement'!$K$24/'Summary Financial Statement'!$H$24)</f>
        <v>#DIV/0!</v>
      </c>
      <c r="S91" s="445" t="e">
        <f>+Beneficiaries!#REF!</f>
        <v>#REF!</v>
      </c>
      <c r="T91" s="445" t="e">
        <f>+Beneficiaries!#REF!</f>
        <v>#REF!</v>
      </c>
      <c r="U91" s="443" t="str">
        <f>IF(Beneficiaries!L91=0,"",Beneficiaries!L91)</f>
        <v/>
      </c>
      <c r="V91" s="444" t="str">
        <f>IF(Beneficiaries!M91=0,"",Beneficiaries!M91)</f>
        <v/>
      </c>
      <c r="W91" s="354" t="e">
        <f>#REF!</f>
        <v>#REF!</v>
      </c>
      <c r="X91" s="75"/>
      <c r="Y91" s="12" t="str">
        <f t="shared" si="8"/>
        <v/>
      </c>
      <c r="Z91" s="336"/>
      <c r="AA91" s="333">
        <f>+DAYS360('Summary Financial Statement'!$I$9,'Summary Financial Statement'!$L$9)/30</f>
        <v>0</v>
      </c>
      <c r="AB91" s="334">
        <f t="shared" si="9"/>
        <v>0</v>
      </c>
      <c r="AC91" s="335">
        <f>IF(Y91="",0,'Summary Financial Statement'!$Q$22*'Summary Financial Statement'!$E$24*'Beneficiaries WP'!Q91*'Beneficiaries WP'!$AB91)</f>
        <v>0</v>
      </c>
    </row>
    <row r="92" spans="1:29" ht="13.5" x14ac:dyDescent="0.25">
      <c r="A92" s="141" t="s">
        <v>229</v>
      </c>
      <c r="B92" s="437">
        <f>+Beneficiaries!B92</f>
        <v>0</v>
      </c>
      <c r="C92" s="435">
        <f>+Beneficiaries!C92</f>
        <v>0</v>
      </c>
      <c r="D92" s="343">
        <f>SUMIFS('1.1 Staff cost'!$N$11:$N$102,'1.1 Staff cost'!$A$11:$A$102,'Beneficiaries WP'!$A92,'1.1 Staff cost'!$K$11:$K$102,'Beneficiaries WP'!D$5)+SUMIFS('1.2Travel cost&amp;1.3ind.sup. '!$T$11:$T$1306,'1.2Travel cost&amp;1.3ind.sup. '!$A$11:$A$1306,'Beneficiaries WP'!$A92,'1.2Travel cost&amp;1.3ind.sup. '!$L$11:$L$1306,'Beneficiaries WP'!D$5)+SUMIFS('1.2Travel cost&amp;1.3ind.sup. '!$U$11:$U$1306,'1.2Travel cost&amp;1.3ind.sup. '!$A$11:$A$1306,'Beneficiaries WP'!$A92,'1.2Travel cost&amp;1.3ind.sup. '!$L$11:$L$1306,'Beneficiaries WP'!D$5)+SUMIFS('1.4 Equipment'!$T$10:$T$209,'1.4 Equipment'!$A$10:$A$209,'Beneficiaries WP'!$A92,'1.4 Equipment'!$L$10:$L$209,'Beneficiaries WP'!D$5)+SUMIFS('1.5 Other costs'!$O$10:$O$309,'1.5 Other costs'!$A$10:$A$309,'Beneficiaries WP'!$A92,'1.5 Other costs'!$L$10:$L$309,'Beneficiaries WP'!D$5)</f>
        <v>0</v>
      </c>
      <c r="E92" s="343">
        <f>SUMIFS('1.1 Staff cost'!$N$11:$N$102,'1.1 Staff cost'!$A$11:$A$102,'Beneficiaries WP'!$A92,'1.1 Staff cost'!$K$11:$K$102,'Beneficiaries WP'!E$5)+SUMIFS('1.2Travel cost&amp;1.3ind.sup. '!$T$11:$T$1306,'1.2Travel cost&amp;1.3ind.sup. '!$A$11:$A$1306,'Beneficiaries WP'!$A92,'1.2Travel cost&amp;1.3ind.sup. '!$L$11:$L$1306,'Beneficiaries WP'!E$5)+SUMIFS('1.2Travel cost&amp;1.3ind.sup. '!$U$11:$U$1306,'1.2Travel cost&amp;1.3ind.sup. '!$A$11:$A$1306,'Beneficiaries WP'!$A92,'1.2Travel cost&amp;1.3ind.sup. '!$L$11:$L$1306,'Beneficiaries WP'!E$5)+SUMIFS('1.4 Equipment'!$T$10:$T$209,'1.4 Equipment'!$A$10:$A$209,'Beneficiaries WP'!$A92,'1.4 Equipment'!$L$10:$L$209,'Beneficiaries WP'!E$5)+SUMIFS('1.5 Other costs'!$O$10:$O$309,'1.5 Other costs'!$A$10:$A$309,'Beneficiaries WP'!$A92,'1.5 Other costs'!$L$10:$L$309,'Beneficiaries WP'!E$5)</f>
        <v>0</v>
      </c>
      <c r="F92" s="343">
        <f>SUMIFS('1.1 Staff cost'!$N$11:$N$102,'1.1 Staff cost'!$A$11:$A$102,'Beneficiaries WP'!$A92,'1.1 Staff cost'!$K$11:$K$102,'Beneficiaries WP'!F$5)+SUMIFS('1.2Travel cost&amp;1.3ind.sup. '!$T$11:$T$1306,'1.2Travel cost&amp;1.3ind.sup. '!$A$11:$A$1306,'Beneficiaries WP'!$A92,'1.2Travel cost&amp;1.3ind.sup. '!$L$11:$L$1306,'Beneficiaries WP'!F$5)+SUMIFS('1.2Travel cost&amp;1.3ind.sup. '!$U$11:$U$1306,'1.2Travel cost&amp;1.3ind.sup. '!$A$11:$A$1306,'Beneficiaries WP'!$A92,'1.2Travel cost&amp;1.3ind.sup. '!$L$11:$L$1306,'Beneficiaries WP'!F$5)+SUMIFS('1.4 Equipment'!$T$10:$T$209,'1.4 Equipment'!$A$10:$A$209,'Beneficiaries WP'!$A92,'1.4 Equipment'!$L$10:$L$209,'Beneficiaries WP'!F$5)+SUMIFS('1.5 Other costs'!$O$10:$O$309,'1.5 Other costs'!$A$10:$A$309,'Beneficiaries WP'!$A92,'1.5 Other costs'!$L$10:$L$309,'Beneficiaries WP'!F$5)</f>
        <v>0</v>
      </c>
      <c r="G92" s="343">
        <f>SUMIFS('1.1 Staff cost'!$N$11:$N$102,'1.1 Staff cost'!$A$11:$A$102,'Beneficiaries WP'!$A92,'1.1 Staff cost'!$K$11:$K$102,'Beneficiaries WP'!G$5)+SUMIFS('1.2Travel cost&amp;1.3ind.sup. '!$T$11:$T$1306,'1.2Travel cost&amp;1.3ind.sup. '!$A$11:$A$1306,'Beneficiaries WP'!$A92,'1.2Travel cost&amp;1.3ind.sup. '!$L$11:$L$1306,'Beneficiaries WP'!G$5)+SUMIFS('1.2Travel cost&amp;1.3ind.sup. '!$U$11:$U$1306,'1.2Travel cost&amp;1.3ind.sup. '!$A$11:$A$1306,'Beneficiaries WP'!$A92,'1.2Travel cost&amp;1.3ind.sup. '!$L$11:$L$1306,'Beneficiaries WP'!G$5)+SUMIFS('1.4 Equipment'!$T$10:$T$209,'1.4 Equipment'!$A$10:$A$209,'Beneficiaries WP'!$A92,'1.4 Equipment'!$L$10:$L$209,'Beneficiaries WP'!G$5)+SUMIFS('1.5 Other costs'!$O$10:$O$309,'1.5 Other costs'!$A$10:$A$309,'Beneficiaries WP'!$A92,'1.5 Other costs'!$L$10:$L$309,'Beneficiaries WP'!G$5)</f>
        <v>0</v>
      </c>
      <c r="H92" s="343">
        <f>SUMIFS('1.1 Staff cost'!$N$11:$N$102,'1.1 Staff cost'!$A$11:$A$102,'Beneficiaries WP'!$A92,'1.1 Staff cost'!$K$11:$K$102,'Beneficiaries WP'!H$5)+SUMIFS('1.2Travel cost&amp;1.3ind.sup. '!$T$11:$T$1306,'1.2Travel cost&amp;1.3ind.sup. '!$A$11:$A$1306,'Beneficiaries WP'!$A92,'1.2Travel cost&amp;1.3ind.sup. '!$L$11:$L$1306,'Beneficiaries WP'!H$5)+SUMIFS('1.2Travel cost&amp;1.3ind.sup. '!$U$11:$U$1306,'1.2Travel cost&amp;1.3ind.sup. '!$A$11:$A$1306,'Beneficiaries WP'!$A92,'1.2Travel cost&amp;1.3ind.sup. '!$L$11:$L$1306,'Beneficiaries WP'!H$5)+SUMIFS('1.4 Equipment'!$T$10:$T$209,'1.4 Equipment'!$A$10:$A$209,'Beneficiaries WP'!$A92,'1.4 Equipment'!$L$10:$L$209,'Beneficiaries WP'!H$5)+SUMIFS('1.5 Other costs'!$O$10:$O$309,'1.5 Other costs'!$A$10:$A$309,'Beneficiaries WP'!$A92,'1.5 Other costs'!$L$10:$L$309,'Beneficiaries WP'!H$5)</f>
        <v>0</v>
      </c>
      <c r="I92" s="343">
        <f>SUMIFS('1.1 Staff cost'!$N$11:$N$102,'1.1 Staff cost'!$A$11:$A$102,'Beneficiaries WP'!$A92,'1.1 Staff cost'!$K$11:$K$102,'Beneficiaries WP'!I$5)+SUMIFS('1.2Travel cost&amp;1.3ind.sup. '!$T$11:$T$1306,'1.2Travel cost&amp;1.3ind.sup. '!$A$11:$A$1306,'Beneficiaries WP'!$A92,'1.2Travel cost&amp;1.3ind.sup. '!$L$11:$L$1306,'Beneficiaries WP'!I$5)+SUMIFS('1.2Travel cost&amp;1.3ind.sup. '!$U$11:$U$1306,'1.2Travel cost&amp;1.3ind.sup. '!$A$11:$A$1306,'Beneficiaries WP'!$A92,'1.2Travel cost&amp;1.3ind.sup. '!$L$11:$L$1306,'Beneficiaries WP'!I$5)+SUMIFS('1.4 Equipment'!$T$10:$T$209,'1.4 Equipment'!$A$10:$A$209,'Beneficiaries WP'!$A92,'1.4 Equipment'!$L$10:$L$209,'Beneficiaries WP'!I$5)+SUMIFS('1.5 Other costs'!$O$10:$O$309,'1.5 Other costs'!$A$10:$A$309,'Beneficiaries WP'!$A92,'1.5 Other costs'!$L$10:$L$309,'Beneficiaries WP'!I$5)</f>
        <v>0</v>
      </c>
      <c r="J92" s="343">
        <f>SUMIFS('1.1 Staff cost'!$N$11:$N$102,'1.1 Staff cost'!$A$11:$A$102,'Beneficiaries WP'!$A92,'1.1 Staff cost'!$K$11:$K$102,'Beneficiaries WP'!J$5)+SUMIFS('1.2Travel cost&amp;1.3ind.sup. '!$T$11:$T$1306,'1.2Travel cost&amp;1.3ind.sup. '!$A$11:$A$1306,'Beneficiaries WP'!$A92,'1.2Travel cost&amp;1.3ind.sup. '!$L$11:$L$1306,'Beneficiaries WP'!J$5)+SUMIFS('1.2Travel cost&amp;1.3ind.sup. '!$U$11:$U$1306,'1.2Travel cost&amp;1.3ind.sup. '!$A$11:$A$1306,'Beneficiaries WP'!$A92,'1.2Travel cost&amp;1.3ind.sup. '!$L$11:$L$1306,'Beneficiaries WP'!J$5)+SUMIFS('1.4 Equipment'!$T$10:$T$209,'1.4 Equipment'!$A$10:$A$209,'Beneficiaries WP'!$A92,'1.4 Equipment'!$L$10:$L$209,'Beneficiaries WP'!J$5)+SUMIFS('1.5 Other costs'!$O$10:$O$309,'1.5 Other costs'!$A$10:$A$309,'Beneficiaries WP'!$A92,'1.5 Other costs'!$L$10:$L$309,'Beneficiaries WP'!J$5)</f>
        <v>0</v>
      </c>
      <c r="K92" s="343">
        <f>SUMIFS('1.1 Staff cost'!$N$11:$N$102,'1.1 Staff cost'!$A$11:$A$102,'Beneficiaries WP'!$A92,'1.1 Staff cost'!$K$11:$K$102,'Beneficiaries WP'!K$5)+SUMIFS('1.2Travel cost&amp;1.3ind.sup. '!$T$11:$T$1306,'1.2Travel cost&amp;1.3ind.sup. '!$A$11:$A$1306,'Beneficiaries WP'!$A92,'1.2Travel cost&amp;1.3ind.sup. '!$L$11:$L$1306,'Beneficiaries WP'!K$5)+SUMIFS('1.2Travel cost&amp;1.3ind.sup. '!$U$11:$U$1306,'1.2Travel cost&amp;1.3ind.sup. '!$A$11:$A$1306,'Beneficiaries WP'!$A92,'1.2Travel cost&amp;1.3ind.sup. '!$L$11:$L$1306,'Beneficiaries WP'!K$5)+SUMIFS('1.4 Equipment'!$T$10:$T$209,'1.4 Equipment'!$A$10:$A$209,'Beneficiaries WP'!$A92,'1.4 Equipment'!$L$10:$L$209,'Beneficiaries WP'!K$5)+SUMIFS('1.5 Other costs'!$O$10:$O$309,'1.5 Other costs'!$A$10:$A$309,'Beneficiaries WP'!$A92,'1.5 Other costs'!$L$10:$L$309,'Beneficiaries WP'!K$5)</f>
        <v>0</v>
      </c>
      <c r="L92" s="343">
        <f>SUMIFS('1.1 Staff cost'!$N$11:$N$102,'1.1 Staff cost'!$A$11:$A$102,'Beneficiaries WP'!$A92,'1.1 Staff cost'!$K$11:$K$102,'Beneficiaries WP'!L$5)+SUMIFS('1.2Travel cost&amp;1.3ind.sup. '!$T$11:$T$1306,'1.2Travel cost&amp;1.3ind.sup. '!$A$11:$A$1306,'Beneficiaries WP'!$A92,'1.2Travel cost&amp;1.3ind.sup. '!$L$11:$L$1306,'Beneficiaries WP'!L$5)+SUMIFS('1.2Travel cost&amp;1.3ind.sup. '!$U$11:$U$1306,'1.2Travel cost&amp;1.3ind.sup. '!$A$11:$A$1306,'Beneficiaries WP'!$A92,'1.2Travel cost&amp;1.3ind.sup. '!$L$11:$L$1306,'Beneficiaries WP'!L$5)+SUMIFS('1.4 Equipment'!$T$10:$T$209,'1.4 Equipment'!$A$10:$A$209,'Beneficiaries WP'!$A92,'1.4 Equipment'!$L$10:$L$209,'Beneficiaries WP'!L$5)+SUMIFS('1.5 Other costs'!$O$10:$O$309,'1.5 Other costs'!$A$10:$A$309,'Beneficiaries WP'!$A92,'1.5 Other costs'!$L$10:$L$309,'Beneficiaries WP'!L$5)</f>
        <v>0</v>
      </c>
      <c r="M92" s="343">
        <f>SUMIFS('1.1 Staff cost'!$N$11:$N$102,'1.1 Staff cost'!$A$11:$A$102,'Beneficiaries WP'!$A92,'1.1 Staff cost'!$K$11:$K$102,'Beneficiaries WP'!M$5)+SUMIFS('1.2Travel cost&amp;1.3ind.sup. '!$T$11:$T$1306,'1.2Travel cost&amp;1.3ind.sup. '!$A$11:$A$1306,'Beneficiaries WP'!$A92,'1.2Travel cost&amp;1.3ind.sup. '!$L$11:$L$1306,'Beneficiaries WP'!M$5)+SUMIFS('1.2Travel cost&amp;1.3ind.sup. '!$U$11:$U$1306,'1.2Travel cost&amp;1.3ind.sup. '!$A$11:$A$1306,'Beneficiaries WP'!$A92,'1.2Travel cost&amp;1.3ind.sup. '!$L$11:$L$1306,'Beneficiaries WP'!M$5)+SUMIFS('1.4 Equipment'!$T$10:$T$209,'1.4 Equipment'!$A$10:$A$209,'Beneficiaries WP'!$A92,'1.4 Equipment'!$L$10:$L$209,'Beneficiaries WP'!M$5)+SUMIFS('1.5 Other costs'!$O$10:$O$309,'1.5 Other costs'!$A$10:$A$309,'Beneficiaries WP'!$A92,'1.5 Other costs'!$L$10:$L$309,'Beneficiaries WP'!M$5)</f>
        <v>0</v>
      </c>
      <c r="N92" s="343">
        <f>SUMIFS('1.1 Staff cost'!$N$11:$N$102,'1.1 Staff cost'!$A$11:$A$102,'Beneficiaries WP'!$A92,'1.1 Staff cost'!$K$11:$K$102,'Beneficiaries WP'!N$5)+SUMIFS('1.2Travel cost&amp;1.3ind.sup. '!$T$11:$T$1306,'1.2Travel cost&amp;1.3ind.sup. '!$A$11:$A$1306,'Beneficiaries WP'!$A92,'1.2Travel cost&amp;1.3ind.sup. '!$L$11:$L$1306,'Beneficiaries WP'!N$5)+SUMIFS('1.2Travel cost&amp;1.3ind.sup. '!$U$11:$U$1306,'1.2Travel cost&amp;1.3ind.sup. '!$A$11:$A$1306,'Beneficiaries WP'!$A92,'1.2Travel cost&amp;1.3ind.sup. '!$L$11:$L$1306,'Beneficiaries WP'!N$5)+SUMIFS('1.4 Equipment'!$T$10:$T$209,'1.4 Equipment'!$A$10:$A$209,'Beneficiaries WP'!$A92,'1.4 Equipment'!$L$10:$L$209,'Beneficiaries WP'!N$5)+SUMIFS('1.5 Other costs'!$O$10:$O$309,'1.5 Other costs'!$A$10:$A$309,'Beneficiaries WP'!$A92,'1.5 Other costs'!$L$10:$L$309,'Beneficiaries WP'!N$5)</f>
        <v>0</v>
      </c>
      <c r="O92" s="343">
        <f>SUMIFS('1.1 Staff cost'!$N$11:$N$102,'1.1 Staff cost'!$A$11:$A$102,'Beneficiaries WP'!$A92,'1.1 Staff cost'!$K$11:$K$102,'Beneficiaries WP'!O$5)+SUMIFS('1.2Travel cost&amp;1.3ind.sup. '!$T$11:$T$1306,'1.2Travel cost&amp;1.3ind.sup. '!$A$11:$A$1306,'Beneficiaries WP'!$A92,'1.2Travel cost&amp;1.3ind.sup. '!$L$11:$L$1306,'Beneficiaries WP'!O$5)+SUMIFS('1.2Travel cost&amp;1.3ind.sup. '!$U$11:$U$1306,'1.2Travel cost&amp;1.3ind.sup. '!$A$11:$A$1306,'Beneficiaries WP'!$A92,'1.2Travel cost&amp;1.3ind.sup. '!$L$11:$L$1306,'Beneficiaries WP'!O$5)+SUMIFS('1.4 Equipment'!$T$10:$T$209,'1.4 Equipment'!$A$10:$A$209,'Beneficiaries WP'!$A92,'1.4 Equipment'!$L$10:$L$209,'Beneficiaries WP'!O$5)+SUMIFS('1.5 Other costs'!$O$10:$O$309,'1.5 Other costs'!$A$10:$A$309,'Beneficiaries WP'!$A92,'1.5 Other costs'!$L$10:$L$309,'Beneficiaries WP'!O$5)</f>
        <v>0</v>
      </c>
      <c r="P92" s="341">
        <f t="shared" si="6"/>
        <v>0</v>
      </c>
      <c r="Q92" s="344" t="str">
        <f t="shared" si="7"/>
        <v/>
      </c>
      <c r="R92" s="342" t="e">
        <f>+(P92*$R$7)*('Summary Financial Statement'!$K$24/'Summary Financial Statement'!$H$24)</f>
        <v>#DIV/0!</v>
      </c>
      <c r="S92" s="445" t="e">
        <f>+Beneficiaries!#REF!</f>
        <v>#REF!</v>
      </c>
      <c r="T92" s="445" t="e">
        <f>+Beneficiaries!#REF!</f>
        <v>#REF!</v>
      </c>
      <c r="U92" s="443" t="str">
        <f>IF(Beneficiaries!L92=0,"",Beneficiaries!L92)</f>
        <v/>
      </c>
      <c r="V92" s="444" t="str">
        <f>IF(Beneficiaries!M92=0,"",Beneficiaries!M92)</f>
        <v/>
      </c>
      <c r="W92" s="354" t="e">
        <f>#REF!</f>
        <v>#REF!</v>
      </c>
      <c r="X92" s="75"/>
      <c r="Y92" s="12" t="str">
        <f t="shared" si="8"/>
        <v/>
      </c>
      <c r="Z92" s="336"/>
      <c r="AA92" s="333">
        <f>+DAYS360('Summary Financial Statement'!$I$9,'Summary Financial Statement'!$L$9)/30</f>
        <v>0</v>
      </c>
      <c r="AB92" s="334">
        <f t="shared" si="9"/>
        <v>0</v>
      </c>
      <c r="AC92" s="335">
        <f>IF(Y92="",0,'Summary Financial Statement'!$Q$22*'Summary Financial Statement'!$E$24*'Beneficiaries WP'!Q92*'Beneficiaries WP'!$AB92)</f>
        <v>0</v>
      </c>
    </row>
    <row r="93" spans="1:29" ht="13.5" x14ac:dyDescent="0.25">
      <c r="A93" s="141" t="s">
        <v>230</v>
      </c>
      <c r="B93" s="437">
        <f>+Beneficiaries!B93</f>
        <v>0</v>
      </c>
      <c r="C93" s="435">
        <f>+Beneficiaries!C93</f>
        <v>0</v>
      </c>
      <c r="D93" s="343">
        <f>SUMIFS('1.1 Staff cost'!$N$11:$N$102,'1.1 Staff cost'!$A$11:$A$102,'Beneficiaries WP'!$A93,'1.1 Staff cost'!$K$11:$K$102,'Beneficiaries WP'!D$5)+SUMIFS('1.2Travel cost&amp;1.3ind.sup. '!$T$11:$T$1306,'1.2Travel cost&amp;1.3ind.sup. '!$A$11:$A$1306,'Beneficiaries WP'!$A93,'1.2Travel cost&amp;1.3ind.sup. '!$L$11:$L$1306,'Beneficiaries WP'!D$5)+SUMIFS('1.2Travel cost&amp;1.3ind.sup. '!$U$11:$U$1306,'1.2Travel cost&amp;1.3ind.sup. '!$A$11:$A$1306,'Beneficiaries WP'!$A93,'1.2Travel cost&amp;1.3ind.sup. '!$L$11:$L$1306,'Beneficiaries WP'!D$5)+SUMIFS('1.4 Equipment'!$T$10:$T$209,'1.4 Equipment'!$A$10:$A$209,'Beneficiaries WP'!$A93,'1.4 Equipment'!$L$10:$L$209,'Beneficiaries WP'!D$5)+SUMIFS('1.5 Other costs'!$O$10:$O$309,'1.5 Other costs'!$A$10:$A$309,'Beneficiaries WP'!$A93,'1.5 Other costs'!$L$10:$L$309,'Beneficiaries WP'!D$5)</f>
        <v>0</v>
      </c>
      <c r="E93" s="343">
        <f>SUMIFS('1.1 Staff cost'!$N$11:$N$102,'1.1 Staff cost'!$A$11:$A$102,'Beneficiaries WP'!$A93,'1.1 Staff cost'!$K$11:$K$102,'Beneficiaries WP'!E$5)+SUMIFS('1.2Travel cost&amp;1.3ind.sup. '!$T$11:$T$1306,'1.2Travel cost&amp;1.3ind.sup. '!$A$11:$A$1306,'Beneficiaries WP'!$A93,'1.2Travel cost&amp;1.3ind.sup. '!$L$11:$L$1306,'Beneficiaries WP'!E$5)+SUMIFS('1.2Travel cost&amp;1.3ind.sup. '!$U$11:$U$1306,'1.2Travel cost&amp;1.3ind.sup. '!$A$11:$A$1306,'Beneficiaries WP'!$A93,'1.2Travel cost&amp;1.3ind.sup. '!$L$11:$L$1306,'Beneficiaries WP'!E$5)+SUMIFS('1.4 Equipment'!$T$10:$T$209,'1.4 Equipment'!$A$10:$A$209,'Beneficiaries WP'!$A93,'1.4 Equipment'!$L$10:$L$209,'Beneficiaries WP'!E$5)+SUMIFS('1.5 Other costs'!$O$10:$O$309,'1.5 Other costs'!$A$10:$A$309,'Beneficiaries WP'!$A93,'1.5 Other costs'!$L$10:$L$309,'Beneficiaries WP'!E$5)</f>
        <v>0</v>
      </c>
      <c r="F93" s="343">
        <f>SUMIFS('1.1 Staff cost'!$N$11:$N$102,'1.1 Staff cost'!$A$11:$A$102,'Beneficiaries WP'!$A93,'1.1 Staff cost'!$K$11:$K$102,'Beneficiaries WP'!F$5)+SUMIFS('1.2Travel cost&amp;1.3ind.sup. '!$T$11:$T$1306,'1.2Travel cost&amp;1.3ind.sup. '!$A$11:$A$1306,'Beneficiaries WP'!$A93,'1.2Travel cost&amp;1.3ind.sup. '!$L$11:$L$1306,'Beneficiaries WP'!F$5)+SUMIFS('1.2Travel cost&amp;1.3ind.sup. '!$U$11:$U$1306,'1.2Travel cost&amp;1.3ind.sup. '!$A$11:$A$1306,'Beneficiaries WP'!$A93,'1.2Travel cost&amp;1.3ind.sup. '!$L$11:$L$1306,'Beneficiaries WP'!F$5)+SUMIFS('1.4 Equipment'!$T$10:$T$209,'1.4 Equipment'!$A$10:$A$209,'Beneficiaries WP'!$A93,'1.4 Equipment'!$L$10:$L$209,'Beneficiaries WP'!F$5)+SUMIFS('1.5 Other costs'!$O$10:$O$309,'1.5 Other costs'!$A$10:$A$309,'Beneficiaries WP'!$A93,'1.5 Other costs'!$L$10:$L$309,'Beneficiaries WP'!F$5)</f>
        <v>0</v>
      </c>
      <c r="G93" s="343">
        <f>SUMIFS('1.1 Staff cost'!$N$11:$N$102,'1.1 Staff cost'!$A$11:$A$102,'Beneficiaries WP'!$A93,'1.1 Staff cost'!$K$11:$K$102,'Beneficiaries WP'!G$5)+SUMIFS('1.2Travel cost&amp;1.3ind.sup. '!$T$11:$T$1306,'1.2Travel cost&amp;1.3ind.sup. '!$A$11:$A$1306,'Beneficiaries WP'!$A93,'1.2Travel cost&amp;1.3ind.sup. '!$L$11:$L$1306,'Beneficiaries WP'!G$5)+SUMIFS('1.2Travel cost&amp;1.3ind.sup. '!$U$11:$U$1306,'1.2Travel cost&amp;1.3ind.sup. '!$A$11:$A$1306,'Beneficiaries WP'!$A93,'1.2Travel cost&amp;1.3ind.sup. '!$L$11:$L$1306,'Beneficiaries WP'!G$5)+SUMIFS('1.4 Equipment'!$T$10:$T$209,'1.4 Equipment'!$A$10:$A$209,'Beneficiaries WP'!$A93,'1.4 Equipment'!$L$10:$L$209,'Beneficiaries WP'!G$5)+SUMIFS('1.5 Other costs'!$O$10:$O$309,'1.5 Other costs'!$A$10:$A$309,'Beneficiaries WP'!$A93,'1.5 Other costs'!$L$10:$L$309,'Beneficiaries WP'!G$5)</f>
        <v>0</v>
      </c>
      <c r="H93" s="343">
        <f>SUMIFS('1.1 Staff cost'!$N$11:$N$102,'1.1 Staff cost'!$A$11:$A$102,'Beneficiaries WP'!$A93,'1.1 Staff cost'!$K$11:$K$102,'Beneficiaries WP'!H$5)+SUMIFS('1.2Travel cost&amp;1.3ind.sup. '!$T$11:$T$1306,'1.2Travel cost&amp;1.3ind.sup. '!$A$11:$A$1306,'Beneficiaries WP'!$A93,'1.2Travel cost&amp;1.3ind.sup. '!$L$11:$L$1306,'Beneficiaries WP'!H$5)+SUMIFS('1.2Travel cost&amp;1.3ind.sup. '!$U$11:$U$1306,'1.2Travel cost&amp;1.3ind.sup. '!$A$11:$A$1306,'Beneficiaries WP'!$A93,'1.2Travel cost&amp;1.3ind.sup. '!$L$11:$L$1306,'Beneficiaries WP'!H$5)+SUMIFS('1.4 Equipment'!$T$10:$T$209,'1.4 Equipment'!$A$10:$A$209,'Beneficiaries WP'!$A93,'1.4 Equipment'!$L$10:$L$209,'Beneficiaries WP'!H$5)+SUMIFS('1.5 Other costs'!$O$10:$O$309,'1.5 Other costs'!$A$10:$A$309,'Beneficiaries WP'!$A93,'1.5 Other costs'!$L$10:$L$309,'Beneficiaries WP'!H$5)</f>
        <v>0</v>
      </c>
      <c r="I93" s="343">
        <f>SUMIFS('1.1 Staff cost'!$N$11:$N$102,'1.1 Staff cost'!$A$11:$A$102,'Beneficiaries WP'!$A93,'1.1 Staff cost'!$K$11:$K$102,'Beneficiaries WP'!I$5)+SUMIFS('1.2Travel cost&amp;1.3ind.sup. '!$T$11:$T$1306,'1.2Travel cost&amp;1.3ind.sup. '!$A$11:$A$1306,'Beneficiaries WP'!$A93,'1.2Travel cost&amp;1.3ind.sup. '!$L$11:$L$1306,'Beneficiaries WP'!I$5)+SUMIFS('1.2Travel cost&amp;1.3ind.sup. '!$U$11:$U$1306,'1.2Travel cost&amp;1.3ind.sup. '!$A$11:$A$1306,'Beneficiaries WP'!$A93,'1.2Travel cost&amp;1.3ind.sup. '!$L$11:$L$1306,'Beneficiaries WP'!I$5)+SUMIFS('1.4 Equipment'!$T$10:$T$209,'1.4 Equipment'!$A$10:$A$209,'Beneficiaries WP'!$A93,'1.4 Equipment'!$L$10:$L$209,'Beneficiaries WP'!I$5)+SUMIFS('1.5 Other costs'!$O$10:$O$309,'1.5 Other costs'!$A$10:$A$309,'Beneficiaries WP'!$A93,'1.5 Other costs'!$L$10:$L$309,'Beneficiaries WP'!I$5)</f>
        <v>0</v>
      </c>
      <c r="J93" s="343">
        <f>SUMIFS('1.1 Staff cost'!$N$11:$N$102,'1.1 Staff cost'!$A$11:$A$102,'Beneficiaries WP'!$A93,'1.1 Staff cost'!$K$11:$K$102,'Beneficiaries WP'!J$5)+SUMIFS('1.2Travel cost&amp;1.3ind.sup. '!$T$11:$T$1306,'1.2Travel cost&amp;1.3ind.sup. '!$A$11:$A$1306,'Beneficiaries WP'!$A93,'1.2Travel cost&amp;1.3ind.sup. '!$L$11:$L$1306,'Beneficiaries WP'!J$5)+SUMIFS('1.2Travel cost&amp;1.3ind.sup. '!$U$11:$U$1306,'1.2Travel cost&amp;1.3ind.sup. '!$A$11:$A$1306,'Beneficiaries WP'!$A93,'1.2Travel cost&amp;1.3ind.sup. '!$L$11:$L$1306,'Beneficiaries WP'!J$5)+SUMIFS('1.4 Equipment'!$T$10:$T$209,'1.4 Equipment'!$A$10:$A$209,'Beneficiaries WP'!$A93,'1.4 Equipment'!$L$10:$L$209,'Beneficiaries WP'!J$5)+SUMIFS('1.5 Other costs'!$O$10:$O$309,'1.5 Other costs'!$A$10:$A$309,'Beneficiaries WP'!$A93,'1.5 Other costs'!$L$10:$L$309,'Beneficiaries WP'!J$5)</f>
        <v>0</v>
      </c>
      <c r="K93" s="343">
        <f>SUMIFS('1.1 Staff cost'!$N$11:$N$102,'1.1 Staff cost'!$A$11:$A$102,'Beneficiaries WP'!$A93,'1.1 Staff cost'!$K$11:$K$102,'Beneficiaries WP'!K$5)+SUMIFS('1.2Travel cost&amp;1.3ind.sup. '!$T$11:$T$1306,'1.2Travel cost&amp;1.3ind.sup. '!$A$11:$A$1306,'Beneficiaries WP'!$A93,'1.2Travel cost&amp;1.3ind.sup. '!$L$11:$L$1306,'Beneficiaries WP'!K$5)+SUMIFS('1.2Travel cost&amp;1.3ind.sup. '!$U$11:$U$1306,'1.2Travel cost&amp;1.3ind.sup. '!$A$11:$A$1306,'Beneficiaries WP'!$A93,'1.2Travel cost&amp;1.3ind.sup. '!$L$11:$L$1306,'Beneficiaries WP'!K$5)+SUMIFS('1.4 Equipment'!$T$10:$T$209,'1.4 Equipment'!$A$10:$A$209,'Beneficiaries WP'!$A93,'1.4 Equipment'!$L$10:$L$209,'Beneficiaries WP'!K$5)+SUMIFS('1.5 Other costs'!$O$10:$O$309,'1.5 Other costs'!$A$10:$A$309,'Beneficiaries WP'!$A93,'1.5 Other costs'!$L$10:$L$309,'Beneficiaries WP'!K$5)</f>
        <v>0</v>
      </c>
      <c r="L93" s="343">
        <f>SUMIFS('1.1 Staff cost'!$N$11:$N$102,'1.1 Staff cost'!$A$11:$A$102,'Beneficiaries WP'!$A93,'1.1 Staff cost'!$K$11:$K$102,'Beneficiaries WP'!L$5)+SUMIFS('1.2Travel cost&amp;1.3ind.sup. '!$T$11:$T$1306,'1.2Travel cost&amp;1.3ind.sup. '!$A$11:$A$1306,'Beneficiaries WP'!$A93,'1.2Travel cost&amp;1.3ind.sup. '!$L$11:$L$1306,'Beneficiaries WP'!L$5)+SUMIFS('1.2Travel cost&amp;1.3ind.sup. '!$U$11:$U$1306,'1.2Travel cost&amp;1.3ind.sup. '!$A$11:$A$1306,'Beneficiaries WP'!$A93,'1.2Travel cost&amp;1.3ind.sup. '!$L$11:$L$1306,'Beneficiaries WP'!L$5)+SUMIFS('1.4 Equipment'!$T$10:$T$209,'1.4 Equipment'!$A$10:$A$209,'Beneficiaries WP'!$A93,'1.4 Equipment'!$L$10:$L$209,'Beneficiaries WP'!L$5)+SUMIFS('1.5 Other costs'!$O$10:$O$309,'1.5 Other costs'!$A$10:$A$309,'Beneficiaries WP'!$A93,'1.5 Other costs'!$L$10:$L$309,'Beneficiaries WP'!L$5)</f>
        <v>0</v>
      </c>
      <c r="M93" s="343">
        <f>SUMIFS('1.1 Staff cost'!$N$11:$N$102,'1.1 Staff cost'!$A$11:$A$102,'Beneficiaries WP'!$A93,'1.1 Staff cost'!$K$11:$K$102,'Beneficiaries WP'!M$5)+SUMIFS('1.2Travel cost&amp;1.3ind.sup. '!$T$11:$T$1306,'1.2Travel cost&amp;1.3ind.sup. '!$A$11:$A$1306,'Beneficiaries WP'!$A93,'1.2Travel cost&amp;1.3ind.sup. '!$L$11:$L$1306,'Beneficiaries WP'!M$5)+SUMIFS('1.2Travel cost&amp;1.3ind.sup. '!$U$11:$U$1306,'1.2Travel cost&amp;1.3ind.sup. '!$A$11:$A$1306,'Beneficiaries WP'!$A93,'1.2Travel cost&amp;1.3ind.sup. '!$L$11:$L$1306,'Beneficiaries WP'!M$5)+SUMIFS('1.4 Equipment'!$T$10:$T$209,'1.4 Equipment'!$A$10:$A$209,'Beneficiaries WP'!$A93,'1.4 Equipment'!$L$10:$L$209,'Beneficiaries WP'!M$5)+SUMIFS('1.5 Other costs'!$O$10:$O$309,'1.5 Other costs'!$A$10:$A$309,'Beneficiaries WP'!$A93,'1.5 Other costs'!$L$10:$L$309,'Beneficiaries WP'!M$5)</f>
        <v>0</v>
      </c>
      <c r="N93" s="343">
        <f>SUMIFS('1.1 Staff cost'!$N$11:$N$102,'1.1 Staff cost'!$A$11:$A$102,'Beneficiaries WP'!$A93,'1.1 Staff cost'!$K$11:$K$102,'Beneficiaries WP'!N$5)+SUMIFS('1.2Travel cost&amp;1.3ind.sup. '!$T$11:$T$1306,'1.2Travel cost&amp;1.3ind.sup. '!$A$11:$A$1306,'Beneficiaries WP'!$A93,'1.2Travel cost&amp;1.3ind.sup. '!$L$11:$L$1306,'Beneficiaries WP'!N$5)+SUMIFS('1.2Travel cost&amp;1.3ind.sup. '!$U$11:$U$1306,'1.2Travel cost&amp;1.3ind.sup. '!$A$11:$A$1306,'Beneficiaries WP'!$A93,'1.2Travel cost&amp;1.3ind.sup. '!$L$11:$L$1306,'Beneficiaries WP'!N$5)+SUMIFS('1.4 Equipment'!$T$10:$T$209,'1.4 Equipment'!$A$10:$A$209,'Beneficiaries WP'!$A93,'1.4 Equipment'!$L$10:$L$209,'Beneficiaries WP'!N$5)+SUMIFS('1.5 Other costs'!$O$10:$O$309,'1.5 Other costs'!$A$10:$A$309,'Beneficiaries WP'!$A93,'1.5 Other costs'!$L$10:$L$309,'Beneficiaries WP'!N$5)</f>
        <v>0</v>
      </c>
      <c r="O93" s="343">
        <f>SUMIFS('1.1 Staff cost'!$N$11:$N$102,'1.1 Staff cost'!$A$11:$A$102,'Beneficiaries WP'!$A93,'1.1 Staff cost'!$K$11:$K$102,'Beneficiaries WP'!O$5)+SUMIFS('1.2Travel cost&amp;1.3ind.sup. '!$T$11:$T$1306,'1.2Travel cost&amp;1.3ind.sup. '!$A$11:$A$1306,'Beneficiaries WP'!$A93,'1.2Travel cost&amp;1.3ind.sup. '!$L$11:$L$1306,'Beneficiaries WP'!O$5)+SUMIFS('1.2Travel cost&amp;1.3ind.sup. '!$U$11:$U$1306,'1.2Travel cost&amp;1.3ind.sup. '!$A$11:$A$1306,'Beneficiaries WP'!$A93,'1.2Travel cost&amp;1.3ind.sup. '!$L$11:$L$1306,'Beneficiaries WP'!O$5)+SUMIFS('1.4 Equipment'!$T$10:$T$209,'1.4 Equipment'!$A$10:$A$209,'Beneficiaries WP'!$A93,'1.4 Equipment'!$L$10:$L$209,'Beneficiaries WP'!O$5)+SUMIFS('1.5 Other costs'!$O$10:$O$309,'1.5 Other costs'!$A$10:$A$309,'Beneficiaries WP'!$A93,'1.5 Other costs'!$L$10:$L$309,'Beneficiaries WP'!O$5)</f>
        <v>0</v>
      </c>
      <c r="P93" s="341">
        <f t="shared" si="6"/>
        <v>0</v>
      </c>
      <c r="Q93" s="344" t="str">
        <f t="shared" si="7"/>
        <v/>
      </c>
      <c r="R93" s="342" t="e">
        <f>+(P93*$R$7)*('Summary Financial Statement'!$K$24/'Summary Financial Statement'!$H$24)</f>
        <v>#DIV/0!</v>
      </c>
      <c r="S93" s="445" t="e">
        <f>+Beneficiaries!#REF!</f>
        <v>#REF!</v>
      </c>
      <c r="T93" s="445" t="e">
        <f>+Beneficiaries!#REF!</f>
        <v>#REF!</v>
      </c>
      <c r="U93" s="443" t="str">
        <f>IF(Beneficiaries!L93=0,"",Beneficiaries!L93)</f>
        <v/>
      </c>
      <c r="V93" s="444" t="str">
        <f>IF(Beneficiaries!M93=0,"",Beneficiaries!M93)</f>
        <v/>
      </c>
      <c r="W93" s="354" t="e">
        <f>#REF!</f>
        <v>#REF!</v>
      </c>
      <c r="X93" s="75"/>
      <c r="Y93" s="12" t="str">
        <f t="shared" si="8"/>
        <v/>
      </c>
      <c r="Z93" s="336"/>
      <c r="AA93" s="333">
        <f>+DAYS360('Summary Financial Statement'!$I$9,'Summary Financial Statement'!$L$9)/30</f>
        <v>0</v>
      </c>
      <c r="AB93" s="334">
        <f t="shared" si="9"/>
        <v>0</v>
      </c>
      <c r="AC93" s="335">
        <f>IF(Y93="",0,'Summary Financial Statement'!$Q$22*'Summary Financial Statement'!$E$24*'Beneficiaries WP'!Q93*'Beneficiaries WP'!$AB93)</f>
        <v>0</v>
      </c>
    </row>
    <row r="94" spans="1:29" ht="13.5" x14ac:dyDescent="0.25">
      <c r="A94" s="141" t="s">
        <v>231</v>
      </c>
      <c r="B94" s="437">
        <f>+Beneficiaries!B94</f>
        <v>0</v>
      </c>
      <c r="C94" s="435">
        <f>+Beneficiaries!C94</f>
        <v>0</v>
      </c>
      <c r="D94" s="343">
        <f>SUMIFS('1.1 Staff cost'!$N$11:$N$102,'1.1 Staff cost'!$A$11:$A$102,'Beneficiaries WP'!$A94,'1.1 Staff cost'!$K$11:$K$102,'Beneficiaries WP'!D$5)+SUMIFS('1.2Travel cost&amp;1.3ind.sup. '!$T$11:$T$1306,'1.2Travel cost&amp;1.3ind.sup. '!$A$11:$A$1306,'Beneficiaries WP'!$A94,'1.2Travel cost&amp;1.3ind.sup. '!$L$11:$L$1306,'Beneficiaries WP'!D$5)+SUMIFS('1.2Travel cost&amp;1.3ind.sup. '!$U$11:$U$1306,'1.2Travel cost&amp;1.3ind.sup. '!$A$11:$A$1306,'Beneficiaries WP'!$A94,'1.2Travel cost&amp;1.3ind.sup. '!$L$11:$L$1306,'Beneficiaries WP'!D$5)+SUMIFS('1.4 Equipment'!$T$10:$T$209,'1.4 Equipment'!$A$10:$A$209,'Beneficiaries WP'!$A94,'1.4 Equipment'!$L$10:$L$209,'Beneficiaries WP'!D$5)+SUMIFS('1.5 Other costs'!$O$10:$O$309,'1.5 Other costs'!$A$10:$A$309,'Beneficiaries WP'!$A94,'1.5 Other costs'!$L$10:$L$309,'Beneficiaries WP'!D$5)</f>
        <v>0</v>
      </c>
      <c r="E94" s="343">
        <f>SUMIFS('1.1 Staff cost'!$N$11:$N$102,'1.1 Staff cost'!$A$11:$A$102,'Beneficiaries WP'!$A94,'1.1 Staff cost'!$K$11:$K$102,'Beneficiaries WP'!E$5)+SUMIFS('1.2Travel cost&amp;1.3ind.sup. '!$T$11:$T$1306,'1.2Travel cost&amp;1.3ind.sup. '!$A$11:$A$1306,'Beneficiaries WP'!$A94,'1.2Travel cost&amp;1.3ind.sup. '!$L$11:$L$1306,'Beneficiaries WP'!E$5)+SUMIFS('1.2Travel cost&amp;1.3ind.sup. '!$U$11:$U$1306,'1.2Travel cost&amp;1.3ind.sup. '!$A$11:$A$1306,'Beneficiaries WP'!$A94,'1.2Travel cost&amp;1.3ind.sup. '!$L$11:$L$1306,'Beneficiaries WP'!E$5)+SUMIFS('1.4 Equipment'!$T$10:$T$209,'1.4 Equipment'!$A$10:$A$209,'Beneficiaries WP'!$A94,'1.4 Equipment'!$L$10:$L$209,'Beneficiaries WP'!E$5)+SUMIFS('1.5 Other costs'!$O$10:$O$309,'1.5 Other costs'!$A$10:$A$309,'Beneficiaries WP'!$A94,'1.5 Other costs'!$L$10:$L$309,'Beneficiaries WP'!E$5)</f>
        <v>0</v>
      </c>
      <c r="F94" s="343">
        <f>SUMIFS('1.1 Staff cost'!$N$11:$N$102,'1.1 Staff cost'!$A$11:$A$102,'Beneficiaries WP'!$A94,'1.1 Staff cost'!$K$11:$K$102,'Beneficiaries WP'!F$5)+SUMIFS('1.2Travel cost&amp;1.3ind.sup. '!$T$11:$T$1306,'1.2Travel cost&amp;1.3ind.sup. '!$A$11:$A$1306,'Beneficiaries WP'!$A94,'1.2Travel cost&amp;1.3ind.sup. '!$L$11:$L$1306,'Beneficiaries WP'!F$5)+SUMIFS('1.2Travel cost&amp;1.3ind.sup. '!$U$11:$U$1306,'1.2Travel cost&amp;1.3ind.sup. '!$A$11:$A$1306,'Beneficiaries WP'!$A94,'1.2Travel cost&amp;1.3ind.sup. '!$L$11:$L$1306,'Beneficiaries WP'!F$5)+SUMIFS('1.4 Equipment'!$T$10:$T$209,'1.4 Equipment'!$A$10:$A$209,'Beneficiaries WP'!$A94,'1.4 Equipment'!$L$10:$L$209,'Beneficiaries WP'!F$5)+SUMIFS('1.5 Other costs'!$O$10:$O$309,'1.5 Other costs'!$A$10:$A$309,'Beneficiaries WP'!$A94,'1.5 Other costs'!$L$10:$L$309,'Beneficiaries WP'!F$5)</f>
        <v>0</v>
      </c>
      <c r="G94" s="343">
        <f>SUMIFS('1.1 Staff cost'!$N$11:$N$102,'1.1 Staff cost'!$A$11:$A$102,'Beneficiaries WP'!$A94,'1.1 Staff cost'!$K$11:$K$102,'Beneficiaries WP'!G$5)+SUMIFS('1.2Travel cost&amp;1.3ind.sup. '!$T$11:$T$1306,'1.2Travel cost&amp;1.3ind.sup. '!$A$11:$A$1306,'Beneficiaries WP'!$A94,'1.2Travel cost&amp;1.3ind.sup. '!$L$11:$L$1306,'Beneficiaries WP'!G$5)+SUMIFS('1.2Travel cost&amp;1.3ind.sup. '!$U$11:$U$1306,'1.2Travel cost&amp;1.3ind.sup. '!$A$11:$A$1306,'Beneficiaries WP'!$A94,'1.2Travel cost&amp;1.3ind.sup. '!$L$11:$L$1306,'Beneficiaries WP'!G$5)+SUMIFS('1.4 Equipment'!$T$10:$T$209,'1.4 Equipment'!$A$10:$A$209,'Beneficiaries WP'!$A94,'1.4 Equipment'!$L$10:$L$209,'Beneficiaries WP'!G$5)+SUMIFS('1.5 Other costs'!$O$10:$O$309,'1.5 Other costs'!$A$10:$A$309,'Beneficiaries WP'!$A94,'1.5 Other costs'!$L$10:$L$309,'Beneficiaries WP'!G$5)</f>
        <v>0</v>
      </c>
      <c r="H94" s="343">
        <f>SUMIFS('1.1 Staff cost'!$N$11:$N$102,'1.1 Staff cost'!$A$11:$A$102,'Beneficiaries WP'!$A94,'1.1 Staff cost'!$K$11:$K$102,'Beneficiaries WP'!H$5)+SUMIFS('1.2Travel cost&amp;1.3ind.sup. '!$T$11:$T$1306,'1.2Travel cost&amp;1.3ind.sup. '!$A$11:$A$1306,'Beneficiaries WP'!$A94,'1.2Travel cost&amp;1.3ind.sup. '!$L$11:$L$1306,'Beneficiaries WP'!H$5)+SUMIFS('1.2Travel cost&amp;1.3ind.sup. '!$U$11:$U$1306,'1.2Travel cost&amp;1.3ind.sup. '!$A$11:$A$1306,'Beneficiaries WP'!$A94,'1.2Travel cost&amp;1.3ind.sup. '!$L$11:$L$1306,'Beneficiaries WP'!H$5)+SUMIFS('1.4 Equipment'!$T$10:$T$209,'1.4 Equipment'!$A$10:$A$209,'Beneficiaries WP'!$A94,'1.4 Equipment'!$L$10:$L$209,'Beneficiaries WP'!H$5)+SUMIFS('1.5 Other costs'!$O$10:$O$309,'1.5 Other costs'!$A$10:$A$309,'Beneficiaries WP'!$A94,'1.5 Other costs'!$L$10:$L$309,'Beneficiaries WP'!H$5)</f>
        <v>0</v>
      </c>
      <c r="I94" s="343">
        <f>SUMIFS('1.1 Staff cost'!$N$11:$N$102,'1.1 Staff cost'!$A$11:$A$102,'Beneficiaries WP'!$A94,'1.1 Staff cost'!$K$11:$K$102,'Beneficiaries WP'!I$5)+SUMIFS('1.2Travel cost&amp;1.3ind.sup. '!$T$11:$T$1306,'1.2Travel cost&amp;1.3ind.sup. '!$A$11:$A$1306,'Beneficiaries WP'!$A94,'1.2Travel cost&amp;1.3ind.sup. '!$L$11:$L$1306,'Beneficiaries WP'!I$5)+SUMIFS('1.2Travel cost&amp;1.3ind.sup. '!$U$11:$U$1306,'1.2Travel cost&amp;1.3ind.sup. '!$A$11:$A$1306,'Beneficiaries WP'!$A94,'1.2Travel cost&amp;1.3ind.sup. '!$L$11:$L$1306,'Beneficiaries WP'!I$5)+SUMIFS('1.4 Equipment'!$T$10:$T$209,'1.4 Equipment'!$A$10:$A$209,'Beneficiaries WP'!$A94,'1.4 Equipment'!$L$10:$L$209,'Beneficiaries WP'!I$5)+SUMIFS('1.5 Other costs'!$O$10:$O$309,'1.5 Other costs'!$A$10:$A$309,'Beneficiaries WP'!$A94,'1.5 Other costs'!$L$10:$L$309,'Beneficiaries WP'!I$5)</f>
        <v>0</v>
      </c>
      <c r="J94" s="343">
        <f>SUMIFS('1.1 Staff cost'!$N$11:$N$102,'1.1 Staff cost'!$A$11:$A$102,'Beneficiaries WP'!$A94,'1.1 Staff cost'!$K$11:$K$102,'Beneficiaries WP'!J$5)+SUMIFS('1.2Travel cost&amp;1.3ind.sup. '!$T$11:$T$1306,'1.2Travel cost&amp;1.3ind.sup. '!$A$11:$A$1306,'Beneficiaries WP'!$A94,'1.2Travel cost&amp;1.3ind.sup. '!$L$11:$L$1306,'Beneficiaries WP'!J$5)+SUMIFS('1.2Travel cost&amp;1.3ind.sup. '!$U$11:$U$1306,'1.2Travel cost&amp;1.3ind.sup. '!$A$11:$A$1306,'Beneficiaries WP'!$A94,'1.2Travel cost&amp;1.3ind.sup. '!$L$11:$L$1306,'Beneficiaries WP'!J$5)+SUMIFS('1.4 Equipment'!$T$10:$T$209,'1.4 Equipment'!$A$10:$A$209,'Beneficiaries WP'!$A94,'1.4 Equipment'!$L$10:$L$209,'Beneficiaries WP'!J$5)+SUMIFS('1.5 Other costs'!$O$10:$O$309,'1.5 Other costs'!$A$10:$A$309,'Beneficiaries WP'!$A94,'1.5 Other costs'!$L$10:$L$309,'Beneficiaries WP'!J$5)</f>
        <v>0</v>
      </c>
      <c r="K94" s="343">
        <f>SUMIFS('1.1 Staff cost'!$N$11:$N$102,'1.1 Staff cost'!$A$11:$A$102,'Beneficiaries WP'!$A94,'1.1 Staff cost'!$K$11:$K$102,'Beneficiaries WP'!K$5)+SUMIFS('1.2Travel cost&amp;1.3ind.sup. '!$T$11:$T$1306,'1.2Travel cost&amp;1.3ind.sup. '!$A$11:$A$1306,'Beneficiaries WP'!$A94,'1.2Travel cost&amp;1.3ind.sup. '!$L$11:$L$1306,'Beneficiaries WP'!K$5)+SUMIFS('1.2Travel cost&amp;1.3ind.sup. '!$U$11:$U$1306,'1.2Travel cost&amp;1.3ind.sup. '!$A$11:$A$1306,'Beneficiaries WP'!$A94,'1.2Travel cost&amp;1.3ind.sup. '!$L$11:$L$1306,'Beneficiaries WP'!K$5)+SUMIFS('1.4 Equipment'!$T$10:$T$209,'1.4 Equipment'!$A$10:$A$209,'Beneficiaries WP'!$A94,'1.4 Equipment'!$L$10:$L$209,'Beneficiaries WP'!K$5)+SUMIFS('1.5 Other costs'!$O$10:$O$309,'1.5 Other costs'!$A$10:$A$309,'Beneficiaries WP'!$A94,'1.5 Other costs'!$L$10:$L$309,'Beneficiaries WP'!K$5)</f>
        <v>0</v>
      </c>
      <c r="L94" s="343">
        <f>SUMIFS('1.1 Staff cost'!$N$11:$N$102,'1.1 Staff cost'!$A$11:$A$102,'Beneficiaries WP'!$A94,'1.1 Staff cost'!$K$11:$K$102,'Beneficiaries WP'!L$5)+SUMIFS('1.2Travel cost&amp;1.3ind.sup. '!$T$11:$T$1306,'1.2Travel cost&amp;1.3ind.sup. '!$A$11:$A$1306,'Beneficiaries WP'!$A94,'1.2Travel cost&amp;1.3ind.sup. '!$L$11:$L$1306,'Beneficiaries WP'!L$5)+SUMIFS('1.2Travel cost&amp;1.3ind.sup. '!$U$11:$U$1306,'1.2Travel cost&amp;1.3ind.sup. '!$A$11:$A$1306,'Beneficiaries WP'!$A94,'1.2Travel cost&amp;1.3ind.sup. '!$L$11:$L$1306,'Beneficiaries WP'!L$5)+SUMIFS('1.4 Equipment'!$T$10:$T$209,'1.4 Equipment'!$A$10:$A$209,'Beneficiaries WP'!$A94,'1.4 Equipment'!$L$10:$L$209,'Beneficiaries WP'!L$5)+SUMIFS('1.5 Other costs'!$O$10:$O$309,'1.5 Other costs'!$A$10:$A$309,'Beneficiaries WP'!$A94,'1.5 Other costs'!$L$10:$L$309,'Beneficiaries WP'!L$5)</f>
        <v>0</v>
      </c>
      <c r="M94" s="343">
        <f>SUMIFS('1.1 Staff cost'!$N$11:$N$102,'1.1 Staff cost'!$A$11:$A$102,'Beneficiaries WP'!$A94,'1.1 Staff cost'!$K$11:$K$102,'Beneficiaries WP'!M$5)+SUMIFS('1.2Travel cost&amp;1.3ind.sup. '!$T$11:$T$1306,'1.2Travel cost&amp;1.3ind.sup. '!$A$11:$A$1306,'Beneficiaries WP'!$A94,'1.2Travel cost&amp;1.3ind.sup. '!$L$11:$L$1306,'Beneficiaries WP'!M$5)+SUMIFS('1.2Travel cost&amp;1.3ind.sup. '!$U$11:$U$1306,'1.2Travel cost&amp;1.3ind.sup. '!$A$11:$A$1306,'Beneficiaries WP'!$A94,'1.2Travel cost&amp;1.3ind.sup. '!$L$11:$L$1306,'Beneficiaries WP'!M$5)+SUMIFS('1.4 Equipment'!$T$10:$T$209,'1.4 Equipment'!$A$10:$A$209,'Beneficiaries WP'!$A94,'1.4 Equipment'!$L$10:$L$209,'Beneficiaries WP'!M$5)+SUMIFS('1.5 Other costs'!$O$10:$O$309,'1.5 Other costs'!$A$10:$A$309,'Beneficiaries WP'!$A94,'1.5 Other costs'!$L$10:$L$309,'Beneficiaries WP'!M$5)</f>
        <v>0</v>
      </c>
      <c r="N94" s="343">
        <f>SUMIFS('1.1 Staff cost'!$N$11:$N$102,'1.1 Staff cost'!$A$11:$A$102,'Beneficiaries WP'!$A94,'1.1 Staff cost'!$K$11:$K$102,'Beneficiaries WP'!N$5)+SUMIFS('1.2Travel cost&amp;1.3ind.sup. '!$T$11:$T$1306,'1.2Travel cost&amp;1.3ind.sup. '!$A$11:$A$1306,'Beneficiaries WP'!$A94,'1.2Travel cost&amp;1.3ind.sup. '!$L$11:$L$1306,'Beneficiaries WP'!N$5)+SUMIFS('1.2Travel cost&amp;1.3ind.sup. '!$U$11:$U$1306,'1.2Travel cost&amp;1.3ind.sup. '!$A$11:$A$1306,'Beneficiaries WP'!$A94,'1.2Travel cost&amp;1.3ind.sup. '!$L$11:$L$1306,'Beneficiaries WP'!N$5)+SUMIFS('1.4 Equipment'!$T$10:$T$209,'1.4 Equipment'!$A$10:$A$209,'Beneficiaries WP'!$A94,'1.4 Equipment'!$L$10:$L$209,'Beneficiaries WP'!N$5)+SUMIFS('1.5 Other costs'!$O$10:$O$309,'1.5 Other costs'!$A$10:$A$309,'Beneficiaries WP'!$A94,'1.5 Other costs'!$L$10:$L$309,'Beneficiaries WP'!N$5)</f>
        <v>0</v>
      </c>
      <c r="O94" s="343">
        <f>SUMIFS('1.1 Staff cost'!$N$11:$N$102,'1.1 Staff cost'!$A$11:$A$102,'Beneficiaries WP'!$A94,'1.1 Staff cost'!$K$11:$K$102,'Beneficiaries WP'!O$5)+SUMIFS('1.2Travel cost&amp;1.3ind.sup. '!$T$11:$T$1306,'1.2Travel cost&amp;1.3ind.sup. '!$A$11:$A$1306,'Beneficiaries WP'!$A94,'1.2Travel cost&amp;1.3ind.sup. '!$L$11:$L$1306,'Beneficiaries WP'!O$5)+SUMIFS('1.2Travel cost&amp;1.3ind.sup. '!$U$11:$U$1306,'1.2Travel cost&amp;1.3ind.sup. '!$A$11:$A$1306,'Beneficiaries WP'!$A94,'1.2Travel cost&amp;1.3ind.sup. '!$L$11:$L$1306,'Beneficiaries WP'!O$5)+SUMIFS('1.4 Equipment'!$T$10:$T$209,'1.4 Equipment'!$A$10:$A$209,'Beneficiaries WP'!$A94,'1.4 Equipment'!$L$10:$L$209,'Beneficiaries WP'!O$5)+SUMIFS('1.5 Other costs'!$O$10:$O$309,'1.5 Other costs'!$A$10:$A$309,'Beneficiaries WP'!$A94,'1.5 Other costs'!$L$10:$L$309,'Beneficiaries WP'!O$5)</f>
        <v>0</v>
      </c>
      <c r="P94" s="341">
        <f t="shared" si="6"/>
        <v>0</v>
      </c>
      <c r="Q94" s="344" t="str">
        <f t="shared" si="7"/>
        <v/>
      </c>
      <c r="R94" s="342" t="e">
        <f>+(P94*$R$7)*('Summary Financial Statement'!$K$24/'Summary Financial Statement'!$H$24)</f>
        <v>#DIV/0!</v>
      </c>
      <c r="S94" s="445" t="e">
        <f>+Beneficiaries!#REF!</f>
        <v>#REF!</v>
      </c>
      <c r="T94" s="445" t="e">
        <f>+Beneficiaries!#REF!</f>
        <v>#REF!</v>
      </c>
      <c r="U94" s="443" t="str">
        <f>IF(Beneficiaries!L94=0,"",Beneficiaries!L94)</f>
        <v/>
      </c>
      <c r="V94" s="444" t="str">
        <f>IF(Beneficiaries!M94=0,"",Beneficiaries!M94)</f>
        <v/>
      </c>
      <c r="W94" s="354" t="e">
        <f>#REF!</f>
        <v>#REF!</v>
      </c>
      <c r="X94" s="75"/>
      <c r="Y94" s="12" t="str">
        <f t="shared" si="8"/>
        <v/>
      </c>
      <c r="Z94" s="336"/>
      <c r="AA94" s="333">
        <f>+DAYS360('Summary Financial Statement'!$I$9,'Summary Financial Statement'!$L$9)/30</f>
        <v>0</v>
      </c>
      <c r="AB94" s="334">
        <f t="shared" si="9"/>
        <v>0</v>
      </c>
      <c r="AC94" s="335">
        <f>IF(Y94="",0,'Summary Financial Statement'!$Q$22*'Summary Financial Statement'!$E$24*'Beneficiaries WP'!Q94*'Beneficiaries WP'!$AB94)</f>
        <v>0</v>
      </c>
    </row>
    <row r="95" spans="1:29" ht="13.5" x14ac:dyDescent="0.25">
      <c r="A95" s="141" t="s">
        <v>232</v>
      </c>
      <c r="B95" s="437">
        <f>+Beneficiaries!B95</f>
        <v>0</v>
      </c>
      <c r="C95" s="435">
        <f>+Beneficiaries!C95</f>
        <v>0</v>
      </c>
      <c r="D95" s="343">
        <f>SUMIFS('1.1 Staff cost'!$N$11:$N$102,'1.1 Staff cost'!$A$11:$A$102,'Beneficiaries WP'!$A95,'1.1 Staff cost'!$K$11:$K$102,'Beneficiaries WP'!D$5)+SUMIFS('1.2Travel cost&amp;1.3ind.sup. '!$T$11:$T$1306,'1.2Travel cost&amp;1.3ind.sup. '!$A$11:$A$1306,'Beneficiaries WP'!$A95,'1.2Travel cost&amp;1.3ind.sup. '!$L$11:$L$1306,'Beneficiaries WP'!D$5)+SUMIFS('1.2Travel cost&amp;1.3ind.sup. '!$U$11:$U$1306,'1.2Travel cost&amp;1.3ind.sup. '!$A$11:$A$1306,'Beneficiaries WP'!$A95,'1.2Travel cost&amp;1.3ind.sup. '!$L$11:$L$1306,'Beneficiaries WP'!D$5)+SUMIFS('1.4 Equipment'!$T$10:$T$209,'1.4 Equipment'!$A$10:$A$209,'Beneficiaries WP'!$A95,'1.4 Equipment'!$L$10:$L$209,'Beneficiaries WP'!D$5)+SUMIFS('1.5 Other costs'!$O$10:$O$309,'1.5 Other costs'!$A$10:$A$309,'Beneficiaries WP'!$A95,'1.5 Other costs'!$L$10:$L$309,'Beneficiaries WP'!D$5)</f>
        <v>0</v>
      </c>
      <c r="E95" s="343">
        <f>SUMIFS('1.1 Staff cost'!$N$11:$N$102,'1.1 Staff cost'!$A$11:$A$102,'Beneficiaries WP'!$A95,'1.1 Staff cost'!$K$11:$K$102,'Beneficiaries WP'!E$5)+SUMIFS('1.2Travel cost&amp;1.3ind.sup. '!$T$11:$T$1306,'1.2Travel cost&amp;1.3ind.sup. '!$A$11:$A$1306,'Beneficiaries WP'!$A95,'1.2Travel cost&amp;1.3ind.sup. '!$L$11:$L$1306,'Beneficiaries WP'!E$5)+SUMIFS('1.2Travel cost&amp;1.3ind.sup. '!$U$11:$U$1306,'1.2Travel cost&amp;1.3ind.sup. '!$A$11:$A$1306,'Beneficiaries WP'!$A95,'1.2Travel cost&amp;1.3ind.sup. '!$L$11:$L$1306,'Beneficiaries WP'!E$5)+SUMIFS('1.4 Equipment'!$T$10:$T$209,'1.4 Equipment'!$A$10:$A$209,'Beneficiaries WP'!$A95,'1.4 Equipment'!$L$10:$L$209,'Beneficiaries WP'!E$5)+SUMIFS('1.5 Other costs'!$O$10:$O$309,'1.5 Other costs'!$A$10:$A$309,'Beneficiaries WP'!$A95,'1.5 Other costs'!$L$10:$L$309,'Beneficiaries WP'!E$5)</f>
        <v>0</v>
      </c>
      <c r="F95" s="343">
        <f>SUMIFS('1.1 Staff cost'!$N$11:$N$102,'1.1 Staff cost'!$A$11:$A$102,'Beneficiaries WP'!$A95,'1.1 Staff cost'!$K$11:$K$102,'Beneficiaries WP'!F$5)+SUMIFS('1.2Travel cost&amp;1.3ind.sup. '!$T$11:$T$1306,'1.2Travel cost&amp;1.3ind.sup. '!$A$11:$A$1306,'Beneficiaries WP'!$A95,'1.2Travel cost&amp;1.3ind.sup. '!$L$11:$L$1306,'Beneficiaries WP'!F$5)+SUMIFS('1.2Travel cost&amp;1.3ind.sup. '!$U$11:$U$1306,'1.2Travel cost&amp;1.3ind.sup. '!$A$11:$A$1306,'Beneficiaries WP'!$A95,'1.2Travel cost&amp;1.3ind.sup. '!$L$11:$L$1306,'Beneficiaries WP'!F$5)+SUMIFS('1.4 Equipment'!$T$10:$T$209,'1.4 Equipment'!$A$10:$A$209,'Beneficiaries WP'!$A95,'1.4 Equipment'!$L$10:$L$209,'Beneficiaries WP'!F$5)+SUMIFS('1.5 Other costs'!$O$10:$O$309,'1.5 Other costs'!$A$10:$A$309,'Beneficiaries WP'!$A95,'1.5 Other costs'!$L$10:$L$309,'Beneficiaries WP'!F$5)</f>
        <v>0</v>
      </c>
      <c r="G95" s="343">
        <f>SUMIFS('1.1 Staff cost'!$N$11:$N$102,'1.1 Staff cost'!$A$11:$A$102,'Beneficiaries WP'!$A95,'1.1 Staff cost'!$K$11:$K$102,'Beneficiaries WP'!G$5)+SUMIFS('1.2Travel cost&amp;1.3ind.sup. '!$T$11:$T$1306,'1.2Travel cost&amp;1.3ind.sup. '!$A$11:$A$1306,'Beneficiaries WP'!$A95,'1.2Travel cost&amp;1.3ind.sup. '!$L$11:$L$1306,'Beneficiaries WP'!G$5)+SUMIFS('1.2Travel cost&amp;1.3ind.sup. '!$U$11:$U$1306,'1.2Travel cost&amp;1.3ind.sup. '!$A$11:$A$1306,'Beneficiaries WP'!$A95,'1.2Travel cost&amp;1.3ind.sup. '!$L$11:$L$1306,'Beneficiaries WP'!G$5)+SUMIFS('1.4 Equipment'!$T$10:$T$209,'1.4 Equipment'!$A$10:$A$209,'Beneficiaries WP'!$A95,'1.4 Equipment'!$L$10:$L$209,'Beneficiaries WP'!G$5)+SUMIFS('1.5 Other costs'!$O$10:$O$309,'1.5 Other costs'!$A$10:$A$309,'Beneficiaries WP'!$A95,'1.5 Other costs'!$L$10:$L$309,'Beneficiaries WP'!G$5)</f>
        <v>0</v>
      </c>
      <c r="H95" s="343">
        <f>SUMIFS('1.1 Staff cost'!$N$11:$N$102,'1.1 Staff cost'!$A$11:$A$102,'Beneficiaries WP'!$A95,'1.1 Staff cost'!$K$11:$K$102,'Beneficiaries WP'!H$5)+SUMIFS('1.2Travel cost&amp;1.3ind.sup. '!$T$11:$T$1306,'1.2Travel cost&amp;1.3ind.sup. '!$A$11:$A$1306,'Beneficiaries WP'!$A95,'1.2Travel cost&amp;1.3ind.sup. '!$L$11:$L$1306,'Beneficiaries WP'!H$5)+SUMIFS('1.2Travel cost&amp;1.3ind.sup. '!$U$11:$U$1306,'1.2Travel cost&amp;1.3ind.sup. '!$A$11:$A$1306,'Beneficiaries WP'!$A95,'1.2Travel cost&amp;1.3ind.sup. '!$L$11:$L$1306,'Beneficiaries WP'!H$5)+SUMIFS('1.4 Equipment'!$T$10:$T$209,'1.4 Equipment'!$A$10:$A$209,'Beneficiaries WP'!$A95,'1.4 Equipment'!$L$10:$L$209,'Beneficiaries WP'!H$5)+SUMIFS('1.5 Other costs'!$O$10:$O$309,'1.5 Other costs'!$A$10:$A$309,'Beneficiaries WP'!$A95,'1.5 Other costs'!$L$10:$L$309,'Beneficiaries WP'!H$5)</f>
        <v>0</v>
      </c>
      <c r="I95" s="343">
        <f>SUMIFS('1.1 Staff cost'!$N$11:$N$102,'1.1 Staff cost'!$A$11:$A$102,'Beneficiaries WP'!$A95,'1.1 Staff cost'!$K$11:$K$102,'Beneficiaries WP'!I$5)+SUMIFS('1.2Travel cost&amp;1.3ind.sup. '!$T$11:$T$1306,'1.2Travel cost&amp;1.3ind.sup. '!$A$11:$A$1306,'Beneficiaries WP'!$A95,'1.2Travel cost&amp;1.3ind.sup. '!$L$11:$L$1306,'Beneficiaries WP'!I$5)+SUMIFS('1.2Travel cost&amp;1.3ind.sup. '!$U$11:$U$1306,'1.2Travel cost&amp;1.3ind.sup. '!$A$11:$A$1306,'Beneficiaries WP'!$A95,'1.2Travel cost&amp;1.3ind.sup. '!$L$11:$L$1306,'Beneficiaries WP'!I$5)+SUMIFS('1.4 Equipment'!$T$10:$T$209,'1.4 Equipment'!$A$10:$A$209,'Beneficiaries WP'!$A95,'1.4 Equipment'!$L$10:$L$209,'Beneficiaries WP'!I$5)+SUMIFS('1.5 Other costs'!$O$10:$O$309,'1.5 Other costs'!$A$10:$A$309,'Beneficiaries WP'!$A95,'1.5 Other costs'!$L$10:$L$309,'Beneficiaries WP'!I$5)</f>
        <v>0</v>
      </c>
      <c r="J95" s="343">
        <f>SUMIFS('1.1 Staff cost'!$N$11:$N$102,'1.1 Staff cost'!$A$11:$A$102,'Beneficiaries WP'!$A95,'1.1 Staff cost'!$K$11:$K$102,'Beneficiaries WP'!J$5)+SUMIFS('1.2Travel cost&amp;1.3ind.sup. '!$T$11:$T$1306,'1.2Travel cost&amp;1.3ind.sup. '!$A$11:$A$1306,'Beneficiaries WP'!$A95,'1.2Travel cost&amp;1.3ind.sup. '!$L$11:$L$1306,'Beneficiaries WP'!J$5)+SUMIFS('1.2Travel cost&amp;1.3ind.sup. '!$U$11:$U$1306,'1.2Travel cost&amp;1.3ind.sup. '!$A$11:$A$1306,'Beneficiaries WP'!$A95,'1.2Travel cost&amp;1.3ind.sup. '!$L$11:$L$1306,'Beneficiaries WP'!J$5)+SUMIFS('1.4 Equipment'!$T$10:$T$209,'1.4 Equipment'!$A$10:$A$209,'Beneficiaries WP'!$A95,'1.4 Equipment'!$L$10:$L$209,'Beneficiaries WP'!J$5)+SUMIFS('1.5 Other costs'!$O$10:$O$309,'1.5 Other costs'!$A$10:$A$309,'Beneficiaries WP'!$A95,'1.5 Other costs'!$L$10:$L$309,'Beneficiaries WP'!J$5)</f>
        <v>0</v>
      </c>
      <c r="K95" s="343">
        <f>SUMIFS('1.1 Staff cost'!$N$11:$N$102,'1.1 Staff cost'!$A$11:$A$102,'Beneficiaries WP'!$A95,'1.1 Staff cost'!$K$11:$K$102,'Beneficiaries WP'!K$5)+SUMIFS('1.2Travel cost&amp;1.3ind.sup. '!$T$11:$T$1306,'1.2Travel cost&amp;1.3ind.sup. '!$A$11:$A$1306,'Beneficiaries WP'!$A95,'1.2Travel cost&amp;1.3ind.sup. '!$L$11:$L$1306,'Beneficiaries WP'!K$5)+SUMIFS('1.2Travel cost&amp;1.3ind.sup. '!$U$11:$U$1306,'1.2Travel cost&amp;1.3ind.sup. '!$A$11:$A$1306,'Beneficiaries WP'!$A95,'1.2Travel cost&amp;1.3ind.sup. '!$L$11:$L$1306,'Beneficiaries WP'!K$5)+SUMIFS('1.4 Equipment'!$T$10:$T$209,'1.4 Equipment'!$A$10:$A$209,'Beneficiaries WP'!$A95,'1.4 Equipment'!$L$10:$L$209,'Beneficiaries WP'!K$5)+SUMIFS('1.5 Other costs'!$O$10:$O$309,'1.5 Other costs'!$A$10:$A$309,'Beneficiaries WP'!$A95,'1.5 Other costs'!$L$10:$L$309,'Beneficiaries WP'!K$5)</f>
        <v>0</v>
      </c>
      <c r="L95" s="343">
        <f>SUMIFS('1.1 Staff cost'!$N$11:$N$102,'1.1 Staff cost'!$A$11:$A$102,'Beneficiaries WP'!$A95,'1.1 Staff cost'!$K$11:$K$102,'Beneficiaries WP'!L$5)+SUMIFS('1.2Travel cost&amp;1.3ind.sup. '!$T$11:$T$1306,'1.2Travel cost&amp;1.3ind.sup. '!$A$11:$A$1306,'Beneficiaries WP'!$A95,'1.2Travel cost&amp;1.3ind.sup. '!$L$11:$L$1306,'Beneficiaries WP'!L$5)+SUMIFS('1.2Travel cost&amp;1.3ind.sup. '!$U$11:$U$1306,'1.2Travel cost&amp;1.3ind.sup. '!$A$11:$A$1306,'Beneficiaries WP'!$A95,'1.2Travel cost&amp;1.3ind.sup. '!$L$11:$L$1306,'Beneficiaries WP'!L$5)+SUMIFS('1.4 Equipment'!$T$10:$T$209,'1.4 Equipment'!$A$10:$A$209,'Beneficiaries WP'!$A95,'1.4 Equipment'!$L$10:$L$209,'Beneficiaries WP'!L$5)+SUMIFS('1.5 Other costs'!$O$10:$O$309,'1.5 Other costs'!$A$10:$A$309,'Beneficiaries WP'!$A95,'1.5 Other costs'!$L$10:$L$309,'Beneficiaries WP'!L$5)</f>
        <v>0</v>
      </c>
      <c r="M95" s="343">
        <f>SUMIFS('1.1 Staff cost'!$N$11:$N$102,'1.1 Staff cost'!$A$11:$A$102,'Beneficiaries WP'!$A95,'1.1 Staff cost'!$K$11:$K$102,'Beneficiaries WP'!M$5)+SUMIFS('1.2Travel cost&amp;1.3ind.sup. '!$T$11:$T$1306,'1.2Travel cost&amp;1.3ind.sup. '!$A$11:$A$1306,'Beneficiaries WP'!$A95,'1.2Travel cost&amp;1.3ind.sup. '!$L$11:$L$1306,'Beneficiaries WP'!M$5)+SUMIFS('1.2Travel cost&amp;1.3ind.sup. '!$U$11:$U$1306,'1.2Travel cost&amp;1.3ind.sup. '!$A$11:$A$1306,'Beneficiaries WP'!$A95,'1.2Travel cost&amp;1.3ind.sup. '!$L$11:$L$1306,'Beneficiaries WP'!M$5)+SUMIFS('1.4 Equipment'!$T$10:$T$209,'1.4 Equipment'!$A$10:$A$209,'Beneficiaries WP'!$A95,'1.4 Equipment'!$L$10:$L$209,'Beneficiaries WP'!M$5)+SUMIFS('1.5 Other costs'!$O$10:$O$309,'1.5 Other costs'!$A$10:$A$309,'Beneficiaries WP'!$A95,'1.5 Other costs'!$L$10:$L$309,'Beneficiaries WP'!M$5)</f>
        <v>0</v>
      </c>
      <c r="N95" s="343">
        <f>SUMIFS('1.1 Staff cost'!$N$11:$N$102,'1.1 Staff cost'!$A$11:$A$102,'Beneficiaries WP'!$A95,'1.1 Staff cost'!$K$11:$K$102,'Beneficiaries WP'!N$5)+SUMIFS('1.2Travel cost&amp;1.3ind.sup. '!$T$11:$T$1306,'1.2Travel cost&amp;1.3ind.sup. '!$A$11:$A$1306,'Beneficiaries WP'!$A95,'1.2Travel cost&amp;1.3ind.sup. '!$L$11:$L$1306,'Beneficiaries WP'!N$5)+SUMIFS('1.2Travel cost&amp;1.3ind.sup. '!$U$11:$U$1306,'1.2Travel cost&amp;1.3ind.sup. '!$A$11:$A$1306,'Beneficiaries WP'!$A95,'1.2Travel cost&amp;1.3ind.sup. '!$L$11:$L$1306,'Beneficiaries WP'!N$5)+SUMIFS('1.4 Equipment'!$T$10:$T$209,'1.4 Equipment'!$A$10:$A$209,'Beneficiaries WP'!$A95,'1.4 Equipment'!$L$10:$L$209,'Beneficiaries WP'!N$5)+SUMIFS('1.5 Other costs'!$O$10:$O$309,'1.5 Other costs'!$A$10:$A$309,'Beneficiaries WP'!$A95,'1.5 Other costs'!$L$10:$L$309,'Beneficiaries WP'!N$5)</f>
        <v>0</v>
      </c>
      <c r="O95" s="343">
        <f>SUMIFS('1.1 Staff cost'!$N$11:$N$102,'1.1 Staff cost'!$A$11:$A$102,'Beneficiaries WP'!$A95,'1.1 Staff cost'!$K$11:$K$102,'Beneficiaries WP'!O$5)+SUMIFS('1.2Travel cost&amp;1.3ind.sup. '!$T$11:$T$1306,'1.2Travel cost&amp;1.3ind.sup. '!$A$11:$A$1306,'Beneficiaries WP'!$A95,'1.2Travel cost&amp;1.3ind.sup. '!$L$11:$L$1306,'Beneficiaries WP'!O$5)+SUMIFS('1.2Travel cost&amp;1.3ind.sup. '!$U$11:$U$1306,'1.2Travel cost&amp;1.3ind.sup. '!$A$11:$A$1306,'Beneficiaries WP'!$A95,'1.2Travel cost&amp;1.3ind.sup. '!$L$11:$L$1306,'Beneficiaries WP'!O$5)+SUMIFS('1.4 Equipment'!$T$10:$T$209,'1.4 Equipment'!$A$10:$A$209,'Beneficiaries WP'!$A95,'1.4 Equipment'!$L$10:$L$209,'Beneficiaries WP'!O$5)+SUMIFS('1.5 Other costs'!$O$10:$O$309,'1.5 Other costs'!$A$10:$A$309,'Beneficiaries WP'!$A95,'1.5 Other costs'!$L$10:$L$309,'Beneficiaries WP'!O$5)</f>
        <v>0</v>
      </c>
      <c r="P95" s="341">
        <f t="shared" si="6"/>
        <v>0</v>
      </c>
      <c r="Q95" s="344" t="str">
        <f t="shared" si="7"/>
        <v/>
      </c>
      <c r="R95" s="342" t="e">
        <f>+(P95*$R$7)*('Summary Financial Statement'!$K$24/'Summary Financial Statement'!$H$24)</f>
        <v>#DIV/0!</v>
      </c>
      <c r="S95" s="445" t="e">
        <f>+Beneficiaries!#REF!</f>
        <v>#REF!</v>
      </c>
      <c r="T95" s="445" t="e">
        <f>+Beneficiaries!#REF!</f>
        <v>#REF!</v>
      </c>
      <c r="U95" s="443" t="str">
        <f>IF(Beneficiaries!L95=0,"",Beneficiaries!L95)</f>
        <v/>
      </c>
      <c r="V95" s="444" t="str">
        <f>IF(Beneficiaries!M95=0,"",Beneficiaries!M95)</f>
        <v/>
      </c>
      <c r="W95" s="354" t="e">
        <f>#REF!</f>
        <v>#REF!</v>
      </c>
      <c r="X95" s="75"/>
      <c r="Y95" s="12" t="str">
        <f t="shared" si="8"/>
        <v/>
      </c>
      <c r="Z95" s="336"/>
      <c r="AA95" s="333">
        <f>+DAYS360('Summary Financial Statement'!$I$9,'Summary Financial Statement'!$L$9)/30</f>
        <v>0</v>
      </c>
      <c r="AB95" s="334">
        <f t="shared" si="9"/>
        <v>0</v>
      </c>
      <c r="AC95" s="335">
        <f>IF(Y95="",0,'Summary Financial Statement'!$Q$22*'Summary Financial Statement'!$E$24*'Beneficiaries WP'!Q95*'Beneficiaries WP'!$AB95)</f>
        <v>0</v>
      </c>
    </row>
    <row r="96" spans="1:29" ht="13.5" x14ac:dyDescent="0.25">
      <c r="A96" s="141" t="s">
        <v>233</v>
      </c>
      <c r="B96" s="437">
        <f>+Beneficiaries!B96</f>
        <v>0</v>
      </c>
      <c r="C96" s="435">
        <f>+Beneficiaries!C96</f>
        <v>0</v>
      </c>
      <c r="D96" s="343">
        <f>SUMIFS('1.1 Staff cost'!$N$11:$N$102,'1.1 Staff cost'!$A$11:$A$102,'Beneficiaries WP'!$A96,'1.1 Staff cost'!$K$11:$K$102,'Beneficiaries WP'!D$5)+SUMIFS('1.2Travel cost&amp;1.3ind.sup. '!$T$11:$T$1306,'1.2Travel cost&amp;1.3ind.sup. '!$A$11:$A$1306,'Beneficiaries WP'!$A96,'1.2Travel cost&amp;1.3ind.sup. '!$L$11:$L$1306,'Beneficiaries WP'!D$5)+SUMIFS('1.2Travel cost&amp;1.3ind.sup. '!$U$11:$U$1306,'1.2Travel cost&amp;1.3ind.sup. '!$A$11:$A$1306,'Beneficiaries WP'!$A96,'1.2Travel cost&amp;1.3ind.sup. '!$L$11:$L$1306,'Beneficiaries WP'!D$5)+SUMIFS('1.4 Equipment'!$T$10:$T$209,'1.4 Equipment'!$A$10:$A$209,'Beneficiaries WP'!$A96,'1.4 Equipment'!$L$10:$L$209,'Beneficiaries WP'!D$5)+SUMIFS('1.5 Other costs'!$O$10:$O$309,'1.5 Other costs'!$A$10:$A$309,'Beneficiaries WP'!$A96,'1.5 Other costs'!$L$10:$L$309,'Beneficiaries WP'!D$5)</f>
        <v>0</v>
      </c>
      <c r="E96" s="343">
        <f>SUMIFS('1.1 Staff cost'!$N$11:$N$102,'1.1 Staff cost'!$A$11:$A$102,'Beneficiaries WP'!$A96,'1.1 Staff cost'!$K$11:$K$102,'Beneficiaries WP'!E$5)+SUMIFS('1.2Travel cost&amp;1.3ind.sup. '!$T$11:$T$1306,'1.2Travel cost&amp;1.3ind.sup. '!$A$11:$A$1306,'Beneficiaries WP'!$A96,'1.2Travel cost&amp;1.3ind.sup. '!$L$11:$L$1306,'Beneficiaries WP'!E$5)+SUMIFS('1.2Travel cost&amp;1.3ind.sup. '!$U$11:$U$1306,'1.2Travel cost&amp;1.3ind.sup. '!$A$11:$A$1306,'Beneficiaries WP'!$A96,'1.2Travel cost&amp;1.3ind.sup. '!$L$11:$L$1306,'Beneficiaries WP'!E$5)+SUMIFS('1.4 Equipment'!$T$10:$T$209,'1.4 Equipment'!$A$10:$A$209,'Beneficiaries WP'!$A96,'1.4 Equipment'!$L$10:$L$209,'Beneficiaries WP'!E$5)+SUMIFS('1.5 Other costs'!$O$10:$O$309,'1.5 Other costs'!$A$10:$A$309,'Beneficiaries WP'!$A96,'1.5 Other costs'!$L$10:$L$309,'Beneficiaries WP'!E$5)</f>
        <v>0</v>
      </c>
      <c r="F96" s="343">
        <f>SUMIFS('1.1 Staff cost'!$N$11:$N$102,'1.1 Staff cost'!$A$11:$A$102,'Beneficiaries WP'!$A96,'1.1 Staff cost'!$K$11:$K$102,'Beneficiaries WP'!F$5)+SUMIFS('1.2Travel cost&amp;1.3ind.sup. '!$T$11:$T$1306,'1.2Travel cost&amp;1.3ind.sup. '!$A$11:$A$1306,'Beneficiaries WP'!$A96,'1.2Travel cost&amp;1.3ind.sup. '!$L$11:$L$1306,'Beneficiaries WP'!F$5)+SUMIFS('1.2Travel cost&amp;1.3ind.sup. '!$U$11:$U$1306,'1.2Travel cost&amp;1.3ind.sup. '!$A$11:$A$1306,'Beneficiaries WP'!$A96,'1.2Travel cost&amp;1.3ind.sup. '!$L$11:$L$1306,'Beneficiaries WP'!F$5)+SUMIFS('1.4 Equipment'!$T$10:$T$209,'1.4 Equipment'!$A$10:$A$209,'Beneficiaries WP'!$A96,'1.4 Equipment'!$L$10:$L$209,'Beneficiaries WP'!F$5)+SUMIFS('1.5 Other costs'!$O$10:$O$309,'1.5 Other costs'!$A$10:$A$309,'Beneficiaries WP'!$A96,'1.5 Other costs'!$L$10:$L$309,'Beneficiaries WP'!F$5)</f>
        <v>0</v>
      </c>
      <c r="G96" s="343">
        <f>SUMIFS('1.1 Staff cost'!$N$11:$N$102,'1.1 Staff cost'!$A$11:$A$102,'Beneficiaries WP'!$A96,'1.1 Staff cost'!$K$11:$K$102,'Beneficiaries WP'!G$5)+SUMIFS('1.2Travel cost&amp;1.3ind.sup. '!$T$11:$T$1306,'1.2Travel cost&amp;1.3ind.sup. '!$A$11:$A$1306,'Beneficiaries WP'!$A96,'1.2Travel cost&amp;1.3ind.sup. '!$L$11:$L$1306,'Beneficiaries WP'!G$5)+SUMIFS('1.2Travel cost&amp;1.3ind.sup. '!$U$11:$U$1306,'1.2Travel cost&amp;1.3ind.sup. '!$A$11:$A$1306,'Beneficiaries WP'!$A96,'1.2Travel cost&amp;1.3ind.sup. '!$L$11:$L$1306,'Beneficiaries WP'!G$5)+SUMIFS('1.4 Equipment'!$T$10:$T$209,'1.4 Equipment'!$A$10:$A$209,'Beneficiaries WP'!$A96,'1.4 Equipment'!$L$10:$L$209,'Beneficiaries WP'!G$5)+SUMIFS('1.5 Other costs'!$O$10:$O$309,'1.5 Other costs'!$A$10:$A$309,'Beneficiaries WP'!$A96,'1.5 Other costs'!$L$10:$L$309,'Beneficiaries WP'!G$5)</f>
        <v>0</v>
      </c>
      <c r="H96" s="343">
        <f>SUMIFS('1.1 Staff cost'!$N$11:$N$102,'1.1 Staff cost'!$A$11:$A$102,'Beneficiaries WP'!$A96,'1.1 Staff cost'!$K$11:$K$102,'Beneficiaries WP'!H$5)+SUMIFS('1.2Travel cost&amp;1.3ind.sup. '!$T$11:$T$1306,'1.2Travel cost&amp;1.3ind.sup. '!$A$11:$A$1306,'Beneficiaries WP'!$A96,'1.2Travel cost&amp;1.3ind.sup. '!$L$11:$L$1306,'Beneficiaries WP'!H$5)+SUMIFS('1.2Travel cost&amp;1.3ind.sup. '!$U$11:$U$1306,'1.2Travel cost&amp;1.3ind.sup. '!$A$11:$A$1306,'Beneficiaries WP'!$A96,'1.2Travel cost&amp;1.3ind.sup. '!$L$11:$L$1306,'Beneficiaries WP'!H$5)+SUMIFS('1.4 Equipment'!$T$10:$T$209,'1.4 Equipment'!$A$10:$A$209,'Beneficiaries WP'!$A96,'1.4 Equipment'!$L$10:$L$209,'Beneficiaries WP'!H$5)+SUMIFS('1.5 Other costs'!$O$10:$O$309,'1.5 Other costs'!$A$10:$A$309,'Beneficiaries WP'!$A96,'1.5 Other costs'!$L$10:$L$309,'Beneficiaries WP'!H$5)</f>
        <v>0</v>
      </c>
      <c r="I96" s="343">
        <f>SUMIFS('1.1 Staff cost'!$N$11:$N$102,'1.1 Staff cost'!$A$11:$A$102,'Beneficiaries WP'!$A96,'1.1 Staff cost'!$K$11:$K$102,'Beneficiaries WP'!I$5)+SUMIFS('1.2Travel cost&amp;1.3ind.sup. '!$T$11:$T$1306,'1.2Travel cost&amp;1.3ind.sup. '!$A$11:$A$1306,'Beneficiaries WP'!$A96,'1.2Travel cost&amp;1.3ind.sup. '!$L$11:$L$1306,'Beneficiaries WP'!I$5)+SUMIFS('1.2Travel cost&amp;1.3ind.sup. '!$U$11:$U$1306,'1.2Travel cost&amp;1.3ind.sup. '!$A$11:$A$1306,'Beneficiaries WP'!$A96,'1.2Travel cost&amp;1.3ind.sup. '!$L$11:$L$1306,'Beneficiaries WP'!I$5)+SUMIFS('1.4 Equipment'!$T$10:$T$209,'1.4 Equipment'!$A$10:$A$209,'Beneficiaries WP'!$A96,'1.4 Equipment'!$L$10:$L$209,'Beneficiaries WP'!I$5)+SUMIFS('1.5 Other costs'!$O$10:$O$309,'1.5 Other costs'!$A$10:$A$309,'Beneficiaries WP'!$A96,'1.5 Other costs'!$L$10:$L$309,'Beneficiaries WP'!I$5)</f>
        <v>0</v>
      </c>
      <c r="J96" s="343">
        <f>SUMIFS('1.1 Staff cost'!$N$11:$N$102,'1.1 Staff cost'!$A$11:$A$102,'Beneficiaries WP'!$A96,'1.1 Staff cost'!$K$11:$K$102,'Beneficiaries WP'!J$5)+SUMIFS('1.2Travel cost&amp;1.3ind.sup. '!$T$11:$T$1306,'1.2Travel cost&amp;1.3ind.sup. '!$A$11:$A$1306,'Beneficiaries WP'!$A96,'1.2Travel cost&amp;1.3ind.sup. '!$L$11:$L$1306,'Beneficiaries WP'!J$5)+SUMIFS('1.2Travel cost&amp;1.3ind.sup. '!$U$11:$U$1306,'1.2Travel cost&amp;1.3ind.sup. '!$A$11:$A$1306,'Beneficiaries WP'!$A96,'1.2Travel cost&amp;1.3ind.sup. '!$L$11:$L$1306,'Beneficiaries WP'!J$5)+SUMIFS('1.4 Equipment'!$T$10:$T$209,'1.4 Equipment'!$A$10:$A$209,'Beneficiaries WP'!$A96,'1.4 Equipment'!$L$10:$L$209,'Beneficiaries WP'!J$5)+SUMIFS('1.5 Other costs'!$O$10:$O$309,'1.5 Other costs'!$A$10:$A$309,'Beneficiaries WP'!$A96,'1.5 Other costs'!$L$10:$L$309,'Beneficiaries WP'!J$5)</f>
        <v>0</v>
      </c>
      <c r="K96" s="343">
        <f>SUMIFS('1.1 Staff cost'!$N$11:$N$102,'1.1 Staff cost'!$A$11:$A$102,'Beneficiaries WP'!$A96,'1.1 Staff cost'!$K$11:$K$102,'Beneficiaries WP'!K$5)+SUMIFS('1.2Travel cost&amp;1.3ind.sup. '!$T$11:$T$1306,'1.2Travel cost&amp;1.3ind.sup. '!$A$11:$A$1306,'Beneficiaries WP'!$A96,'1.2Travel cost&amp;1.3ind.sup. '!$L$11:$L$1306,'Beneficiaries WP'!K$5)+SUMIFS('1.2Travel cost&amp;1.3ind.sup. '!$U$11:$U$1306,'1.2Travel cost&amp;1.3ind.sup. '!$A$11:$A$1306,'Beneficiaries WP'!$A96,'1.2Travel cost&amp;1.3ind.sup. '!$L$11:$L$1306,'Beneficiaries WP'!K$5)+SUMIFS('1.4 Equipment'!$T$10:$T$209,'1.4 Equipment'!$A$10:$A$209,'Beneficiaries WP'!$A96,'1.4 Equipment'!$L$10:$L$209,'Beneficiaries WP'!K$5)+SUMIFS('1.5 Other costs'!$O$10:$O$309,'1.5 Other costs'!$A$10:$A$309,'Beneficiaries WP'!$A96,'1.5 Other costs'!$L$10:$L$309,'Beneficiaries WP'!K$5)</f>
        <v>0</v>
      </c>
      <c r="L96" s="343">
        <f>SUMIFS('1.1 Staff cost'!$N$11:$N$102,'1.1 Staff cost'!$A$11:$A$102,'Beneficiaries WP'!$A96,'1.1 Staff cost'!$K$11:$K$102,'Beneficiaries WP'!L$5)+SUMIFS('1.2Travel cost&amp;1.3ind.sup. '!$T$11:$T$1306,'1.2Travel cost&amp;1.3ind.sup. '!$A$11:$A$1306,'Beneficiaries WP'!$A96,'1.2Travel cost&amp;1.3ind.sup. '!$L$11:$L$1306,'Beneficiaries WP'!L$5)+SUMIFS('1.2Travel cost&amp;1.3ind.sup. '!$U$11:$U$1306,'1.2Travel cost&amp;1.3ind.sup. '!$A$11:$A$1306,'Beneficiaries WP'!$A96,'1.2Travel cost&amp;1.3ind.sup. '!$L$11:$L$1306,'Beneficiaries WP'!L$5)+SUMIFS('1.4 Equipment'!$T$10:$T$209,'1.4 Equipment'!$A$10:$A$209,'Beneficiaries WP'!$A96,'1.4 Equipment'!$L$10:$L$209,'Beneficiaries WP'!L$5)+SUMIFS('1.5 Other costs'!$O$10:$O$309,'1.5 Other costs'!$A$10:$A$309,'Beneficiaries WP'!$A96,'1.5 Other costs'!$L$10:$L$309,'Beneficiaries WP'!L$5)</f>
        <v>0</v>
      </c>
      <c r="M96" s="343">
        <f>SUMIFS('1.1 Staff cost'!$N$11:$N$102,'1.1 Staff cost'!$A$11:$A$102,'Beneficiaries WP'!$A96,'1.1 Staff cost'!$K$11:$K$102,'Beneficiaries WP'!M$5)+SUMIFS('1.2Travel cost&amp;1.3ind.sup. '!$T$11:$T$1306,'1.2Travel cost&amp;1.3ind.sup. '!$A$11:$A$1306,'Beneficiaries WP'!$A96,'1.2Travel cost&amp;1.3ind.sup. '!$L$11:$L$1306,'Beneficiaries WP'!M$5)+SUMIFS('1.2Travel cost&amp;1.3ind.sup. '!$U$11:$U$1306,'1.2Travel cost&amp;1.3ind.sup. '!$A$11:$A$1306,'Beneficiaries WP'!$A96,'1.2Travel cost&amp;1.3ind.sup. '!$L$11:$L$1306,'Beneficiaries WP'!M$5)+SUMIFS('1.4 Equipment'!$T$10:$T$209,'1.4 Equipment'!$A$10:$A$209,'Beneficiaries WP'!$A96,'1.4 Equipment'!$L$10:$L$209,'Beneficiaries WP'!M$5)+SUMIFS('1.5 Other costs'!$O$10:$O$309,'1.5 Other costs'!$A$10:$A$309,'Beneficiaries WP'!$A96,'1.5 Other costs'!$L$10:$L$309,'Beneficiaries WP'!M$5)</f>
        <v>0</v>
      </c>
      <c r="N96" s="343">
        <f>SUMIFS('1.1 Staff cost'!$N$11:$N$102,'1.1 Staff cost'!$A$11:$A$102,'Beneficiaries WP'!$A96,'1.1 Staff cost'!$K$11:$K$102,'Beneficiaries WP'!N$5)+SUMIFS('1.2Travel cost&amp;1.3ind.sup. '!$T$11:$T$1306,'1.2Travel cost&amp;1.3ind.sup. '!$A$11:$A$1306,'Beneficiaries WP'!$A96,'1.2Travel cost&amp;1.3ind.sup. '!$L$11:$L$1306,'Beneficiaries WP'!N$5)+SUMIFS('1.2Travel cost&amp;1.3ind.sup. '!$U$11:$U$1306,'1.2Travel cost&amp;1.3ind.sup. '!$A$11:$A$1306,'Beneficiaries WP'!$A96,'1.2Travel cost&amp;1.3ind.sup. '!$L$11:$L$1306,'Beneficiaries WP'!N$5)+SUMIFS('1.4 Equipment'!$T$10:$T$209,'1.4 Equipment'!$A$10:$A$209,'Beneficiaries WP'!$A96,'1.4 Equipment'!$L$10:$L$209,'Beneficiaries WP'!N$5)+SUMIFS('1.5 Other costs'!$O$10:$O$309,'1.5 Other costs'!$A$10:$A$309,'Beneficiaries WP'!$A96,'1.5 Other costs'!$L$10:$L$309,'Beneficiaries WP'!N$5)</f>
        <v>0</v>
      </c>
      <c r="O96" s="343">
        <f>SUMIFS('1.1 Staff cost'!$N$11:$N$102,'1.1 Staff cost'!$A$11:$A$102,'Beneficiaries WP'!$A96,'1.1 Staff cost'!$K$11:$K$102,'Beneficiaries WP'!O$5)+SUMIFS('1.2Travel cost&amp;1.3ind.sup. '!$T$11:$T$1306,'1.2Travel cost&amp;1.3ind.sup. '!$A$11:$A$1306,'Beneficiaries WP'!$A96,'1.2Travel cost&amp;1.3ind.sup. '!$L$11:$L$1306,'Beneficiaries WP'!O$5)+SUMIFS('1.2Travel cost&amp;1.3ind.sup. '!$U$11:$U$1306,'1.2Travel cost&amp;1.3ind.sup. '!$A$11:$A$1306,'Beneficiaries WP'!$A96,'1.2Travel cost&amp;1.3ind.sup. '!$L$11:$L$1306,'Beneficiaries WP'!O$5)+SUMIFS('1.4 Equipment'!$T$10:$T$209,'1.4 Equipment'!$A$10:$A$209,'Beneficiaries WP'!$A96,'1.4 Equipment'!$L$10:$L$209,'Beneficiaries WP'!O$5)+SUMIFS('1.5 Other costs'!$O$10:$O$309,'1.5 Other costs'!$A$10:$A$309,'Beneficiaries WP'!$A96,'1.5 Other costs'!$L$10:$L$309,'Beneficiaries WP'!O$5)</f>
        <v>0</v>
      </c>
      <c r="P96" s="341">
        <f t="shared" si="6"/>
        <v>0</v>
      </c>
      <c r="Q96" s="344" t="str">
        <f t="shared" si="7"/>
        <v/>
      </c>
      <c r="R96" s="342" t="e">
        <f>+(P96*$R$7)*('Summary Financial Statement'!$K$24/'Summary Financial Statement'!$H$24)</f>
        <v>#DIV/0!</v>
      </c>
      <c r="S96" s="445" t="e">
        <f>+Beneficiaries!#REF!</f>
        <v>#REF!</v>
      </c>
      <c r="T96" s="445" t="e">
        <f>+Beneficiaries!#REF!</f>
        <v>#REF!</v>
      </c>
      <c r="U96" s="443" t="str">
        <f>IF(Beneficiaries!L96=0,"",Beneficiaries!L96)</f>
        <v/>
      </c>
      <c r="V96" s="444" t="str">
        <f>IF(Beneficiaries!M96=0,"",Beneficiaries!M96)</f>
        <v/>
      </c>
      <c r="W96" s="354" t="e">
        <f>#REF!</f>
        <v>#REF!</v>
      </c>
      <c r="X96" s="75"/>
      <c r="Y96" s="12" t="str">
        <f t="shared" si="8"/>
        <v/>
      </c>
      <c r="Z96" s="336"/>
      <c r="AA96" s="333">
        <f>+DAYS360('Summary Financial Statement'!$I$9,'Summary Financial Statement'!$L$9)/30</f>
        <v>0</v>
      </c>
      <c r="AB96" s="334">
        <f t="shared" si="9"/>
        <v>0</v>
      </c>
      <c r="AC96" s="335">
        <f>IF(Y96="",0,'Summary Financial Statement'!$Q$22*'Summary Financial Statement'!$E$24*'Beneficiaries WP'!Q96*'Beneficiaries WP'!$AB96)</f>
        <v>0</v>
      </c>
    </row>
    <row r="97" spans="1:29" ht="13.5" x14ac:dyDescent="0.25">
      <c r="A97" s="141" t="s">
        <v>234</v>
      </c>
      <c r="B97" s="437">
        <f>+Beneficiaries!B97</f>
        <v>0</v>
      </c>
      <c r="C97" s="435">
        <f>+Beneficiaries!C97</f>
        <v>0</v>
      </c>
      <c r="D97" s="343">
        <f>SUMIFS('1.1 Staff cost'!$N$11:$N$102,'1.1 Staff cost'!$A$11:$A$102,'Beneficiaries WP'!$A97,'1.1 Staff cost'!$K$11:$K$102,'Beneficiaries WP'!D$5)+SUMIFS('1.2Travel cost&amp;1.3ind.sup. '!$T$11:$T$1306,'1.2Travel cost&amp;1.3ind.sup. '!$A$11:$A$1306,'Beneficiaries WP'!$A97,'1.2Travel cost&amp;1.3ind.sup. '!$L$11:$L$1306,'Beneficiaries WP'!D$5)+SUMIFS('1.2Travel cost&amp;1.3ind.sup. '!$U$11:$U$1306,'1.2Travel cost&amp;1.3ind.sup. '!$A$11:$A$1306,'Beneficiaries WP'!$A97,'1.2Travel cost&amp;1.3ind.sup. '!$L$11:$L$1306,'Beneficiaries WP'!D$5)+SUMIFS('1.4 Equipment'!$T$10:$T$209,'1.4 Equipment'!$A$10:$A$209,'Beneficiaries WP'!$A97,'1.4 Equipment'!$L$10:$L$209,'Beneficiaries WP'!D$5)+SUMIFS('1.5 Other costs'!$O$10:$O$309,'1.5 Other costs'!$A$10:$A$309,'Beneficiaries WP'!$A97,'1.5 Other costs'!$L$10:$L$309,'Beneficiaries WP'!D$5)</f>
        <v>0</v>
      </c>
      <c r="E97" s="343">
        <f>SUMIFS('1.1 Staff cost'!$N$11:$N$102,'1.1 Staff cost'!$A$11:$A$102,'Beneficiaries WP'!$A97,'1.1 Staff cost'!$K$11:$K$102,'Beneficiaries WP'!E$5)+SUMIFS('1.2Travel cost&amp;1.3ind.sup. '!$T$11:$T$1306,'1.2Travel cost&amp;1.3ind.sup. '!$A$11:$A$1306,'Beneficiaries WP'!$A97,'1.2Travel cost&amp;1.3ind.sup. '!$L$11:$L$1306,'Beneficiaries WP'!E$5)+SUMIFS('1.2Travel cost&amp;1.3ind.sup. '!$U$11:$U$1306,'1.2Travel cost&amp;1.3ind.sup. '!$A$11:$A$1306,'Beneficiaries WP'!$A97,'1.2Travel cost&amp;1.3ind.sup. '!$L$11:$L$1306,'Beneficiaries WP'!E$5)+SUMIFS('1.4 Equipment'!$T$10:$T$209,'1.4 Equipment'!$A$10:$A$209,'Beneficiaries WP'!$A97,'1.4 Equipment'!$L$10:$L$209,'Beneficiaries WP'!E$5)+SUMIFS('1.5 Other costs'!$O$10:$O$309,'1.5 Other costs'!$A$10:$A$309,'Beneficiaries WP'!$A97,'1.5 Other costs'!$L$10:$L$309,'Beneficiaries WP'!E$5)</f>
        <v>0</v>
      </c>
      <c r="F97" s="343">
        <f>SUMIFS('1.1 Staff cost'!$N$11:$N$102,'1.1 Staff cost'!$A$11:$A$102,'Beneficiaries WP'!$A97,'1.1 Staff cost'!$K$11:$K$102,'Beneficiaries WP'!F$5)+SUMIFS('1.2Travel cost&amp;1.3ind.sup. '!$T$11:$T$1306,'1.2Travel cost&amp;1.3ind.sup. '!$A$11:$A$1306,'Beneficiaries WP'!$A97,'1.2Travel cost&amp;1.3ind.sup. '!$L$11:$L$1306,'Beneficiaries WP'!F$5)+SUMIFS('1.2Travel cost&amp;1.3ind.sup. '!$U$11:$U$1306,'1.2Travel cost&amp;1.3ind.sup. '!$A$11:$A$1306,'Beneficiaries WP'!$A97,'1.2Travel cost&amp;1.3ind.sup. '!$L$11:$L$1306,'Beneficiaries WP'!F$5)+SUMIFS('1.4 Equipment'!$T$10:$T$209,'1.4 Equipment'!$A$10:$A$209,'Beneficiaries WP'!$A97,'1.4 Equipment'!$L$10:$L$209,'Beneficiaries WP'!F$5)+SUMIFS('1.5 Other costs'!$O$10:$O$309,'1.5 Other costs'!$A$10:$A$309,'Beneficiaries WP'!$A97,'1.5 Other costs'!$L$10:$L$309,'Beneficiaries WP'!F$5)</f>
        <v>0</v>
      </c>
      <c r="G97" s="343">
        <f>SUMIFS('1.1 Staff cost'!$N$11:$N$102,'1.1 Staff cost'!$A$11:$A$102,'Beneficiaries WP'!$A97,'1.1 Staff cost'!$K$11:$K$102,'Beneficiaries WP'!G$5)+SUMIFS('1.2Travel cost&amp;1.3ind.sup. '!$T$11:$T$1306,'1.2Travel cost&amp;1.3ind.sup. '!$A$11:$A$1306,'Beneficiaries WP'!$A97,'1.2Travel cost&amp;1.3ind.sup. '!$L$11:$L$1306,'Beneficiaries WP'!G$5)+SUMIFS('1.2Travel cost&amp;1.3ind.sup. '!$U$11:$U$1306,'1.2Travel cost&amp;1.3ind.sup. '!$A$11:$A$1306,'Beneficiaries WP'!$A97,'1.2Travel cost&amp;1.3ind.sup. '!$L$11:$L$1306,'Beneficiaries WP'!G$5)+SUMIFS('1.4 Equipment'!$T$10:$T$209,'1.4 Equipment'!$A$10:$A$209,'Beneficiaries WP'!$A97,'1.4 Equipment'!$L$10:$L$209,'Beneficiaries WP'!G$5)+SUMIFS('1.5 Other costs'!$O$10:$O$309,'1.5 Other costs'!$A$10:$A$309,'Beneficiaries WP'!$A97,'1.5 Other costs'!$L$10:$L$309,'Beneficiaries WP'!G$5)</f>
        <v>0</v>
      </c>
      <c r="H97" s="343">
        <f>SUMIFS('1.1 Staff cost'!$N$11:$N$102,'1.1 Staff cost'!$A$11:$A$102,'Beneficiaries WP'!$A97,'1.1 Staff cost'!$K$11:$K$102,'Beneficiaries WP'!H$5)+SUMIFS('1.2Travel cost&amp;1.3ind.sup. '!$T$11:$T$1306,'1.2Travel cost&amp;1.3ind.sup. '!$A$11:$A$1306,'Beneficiaries WP'!$A97,'1.2Travel cost&amp;1.3ind.sup. '!$L$11:$L$1306,'Beneficiaries WP'!H$5)+SUMIFS('1.2Travel cost&amp;1.3ind.sup. '!$U$11:$U$1306,'1.2Travel cost&amp;1.3ind.sup. '!$A$11:$A$1306,'Beneficiaries WP'!$A97,'1.2Travel cost&amp;1.3ind.sup. '!$L$11:$L$1306,'Beneficiaries WP'!H$5)+SUMIFS('1.4 Equipment'!$T$10:$T$209,'1.4 Equipment'!$A$10:$A$209,'Beneficiaries WP'!$A97,'1.4 Equipment'!$L$10:$L$209,'Beneficiaries WP'!H$5)+SUMIFS('1.5 Other costs'!$O$10:$O$309,'1.5 Other costs'!$A$10:$A$309,'Beneficiaries WP'!$A97,'1.5 Other costs'!$L$10:$L$309,'Beneficiaries WP'!H$5)</f>
        <v>0</v>
      </c>
      <c r="I97" s="343">
        <f>SUMIFS('1.1 Staff cost'!$N$11:$N$102,'1.1 Staff cost'!$A$11:$A$102,'Beneficiaries WP'!$A97,'1.1 Staff cost'!$K$11:$K$102,'Beneficiaries WP'!I$5)+SUMIFS('1.2Travel cost&amp;1.3ind.sup. '!$T$11:$T$1306,'1.2Travel cost&amp;1.3ind.sup. '!$A$11:$A$1306,'Beneficiaries WP'!$A97,'1.2Travel cost&amp;1.3ind.sup. '!$L$11:$L$1306,'Beneficiaries WP'!I$5)+SUMIFS('1.2Travel cost&amp;1.3ind.sup. '!$U$11:$U$1306,'1.2Travel cost&amp;1.3ind.sup. '!$A$11:$A$1306,'Beneficiaries WP'!$A97,'1.2Travel cost&amp;1.3ind.sup. '!$L$11:$L$1306,'Beneficiaries WP'!I$5)+SUMIFS('1.4 Equipment'!$T$10:$T$209,'1.4 Equipment'!$A$10:$A$209,'Beneficiaries WP'!$A97,'1.4 Equipment'!$L$10:$L$209,'Beneficiaries WP'!I$5)+SUMIFS('1.5 Other costs'!$O$10:$O$309,'1.5 Other costs'!$A$10:$A$309,'Beneficiaries WP'!$A97,'1.5 Other costs'!$L$10:$L$309,'Beneficiaries WP'!I$5)</f>
        <v>0</v>
      </c>
      <c r="J97" s="343">
        <f>SUMIFS('1.1 Staff cost'!$N$11:$N$102,'1.1 Staff cost'!$A$11:$A$102,'Beneficiaries WP'!$A97,'1.1 Staff cost'!$K$11:$K$102,'Beneficiaries WP'!J$5)+SUMIFS('1.2Travel cost&amp;1.3ind.sup. '!$T$11:$T$1306,'1.2Travel cost&amp;1.3ind.sup. '!$A$11:$A$1306,'Beneficiaries WP'!$A97,'1.2Travel cost&amp;1.3ind.sup. '!$L$11:$L$1306,'Beneficiaries WP'!J$5)+SUMIFS('1.2Travel cost&amp;1.3ind.sup. '!$U$11:$U$1306,'1.2Travel cost&amp;1.3ind.sup. '!$A$11:$A$1306,'Beneficiaries WP'!$A97,'1.2Travel cost&amp;1.3ind.sup. '!$L$11:$L$1306,'Beneficiaries WP'!J$5)+SUMIFS('1.4 Equipment'!$T$10:$T$209,'1.4 Equipment'!$A$10:$A$209,'Beneficiaries WP'!$A97,'1.4 Equipment'!$L$10:$L$209,'Beneficiaries WP'!J$5)+SUMIFS('1.5 Other costs'!$O$10:$O$309,'1.5 Other costs'!$A$10:$A$309,'Beneficiaries WP'!$A97,'1.5 Other costs'!$L$10:$L$309,'Beneficiaries WP'!J$5)</f>
        <v>0</v>
      </c>
      <c r="K97" s="343">
        <f>SUMIFS('1.1 Staff cost'!$N$11:$N$102,'1.1 Staff cost'!$A$11:$A$102,'Beneficiaries WP'!$A97,'1.1 Staff cost'!$K$11:$K$102,'Beneficiaries WP'!K$5)+SUMIFS('1.2Travel cost&amp;1.3ind.sup. '!$T$11:$T$1306,'1.2Travel cost&amp;1.3ind.sup. '!$A$11:$A$1306,'Beneficiaries WP'!$A97,'1.2Travel cost&amp;1.3ind.sup. '!$L$11:$L$1306,'Beneficiaries WP'!K$5)+SUMIFS('1.2Travel cost&amp;1.3ind.sup. '!$U$11:$U$1306,'1.2Travel cost&amp;1.3ind.sup. '!$A$11:$A$1306,'Beneficiaries WP'!$A97,'1.2Travel cost&amp;1.3ind.sup. '!$L$11:$L$1306,'Beneficiaries WP'!K$5)+SUMIFS('1.4 Equipment'!$T$10:$T$209,'1.4 Equipment'!$A$10:$A$209,'Beneficiaries WP'!$A97,'1.4 Equipment'!$L$10:$L$209,'Beneficiaries WP'!K$5)+SUMIFS('1.5 Other costs'!$O$10:$O$309,'1.5 Other costs'!$A$10:$A$309,'Beneficiaries WP'!$A97,'1.5 Other costs'!$L$10:$L$309,'Beneficiaries WP'!K$5)</f>
        <v>0</v>
      </c>
      <c r="L97" s="343">
        <f>SUMIFS('1.1 Staff cost'!$N$11:$N$102,'1.1 Staff cost'!$A$11:$A$102,'Beneficiaries WP'!$A97,'1.1 Staff cost'!$K$11:$K$102,'Beneficiaries WP'!L$5)+SUMIFS('1.2Travel cost&amp;1.3ind.sup. '!$T$11:$T$1306,'1.2Travel cost&amp;1.3ind.sup. '!$A$11:$A$1306,'Beneficiaries WP'!$A97,'1.2Travel cost&amp;1.3ind.sup. '!$L$11:$L$1306,'Beneficiaries WP'!L$5)+SUMIFS('1.2Travel cost&amp;1.3ind.sup. '!$U$11:$U$1306,'1.2Travel cost&amp;1.3ind.sup. '!$A$11:$A$1306,'Beneficiaries WP'!$A97,'1.2Travel cost&amp;1.3ind.sup. '!$L$11:$L$1306,'Beneficiaries WP'!L$5)+SUMIFS('1.4 Equipment'!$T$10:$T$209,'1.4 Equipment'!$A$10:$A$209,'Beneficiaries WP'!$A97,'1.4 Equipment'!$L$10:$L$209,'Beneficiaries WP'!L$5)+SUMIFS('1.5 Other costs'!$O$10:$O$309,'1.5 Other costs'!$A$10:$A$309,'Beneficiaries WP'!$A97,'1.5 Other costs'!$L$10:$L$309,'Beneficiaries WP'!L$5)</f>
        <v>0</v>
      </c>
      <c r="M97" s="343">
        <f>SUMIFS('1.1 Staff cost'!$N$11:$N$102,'1.1 Staff cost'!$A$11:$A$102,'Beneficiaries WP'!$A97,'1.1 Staff cost'!$K$11:$K$102,'Beneficiaries WP'!M$5)+SUMIFS('1.2Travel cost&amp;1.3ind.sup. '!$T$11:$T$1306,'1.2Travel cost&amp;1.3ind.sup. '!$A$11:$A$1306,'Beneficiaries WP'!$A97,'1.2Travel cost&amp;1.3ind.sup. '!$L$11:$L$1306,'Beneficiaries WP'!M$5)+SUMIFS('1.2Travel cost&amp;1.3ind.sup. '!$U$11:$U$1306,'1.2Travel cost&amp;1.3ind.sup. '!$A$11:$A$1306,'Beneficiaries WP'!$A97,'1.2Travel cost&amp;1.3ind.sup. '!$L$11:$L$1306,'Beneficiaries WP'!M$5)+SUMIFS('1.4 Equipment'!$T$10:$T$209,'1.4 Equipment'!$A$10:$A$209,'Beneficiaries WP'!$A97,'1.4 Equipment'!$L$10:$L$209,'Beneficiaries WP'!M$5)+SUMIFS('1.5 Other costs'!$O$10:$O$309,'1.5 Other costs'!$A$10:$A$309,'Beneficiaries WP'!$A97,'1.5 Other costs'!$L$10:$L$309,'Beneficiaries WP'!M$5)</f>
        <v>0</v>
      </c>
      <c r="N97" s="343">
        <f>SUMIFS('1.1 Staff cost'!$N$11:$N$102,'1.1 Staff cost'!$A$11:$A$102,'Beneficiaries WP'!$A97,'1.1 Staff cost'!$K$11:$K$102,'Beneficiaries WP'!N$5)+SUMIFS('1.2Travel cost&amp;1.3ind.sup. '!$T$11:$T$1306,'1.2Travel cost&amp;1.3ind.sup. '!$A$11:$A$1306,'Beneficiaries WP'!$A97,'1.2Travel cost&amp;1.3ind.sup. '!$L$11:$L$1306,'Beneficiaries WP'!N$5)+SUMIFS('1.2Travel cost&amp;1.3ind.sup. '!$U$11:$U$1306,'1.2Travel cost&amp;1.3ind.sup. '!$A$11:$A$1306,'Beneficiaries WP'!$A97,'1.2Travel cost&amp;1.3ind.sup. '!$L$11:$L$1306,'Beneficiaries WP'!N$5)+SUMIFS('1.4 Equipment'!$T$10:$T$209,'1.4 Equipment'!$A$10:$A$209,'Beneficiaries WP'!$A97,'1.4 Equipment'!$L$10:$L$209,'Beneficiaries WP'!N$5)+SUMIFS('1.5 Other costs'!$O$10:$O$309,'1.5 Other costs'!$A$10:$A$309,'Beneficiaries WP'!$A97,'1.5 Other costs'!$L$10:$L$309,'Beneficiaries WP'!N$5)</f>
        <v>0</v>
      </c>
      <c r="O97" s="343">
        <f>SUMIFS('1.1 Staff cost'!$N$11:$N$102,'1.1 Staff cost'!$A$11:$A$102,'Beneficiaries WP'!$A97,'1.1 Staff cost'!$K$11:$K$102,'Beneficiaries WP'!O$5)+SUMIFS('1.2Travel cost&amp;1.3ind.sup. '!$T$11:$T$1306,'1.2Travel cost&amp;1.3ind.sup. '!$A$11:$A$1306,'Beneficiaries WP'!$A97,'1.2Travel cost&amp;1.3ind.sup. '!$L$11:$L$1306,'Beneficiaries WP'!O$5)+SUMIFS('1.2Travel cost&amp;1.3ind.sup. '!$U$11:$U$1306,'1.2Travel cost&amp;1.3ind.sup. '!$A$11:$A$1306,'Beneficiaries WP'!$A97,'1.2Travel cost&amp;1.3ind.sup. '!$L$11:$L$1306,'Beneficiaries WP'!O$5)+SUMIFS('1.4 Equipment'!$T$10:$T$209,'1.4 Equipment'!$A$10:$A$209,'Beneficiaries WP'!$A97,'1.4 Equipment'!$L$10:$L$209,'Beneficiaries WP'!O$5)+SUMIFS('1.5 Other costs'!$O$10:$O$309,'1.5 Other costs'!$A$10:$A$309,'Beneficiaries WP'!$A97,'1.5 Other costs'!$L$10:$L$309,'Beneficiaries WP'!O$5)</f>
        <v>0</v>
      </c>
      <c r="P97" s="341">
        <f t="shared" si="6"/>
        <v>0</v>
      </c>
      <c r="Q97" s="344" t="str">
        <f t="shared" si="7"/>
        <v/>
      </c>
      <c r="R97" s="342" t="e">
        <f>+(P97*$R$7)*('Summary Financial Statement'!$K$24/'Summary Financial Statement'!$H$24)</f>
        <v>#DIV/0!</v>
      </c>
      <c r="S97" s="445" t="e">
        <f>+Beneficiaries!#REF!</f>
        <v>#REF!</v>
      </c>
      <c r="T97" s="445" t="e">
        <f>+Beneficiaries!#REF!</f>
        <v>#REF!</v>
      </c>
      <c r="U97" s="443" t="str">
        <f>IF(Beneficiaries!L97=0,"",Beneficiaries!L97)</f>
        <v/>
      </c>
      <c r="V97" s="444" t="str">
        <f>IF(Beneficiaries!M97=0,"",Beneficiaries!M97)</f>
        <v/>
      </c>
      <c r="W97" s="354" t="e">
        <f>#REF!</f>
        <v>#REF!</v>
      </c>
      <c r="X97" s="75"/>
      <c r="Y97" s="12" t="str">
        <f t="shared" si="8"/>
        <v/>
      </c>
      <c r="Z97" s="336"/>
      <c r="AA97" s="333">
        <f>+DAYS360('Summary Financial Statement'!$I$9,'Summary Financial Statement'!$L$9)/30</f>
        <v>0</v>
      </c>
      <c r="AB97" s="334">
        <f t="shared" si="9"/>
        <v>0</v>
      </c>
      <c r="AC97" s="335">
        <f>IF(Y97="",0,'Summary Financial Statement'!$Q$22*'Summary Financial Statement'!$E$24*'Beneficiaries WP'!Q97*'Beneficiaries WP'!$AB97)</f>
        <v>0</v>
      </c>
    </row>
    <row r="98" spans="1:29" ht="13.5" x14ac:dyDescent="0.25">
      <c r="A98" s="141" t="s">
        <v>235</v>
      </c>
      <c r="B98" s="437">
        <f>+Beneficiaries!B98</f>
        <v>0</v>
      </c>
      <c r="C98" s="435">
        <f>+Beneficiaries!C98</f>
        <v>0</v>
      </c>
      <c r="D98" s="343">
        <f>SUMIFS('1.1 Staff cost'!$N$11:$N$102,'1.1 Staff cost'!$A$11:$A$102,'Beneficiaries WP'!$A98,'1.1 Staff cost'!$K$11:$K$102,'Beneficiaries WP'!D$5)+SUMIFS('1.2Travel cost&amp;1.3ind.sup. '!$T$11:$T$1306,'1.2Travel cost&amp;1.3ind.sup. '!$A$11:$A$1306,'Beneficiaries WP'!$A98,'1.2Travel cost&amp;1.3ind.sup. '!$L$11:$L$1306,'Beneficiaries WP'!D$5)+SUMIFS('1.2Travel cost&amp;1.3ind.sup. '!$U$11:$U$1306,'1.2Travel cost&amp;1.3ind.sup. '!$A$11:$A$1306,'Beneficiaries WP'!$A98,'1.2Travel cost&amp;1.3ind.sup. '!$L$11:$L$1306,'Beneficiaries WP'!D$5)+SUMIFS('1.4 Equipment'!$T$10:$T$209,'1.4 Equipment'!$A$10:$A$209,'Beneficiaries WP'!$A98,'1.4 Equipment'!$L$10:$L$209,'Beneficiaries WP'!D$5)+SUMIFS('1.5 Other costs'!$O$10:$O$309,'1.5 Other costs'!$A$10:$A$309,'Beneficiaries WP'!$A98,'1.5 Other costs'!$L$10:$L$309,'Beneficiaries WP'!D$5)</f>
        <v>0</v>
      </c>
      <c r="E98" s="343">
        <f>SUMIFS('1.1 Staff cost'!$N$11:$N$102,'1.1 Staff cost'!$A$11:$A$102,'Beneficiaries WP'!$A98,'1.1 Staff cost'!$K$11:$K$102,'Beneficiaries WP'!E$5)+SUMIFS('1.2Travel cost&amp;1.3ind.sup. '!$T$11:$T$1306,'1.2Travel cost&amp;1.3ind.sup. '!$A$11:$A$1306,'Beneficiaries WP'!$A98,'1.2Travel cost&amp;1.3ind.sup. '!$L$11:$L$1306,'Beneficiaries WP'!E$5)+SUMIFS('1.2Travel cost&amp;1.3ind.sup. '!$U$11:$U$1306,'1.2Travel cost&amp;1.3ind.sup. '!$A$11:$A$1306,'Beneficiaries WP'!$A98,'1.2Travel cost&amp;1.3ind.sup. '!$L$11:$L$1306,'Beneficiaries WP'!E$5)+SUMIFS('1.4 Equipment'!$T$10:$T$209,'1.4 Equipment'!$A$10:$A$209,'Beneficiaries WP'!$A98,'1.4 Equipment'!$L$10:$L$209,'Beneficiaries WP'!E$5)+SUMIFS('1.5 Other costs'!$O$10:$O$309,'1.5 Other costs'!$A$10:$A$309,'Beneficiaries WP'!$A98,'1.5 Other costs'!$L$10:$L$309,'Beneficiaries WP'!E$5)</f>
        <v>0</v>
      </c>
      <c r="F98" s="343">
        <f>SUMIFS('1.1 Staff cost'!$N$11:$N$102,'1.1 Staff cost'!$A$11:$A$102,'Beneficiaries WP'!$A98,'1.1 Staff cost'!$K$11:$K$102,'Beneficiaries WP'!F$5)+SUMIFS('1.2Travel cost&amp;1.3ind.sup. '!$T$11:$T$1306,'1.2Travel cost&amp;1.3ind.sup. '!$A$11:$A$1306,'Beneficiaries WP'!$A98,'1.2Travel cost&amp;1.3ind.sup. '!$L$11:$L$1306,'Beneficiaries WP'!F$5)+SUMIFS('1.2Travel cost&amp;1.3ind.sup. '!$U$11:$U$1306,'1.2Travel cost&amp;1.3ind.sup. '!$A$11:$A$1306,'Beneficiaries WP'!$A98,'1.2Travel cost&amp;1.3ind.sup. '!$L$11:$L$1306,'Beneficiaries WP'!F$5)+SUMIFS('1.4 Equipment'!$T$10:$T$209,'1.4 Equipment'!$A$10:$A$209,'Beneficiaries WP'!$A98,'1.4 Equipment'!$L$10:$L$209,'Beneficiaries WP'!F$5)+SUMIFS('1.5 Other costs'!$O$10:$O$309,'1.5 Other costs'!$A$10:$A$309,'Beneficiaries WP'!$A98,'1.5 Other costs'!$L$10:$L$309,'Beneficiaries WP'!F$5)</f>
        <v>0</v>
      </c>
      <c r="G98" s="343">
        <f>SUMIFS('1.1 Staff cost'!$N$11:$N$102,'1.1 Staff cost'!$A$11:$A$102,'Beneficiaries WP'!$A98,'1.1 Staff cost'!$K$11:$K$102,'Beneficiaries WP'!G$5)+SUMIFS('1.2Travel cost&amp;1.3ind.sup. '!$T$11:$T$1306,'1.2Travel cost&amp;1.3ind.sup. '!$A$11:$A$1306,'Beneficiaries WP'!$A98,'1.2Travel cost&amp;1.3ind.sup. '!$L$11:$L$1306,'Beneficiaries WP'!G$5)+SUMIFS('1.2Travel cost&amp;1.3ind.sup. '!$U$11:$U$1306,'1.2Travel cost&amp;1.3ind.sup. '!$A$11:$A$1306,'Beneficiaries WP'!$A98,'1.2Travel cost&amp;1.3ind.sup. '!$L$11:$L$1306,'Beneficiaries WP'!G$5)+SUMIFS('1.4 Equipment'!$T$10:$T$209,'1.4 Equipment'!$A$10:$A$209,'Beneficiaries WP'!$A98,'1.4 Equipment'!$L$10:$L$209,'Beneficiaries WP'!G$5)+SUMIFS('1.5 Other costs'!$O$10:$O$309,'1.5 Other costs'!$A$10:$A$309,'Beneficiaries WP'!$A98,'1.5 Other costs'!$L$10:$L$309,'Beneficiaries WP'!G$5)</f>
        <v>0</v>
      </c>
      <c r="H98" s="343">
        <f>SUMIFS('1.1 Staff cost'!$N$11:$N$102,'1.1 Staff cost'!$A$11:$A$102,'Beneficiaries WP'!$A98,'1.1 Staff cost'!$K$11:$K$102,'Beneficiaries WP'!H$5)+SUMIFS('1.2Travel cost&amp;1.3ind.sup. '!$T$11:$T$1306,'1.2Travel cost&amp;1.3ind.sup. '!$A$11:$A$1306,'Beneficiaries WP'!$A98,'1.2Travel cost&amp;1.3ind.sup. '!$L$11:$L$1306,'Beneficiaries WP'!H$5)+SUMIFS('1.2Travel cost&amp;1.3ind.sup. '!$U$11:$U$1306,'1.2Travel cost&amp;1.3ind.sup. '!$A$11:$A$1306,'Beneficiaries WP'!$A98,'1.2Travel cost&amp;1.3ind.sup. '!$L$11:$L$1306,'Beneficiaries WP'!H$5)+SUMIFS('1.4 Equipment'!$T$10:$T$209,'1.4 Equipment'!$A$10:$A$209,'Beneficiaries WP'!$A98,'1.4 Equipment'!$L$10:$L$209,'Beneficiaries WP'!H$5)+SUMIFS('1.5 Other costs'!$O$10:$O$309,'1.5 Other costs'!$A$10:$A$309,'Beneficiaries WP'!$A98,'1.5 Other costs'!$L$10:$L$309,'Beneficiaries WP'!H$5)</f>
        <v>0</v>
      </c>
      <c r="I98" s="343">
        <f>SUMIFS('1.1 Staff cost'!$N$11:$N$102,'1.1 Staff cost'!$A$11:$A$102,'Beneficiaries WP'!$A98,'1.1 Staff cost'!$K$11:$K$102,'Beneficiaries WP'!I$5)+SUMIFS('1.2Travel cost&amp;1.3ind.sup. '!$T$11:$T$1306,'1.2Travel cost&amp;1.3ind.sup. '!$A$11:$A$1306,'Beneficiaries WP'!$A98,'1.2Travel cost&amp;1.3ind.sup. '!$L$11:$L$1306,'Beneficiaries WP'!I$5)+SUMIFS('1.2Travel cost&amp;1.3ind.sup. '!$U$11:$U$1306,'1.2Travel cost&amp;1.3ind.sup. '!$A$11:$A$1306,'Beneficiaries WP'!$A98,'1.2Travel cost&amp;1.3ind.sup. '!$L$11:$L$1306,'Beneficiaries WP'!I$5)+SUMIFS('1.4 Equipment'!$T$10:$T$209,'1.4 Equipment'!$A$10:$A$209,'Beneficiaries WP'!$A98,'1.4 Equipment'!$L$10:$L$209,'Beneficiaries WP'!I$5)+SUMIFS('1.5 Other costs'!$O$10:$O$309,'1.5 Other costs'!$A$10:$A$309,'Beneficiaries WP'!$A98,'1.5 Other costs'!$L$10:$L$309,'Beneficiaries WP'!I$5)</f>
        <v>0</v>
      </c>
      <c r="J98" s="343">
        <f>SUMIFS('1.1 Staff cost'!$N$11:$N$102,'1.1 Staff cost'!$A$11:$A$102,'Beneficiaries WP'!$A98,'1.1 Staff cost'!$K$11:$K$102,'Beneficiaries WP'!J$5)+SUMIFS('1.2Travel cost&amp;1.3ind.sup. '!$T$11:$T$1306,'1.2Travel cost&amp;1.3ind.sup. '!$A$11:$A$1306,'Beneficiaries WP'!$A98,'1.2Travel cost&amp;1.3ind.sup. '!$L$11:$L$1306,'Beneficiaries WP'!J$5)+SUMIFS('1.2Travel cost&amp;1.3ind.sup. '!$U$11:$U$1306,'1.2Travel cost&amp;1.3ind.sup. '!$A$11:$A$1306,'Beneficiaries WP'!$A98,'1.2Travel cost&amp;1.3ind.sup. '!$L$11:$L$1306,'Beneficiaries WP'!J$5)+SUMIFS('1.4 Equipment'!$T$10:$T$209,'1.4 Equipment'!$A$10:$A$209,'Beneficiaries WP'!$A98,'1.4 Equipment'!$L$10:$L$209,'Beneficiaries WP'!J$5)+SUMIFS('1.5 Other costs'!$O$10:$O$309,'1.5 Other costs'!$A$10:$A$309,'Beneficiaries WP'!$A98,'1.5 Other costs'!$L$10:$L$309,'Beneficiaries WP'!J$5)</f>
        <v>0</v>
      </c>
      <c r="K98" s="343">
        <f>SUMIFS('1.1 Staff cost'!$N$11:$N$102,'1.1 Staff cost'!$A$11:$A$102,'Beneficiaries WP'!$A98,'1.1 Staff cost'!$K$11:$K$102,'Beneficiaries WP'!K$5)+SUMIFS('1.2Travel cost&amp;1.3ind.sup. '!$T$11:$T$1306,'1.2Travel cost&amp;1.3ind.sup. '!$A$11:$A$1306,'Beneficiaries WP'!$A98,'1.2Travel cost&amp;1.3ind.sup. '!$L$11:$L$1306,'Beneficiaries WP'!K$5)+SUMIFS('1.2Travel cost&amp;1.3ind.sup. '!$U$11:$U$1306,'1.2Travel cost&amp;1.3ind.sup. '!$A$11:$A$1306,'Beneficiaries WP'!$A98,'1.2Travel cost&amp;1.3ind.sup. '!$L$11:$L$1306,'Beneficiaries WP'!K$5)+SUMIFS('1.4 Equipment'!$T$10:$T$209,'1.4 Equipment'!$A$10:$A$209,'Beneficiaries WP'!$A98,'1.4 Equipment'!$L$10:$L$209,'Beneficiaries WP'!K$5)+SUMIFS('1.5 Other costs'!$O$10:$O$309,'1.5 Other costs'!$A$10:$A$309,'Beneficiaries WP'!$A98,'1.5 Other costs'!$L$10:$L$309,'Beneficiaries WP'!K$5)</f>
        <v>0</v>
      </c>
      <c r="L98" s="343">
        <f>SUMIFS('1.1 Staff cost'!$N$11:$N$102,'1.1 Staff cost'!$A$11:$A$102,'Beneficiaries WP'!$A98,'1.1 Staff cost'!$K$11:$K$102,'Beneficiaries WP'!L$5)+SUMIFS('1.2Travel cost&amp;1.3ind.sup. '!$T$11:$T$1306,'1.2Travel cost&amp;1.3ind.sup. '!$A$11:$A$1306,'Beneficiaries WP'!$A98,'1.2Travel cost&amp;1.3ind.sup. '!$L$11:$L$1306,'Beneficiaries WP'!L$5)+SUMIFS('1.2Travel cost&amp;1.3ind.sup. '!$U$11:$U$1306,'1.2Travel cost&amp;1.3ind.sup. '!$A$11:$A$1306,'Beneficiaries WP'!$A98,'1.2Travel cost&amp;1.3ind.sup. '!$L$11:$L$1306,'Beneficiaries WP'!L$5)+SUMIFS('1.4 Equipment'!$T$10:$T$209,'1.4 Equipment'!$A$10:$A$209,'Beneficiaries WP'!$A98,'1.4 Equipment'!$L$10:$L$209,'Beneficiaries WP'!L$5)+SUMIFS('1.5 Other costs'!$O$10:$O$309,'1.5 Other costs'!$A$10:$A$309,'Beneficiaries WP'!$A98,'1.5 Other costs'!$L$10:$L$309,'Beneficiaries WP'!L$5)</f>
        <v>0</v>
      </c>
      <c r="M98" s="343">
        <f>SUMIFS('1.1 Staff cost'!$N$11:$N$102,'1.1 Staff cost'!$A$11:$A$102,'Beneficiaries WP'!$A98,'1.1 Staff cost'!$K$11:$K$102,'Beneficiaries WP'!M$5)+SUMIFS('1.2Travel cost&amp;1.3ind.sup. '!$T$11:$T$1306,'1.2Travel cost&amp;1.3ind.sup. '!$A$11:$A$1306,'Beneficiaries WP'!$A98,'1.2Travel cost&amp;1.3ind.sup. '!$L$11:$L$1306,'Beneficiaries WP'!M$5)+SUMIFS('1.2Travel cost&amp;1.3ind.sup. '!$U$11:$U$1306,'1.2Travel cost&amp;1.3ind.sup. '!$A$11:$A$1306,'Beneficiaries WP'!$A98,'1.2Travel cost&amp;1.3ind.sup. '!$L$11:$L$1306,'Beneficiaries WP'!M$5)+SUMIFS('1.4 Equipment'!$T$10:$T$209,'1.4 Equipment'!$A$10:$A$209,'Beneficiaries WP'!$A98,'1.4 Equipment'!$L$10:$L$209,'Beneficiaries WP'!M$5)+SUMIFS('1.5 Other costs'!$O$10:$O$309,'1.5 Other costs'!$A$10:$A$309,'Beneficiaries WP'!$A98,'1.5 Other costs'!$L$10:$L$309,'Beneficiaries WP'!M$5)</f>
        <v>0</v>
      </c>
      <c r="N98" s="343">
        <f>SUMIFS('1.1 Staff cost'!$N$11:$N$102,'1.1 Staff cost'!$A$11:$A$102,'Beneficiaries WP'!$A98,'1.1 Staff cost'!$K$11:$K$102,'Beneficiaries WP'!N$5)+SUMIFS('1.2Travel cost&amp;1.3ind.sup. '!$T$11:$T$1306,'1.2Travel cost&amp;1.3ind.sup. '!$A$11:$A$1306,'Beneficiaries WP'!$A98,'1.2Travel cost&amp;1.3ind.sup. '!$L$11:$L$1306,'Beneficiaries WP'!N$5)+SUMIFS('1.2Travel cost&amp;1.3ind.sup. '!$U$11:$U$1306,'1.2Travel cost&amp;1.3ind.sup. '!$A$11:$A$1306,'Beneficiaries WP'!$A98,'1.2Travel cost&amp;1.3ind.sup. '!$L$11:$L$1306,'Beneficiaries WP'!N$5)+SUMIFS('1.4 Equipment'!$T$10:$T$209,'1.4 Equipment'!$A$10:$A$209,'Beneficiaries WP'!$A98,'1.4 Equipment'!$L$10:$L$209,'Beneficiaries WP'!N$5)+SUMIFS('1.5 Other costs'!$O$10:$O$309,'1.5 Other costs'!$A$10:$A$309,'Beneficiaries WP'!$A98,'1.5 Other costs'!$L$10:$L$309,'Beneficiaries WP'!N$5)</f>
        <v>0</v>
      </c>
      <c r="O98" s="343">
        <f>SUMIFS('1.1 Staff cost'!$N$11:$N$102,'1.1 Staff cost'!$A$11:$A$102,'Beneficiaries WP'!$A98,'1.1 Staff cost'!$K$11:$K$102,'Beneficiaries WP'!O$5)+SUMIFS('1.2Travel cost&amp;1.3ind.sup. '!$T$11:$T$1306,'1.2Travel cost&amp;1.3ind.sup. '!$A$11:$A$1306,'Beneficiaries WP'!$A98,'1.2Travel cost&amp;1.3ind.sup. '!$L$11:$L$1306,'Beneficiaries WP'!O$5)+SUMIFS('1.2Travel cost&amp;1.3ind.sup. '!$U$11:$U$1306,'1.2Travel cost&amp;1.3ind.sup. '!$A$11:$A$1306,'Beneficiaries WP'!$A98,'1.2Travel cost&amp;1.3ind.sup. '!$L$11:$L$1306,'Beneficiaries WP'!O$5)+SUMIFS('1.4 Equipment'!$T$10:$T$209,'1.4 Equipment'!$A$10:$A$209,'Beneficiaries WP'!$A98,'1.4 Equipment'!$L$10:$L$209,'Beneficiaries WP'!O$5)+SUMIFS('1.5 Other costs'!$O$10:$O$309,'1.5 Other costs'!$A$10:$A$309,'Beneficiaries WP'!$A98,'1.5 Other costs'!$L$10:$L$309,'Beneficiaries WP'!O$5)</f>
        <v>0</v>
      </c>
      <c r="P98" s="341">
        <f t="shared" si="6"/>
        <v>0</v>
      </c>
      <c r="Q98" s="344" t="str">
        <f t="shared" si="7"/>
        <v/>
      </c>
      <c r="R98" s="342" t="e">
        <f>+(P98*$R$7)*('Summary Financial Statement'!$K$24/'Summary Financial Statement'!$H$24)</f>
        <v>#DIV/0!</v>
      </c>
      <c r="S98" s="445" t="e">
        <f>+Beneficiaries!#REF!</f>
        <v>#REF!</v>
      </c>
      <c r="T98" s="445" t="e">
        <f>+Beneficiaries!#REF!</f>
        <v>#REF!</v>
      </c>
      <c r="U98" s="443" t="str">
        <f>IF(Beneficiaries!L98=0,"",Beneficiaries!L98)</f>
        <v/>
      </c>
      <c r="V98" s="444" t="str">
        <f>IF(Beneficiaries!M98=0,"",Beneficiaries!M98)</f>
        <v/>
      </c>
      <c r="W98" s="354" t="e">
        <f>#REF!</f>
        <v>#REF!</v>
      </c>
      <c r="X98" s="75"/>
      <c r="Y98" s="12" t="str">
        <f t="shared" si="8"/>
        <v/>
      </c>
      <c r="Z98" s="336"/>
      <c r="AA98" s="333">
        <f>+DAYS360('Summary Financial Statement'!$I$9,'Summary Financial Statement'!$L$9)/30</f>
        <v>0</v>
      </c>
      <c r="AB98" s="334">
        <f t="shared" si="9"/>
        <v>0</v>
      </c>
      <c r="AC98" s="335">
        <f>IF(Y98="",0,'Summary Financial Statement'!$Q$22*'Summary Financial Statement'!$E$24*'Beneficiaries WP'!Q98*'Beneficiaries WP'!$AB98)</f>
        <v>0</v>
      </c>
    </row>
    <row r="99" spans="1:29" ht="13.5" x14ac:dyDescent="0.25">
      <c r="A99" s="141" t="s">
        <v>236</v>
      </c>
      <c r="B99" s="437">
        <f>+Beneficiaries!B99</f>
        <v>0</v>
      </c>
      <c r="C99" s="435">
        <f>+Beneficiaries!C99</f>
        <v>0</v>
      </c>
      <c r="D99" s="343">
        <f>SUMIFS('1.1 Staff cost'!$N$11:$N$102,'1.1 Staff cost'!$A$11:$A$102,'Beneficiaries WP'!$A99,'1.1 Staff cost'!$K$11:$K$102,'Beneficiaries WP'!D$5)+SUMIFS('1.2Travel cost&amp;1.3ind.sup. '!$T$11:$T$1306,'1.2Travel cost&amp;1.3ind.sup. '!$A$11:$A$1306,'Beneficiaries WP'!$A99,'1.2Travel cost&amp;1.3ind.sup. '!$L$11:$L$1306,'Beneficiaries WP'!D$5)+SUMIFS('1.2Travel cost&amp;1.3ind.sup. '!$U$11:$U$1306,'1.2Travel cost&amp;1.3ind.sup. '!$A$11:$A$1306,'Beneficiaries WP'!$A99,'1.2Travel cost&amp;1.3ind.sup. '!$L$11:$L$1306,'Beneficiaries WP'!D$5)+SUMIFS('1.4 Equipment'!$T$10:$T$209,'1.4 Equipment'!$A$10:$A$209,'Beneficiaries WP'!$A99,'1.4 Equipment'!$L$10:$L$209,'Beneficiaries WP'!D$5)+SUMIFS('1.5 Other costs'!$O$10:$O$309,'1.5 Other costs'!$A$10:$A$309,'Beneficiaries WP'!$A99,'1.5 Other costs'!$L$10:$L$309,'Beneficiaries WP'!D$5)</f>
        <v>0</v>
      </c>
      <c r="E99" s="343">
        <f>SUMIFS('1.1 Staff cost'!$N$11:$N$102,'1.1 Staff cost'!$A$11:$A$102,'Beneficiaries WP'!$A99,'1.1 Staff cost'!$K$11:$K$102,'Beneficiaries WP'!E$5)+SUMIFS('1.2Travel cost&amp;1.3ind.sup. '!$T$11:$T$1306,'1.2Travel cost&amp;1.3ind.sup. '!$A$11:$A$1306,'Beneficiaries WP'!$A99,'1.2Travel cost&amp;1.3ind.sup. '!$L$11:$L$1306,'Beneficiaries WP'!E$5)+SUMIFS('1.2Travel cost&amp;1.3ind.sup. '!$U$11:$U$1306,'1.2Travel cost&amp;1.3ind.sup. '!$A$11:$A$1306,'Beneficiaries WP'!$A99,'1.2Travel cost&amp;1.3ind.sup. '!$L$11:$L$1306,'Beneficiaries WP'!E$5)+SUMIFS('1.4 Equipment'!$T$10:$T$209,'1.4 Equipment'!$A$10:$A$209,'Beneficiaries WP'!$A99,'1.4 Equipment'!$L$10:$L$209,'Beneficiaries WP'!E$5)+SUMIFS('1.5 Other costs'!$O$10:$O$309,'1.5 Other costs'!$A$10:$A$309,'Beneficiaries WP'!$A99,'1.5 Other costs'!$L$10:$L$309,'Beneficiaries WP'!E$5)</f>
        <v>0</v>
      </c>
      <c r="F99" s="343">
        <f>SUMIFS('1.1 Staff cost'!$N$11:$N$102,'1.1 Staff cost'!$A$11:$A$102,'Beneficiaries WP'!$A99,'1.1 Staff cost'!$K$11:$K$102,'Beneficiaries WP'!F$5)+SUMIFS('1.2Travel cost&amp;1.3ind.sup. '!$T$11:$T$1306,'1.2Travel cost&amp;1.3ind.sup. '!$A$11:$A$1306,'Beneficiaries WP'!$A99,'1.2Travel cost&amp;1.3ind.sup. '!$L$11:$L$1306,'Beneficiaries WP'!F$5)+SUMIFS('1.2Travel cost&amp;1.3ind.sup. '!$U$11:$U$1306,'1.2Travel cost&amp;1.3ind.sup. '!$A$11:$A$1306,'Beneficiaries WP'!$A99,'1.2Travel cost&amp;1.3ind.sup. '!$L$11:$L$1306,'Beneficiaries WP'!F$5)+SUMIFS('1.4 Equipment'!$T$10:$T$209,'1.4 Equipment'!$A$10:$A$209,'Beneficiaries WP'!$A99,'1.4 Equipment'!$L$10:$L$209,'Beneficiaries WP'!F$5)+SUMIFS('1.5 Other costs'!$O$10:$O$309,'1.5 Other costs'!$A$10:$A$309,'Beneficiaries WP'!$A99,'1.5 Other costs'!$L$10:$L$309,'Beneficiaries WP'!F$5)</f>
        <v>0</v>
      </c>
      <c r="G99" s="343">
        <f>SUMIFS('1.1 Staff cost'!$N$11:$N$102,'1.1 Staff cost'!$A$11:$A$102,'Beneficiaries WP'!$A99,'1.1 Staff cost'!$K$11:$K$102,'Beneficiaries WP'!G$5)+SUMIFS('1.2Travel cost&amp;1.3ind.sup. '!$T$11:$T$1306,'1.2Travel cost&amp;1.3ind.sup. '!$A$11:$A$1306,'Beneficiaries WP'!$A99,'1.2Travel cost&amp;1.3ind.sup. '!$L$11:$L$1306,'Beneficiaries WP'!G$5)+SUMIFS('1.2Travel cost&amp;1.3ind.sup. '!$U$11:$U$1306,'1.2Travel cost&amp;1.3ind.sup. '!$A$11:$A$1306,'Beneficiaries WP'!$A99,'1.2Travel cost&amp;1.3ind.sup. '!$L$11:$L$1306,'Beneficiaries WP'!G$5)+SUMIFS('1.4 Equipment'!$T$10:$T$209,'1.4 Equipment'!$A$10:$A$209,'Beneficiaries WP'!$A99,'1.4 Equipment'!$L$10:$L$209,'Beneficiaries WP'!G$5)+SUMIFS('1.5 Other costs'!$O$10:$O$309,'1.5 Other costs'!$A$10:$A$309,'Beneficiaries WP'!$A99,'1.5 Other costs'!$L$10:$L$309,'Beneficiaries WP'!G$5)</f>
        <v>0</v>
      </c>
      <c r="H99" s="343">
        <f>SUMIFS('1.1 Staff cost'!$N$11:$N$102,'1.1 Staff cost'!$A$11:$A$102,'Beneficiaries WP'!$A99,'1.1 Staff cost'!$K$11:$K$102,'Beneficiaries WP'!H$5)+SUMIFS('1.2Travel cost&amp;1.3ind.sup. '!$T$11:$T$1306,'1.2Travel cost&amp;1.3ind.sup. '!$A$11:$A$1306,'Beneficiaries WP'!$A99,'1.2Travel cost&amp;1.3ind.sup. '!$L$11:$L$1306,'Beneficiaries WP'!H$5)+SUMIFS('1.2Travel cost&amp;1.3ind.sup. '!$U$11:$U$1306,'1.2Travel cost&amp;1.3ind.sup. '!$A$11:$A$1306,'Beneficiaries WP'!$A99,'1.2Travel cost&amp;1.3ind.sup. '!$L$11:$L$1306,'Beneficiaries WP'!H$5)+SUMIFS('1.4 Equipment'!$T$10:$T$209,'1.4 Equipment'!$A$10:$A$209,'Beneficiaries WP'!$A99,'1.4 Equipment'!$L$10:$L$209,'Beneficiaries WP'!H$5)+SUMIFS('1.5 Other costs'!$O$10:$O$309,'1.5 Other costs'!$A$10:$A$309,'Beneficiaries WP'!$A99,'1.5 Other costs'!$L$10:$L$309,'Beneficiaries WP'!H$5)</f>
        <v>0</v>
      </c>
      <c r="I99" s="343">
        <f>SUMIFS('1.1 Staff cost'!$N$11:$N$102,'1.1 Staff cost'!$A$11:$A$102,'Beneficiaries WP'!$A99,'1.1 Staff cost'!$K$11:$K$102,'Beneficiaries WP'!I$5)+SUMIFS('1.2Travel cost&amp;1.3ind.sup. '!$T$11:$T$1306,'1.2Travel cost&amp;1.3ind.sup. '!$A$11:$A$1306,'Beneficiaries WP'!$A99,'1.2Travel cost&amp;1.3ind.sup. '!$L$11:$L$1306,'Beneficiaries WP'!I$5)+SUMIFS('1.2Travel cost&amp;1.3ind.sup. '!$U$11:$U$1306,'1.2Travel cost&amp;1.3ind.sup. '!$A$11:$A$1306,'Beneficiaries WP'!$A99,'1.2Travel cost&amp;1.3ind.sup. '!$L$11:$L$1306,'Beneficiaries WP'!I$5)+SUMIFS('1.4 Equipment'!$T$10:$T$209,'1.4 Equipment'!$A$10:$A$209,'Beneficiaries WP'!$A99,'1.4 Equipment'!$L$10:$L$209,'Beneficiaries WP'!I$5)+SUMIFS('1.5 Other costs'!$O$10:$O$309,'1.5 Other costs'!$A$10:$A$309,'Beneficiaries WP'!$A99,'1.5 Other costs'!$L$10:$L$309,'Beneficiaries WP'!I$5)</f>
        <v>0</v>
      </c>
      <c r="J99" s="343">
        <f>SUMIFS('1.1 Staff cost'!$N$11:$N$102,'1.1 Staff cost'!$A$11:$A$102,'Beneficiaries WP'!$A99,'1.1 Staff cost'!$K$11:$K$102,'Beneficiaries WP'!J$5)+SUMIFS('1.2Travel cost&amp;1.3ind.sup. '!$T$11:$T$1306,'1.2Travel cost&amp;1.3ind.sup. '!$A$11:$A$1306,'Beneficiaries WP'!$A99,'1.2Travel cost&amp;1.3ind.sup. '!$L$11:$L$1306,'Beneficiaries WP'!J$5)+SUMIFS('1.2Travel cost&amp;1.3ind.sup. '!$U$11:$U$1306,'1.2Travel cost&amp;1.3ind.sup. '!$A$11:$A$1306,'Beneficiaries WP'!$A99,'1.2Travel cost&amp;1.3ind.sup. '!$L$11:$L$1306,'Beneficiaries WP'!J$5)+SUMIFS('1.4 Equipment'!$T$10:$T$209,'1.4 Equipment'!$A$10:$A$209,'Beneficiaries WP'!$A99,'1.4 Equipment'!$L$10:$L$209,'Beneficiaries WP'!J$5)+SUMIFS('1.5 Other costs'!$O$10:$O$309,'1.5 Other costs'!$A$10:$A$309,'Beneficiaries WP'!$A99,'1.5 Other costs'!$L$10:$L$309,'Beneficiaries WP'!J$5)</f>
        <v>0</v>
      </c>
      <c r="K99" s="343">
        <f>SUMIFS('1.1 Staff cost'!$N$11:$N$102,'1.1 Staff cost'!$A$11:$A$102,'Beneficiaries WP'!$A99,'1.1 Staff cost'!$K$11:$K$102,'Beneficiaries WP'!K$5)+SUMIFS('1.2Travel cost&amp;1.3ind.sup. '!$T$11:$T$1306,'1.2Travel cost&amp;1.3ind.sup. '!$A$11:$A$1306,'Beneficiaries WP'!$A99,'1.2Travel cost&amp;1.3ind.sup. '!$L$11:$L$1306,'Beneficiaries WP'!K$5)+SUMIFS('1.2Travel cost&amp;1.3ind.sup. '!$U$11:$U$1306,'1.2Travel cost&amp;1.3ind.sup. '!$A$11:$A$1306,'Beneficiaries WP'!$A99,'1.2Travel cost&amp;1.3ind.sup. '!$L$11:$L$1306,'Beneficiaries WP'!K$5)+SUMIFS('1.4 Equipment'!$T$10:$T$209,'1.4 Equipment'!$A$10:$A$209,'Beneficiaries WP'!$A99,'1.4 Equipment'!$L$10:$L$209,'Beneficiaries WP'!K$5)+SUMIFS('1.5 Other costs'!$O$10:$O$309,'1.5 Other costs'!$A$10:$A$309,'Beneficiaries WP'!$A99,'1.5 Other costs'!$L$10:$L$309,'Beneficiaries WP'!K$5)</f>
        <v>0</v>
      </c>
      <c r="L99" s="343">
        <f>SUMIFS('1.1 Staff cost'!$N$11:$N$102,'1.1 Staff cost'!$A$11:$A$102,'Beneficiaries WP'!$A99,'1.1 Staff cost'!$K$11:$K$102,'Beneficiaries WP'!L$5)+SUMIFS('1.2Travel cost&amp;1.3ind.sup. '!$T$11:$T$1306,'1.2Travel cost&amp;1.3ind.sup. '!$A$11:$A$1306,'Beneficiaries WP'!$A99,'1.2Travel cost&amp;1.3ind.sup. '!$L$11:$L$1306,'Beneficiaries WP'!L$5)+SUMIFS('1.2Travel cost&amp;1.3ind.sup. '!$U$11:$U$1306,'1.2Travel cost&amp;1.3ind.sup. '!$A$11:$A$1306,'Beneficiaries WP'!$A99,'1.2Travel cost&amp;1.3ind.sup. '!$L$11:$L$1306,'Beneficiaries WP'!L$5)+SUMIFS('1.4 Equipment'!$T$10:$T$209,'1.4 Equipment'!$A$10:$A$209,'Beneficiaries WP'!$A99,'1.4 Equipment'!$L$10:$L$209,'Beneficiaries WP'!L$5)+SUMIFS('1.5 Other costs'!$O$10:$O$309,'1.5 Other costs'!$A$10:$A$309,'Beneficiaries WP'!$A99,'1.5 Other costs'!$L$10:$L$309,'Beneficiaries WP'!L$5)</f>
        <v>0</v>
      </c>
      <c r="M99" s="343">
        <f>SUMIFS('1.1 Staff cost'!$N$11:$N$102,'1.1 Staff cost'!$A$11:$A$102,'Beneficiaries WP'!$A99,'1.1 Staff cost'!$K$11:$K$102,'Beneficiaries WP'!M$5)+SUMIFS('1.2Travel cost&amp;1.3ind.sup. '!$T$11:$T$1306,'1.2Travel cost&amp;1.3ind.sup. '!$A$11:$A$1306,'Beneficiaries WP'!$A99,'1.2Travel cost&amp;1.3ind.sup. '!$L$11:$L$1306,'Beneficiaries WP'!M$5)+SUMIFS('1.2Travel cost&amp;1.3ind.sup. '!$U$11:$U$1306,'1.2Travel cost&amp;1.3ind.sup. '!$A$11:$A$1306,'Beneficiaries WP'!$A99,'1.2Travel cost&amp;1.3ind.sup. '!$L$11:$L$1306,'Beneficiaries WP'!M$5)+SUMIFS('1.4 Equipment'!$T$10:$T$209,'1.4 Equipment'!$A$10:$A$209,'Beneficiaries WP'!$A99,'1.4 Equipment'!$L$10:$L$209,'Beneficiaries WP'!M$5)+SUMIFS('1.5 Other costs'!$O$10:$O$309,'1.5 Other costs'!$A$10:$A$309,'Beneficiaries WP'!$A99,'1.5 Other costs'!$L$10:$L$309,'Beneficiaries WP'!M$5)</f>
        <v>0</v>
      </c>
      <c r="N99" s="343">
        <f>SUMIFS('1.1 Staff cost'!$N$11:$N$102,'1.1 Staff cost'!$A$11:$A$102,'Beneficiaries WP'!$A99,'1.1 Staff cost'!$K$11:$K$102,'Beneficiaries WP'!N$5)+SUMIFS('1.2Travel cost&amp;1.3ind.sup. '!$T$11:$T$1306,'1.2Travel cost&amp;1.3ind.sup. '!$A$11:$A$1306,'Beneficiaries WP'!$A99,'1.2Travel cost&amp;1.3ind.sup. '!$L$11:$L$1306,'Beneficiaries WP'!N$5)+SUMIFS('1.2Travel cost&amp;1.3ind.sup. '!$U$11:$U$1306,'1.2Travel cost&amp;1.3ind.sup. '!$A$11:$A$1306,'Beneficiaries WP'!$A99,'1.2Travel cost&amp;1.3ind.sup. '!$L$11:$L$1306,'Beneficiaries WP'!N$5)+SUMIFS('1.4 Equipment'!$T$10:$T$209,'1.4 Equipment'!$A$10:$A$209,'Beneficiaries WP'!$A99,'1.4 Equipment'!$L$10:$L$209,'Beneficiaries WP'!N$5)+SUMIFS('1.5 Other costs'!$O$10:$O$309,'1.5 Other costs'!$A$10:$A$309,'Beneficiaries WP'!$A99,'1.5 Other costs'!$L$10:$L$309,'Beneficiaries WP'!N$5)</f>
        <v>0</v>
      </c>
      <c r="O99" s="343">
        <f>SUMIFS('1.1 Staff cost'!$N$11:$N$102,'1.1 Staff cost'!$A$11:$A$102,'Beneficiaries WP'!$A99,'1.1 Staff cost'!$K$11:$K$102,'Beneficiaries WP'!O$5)+SUMIFS('1.2Travel cost&amp;1.3ind.sup. '!$T$11:$T$1306,'1.2Travel cost&amp;1.3ind.sup. '!$A$11:$A$1306,'Beneficiaries WP'!$A99,'1.2Travel cost&amp;1.3ind.sup. '!$L$11:$L$1306,'Beneficiaries WP'!O$5)+SUMIFS('1.2Travel cost&amp;1.3ind.sup. '!$U$11:$U$1306,'1.2Travel cost&amp;1.3ind.sup. '!$A$11:$A$1306,'Beneficiaries WP'!$A99,'1.2Travel cost&amp;1.3ind.sup. '!$L$11:$L$1306,'Beneficiaries WP'!O$5)+SUMIFS('1.4 Equipment'!$T$10:$T$209,'1.4 Equipment'!$A$10:$A$209,'Beneficiaries WP'!$A99,'1.4 Equipment'!$L$10:$L$209,'Beneficiaries WP'!O$5)+SUMIFS('1.5 Other costs'!$O$10:$O$309,'1.5 Other costs'!$A$10:$A$309,'Beneficiaries WP'!$A99,'1.5 Other costs'!$L$10:$L$309,'Beneficiaries WP'!O$5)</f>
        <v>0</v>
      </c>
      <c r="P99" s="341">
        <f t="shared" si="6"/>
        <v>0</v>
      </c>
      <c r="Q99" s="344" t="str">
        <f t="shared" si="7"/>
        <v/>
      </c>
      <c r="R99" s="342" t="e">
        <f>+(P99*$R$7)*('Summary Financial Statement'!$K$24/'Summary Financial Statement'!$H$24)</f>
        <v>#DIV/0!</v>
      </c>
      <c r="S99" s="445" t="e">
        <f>+Beneficiaries!#REF!</f>
        <v>#REF!</v>
      </c>
      <c r="T99" s="445" t="e">
        <f>+Beneficiaries!#REF!</f>
        <v>#REF!</v>
      </c>
      <c r="U99" s="443" t="str">
        <f>IF(Beneficiaries!L99=0,"",Beneficiaries!L99)</f>
        <v/>
      </c>
      <c r="V99" s="444" t="str">
        <f>IF(Beneficiaries!M99=0,"",Beneficiaries!M99)</f>
        <v/>
      </c>
      <c r="W99" s="354" t="e">
        <f>#REF!</f>
        <v>#REF!</v>
      </c>
      <c r="X99" s="75"/>
      <c r="Y99" s="12" t="str">
        <f t="shared" si="8"/>
        <v/>
      </c>
      <c r="Z99" s="336"/>
      <c r="AA99" s="333">
        <f>+DAYS360('Summary Financial Statement'!$I$9,'Summary Financial Statement'!$L$9)/30</f>
        <v>0</v>
      </c>
      <c r="AB99" s="334">
        <f t="shared" si="9"/>
        <v>0</v>
      </c>
      <c r="AC99" s="335">
        <f>IF(Y99="",0,'Summary Financial Statement'!$Q$22*'Summary Financial Statement'!$E$24*'Beneficiaries WP'!Q99*'Beneficiaries WP'!$AB99)</f>
        <v>0</v>
      </c>
    </row>
    <row r="100" spans="1:29" ht="13.5" x14ac:dyDescent="0.25">
      <c r="A100" s="141" t="s">
        <v>237</v>
      </c>
      <c r="B100" s="437">
        <f>+Beneficiaries!B100</f>
        <v>0</v>
      </c>
      <c r="C100" s="435">
        <f>+Beneficiaries!C100</f>
        <v>0</v>
      </c>
      <c r="D100" s="343">
        <f>SUMIFS('1.1 Staff cost'!$N$11:$N$102,'1.1 Staff cost'!$A$11:$A$102,'Beneficiaries WP'!$A100,'1.1 Staff cost'!$K$11:$K$102,'Beneficiaries WP'!D$5)+SUMIFS('1.2Travel cost&amp;1.3ind.sup. '!$T$11:$T$1306,'1.2Travel cost&amp;1.3ind.sup. '!$A$11:$A$1306,'Beneficiaries WP'!$A100,'1.2Travel cost&amp;1.3ind.sup. '!$L$11:$L$1306,'Beneficiaries WP'!D$5)+SUMIFS('1.2Travel cost&amp;1.3ind.sup. '!$U$11:$U$1306,'1.2Travel cost&amp;1.3ind.sup. '!$A$11:$A$1306,'Beneficiaries WP'!$A100,'1.2Travel cost&amp;1.3ind.sup. '!$L$11:$L$1306,'Beneficiaries WP'!D$5)+SUMIFS('1.4 Equipment'!$T$10:$T$209,'1.4 Equipment'!$A$10:$A$209,'Beneficiaries WP'!$A100,'1.4 Equipment'!$L$10:$L$209,'Beneficiaries WP'!D$5)+SUMIFS('1.5 Other costs'!$O$10:$O$309,'1.5 Other costs'!$A$10:$A$309,'Beneficiaries WP'!$A100,'1.5 Other costs'!$L$10:$L$309,'Beneficiaries WP'!D$5)</f>
        <v>0</v>
      </c>
      <c r="E100" s="343">
        <f>SUMIFS('1.1 Staff cost'!$N$11:$N$102,'1.1 Staff cost'!$A$11:$A$102,'Beneficiaries WP'!$A100,'1.1 Staff cost'!$K$11:$K$102,'Beneficiaries WP'!E$5)+SUMIFS('1.2Travel cost&amp;1.3ind.sup. '!$T$11:$T$1306,'1.2Travel cost&amp;1.3ind.sup. '!$A$11:$A$1306,'Beneficiaries WP'!$A100,'1.2Travel cost&amp;1.3ind.sup. '!$L$11:$L$1306,'Beneficiaries WP'!E$5)+SUMIFS('1.2Travel cost&amp;1.3ind.sup. '!$U$11:$U$1306,'1.2Travel cost&amp;1.3ind.sup. '!$A$11:$A$1306,'Beneficiaries WP'!$A100,'1.2Travel cost&amp;1.3ind.sup. '!$L$11:$L$1306,'Beneficiaries WP'!E$5)+SUMIFS('1.4 Equipment'!$T$10:$T$209,'1.4 Equipment'!$A$10:$A$209,'Beneficiaries WP'!$A100,'1.4 Equipment'!$L$10:$L$209,'Beneficiaries WP'!E$5)+SUMIFS('1.5 Other costs'!$O$10:$O$309,'1.5 Other costs'!$A$10:$A$309,'Beneficiaries WP'!$A100,'1.5 Other costs'!$L$10:$L$309,'Beneficiaries WP'!E$5)</f>
        <v>0</v>
      </c>
      <c r="F100" s="343">
        <f>SUMIFS('1.1 Staff cost'!$N$11:$N$102,'1.1 Staff cost'!$A$11:$A$102,'Beneficiaries WP'!$A100,'1.1 Staff cost'!$K$11:$K$102,'Beneficiaries WP'!F$5)+SUMIFS('1.2Travel cost&amp;1.3ind.sup. '!$T$11:$T$1306,'1.2Travel cost&amp;1.3ind.sup. '!$A$11:$A$1306,'Beneficiaries WP'!$A100,'1.2Travel cost&amp;1.3ind.sup. '!$L$11:$L$1306,'Beneficiaries WP'!F$5)+SUMIFS('1.2Travel cost&amp;1.3ind.sup. '!$U$11:$U$1306,'1.2Travel cost&amp;1.3ind.sup. '!$A$11:$A$1306,'Beneficiaries WP'!$A100,'1.2Travel cost&amp;1.3ind.sup. '!$L$11:$L$1306,'Beneficiaries WP'!F$5)+SUMIFS('1.4 Equipment'!$T$10:$T$209,'1.4 Equipment'!$A$10:$A$209,'Beneficiaries WP'!$A100,'1.4 Equipment'!$L$10:$L$209,'Beneficiaries WP'!F$5)+SUMIFS('1.5 Other costs'!$O$10:$O$309,'1.5 Other costs'!$A$10:$A$309,'Beneficiaries WP'!$A100,'1.5 Other costs'!$L$10:$L$309,'Beneficiaries WP'!F$5)</f>
        <v>0</v>
      </c>
      <c r="G100" s="343">
        <f>SUMIFS('1.1 Staff cost'!$N$11:$N$102,'1.1 Staff cost'!$A$11:$A$102,'Beneficiaries WP'!$A100,'1.1 Staff cost'!$K$11:$K$102,'Beneficiaries WP'!G$5)+SUMIFS('1.2Travel cost&amp;1.3ind.sup. '!$T$11:$T$1306,'1.2Travel cost&amp;1.3ind.sup. '!$A$11:$A$1306,'Beneficiaries WP'!$A100,'1.2Travel cost&amp;1.3ind.sup. '!$L$11:$L$1306,'Beneficiaries WP'!G$5)+SUMIFS('1.2Travel cost&amp;1.3ind.sup. '!$U$11:$U$1306,'1.2Travel cost&amp;1.3ind.sup. '!$A$11:$A$1306,'Beneficiaries WP'!$A100,'1.2Travel cost&amp;1.3ind.sup. '!$L$11:$L$1306,'Beneficiaries WP'!G$5)+SUMIFS('1.4 Equipment'!$T$10:$T$209,'1.4 Equipment'!$A$10:$A$209,'Beneficiaries WP'!$A100,'1.4 Equipment'!$L$10:$L$209,'Beneficiaries WP'!G$5)+SUMIFS('1.5 Other costs'!$O$10:$O$309,'1.5 Other costs'!$A$10:$A$309,'Beneficiaries WP'!$A100,'1.5 Other costs'!$L$10:$L$309,'Beneficiaries WP'!G$5)</f>
        <v>0</v>
      </c>
      <c r="H100" s="343">
        <f>SUMIFS('1.1 Staff cost'!$N$11:$N$102,'1.1 Staff cost'!$A$11:$A$102,'Beneficiaries WP'!$A100,'1.1 Staff cost'!$K$11:$K$102,'Beneficiaries WP'!H$5)+SUMIFS('1.2Travel cost&amp;1.3ind.sup. '!$T$11:$T$1306,'1.2Travel cost&amp;1.3ind.sup. '!$A$11:$A$1306,'Beneficiaries WP'!$A100,'1.2Travel cost&amp;1.3ind.sup. '!$L$11:$L$1306,'Beneficiaries WP'!H$5)+SUMIFS('1.2Travel cost&amp;1.3ind.sup. '!$U$11:$U$1306,'1.2Travel cost&amp;1.3ind.sup. '!$A$11:$A$1306,'Beneficiaries WP'!$A100,'1.2Travel cost&amp;1.3ind.sup. '!$L$11:$L$1306,'Beneficiaries WP'!H$5)+SUMIFS('1.4 Equipment'!$T$10:$T$209,'1.4 Equipment'!$A$10:$A$209,'Beneficiaries WP'!$A100,'1.4 Equipment'!$L$10:$L$209,'Beneficiaries WP'!H$5)+SUMIFS('1.5 Other costs'!$O$10:$O$309,'1.5 Other costs'!$A$10:$A$309,'Beneficiaries WP'!$A100,'1.5 Other costs'!$L$10:$L$309,'Beneficiaries WP'!H$5)</f>
        <v>0</v>
      </c>
      <c r="I100" s="343">
        <f>SUMIFS('1.1 Staff cost'!$N$11:$N$102,'1.1 Staff cost'!$A$11:$A$102,'Beneficiaries WP'!$A100,'1.1 Staff cost'!$K$11:$K$102,'Beneficiaries WP'!I$5)+SUMIFS('1.2Travel cost&amp;1.3ind.sup. '!$T$11:$T$1306,'1.2Travel cost&amp;1.3ind.sup. '!$A$11:$A$1306,'Beneficiaries WP'!$A100,'1.2Travel cost&amp;1.3ind.sup. '!$L$11:$L$1306,'Beneficiaries WP'!I$5)+SUMIFS('1.2Travel cost&amp;1.3ind.sup. '!$U$11:$U$1306,'1.2Travel cost&amp;1.3ind.sup. '!$A$11:$A$1306,'Beneficiaries WP'!$A100,'1.2Travel cost&amp;1.3ind.sup. '!$L$11:$L$1306,'Beneficiaries WP'!I$5)+SUMIFS('1.4 Equipment'!$T$10:$T$209,'1.4 Equipment'!$A$10:$A$209,'Beneficiaries WP'!$A100,'1.4 Equipment'!$L$10:$L$209,'Beneficiaries WP'!I$5)+SUMIFS('1.5 Other costs'!$O$10:$O$309,'1.5 Other costs'!$A$10:$A$309,'Beneficiaries WP'!$A100,'1.5 Other costs'!$L$10:$L$309,'Beneficiaries WP'!I$5)</f>
        <v>0</v>
      </c>
      <c r="J100" s="343">
        <f>SUMIFS('1.1 Staff cost'!$N$11:$N$102,'1.1 Staff cost'!$A$11:$A$102,'Beneficiaries WP'!$A100,'1.1 Staff cost'!$K$11:$K$102,'Beneficiaries WP'!J$5)+SUMIFS('1.2Travel cost&amp;1.3ind.sup. '!$T$11:$T$1306,'1.2Travel cost&amp;1.3ind.sup. '!$A$11:$A$1306,'Beneficiaries WP'!$A100,'1.2Travel cost&amp;1.3ind.sup. '!$L$11:$L$1306,'Beneficiaries WP'!J$5)+SUMIFS('1.2Travel cost&amp;1.3ind.sup. '!$U$11:$U$1306,'1.2Travel cost&amp;1.3ind.sup. '!$A$11:$A$1306,'Beneficiaries WP'!$A100,'1.2Travel cost&amp;1.3ind.sup. '!$L$11:$L$1306,'Beneficiaries WP'!J$5)+SUMIFS('1.4 Equipment'!$T$10:$T$209,'1.4 Equipment'!$A$10:$A$209,'Beneficiaries WP'!$A100,'1.4 Equipment'!$L$10:$L$209,'Beneficiaries WP'!J$5)+SUMIFS('1.5 Other costs'!$O$10:$O$309,'1.5 Other costs'!$A$10:$A$309,'Beneficiaries WP'!$A100,'1.5 Other costs'!$L$10:$L$309,'Beneficiaries WP'!J$5)</f>
        <v>0</v>
      </c>
      <c r="K100" s="343">
        <f>SUMIFS('1.1 Staff cost'!$N$11:$N$102,'1.1 Staff cost'!$A$11:$A$102,'Beneficiaries WP'!$A100,'1.1 Staff cost'!$K$11:$K$102,'Beneficiaries WP'!K$5)+SUMIFS('1.2Travel cost&amp;1.3ind.sup. '!$T$11:$T$1306,'1.2Travel cost&amp;1.3ind.sup. '!$A$11:$A$1306,'Beneficiaries WP'!$A100,'1.2Travel cost&amp;1.3ind.sup. '!$L$11:$L$1306,'Beneficiaries WP'!K$5)+SUMIFS('1.2Travel cost&amp;1.3ind.sup. '!$U$11:$U$1306,'1.2Travel cost&amp;1.3ind.sup. '!$A$11:$A$1306,'Beneficiaries WP'!$A100,'1.2Travel cost&amp;1.3ind.sup. '!$L$11:$L$1306,'Beneficiaries WP'!K$5)+SUMIFS('1.4 Equipment'!$T$10:$T$209,'1.4 Equipment'!$A$10:$A$209,'Beneficiaries WP'!$A100,'1.4 Equipment'!$L$10:$L$209,'Beneficiaries WP'!K$5)+SUMIFS('1.5 Other costs'!$O$10:$O$309,'1.5 Other costs'!$A$10:$A$309,'Beneficiaries WP'!$A100,'1.5 Other costs'!$L$10:$L$309,'Beneficiaries WP'!K$5)</f>
        <v>0</v>
      </c>
      <c r="L100" s="343">
        <f>SUMIFS('1.1 Staff cost'!$N$11:$N$102,'1.1 Staff cost'!$A$11:$A$102,'Beneficiaries WP'!$A100,'1.1 Staff cost'!$K$11:$K$102,'Beneficiaries WP'!L$5)+SUMIFS('1.2Travel cost&amp;1.3ind.sup. '!$T$11:$T$1306,'1.2Travel cost&amp;1.3ind.sup. '!$A$11:$A$1306,'Beneficiaries WP'!$A100,'1.2Travel cost&amp;1.3ind.sup. '!$L$11:$L$1306,'Beneficiaries WP'!L$5)+SUMIFS('1.2Travel cost&amp;1.3ind.sup. '!$U$11:$U$1306,'1.2Travel cost&amp;1.3ind.sup. '!$A$11:$A$1306,'Beneficiaries WP'!$A100,'1.2Travel cost&amp;1.3ind.sup. '!$L$11:$L$1306,'Beneficiaries WP'!L$5)+SUMIFS('1.4 Equipment'!$T$10:$T$209,'1.4 Equipment'!$A$10:$A$209,'Beneficiaries WP'!$A100,'1.4 Equipment'!$L$10:$L$209,'Beneficiaries WP'!L$5)+SUMIFS('1.5 Other costs'!$O$10:$O$309,'1.5 Other costs'!$A$10:$A$309,'Beneficiaries WP'!$A100,'1.5 Other costs'!$L$10:$L$309,'Beneficiaries WP'!L$5)</f>
        <v>0</v>
      </c>
      <c r="M100" s="343">
        <f>SUMIFS('1.1 Staff cost'!$N$11:$N$102,'1.1 Staff cost'!$A$11:$A$102,'Beneficiaries WP'!$A100,'1.1 Staff cost'!$K$11:$K$102,'Beneficiaries WP'!M$5)+SUMIFS('1.2Travel cost&amp;1.3ind.sup. '!$T$11:$T$1306,'1.2Travel cost&amp;1.3ind.sup. '!$A$11:$A$1306,'Beneficiaries WP'!$A100,'1.2Travel cost&amp;1.3ind.sup. '!$L$11:$L$1306,'Beneficiaries WP'!M$5)+SUMIFS('1.2Travel cost&amp;1.3ind.sup. '!$U$11:$U$1306,'1.2Travel cost&amp;1.3ind.sup. '!$A$11:$A$1306,'Beneficiaries WP'!$A100,'1.2Travel cost&amp;1.3ind.sup. '!$L$11:$L$1306,'Beneficiaries WP'!M$5)+SUMIFS('1.4 Equipment'!$T$10:$T$209,'1.4 Equipment'!$A$10:$A$209,'Beneficiaries WP'!$A100,'1.4 Equipment'!$L$10:$L$209,'Beneficiaries WP'!M$5)+SUMIFS('1.5 Other costs'!$O$10:$O$309,'1.5 Other costs'!$A$10:$A$309,'Beneficiaries WP'!$A100,'1.5 Other costs'!$L$10:$L$309,'Beneficiaries WP'!M$5)</f>
        <v>0</v>
      </c>
      <c r="N100" s="343">
        <f>SUMIFS('1.1 Staff cost'!$N$11:$N$102,'1.1 Staff cost'!$A$11:$A$102,'Beneficiaries WP'!$A100,'1.1 Staff cost'!$K$11:$K$102,'Beneficiaries WP'!N$5)+SUMIFS('1.2Travel cost&amp;1.3ind.sup. '!$T$11:$T$1306,'1.2Travel cost&amp;1.3ind.sup. '!$A$11:$A$1306,'Beneficiaries WP'!$A100,'1.2Travel cost&amp;1.3ind.sup. '!$L$11:$L$1306,'Beneficiaries WP'!N$5)+SUMIFS('1.2Travel cost&amp;1.3ind.sup. '!$U$11:$U$1306,'1.2Travel cost&amp;1.3ind.sup. '!$A$11:$A$1306,'Beneficiaries WP'!$A100,'1.2Travel cost&amp;1.3ind.sup. '!$L$11:$L$1306,'Beneficiaries WP'!N$5)+SUMIFS('1.4 Equipment'!$T$10:$T$209,'1.4 Equipment'!$A$10:$A$209,'Beneficiaries WP'!$A100,'1.4 Equipment'!$L$10:$L$209,'Beneficiaries WP'!N$5)+SUMIFS('1.5 Other costs'!$O$10:$O$309,'1.5 Other costs'!$A$10:$A$309,'Beneficiaries WP'!$A100,'1.5 Other costs'!$L$10:$L$309,'Beneficiaries WP'!N$5)</f>
        <v>0</v>
      </c>
      <c r="O100" s="343">
        <f>SUMIFS('1.1 Staff cost'!$N$11:$N$102,'1.1 Staff cost'!$A$11:$A$102,'Beneficiaries WP'!$A100,'1.1 Staff cost'!$K$11:$K$102,'Beneficiaries WP'!O$5)+SUMIFS('1.2Travel cost&amp;1.3ind.sup. '!$T$11:$T$1306,'1.2Travel cost&amp;1.3ind.sup. '!$A$11:$A$1306,'Beneficiaries WP'!$A100,'1.2Travel cost&amp;1.3ind.sup. '!$L$11:$L$1306,'Beneficiaries WP'!O$5)+SUMIFS('1.2Travel cost&amp;1.3ind.sup. '!$U$11:$U$1306,'1.2Travel cost&amp;1.3ind.sup. '!$A$11:$A$1306,'Beneficiaries WP'!$A100,'1.2Travel cost&amp;1.3ind.sup. '!$L$11:$L$1306,'Beneficiaries WP'!O$5)+SUMIFS('1.4 Equipment'!$T$10:$T$209,'1.4 Equipment'!$A$10:$A$209,'Beneficiaries WP'!$A100,'1.4 Equipment'!$L$10:$L$209,'Beneficiaries WP'!O$5)+SUMIFS('1.5 Other costs'!$O$10:$O$309,'1.5 Other costs'!$A$10:$A$309,'Beneficiaries WP'!$A100,'1.5 Other costs'!$L$10:$L$309,'Beneficiaries WP'!O$5)</f>
        <v>0</v>
      </c>
      <c r="P100" s="341">
        <f t="shared" si="6"/>
        <v>0</v>
      </c>
      <c r="Q100" s="344" t="str">
        <f t="shared" si="7"/>
        <v/>
      </c>
      <c r="R100" s="342" t="e">
        <f>+(P100*$R$7)*('Summary Financial Statement'!$K$24/'Summary Financial Statement'!$H$24)</f>
        <v>#DIV/0!</v>
      </c>
      <c r="S100" s="445" t="e">
        <f>+Beneficiaries!#REF!</f>
        <v>#REF!</v>
      </c>
      <c r="T100" s="445" t="e">
        <f>+Beneficiaries!#REF!</f>
        <v>#REF!</v>
      </c>
      <c r="U100" s="443" t="str">
        <f>IF(Beneficiaries!L100=0,"",Beneficiaries!L100)</f>
        <v/>
      </c>
      <c r="V100" s="444" t="str">
        <f>IF(Beneficiaries!M100=0,"",Beneficiaries!M100)</f>
        <v/>
      </c>
      <c r="W100" s="354" t="e">
        <f>#REF!</f>
        <v>#REF!</v>
      </c>
      <c r="X100" s="75"/>
      <c r="Y100" s="12" t="str">
        <f t="shared" si="8"/>
        <v/>
      </c>
      <c r="Z100" s="336"/>
      <c r="AA100" s="333">
        <f>+DAYS360('Summary Financial Statement'!$I$9,'Summary Financial Statement'!$L$9)/30</f>
        <v>0</v>
      </c>
      <c r="AB100" s="334">
        <f t="shared" si="9"/>
        <v>0</v>
      </c>
      <c r="AC100" s="335">
        <f>IF(Y100="",0,'Summary Financial Statement'!$Q$22*'Summary Financial Statement'!$E$24*'Beneficiaries WP'!Q100*'Beneficiaries WP'!$AB100)</f>
        <v>0</v>
      </c>
    </row>
    <row r="101" spans="1:29" ht="13.5" x14ac:dyDescent="0.25">
      <c r="A101" s="141" t="s">
        <v>238</v>
      </c>
      <c r="B101" s="437">
        <f>+Beneficiaries!B101</f>
        <v>0</v>
      </c>
      <c r="C101" s="435">
        <f>+Beneficiaries!C101</f>
        <v>0</v>
      </c>
      <c r="D101" s="343">
        <f>SUMIFS('1.1 Staff cost'!$N$11:$N$102,'1.1 Staff cost'!$A$11:$A$102,'Beneficiaries WP'!$A101,'1.1 Staff cost'!$K$11:$K$102,'Beneficiaries WP'!D$5)+SUMIFS('1.2Travel cost&amp;1.3ind.sup. '!$T$11:$T$1306,'1.2Travel cost&amp;1.3ind.sup. '!$A$11:$A$1306,'Beneficiaries WP'!$A101,'1.2Travel cost&amp;1.3ind.sup. '!$L$11:$L$1306,'Beneficiaries WP'!D$5)+SUMIFS('1.2Travel cost&amp;1.3ind.sup. '!$U$11:$U$1306,'1.2Travel cost&amp;1.3ind.sup. '!$A$11:$A$1306,'Beneficiaries WP'!$A101,'1.2Travel cost&amp;1.3ind.sup. '!$L$11:$L$1306,'Beneficiaries WP'!D$5)+SUMIFS('1.4 Equipment'!$T$10:$T$209,'1.4 Equipment'!$A$10:$A$209,'Beneficiaries WP'!$A101,'1.4 Equipment'!$L$10:$L$209,'Beneficiaries WP'!D$5)+SUMIFS('1.5 Other costs'!$O$10:$O$309,'1.5 Other costs'!$A$10:$A$309,'Beneficiaries WP'!$A101,'1.5 Other costs'!$L$10:$L$309,'Beneficiaries WP'!D$5)</f>
        <v>0</v>
      </c>
      <c r="E101" s="343">
        <f>SUMIFS('1.1 Staff cost'!$N$11:$N$102,'1.1 Staff cost'!$A$11:$A$102,'Beneficiaries WP'!$A101,'1.1 Staff cost'!$K$11:$K$102,'Beneficiaries WP'!E$5)+SUMIFS('1.2Travel cost&amp;1.3ind.sup. '!$T$11:$T$1306,'1.2Travel cost&amp;1.3ind.sup. '!$A$11:$A$1306,'Beneficiaries WP'!$A101,'1.2Travel cost&amp;1.3ind.sup. '!$L$11:$L$1306,'Beneficiaries WP'!E$5)+SUMIFS('1.2Travel cost&amp;1.3ind.sup. '!$U$11:$U$1306,'1.2Travel cost&amp;1.3ind.sup. '!$A$11:$A$1306,'Beneficiaries WP'!$A101,'1.2Travel cost&amp;1.3ind.sup. '!$L$11:$L$1306,'Beneficiaries WP'!E$5)+SUMIFS('1.4 Equipment'!$T$10:$T$209,'1.4 Equipment'!$A$10:$A$209,'Beneficiaries WP'!$A101,'1.4 Equipment'!$L$10:$L$209,'Beneficiaries WP'!E$5)+SUMIFS('1.5 Other costs'!$O$10:$O$309,'1.5 Other costs'!$A$10:$A$309,'Beneficiaries WP'!$A101,'1.5 Other costs'!$L$10:$L$309,'Beneficiaries WP'!E$5)</f>
        <v>0</v>
      </c>
      <c r="F101" s="343">
        <f>SUMIFS('1.1 Staff cost'!$N$11:$N$102,'1.1 Staff cost'!$A$11:$A$102,'Beneficiaries WP'!$A101,'1.1 Staff cost'!$K$11:$K$102,'Beneficiaries WP'!F$5)+SUMIFS('1.2Travel cost&amp;1.3ind.sup. '!$T$11:$T$1306,'1.2Travel cost&amp;1.3ind.sup. '!$A$11:$A$1306,'Beneficiaries WP'!$A101,'1.2Travel cost&amp;1.3ind.sup. '!$L$11:$L$1306,'Beneficiaries WP'!F$5)+SUMIFS('1.2Travel cost&amp;1.3ind.sup. '!$U$11:$U$1306,'1.2Travel cost&amp;1.3ind.sup. '!$A$11:$A$1306,'Beneficiaries WP'!$A101,'1.2Travel cost&amp;1.3ind.sup. '!$L$11:$L$1306,'Beneficiaries WP'!F$5)+SUMIFS('1.4 Equipment'!$T$10:$T$209,'1.4 Equipment'!$A$10:$A$209,'Beneficiaries WP'!$A101,'1.4 Equipment'!$L$10:$L$209,'Beneficiaries WP'!F$5)+SUMIFS('1.5 Other costs'!$O$10:$O$309,'1.5 Other costs'!$A$10:$A$309,'Beneficiaries WP'!$A101,'1.5 Other costs'!$L$10:$L$309,'Beneficiaries WP'!F$5)</f>
        <v>0</v>
      </c>
      <c r="G101" s="343">
        <f>SUMIFS('1.1 Staff cost'!$N$11:$N$102,'1.1 Staff cost'!$A$11:$A$102,'Beneficiaries WP'!$A101,'1.1 Staff cost'!$K$11:$K$102,'Beneficiaries WP'!G$5)+SUMIFS('1.2Travel cost&amp;1.3ind.sup. '!$T$11:$T$1306,'1.2Travel cost&amp;1.3ind.sup. '!$A$11:$A$1306,'Beneficiaries WP'!$A101,'1.2Travel cost&amp;1.3ind.sup. '!$L$11:$L$1306,'Beneficiaries WP'!G$5)+SUMIFS('1.2Travel cost&amp;1.3ind.sup. '!$U$11:$U$1306,'1.2Travel cost&amp;1.3ind.sup. '!$A$11:$A$1306,'Beneficiaries WP'!$A101,'1.2Travel cost&amp;1.3ind.sup. '!$L$11:$L$1306,'Beneficiaries WP'!G$5)+SUMIFS('1.4 Equipment'!$T$10:$T$209,'1.4 Equipment'!$A$10:$A$209,'Beneficiaries WP'!$A101,'1.4 Equipment'!$L$10:$L$209,'Beneficiaries WP'!G$5)+SUMIFS('1.5 Other costs'!$O$10:$O$309,'1.5 Other costs'!$A$10:$A$309,'Beneficiaries WP'!$A101,'1.5 Other costs'!$L$10:$L$309,'Beneficiaries WP'!G$5)</f>
        <v>0</v>
      </c>
      <c r="H101" s="343">
        <f>SUMIFS('1.1 Staff cost'!$N$11:$N$102,'1.1 Staff cost'!$A$11:$A$102,'Beneficiaries WP'!$A101,'1.1 Staff cost'!$K$11:$K$102,'Beneficiaries WP'!H$5)+SUMIFS('1.2Travel cost&amp;1.3ind.sup. '!$T$11:$T$1306,'1.2Travel cost&amp;1.3ind.sup. '!$A$11:$A$1306,'Beneficiaries WP'!$A101,'1.2Travel cost&amp;1.3ind.sup. '!$L$11:$L$1306,'Beneficiaries WP'!H$5)+SUMIFS('1.2Travel cost&amp;1.3ind.sup. '!$U$11:$U$1306,'1.2Travel cost&amp;1.3ind.sup. '!$A$11:$A$1306,'Beneficiaries WP'!$A101,'1.2Travel cost&amp;1.3ind.sup. '!$L$11:$L$1306,'Beneficiaries WP'!H$5)+SUMIFS('1.4 Equipment'!$T$10:$T$209,'1.4 Equipment'!$A$10:$A$209,'Beneficiaries WP'!$A101,'1.4 Equipment'!$L$10:$L$209,'Beneficiaries WP'!H$5)+SUMIFS('1.5 Other costs'!$O$10:$O$309,'1.5 Other costs'!$A$10:$A$309,'Beneficiaries WP'!$A101,'1.5 Other costs'!$L$10:$L$309,'Beneficiaries WP'!H$5)</f>
        <v>0</v>
      </c>
      <c r="I101" s="343">
        <f>SUMIFS('1.1 Staff cost'!$N$11:$N$102,'1.1 Staff cost'!$A$11:$A$102,'Beneficiaries WP'!$A101,'1.1 Staff cost'!$K$11:$K$102,'Beneficiaries WP'!I$5)+SUMIFS('1.2Travel cost&amp;1.3ind.sup. '!$T$11:$T$1306,'1.2Travel cost&amp;1.3ind.sup. '!$A$11:$A$1306,'Beneficiaries WP'!$A101,'1.2Travel cost&amp;1.3ind.sup. '!$L$11:$L$1306,'Beneficiaries WP'!I$5)+SUMIFS('1.2Travel cost&amp;1.3ind.sup. '!$U$11:$U$1306,'1.2Travel cost&amp;1.3ind.sup. '!$A$11:$A$1306,'Beneficiaries WP'!$A101,'1.2Travel cost&amp;1.3ind.sup. '!$L$11:$L$1306,'Beneficiaries WP'!I$5)+SUMIFS('1.4 Equipment'!$T$10:$T$209,'1.4 Equipment'!$A$10:$A$209,'Beneficiaries WP'!$A101,'1.4 Equipment'!$L$10:$L$209,'Beneficiaries WP'!I$5)+SUMIFS('1.5 Other costs'!$O$10:$O$309,'1.5 Other costs'!$A$10:$A$309,'Beneficiaries WP'!$A101,'1.5 Other costs'!$L$10:$L$309,'Beneficiaries WP'!I$5)</f>
        <v>0</v>
      </c>
      <c r="J101" s="343">
        <f>SUMIFS('1.1 Staff cost'!$N$11:$N$102,'1.1 Staff cost'!$A$11:$A$102,'Beneficiaries WP'!$A101,'1.1 Staff cost'!$K$11:$K$102,'Beneficiaries WP'!J$5)+SUMIFS('1.2Travel cost&amp;1.3ind.sup. '!$T$11:$T$1306,'1.2Travel cost&amp;1.3ind.sup. '!$A$11:$A$1306,'Beneficiaries WP'!$A101,'1.2Travel cost&amp;1.3ind.sup. '!$L$11:$L$1306,'Beneficiaries WP'!J$5)+SUMIFS('1.2Travel cost&amp;1.3ind.sup. '!$U$11:$U$1306,'1.2Travel cost&amp;1.3ind.sup. '!$A$11:$A$1306,'Beneficiaries WP'!$A101,'1.2Travel cost&amp;1.3ind.sup. '!$L$11:$L$1306,'Beneficiaries WP'!J$5)+SUMIFS('1.4 Equipment'!$T$10:$T$209,'1.4 Equipment'!$A$10:$A$209,'Beneficiaries WP'!$A101,'1.4 Equipment'!$L$10:$L$209,'Beneficiaries WP'!J$5)+SUMIFS('1.5 Other costs'!$O$10:$O$309,'1.5 Other costs'!$A$10:$A$309,'Beneficiaries WP'!$A101,'1.5 Other costs'!$L$10:$L$309,'Beneficiaries WP'!J$5)</f>
        <v>0</v>
      </c>
      <c r="K101" s="343">
        <f>SUMIFS('1.1 Staff cost'!$N$11:$N$102,'1.1 Staff cost'!$A$11:$A$102,'Beneficiaries WP'!$A101,'1.1 Staff cost'!$K$11:$K$102,'Beneficiaries WP'!K$5)+SUMIFS('1.2Travel cost&amp;1.3ind.sup. '!$T$11:$T$1306,'1.2Travel cost&amp;1.3ind.sup. '!$A$11:$A$1306,'Beneficiaries WP'!$A101,'1.2Travel cost&amp;1.3ind.sup. '!$L$11:$L$1306,'Beneficiaries WP'!K$5)+SUMIFS('1.2Travel cost&amp;1.3ind.sup. '!$U$11:$U$1306,'1.2Travel cost&amp;1.3ind.sup. '!$A$11:$A$1306,'Beneficiaries WP'!$A101,'1.2Travel cost&amp;1.3ind.sup. '!$L$11:$L$1306,'Beneficiaries WP'!K$5)+SUMIFS('1.4 Equipment'!$T$10:$T$209,'1.4 Equipment'!$A$10:$A$209,'Beneficiaries WP'!$A101,'1.4 Equipment'!$L$10:$L$209,'Beneficiaries WP'!K$5)+SUMIFS('1.5 Other costs'!$O$10:$O$309,'1.5 Other costs'!$A$10:$A$309,'Beneficiaries WP'!$A101,'1.5 Other costs'!$L$10:$L$309,'Beneficiaries WP'!K$5)</f>
        <v>0</v>
      </c>
      <c r="L101" s="343">
        <f>SUMIFS('1.1 Staff cost'!$N$11:$N$102,'1.1 Staff cost'!$A$11:$A$102,'Beneficiaries WP'!$A101,'1.1 Staff cost'!$K$11:$K$102,'Beneficiaries WP'!L$5)+SUMIFS('1.2Travel cost&amp;1.3ind.sup. '!$T$11:$T$1306,'1.2Travel cost&amp;1.3ind.sup. '!$A$11:$A$1306,'Beneficiaries WP'!$A101,'1.2Travel cost&amp;1.3ind.sup. '!$L$11:$L$1306,'Beneficiaries WP'!L$5)+SUMIFS('1.2Travel cost&amp;1.3ind.sup. '!$U$11:$U$1306,'1.2Travel cost&amp;1.3ind.sup. '!$A$11:$A$1306,'Beneficiaries WP'!$A101,'1.2Travel cost&amp;1.3ind.sup. '!$L$11:$L$1306,'Beneficiaries WP'!L$5)+SUMIFS('1.4 Equipment'!$T$10:$T$209,'1.4 Equipment'!$A$10:$A$209,'Beneficiaries WP'!$A101,'1.4 Equipment'!$L$10:$L$209,'Beneficiaries WP'!L$5)+SUMIFS('1.5 Other costs'!$O$10:$O$309,'1.5 Other costs'!$A$10:$A$309,'Beneficiaries WP'!$A101,'1.5 Other costs'!$L$10:$L$309,'Beneficiaries WP'!L$5)</f>
        <v>0</v>
      </c>
      <c r="M101" s="343">
        <f>SUMIFS('1.1 Staff cost'!$N$11:$N$102,'1.1 Staff cost'!$A$11:$A$102,'Beneficiaries WP'!$A101,'1.1 Staff cost'!$K$11:$K$102,'Beneficiaries WP'!M$5)+SUMIFS('1.2Travel cost&amp;1.3ind.sup. '!$T$11:$T$1306,'1.2Travel cost&amp;1.3ind.sup. '!$A$11:$A$1306,'Beneficiaries WP'!$A101,'1.2Travel cost&amp;1.3ind.sup. '!$L$11:$L$1306,'Beneficiaries WP'!M$5)+SUMIFS('1.2Travel cost&amp;1.3ind.sup. '!$U$11:$U$1306,'1.2Travel cost&amp;1.3ind.sup. '!$A$11:$A$1306,'Beneficiaries WP'!$A101,'1.2Travel cost&amp;1.3ind.sup. '!$L$11:$L$1306,'Beneficiaries WP'!M$5)+SUMIFS('1.4 Equipment'!$T$10:$T$209,'1.4 Equipment'!$A$10:$A$209,'Beneficiaries WP'!$A101,'1.4 Equipment'!$L$10:$L$209,'Beneficiaries WP'!M$5)+SUMIFS('1.5 Other costs'!$O$10:$O$309,'1.5 Other costs'!$A$10:$A$309,'Beneficiaries WP'!$A101,'1.5 Other costs'!$L$10:$L$309,'Beneficiaries WP'!M$5)</f>
        <v>0</v>
      </c>
      <c r="N101" s="343">
        <f>SUMIFS('1.1 Staff cost'!$N$11:$N$102,'1.1 Staff cost'!$A$11:$A$102,'Beneficiaries WP'!$A101,'1.1 Staff cost'!$K$11:$K$102,'Beneficiaries WP'!N$5)+SUMIFS('1.2Travel cost&amp;1.3ind.sup. '!$T$11:$T$1306,'1.2Travel cost&amp;1.3ind.sup. '!$A$11:$A$1306,'Beneficiaries WP'!$A101,'1.2Travel cost&amp;1.3ind.sup. '!$L$11:$L$1306,'Beneficiaries WP'!N$5)+SUMIFS('1.2Travel cost&amp;1.3ind.sup. '!$U$11:$U$1306,'1.2Travel cost&amp;1.3ind.sup. '!$A$11:$A$1306,'Beneficiaries WP'!$A101,'1.2Travel cost&amp;1.3ind.sup. '!$L$11:$L$1306,'Beneficiaries WP'!N$5)+SUMIFS('1.4 Equipment'!$T$10:$T$209,'1.4 Equipment'!$A$10:$A$209,'Beneficiaries WP'!$A101,'1.4 Equipment'!$L$10:$L$209,'Beneficiaries WP'!N$5)+SUMIFS('1.5 Other costs'!$O$10:$O$309,'1.5 Other costs'!$A$10:$A$309,'Beneficiaries WP'!$A101,'1.5 Other costs'!$L$10:$L$309,'Beneficiaries WP'!N$5)</f>
        <v>0</v>
      </c>
      <c r="O101" s="343">
        <f>SUMIFS('1.1 Staff cost'!$N$11:$N$102,'1.1 Staff cost'!$A$11:$A$102,'Beneficiaries WP'!$A101,'1.1 Staff cost'!$K$11:$K$102,'Beneficiaries WP'!O$5)+SUMIFS('1.2Travel cost&amp;1.3ind.sup. '!$T$11:$T$1306,'1.2Travel cost&amp;1.3ind.sup. '!$A$11:$A$1306,'Beneficiaries WP'!$A101,'1.2Travel cost&amp;1.3ind.sup. '!$L$11:$L$1306,'Beneficiaries WP'!O$5)+SUMIFS('1.2Travel cost&amp;1.3ind.sup. '!$U$11:$U$1306,'1.2Travel cost&amp;1.3ind.sup. '!$A$11:$A$1306,'Beneficiaries WP'!$A101,'1.2Travel cost&amp;1.3ind.sup. '!$L$11:$L$1306,'Beneficiaries WP'!O$5)+SUMIFS('1.4 Equipment'!$T$10:$T$209,'1.4 Equipment'!$A$10:$A$209,'Beneficiaries WP'!$A101,'1.4 Equipment'!$L$10:$L$209,'Beneficiaries WP'!O$5)+SUMIFS('1.5 Other costs'!$O$10:$O$309,'1.5 Other costs'!$A$10:$A$309,'Beneficiaries WP'!$A101,'1.5 Other costs'!$L$10:$L$309,'Beneficiaries WP'!O$5)</f>
        <v>0</v>
      </c>
      <c r="P101" s="341">
        <f t="shared" si="6"/>
        <v>0</v>
      </c>
      <c r="Q101" s="344" t="str">
        <f t="shared" si="7"/>
        <v/>
      </c>
      <c r="R101" s="342" t="e">
        <f>+(P101*$R$7)*('Summary Financial Statement'!$K$24/'Summary Financial Statement'!$H$24)</f>
        <v>#DIV/0!</v>
      </c>
      <c r="S101" s="445" t="e">
        <f>+Beneficiaries!#REF!</f>
        <v>#REF!</v>
      </c>
      <c r="T101" s="445" t="e">
        <f>+Beneficiaries!#REF!</f>
        <v>#REF!</v>
      </c>
      <c r="U101" s="443" t="str">
        <f>IF(Beneficiaries!L101=0,"",Beneficiaries!L101)</f>
        <v/>
      </c>
      <c r="V101" s="444" t="str">
        <f>IF(Beneficiaries!M101=0,"",Beneficiaries!M101)</f>
        <v/>
      </c>
      <c r="W101" s="354" t="e">
        <f>#REF!</f>
        <v>#REF!</v>
      </c>
      <c r="X101" s="75"/>
      <c r="Y101" s="12" t="str">
        <f t="shared" si="8"/>
        <v/>
      </c>
      <c r="Z101" s="336"/>
      <c r="AA101" s="333">
        <f>+DAYS360('Summary Financial Statement'!$I$9,'Summary Financial Statement'!$L$9)/30</f>
        <v>0</v>
      </c>
      <c r="AB101" s="334">
        <f t="shared" si="9"/>
        <v>0</v>
      </c>
      <c r="AC101" s="335">
        <f>IF(Y101="",0,'Summary Financial Statement'!$Q$22*'Summary Financial Statement'!$E$24*'Beneficiaries WP'!Q101*'Beneficiaries WP'!$AB101)</f>
        <v>0</v>
      </c>
    </row>
    <row r="102" spans="1:29" ht="13.5" x14ac:dyDescent="0.25">
      <c r="A102" s="141" t="s">
        <v>239</v>
      </c>
      <c r="B102" s="437">
        <f>+Beneficiaries!B102</f>
        <v>0</v>
      </c>
      <c r="C102" s="435">
        <f>+Beneficiaries!C102</f>
        <v>0</v>
      </c>
      <c r="D102" s="343">
        <f>SUMIFS('1.1 Staff cost'!$N$11:$N$102,'1.1 Staff cost'!$A$11:$A$102,'Beneficiaries WP'!$A102,'1.1 Staff cost'!$K$11:$K$102,'Beneficiaries WP'!D$5)+SUMIFS('1.2Travel cost&amp;1.3ind.sup. '!$T$11:$T$1306,'1.2Travel cost&amp;1.3ind.sup. '!$A$11:$A$1306,'Beneficiaries WP'!$A102,'1.2Travel cost&amp;1.3ind.sup. '!$L$11:$L$1306,'Beneficiaries WP'!D$5)+SUMIFS('1.2Travel cost&amp;1.3ind.sup. '!$U$11:$U$1306,'1.2Travel cost&amp;1.3ind.sup. '!$A$11:$A$1306,'Beneficiaries WP'!$A102,'1.2Travel cost&amp;1.3ind.sup. '!$L$11:$L$1306,'Beneficiaries WP'!D$5)+SUMIFS('1.4 Equipment'!$T$10:$T$209,'1.4 Equipment'!$A$10:$A$209,'Beneficiaries WP'!$A102,'1.4 Equipment'!$L$10:$L$209,'Beneficiaries WP'!D$5)+SUMIFS('1.5 Other costs'!$O$10:$O$309,'1.5 Other costs'!$A$10:$A$309,'Beneficiaries WP'!$A102,'1.5 Other costs'!$L$10:$L$309,'Beneficiaries WP'!D$5)</f>
        <v>0</v>
      </c>
      <c r="E102" s="343">
        <f>SUMIFS('1.1 Staff cost'!$N$11:$N$102,'1.1 Staff cost'!$A$11:$A$102,'Beneficiaries WP'!$A102,'1.1 Staff cost'!$K$11:$K$102,'Beneficiaries WP'!E$5)+SUMIFS('1.2Travel cost&amp;1.3ind.sup. '!$T$11:$T$1306,'1.2Travel cost&amp;1.3ind.sup. '!$A$11:$A$1306,'Beneficiaries WP'!$A102,'1.2Travel cost&amp;1.3ind.sup. '!$L$11:$L$1306,'Beneficiaries WP'!E$5)+SUMIFS('1.2Travel cost&amp;1.3ind.sup. '!$U$11:$U$1306,'1.2Travel cost&amp;1.3ind.sup. '!$A$11:$A$1306,'Beneficiaries WP'!$A102,'1.2Travel cost&amp;1.3ind.sup. '!$L$11:$L$1306,'Beneficiaries WP'!E$5)+SUMIFS('1.4 Equipment'!$T$10:$T$209,'1.4 Equipment'!$A$10:$A$209,'Beneficiaries WP'!$A102,'1.4 Equipment'!$L$10:$L$209,'Beneficiaries WP'!E$5)+SUMIFS('1.5 Other costs'!$O$10:$O$309,'1.5 Other costs'!$A$10:$A$309,'Beneficiaries WP'!$A102,'1.5 Other costs'!$L$10:$L$309,'Beneficiaries WP'!E$5)</f>
        <v>0</v>
      </c>
      <c r="F102" s="343">
        <f>SUMIFS('1.1 Staff cost'!$N$11:$N$102,'1.1 Staff cost'!$A$11:$A$102,'Beneficiaries WP'!$A102,'1.1 Staff cost'!$K$11:$K$102,'Beneficiaries WP'!F$5)+SUMIFS('1.2Travel cost&amp;1.3ind.sup. '!$T$11:$T$1306,'1.2Travel cost&amp;1.3ind.sup. '!$A$11:$A$1306,'Beneficiaries WP'!$A102,'1.2Travel cost&amp;1.3ind.sup. '!$L$11:$L$1306,'Beneficiaries WP'!F$5)+SUMIFS('1.2Travel cost&amp;1.3ind.sup. '!$U$11:$U$1306,'1.2Travel cost&amp;1.3ind.sup. '!$A$11:$A$1306,'Beneficiaries WP'!$A102,'1.2Travel cost&amp;1.3ind.sup. '!$L$11:$L$1306,'Beneficiaries WP'!F$5)+SUMIFS('1.4 Equipment'!$T$10:$T$209,'1.4 Equipment'!$A$10:$A$209,'Beneficiaries WP'!$A102,'1.4 Equipment'!$L$10:$L$209,'Beneficiaries WP'!F$5)+SUMIFS('1.5 Other costs'!$O$10:$O$309,'1.5 Other costs'!$A$10:$A$309,'Beneficiaries WP'!$A102,'1.5 Other costs'!$L$10:$L$309,'Beneficiaries WP'!F$5)</f>
        <v>0</v>
      </c>
      <c r="G102" s="343">
        <f>SUMIFS('1.1 Staff cost'!$N$11:$N$102,'1.1 Staff cost'!$A$11:$A$102,'Beneficiaries WP'!$A102,'1.1 Staff cost'!$K$11:$K$102,'Beneficiaries WP'!G$5)+SUMIFS('1.2Travel cost&amp;1.3ind.sup. '!$T$11:$T$1306,'1.2Travel cost&amp;1.3ind.sup. '!$A$11:$A$1306,'Beneficiaries WP'!$A102,'1.2Travel cost&amp;1.3ind.sup. '!$L$11:$L$1306,'Beneficiaries WP'!G$5)+SUMIFS('1.2Travel cost&amp;1.3ind.sup. '!$U$11:$U$1306,'1.2Travel cost&amp;1.3ind.sup. '!$A$11:$A$1306,'Beneficiaries WP'!$A102,'1.2Travel cost&amp;1.3ind.sup. '!$L$11:$L$1306,'Beneficiaries WP'!G$5)+SUMIFS('1.4 Equipment'!$T$10:$T$209,'1.4 Equipment'!$A$10:$A$209,'Beneficiaries WP'!$A102,'1.4 Equipment'!$L$10:$L$209,'Beneficiaries WP'!G$5)+SUMIFS('1.5 Other costs'!$O$10:$O$309,'1.5 Other costs'!$A$10:$A$309,'Beneficiaries WP'!$A102,'1.5 Other costs'!$L$10:$L$309,'Beneficiaries WP'!G$5)</f>
        <v>0</v>
      </c>
      <c r="H102" s="343">
        <f>SUMIFS('1.1 Staff cost'!$N$11:$N$102,'1.1 Staff cost'!$A$11:$A$102,'Beneficiaries WP'!$A102,'1.1 Staff cost'!$K$11:$K$102,'Beneficiaries WP'!H$5)+SUMIFS('1.2Travel cost&amp;1.3ind.sup. '!$T$11:$T$1306,'1.2Travel cost&amp;1.3ind.sup. '!$A$11:$A$1306,'Beneficiaries WP'!$A102,'1.2Travel cost&amp;1.3ind.sup. '!$L$11:$L$1306,'Beneficiaries WP'!H$5)+SUMIFS('1.2Travel cost&amp;1.3ind.sup. '!$U$11:$U$1306,'1.2Travel cost&amp;1.3ind.sup. '!$A$11:$A$1306,'Beneficiaries WP'!$A102,'1.2Travel cost&amp;1.3ind.sup. '!$L$11:$L$1306,'Beneficiaries WP'!H$5)+SUMIFS('1.4 Equipment'!$T$10:$T$209,'1.4 Equipment'!$A$10:$A$209,'Beneficiaries WP'!$A102,'1.4 Equipment'!$L$10:$L$209,'Beneficiaries WP'!H$5)+SUMIFS('1.5 Other costs'!$O$10:$O$309,'1.5 Other costs'!$A$10:$A$309,'Beneficiaries WP'!$A102,'1.5 Other costs'!$L$10:$L$309,'Beneficiaries WP'!H$5)</f>
        <v>0</v>
      </c>
      <c r="I102" s="343">
        <f>SUMIFS('1.1 Staff cost'!$N$11:$N$102,'1.1 Staff cost'!$A$11:$A$102,'Beneficiaries WP'!$A102,'1.1 Staff cost'!$K$11:$K$102,'Beneficiaries WP'!I$5)+SUMIFS('1.2Travel cost&amp;1.3ind.sup. '!$T$11:$T$1306,'1.2Travel cost&amp;1.3ind.sup. '!$A$11:$A$1306,'Beneficiaries WP'!$A102,'1.2Travel cost&amp;1.3ind.sup. '!$L$11:$L$1306,'Beneficiaries WP'!I$5)+SUMIFS('1.2Travel cost&amp;1.3ind.sup. '!$U$11:$U$1306,'1.2Travel cost&amp;1.3ind.sup. '!$A$11:$A$1306,'Beneficiaries WP'!$A102,'1.2Travel cost&amp;1.3ind.sup. '!$L$11:$L$1306,'Beneficiaries WP'!I$5)+SUMIFS('1.4 Equipment'!$T$10:$T$209,'1.4 Equipment'!$A$10:$A$209,'Beneficiaries WP'!$A102,'1.4 Equipment'!$L$10:$L$209,'Beneficiaries WP'!I$5)+SUMIFS('1.5 Other costs'!$O$10:$O$309,'1.5 Other costs'!$A$10:$A$309,'Beneficiaries WP'!$A102,'1.5 Other costs'!$L$10:$L$309,'Beneficiaries WP'!I$5)</f>
        <v>0</v>
      </c>
      <c r="J102" s="343">
        <f>SUMIFS('1.1 Staff cost'!$N$11:$N$102,'1.1 Staff cost'!$A$11:$A$102,'Beneficiaries WP'!$A102,'1.1 Staff cost'!$K$11:$K$102,'Beneficiaries WP'!J$5)+SUMIFS('1.2Travel cost&amp;1.3ind.sup. '!$T$11:$T$1306,'1.2Travel cost&amp;1.3ind.sup. '!$A$11:$A$1306,'Beneficiaries WP'!$A102,'1.2Travel cost&amp;1.3ind.sup. '!$L$11:$L$1306,'Beneficiaries WP'!J$5)+SUMIFS('1.2Travel cost&amp;1.3ind.sup. '!$U$11:$U$1306,'1.2Travel cost&amp;1.3ind.sup. '!$A$11:$A$1306,'Beneficiaries WP'!$A102,'1.2Travel cost&amp;1.3ind.sup. '!$L$11:$L$1306,'Beneficiaries WP'!J$5)+SUMIFS('1.4 Equipment'!$T$10:$T$209,'1.4 Equipment'!$A$10:$A$209,'Beneficiaries WP'!$A102,'1.4 Equipment'!$L$10:$L$209,'Beneficiaries WP'!J$5)+SUMIFS('1.5 Other costs'!$O$10:$O$309,'1.5 Other costs'!$A$10:$A$309,'Beneficiaries WP'!$A102,'1.5 Other costs'!$L$10:$L$309,'Beneficiaries WP'!J$5)</f>
        <v>0</v>
      </c>
      <c r="K102" s="343">
        <f>SUMIFS('1.1 Staff cost'!$N$11:$N$102,'1.1 Staff cost'!$A$11:$A$102,'Beneficiaries WP'!$A102,'1.1 Staff cost'!$K$11:$K$102,'Beneficiaries WP'!K$5)+SUMIFS('1.2Travel cost&amp;1.3ind.sup. '!$T$11:$T$1306,'1.2Travel cost&amp;1.3ind.sup. '!$A$11:$A$1306,'Beneficiaries WP'!$A102,'1.2Travel cost&amp;1.3ind.sup. '!$L$11:$L$1306,'Beneficiaries WP'!K$5)+SUMIFS('1.2Travel cost&amp;1.3ind.sup. '!$U$11:$U$1306,'1.2Travel cost&amp;1.3ind.sup. '!$A$11:$A$1306,'Beneficiaries WP'!$A102,'1.2Travel cost&amp;1.3ind.sup. '!$L$11:$L$1306,'Beneficiaries WP'!K$5)+SUMIFS('1.4 Equipment'!$T$10:$T$209,'1.4 Equipment'!$A$10:$A$209,'Beneficiaries WP'!$A102,'1.4 Equipment'!$L$10:$L$209,'Beneficiaries WP'!K$5)+SUMIFS('1.5 Other costs'!$O$10:$O$309,'1.5 Other costs'!$A$10:$A$309,'Beneficiaries WP'!$A102,'1.5 Other costs'!$L$10:$L$309,'Beneficiaries WP'!K$5)</f>
        <v>0</v>
      </c>
      <c r="L102" s="343">
        <f>SUMIFS('1.1 Staff cost'!$N$11:$N$102,'1.1 Staff cost'!$A$11:$A$102,'Beneficiaries WP'!$A102,'1.1 Staff cost'!$K$11:$K$102,'Beneficiaries WP'!L$5)+SUMIFS('1.2Travel cost&amp;1.3ind.sup. '!$T$11:$T$1306,'1.2Travel cost&amp;1.3ind.sup. '!$A$11:$A$1306,'Beneficiaries WP'!$A102,'1.2Travel cost&amp;1.3ind.sup. '!$L$11:$L$1306,'Beneficiaries WP'!L$5)+SUMIFS('1.2Travel cost&amp;1.3ind.sup. '!$U$11:$U$1306,'1.2Travel cost&amp;1.3ind.sup. '!$A$11:$A$1306,'Beneficiaries WP'!$A102,'1.2Travel cost&amp;1.3ind.sup. '!$L$11:$L$1306,'Beneficiaries WP'!L$5)+SUMIFS('1.4 Equipment'!$T$10:$T$209,'1.4 Equipment'!$A$10:$A$209,'Beneficiaries WP'!$A102,'1.4 Equipment'!$L$10:$L$209,'Beneficiaries WP'!L$5)+SUMIFS('1.5 Other costs'!$O$10:$O$309,'1.5 Other costs'!$A$10:$A$309,'Beneficiaries WP'!$A102,'1.5 Other costs'!$L$10:$L$309,'Beneficiaries WP'!L$5)</f>
        <v>0</v>
      </c>
      <c r="M102" s="343">
        <f>SUMIFS('1.1 Staff cost'!$N$11:$N$102,'1.1 Staff cost'!$A$11:$A$102,'Beneficiaries WP'!$A102,'1.1 Staff cost'!$K$11:$K$102,'Beneficiaries WP'!M$5)+SUMIFS('1.2Travel cost&amp;1.3ind.sup. '!$T$11:$T$1306,'1.2Travel cost&amp;1.3ind.sup. '!$A$11:$A$1306,'Beneficiaries WP'!$A102,'1.2Travel cost&amp;1.3ind.sup. '!$L$11:$L$1306,'Beneficiaries WP'!M$5)+SUMIFS('1.2Travel cost&amp;1.3ind.sup. '!$U$11:$U$1306,'1.2Travel cost&amp;1.3ind.sup. '!$A$11:$A$1306,'Beneficiaries WP'!$A102,'1.2Travel cost&amp;1.3ind.sup. '!$L$11:$L$1306,'Beneficiaries WP'!M$5)+SUMIFS('1.4 Equipment'!$T$10:$T$209,'1.4 Equipment'!$A$10:$A$209,'Beneficiaries WP'!$A102,'1.4 Equipment'!$L$10:$L$209,'Beneficiaries WP'!M$5)+SUMIFS('1.5 Other costs'!$O$10:$O$309,'1.5 Other costs'!$A$10:$A$309,'Beneficiaries WP'!$A102,'1.5 Other costs'!$L$10:$L$309,'Beneficiaries WP'!M$5)</f>
        <v>0</v>
      </c>
      <c r="N102" s="343">
        <f>SUMIFS('1.1 Staff cost'!$N$11:$N$102,'1.1 Staff cost'!$A$11:$A$102,'Beneficiaries WP'!$A102,'1.1 Staff cost'!$K$11:$K$102,'Beneficiaries WP'!N$5)+SUMIFS('1.2Travel cost&amp;1.3ind.sup. '!$T$11:$T$1306,'1.2Travel cost&amp;1.3ind.sup. '!$A$11:$A$1306,'Beneficiaries WP'!$A102,'1.2Travel cost&amp;1.3ind.sup. '!$L$11:$L$1306,'Beneficiaries WP'!N$5)+SUMIFS('1.2Travel cost&amp;1.3ind.sup. '!$U$11:$U$1306,'1.2Travel cost&amp;1.3ind.sup. '!$A$11:$A$1306,'Beneficiaries WP'!$A102,'1.2Travel cost&amp;1.3ind.sup. '!$L$11:$L$1306,'Beneficiaries WP'!N$5)+SUMIFS('1.4 Equipment'!$T$10:$T$209,'1.4 Equipment'!$A$10:$A$209,'Beneficiaries WP'!$A102,'1.4 Equipment'!$L$10:$L$209,'Beneficiaries WP'!N$5)+SUMIFS('1.5 Other costs'!$O$10:$O$309,'1.5 Other costs'!$A$10:$A$309,'Beneficiaries WP'!$A102,'1.5 Other costs'!$L$10:$L$309,'Beneficiaries WP'!N$5)</f>
        <v>0</v>
      </c>
      <c r="O102" s="343">
        <f>SUMIFS('1.1 Staff cost'!$N$11:$N$102,'1.1 Staff cost'!$A$11:$A$102,'Beneficiaries WP'!$A102,'1.1 Staff cost'!$K$11:$K$102,'Beneficiaries WP'!O$5)+SUMIFS('1.2Travel cost&amp;1.3ind.sup. '!$T$11:$T$1306,'1.2Travel cost&amp;1.3ind.sup. '!$A$11:$A$1306,'Beneficiaries WP'!$A102,'1.2Travel cost&amp;1.3ind.sup. '!$L$11:$L$1306,'Beneficiaries WP'!O$5)+SUMIFS('1.2Travel cost&amp;1.3ind.sup. '!$U$11:$U$1306,'1.2Travel cost&amp;1.3ind.sup. '!$A$11:$A$1306,'Beneficiaries WP'!$A102,'1.2Travel cost&amp;1.3ind.sup. '!$L$11:$L$1306,'Beneficiaries WP'!O$5)+SUMIFS('1.4 Equipment'!$T$10:$T$209,'1.4 Equipment'!$A$10:$A$209,'Beneficiaries WP'!$A102,'1.4 Equipment'!$L$10:$L$209,'Beneficiaries WP'!O$5)+SUMIFS('1.5 Other costs'!$O$10:$O$309,'1.5 Other costs'!$A$10:$A$309,'Beneficiaries WP'!$A102,'1.5 Other costs'!$L$10:$L$309,'Beneficiaries WP'!O$5)</f>
        <v>0</v>
      </c>
      <c r="P102" s="341">
        <f t="shared" si="6"/>
        <v>0</v>
      </c>
      <c r="Q102" s="344" t="str">
        <f t="shared" si="7"/>
        <v/>
      </c>
      <c r="R102" s="342" t="e">
        <f>+(P102*$R$7)*('Summary Financial Statement'!$K$24/'Summary Financial Statement'!$H$24)</f>
        <v>#DIV/0!</v>
      </c>
      <c r="S102" s="445" t="e">
        <f>+Beneficiaries!#REF!</f>
        <v>#REF!</v>
      </c>
      <c r="T102" s="445" t="e">
        <f>+Beneficiaries!#REF!</f>
        <v>#REF!</v>
      </c>
      <c r="U102" s="443" t="str">
        <f>IF(Beneficiaries!L102=0,"",Beneficiaries!L102)</f>
        <v/>
      </c>
      <c r="V102" s="444" t="str">
        <f>IF(Beneficiaries!M102=0,"",Beneficiaries!M102)</f>
        <v/>
      </c>
      <c r="W102" s="354" t="e">
        <f>#REF!</f>
        <v>#REF!</v>
      </c>
      <c r="X102" s="75"/>
      <c r="Y102" s="12" t="str">
        <f t="shared" si="8"/>
        <v/>
      </c>
      <c r="Z102" s="336"/>
      <c r="AA102" s="333">
        <f>+DAYS360('Summary Financial Statement'!$I$9,'Summary Financial Statement'!$L$9)/30</f>
        <v>0</v>
      </c>
      <c r="AB102" s="334">
        <f t="shared" si="9"/>
        <v>0</v>
      </c>
      <c r="AC102" s="335">
        <f>IF(Y102="",0,'Summary Financial Statement'!$Q$22*'Summary Financial Statement'!$E$24*'Beneficiaries WP'!Q102*'Beneficiaries WP'!$AB102)</f>
        <v>0</v>
      </c>
    </row>
    <row r="103" spans="1:29" ht="13.5" x14ac:dyDescent="0.25">
      <c r="A103" s="141" t="s">
        <v>240</v>
      </c>
      <c r="B103" s="437">
        <f>+Beneficiaries!B103</f>
        <v>0</v>
      </c>
      <c r="C103" s="435">
        <f>+Beneficiaries!C103</f>
        <v>0</v>
      </c>
      <c r="D103" s="343">
        <f>SUMIFS('1.1 Staff cost'!$N$11:$N$102,'1.1 Staff cost'!$A$11:$A$102,'Beneficiaries WP'!$A103,'1.1 Staff cost'!$K$11:$K$102,'Beneficiaries WP'!D$5)+SUMIFS('1.2Travel cost&amp;1.3ind.sup. '!$T$11:$T$1306,'1.2Travel cost&amp;1.3ind.sup. '!$A$11:$A$1306,'Beneficiaries WP'!$A103,'1.2Travel cost&amp;1.3ind.sup. '!$L$11:$L$1306,'Beneficiaries WP'!D$5)+SUMIFS('1.2Travel cost&amp;1.3ind.sup. '!$U$11:$U$1306,'1.2Travel cost&amp;1.3ind.sup. '!$A$11:$A$1306,'Beneficiaries WP'!$A103,'1.2Travel cost&amp;1.3ind.sup. '!$L$11:$L$1306,'Beneficiaries WP'!D$5)+SUMIFS('1.4 Equipment'!$T$10:$T$209,'1.4 Equipment'!$A$10:$A$209,'Beneficiaries WP'!$A103,'1.4 Equipment'!$L$10:$L$209,'Beneficiaries WP'!D$5)+SUMIFS('1.5 Other costs'!$O$10:$O$309,'1.5 Other costs'!$A$10:$A$309,'Beneficiaries WP'!$A103,'1.5 Other costs'!$L$10:$L$309,'Beneficiaries WP'!D$5)</f>
        <v>0</v>
      </c>
      <c r="E103" s="343">
        <f>SUMIFS('1.1 Staff cost'!$N$11:$N$102,'1.1 Staff cost'!$A$11:$A$102,'Beneficiaries WP'!$A103,'1.1 Staff cost'!$K$11:$K$102,'Beneficiaries WP'!E$5)+SUMIFS('1.2Travel cost&amp;1.3ind.sup. '!$T$11:$T$1306,'1.2Travel cost&amp;1.3ind.sup. '!$A$11:$A$1306,'Beneficiaries WP'!$A103,'1.2Travel cost&amp;1.3ind.sup. '!$L$11:$L$1306,'Beneficiaries WP'!E$5)+SUMIFS('1.2Travel cost&amp;1.3ind.sup. '!$U$11:$U$1306,'1.2Travel cost&amp;1.3ind.sup. '!$A$11:$A$1306,'Beneficiaries WP'!$A103,'1.2Travel cost&amp;1.3ind.sup. '!$L$11:$L$1306,'Beneficiaries WP'!E$5)+SUMIFS('1.4 Equipment'!$T$10:$T$209,'1.4 Equipment'!$A$10:$A$209,'Beneficiaries WP'!$A103,'1.4 Equipment'!$L$10:$L$209,'Beneficiaries WP'!E$5)+SUMIFS('1.5 Other costs'!$O$10:$O$309,'1.5 Other costs'!$A$10:$A$309,'Beneficiaries WP'!$A103,'1.5 Other costs'!$L$10:$L$309,'Beneficiaries WP'!E$5)</f>
        <v>0</v>
      </c>
      <c r="F103" s="343">
        <f>SUMIFS('1.1 Staff cost'!$N$11:$N$102,'1.1 Staff cost'!$A$11:$A$102,'Beneficiaries WP'!$A103,'1.1 Staff cost'!$K$11:$K$102,'Beneficiaries WP'!F$5)+SUMIFS('1.2Travel cost&amp;1.3ind.sup. '!$T$11:$T$1306,'1.2Travel cost&amp;1.3ind.sup. '!$A$11:$A$1306,'Beneficiaries WP'!$A103,'1.2Travel cost&amp;1.3ind.sup. '!$L$11:$L$1306,'Beneficiaries WP'!F$5)+SUMIFS('1.2Travel cost&amp;1.3ind.sup. '!$U$11:$U$1306,'1.2Travel cost&amp;1.3ind.sup. '!$A$11:$A$1306,'Beneficiaries WP'!$A103,'1.2Travel cost&amp;1.3ind.sup. '!$L$11:$L$1306,'Beneficiaries WP'!F$5)+SUMIFS('1.4 Equipment'!$T$10:$T$209,'1.4 Equipment'!$A$10:$A$209,'Beneficiaries WP'!$A103,'1.4 Equipment'!$L$10:$L$209,'Beneficiaries WP'!F$5)+SUMIFS('1.5 Other costs'!$O$10:$O$309,'1.5 Other costs'!$A$10:$A$309,'Beneficiaries WP'!$A103,'1.5 Other costs'!$L$10:$L$309,'Beneficiaries WP'!F$5)</f>
        <v>0</v>
      </c>
      <c r="G103" s="343">
        <f>SUMIFS('1.1 Staff cost'!$N$11:$N$102,'1.1 Staff cost'!$A$11:$A$102,'Beneficiaries WP'!$A103,'1.1 Staff cost'!$K$11:$K$102,'Beneficiaries WP'!G$5)+SUMIFS('1.2Travel cost&amp;1.3ind.sup. '!$T$11:$T$1306,'1.2Travel cost&amp;1.3ind.sup. '!$A$11:$A$1306,'Beneficiaries WP'!$A103,'1.2Travel cost&amp;1.3ind.sup. '!$L$11:$L$1306,'Beneficiaries WP'!G$5)+SUMIFS('1.2Travel cost&amp;1.3ind.sup. '!$U$11:$U$1306,'1.2Travel cost&amp;1.3ind.sup. '!$A$11:$A$1306,'Beneficiaries WP'!$A103,'1.2Travel cost&amp;1.3ind.sup. '!$L$11:$L$1306,'Beneficiaries WP'!G$5)+SUMIFS('1.4 Equipment'!$T$10:$T$209,'1.4 Equipment'!$A$10:$A$209,'Beneficiaries WP'!$A103,'1.4 Equipment'!$L$10:$L$209,'Beneficiaries WP'!G$5)+SUMIFS('1.5 Other costs'!$O$10:$O$309,'1.5 Other costs'!$A$10:$A$309,'Beneficiaries WP'!$A103,'1.5 Other costs'!$L$10:$L$309,'Beneficiaries WP'!G$5)</f>
        <v>0</v>
      </c>
      <c r="H103" s="343">
        <f>SUMIFS('1.1 Staff cost'!$N$11:$N$102,'1.1 Staff cost'!$A$11:$A$102,'Beneficiaries WP'!$A103,'1.1 Staff cost'!$K$11:$K$102,'Beneficiaries WP'!H$5)+SUMIFS('1.2Travel cost&amp;1.3ind.sup. '!$T$11:$T$1306,'1.2Travel cost&amp;1.3ind.sup. '!$A$11:$A$1306,'Beneficiaries WP'!$A103,'1.2Travel cost&amp;1.3ind.sup. '!$L$11:$L$1306,'Beneficiaries WP'!H$5)+SUMIFS('1.2Travel cost&amp;1.3ind.sup. '!$U$11:$U$1306,'1.2Travel cost&amp;1.3ind.sup. '!$A$11:$A$1306,'Beneficiaries WP'!$A103,'1.2Travel cost&amp;1.3ind.sup. '!$L$11:$L$1306,'Beneficiaries WP'!H$5)+SUMIFS('1.4 Equipment'!$T$10:$T$209,'1.4 Equipment'!$A$10:$A$209,'Beneficiaries WP'!$A103,'1.4 Equipment'!$L$10:$L$209,'Beneficiaries WP'!H$5)+SUMIFS('1.5 Other costs'!$O$10:$O$309,'1.5 Other costs'!$A$10:$A$309,'Beneficiaries WP'!$A103,'1.5 Other costs'!$L$10:$L$309,'Beneficiaries WP'!H$5)</f>
        <v>0</v>
      </c>
      <c r="I103" s="343">
        <f>SUMIFS('1.1 Staff cost'!$N$11:$N$102,'1.1 Staff cost'!$A$11:$A$102,'Beneficiaries WP'!$A103,'1.1 Staff cost'!$K$11:$K$102,'Beneficiaries WP'!I$5)+SUMIFS('1.2Travel cost&amp;1.3ind.sup. '!$T$11:$T$1306,'1.2Travel cost&amp;1.3ind.sup. '!$A$11:$A$1306,'Beneficiaries WP'!$A103,'1.2Travel cost&amp;1.3ind.sup. '!$L$11:$L$1306,'Beneficiaries WP'!I$5)+SUMIFS('1.2Travel cost&amp;1.3ind.sup. '!$U$11:$U$1306,'1.2Travel cost&amp;1.3ind.sup. '!$A$11:$A$1306,'Beneficiaries WP'!$A103,'1.2Travel cost&amp;1.3ind.sup. '!$L$11:$L$1306,'Beneficiaries WP'!I$5)+SUMIFS('1.4 Equipment'!$T$10:$T$209,'1.4 Equipment'!$A$10:$A$209,'Beneficiaries WP'!$A103,'1.4 Equipment'!$L$10:$L$209,'Beneficiaries WP'!I$5)+SUMIFS('1.5 Other costs'!$O$10:$O$309,'1.5 Other costs'!$A$10:$A$309,'Beneficiaries WP'!$A103,'1.5 Other costs'!$L$10:$L$309,'Beneficiaries WP'!I$5)</f>
        <v>0</v>
      </c>
      <c r="J103" s="343">
        <f>SUMIFS('1.1 Staff cost'!$N$11:$N$102,'1.1 Staff cost'!$A$11:$A$102,'Beneficiaries WP'!$A103,'1.1 Staff cost'!$K$11:$K$102,'Beneficiaries WP'!J$5)+SUMIFS('1.2Travel cost&amp;1.3ind.sup. '!$T$11:$T$1306,'1.2Travel cost&amp;1.3ind.sup. '!$A$11:$A$1306,'Beneficiaries WP'!$A103,'1.2Travel cost&amp;1.3ind.sup. '!$L$11:$L$1306,'Beneficiaries WP'!J$5)+SUMIFS('1.2Travel cost&amp;1.3ind.sup. '!$U$11:$U$1306,'1.2Travel cost&amp;1.3ind.sup. '!$A$11:$A$1306,'Beneficiaries WP'!$A103,'1.2Travel cost&amp;1.3ind.sup. '!$L$11:$L$1306,'Beneficiaries WP'!J$5)+SUMIFS('1.4 Equipment'!$T$10:$T$209,'1.4 Equipment'!$A$10:$A$209,'Beneficiaries WP'!$A103,'1.4 Equipment'!$L$10:$L$209,'Beneficiaries WP'!J$5)+SUMIFS('1.5 Other costs'!$O$10:$O$309,'1.5 Other costs'!$A$10:$A$309,'Beneficiaries WP'!$A103,'1.5 Other costs'!$L$10:$L$309,'Beneficiaries WP'!J$5)</f>
        <v>0</v>
      </c>
      <c r="K103" s="343">
        <f>SUMIFS('1.1 Staff cost'!$N$11:$N$102,'1.1 Staff cost'!$A$11:$A$102,'Beneficiaries WP'!$A103,'1.1 Staff cost'!$K$11:$K$102,'Beneficiaries WP'!K$5)+SUMIFS('1.2Travel cost&amp;1.3ind.sup. '!$T$11:$T$1306,'1.2Travel cost&amp;1.3ind.sup. '!$A$11:$A$1306,'Beneficiaries WP'!$A103,'1.2Travel cost&amp;1.3ind.sup. '!$L$11:$L$1306,'Beneficiaries WP'!K$5)+SUMIFS('1.2Travel cost&amp;1.3ind.sup. '!$U$11:$U$1306,'1.2Travel cost&amp;1.3ind.sup. '!$A$11:$A$1306,'Beneficiaries WP'!$A103,'1.2Travel cost&amp;1.3ind.sup. '!$L$11:$L$1306,'Beneficiaries WP'!K$5)+SUMIFS('1.4 Equipment'!$T$10:$T$209,'1.4 Equipment'!$A$10:$A$209,'Beneficiaries WP'!$A103,'1.4 Equipment'!$L$10:$L$209,'Beneficiaries WP'!K$5)+SUMIFS('1.5 Other costs'!$O$10:$O$309,'1.5 Other costs'!$A$10:$A$309,'Beneficiaries WP'!$A103,'1.5 Other costs'!$L$10:$L$309,'Beneficiaries WP'!K$5)</f>
        <v>0</v>
      </c>
      <c r="L103" s="343">
        <f>SUMIFS('1.1 Staff cost'!$N$11:$N$102,'1.1 Staff cost'!$A$11:$A$102,'Beneficiaries WP'!$A103,'1.1 Staff cost'!$K$11:$K$102,'Beneficiaries WP'!L$5)+SUMIFS('1.2Travel cost&amp;1.3ind.sup. '!$T$11:$T$1306,'1.2Travel cost&amp;1.3ind.sup. '!$A$11:$A$1306,'Beneficiaries WP'!$A103,'1.2Travel cost&amp;1.3ind.sup. '!$L$11:$L$1306,'Beneficiaries WP'!L$5)+SUMIFS('1.2Travel cost&amp;1.3ind.sup. '!$U$11:$U$1306,'1.2Travel cost&amp;1.3ind.sup. '!$A$11:$A$1306,'Beneficiaries WP'!$A103,'1.2Travel cost&amp;1.3ind.sup. '!$L$11:$L$1306,'Beneficiaries WP'!L$5)+SUMIFS('1.4 Equipment'!$T$10:$T$209,'1.4 Equipment'!$A$10:$A$209,'Beneficiaries WP'!$A103,'1.4 Equipment'!$L$10:$L$209,'Beneficiaries WP'!L$5)+SUMIFS('1.5 Other costs'!$O$10:$O$309,'1.5 Other costs'!$A$10:$A$309,'Beneficiaries WP'!$A103,'1.5 Other costs'!$L$10:$L$309,'Beneficiaries WP'!L$5)</f>
        <v>0</v>
      </c>
      <c r="M103" s="343">
        <f>SUMIFS('1.1 Staff cost'!$N$11:$N$102,'1.1 Staff cost'!$A$11:$A$102,'Beneficiaries WP'!$A103,'1.1 Staff cost'!$K$11:$K$102,'Beneficiaries WP'!M$5)+SUMIFS('1.2Travel cost&amp;1.3ind.sup. '!$T$11:$T$1306,'1.2Travel cost&amp;1.3ind.sup. '!$A$11:$A$1306,'Beneficiaries WP'!$A103,'1.2Travel cost&amp;1.3ind.sup. '!$L$11:$L$1306,'Beneficiaries WP'!M$5)+SUMIFS('1.2Travel cost&amp;1.3ind.sup. '!$U$11:$U$1306,'1.2Travel cost&amp;1.3ind.sup. '!$A$11:$A$1306,'Beneficiaries WP'!$A103,'1.2Travel cost&amp;1.3ind.sup. '!$L$11:$L$1306,'Beneficiaries WP'!M$5)+SUMIFS('1.4 Equipment'!$T$10:$T$209,'1.4 Equipment'!$A$10:$A$209,'Beneficiaries WP'!$A103,'1.4 Equipment'!$L$10:$L$209,'Beneficiaries WP'!M$5)+SUMIFS('1.5 Other costs'!$O$10:$O$309,'1.5 Other costs'!$A$10:$A$309,'Beneficiaries WP'!$A103,'1.5 Other costs'!$L$10:$L$309,'Beneficiaries WP'!M$5)</f>
        <v>0</v>
      </c>
      <c r="N103" s="343">
        <f>SUMIFS('1.1 Staff cost'!$N$11:$N$102,'1.1 Staff cost'!$A$11:$A$102,'Beneficiaries WP'!$A103,'1.1 Staff cost'!$K$11:$K$102,'Beneficiaries WP'!N$5)+SUMIFS('1.2Travel cost&amp;1.3ind.sup. '!$T$11:$T$1306,'1.2Travel cost&amp;1.3ind.sup. '!$A$11:$A$1306,'Beneficiaries WP'!$A103,'1.2Travel cost&amp;1.3ind.sup. '!$L$11:$L$1306,'Beneficiaries WP'!N$5)+SUMIFS('1.2Travel cost&amp;1.3ind.sup. '!$U$11:$U$1306,'1.2Travel cost&amp;1.3ind.sup. '!$A$11:$A$1306,'Beneficiaries WP'!$A103,'1.2Travel cost&amp;1.3ind.sup. '!$L$11:$L$1306,'Beneficiaries WP'!N$5)+SUMIFS('1.4 Equipment'!$T$10:$T$209,'1.4 Equipment'!$A$10:$A$209,'Beneficiaries WP'!$A103,'1.4 Equipment'!$L$10:$L$209,'Beneficiaries WP'!N$5)+SUMIFS('1.5 Other costs'!$O$10:$O$309,'1.5 Other costs'!$A$10:$A$309,'Beneficiaries WP'!$A103,'1.5 Other costs'!$L$10:$L$309,'Beneficiaries WP'!N$5)</f>
        <v>0</v>
      </c>
      <c r="O103" s="343">
        <f>SUMIFS('1.1 Staff cost'!$N$11:$N$102,'1.1 Staff cost'!$A$11:$A$102,'Beneficiaries WP'!$A103,'1.1 Staff cost'!$K$11:$K$102,'Beneficiaries WP'!O$5)+SUMIFS('1.2Travel cost&amp;1.3ind.sup. '!$T$11:$T$1306,'1.2Travel cost&amp;1.3ind.sup. '!$A$11:$A$1306,'Beneficiaries WP'!$A103,'1.2Travel cost&amp;1.3ind.sup. '!$L$11:$L$1306,'Beneficiaries WP'!O$5)+SUMIFS('1.2Travel cost&amp;1.3ind.sup. '!$U$11:$U$1306,'1.2Travel cost&amp;1.3ind.sup. '!$A$11:$A$1306,'Beneficiaries WP'!$A103,'1.2Travel cost&amp;1.3ind.sup. '!$L$11:$L$1306,'Beneficiaries WP'!O$5)+SUMIFS('1.4 Equipment'!$T$10:$T$209,'1.4 Equipment'!$A$10:$A$209,'Beneficiaries WP'!$A103,'1.4 Equipment'!$L$10:$L$209,'Beneficiaries WP'!O$5)+SUMIFS('1.5 Other costs'!$O$10:$O$309,'1.5 Other costs'!$A$10:$A$309,'Beneficiaries WP'!$A103,'1.5 Other costs'!$L$10:$L$309,'Beneficiaries WP'!O$5)</f>
        <v>0</v>
      </c>
      <c r="P103" s="341">
        <f t="shared" si="6"/>
        <v>0</v>
      </c>
      <c r="Q103" s="344" t="str">
        <f t="shared" si="7"/>
        <v/>
      </c>
      <c r="R103" s="342" t="e">
        <f>+(P103*$R$7)*('Summary Financial Statement'!$K$24/'Summary Financial Statement'!$H$24)</f>
        <v>#DIV/0!</v>
      </c>
      <c r="S103" s="445" t="e">
        <f>+Beneficiaries!#REF!</f>
        <v>#REF!</v>
      </c>
      <c r="T103" s="445" t="e">
        <f>+Beneficiaries!#REF!</f>
        <v>#REF!</v>
      </c>
      <c r="U103" s="443" t="str">
        <f>IF(Beneficiaries!L103=0,"",Beneficiaries!L103)</f>
        <v/>
      </c>
      <c r="V103" s="444" t="str">
        <f>IF(Beneficiaries!M103=0,"",Beneficiaries!M103)</f>
        <v/>
      </c>
      <c r="W103" s="354" t="e">
        <f>#REF!</f>
        <v>#REF!</v>
      </c>
      <c r="X103" s="75"/>
      <c r="Y103" s="12" t="str">
        <f t="shared" si="8"/>
        <v/>
      </c>
      <c r="Z103" s="336"/>
      <c r="AA103" s="333">
        <f>+DAYS360('Summary Financial Statement'!$I$9,'Summary Financial Statement'!$L$9)/30</f>
        <v>0</v>
      </c>
      <c r="AB103" s="334">
        <f t="shared" si="9"/>
        <v>0</v>
      </c>
      <c r="AC103" s="335">
        <f>IF(Y103="",0,'Summary Financial Statement'!$Q$22*'Summary Financial Statement'!$E$24*'Beneficiaries WP'!Q103*'Beneficiaries WP'!$AB103)</f>
        <v>0</v>
      </c>
    </row>
    <row r="104" spans="1:29" ht="13.5" x14ac:dyDescent="0.25">
      <c r="A104" s="141" t="s">
        <v>241</v>
      </c>
      <c r="B104" s="437">
        <f>+Beneficiaries!B104</f>
        <v>0</v>
      </c>
      <c r="C104" s="435">
        <f>+Beneficiaries!C104</f>
        <v>0</v>
      </c>
      <c r="D104" s="343">
        <f>SUMIFS('1.1 Staff cost'!$N$11:$N$102,'1.1 Staff cost'!$A$11:$A$102,'Beneficiaries WP'!$A104,'1.1 Staff cost'!$K$11:$K$102,'Beneficiaries WP'!D$5)+SUMIFS('1.2Travel cost&amp;1.3ind.sup. '!$T$11:$T$1306,'1.2Travel cost&amp;1.3ind.sup. '!$A$11:$A$1306,'Beneficiaries WP'!$A104,'1.2Travel cost&amp;1.3ind.sup. '!$L$11:$L$1306,'Beneficiaries WP'!D$5)+SUMIFS('1.2Travel cost&amp;1.3ind.sup. '!$U$11:$U$1306,'1.2Travel cost&amp;1.3ind.sup. '!$A$11:$A$1306,'Beneficiaries WP'!$A104,'1.2Travel cost&amp;1.3ind.sup. '!$L$11:$L$1306,'Beneficiaries WP'!D$5)+SUMIFS('1.4 Equipment'!$T$10:$T$209,'1.4 Equipment'!$A$10:$A$209,'Beneficiaries WP'!$A104,'1.4 Equipment'!$L$10:$L$209,'Beneficiaries WP'!D$5)+SUMIFS('1.5 Other costs'!$O$10:$O$309,'1.5 Other costs'!$A$10:$A$309,'Beneficiaries WP'!$A104,'1.5 Other costs'!$L$10:$L$309,'Beneficiaries WP'!D$5)</f>
        <v>0</v>
      </c>
      <c r="E104" s="343">
        <f>SUMIFS('1.1 Staff cost'!$N$11:$N$102,'1.1 Staff cost'!$A$11:$A$102,'Beneficiaries WP'!$A104,'1.1 Staff cost'!$K$11:$K$102,'Beneficiaries WP'!E$5)+SUMIFS('1.2Travel cost&amp;1.3ind.sup. '!$T$11:$T$1306,'1.2Travel cost&amp;1.3ind.sup. '!$A$11:$A$1306,'Beneficiaries WP'!$A104,'1.2Travel cost&amp;1.3ind.sup. '!$L$11:$L$1306,'Beneficiaries WP'!E$5)+SUMIFS('1.2Travel cost&amp;1.3ind.sup. '!$U$11:$U$1306,'1.2Travel cost&amp;1.3ind.sup. '!$A$11:$A$1306,'Beneficiaries WP'!$A104,'1.2Travel cost&amp;1.3ind.sup. '!$L$11:$L$1306,'Beneficiaries WP'!E$5)+SUMIFS('1.4 Equipment'!$T$10:$T$209,'1.4 Equipment'!$A$10:$A$209,'Beneficiaries WP'!$A104,'1.4 Equipment'!$L$10:$L$209,'Beneficiaries WP'!E$5)+SUMIFS('1.5 Other costs'!$O$10:$O$309,'1.5 Other costs'!$A$10:$A$309,'Beneficiaries WP'!$A104,'1.5 Other costs'!$L$10:$L$309,'Beneficiaries WP'!E$5)</f>
        <v>0</v>
      </c>
      <c r="F104" s="343">
        <f>SUMIFS('1.1 Staff cost'!$N$11:$N$102,'1.1 Staff cost'!$A$11:$A$102,'Beneficiaries WP'!$A104,'1.1 Staff cost'!$K$11:$K$102,'Beneficiaries WP'!F$5)+SUMIFS('1.2Travel cost&amp;1.3ind.sup. '!$T$11:$T$1306,'1.2Travel cost&amp;1.3ind.sup. '!$A$11:$A$1306,'Beneficiaries WP'!$A104,'1.2Travel cost&amp;1.3ind.sup. '!$L$11:$L$1306,'Beneficiaries WP'!F$5)+SUMIFS('1.2Travel cost&amp;1.3ind.sup. '!$U$11:$U$1306,'1.2Travel cost&amp;1.3ind.sup. '!$A$11:$A$1306,'Beneficiaries WP'!$A104,'1.2Travel cost&amp;1.3ind.sup. '!$L$11:$L$1306,'Beneficiaries WP'!F$5)+SUMIFS('1.4 Equipment'!$T$10:$T$209,'1.4 Equipment'!$A$10:$A$209,'Beneficiaries WP'!$A104,'1.4 Equipment'!$L$10:$L$209,'Beneficiaries WP'!F$5)+SUMIFS('1.5 Other costs'!$O$10:$O$309,'1.5 Other costs'!$A$10:$A$309,'Beneficiaries WP'!$A104,'1.5 Other costs'!$L$10:$L$309,'Beneficiaries WP'!F$5)</f>
        <v>0</v>
      </c>
      <c r="G104" s="343">
        <f>SUMIFS('1.1 Staff cost'!$N$11:$N$102,'1.1 Staff cost'!$A$11:$A$102,'Beneficiaries WP'!$A104,'1.1 Staff cost'!$K$11:$K$102,'Beneficiaries WP'!G$5)+SUMIFS('1.2Travel cost&amp;1.3ind.sup. '!$T$11:$T$1306,'1.2Travel cost&amp;1.3ind.sup. '!$A$11:$A$1306,'Beneficiaries WP'!$A104,'1.2Travel cost&amp;1.3ind.sup. '!$L$11:$L$1306,'Beneficiaries WP'!G$5)+SUMIFS('1.2Travel cost&amp;1.3ind.sup. '!$U$11:$U$1306,'1.2Travel cost&amp;1.3ind.sup. '!$A$11:$A$1306,'Beneficiaries WP'!$A104,'1.2Travel cost&amp;1.3ind.sup. '!$L$11:$L$1306,'Beneficiaries WP'!G$5)+SUMIFS('1.4 Equipment'!$T$10:$T$209,'1.4 Equipment'!$A$10:$A$209,'Beneficiaries WP'!$A104,'1.4 Equipment'!$L$10:$L$209,'Beneficiaries WP'!G$5)+SUMIFS('1.5 Other costs'!$O$10:$O$309,'1.5 Other costs'!$A$10:$A$309,'Beneficiaries WP'!$A104,'1.5 Other costs'!$L$10:$L$309,'Beneficiaries WP'!G$5)</f>
        <v>0</v>
      </c>
      <c r="H104" s="343">
        <f>SUMIFS('1.1 Staff cost'!$N$11:$N$102,'1.1 Staff cost'!$A$11:$A$102,'Beneficiaries WP'!$A104,'1.1 Staff cost'!$K$11:$K$102,'Beneficiaries WP'!H$5)+SUMIFS('1.2Travel cost&amp;1.3ind.sup. '!$T$11:$T$1306,'1.2Travel cost&amp;1.3ind.sup. '!$A$11:$A$1306,'Beneficiaries WP'!$A104,'1.2Travel cost&amp;1.3ind.sup. '!$L$11:$L$1306,'Beneficiaries WP'!H$5)+SUMIFS('1.2Travel cost&amp;1.3ind.sup. '!$U$11:$U$1306,'1.2Travel cost&amp;1.3ind.sup. '!$A$11:$A$1306,'Beneficiaries WP'!$A104,'1.2Travel cost&amp;1.3ind.sup. '!$L$11:$L$1306,'Beneficiaries WP'!H$5)+SUMIFS('1.4 Equipment'!$T$10:$T$209,'1.4 Equipment'!$A$10:$A$209,'Beneficiaries WP'!$A104,'1.4 Equipment'!$L$10:$L$209,'Beneficiaries WP'!H$5)+SUMIFS('1.5 Other costs'!$O$10:$O$309,'1.5 Other costs'!$A$10:$A$309,'Beneficiaries WP'!$A104,'1.5 Other costs'!$L$10:$L$309,'Beneficiaries WP'!H$5)</f>
        <v>0</v>
      </c>
      <c r="I104" s="343">
        <f>SUMIFS('1.1 Staff cost'!$N$11:$N$102,'1.1 Staff cost'!$A$11:$A$102,'Beneficiaries WP'!$A104,'1.1 Staff cost'!$K$11:$K$102,'Beneficiaries WP'!I$5)+SUMIFS('1.2Travel cost&amp;1.3ind.sup. '!$T$11:$T$1306,'1.2Travel cost&amp;1.3ind.sup. '!$A$11:$A$1306,'Beneficiaries WP'!$A104,'1.2Travel cost&amp;1.3ind.sup. '!$L$11:$L$1306,'Beneficiaries WP'!I$5)+SUMIFS('1.2Travel cost&amp;1.3ind.sup. '!$U$11:$U$1306,'1.2Travel cost&amp;1.3ind.sup. '!$A$11:$A$1306,'Beneficiaries WP'!$A104,'1.2Travel cost&amp;1.3ind.sup. '!$L$11:$L$1306,'Beneficiaries WP'!I$5)+SUMIFS('1.4 Equipment'!$T$10:$T$209,'1.4 Equipment'!$A$10:$A$209,'Beneficiaries WP'!$A104,'1.4 Equipment'!$L$10:$L$209,'Beneficiaries WP'!I$5)+SUMIFS('1.5 Other costs'!$O$10:$O$309,'1.5 Other costs'!$A$10:$A$309,'Beneficiaries WP'!$A104,'1.5 Other costs'!$L$10:$L$309,'Beneficiaries WP'!I$5)</f>
        <v>0</v>
      </c>
      <c r="J104" s="343">
        <f>SUMIFS('1.1 Staff cost'!$N$11:$N$102,'1.1 Staff cost'!$A$11:$A$102,'Beneficiaries WP'!$A104,'1.1 Staff cost'!$K$11:$K$102,'Beneficiaries WP'!J$5)+SUMIFS('1.2Travel cost&amp;1.3ind.sup. '!$T$11:$T$1306,'1.2Travel cost&amp;1.3ind.sup. '!$A$11:$A$1306,'Beneficiaries WP'!$A104,'1.2Travel cost&amp;1.3ind.sup. '!$L$11:$L$1306,'Beneficiaries WP'!J$5)+SUMIFS('1.2Travel cost&amp;1.3ind.sup. '!$U$11:$U$1306,'1.2Travel cost&amp;1.3ind.sup. '!$A$11:$A$1306,'Beneficiaries WP'!$A104,'1.2Travel cost&amp;1.3ind.sup. '!$L$11:$L$1306,'Beneficiaries WP'!J$5)+SUMIFS('1.4 Equipment'!$T$10:$T$209,'1.4 Equipment'!$A$10:$A$209,'Beneficiaries WP'!$A104,'1.4 Equipment'!$L$10:$L$209,'Beneficiaries WP'!J$5)+SUMIFS('1.5 Other costs'!$O$10:$O$309,'1.5 Other costs'!$A$10:$A$309,'Beneficiaries WP'!$A104,'1.5 Other costs'!$L$10:$L$309,'Beneficiaries WP'!J$5)</f>
        <v>0</v>
      </c>
      <c r="K104" s="343">
        <f>SUMIFS('1.1 Staff cost'!$N$11:$N$102,'1.1 Staff cost'!$A$11:$A$102,'Beneficiaries WP'!$A104,'1.1 Staff cost'!$K$11:$K$102,'Beneficiaries WP'!K$5)+SUMIFS('1.2Travel cost&amp;1.3ind.sup. '!$T$11:$T$1306,'1.2Travel cost&amp;1.3ind.sup. '!$A$11:$A$1306,'Beneficiaries WP'!$A104,'1.2Travel cost&amp;1.3ind.sup. '!$L$11:$L$1306,'Beneficiaries WP'!K$5)+SUMIFS('1.2Travel cost&amp;1.3ind.sup. '!$U$11:$U$1306,'1.2Travel cost&amp;1.3ind.sup. '!$A$11:$A$1306,'Beneficiaries WP'!$A104,'1.2Travel cost&amp;1.3ind.sup. '!$L$11:$L$1306,'Beneficiaries WP'!K$5)+SUMIFS('1.4 Equipment'!$T$10:$T$209,'1.4 Equipment'!$A$10:$A$209,'Beneficiaries WP'!$A104,'1.4 Equipment'!$L$10:$L$209,'Beneficiaries WP'!K$5)+SUMIFS('1.5 Other costs'!$O$10:$O$309,'1.5 Other costs'!$A$10:$A$309,'Beneficiaries WP'!$A104,'1.5 Other costs'!$L$10:$L$309,'Beneficiaries WP'!K$5)</f>
        <v>0</v>
      </c>
      <c r="L104" s="343">
        <f>SUMIFS('1.1 Staff cost'!$N$11:$N$102,'1.1 Staff cost'!$A$11:$A$102,'Beneficiaries WP'!$A104,'1.1 Staff cost'!$K$11:$K$102,'Beneficiaries WP'!L$5)+SUMIFS('1.2Travel cost&amp;1.3ind.sup. '!$T$11:$T$1306,'1.2Travel cost&amp;1.3ind.sup. '!$A$11:$A$1306,'Beneficiaries WP'!$A104,'1.2Travel cost&amp;1.3ind.sup. '!$L$11:$L$1306,'Beneficiaries WP'!L$5)+SUMIFS('1.2Travel cost&amp;1.3ind.sup. '!$U$11:$U$1306,'1.2Travel cost&amp;1.3ind.sup. '!$A$11:$A$1306,'Beneficiaries WP'!$A104,'1.2Travel cost&amp;1.3ind.sup. '!$L$11:$L$1306,'Beneficiaries WP'!L$5)+SUMIFS('1.4 Equipment'!$T$10:$T$209,'1.4 Equipment'!$A$10:$A$209,'Beneficiaries WP'!$A104,'1.4 Equipment'!$L$10:$L$209,'Beneficiaries WP'!L$5)+SUMIFS('1.5 Other costs'!$O$10:$O$309,'1.5 Other costs'!$A$10:$A$309,'Beneficiaries WP'!$A104,'1.5 Other costs'!$L$10:$L$309,'Beneficiaries WP'!L$5)</f>
        <v>0</v>
      </c>
      <c r="M104" s="343">
        <f>SUMIFS('1.1 Staff cost'!$N$11:$N$102,'1.1 Staff cost'!$A$11:$A$102,'Beneficiaries WP'!$A104,'1.1 Staff cost'!$K$11:$K$102,'Beneficiaries WP'!M$5)+SUMIFS('1.2Travel cost&amp;1.3ind.sup. '!$T$11:$T$1306,'1.2Travel cost&amp;1.3ind.sup. '!$A$11:$A$1306,'Beneficiaries WP'!$A104,'1.2Travel cost&amp;1.3ind.sup. '!$L$11:$L$1306,'Beneficiaries WP'!M$5)+SUMIFS('1.2Travel cost&amp;1.3ind.sup. '!$U$11:$U$1306,'1.2Travel cost&amp;1.3ind.sup. '!$A$11:$A$1306,'Beneficiaries WP'!$A104,'1.2Travel cost&amp;1.3ind.sup. '!$L$11:$L$1306,'Beneficiaries WP'!M$5)+SUMIFS('1.4 Equipment'!$T$10:$T$209,'1.4 Equipment'!$A$10:$A$209,'Beneficiaries WP'!$A104,'1.4 Equipment'!$L$10:$L$209,'Beneficiaries WP'!M$5)+SUMIFS('1.5 Other costs'!$O$10:$O$309,'1.5 Other costs'!$A$10:$A$309,'Beneficiaries WP'!$A104,'1.5 Other costs'!$L$10:$L$309,'Beneficiaries WP'!M$5)</f>
        <v>0</v>
      </c>
      <c r="N104" s="343">
        <f>SUMIFS('1.1 Staff cost'!$N$11:$N$102,'1.1 Staff cost'!$A$11:$A$102,'Beneficiaries WP'!$A104,'1.1 Staff cost'!$K$11:$K$102,'Beneficiaries WP'!N$5)+SUMIFS('1.2Travel cost&amp;1.3ind.sup. '!$T$11:$T$1306,'1.2Travel cost&amp;1.3ind.sup. '!$A$11:$A$1306,'Beneficiaries WP'!$A104,'1.2Travel cost&amp;1.3ind.sup. '!$L$11:$L$1306,'Beneficiaries WP'!N$5)+SUMIFS('1.2Travel cost&amp;1.3ind.sup. '!$U$11:$U$1306,'1.2Travel cost&amp;1.3ind.sup. '!$A$11:$A$1306,'Beneficiaries WP'!$A104,'1.2Travel cost&amp;1.3ind.sup. '!$L$11:$L$1306,'Beneficiaries WP'!N$5)+SUMIFS('1.4 Equipment'!$T$10:$T$209,'1.4 Equipment'!$A$10:$A$209,'Beneficiaries WP'!$A104,'1.4 Equipment'!$L$10:$L$209,'Beneficiaries WP'!N$5)+SUMIFS('1.5 Other costs'!$O$10:$O$309,'1.5 Other costs'!$A$10:$A$309,'Beneficiaries WP'!$A104,'1.5 Other costs'!$L$10:$L$309,'Beneficiaries WP'!N$5)</f>
        <v>0</v>
      </c>
      <c r="O104" s="343">
        <f>SUMIFS('1.1 Staff cost'!$N$11:$N$102,'1.1 Staff cost'!$A$11:$A$102,'Beneficiaries WP'!$A104,'1.1 Staff cost'!$K$11:$K$102,'Beneficiaries WP'!O$5)+SUMIFS('1.2Travel cost&amp;1.3ind.sup. '!$T$11:$T$1306,'1.2Travel cost&amp;1.3ind.sup. '!$A$11:$A$1306,'Beneficiaries WP'!$A104,'1.2Travel cost&amp;1.3ind.sup. '!$L$11:$L$1306,'Beneficiaries WP'!O$5)+SUMIFS('1.2Travel cost&amp;1.3ind.sup. '!$U$11:$U$1306,'1.2Travel cost&amp;1.3ind.sup. '!$A$11:$A$1306,'Beneficiaries WP'!$A104,'1.2Travel cost&amp;1.3ind.sup. '!$L$11:$L$1306,'Beneficiaries WP'!O$5)+SUMIFS('1.4 Equipment'!$T$10:$T$209,'1.4 Equipment'!$A$10:$A$209,'Beneficiaries WP'!$A104,'1.4 Equipment'!$L$10:$L$209,'Beneficiaries WP'!O$5)+SUMIFS('1.5 Other costs'!$O$10:$O$309,'1.5 Other costs'!$A$10:$A$309,'Beneficiaries WP'!$A104,'1.5 Other costs'!$L$10:$L$309,'Beneficiaries WP'!O$5)</f>
        <v>0</v>
      </c>
      <c r="P104" s="341">
        <f t="shared" si="6"/>
        <v>0</v>
      </c>
      <c r="Q104" s="344" t="str">
        <f t="shared" si="7"/>
        <v/>
      </c>
      <c r="R104" s="342" t="e">
        <f>+(P104*$R$7)*('Summary Financial Statement'!$K$24/'Summary Financial Statement'!$H$24)</f>
        <v>#DIV/0!</v>
      </c>
      <c r="S104" s="445" t="e">
        <f>+Beneficiaries!#REF!</f>
        <v>#REF!</v>
      </c>
      <c r="T104" s="445" t="e">
        <f>+Beneficiaries!#REF!</f>
        <v>#REF!</v>
      </c>
      <c r="U104" s="443" t="str">
        <f>IF(Beneficiaries!L104=0,"",Beneficiaries!L104)</f>
        <v/>
      </c>
      <c r="V104" s="444" t="str">
        <f>IF(Beneficiaries!M104=0,"",Beneficiaries!M104)</f>
        <v/>
      </c>
      <c r="W104" s="354" t="e">
        <f>#REF!</f>
        <v>#REF!</v>
      </c>
      <c r="X104" s="75"/>
      <c r="Y104" s="12" t="str">
        <f t="shared" si="8"/>
        <v/>
      </c>
      <c r="Z104" s="336"/>
      <c r="AA104" s="333">
        <f>+DAYS360('Summary Financial Statement'!$I$9,'Summary Financial Statement'!$L$9)/30</f>
        <v>0</v>
      </c>
      <c r="AB104" s="334">
        <f t="shared" si="9"/>
        <v>0</v>
      </c>
      <c r="AC104" s="335">
        <f>IF(Y104="",0,'Summary Financial Statement'!$Q$22*'Summary Financial Statement'!$E$24*'Beneficiaries WP'!Q104*'Beneficiaries WP'!$AB104)</f>
        <v>0</v>
      </c>
    </row>
    <row r="105" spans="1:29" ht="13.5" x14ac:dyDescent="0.25">
      <c r="A105" s="141" t="s">
        <v>242</v>
      </c>
      <c r="B105" s="437">
        <f>+Beneficiaries!B105</f>
        <v>0</v>
      </c>
      <c r="C105" s="435">
        <f>+Beneficiaries!C105</f>
        <v>0</v>
      </c>
      <c r="D105" s="343">
        <f>SUMIFS('1.1 Staff cost'!$N$11:$N$102,'1.1 Staff cost'!$A$11:$A$102,'Beneficiaries WP'!$A105,'1.1 Staff cost'!$K$11:$K$102,'Beneficiaries WP'!D$5)+SUMIFS('1.2Travel cost&amp;1.3ind.sup. '!$T$11:$T$1306,'1.2Travel cost&amp;1.3ind.sup. '!$A$11:$A$1306,'Beneficiaries WP'!$A105,'1.2Travel cost&amp;1.3ind.sup. '!$L$11:$L$1306,'Beneficiaries WP'!D$5)+SUMIFS('1.2Travel cost&amp;1.3ind.sup. '!$U$11:$U$1306,'1.2Travel cost&amp;1.3ind.sup. '!$A$11:$A$1306,'Beneficiaries WP'!$A105,'1.2Travel cost&amp;1.3ind.sup. '!$L$11:$L$1306,'Beneficiaries WP'!D$5)+SUMIFS('1.4 Equipment'!$T$10:$T$209,'1.4 Equipment'!$A$10:$A$209,'Beneficiaries WP'!$A105,'1.4 Equipment'!$L$10:$L$209,'Beneficiaries WP'!D$5)+SUMIFS('1.5 Other costs'!$O$10:$O$309,'1.5 Other costs'!$A$10:$A$309,'Beneficiaries WP'!$A105,'1.5 Other costs'!$L$10:$L$309,'Beneficiaries WP'!D$5)</f>
        <v>0</v>
      </c>
      <c r="E105" s="343">
        <f>SUMIFS('1.1 Staff cost'!$N$11:$N$102,'1.1 Staff cost'!$A$11:$A$102,'Beneficiaries WP'!$A105,'1.1 Staff cost'!$K$11:$K$102,'Beneficiaries WP'!E$5)+SUMIFS('1.2Travel cost&amp;1.3ind.sup. '!$T$11:$T$1306,'1.2Travel cost&amp;1.3ind.sup. '!$A$11:$A$1306,'Beneficiaries WP'!$A105,'1.2Travel cost&amp;1.3ind.sup. '!$L$11:$L$1306,'Beneficiaries WP'!E$5)+SUMIFS('1.2Travel cost&amp;1.3ind.sup. '!$U$11:$U$1306,'1.2Travel cost&amp;1.3ind.sup. '!$A$11:$A$1306,'Beneficiaries WP'!$A105,'1.2Travel cost&amp;1.3ind.sup. '!$L$11:$L$1306,'Beneficiaries WP'!E$5)+SUMIFS('1.4 Equipment'!$T$10:$T$209,'1.4 Equipment'!$A$10:$A$209,'Beneficiaries WP'!$A105,'1.4 Equipment'!$L$10:$L$209,'Beneficiaries WP'!E$5)+SUMIFS('1.5 Other costs'!$O$10:$O$309,'1.5 Other costs'!$A$10:$A$309,'Beneficiaries WP'!$A105,'1.5 Other costs'!$L$10:$L$309,'Beneficiaries WP'!E$5)</f>
        <v>0</v>
      </c>
      <c r="F105" s="343">
        <f>SUMIFS('1.1 Staff cost'!$N$11:$N$102,'1.1 Staff cost'!$A$11:$A$102,'Beneficiaries WP'!$A105,'1.1 Staff cost'!$K$11:$K$102,'Beneficiaries WP'!F$5)+SUMIFS('1.2Travel cost&amp;1.3ind.sup. '!$T$11:$T$1306,'1.2Travel cost&amp;1.3ind.sup. '!$A$11:$A$1306,'Beneficiaries WP'!$A105,'1.2Travel cost&amp;1.3ind.sup. '!$L$11:$L$1306,'Beneficiaries WP'!F$5)+SUMIFS('1.2Travel cost&amp;1.3ind.sup. '!$U$11:$U$1306,'1.2Travel cost&amp;1.3ind.sup. '!$A$11:$A$1306,'Beneficiaries WP'!$A105,'1.2Travel cost&amp;1.3ind.sup. '!$L$11:$L$1306,'Beneficiaries WP'!F$5)+SUMIFS('1.4 Equipment'!$T$10:$T$209,'1.4 Equipment'!$A$10:$A$209,'Beneficiaries WP'!$A105,'1.4 Equipment'!$L$10:$L$209,'Beneficiaries WP'!F$5)+SUMIFS('1.5 Other costs'!$O$10:$O$309,'1.5 Other costs'!$A$10:$A$309,'Beneficiaries WP'!$A105,'1.5 Other costs'!$L$10:$L$309,'Beneficiaries WP'!F$5)</f>
        <v>0</v>
      </c>
      <c r="G105" s="343">
        <f>SUMIFS('1.1 Staff cost'!$N$11:$N$102,'1.1 Staff cost'!$A$11:$A$102,'Beneficiaries WP'!$A105,'1.1 Staff cost'!$K$11:$K$102,'Beneficiaries WP'!G$5)+SUMIFS('1.2Travel cost&amp;1.3ind.sup. '!$T$11:$T$1306,'1.2Travel cost&amp;1.3ind.sup. '!$A$11:$A$1306,'Beneficiaries WP'!$A105,'1.2Travel cost&amp;1.3ind.sup. '!$L$11:$L$1306,'Beneficiaries WP'!G$5)+SUMIFS('1.2Travel cost&amp;1.3ind.sup. '!$U$11:$U$1306,'1.2Travel cost&amp;1.3ind.sup. '!$A$11:$A$1306,'Beneficiaries WP'!$A105,'1.2Travel cost&amp;1.3ind.sup. '!$L$11:$L$1306,'Beneficiaries WP'!G$5)+SUMIFS('1.4 Equipment'!$T$10:$T$209,'1.4 Equipment'!$A$10:$A$209,'Beneficiaries WP'!$A105,'1.4 Equipment'!$L$10:$L$209,'Beneficiaries WP'!G$5)+SUMIFS('1.5 Other costs'!$O$10:$O$309,'1.5 Other costs'!$A$10:$A$309,'Beneficiaries WP'!$A105,'1.5 Other costs'!$L$10:$L$309,'Beneficiaries WP'!G$5)</f>
        <v>0</v>
      </c>
      <c r="H105" s="343">
        <f>SUMIFS('1.1 Staff cost'!$N$11:$N$102,'1.1 Staff cost'!$A$11:$A$102,'Beneficiaries WP'!$A105,'1.1 Staff cost'!$K$11:$K$102,'Beneficiaries WP'!H$5)+SUMIFS('1.2Travel cost&amp;1.3ind.sup. '!$T$11:$T$1306,'1.2Travel cost&amp;1.3ind.sup. '!$A$11:$A$1306,'Beneficiaries WP'!$A105,'1.2Travel cost&amp;1.3ind.sup. '!$L$11:$L$1306,'Beneficiaries WP'!H$5)+SUMIFS('1.2Travel cost&amp;1.3ind.sup. '!$U$11:$U$1306,'1.2Travel cost&amp;1.3ind.sup. '!$A$11:$A$1306,'Beneficiaries WP'!$A105,'1.2Travel cost&amp;1.3ind.sup. '!$L$11:$L$1306,'Beneficiaries WP'!H$5)+SUMIFS('1.4 Equipment'!$T$10:$T$209,'1.4 Equipment'!$A$10:$A$209,'Beneficiaries WP'!$A105,'1.4 Equipment'!$L$10:$L$209,'Beneficiaries WP'!H$5)+SUMIFS('1.5 Other costs'!$O$10:$O$309,'1.5 Other costs'!$A$10:$A$309,'Beneficiaries WP'!$A105,'1.5 Other costs'!$L$10:$L$309,'Beneficiaries WP'!H$5)</f>
        <v>0</v>
      </c>
      <c r="I105" s="343">
        <f>SUMIFS('1.1 Staff cost'!$N$11:$N$102,'1.1 Staff cost'!$A$11:$A$102,'Beneficiaries WP'!$A105,'1.1 Staff cost'!$K$11:$K$102,'Beneficiaries WP'!I$5)+SUMIFS('1.2Travel cost&amp;1.3ind.sup. '!$T$11:$T$1306,'1.2Travel cost&amp;1.3ind.sup. '!$A$11:$A$1306,'Beneficiaries WP'!$A105,'1.2Travel cost&amp;1.3ind.sup. '!$L$11:$L$1306,'Beneficiaries WP'!I$5)+SUMIFS('1.2Travel cost&amp;1.3ind.sup. '!$U$11:$U$1306,'1.2Travel cost&amp;1.3ind.sup. '!$A$11:$A$1306,'Beneficiaries WP'!$A105,'1.2Travel cost&amp;1.3ind.sup. '!$L$11:$L$1306,'Beneficiaries WP'!I$5)+SUMIFS('1.4 Equipment'!$T$10:$T$209,'1.4 Equipment'!$A$10:$A$209,'Beneficiaries WP'!$A105,'1.4 Equipment'!$L$10:$L$209,'Beneficiaries WP'!I$5)+SUMIFS('1.5 Other costs'!$O$10:$O$309,'1.5 Other costs'!$A$10:$A$309,'Beneficiaries WP'!$A105,'1.5 Other costs'!$L$10:$L$309,'Beneficiaries WP'!I$5)</f>
        <v>0</v>
      </c>
      <c r="J105" s="343">
        <f>SUMIFS('1.1 Staff cost'!$N$11:$N$102,'1.1 Staff cost'!$A$11:$A$102,'Beneficiaries WP'!$A105,'1.1 Staff cost'!$K$11:$K$102,'Beneficiaries WP'!J$5)+SUMIFS('1.2Travel cost&amp;1.3ind.sup. '!$T$11:$T$1306,'1.2Travel cost&amp;1.3ind.sup. '!$A$11:$A$1306,'Beneficiaries WP'!$A105,'1.2Travel cost&amp;1.3ind.sup. '!$L$11:$L$1306,'Beneficiaries WP'!J$5)+SUMIFS('1.2Travel cost&amp;1.3ind.sup. '!$U$11:$U$1306,'1.2Travel cost&amp;1.3ind.sup. '!$A$11:$A$1306,'Beneficiaries WP'!$A105,'1.2Travel cost&amp;1.3ind.sup. '!$L$11:$L$1306,'Beneficiaries WP'!J$5)+SUMIFS('1.4 Equipment'!$T$10:$T$209,'1.4 Equipment'!$A$10:$A$209,'Beneficiaries WP'!$A105,'1.4 Equipment'!$L$10:$L$209,'Beneficiaries WP'!J$5)+SUMIFS('1.5 Other costs'!$O$10:$O$309,'1.5 Other costs'!$A$10:$A$309,'Beneficiaries WP'!$A105,'1.5 Other costs'!$L$10:$L$309,'Beneficiaries WP'!J$5)</f>
        <v>0</v>
      </c>
      <c r="K105" s="343">
        <f>SUMIFS('1.1 Staff cost'!$N$11:$N$102,'1.1 Staff cost'!$A$11:$A$102,'Beneficiaries WP'!$A105,'1.1 Staff cost'!$K$11:$K$102,'Beneficiaries WP'!K$5)+SUMIFS('1.2Travel cost&amp;1.3ind.sup. '!$T$11:$T$1306,'1.2Travel cost&amp;1.3ind.sup. '!$A$11:$A$1306,'Beneficiaries WP'!$A105,'1.2Travel cost&amp;1.3ind.sup. '!$L$11:$L$1306,'Beneficiaries WP'!K$5)+SUMIFS('1.2Travel cost&amp;1.3ind.sup. '!$U$11:$U$1306,'1.2Travel cost&amp;1.3ind.sup. '!$A$11:$A$1306,'Beneficiaries WP'!$A105,'1.2Travel cost&amp;1.3ind.sup. '!$L$11:$L$1306,'Beneficiaries WP'!K$5)+SUMIFS('1.4 Equipment'!$T$10:$T$209,'1.4 Equipment'!$A$10:$A$209,'Beneficiaries WP'!$A105,'1.4 Equipment'!$L$10:$L$209,'Beneficiaries WP'!K$5)+SUMIFS('1.5 Other costs'!$O$10:$O$309,'1.5 Other costs'!$A$10:$A$309,'Beneficiaries WP'!$A105,'1.5 Other costs'!$L$10:$L$309,'Beneficiaries WP'!K$5)</f>
        <v>0</v>
      </c>
      <c r="L105" s="343">
        <f>SUMIFS('1.1 Staff cost'!$N$11:$N$102,'1.1 Staff cost'!$A$11:$A$102,'Beneficiaries WP'!$A105,'1.1 Staff cost'!$K$11:$K$102,'Beneficiaries WP'!L$5)+SUMIFS('1.2Travel cost&amp;1.3ind.sup. '!$T$11:$T$1306,'1.2Travel cost&amp;1.3ind.sup. '!$A$11:$A$1306,'Beneficiaries WP'!$A105,'1.2Travel cost&amp;1.3ind.sup. '!$L$11:$L$1306,'Beneficiaries WP'!L$5)+SUMIFS('1.2Travel cost&amp;1.3ind.sup. '!$U$11:$U$1306,'1.2Travel cost&amp;1.3ind.sup. '!$A$11:$A$1306,'Beneficiaries WP'!$A105,'1.2Travel cost&amp;1.3ind.sup. '!$L$11:$L$1306,'Beneficiaries WP'!L$5)+SUMIFS('1.4 Equipment'!$T$10:$T$209,'1.4 Equipment'!$A$10:$A$209,'Beneficiaries WP'!$A105,'1.4 Equipment'!$L$10:$L$209,'Beneficiaries WP'!L$5)+SUMIFS('1.5 Other costs'!$O$10:$O$309,'1.5 Other costs'!$A$10:$A$309,'Beneficiaries WP'!$A105,'1.5 Other costs'!$L$10:$L$309,'Beneficiaries WP'!L$5)</f>
        <v>0</v>
      </c>
      <c r="M105" s="343">
        <f>SUMIFS('1.1 Staff cost'!$N$11:$N$102,'1.1 Staff cost'!$A$11:$A$102,'Beneficiaries WP'!$A105,'1.1 Staff cost'!$K$11:$K$102,'Beneficiaries WP'!M$5)+SUMIFS('1.2Travel cost&amp;1.3ind.sup. '!$T$11:$T$1306,'1.2Travel cost&amp;1.3ind.sup. '!$A$11:$A$1306,'Beneficiaries WP'!$A105,'1.2Travel cost&amp;1.3ind.sup. '!$L$11:$L$1306,'Beneficiaries WP'!M$5)+SUMIFS('1.2Travel cost&amp;1.3ind.sup. '!$U$11:$U$1306,'1.2Travel cost&amp;1.3ind.sup. '!$A$11:$A$1306,'Beneficiaries WP'!$A105,'1.2Travel cost&amp;1.3ind.sup. '!$L$11:$L$1306,'Beneficiaries WP'!M$5)+SUMIFS('1.4 Equipment'!$T$10:$T$209,'1.4 Equipment'!$A$10:$A$209,'Beneficiaries WP'!$A105,'1.4 Equipment'!$L$10:$L$209,'Beneficiaries WP'!M$5)+SUMIFS('1.5 Other costs'!$O$10:$O$309,'1.5 Other costs'!$A$10:$A$309,'Beneficiaries WP'!$A105,'1.5 Other costs'!$L$10:$L$309,'Beneficiaries WP'!M$5)</f>
        <v>0</v>
      </c>
      <c r="N105" s="343">
        <f>SUMIFS('1.1 Staff cost'!$N$11:$N$102,'1.1 Staff cost'!$A$11:$A$102,'Beneficiaries WP'!$A105,'1.1 Staff cost'!$K$11:$K$102,'Beneficiaries WP'!N$5)+SUMIFS('1.2Travel cost&amp;1.3ind.sup. '!$T$11:$T$1306,'1.2Travel cost&amp;1.3ind.sup. '!$A$11:$A$1306,'Beneficiaries WP'!$A105,'1.2Travel cost&amp;1.3ind.sup. '!$L$11:$L$1306,'Beneficiaries WP'!N$5)+SUMIFS('1.2Travel cost&amp;1.3ind.sup. '!$U$11:$U$1306,'1.2Travel cost&amp;1.3ind.sup. '!$A$11:$A$1306,'Beneficiaries WP'!$A105,'1.2Travel cost&amp;1.3ind.sup. '!$L$11:$L$1306,'Beneficiaries WP'!N$5)+SUMIFS('1.4 Equipment'!$T$10:$T$209,'1.4 Equipment'!$A$10:$A$209,'Beneficiaries WP'!$A105,'1.4 Equipment'!$L$10:$L$209,'Beneficiaries WP'!N$5)+SUMIFS('1.5 Other costs'!$O$10:$O$309,'1.5 Other costs'!$A$10:$A$309,'Beneficiaries WP'!$A105,'1.5 Other costs'!$L$10:$L$309,'Beneficiaries WP'!N$5)</f>
        <v>0</v>
      </c>
      <c r="O105" s="343">
        <f>SUMIFS('1.1 Staff cost'!$N$11:$N$102,'1.1 Staff cost'!$A$11:$A$102,'Beneficiaries WP'!$A105,'1.1 Staff cost'!$K$11:$K$102,'Beneficiaries WP'!O$5)+SUMIFS('1.2Travel cost&amp;1.3ind.sup. '!$T$11:$T$1306,'1.2Travel cost&amp;1.3ind.sup. '!$A$11:$A$1306,'Beneficiaries WP'!$A105,'1.2Travel cost&amp;1.3ind.sup. '!$L$11:$L$1306,'Beneficiaries WP'!O$5)+SUMIFS('1.2Travel cost&amp;1.3ind.sup. '!$U$11:$U$1306,'1.2Travel cost&amp;1.3ind.sup. '!$A$11:$A$1306,'Beneficiaries WP'!$A105,'1.2Travel cost&amp;1.3ind.sup. '!$L$11:$L$1306,'Beneficiaries WP'!O$5)+SUMIFS('1.4 Equipment'!$T$10:$T$209,'1.4 Equipment'!$A$10:$A$209,'Beneficiaries WP'!$A105,'1.4 Equipment'!$L$10:$L$209,'Beneficiaries WP'!O$5)+SUMIFS('1.5 Other costs'!$O$10:$O$309,'1.5 Other costs'!$A$10:$A$309,'Beneficiaries WP'!$A105,'1.5 Other costs'!$L$10:$L$309,'Beneficiaries WP'!O$5)</f>
        <v>0</v>
      </c>
      <c r="P105" s="341">
        <f t="shared" si="6"/>
        <v>0</v>
      </c>
      <c r="Q105" s="344" t="str">
        <f t="shared" si="7"/>
        <v/>
      </c>
      <c r="R105" s="342" t="e">
        <f>+(P105*$R$7)*('Summary Financial Statement'!$K$24/'Summary Financial Statement'!$H$24)</f>
        <v>#DIV/0!</v>
      </c>
      <c r="S105" s="445" t="e">
        <f>+Beneficiaries!#REF!</f>
        <v>#REF!</v>
      </c>
      <c r="T105" s="445" t="e">
        <f>+Beneficiaries!#REF!</f>
        <v>#REF!</v>
      </c>
      <c r="U105" s="443" t="str">
        <f>IF(Beneficiaries!L105=0,"",Beneficiaries!L105)</f>
        <v/>
      </c>
      <c r="V105" s="444" t="str">
        <f>IF(Beneficiaries!M105=0,"",Beneficiaries!M105)</f>
        <v/>
      </c>
      <c r="W105" s="354" t="e">
        <f>#REF!</f>
        <v>#REF!</v>
      </c>
      <c r="X105" s="75"/>
      <c r="Y105" s="12" t="str">
        <f t="shared" si="8"/>
        <v/>
      </c>
      <c r="Z105" s="336"/>
      <c r="AA105" s="333">
        <f>+DAYS360('Summary Financial Statement'!$I$9,'Summary Financial Statement'!$L$9)/30</f>
        <v>0</v>
      </c>
      <c r="AB105" s="334">
        <f t="shared" si="9"/>
        <v>0</v>
      </c>
      <c r="AC105" s="335">
        <f>IF(Y105="",0,'Summary Financial Statement'!$Q$22*'Summary Financial Statement'!$E$24*'Beneficiaries WP'!Q105*'Beneficiaries WP'!$AB105)</f>
        <v>0</v>
      </c>
    </row>
    <row r="106" spans="1:29" ht="13.5" x14ac:dyDescent="0.25">
      <c r="A106" s="141" t="s">
        <v>243</v>
      </c>
      <c r="B106" s="437">
        <f>+Beneficiaries!B106</f>
        <v>0</v>
      </c>
      <c r="C106" s="435">
        <f>+Beneficiaries!C106</f>
        <v>0</v>
      </c>
      <c r="D106" s="343">
        <f>SUMIFS('1.1 Staff cost'!$N$11:$N$102,'1.1 Staff cost'!$A$11:$A$102,'Beneficiaries WP'!$A106,'1.1 Staff cost'!$K$11:$K$102,'Beneficiaries WP'!D$5)+SUMIFS('1.2Travel cost&amp;1.3ind.sup. '!$T$11:$T$1306,'1.2Travel cost&amp;1.3ind.sup. '!$A$11:$A$1306,'Beneficiaries WP'!$A106,'1.2Travel cost&amp;1.3ind.sup. '!$L$11:$L$1306,'Beneficiaries WP'!D$5)+SUMIFS('1.2Travel cost&amp;1.3ind.sup. '!$U$11:$U$1306,'1.2Travel cost&amp;1.3ind.sup. '!$A$11:$A$1306,'Beneficiaries WP'!$A106,'1.2Travel cost&amp;1.3ind.sup. '!$L$11:$L$1306,'Beneficiaries WP'!D$5)+SUMIFS('1.4 Equipment'!$T$10:$T$209,'1.4 Equipment'!$A$10:$A$209,'Beneficiaries WP'!$A106,'1.4 Equipment'!$L$10:$L$209,'Beneficiaries WP'!D$5)+SUMIFS('1.5 Other costs'!$O$10:$O$309,'1.5 Other costs'!$A$10:$A$309,'Beneficiaries WP'!$A106,'1.5 Other costs'!$L$10:$L$309,'Beneficiaries WP'!D$5)</f>
        <v>0</v>
      </c>
      <c r="E106" s="343">
        <f>SUMIFS('1.1 Staff cost'!$N$11:$N$102,'1.1 Staff cost'!$A$11:$A$102,'Beneficiaries WP'!$A106,'1.1 Staff cost'!$K$11:$K$102,'Beneficiaries WP'!E$5)+SUMIFS('1.2Travel cost&amp;1.3ind.sup. '!$T$11:$T$1306,'1.2Travel cost&amp;1.3ind.sup. '!$A$11:$A$1306,'Beneficiaries WP'!$A106,'1.2Travel cost&amp;1.3ind.sup. '!$L$11:$L$1306,'Beneficiaries WP'!E$5)+SUMIFS('1.2Travel cost&amp;1.3ind.sup. '!$U$11:$U$1306,'1.2Travel cost&amp;1.3ind.sup. '!$A$11:$A$1306,'Beneficiaries WP'!$A106,'1.2Travel cost&amp;1.3ind.sup. '!$L$11:$L$1306,'Beneficiaries WP'!E$5)+SUMIFS('1.4 Equipment'!$T$10:$T$209,'1.4 Equipment'!$A$10:$A$209,'Beneficiaries WP'!$A106,'1.4 Equipment'!$L$10:$L$209,'Beneficiaries WP'!E$5)+SUMIFS('1.5 Other costs'!$O$10:$O$309,'1.5 Other costs'!$A$10:$A$309,'Beneficiaries WP'!$A106,'1.5 Other costs'!$L$10:$L$309,'Beneficiaries WP'!E$5)</f>
        <v>0</v>
      </c>
      <c r="F106" s="343">
        <f>SUMIFS('1.1 Staff cost'!$N$11:$N$102,'1.1 Staff cost'!$A$11:$A$102,'Beneficiaries WP'!$A106,'1.1 Staff cost'!$K$11:$K$102,'Beneficiaries WP'!F$5)+SUMIFS('1.2Travel cost&amp;1.3ind.sup. '!$T$11:$T$1306,'1.2Travel cost&amp;1.3ind.sup. '!$A$11:$A$1306,'Beneficiaries WP'!$A106,'1.2Travel cost&amp;1.3ind.sup. '!$L$11:$L$1306,'Beneficiaries WP'!F$5)+SUMIFS('1.2Travel cost&amp;1.3ind.sup. '!$U$11:$U$1306,'1.2Travel cost&amp;1.3ind.sup. '!$A$11:$A$1306,'Beneficiaries WP'!$A106,'1.2Travel cost&amp;1.3ind.sup. '!$L$11:$L$1306,'Beneficiaries WP'!F$5)+SUMIFS('1.4 Equipment'!$T$10:$T$209,'1.4 Equipment'!$A$10:$A$209,'Beneficiaries WP'!$A106,'1.4 Equipment'!$L$10:$L$209,'Beneficiaries WP'!F$5)+SUMIFS('1.5 Other costs'!$O$10:$O$309,'1.5 Other costs'!$A$10:$A$309,'Beneficiaries WP'!$A106,'1.5 Other costs'!$L$10:$L$309,'Beneficiaries WP'!F$5)</f>
        <v>0</v>
      </c>
      <c r="G106" s="343">
        <f>SUMIFS('1.1 Staff cost'!$N$11:$N$102,'1.1 Staff cost'!$A$11:$A$102,'Beneficiaries WP'!$A106,'1.1 Staff cost'!$K$11:$K$102,'Beneficiaries WP'!G$5)+SUMIFS('1.2Travel cost&amp;1.3ind.sup. '!$T$11:$T$1306,'1.2Travel cost&amp;1.3ind.sup. '!$A$11:$A$1306,'Beneficiaries WP'!$A106,'1.2Travel cost&amp;1.3ind.sup. '!$L$11:$L$1306,'Beneficiaries WP'!G$5)+SUMIFS('1.2Travel cost&amp;1.3ind.sup. '!$U$11:$U$1306,'1.2Travel cost&amp;1.3ind.sup. '!$A$11:$A$1306,'Beneficiaries WP'!$A106,'1.2Travel cost&amp;1.3ind.sup. '!$L$11:$L$1306,'Beneficiaries WP'!G$5)+SUMIFS('1.4 Equipment'!$T$10:$T$209,'1.4 Equipment'!$A$10:$A$209,'Beneficiaries WP'!$A106,'1.4 Equipment'!$L$10:$L$209,'Beneficiaries WP'!G$5)+SUMIFS('1.5 Other costs'!$O$10:$O$309,'1.5 Other costs'!$A$10:$A$309,'Beneficiaries WP'!$A106,'1.5 Other costs'!$L$10:$L$309,'Beneficiaries WP'!G$5)</f>
        <v>0</v>
      </c>
      <c r="H106" s="343">
        <f>SUMIFS('1.1 Staff cost'!$N$11:$N$102,'1.1 Staff cost'!$A$11:$A$102,'Beneficiaries WP'!$A106,'1.1 Staff cost'!$K$11:$K$102,'Beneficiaries WP'!H$5)+SUMIFS('1.2Travel cost&amp;1.3ind.sup. '!$T$11:$T$1306,'1.2Travel cost&amp;1.3ind.sup. '!$A$11:$A$1306,'Beneficiaries WP'!$A106,'1.2Travel cost&amp;1.3ind.sup. '!$L$11:$L$1306,'Beneficiaries WP'!H$5)+SUMIFS('1.2Travel cost&amp;1.3ind.sup. '!$U$11:$U$1306,'1.2Travel cost&amp;1.3ind.sup. '!$A$11:$A$1306,'Beneficiaries WP'!$A106,'1.2Travel cost&amp;1.3ind.sup. '!$L$11:$L$1306,'Beneficiaries WP'!H$5)+SUMIFS('1.4 Equipment'!$T$10:$T$209,'1.4 Equipment'!$A$10:$A$209,'Beneficiaries WP'!$A106,'1.4 Equipment'!$L$10:$L$209,'Beneficiaries WP'!H$5)+SUMIFS('1.5 Other costs'!$O$10:$O$309,'1.5 Other costs'!$A$10:$A$309,'Beneficiaries WP'!$A106,'1.5 Other costs'!$L$10:$L$309,'Beneficiaries WP'!H$5)</f>
        <v>0</v>
      </c>
      <c r="I106" s="343">
        <f>SUMIFS('1.1 Staff cost'!$N$11:$N$102,'1.1 Staff cost'!$A$11:$A$102,'Beneficiaries WP'!$A106,'1.1 Staff cost'!$K$11:$K$102,'Beneficiaries WP'!I$5)+SUMIFS('1.2Travel cost&amp;1.3ind.sup. '!$T$11:$T$1306,'1.2Travel cost&amp;1.3ind.sup. '!$A$11:$A$1306,'Beneficiaries WP'!$A106,'1.2Travel cost&amp;1.3ind.sup. '!$L$11:$L$1306,'Beneficiaries WP'!I$5)+SUMIFS('1.2Travel cost&amp;1.3ind.sup. '!$U$11:$U$1306,'1.2Travel cost&amp;1.3ind.sup. '!$A$11:$A$1306,'Beneficiaries WP'!$A106,'1.2Travel cost&amp;1.3ind.sup. '!$L$11:$L$1306,'Beneficiaries WP'!I$5)+SUMIFS('1.4 Equipment'!$T$10:$T$209,'1.4 Equipment'!$A$10:$A$209,'Beneficiaries WP'!$A106,'1.4 Equipment'!$L$10:$L$209,'Beneficiaries WP'!I$5)+SUMIFS('1.5 Other costs'!$O$10:$O$309,'1.5 Other costs'!$A$10:$A$309,'Beneficiaries WP'!$A106,'1.5 Other costs'!$L$10:$L$309,'Beneficiaries WP'!I$5)</f>
        <v>0</v>
      </c>
      <c r="J106" s="343">
        <f>SUMIFS('1.1 Staff cost'!$N$11:$N$102,'1.1 Staff cost'!$A$11:$A$102,'Beneficiaries WP'!$A106,'1.1 Staff cost'!$K$11:$K$102,'Beneficiaries WP'!J$5)+SUMIFS('1.2Travel cost&amp;1.3ind.sup. '!$T$11:$T$1306,'1.2Travel cost&amp;1.3ind.sup. '!$A$11:$A$1306,'Beneficiaries WP'!$A106,'1.2Travel cost&amp;1.3ind.sup. '!$L$11:$L$1306,'Beneficiaries WP'!J$5)+SUMIFS('1.2Travel cost&amp;1.3ind.sup. '!$U$11:$U$1306,'1.2Travel cost&amp;1.3ind.sup. '!$A$11:$A$1306,'Beneficiaries WP'!$A106,'1.2Travel cost&amp;1.3ind.sup. '!$L$11:$L$1306,'Beneficiaries WP'!J$5)+SUMIFS('1.4 Equipment'!$T$10:$T$209,'1.4 Equipment'!$A$10:$A$209,'Beneficiaries WP'!$A106,'1.4 Equipment'!$L$10:$L$209,'Beneficiaries WP'!J$5)+SUMIFS('1.5 Other costs'!$O$10:$O$309,'1.5 Other costs'!$A$10:$A$309,'Beneficiaries WP'!$A106,'1.5 Other costs'!$L$10:$L$309,'Beneficiaries WP'!J$5)</f>
        <v>0</v>
      </c>
      <c r="K106" s="343">
        <f>SUMIFS('1.1 Staff cost'!$N$11:$N$102,'1.1 Staff cost'!$A$11:$A$102,'Beneficiaries WP'!$A106,'1.1 Staff cost'!$K$11:$K$102,'Beneficiaries WP'!K$5)+SUMIFS('1.2Travel cost&amp;1.3ind.sup. '!$T$11:$T$1306,'1.2Travel cost&amp;1.3ind.sup. '!$A$11:$A$1306,'Beneficiaries WP'!$A106,'1.2Travel cost&amp;1.3ind.sup. '!$L$11:$L$1306,'Beneficiaries WP'!K$5)+SUMIFS('1.2Travel cost&amp;1.3ind.sup. '!$U$11:$U$1306,'1.2Travel cost&amp;1.3ind.sup. '!$A$11:$A$1306,'Beneficiaries WP'!$A106,'1.2Travel cost&amp;1.3ind.sup. '!$L$11:$L$1306,'Beneficiaries WP'!K$5)+SUMIFS('1.4 Equipment'!$T$10:$T$209,'1.4 Equipment'!$A$10:$A$209,'Beneficiaries WP'!$A106,'1.4 Equipment'!$L$10:$L$209,'Beneficiaries WP'!K$5)+SUMIFS('1.5 Other costs'!$O$10:$O$309,'1.5 Other costs'!$A$10:$A$309,'Beneficiaries WP'!$A106,'1.5 Other costs'!$L$10:$L$309,'Beneficiaries WP'!K$5)</f>
        <v>0</v>
      </c>
      <c r="L106" s="343">
        <f>SUMIFS('1.1 Staff cost'!$N$11:$N$102,'1.1 Staff cost'!$A$11:$A$102,'Beneficiaries WP'!$A106,'1.1 Staff cost'!$K$11:$K$102,'Beneficiaries WP'!L$5)+SUMIFS('1.2Travel cost&amp;1.3ind.sup. '!$T$11:$T$1306,'1.2Travel cost&amp;1.3ind.sup. '!$A$11:$A$1306,'Beneficiaries WP'!$A106,'1.2Travel cost&amp;1.3ind.sup. '!$L$11:$L$1306,'Beneficiaries WP'!L$5)+SUMIFS('1.2Travel cost&amp;1.3ind.sup. '!$U$11:$U$1306,'1.2Travel cost&amp;1.3ind.sup. '!$A$11:$A$1306,'Beneficiaries WP'!$A106,'1.2Travel cost&amp;1.3ind.sup. '!$L$11:$L$1306,'Beneficiaries WP'!L$5)+SUMIFS('1.4 Equipment'!$T$10:$T$209,'1.4 Equipment'!$A$10:$A$209,'Beneficiaries WP'!$A106,'1.4 Equipment'!$L$10:$L$209,'Beneficiaries WP'!L$5)+SUMIFS('1.5 Other costs'!$O$10:$O$309,'1.5 Other costs'!$A$10:$A$309,'Beneficiaries WP'!$A106,'1.5 Other costs'!$L$10:$L$309,'Beneficiaries WP'!L$5)</f>
        <v>0</v>
      </c>
      <c r="M106" s="343">
        <f>SUMIFS('1.1 Staff cost'!$N$11:$N$102,'1.1 Staff cost'!$A$11:$A$102,'Beneficiaries WP'!$A106,'1.1 Staff cost'!$K$11:$K$102,'Beneficiaries WP'!M$5)+SUMIFS('1.2Travel cost&amp;1.3ind.sup. '!$T$11:$T$1306,'1.2Travel cost&amp;1.3ind.sup. '!$A$11:$A$1306,'Beneficiaries WP'!$A106,'1.2Travel cost&amp;1.3ind.sup. '!$L$11:$L$1306,'Beneficiaries WP'!M$5)+SUMIFS('1.2Travel cost&amp;1.3ind.sup. '!$U$11:$U$1306,'1.2Travel cost&amp;1.3ind.sup. '!$A$11:$A$1306,'Beneficiaries WP'!$A106,'1.2Travel cost&amp;1.3ind.sup. '!$L$11:$L$1306,'Beneficiaries WP'!M$5)+SUMIFS('1.4 Equipment'!$T$10:$T$209,'1.4 Equipment'!$A$10:$A$209,'Beneficiaries WP'!$A106,'1.4 Equipment'!$L$10:$L$209,'Beneficiaries WP'!M$5)+SUMIFS('1.5 Other costs'!$O$10:$O$309,'1.5 Other costs'!$A$10:$A$309,'Beneficiaries WP'!$A106,'1.5 Other costs'!$L$10:$L$309,'Beneficiaries WP'!M$5)</f>
        <v>0</v>
      </c>
      <c r="N106" s="343">
        <f>SUMIFS('1.1 Staff cost'!$N$11:$N$102,'1.1 Staff cost'!$A$11:$A$102,'Beneficiaries WP'!$A106,'1.1 Staff cost'!$K$11:$K$102,'Beneficiaries WP'!N$5)+SUMIFS('1.2Travel cost&amp;1.3ind.sup. '!$T$11:$T$1306,'1.2Travel cost&amp;1.3ind.sup. '!$A$11:$A$1306,'Beneficiaries WP'!$A106,'1.2Travel cost&amp;1.3ind.sup. '!$L$11:$L$1306,'Beneficiaries WP'!N$5)+SUMIFS('1.2Travel cost&amp;1.3ind.sup. '!$U$11:$U$1306,'1.2Travel cost&amp;1.3ind.sup. '!$A$11:$A$1306,'Beneficiaries WP'!$A106,'1.2Travel cost&amp;1.3ind.sup. '!$L$11:$L$1306,'Beneficiaries WP'!N$5)+SUMIFS('1.4 Equipment'!$T$10:$T$209,'1.4 Equipment'!$A$10:$A$209,'Beneficiaries WP'!$A106,'1.4 Equipment'!$L$10:$L$209,'Beneficiaries WP'!N$5)+SUMIFS('1.5 Other costs'!$O$10:$O$309,'1.5 Other costs'!$A$10:$A$309,'Beneficiaries WP'!$A106,'1.5 Other costs'!$L$10:$L$309,'Beneficiaries WP'!N$5)</f>
        <v>0</v>
      </c>
      <c r="O106" s="343">
        <f>SUMIFS('1.1 Staff cost'!$N$11:$N$102,'1.1 Staff cost'!$A$11:$A$102,'Beneficiaries WP'!$A106,'1.1 Staff cost'!$K$11:$K$102,'Beneficiaries WP'!O$5)+SUMIFS('1.2Travel cost&amp;1.3ind.sup. '!$T$11:$T$1306,'1.2Travel cost&amp;1.3ind.sup. '!$A$11:$A$1306,'Beneficiaries WP'!$A106,'1.2Travel cost&amp;1.3ind.sup. '!$L$11:$L$1306,'Beneficiaries WP'!O$5)+SUMIFS('1.2Travel cost&amp;1.3ind.sup. '!$U$11:$U$1306,'1.2Travel cost&amp;1.3ind.sup. '!$A$11:$A$1306,'Beneficiaries WP'!$A106,'1.2Travel cost&amp;1.3ind.sup. '!$L$11:$L$1306,'Beneficiaries WP'!O$5)+SUMIFS('1.4 Equipment'!$T$10:$T$209,'1.4 Equipment'!$A$10:$A$209,'Beneficiaries WP'!$A106,'1.4 Equipment'!$L$10:$L$209,'Beneficiaries WP'!O$5)+SUMIFS('1.5 Other costs'!$O$10:$O$309,'1.5 Other costs'!$A$10:$A$309,'Beneficiaries WP'!$A106,'1.5 Other costs'!$L$10:$L$309,'Beneficiaries WP'!O$5)</f>
        <v>0</v>
      </c>
      <c r="P106" s="341">
        <f t="shared" si="6"/>
        <v>0</v>
      </c>
      <c r="Q106" s="344" t="str">
        <f t="shared" si="7"/>
        <v/>
      </c>
      <c r="R106" s="342" t="e">
        <f>+(P106*$R$7)*('Summary Financial Statement'!$K$24/'Summary Financial Statement'!$H$24)</f>
        <v>#DIV/0!</v>
      </c>
      <c r="S106" s="445" t="e">
        <f>+Beneficiaries!#REF!</f>
        <v>#REF!</v>
      </c>
      <c r="T106" s="445" t="e">
        <f>+Beneficiaries!#REF!</f>
        <v>#REF!</v>
      </c>
      <c r="U106" s="443" t="str">
        <f>IF(Beneficiaries!L106=0,"",Beneficiaries!L106)</f>
        <v/>
      </c>
      <c r="V106" s="444" t="str">
        <f>IF(Beneficiaries!M106=0,"",Beneficiaries!M106)</f>
        <v/>
      </c>
      <c r="W106" s="354" t="e">
        <f>#REF!</f>
        <v>#REF!</v>
      </c>
      <c r="X106" s="75"/>
      <c r="Y106" s="12" t="str">
        <f t="shared" si="8"/>
        <v/>
      </c>
      <c r="Z106" s="336"/>
      <c r="AA106" s="333">
        <f>+DAYS360('Summary Financial Statement'!$I$9,'Summary Financial Statement'!$L$9)/30</f>
        <v>0</v>
      </c>
      <c r="AB106" s="334">
        <f t="shared" si="9"/>
        <v>0</v>
      </c>
      <c r="AC106" s="335">
        <f>IF(Y106="",0,'Summary Financial Statement'!$Q$22*'Summary Financial Statement'!$E$24*'Beneficiaries WP'!Q106*'Beneficiaries WP'!$AB106)</f>
        <v>0</v>
      </c>
    </row>
    <row r="107" spans="1:29" ht="13.5" x14ac:dyDescent="0.25">
      <c r="A107" s="141" t="s">
        <v>244</v>
      </c>
      <c r="B107" s="437">
        <f>+Beneficiaries!B107</f>
        <v>0</v>
      </c>
      <c r="C107" s="435">
        <f>+Beneficiaries!C107</f>
        <v>0</v>
      </c>
      <c r="D107" s="343">
        <f>SUMIFS('1.1 Staff cost'!$N$11:$N$102,'1.1 Staff cost'!$A$11:$A$102,'Beneficiaries WP'!$A107,'1.1 Staff cost'!$K$11:$K$102,'Beneficiaries WP'!D$5)+SUMIFS('1.2Travel cost&amp;1.3ind.sup. '!$T$11:$T$1306,'1.2Travel cost&amp;1.3ind.sup. '!$A$11:$A$1306,'Beneficiaries WP'!$A107,'1.2Travel cost&amp;1.3ind.sup. '!$L$11:$L$1306,'Beneficiaries WP'!D$5)+SUMIFS('1.2Travel cost&amp;1.3ind.sup. '!$U$11:$U$1306,'1.2Travel cost&amp;1.3ind.sup. '!$A$11:$A$1306,'Beneficiaries WP'!$A107,'1.2Travel cost&amp;1.3ind.sup. '!$L$11:$L$1306,'Beneficiaries WP'!D$5)+SUMIFS('1.4 Equipment'!$T$10:$T$209,'1.4 Equipment'!$A$10:$A$209,'Beneficiaries WP'!$A107,'1.4 Equipment'!$L$10:$L$209,'Beneficiaries WP'!D$5)+SUMIFS('1.5 Other costs'!$O$10:$O$309,'1.5 Other costs'!$A$10:$A$309,'Beneficiaries WP'!$A107,'1.5 Other costs'!$L$10:$L$309,'Beneficiaries WP'!D$5)</f>
        <v>0</v>
      </c>
      <c r="E107" s="343">
        <f>SUMIFS('1.1 Staff cost'!$N$11:$N$102,'1.1 Staff cost'!$A$11:$A$102,'Beneficiaries WP'!$A107,'1.1 Staff cost'!$K$11:$K$102,'Beneficiaries WP'!E$5)+SUMIFS('1.2Travel cost&amp;1.3ind.sup. '!$T$11:$T$1306,'1.2Travel cost&amp;1.3ind.sup. '!$A$11:$A$1306,'Beneficiaries WP'!$A107,'1.2Travel cost&amp;1.3ind.sup. '!$L$11:$L$1306,'Beneficiaries WP'!E$5)+SUMIFS('1.2Travel cost&amp;1.3ind.sup. '!$U$11:$U$1306,'1.2Travel cost&amp;1.3ind.sup. '!$A$11:$A$1306,'Beneficiaries WP'!$A107,'1.2Travel cost&amp;1.3ind.sup. '!$L$11:$L$1306,'Beneficiaries WP'!E$5)+SUMIFS('1.4 Equipment'!$T$10:$T$209,'1.4 Equipment'!$A$10:$A$209,'Beneficiaries WP'!$A107,'1.4 Equipment'!$L$10:$L$209,'Beneficiaries WP'!E$5)+SUMIFS('1.5 Other costs'!$O$10:$O$309,'1.5 Other costs'!$A$10:$A$309,'Beneficiaries WP'!$A107,'1.5 Other costs'!$L$10:$L$309,'Beneficiaries WP'!E$5)</f>
        <v>0</v>
      </c>
      <c r="F107" s="343">
        <f>SUMIFS('1.1 Staff cost'!$N$11:$N$102,'1.1 Staff cost'!$A$11:$A$102,'Beneficiaries WP'!$A107,'1.1 Staff cost'!$K$11:$K$102,'Beneficiaries WP'!F$5)+SUMIFS('1.2Travel cost&amp;1.3ind.sup. '!$T$11:$T$1306,'1.2Travel cost&amp;1.3ind.sup. '!$A$11:$A$1306,'Beneficiaries WP'!$A107,'1.2Travel cost&amp;1.3ind.sup. '!$L$11:$L$1306,'Beneficiaries WP'!F$5)+SUMIFS('1.2Travel cost&amp;1.3ind.sup. '!$U$11:$U$1306,'1.2Travel cost&amp;1.3ind.sup. '!$A$11:$A$1306,'Beneficiaries WP'!$A107,'1.2Travel cost&amp;1.3ind.sup. '!$L$11:$L$1306,'Beneficiaries WP'!F$5)+SUMIFS('1.4 Equipment'!$T$10:$T$209,'1.4 Equipment'!$A$10:$A$209,'Beneficiaries WP'!$A107,'1.4 Equipment'!$L$10:$L$209,'Beneficiaries WP'!F$5)+SUMIFS('1.5 Other costs'!$O$10:$O$309,'1.5 Other costs'!$A$10:$A$309,'Beneficiaries WP'!$A107,'1.5 Other costs'!$L$10:$L$309,'Beneficiaries WP'!F$5)</f>
        <v>0</v>
      </c>
      <c r="G107" s="343">
        <f>SUMIFS('1.1 Staff cost'!$N$11:$N$102,'1.1 Staff cost'!$A$11:$A$102,'Beneficiaries WP'!$A107,'1.1 Staff cost'!$K$11:$K$102,'Beneficiaries WP'!G$5)+SUMIFS('1.2Travel cost&amp;1.3ind.sup. '!$T$11:$T$1306,'1.2Travel cost&amp;1.3ind.sup. '!$A$11:$A$1306,'Beneficiaries WP'!$A107,'1.2Travel cost&amp;1.3ind.sup. '!$L$11:$L$1306,'Beneficiaries WP'!G$5)+SUMIFS('1.2Travel cost&amp;1.3ind.sup. '!$U$11:$U$1306,'1.2Travel cost&amp;1.3ind.sup. '!$A$11:$A$1306,'Beneficiaries WP'!$A107,'1.2Travel cost&amp;1.3ind.sup. '!$L$11:$L$1306,'Beneficiaries WP'!G$5)+SUMIFS('1.4 Equipment'!$T$10:$T$209,'1.4 Equipment'!$A$10:$A$209,'Beneficiaries WP'!$A107,'1.4 Equipment'!$L$10:$L$209,'Beneficiaries WP'!G$5)+SUMIFS('1.5 Other costs'!$O$10:$O$309,'1.5 Other costs'!$A$10:$A$309,'Beneficiaries WP'!$A107,'1.5 Other costs'!$L$10:$L$309,'Beneficiaries WP'!G$5)</f>
        <v>0</v>
      </c>
      <c r="H107" s="343">
        <f>SUMIFS('1.1 Staff cost'!$N$11:$N$102,'1.1 Staff cost'!$A$11:$A$102,'Beneficiaries WP'!$A107,'1.1 Staff cost'!$K$11:$K$102,'Beneficiaries WP'!H$5)+SUMIFS('1.2Travel cost&amp;1.3ind.sup. '!$T$11:$T$1306,'1.2Travel cost&amp;1.3ind.sup. '!$A$11:$A$1306,'Beneficiaries WP'!$A107,'1.2Travel cost&amp;1.3ind.sup. '!$L$11:$L$1306,'Beneficiaries WP'!H$5)+SUMIFS('1.2Travel cost&amp;1.3ind.sup. '!$U$11:$U$1306,'1.2Travel cost&amp;1.3ind.sup. '!$A$11:$A$1306,'Beneficiaries WP'!$A107,'1.2Travel cost&amp;1.3ind.sup. '!$L$11:$L$1306,'Beneficiaries WP'!H$5)+SUMIFS('1.4 Equipment'!$T$10:$T$209,'1.4 Equipment'!$A$10:$A$209,'Beneficiaries WP'!$A107,'1.4 Equipment'!$L$10:$L$209,'Beneficiaries WP'!H$5)+SUMIFS('1.5 Other costs'!$O$10:$O$309,'1.5 Other costs'!$A$10:$A$309,'Beneficiaries WP'!$A107,'1.5 Other costs'!$L$10:$L$309,'Beneficiaries WP'!H$5)</f>
        <v>0</v>
      </c>
      <c r="I107" s="343">
        <f>SUMIFS('1.1 Staff cost'!$N$11:$N$102,'1.1 Staff cost'!$A$11:$A$102,'Beneficiaries WP'!$A107,'1.1 Staff cost'!$K$11:$K$102,'Beneficiaries WP'!I$5)+SUMIFS('1.2Travel cost&amp;1.3ind.sup. '!$T$11:$T$1306,'1.2Travel cost&amp;1.3ind.sup. '!$A$11:$A$1306,'Beneficiaries WP'!$A107,'1.2Travel cost&amp;1.3ind.sup. '!$L$11:$L$1306,'Beneficiaries WP'!I$5)+SUMIFS('1.2Travel cost&amp;1.3ind.sup. '!$U$11:$U$1306,'1.2Travel cost&amp;1.3ind.sup. '!$A$11:$A$1306,'Beneficiaries WP'!$A107,'1.2Travel cost&amp;1.3ind.sup. '!$L$11:$L$1306,'Beneficiaries WP'!I$5)+SUMIFS('1.4 Equipment'!$T$10:$T$209,'1.4 Equipment'!$A$10:$A$209,'Beneficiaries WP'!$A107,'1.4 Equipment'!$L$10:$L$209,'Beneficiaries WP'!I$5)+SUMIFS('1.5 Other costs'!$O$10:$O$309,'1.5 Other costs'!$A$10:$A$309,'Beneficiaries WP'!$A107,'1.5 Other costs'!$L$10:$L$309,'Beneficiaries WP'!I$5)</f>
        <v>0</v>
      </c>
      <c r="J107" s="343">
        <f>SUMIFS('1.1 Staff cost'!$N$11:$N$102,'1.1 Staff cost'!$A$11:$A$102,'Beneficiaries WP'!$A107,'1.1 Staff cost'!$K$11:$K$102,'Beneficiaries WP'!J$5)+SUMIFS('1.2Travel cost&amp;1.3ind.sup. '!$T$11:$T$1306,'1.2Travel cost&amp;1.3ind.sup. '!$A$11:$A$1306,'Beneficiaries WP'!$A107,'1.2Travel cost&amp;1.3ind.sup. '!$L$11:$L$1306,'Beneficiaries WP'!J$5)+SUMIFS('1.2Travel cost&amp;1.3ind.sup. '!$U$11:$U$1306,'1.2Travel cost&amp;1.3ind.sup. '!$A$11:$A$1306,'Beneficiaries WP'!$A107,'1.2Travel cost&amp;1.3ind.sup. '!$L$11:$L$1306,'Beneficiaries WP'!J$5)+SUMIFS('1.4 Equipment'!$T$10:$T$209,'1.4 Equipment'!$A$10:$A$209,'Beneficiaries WP'!$A107,'1.4 Equipment'!$L$10:$L$209,'Beneficiaries WP'!J$5)+SUMIFS('1.5 Other costs'!$O$10:$O$309,'1.5 Other costs'!$A$10:$A$309,'Beneficiaries WP'!$A107,'1.5 Other costs'!$L$10:$L$309,'Beneficiaries WP'!J$5)</f>
        <v>0</v>
      </c>
      <c r="K107" s="343">
        <f>SUMIFS('1.1 Staff cost'!$N$11:$N$102,'1.1 Staff cost'!$A$11:$A$102,'Beneficiaries WP'!$A107,'1.1 Staff cost'!$K$11:$K$102,'Beneficiaries WP'!K$5)+SUMIFS('1.2Travel cost&amp;1.3ind.sup. '!$T$11:$T$1306,'1.2Travel cost&amp;1.3ind.sup. '!$A$11:$A$1306,'Beneficiaries WP'!$A107,'1.2Travel cost&amp;1.3ind.sup. '!$L$11:$L$1306,'Beneficiaries WP'!K$5)+SUMIFS('1.2Travel cost&amp;1.3ind.sup. '!$U$11:$U$1306,'1.2Travel cost&amp;1.3ind.sup. '!$A$11:$A$1306,'Beneficiaries WP'!$A107,'1.2Travel cost&amp;1.3ind.sup. '!$L$11:$L$1306,'Beneficiaries WP'!K$5)+SUMIFS('1.4 Equipment'!$T$10:$T$209,'1.4 Equipment'!$A$10:$A$209,'Beneficiaries WP'!$A107,'1.4 Equipment'!$L$10:$L$209,'Beneficiaries WP'!K$5)+SUMIFS('1.5 Other costs'!$O$10:$O$309,'1.5 Other costs'!$A$10:$A$309,'Beneficiaries WP'!$A107,'1.5 Other costs'!$L$10:$L$309,'Beneficiaries WP'!K$5)</f>
        <v>0</v>
      </c>
      <c r="L107" s="343">
        <f>SUMIFS('1.1 Staff cost'!$N$11:$N$102,'1.1 Staff cost'!$A$11:$A$102,'Beneficiaries WP'!$A107,'1.1 Staff cost'!$K$11:$K$102,'Beneficiaries WP'!L$5)+SUMIFS('1.2Travel cost&amp;1.3ind.sup. '!$T$11:$T$1306,'1.2Travel cost&amp;1.3ind.sup. '!$A$11:$A$1306,'Beneficiaries WP'!$A107,'1.2Travel cost&amp;1.3ind.sup. '!$L$11:$L$1306,'Beneficiaries WP'!L$5)+SUMIFS('1.2Travel cost&amp;1.3ind.sup. '!$U$11:$U$1306,'1.2Travel cost&amp;1.3ind.sup. '!$A$11:$A$1306,'Beneficiaries WP'!$A107,'1.2Travel cost&amp;1.3ind.sup. '!$L$11:$L$1306,'Beneficiaries WP'!L$5)+SUMIFS('1.4 Equipment'!$T$10:$T$209,'1.4 Equipment'!$A$10:$A$209,'Beneficiaries WP'!$A107,'1.4 Equipment'!$L$10:$L$209,'Beneficiaries WP'!L$5)+SUMIFS('1.5 Other costs'!$O$10:$O$309,'1.5 Other costs'!$A$10:$A$309,'Beneficiaries WP'!$A107,'1.5 Other costs'!$L$10:$L$309,'Beneficiaries WP'!L$5)</f>
        <v>0</v>
      </c>
      <c r="M107" s="343">
        <f>SUMIFS('1.1 Staff cost'!$N$11:$N$102,'1.1 Staff cost'!$A$11:$A$102,'Beneficiaries WP'!$A107,'1.1 Staff cost'!$K$11:$K$102,'Beneficiaries WP'!M$5)+SUMIFS('1.2Travel cost&amp;1.3ind.sup. '!$T$11:$T$1306,'1.2Travel cost&amp;1.3ind.sup. '!$A$11:$A$1306,'Beneficiaries WP'!$A107,'1.2Travel cost&amp;1.3ind.sup. '!$L$11:$L$1306,'Beneficiaries WP'!M$5)+SUMIFS('1.2Travel cost&amp;1.3ind.sup. '!$U$11:$U$1306,'1.2Travel cost&amp;1.3ind.sup. '!$A$11:$A$1306,'Beneficiaries WP'!$A107,'1.2Travel cost&amp;1.3ind.sup. '!$L$11:$L$1306,'Beneficiaries WP'!M$5)+SUMIFS('1.4 Equipment'!$T$10:$T$209,'1.4 Equipment'!$A$10:$A$209,'Beneficiaries WP'!$A107,'1.4 Equipment'!$L$10:$L$209,'Beneficiaries WP'!M$5)+SUMIFS('1.5 Other costs'!$O$10:$O$309,'1.5 Other costs'!$A$10:$A$309,'Beneficiaries WP'!$A107,'1.5 Other costs'!$L$10:$L$309,'Beneficiaries WP'!M$5)</f>
        <v>0</v>
      </c>
      <c r="N107" s="343">
        <f>SUMIFS('1.1 Staff cost'!$N$11:$N$102,'1.1 Staff cost'!$A$11:$A$102,'Beneficiaries WP'!$A107,'1.1 Staff cost'!$K$11:$K$102,'Beneficiaries WP'!N$5)+SUMIFS('1.2Travel cost&amp;1.3ind.sup. '!$T$11:$T$1306,'1.2Travel cost&amp;1.3ind.sup. '!$A$11:$A$1306,'Beneficiaries WP'!$A107,'1.2Travel cost&amp;1.3ind.sup. '!$L$11:$L$1306,'Beneficiaries WP'!N$5)+SUMIFS('1.2Travel cost&amp;1.3ind.sup. '!$U$11:$U$1306,'1.2Travel cost&amp;1.3ind.sup. '!$A$11:$A$1306,'Beneficiaries WP'!$A107,'1.2Travel cost&amp;1.3ind.sup. '!$L$11:$L$1306,'Beneficiaries WP'!N$5)+SUMIFS('1.4 Equipment'!$T$10:$T$209,'1.4 Equipment'!$A$10:$A$209,'Beneficiaries WP'!$A107,'1.4 Equipment'!$L$10:$L$209,'Beneficiaries WP'!N$5)+SUMIFS('1.5 Other costs'!$O$10:$O$309,'1.5 Other costs'!$A$10:$A$309,'Beneficiaries WP'!$A107,'1.5 Other costs'!$L$10:$L$309,'Beneficiaries WP'!N$5)</f>
        <v>0</v>
      </c>
      <c r="O107" s="343">
        <f>SUMIFS('1.1 Staff cost'!$N$11:$N$102,'1.1 Staff cost'!$A$11:$A$102,'Beneficiaries WP'!$A107,'1.1 Staff cost'!$K$11:$K$102,'Beneficiaries WP'!O$5)+SUMIFS('1.2Travel cost&amp;1.3ind.sup. '!$T$11:$T$1306,'1.2Travel cost&amp;1.3ind.sup. '!$A$11:$A$1306,'Beneficiaries WP'!$A107,'1.2Travel cost&amp;1.3ind.sup. '!$L$11:$L$1306,'Beneficiaries WP'!O$5)+SUMIFS('1.2Travel cost&amp;1.3ind.sup. '!$U$11:$U$1306,'1.2Travel cost&amp;1.3ind.sup. '!$A$11:$A$1306,'Beneficiaries WP'!$A107,'1.2Travel cost&amp;1.3ind.sup. '!$L$11:$L$1306,'Beneficiaries WP'!O$5)+SUMIFS('1.4 Equipment'!$T$10:$T$209,'1.4 Equipment'!$A$10:$A$209,'Beneficiaries WP'!$A107,'1.4 Equipment'!$L$10:$L$209,'Beneficiaries WP'!O$5)+SUMIFS('1.5 Other costs'!$O$10:$O$309,'1.5 Other costs'!$A$10:$A$309,'Beneficiaries WP'!$A107,'1.5 Other costs'!$L$10:$L$309,'Beneficiaries WP'!O$5)</f>
        <v>0</v>
      </c>
      <c r="P107" s="341">
        <f t="shared" si="6"/>
        <v>0</v>
      </c>
      <c r="Q107" s="344" t="str">
        <f t="shared" si="7"/>
        <v/>
      </c>
      <c r="R107" s="342" t="e">
        <f>+(P107*$R$7)*('Summary Financial Statement'!$K$24/'Summary Financial Statement'!$H$24)</f>
        <v>#DIV/0!</v>
      </c>
      <c r="S107" s="445" t="e">
        <f>+Beneficiaries!#REF!</f>
        <v>#REF!</v>
      </c>
      <c r="T107" s="445" t="e">
        <f>+Beneficiaries!#REF!</f>
        <v>#REF!</v>
      </c>
      <c r="U107" s="443" t="str">
        <f>IF(Beneficiaries!L107=0,"",Beneficiaries!L107)</f>
        <v/>
      </c>
      <c r="V107" s="444" t="str">
        <f>IF(Beneficiaries!M107=0,"",Beneficiaries!M107)</f>
        <v/>
      </c>
      <c r="W107" s="354" t="e">
        <f>#REF!</f>
        <v>#REF!</v>
      </c>
      <c r="X107" s="75"/>
      <c r="Y107" s="12" t="str">
        <f t="shared" si="8"/>
        <v/>
      </c>
      <c r="Z107" s="336"/>
      <c r="AA107" s="333">
        <f>+DAYS360('Summary Financial Statement'!$I$9,'Summary Financial Statement'!$L$9)/30</f>
        <v>0</v>
      </c>
      <c r="AB107" s="334">
        <f t="shared" si="9"/>
        <v>0</v>
      </c>
      <c r="AC107" s="335">
        <f>IF(Y107="",0,'Summary Financial Statement'!$Q$22*'Summary Financial Statement'!$E$24*'Beneficiaries WP'!Q107*'Beneficiaries WP'!$AB107)</f>
        <v>0</v>
      </c>
    </row>
    <row r="108" spans="1:29" ht="14.25" thickBot="1" x14ac:dyDescent="0.3">
      <c r="A108" s="355" t="s">
        <v>245</v>
      </c>
      <c r="B108" s="438">
        <f>+Beneficiaries!B108</f>
        <v>0</v>
      </c>
      <c r="C108" s="439">
        <f>+Beneficiaries!C108</f>
        <v>0</v>
      </c>
      <c r="D108" s="343">
        <f>SUMIFS('1.1 Staff cost'!$N$11:$N$102,'1.1 Staff cost'!$A$11:$A$102,'Beneficiaries WP'!$A108,'1.1 Staff cost'!$K$11:$K$102,'Beneficiaries WP'!D$5)+SUMIFS('1.2Travel cost&amp;1.3ind.sup. '!$T$11:$T$1306,'1.2Travel cost&amp;1.3ind.sup. '!$A$11:$A$1306,'Beneficiaries WP'!$A108,'1.2Travel cost&amp;1.3ind.sup. '!$L$11:$L$1306,'Beneficiaries WP'!D$5)+SUMIFS('1.2Travel cost&amp;1.3ind.sup. '!$U$11:$U$1306,'1.2Travel cost&amp;1.3ind.sup. '!$A$11:$A$1306,'Beneficiaries WP'!$A108,'1.2Travel cost&amp;1.3ind.sup. '!$L$11:$L$1306,'Beneficiaries WP'!D$5)+SUMIFS('1.4 Equipment'!$T$10:$T$209,'1.4 Equipment'!$A$10:$A$209,'Beneficiaries WP'!$A108,'1.4 Equipment'!$L$10:$L$209,'Beneficiaries WP'!D$5)+SUMIFS('1.5 Other costs'!$O$10:$O$309,'1.5 Other costs'!$A$10:$A$309,'Beneficiaries WP'!$A108,'1.5 Other costs'!$L$10:$L$309,'Beneficiaries WP'!D$5)</f>
        <v>0</v>
      </c>
      <c r="E108" s="343">
        <f>SUMIFS('1.1 Staff cost'!$N$11:$N$102,'1.1 Staff cost'!$A$11:$A$102,'Beneficiaries WP'!$A108,'1.1 Staff cost'!$K$11:$K$102,'Beneficiaries WP'!E$5)+SUMIFS('1.2Travel cost&amp;1.3ind.sup. '!$T$11:$T$1306,'1.2Travel cost&amp;1.3ind.sup. '!$A$11:$A$1306,'Beneficiaries WP'!$A108,'1.2Travel cost&amp;1.3ind.sup. '!$L$11:$L$1306,'Beneficiaries WP'!E$5)+SUMIFS('1.2Travel cost&amp;1.3ind.sup. '!$U$11:$U$1306,'1.2Travel cost&amp;1.3ind.sup. '!$A$11:$A$1306,'Beneficiaries WP'!$A108,'1.2Travel cost&amp;1.3ind.sup. '!$L$11:$L$1306,'Beneficiaries WP'!E$5)+SUMIFS('1.4 Equipment'!$T$10:$T$209,'1.4 Equipment'!$A$10:$A$209,'Beneficiaries WP'!$A108,'1.4 Equipment'!$L$10:$L$209,'Beneficiaries WP'!E$5)+SUMIFS('1.5 Other costs'!$O$10:$O$309,'1.5 Other costs'!$A$10:$A$309,'Beneficiaries WP'!$A108,'1.5 Other costs'!$L$10:$L$309,'Beneficiaries WP'!E$5)</f>
        <v>0</v>
      </c>
      <c r="F108" s="343">
        <f>SUMIFS('1.1 Staff cost'!$N$11:$N$102,'1.1 Staff cost'!$A$11:$A$102,'Beneficiaries WP'!$A108,'1.1 Staff cost'!$K$11:$K$102,'Beneficiaries WP'!F$5)+SUMIFS('1.2Travel cost&amp;1.3ind.sup. '!$T$11:$T$1306,'1.2Travel cost&amp;1.3ind.sup. '!$A$11:$A$1306,'Beneficiaries WP'!$A108,'1.2Travel cost&amp;1.3ind.sup. '!$L$11:$L$1306,'Beneficiaries WP'!F$5)+SUMIFS('1.2Travel cost&amp;1.3ind.sup. '!$U$11:$U$1306,'1.2Travel cost&amp;1.3ind.sup. '!$A$11:$A$1306,'Beneficiaries WP'!$A108,'1.2Travel cost&amp;1.3ind.sup. '!$L$11:$L$1306,'Beneficiaries WP'!F$5)+SUMIFS('1.4 Equipment'!$T$10:$T$209,'1.4 Equipment'!$A$10:$A$209,'Beneficiaries WP'!$A108,'1.4 Equipment'!$L$10:$L$209,'Beneficiaries WP'!F$5)+SUMIFS('1.5 Other costs'!$O$10:$O$309,'1.5 Other costs'!$A$10:$A$309,'Beneficiaries WP'!$A108,'1.5 Other costs'!$L$10:$L$309,'Beneficiaries WP'!F$5)</f>
        <v>0</v>
      </c>
      <c r="G108" s="343">
        <f>SUMIFS('1.1 Staff cost'!$N$11:$N$102,'1.1 Staff cost'!$A$11:$A$102,'Beneficiaries WP'!$A108,'1.1 Staff cost'!$K$11:$K$102,'Beneficiaries WP'!G$5)+SUMIFS('1.2Travel cost&amp;1.3ind.sup. '!$T$11:$T$1306,'1.2Travel cost&amp;1.3ind.sup. '!$A$11:$A$1306,'Beneficiaries WP'!$A108,'1.2Travel cost&amp;1.3ind.sup. '!$L$11:$L$1306,'Beneficiaries WP'!G$5)+SUMIFS('1.2Travel cost&amp;1.3ind.sup. '!$U$11:$U$1306,'1.2Travel cost&amp;1.3ind.sup. '!$A$11:$A$1306,'Beneficiaries WP'!$A108,'1.2Travel cost&amp;1.3ind.sup. '!$L$11:$L$1306,'Beneficiaries WP'!G$5)+SUMIFS('1.4 Equipment'!$T$10:$T$209,'1.4 Equipment'!$A$10:$A$209,'Beneficiaries WP'!$A108,'1.4 Equipment'!$L$10:$L$209,'Beneficiaries WP'!G$5)+SUMIFS('1.5 Other costs'!$O$10:$O$309,'1.5 Other costs'!$A$10:$A$309,'Beneficiaries WP'!$A108,'1.5 Other costs'!$L$10:$L$309,'Beneficiaries WP'!G$5)</f>
        <v>0</v>
      </c>
      <c r="H108" s="343">
        <f>SUMIFS('1.1 Staff cost'!$N$11:$N$102,'1.1 Staff cost'!$A$11:$A$102,'Beneficiaries WP'!$A108,'1.1 Staff cost'!$K$11:$K$102,'Beneficiaries WP'!H$5)+SUMIFS('1.2Travel cost&amp;1.3ind.sup. '!$T$11:$T$1306,'1.2Travel cost&amp;1.3ind.sup. '!$A$11:$A$1306,'Beneficiaries WP'!$A108,'1.2Travel cost&amp;1.3ind.sup. '!$L$11:$L$1306,'Beneficiaries WP'!H$5)+SUMIFS('1.2Travel cost&amp;1.3ind.sup. '!$U$11:$U$1306,'1.2Travel cost&amp;1.3ind.sup. '!$A$11:$A$1306,'Beneficiaries WP'!$A108,'1.2Travel cost&amp;1.3ind.sup. '!$L$11:$L$1306,'Beneficiaries WP'!H$5)+SUMIFS('1.4 Equipment'!$T$10:$T$209,'1.4 Equipment'!$A$10:$A$209,'Beneficiaries WP'!$A108,'1.4 Equipment'!$L$10:$L$209,'Beneficiaries WP'!H$5)+SUMIFS('1.5 Other costs'!$O$10:$O$309,'1.5 Other costs'!$A$10:$A$309,'Beneficiaries WP'!$A108,'1.5 Other costs'!$L$10:$L$309,'Beneficiaries WP'!H$5)</f>
        <v>0</v>
      </c>
      <c r="I108" s="343">
        <f>SUMIFS('1.1 Staff cost'!$N$11:$N$102,'1.1 Staff cost'!$A$11:$A$102,'Beneficiaries WP'!$A108,'1.1 Staff cost'!$K$11:$K$102,'Beneficiaries WP'!I$5)+SUMIFS('1.2Travel cost&amp;1.3ind.sup. '!$T$11:$T$1306,'1.2Travel cost&amp;1.3ind.sup. '!$A$11:$A$1306,'Beneficiaries WP'!$A108,'1.2Travel cost&amp;1.3ind.sup. '!$L$11:$L$1306,'Beneficiaries WP'!I$5)+SUMIFS('1.2Travel cost&amp;1.3ind.sup. '!$U$11:$U$1306,'1.2Travel cost&amp;1.3ind.sup. '!$A$11:$A$1306,'Beneficiaries WP'!$A108,'1.2Travel cost&amp;1.3ind.sup. '!$L$11:$L$1306,'Beneficiaries WP'!I$5)+SUMIFS('1.4 Equipment'!$T$10:$T$209,'1.4 Equipment'!$A$10:$A$209,'Beneficiaries WP'!$A108,'1.4 Equipment'!$L$10:$L$209,'Beneficiaries WP'!I$5)+SUMIFS('1.5 Other costs'!$O$10:$O$309,'1.5 Other costs'!$A$10:$A$309,'Beneficiaries WP'!$A108,'1.5 Other costs'!$L$10:$L$309,'Beneficiaries WP'!I$5)</f>
        <v>0</v>
      </c>
      <c r="J108" s="343">
        <f>SUMIFS('1.1 Staff cost'!$N$11:$N$102,'1.1 Staff cost'!$A$11:$A$102,'Beneficiaries WP'!$A108,'1.1 Staff cost'!$K$11:$K$102,'Beneficiaries WP'!J$5)+SUMIFS('1.2Travel cost&amp;1.3ind.sup. '!$T$11:$T$1306,'1.2Travel cost&amp;1.3ind.sup. '!$A$11:$A$1306,'Beneficiaries WP'!$A108,'1.2Travel cost&amp;1.3ind.sup. '!$L$11:$L$1306,'Beneficiaries WP'!J$5)+SUMIFS('1.2Travel cost&amp;1.3ind.sup. '!$U$11:$U$1306,'1.2Travel cost&amp;1.3ind.sup. '!$A$11:$A$1306,'Beneficiaries WP'!$A108,'1.2Travel cost&amp;1.3ind.sup. '!$L$11:$L$1306,'Beneficiaries WP'!J$5)+SUMIFS('1.4 Equipment'!$T$10:$T$209,'1.4 Equipment'!$A$10:$A$209,'Beneficiaries WP'!$A108,'1.4 Equipment'!$L$10:$L$209,'Beneficiaries WP'!J$5)+SUMIFS('1.5 Other costs'!$O$10:$O$309,'1.5 Other costs'!$A$10:$A$309,'Beneficiaries WP'!$A108,'1.5 Other costs'!$L$10:$L$309,'Beneficiaries WP'!J$5)</f>
        <v>0</v>
      </c>
      <c r="K108" s="343">
        <f>SUMIFS('1.1 Staff cost'!$N$11:$N$102,'1.1 Staff cost'!$A$11:$A$102,'Beneficiaries WP'!$A108,'1.1 Staff cost'!$K$11:$K$102,'Beneficiaries WP'!K$5)+SUMIFS('1.2Travel cost&amp;1.3ind.sup. '!$T$11:$T$1306,'1.2Travel cost&amp;1.3ind.sup. '!$A$11:$A$1306,'Beneficiaries WP'!$A108,'1.2Travel cost&amp;1.3ind.sup. '!$L$11:$L$1306,'Beneficiaries WP'!K$5)+SUMIFS('1.2Travel cost&amp;1.3ind.sup. '!$U$11:$U$1306,'1.2Travel cost&amp;1.3ind.sup. '!$A$11:$A$1306,'Beneficiaries WP'!$A108,'1.2Travel cost&amp;1.3ind.sup. '!$L$11:$L$1306,'Beneficiaries WP'!K$5)+SUMIFS('1.4 Equipment'!$T$10:$T$209,'1.4 Equipment'!$A$10:$A$209,'Beneficiaries WP'!$A108,'1.4 Equipment'!$L$10:$L$209,'Beneficiaries WP'!K$5)+SUMIFS('1.5 Other costs'!$O$10:$O$309,'1.5 Other costs'!$A$10:$A$309,'Beneficiaries WP'!$A108,'1.5 Other costs'!$L$10:$L$309,'Beneficiaries WP'!K$5)</f>
        <v>0</v>
      </c>
      <c r="L108" s="343">
        <f>SUMIFS('1.1 Staff cost'!$N$11:$N$102,'1.1 Staff cost'!$A$11:$A$102,'Beneficiaries WP'!$A108,'1.1 Staff cost'!$K$11:$K$102,'Beneficiaries WP'!L$5)+SUMIFS('1.2Travel cost&amp;1.3ind.sup. '!$T$11:$T$1306,'1.2Travel cost&amp;1.3ind.sup. '!$A$11:$A$1306,'Beneficiaries WP'!$A108,'1.2Travel cost&amp;1.3ind.sup. '!$L$11:$L$1306,'Beneficiaries WP'!L$5)+SUMIFS('1.2Travel cost&amp;1.3ind.sup. '!$U$11:$U$1306,'1.2Travel cost&amp;1.3ind.sup. '!$A$11:$A$1306,'Beneficiaries WP'!$A108,'1.2Travel cost&amp;1.3ind.sup. '!$L$11:$L$1306,'Beneficiaries WP'!L$5)+SUMIFS('1.4 Equipment'!$T$10:$T$209,'1.4 Equipment'!$A$10:$A$209,'Beneficiaries WP'!$A108,'1.4 Equipment'!$L$10:$L$209,'Beneficiaries WP'!L$5)+SUMIFS('1.5 Other costs'!$O$10:$O$309,'1.5 Other costs'!$A$10:$A$309,'Beneficiaries WP'!$A108,'1.5 Other costs'!$L$10:$L$309,'Beneficiaries WP'!L$5)</f>
        <v>0</v>
      </c>
      <c r="M108" s="343">
        <f>SUMIFS('1.1 Staff cost'!$N$11:$N$102,'1.1 Staff cost'!$A$11:$A$102,'Beneficiaries WP'!$A108,'1.1 Staff cost'!$K$11:$K$102,'Beneficiaries WP'!M$5)+SUMIFS('1.2Travel cost&amp;1.3ind.sup. '!$T$11:$T$1306,'1.2Travel cost&amp;1.3ind.sup. '!$A$11:$A$1306,'Beneficiaries WP'!$A108,'1.2Travel cost&amp;1.3ind.sup. '!$L$11:$L$1306,'Beneficiaries WP'!M$5)+SUMIFS('1.2Travel cost&amp;1.3ind.sup. '!$U$11:$U$1306,'1.2Travel cost&amp;1.3ind.sup. '!$A$11:$A$1306,'Beneficiaries WP'!$A108,'1.2Travel cost&amp;1.3ind.sup. '!$L$11:$L$1306,'Beneficiaries WP'!M$5)+SUMIFS('1.4 Equipment'!$T$10:$T$209,'1.4 Equipment'!$A$10:$A$209,'Beneficiaries WP'!$A108,'1.4 Equipment'!$L$10:$L$209,'Beneficiaries WP'!M$5)+SUMIFS('1.5 Other costs'!$O$10:$O$309,'1.5 Other costs'!$A$10:$A$309,'Beneficiaries WP'!$A108,'1.5 Other costs'!$L$10:$L$309,'Beneficiaries WP'!M$5)</f>
        <v>0</v>
      </c>
      <c r="N108" s="343">
        <f>SUMIFS('1.1 Staff cost'!$N$11:$N$102,'1.1 Staff cost'!$A$11:$A$102,'Beneficiaries WP'!$A108,'1.1 Staff cost'!$K$11:$K$102,'Beneficiaries WP'!N$5)+SUMIFS('1.2Travel cost&amp;1.3ind.sup. '!$T$11:$T$1306,'1.2Travel cost&amp;1.3ind.sup. '!$A$11:$A$1306,'Beneficiaries WP'!$A108,'1.2Travel cost&amp;1.3ind.sup. '!$L$11:$L$1306,'Beneficiaries WP'!N$5)+SUMIFS('1.2Travel cost&amp;1.3ind.sup. '!$U$11:$U$1306,'1.2Travel cost&amp;1.3ind.sup. '!$A$11:$A$1306,'Beneficiaries WP'!$A108,'1.2Travel cost&amp;1.3ind.sup. '!$L$11:$L$1306,'Beneficiaries WP'!N$5)+SUMIFS('1.4 Equipment'!$T$10:$T$209,'1.4 Equipment'!$A$10:$A$209,'Beneficiaries WP'!$A108,'1.4 Equipment'!$L$10:$L$209,'Beneficiaries WP'!N$5)+SUMIFS('1.5 Other costs'!$O$10:$O$309,'1.5 Other costs'!$A$10:$A$309,'Beneficiaries WP'!$A108,'1.5 Other costs'!$L$10:$L$309,'Beneficiaries WP'!N$5)</f>
        <v>0</v>
      </c>
      <c r="O108" s="343">
        <f>SUMIFS('1.1 Staff cost'!$N$11:$N$102,'1.1 Staff cost'!$A$11:$A$102,'Beneficiaries WP'!$A108,'1.1 Staff cost'!$K$11:$K$102,'Beneficiaries WP'!O$5)+SUMIFS('1.2Travel cost&amp;1.3ind.sup. '!$T$11:$T$1306,'1.2Travel cost&amp;1.3ind.sup. '!$A$11:$A$1306,'Beneficiaries WP'!$A108,'1.2Travel cost&amp;1.3ind.sup. '!$L$11:$L$1306,'Beneficiaries WP'!O$5)+SUMIFS('1.2Travel cost&amp;1.3ind.sup. '!$U$11:$U$1306,'1.2Travel cost&amp;1.3ind.sup. '!$A$11:$A$1306,'Beneficiaries WP'!$A108,'1.2Travel cost&amp;1.3ind.sup. '!$L$11:$L$1306,'Beneficiaries WP'!O$5)+SUMIFS('1.4 Equipment'!$T$10:$T$209,'1.4 Equipment'!$A$10:$A$209,'Beneficiaries WP'!$A108,'1.4 Equipment'!$L$10:$L$209,'Beneficiaries WP'!O$5)+SUMIFS('1.5 Other costs'!$O$10:$O$309,'1.5 Other costs'!$A$10:$A$309,'Beneficiaries WP'!$A108,'1.5 Other costs'!$L$10:$L$309,'Beneficiaries WP'!O$5)</f>
        <v>0</v>
      </c>
      <c r="P108" s="341">
        <f t="shared" si="6"/>
        <v>0</v>
      </c>
      <c r="Q108" s="346" t="str">
        <f t="shared" ref="Q108" si="10">IF(P108&gt;0,P108/$P$8,"")</f>
        <v/>
      </c>
      <c r="R108" s="345" t="e">
        <f>+(P108*$R$7)*('Summary Financial Statement'!$K$24/'Summary Financial Statement'!$H$24)</f>
        <v>#DIV/0!</v>
      </c>
      <c r="S108" s="446" t="e">
        <f>+Beneficiaries!#REF!</f>
        <v>#REF!</v>
      </c>
      <c r="T108" s="446" t="e">
        <f>+Beneficiaries!#REF!</f>
        <v>#REF!</v>
      </c>
      <c r="U108" s="447" t="str">
        <f>IF(Beneficiaries!L108=0,"",Beneficiaries!L108)</f>
        <v/>
      </c>
      <c r="V108" s="448" t="str">
        <f>IF(Beneficiaries!M108=0,"",Beneficiaries!M108)</f>
        <v/>
      </c>
      <c r="W108" s="360" t="e">
        <f>#REF!</f>
        <v>#REF!</v>
      </c>
      <c r="X108" s="75"/>
      <c r="Y108" s="12" t="str">
        <f t="shared" ref="Y108" si="11">IF(AND(U108="", V108=""), "", "DEDUCT INDIRECT COSTS")</f>
        <v/>
      </c>
      <c r="Z108" s="336"/>
      <c r="AA108" s="333">
        <f>+DAYS360('Summary Financial Statement'!$I$9,'Summary Financial Statement'!$L$9)/30</f>
        <v>0</v>
      </c>
      <c r="AB108" s="334">
        <f t="shared" ref="AB108" si="12">IF(AA108=0,0,Z108/ROUND(AA108,0))</f>
        <v>0</v>
      </c>
      <c r="AC108" s="335">
        <f>IF(Y108="",0,'Summary Financial Statement'!$Q$22*'Summary Financial Statement'!$E$24*'Beneficiaries WP'!Q108*'Beneficiaries WP'!$AB108)</f>
        <v>0</v>
      </c>
    </row>
    <row r="109" spans="1:29" x14ac:dyDescent="0.2">
      <c r="X109" s="75"/>
    </row>
    <row r="110" spans="1:29" hidden="1" x14ac:dyDescent="0.2">
      <c r="X110" s="75"/>
    </row>
    <row r="111" spans="1:29" hidden="1" x14ac:dyDescent="0.2">
      <c r="X111" s="75"/>
    </row>
  </sheetData>
  <sheetProtection algorithmName="SHA-512" hashValue="Ing5esGT9pZdlfQp2n4KSDl/1+LcDAeXARtRun3rYLXlGR1SvPTvI2kMDQt5Cn9Si/kgZzzfoD6vnZgIrjgnIw==" saltValue="tEc9Lk5VERG+iTR4Gyp+zQ==" spinCount="100000" sheet="1" selectLockedCells="1"/>
  <mergeCells count="24">
    <mergeCell ref="T7:T8"/>
    <mergeCell ref="I5:I6"/>
    <mergeCell ref="J5:J6"/>
    <mergeCell ref="K5:K6"/>
    <mergeCell ref="L5:L6"/>
    <mergeCell ref="M5:M6"/>
    <mergeCell ref="N5:N6"/>
    <mergeCell ref="O5:O6"/>
    <mergeCell ref="P5:P6"/>
    <mergeCell ref="Q5:Q6"/>
    <mergeCell ref="R5:R6"/>
    <mergeCell ref="S5:S6"/>
    <mergeCell ref="U5:V6"/>
    <mergeCell ref="W5:W6"/>
    <mergeCell ref="S1:S4"/>
    <mergeCell ref="Z1:AC1"/>
    <mergeCell ref="Z2:AC2"/>
    <mergeCell ref="D3:Q3"/>
    <mergeCell ref="D4:Q4"/>
    <mergeCell ref="D5:D6"/>
    <mergeCell ref="E5:E6"/>
    <mergeCell ref="F5:F6"/>
    <mergeCell ref="G5:G6"/>
    <mergeCell ref="H5:H6"/>
  </mergeCells>
  <conditionalFormatting sqref="D7:E7 G7:Q7 P9:P108 Q8">
    <cfRule type="cellIs" dxfId="8" priority="8" stopIfTrue="1" operator="equal">
      <formula>"ERROR"</formula>
    </cfRule>
  </conditionalFormatting>
  <conditionalFormatting sqref="Y9:Y108">
    <cfRule type="cellIs" dxfId="7" priority="9" stopIfTrue="1" operator="notEqual">
      <formula>""</formula>
    </cfRule>
  </conditionalFormatting>
  <conditionalFormatting sqref="W8">
    <cfRule type="cellIs" dxfId="6" priority="7" stopIfTrue="1" operator="equal">
      <formula>"ERROR"</formula>
    </cfRule>
  </conditionalFormatting>
  <conditionalFormatting sqref="R7">
    <cfRule type="cellIs" dxfId="5" priority="6" stopIfTrue="1" operator="equal">
      <formula>"ERROR"</formula>
    </cfRule>
  </conditionalFormatting>
  <conditionalFormatting sqref="R8">
    <cfRule type="cellIs" dxfId="4" priority="5" stopIfTrue="1" operator="equal">
      <formula>"ERROR"</formula>
    </cfRule>
  </conditionalFormatting>
  <conditionalFormatting sqref="S7:T7">
    <cfRule type="cellIs" dxfId="3" priority="4" stopIfTrue="1" operator="equal">
      <formula>"ERROR"</formula>
    </cfRule>
  </conditionalFormatting>
  <conditionalFormatting sqref="S8">
    <cfRule type="cellIs" dxfId="2" priority="3" stopIfTrue="1" operator="equal">
      <formula>"ERROR"</formula>
    </cfRule>
  </conditionalFormatting>
  <conditionalFormatting sqref="F7">
    <cfRule type="cellIs" dxfId="1" priority="2" stopIfTrue="1" operator="equal">
      <formula>"ERROR"</formula>
    </cfRule>
  </conditionalFormatting>
  <conditionalFormatting sqref="P8">
    <cfRule type="cellIs" dxfId="0" priority="1" stopIfTrue="1" operator="equal">
      <formula>"ERROR"</formula>
    </cfRule>
  </conditionalFormatting>
  <dataValidations count="2">
    <dataValidation type="list" allowBlank="1" showInputMessage="1" showErrorMessage="1" sqref="C108">
      <formula1>#REF!</formula1>
    </dataValidation>
    <dataValidation operator="lessThanOrEqual" allowBlank="1" showInputMessage="1" showErrorMessage="1" sqref="Q9:Q108"/>
  </dataValidations>
  <printOptions horizontalCentered="1"/>
  <pageMargins left="0.15748031496062992" right="0.23622047244094491" top="0.98425196850393704" bottom="0.9055118110236221" header="0.51181102362204722" footer="0.51181102362204722"/>
  <pageSetup paperSize="9" scale="65" fitToHeight="0" orientation="landscape" r:id="rId1"/>
  <headerFooter alignWithMargins="0">
    <oddHeader>&amp;A</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Countries!$B$4:$B$42</xm:f>
          </x14:formula1>
          <xm:sqref>C9:C107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Read Me</vt:lpstr>
      <vt:lpstr>Summary Financial Statement</vt:lpstr>
      <vt:lpstr>Beneficiaries</vt:lpstr>
      <vt:lpstr>Affiliated entities</vt:lpstr>
      <vt:lpstr>Listepartner</vt:lpstr>
      <vt:lpstr>ListeAFE</vt:lpstr>
      <vt:lpstr>1.1 Staff cost</vt:lpstr>
      <vt:lpstr>1.2Travel cost&amp;1.3ind.sup. </vt:lpstr>
      <vt:lpstr>1.4 Equipment</vt:lpstr>
      <vt:lpstr>1.5 Other costs</vt:lpstr>
      <vt:lpstr>Countries</vt:lpstr>
      <vt:lpstr>Comments</vt:lpstr>
      <vt:lpstr>Beneficiaries WP</vt:lpstr>
      <vt:lpstr>Countries</vt:lpstr>
      <vt:lpstr>ListeAFE!P</vt:lpstr>
      <vt:lpstr>P</vt:lpstr>
      <vt:lpstr>'Beneficiaries WP'!partners</vt:lpstr>
      <vt:lpstr>partners</vt:lpstr>
      <vt:lpstr>'1.1 Staff cost'!Print_Area</vt:lpstr>
      <vt:lpstr>'1.2Travel cost&amp;1.3ind.sup. '!Print_Area</vt:lpstr>
      <vt:lpstr>'1.4 Equipment'!Print_Area</vt:lpstr>
      <vt:lpstr>'1.5 Other costs'!Print_Area</vt:lpstr>
      <vt:lpstr>'Affiliated entities'!Print_Area</vt:lpstr>
      <vt:lpstr>'Summary Financial Statement'!Print_Area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stryjmn</dc:creator>
  <cp:lastModifiedBy>CARBONI Damiano (EACEA)</cp:lastModifiedBy>
  <cp:lastPrinted>2016-05-19T13:04:40Z</cp:lastPrinted>
  <dcterms:created xsi:type="dcterms:W3CDTF">2006-12-14T08:14:57Z</dcterms:created>
  <dcterms:modified xsi:type="dcterms:W3CDTF">2021-06-18T13:41:18Z</dcterms:modified>
</cp:coreProperties>
</file>