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et1.cec.eu.int\HOMES\121\topetse\Desktop\"/>
    </mc:Choice>
  </mc:AlternateContent>
  <workbookProtection workbookPassword="CA00" lockStructure="1"/>
  <bookViews>
    <workbookView xWindow="0" yWindow="0" windowWidth="28800" windowHeight="11775" tabRatio="765" firstSheet="2" activeTab="3"/>
  </bookViews>
  <sheets>
    <sheet name="Annex I" sheetId="12" state="hidden" r:id="rId1"/>
    <sheet name="Financial statement analysis" sheetId="11" state="hidden" r:id="rId2"/>
    <sheet name="ISO" sheetId="4" r:id="rId3"/>
    <sheet name="Overview - Financial Statement" sheetId="1" r:id="rId4"/>
    <sheet name="Timetable and statistics" sheetId="15" r:id="rId5"/>
    <sheet name="List of income" sheetId="2" r:id="rId6"/>
    <sheet name="1. Translation costs" sheetId="13" r:id="rId7"/>
    <sheet name="2. Publication costs" sheetId="5" r:id="rId8"/>
    <sheet name="3. Promotion costs" sheetId="3" r:id="rId9"/>
    <sheet name="4. Other costs - Audit" sheetId="14" r:id="rId10"/>
    <sheet name="Sub-contracting" sheetId="10" r:id="rId11"/>
    <sheet name="Sheet1" sheetId="16" state="hidden" r:id="rId12"/>
    <sheet name="Sheet2" sheetId="17" state="hidden" r:id="rId13"/>
  </sheets>
  <definedNames>
    <definedName name="_xlnm._FilterDatabase" localSheetId="6" hidden="1">'1. Translation costs'!$A$12:$AG$12</definedName>
    <definedName name="_xlnm._FilterDatabase" localSheetId="7" hidden="1">'2. Publication costs'!$A$12:$AH$12</definedName>
    <definedName name="_xlnm._FilterDatabase" localSheetId="8" hidden="1">'3. Promotion costs'!$A$13:$AY$13</definedName>
    <definedName name="_xlnm._FilterDatabase" localSheetId="9" hidden="1">'4. Other costs - Audit'!$A$12:$AI$12</definedName>
    <definedName name="_xlnm._FilterDatabase" localSheetId="10" hidden="1">'Sub-contracting'!$A$16:$Q$16</definedName>
    <definedName name="_xlnm.Print_Area" localSheetId="8">'3. Promotion costs'!$A$1:$BA$83</definedName>
    <definedName name="_xlnm.Print_Area" localSheetId="1">'Financial statement analysis'!$A$1:$O$30</definedName>
    <definedName name="_xlnm.Print_Area" localSheetId="5">'List of income'!$A$1:$I$37</definedName>
    <definedName name="_xlnm.Print_Area" localSheetId="3">'Overview - Financial Statement'!$A$1:$L$52</definedName>
    <definedName name="_xlnm.Print_Area" localSheetId="10">'Sub-contracting'!$A$1:$I$116</definedName>
    <definedName name="_xlnm.Print_Area" localSheetId="4">'Timetable and statistics'!$A$1:$M$52</definedName>
    <definedName name="_xlnm.Print_Titles" localSheetId="6">'1. Translation costs'!$1:$12</definedName>
    <definedName name="_xlnm.Print_Titles" localSheetId="7">'2. Publication costs'!$1:$12</definedName>
    <definedName name="_xlnm.Print_Titles" localSheetId="8">'3. Promotion costs'!$1:$13</definedName>
    <definedName name="_xlnm.Print_Titles" localSheetId="9">'4. Other costs - Audit'!$1:$12</definedName>
    <definedName name="_xlnm.Print_Titles" localSheetId="5">'List of income'!$1:$10</definedName>
    <definedName name="_xlnm.Print_Titles" localSheetId="10">'Sub-contracting'!$1:$16</definedName>
    <definedName name="_xlnm.Print_Titles" localSheetId="4">'Timetable and statistics'!$3:$9</definedName>
  </definedNames>
  <calcPr calcId="162913"/>
</workbook>
</file>

<file path=xl/calcChain.xml><?xml version="1.0" encoding="utf-8"?>
<calcChain xmlns="http://schemas.openxmlformats.org/spreadsheetml/2006/main">
  <c r="I18" i="10" l="1"/>
  <c r="I19" i="10"/>
  <c r="I20" i="10"/>
  <c r="I21" i="10"/>
  <c r="I22" i="10"/>
  <c r="I23" i="10"/>
  <c r="I24" i="10"/>
  <c r="I25" i="10"/>
  <c r="I26" i="10"/>
  <c r="I27" i="10"/>
  <c r="I28" i="10"/>
  <c r="I29" i="10"/>
  <c r="I30" i="10"/>
  <c r="I31" i="10"/>
  <c r="I32" i="10"/>
  <c r="I33" i="10"/>
  <c r="I34" i="10"/>
  <c r="I35" i="10"/>
  <c r="I36" i="10"/>
  <c r="I37" i="10"/>
  <c r="I38" i="10"/>
  <c r="I39" i="10"/>
  <c r="I40" i="10"/>
  <c r="I41" i="10"/>
  <c r="I42" i="10"/>
  <c r="I43" i="10"/>
  <c r="I44" i="10"/>
  <c r="I45" i="10"/>
  <c r="I46" i="10"/>
  <c r="I47" i="10"/>
  <c r="I48" i="10"/>
  <c r="I49" i="10"/>
  <c r="I50" i="10"/>
  <c r="I51" i="10"/>
  <c r="I52" i="10"/>
  <c r="I53" i="10"/>
  <c r="I54" i="10"/>
  <c r="I55" i="10"/>
  <c r="I56" i="10"/>
  <c r="I57" i="10"/>
  <c r="I58" i="10"/>
  <c r="I59" i="10"/>
  <c r="I60" i="10"/>
  <c r="I61" i="10"/>
  <c r="I62" i="10"/>
  <c r="I63" i="10"/>
  <c r="I64" i="10"/>
  <c r="I65" i="10"/>
  <c r="I66" i="10"/>
  <c r="I67" i="10"/>
  <c r="I68" i="10"/>
  <c r="I69" i="10"/>
  <c r="I70" i="10"/>
  <c r="I71" i="10"/>
  <c r="I72" i="10"/>
  <c r="I73" i="10"/>
  <c r="I74" i="10"/>
  <c r="I75" i="10"/>
  <c r="I76" i="10"/>
  <c r="I77" i="10"/>
  <c r="I78" i="10"/>
  <c r="I79" i="10"/>
  <c r="I80" i="10"/>
  <c r="I81" i="10"/>
  <c r="I82" i="10"/>
  <c r="I83" i="10"/>
  <c r="I84" i="10"/>
  <c r="I85" i="10"/>
  <c r="I86" i="10"/>
  <c r="I87" i="10"/>
  <c r="I88" i="10"/>
  <c r="I89" i="10"/>
  <c r="I90" i="10"/>
  <c r="I91" i="10"/>
  <c r="I92" i="10"/>
  <c r="I93" i="10"/>
  <c r="I94" i="10"/>
  <c r="I95" i="10"/>
  <c r="I96" i="10"/>
  <c r="I97" i="10"/>
  <c r="I98" i="10"/>
  <c r="I99" i="10"/>
  <c r="I100" i="10"/>
  <c r="I101" i="10"/>
  <c r="I102" i="10"/>
  <c r="I103" i="10"/>
  <c r="I104" i="10"/>
  <c r="I105" i="10"/>
  <c r="I106" i="10"/>
  <c r="I107" i="10"/>
  <c r="I108" i="10"/>
  <c r="I109" i="10"/>
  <c r="I110" i="10"/>
  <c r="I111" i="10"/>
  <c r="I112" i="10"/>
  <c r="I113" i="10"/>
  <c r="I114" i="10"/>
  <c r="I115" i="10"/>
  <c r="I116" i="10"/>
  <c r="I17" i="10"/>
  <c r="H17" i="10"/>
  <c r="H18" i="10"/>
  <c r="H19" i="10"/>
  <c r="H20" i="10"/>
  <c r="H21" i="10"/>
  <c r="H22" i="10"/>
  <c r="H23" i="10"/>
  <c r="H24" i="10"/>
  <c r="H25" i="10"/>
  <c r="H26" i="10"/>
  <c r="H27" i="10"/>
  <c r="H28" i="10"/>
  <c r="H29" i="10"/>
  <c r="H30" i="10"/>
  <c r="H31" i="10"/>
  <c r="H32" i="10"/>
  <c r="H33" i="10"/>
  <c r="H34" i="10"/>
  <c r="H35" i="10"/>
  <c r="H36" i="10"/>
  <c r="H37" i="10"/>
  <c r="H38" i="10"/>
  <c r="H39" i="10"/>
  <c r="H40" i="10"/>
  <c r="H41" i="10"/>
  <c r="H42" i="10"/>
  <c r="H43" i="10"/>
  <c r="H44" i="10"/>
  <c r="H45" i="10"/>
  <c r="H46" i="10"/>
  <c r="H47" i="10"/>
  <c r="H48" i="10"/>
  <c r="H49" i="10"/>
  <c r="H50" i="10"/>
  <c r="H51" i="10"/>
  <c r="H52" i="10"/>
  <c r="H53" i="10"/>
  <c r="H54" i="10"/>
  <c r="H55" i="10"/>
  <c r="H56" i="10"/>
  <c r="H57" i="10"/>
  <c r="H58" i="10"/>
  <c r="H59" i="10"/>
  <c r="H60" i="10"/>
  <c r="H61" i="10"/>
  <c r="H62" i="10"/>
  <c r="H63" i="10"/>
  <c r="H64" i="10"/>
  <c r="H65" i="10"/>
  <c r="H66" i="10"/>
  <c r="H67" i="10"/>
  <c r="H68" i="10"/>
  <c r="H69" i="10"/>
  <c r="H70" i="10"/>
  <c r="H71" i="10"/>
  <c r="H72" i="10"/>
  <c r="H73" i="10"/>
  <c r="H74" i="10"/>
  <c r="H75" i="10"/>
  <c r="H76" i="10"/>
  <c r="H77" i="10"/>
  <c r="H78" i="10"/>
  <c r="H79" i="10"/>
  <c r="H80" i="10"/>
  <c r="H81" i="10"/>
  <c r="H82" i="10"/>
  <c r="H83" i="10"/>
  <c r="H84" i="10"/>
  <c r="H85" i="10"/>
  <c r="H86" i="10"/>
  <c r="H87" i="10"/>
  <c r="H88" i="10"/>
  <c r="H89" i="10"/>
  <c r="H90" i="10"/>
  <c r="H91" i="10"/>
  <c r="H92" i="10"/>
  <c r="H93" i="10"/>
  <c r="H94" i="10"/>
  <c r="H95" i="10"/>
  <c r="H96" i="10"/>
  <c r="H97" i="10"/>
  <c r="H98" i="10"/>
  <c r="H99" i="10"/>
  <c r="H100" i="10"/>
  <c r="H101" i="10"/>
  <c r="H102" i="10"/>
  <c r="H103" i="10"/>
  <c r="H104" i="10"/>
  <c r="H105" i="10"/>
  <c r="H106" i="10"/>
  <c r="H107" i="10"/>
  <c r="H108" i="10"/>
  <c r="H109" i="10"/>
  <c r="H110" i="10"/>
  <c r="H111" i="10"/>
  <c r="H112" i="10"/>
  <c r="H113" i="10"/>
  <c r="H114" i="10"/>
  <c r="H115" i="10"/>
  <c r="H116" i="10"/>
  <c r="AA14" i="3"/>
  <c r="N18" i="14"/>
  <c r="N21" i="14"/>
  <c r="N29" i="14"/>
  <c r="N34" i="14"/>
  <c r="N37" i="14"/>
  <c r="N45" i="14"/>
  <c r="N53" i="14"/>
  <c r="N61" i="14"/>
  <c r="N69" i="14"/>
  <c r="N77" i="14"/>
  <c r="N82" i="14"/>
  <c r="N85" i="14"/>
  <c r="N93" i="14"/>
  <c r="N98" i="14"/>
  <c r="N101" i="14"/>
  <c r="N109" i="14"/>
  <c r="N117" i="14"/>
  <c r="N121" i="14"/>
  <c r="N127" i="14"/>
  <c r="N129" i="14"/>
  <c r="N133" i="14"/>
  <c r="N137" i="14"/>
  <c r="N143" i="14"/>
  <c r="N146" i="14"/>
  <c r="N151" i="14"/>
  <c r="N159" i="14"/>
  <c r="N162" i="14"/>
  <c r="N167" i="14"/>
  <c r="N175" i="14"/>
  <c r="N178" i="14"/>
  <c r="N183" i="14"/>
  <c r="N191" i="14"/>
  <c r="N194" i="14"/>
  <c r="N199" i="14"/>
  <c r="N207" i="14"/>
  <c r="N210" i="14"/>
  <c r="N215" i="14"/>
  <c r="N223" i="14"/>
  <c r="N226" i="14"/>
  <c r="N231" i="14"/>
  <c r="M14" i="14"/>
  <c r="N14" i="14" s="1"/>
  <c r="M15" i="14"/>
  <c r="N15" i="14" s="1"/>
  <c r="M16" i="14"/>
  <c r="N16" i="14" s="1"/>
  <c r="M17" i="14"/>
  <c r="N17" i="14" s="1"/>
  <c r="M18" i="14"/>
  <c r="M19" i="14"/>
  <c r="N19" i="14" s="1"/>
  <c r="M20" i="14"/>
  <c r="N20" i="14" s="1"/>
  <c r="M21" i="14"/>
  <c r="M22" i="14"/>
  <c r="N22" i="14" s="1"/>
  <c r="M23" i="14"/>
  <c r="N23" i="14" s="1"/>
  <c r="M24" i="14"/>
  <c r="N24" i="14" s="1"/>
  <c r="M25" i="14"/>
  <c r="N25" i="14" s="1"/>
  <c r="M26" i="14"/>
  <c r="N26" i="14" s="1"/>
  <c r="M27" i="14"/>
  <c r="N27" i="14" s="1"/>
  <c r="M28" i="14"/>
  <c r="N28" i="14" s="1"/>
  <c r="M29" i="14"/>
  <c r="M30" i="14"/>
  <c r="N30" i="14" s="1"/>
  <c r="M31" i="14"/>
  <c r="N31" i="14" s="1"/>
  <c r="M32" i="14"/>
  <c r="N32" i="14" s="1"/>
  <c r="M33" i="14"/>
  <c r="N33" i="14" s="1"/>
  <c r="M34" i="14"/>
  <c r="M35" i="14"/>
  <c r="N35" i="14" s="1"/>
  <c r="M36" i="14"/>
  <c r="N36" i="14" s="1"/>
  <c r="M37" i="14"/>
  <c r="M38" i="14"/>
  <c r="N38" i="14" s="1"/>
  <c r="M39" i="14"/>
  <c r="N39" i="14" s="1"/>
  <c r="M40" i="14"/>
  <c r="N40" i="14" s="1"/>
  <c r="M41" i="14"/>
  <c r="N41" i="14" s="1"/>
  <c r="M42" i="14"/>
  <c r="N42" i="14" s="1"/>
  <c r="M43" i="14"/>
  <c r="N43" i="14" s="1"/>
  <c r="M44" i="14"/>
  <c r="N44" i="14" s="1"/>
  <c r="M45" i="14"/>
  <c r="M46" i="14"/>
  <c r="N46" i="14" s="1"/>
  <c r="M47" i="14"/>
  <c r="N47" i="14" s="1"/>
  <c r="M48" i="14"/>
  <c r="N48" i="14" s="1"/>
  <c r="M49" i="14"/>
  <c r="N49" i="14" s="1"/>
  <c r="M50" i="14"/>
  <c r="N50" i="14" s="1"/>
  <c r="M51" i="14"/>
  <c r="N51" i="14" s="1"/>
  <c r="M52" i="14"/>
  <c r="N52" i="14" s="1"/>
  <c r="M53" i="14"/>
  <c r="M54" i="14"/>
  <c r="N54" i="14" s="1"/>
  <c r="M55" i="14"/>
  <c r="N55" i="14" s="1"/>
  <c r="M56" i="14"/>
  <c r="N56" i="14" s="1"/>
  <c r="M57" i="14"/>
  <c r="N57" i="14" s="1"/>
  <c r="M58" i="14"/>
  <c r="N58" i="14" s="1"/>
  <c r="M59" i="14"/>
  <c r="N59" i="14" s="1"/>
  <c r="M60" i="14"/>
  <c r="N60" i="14" s="1"/>
  <c r="M61" i="14"/>
  <c r="M62" i="14"/>
  <c r="N62" i="14" s="1"/>
  <c r="M63" i="14"/>
  <c r="N63" i="14" s="1"/>
  <c r="M64" i="14"/>
  <c r="N64" i="14" s="1"/>
  <c r="M65" i="14"/>
  <c r="N65" i="14" s="1"/>
  <c r="M66" i="14"/>
  <c r="N66" i="14" s="1"/>
  <c r="M67" i="14"/>
  <c r="N67" i="14" s="1"/>
  <c r="M68" i="14"/>
  <c r="N68" i="14" s="1"/>
  <c r="M69" i="14"/>
  <c r="M70" i="14"/>
  <c r="N70" i="14" s="1"/>
  <c r="M71" i="14"/>
  <c r="N71" i="14" s="1"/>
  <c r="M72" i="14"/>
  <c r="N72" i="14" s="1"/>
  <c r="M73" i="14"/>
  <c r="N73" i="14" s="1"/>
  <c r="M74" i="14"/>
  <c r="N74" i="14" s="1"/>
  <c r="M75" i="14"/>
  <c r="N75" i="14" s="1"/>
  <c r="M76" i="14"/>
  <c r="N76" i="14" s="1"/>
  <c r="M77" i="14"/>
  <c r="M78" i="14"/>
  <c r="N78" i="14" s="1"/>
  <c r="M79" i="14"/>
  <c r="N79" i="14" s="1"/>
  <c r="M80" i="14"/>
  <c r="N80" i="14" s="1"/>
  <c r="M81" i="14"/>
  <c r="N81" i="14" s="1"/>
  <c r="M82" i="14"/>
  <c r="M83" i="14"/>
  <c r="N83" i="14" s="1"/>
  <c r="M84" i="14"/>
  <c r="N84" i="14" s="1"/>
  <c r="M85" i="14"/>
  <c r="M86" i="14"/>
  <c r="N86" i="14" s="1"/>
  <c r="M87" i="14"/>
  <c r="N87" i="14" s="1"/>
  <c r="M88" i="14"/>
  <c r="N88" i="14" s="1"/>
  <c r="M89" i="14"/>
  <c r="N89" i="14" s="1"/>
  <c r="M90" i="14"/>
  <c r="N90" i="14" s="1"/>
  <c r="M91" i="14"/>
  <c r="N91" i="14" s="1"/>
  <c r="M92" i="14"/>
  <c r="N92" i="14" s="1"/>
  <c r="M93" i="14"/>
  <c r="M94" i="14"/>
  <c r="N94" i="14" s="1"/>
  <c r="M95" i="14"/>
  <c r="N95" i="14" s="1"/>
  <c r="M96" i="14"/>
  <c r="N96" i="14" s="1"/>
  <c r="M97" i="14"/>
  <c r="N97" i="14" s="1"/>
  <c r="M98" i="14"/>
  <c r="M99" i="14"/>
  <c r="N99" i="14" s="1"/>
  <c r="M100" i="14"/>
  <c r="N100" i="14" s="1"/>
  <c r="M101" i="14"/>
  <c r="M102" i="14"/>
  <c r="N102" i="14" s="1"/>
  <c r="M103" i="14"/>
  <c r="N103" i="14" s="1"/>
  <c r="M104" i="14"/>
  <c r="N104" i="14" s="1"/>
  <c r="M105" i="14"/>
  <c r="N105" i="14" s="1"/>
  <c r="M106" i="14"/>
  <c r="N106" i="14" s="1"/>
  <c r="M107" i="14"/>
  <c r="N107" i="14" s="1"/>
  <c r="M108" i="14"/>
  <c r="N108" i="14" s="1"/>
  <c r="M109" i="14"/>
  <c r="M110" i="14"/>
  <c r="N110" i="14" s="1"/>
  <c r="M111" i="14"/>
  <c r="N111" i="14" s="1"/>
  <c r="M112" i="14"/>
  <c r="N112" i="14" s="1"/>
  <c r="M113" i="14"/>
  <c r="N113" i="14" s="1"/>
  <c r="M114" i="14"/>
  <c r="N114" i="14" s="1"/>
  <c r="M115" i="14"/>
  <c r="N115" i="14" s="1"/>
  <c r="M116" i="14"/>
  <c r="N116" i="14" s="1"/>
  <c r="M117" i="14"/>
  <c r="M118" i="14"/>
  <c r="N118" i="14" s="1"/>
  <c r="M119" i="14"/>
  <c r="N119" i="14" s="1"/>
  <c r="M120" i="14"/>
  <c r="N120" i="14" s="1"/>
  <c r="M121" i="14"/>
  <c r="M122" i="14"/>
  <c r="N122" i="14" s="1"/>
  <c r="M123" i="14"/>
  <c r="N123" i="14" s="1"/>
  <c r="M124" i="14"/>
  <c r="N124" i="14" s="1"/>
  <c r="M125" i="14"/>
  <c r="N125" i="14" s="1"/>
  <c r="M126" i="14"/>
  <c r="N126" i="14" s="1"/>
  <c r="M127" i="14"/>
  <c r="M128" i="14"/>
  <c r="N128" i="14" s="1"/>
  <c r="M129" i="14"/>
  <c r="M130" i="14"/>
  <c r="N130" i="14" s="1"/>
  <c r="M131" i="14"/>
  <c r="N131" i="14" s="1"/>
  <c r="M132" i="14"/>
  <c r="N132" i="14" s="1"/>
  <c r="M133" i="14"/>
  <c r="M134" i="14"/>
  <c r="N134" i="14" s="1"/>
  <c r="M135" i="14"/>
  <c r="N135" i="14" s="1"/>
  <c r="M136" i="14"/>
  <c r="N136" i="14" s="1"/>
  <c r="M137" i="14"/>
  <c r="M138" i="14"/>
  <c r="N138" i="14" s="1"/>
  <c r="M139" i="14"/>
  <c r="N139" i="14" s="1"/>
  <c r="M140" i="14"/>
  <c r="N140" i="14" s="1"/>
  <c r="M141" i="14"/>
  <c r="N141" i="14" s="1"/>
  <c r="M142" i="14"/>
  <c r="N142" i="14" s="1"/>
  <c r="M143" i="14"/>
  <c r="M144" i="14"/>
  <c r="N144" i="14" s="1"/>
  <c r="M145" i="14"/>
  <c r="N145" i="14" s="1"/>
  <c r="M146" i="14"/>
  <c r="M147" i="14"/>
  <c r="N147" i="14" s="1"/>
  <c r="M148" i="14"/>
  <c r="N148" i="14" s="1"/>
  <c r="M149" i="14"/>
  <c r="N149" i="14" s="1"/>
  <c r="M150" i="14"/>
  <c r="N150" i="14" s="1"/>
  <c r="M151" i="14"/>
  <c r="M152" i="14"/>
  <c r="N152" i="14" s="1"/>
  <c r="M153" i="14"/>
  <c r="N153" i="14" s="1"/>
  <c r="M154" i="14"/>
  <c r="N154" i="14" s="1"/>
  <c r="M155" i="14"/>
  <c r="N155" i="14" s="1"/>
  <c r="M156" i="14"/>
  <c r="N156" i="14" s="1"/>
  <c r="M157" i="14"/>
  <c r="N157" i="14" s="1"/>
  <c r="M158" i="14"/>
  <c r="N158" i="14" s="1"/>
  <c r="M159" i="14"/>
  <c r="M160" i="14"/>
  <c r="N160" i="14" s="1"/>
  <c r="M161" i="14"/>
  <c r="N161" i="14" s="1"/>
  <c r="M162" i="14"/>
  <c r="M163" i="14"/>
  <c r="N163" i="14" s="1"/>
  <c r="M164" i="14"/>
  <c r="N164" i="14" s="1"/>
  <c r="M165" i="14"/>
  <c r="N165" i="14" s="1"/>
  <c r="M166" i="14"/>
  <c r="N166" i="14" s="1"/>
  <c r="M167" i="14"/>
  <c r="M168" i="14"/>
  <c r="N168" i="14" s="1"/>
  <c r="M169" i="14"/>
  <c r="N169" i="14" s="1"/>
  <c r="M170" i="14"/>
  <c r="N170" i="14" s="1"/>
  <c r="M171" i="14"/>
  <c r="N171" i="14" s="1"/>
  <c r="M172" i="14"/>
  <c r="N172" i="14" s="1"/>
  <c r="M173" i="14"/>
  <c r="N173" i="14" s="1"/>
  <c r="M174" i="14"/>
  <c r="N174" i="14" s="1"/>
  <c r="M175" i="14"/>
  <c r="M176" i="14"/>
  <c r="N176" i="14" s="1"/>
  <c r="M177" i="14"/>
  <c r="N177" i="14" s="1"/>
  <c r="M178" i="14"/>
  <c r="M179" i="14"/>
  <c r="N179" i="14" s="1"/>
  <c r="M180" i="14"/>
  <c r="N180" i="14" s="1"/>
  <c r="M181" i="14"/>
  <c r="N181" i="14" s="1"/>
  <c r="M182" i="14"/>
  <c r="N182" i="14" s="1"/>
  <c r="M183" i="14"/>
  <c r="M184" i="14"/>
  <c r="N184" i="14" s="1"/>
  <c r="M185" i="14"/>
  <c r="N185" i="14" s="1"/>
  <c r="M186" i="14"/>
  <c r="N186" i="14" s="1"/>
  <c r="M187" i="14"/>
  <c r="N187" i="14" s="1"/>
  <c r="M188" i="14"/>
  <c r="N188" i="14" s="1"/>
  <c r="M189" i="14"/>
  <c r="N189" i="14" s="1"/>
  <c r="M190" i="14"/>
  <c r="N190" i="14" s="1"/>
  <c r="M191" i="14"/>
  <c r="M192" i="14"/>
  <c r="N192" i="14" s="1"/>
  <c r="M193" i="14"/>
  <c r="N193" i="14" s="1"/>
  <c r="M194" i="14"/>
  <c r="M195" i="14"/>
  <c r="N195" i="14" s="1"/>
  <c r="M196" i="14"/>
  <c r="N196" i="14" s="1"/>
  <c r="M197" i="14"/>
  <c r="N197" i="14" s="1"/>
  <c r="M198" i="14"/>
  <c r="N198" i="14" s="1"/>
  <c r="M199" i="14"/>
  <c r="M200" i="14"/>
  <c r="N200" i="14" s="1"/>
  <c r="M201" i="14"/>
  <c r="N201" i="14" s="1"/>
  <c r="M202" i="14"/>
  <c r="N202" i="14" s="1"/>
  <c r="M203" i="14"/>
  <c r="N203" i="14" s="1"/>
  <c r="M204" i="14"/>
  <c r="N204" i="14" s="1"/>
  <c r="M205" i="14"/>
  <c r="N205" i="14" s="1"/>
  <c r="M206" i="14"/>
  <c r="N206" i="14" s="1"/>
  <c r="M207" i="14"/>
  <c r="M208" i="14"/>
  <c r="N208" i="14" s="1"/>
  <c r="M209" i="14"/>
  <c r="N209" i="14" s="1"/>
  <c r="M210" i="14"/>
  <c r="M211" i="14"/>
  <c r="N211" i="14" s="1"/>
  <c r="M212" i="14"/>
  <c r="N212" i="14" s="1"/>
  <c r="M213" i="14"/>
  <c r="N213" i="14" s="1"/>
  <c r="M214" i="14"/>
  <c r="N214" i="14" s="1"/>
  <c r="M215" i="14"/>
  <c r="M216" i="14"/>
  <c r="N216" i="14" s="1"/>
  <c r="M217" i="14"/>
  <c r="N217" i="14" s="1"/>
  <c r="M218" i="14"/>
  <c r="N218" i="14" s="1"/>
  <c r="M219" i="14"/>
  <c r="N219" i="14" s="1"/>
  <c r="M220" i="14"/>
  <c r="N220" i="14" s="1"/>
  <c r="M221" i="14"/>
  <c r="N221" i="14" s="1"/>
  <c r="M222" i="14"/>
  <c r="N222" i="14" s="1"/>
  <c r="M223" i="14"/>
  <c r="M224" i="14"/>
  <c r="N224" i="14" s="1"/>
  <c r="M225" i="14"/>
  <c r="N225" i="14" s="1"/>
  <c r="M226" i="14"/>
  <c r="M227" i="14"/>
  <c r="N227" i="14" s="1"/>
  <c r="M228" i="14"/>
  <c r="N228" i="14" s="1"/>
  <c r="M229" i="14"/>
  <c r="N229" i="14" s="1"/>
  <c r="M230" i="14"/>
  <c r="N230" i="14" s="1"/>
  <c r="M231" i="14"/>
  <c r="M232" i="14"/>
  <c r="N232" i="14" s="1"/>
  <c r="M13" i="14"/>
  <c r="N13" i="14" s="1"/>
  <c r="X13" i="14"/>
  <c r="Y15" i="3"/>
  <c r="Y19" i="3"/>
  <c r="Y22" i="3"/>
  <c r="Y23" i="3"/>
  <c r="Y27" i="3"/>
  <c r="Y30" i="3"/>
  <c r="Y31" i="3"/>
  <c r="Y35" i="3"/>
  <c r="Y38" i="3"/>
  <c r="Y39" i="3"/>
  <c r="Y43" i="3"/>
  <c r="Y46" i="3"/>
  <c r="Y47" i="3"/>
  <c r="Y51" i="3"/>
  <c r="Y54" i="3"/>
  <c r="Y55" i="3"/>
  <c r="Y59" i="3"/>
  <c r="Y62" i="3"/>
  <c r="Y63" i="3"/>
  <c r="Y67" i="3"/>
  <c r="Y70" i="3"/>
  <c r="Y71" i="3"/>
  <c r="Y75" i="3"/>
  <c r="Y78" i="3"/>
  <c r="Y79" i="3"/>
  <c r="Y83" i="3"/>
  <c r="Y86" i="3"/>
  <c r="Y87" i="3"/>
  <c r="Y90" i="3"/>
  <c r="Y91" i="3"/>
  <c r="Y95" i="3"/>
  <c r="Y99" i="3"/>
  <c r="Y100" i="3"/>
  <c r="AH100" i="3" s="1"/>
  <c r="Y102" i="3"/>
  <c r="Y103" i="3"/>
  <c r="Y106" i="3"/>
  <c r="Y107" i="3"/>
  <c r="Y111" i="3"/>
  <c r="Y115" i="3"/>
  <c r="Y116" i="3"/>
  <c r="AH116" i="3" s="1"/>
  <c r="Y118" i="3"/>
  <c r="Y119" i="3"/>
  <c r="Y122" i="3"/>
  <c r="Y123" i="3"/>
  <c r="Y127" i="3"/>
  <c r="Y131" i="3"/>
  <c r="Y132" i="3"/>
  <c r="AH132" i="3" s="1"/>
  <c r="Y134" i="3"/>
  <c r="Y135" i="3"/>
  <c r="Y138" i="3"/>
  <c r="Y139" i="3"/>
  <c r="Y143" i="3"/>
  <c r="Y147" i="3"/>
  <c r="Y148" i="3"/>
  <c r="AH148" i="3" s="1"/>
  <c r="Y150" i="3"/>
  <c r="Y151" i="3"/>
  <c r="Y154" i="3"/>
  <c r="Y155" i="3"/>
  <c r="Y159" i="3"/>
  <c r="Y166" i="3"/>
  <c r="Y170" i="3"/>
  <c r="Y171" i="3"/>
  <c r="Y175" i="3"/>
  <c r="Y176" i="3"/>
  <c r="Y180" i="3"/>
  <c r="AH180" i="3" s="1"/>
  <c r="Y182" i="3"/>
  <c r="Y186" i="3"/>
  <c r="Y187" i="3"/>
  <c r="Y191" i="3"/>
  <c r="Y198" i="3"/>
  <c r="Y202" i="3"/>
  <c r="Y203" i="3"/>
  <c r="Y207" i="3"/>
  <c r="Y208" i="3"/>
  <c r="Y212" i="3"/>
  <c r="Y14" i="3"/>
  <c r="AH201" i="3"/>
  <c r="X15" i="3"/>
  <c r="AO15" i="3" s="1"/>
  <c r="X16" i="3"/>
  <c r="Y16" i="3" s="1"/>
  <c r="X17" i="3"/>
  <c r="Y17" i="3" s="1"/>
  <c r="X18" i="3"/>
  <c r="Y18" i="3" s="1"/>
  <c r="X19" i="3"/>
  <c r="AO19" i="3" s="1"/>
  <c r="X20" i="3"/>
  <c r="Y20" i="3" s="1"/>
  <c r="X21" i="3"/>
  <c r="Y21" i="3" s="1"/>
  <c r="X22" i="3"/>
  <c r="X23" i="3"/>
  <c r="AO23" i="3" s="1"/>
  <c r="X24" i="3"/>
  <c r="Y24" i="3" s="1"/>
  <c r="X25" i="3"/>
  <c r="X26" i="3"/>
  <c r="Y26" i="3" s="1"/>
  <c r="X27" i="3"/>
  <c r="AO27" i="3" s="1"/>
  <c r="X28" i="3"/>
  <c r="Y28" i="3" s="1"/>
  <c r="X29" i="3"/>
  <c r="Y29" i="3" s="1"/>
  <c r="X30" i="3"/>
  <c r="X31" i="3"/>
  <c r="AO31" i="3" s="1"/>
  <c r="X32" i="3"/>
  <c r="Y32" i="3" s="1"/>
  <c r="X33" i="3"/>
  <c r="Y33" i="3" s="1"/>
  <c r="X34" i="3"/>
  <c r="Y34" i="3" s="1"/>
  <c r="X35" i="3"/>
  <c r="AO35" i="3" s="1"/>
  <c r="AP35" i="3" s="1"/>
  <c r="X36" i="3"/>
  <c r="Y36" i="3" s="1"/>
  <c r="X37" i="3"/>
  <c r="X38" i="3"/>
  <c r="AO38" i="3" s="1"/>
  <c r="AP38" i="3" s="1"/>
  <c r="X39" i="3"/>
  <c r="AO39" i="3" s="1"/>
  <c r="AP39" i="3" s="1"/>
  <c r="X40" i="3"/>
  <c r="X41" i="3"/>
  <c r="X42" i="3"/>
  <c r="Y42" i="3" s="1"/>
  <c r="X43" i="3"/>
  <c r="X44" i="3"/>
  <c r="Y44" i="3" s="1"/>
  <c r="AH44" i="3" s="1"/>
  <c r="X45" i="3"/>
  <c r="X46" i="3"/>
  <c r="X47" i="3"/>
  <c r="X48" i="3"/>
  <c r="X49" i="3"/>
  <c r="Y49" i="3" s="1"/>
  <c r="X50" i="3"/>
  <c r="Y50" i="3" s="1"/>
  <c r="X51" i="3"/>
  <c r="X52" i="3"/>
  <c r="Y52" i="3" s="1"/>
  <c r="AH52" i="3" s="1"/>
  <c r="X53" i="3"/>
  <c r="Y53" i="3" s="1"/>
  <c r="X54" i="3"/>
  <c r="X55" i="3"/>
  <c r="X56" i="3"/>
  <c r="X57" i="3"/>
  <c r="X58" i="3"/>
  <c r="Y58" i="3" s="1"/>
  <c r="X59" i="3"/>
  <c r="X60" i="3"/>
  <c r="X61" i="3"/>
  <c r="Y61" i="3" s="1"/>
  <c r="X62" i="3"/>
  <c r="X63" i="3"/>
  <c r="X64" i="3"/>
  <c r="Y64" i="3" s="1"/>
  <c r="X65" i="3"/>
  <c r="X66" i="3"/>
  <c r="Y66" i="3" s="1"/>
  <c r="X67" i="3"/>
  <c r="X68" i="3"/>
  <c r="X69" i="3"/>
  <c r="Y69" i="3" s="1"/>
  <c r="X70" i="3"/>
  <c r="X71" i="3"/>
  <c r="X72" i="3"/>
  <c r="Y72" i="3" s="1"/>
  <c r="X73" i="3"/>
  <c r="Y73" i="3" s="1"/>
  <c r="AH73" i="3" s="1"/>
  <c r="X74" i="3"/>
  <c r="Y74" i="3" s="1"/>
  <c r="X75" i="3"/>
  <c r="X76" i="3"/>
  <c r="X77" i="3"/>
  <c r="Y77" i="3" s="1"/>
  <c r="X78" i="3"/>
  <c r="X79" i="3"/>
  <c r="X80" i="3"/>
  <c r="Y80" i="3" s="1"/>
  <c r="X81" i="3"/>
  <c r="Y81" i="3" s="1"/>
  <c r="AH81" i="3" s="1"/>
  <c r="X82" i="3"/>
  <c r="Y82" i="3" s="1"/>
  <c r="X83" i="3"/>
  <c r="X84" i="3"/>
  <c r="X85" i="3"/>
  <c r="Y85" i="3" s="1"/>
  <c r="X86" i="3"/>
  <c r="X87" i="3"/>
  <c r="X88" i="3"/>
  <c r="Y88" i="3" s="1"/>
  <c r="X89" i="3"/>
  <c r="X90" i="3"/>
  <c r="X91" i="3"/>
  <c r="X92" i="3"/>
  <c r="Y92" i="3" s="1"/>
  <c r="AH92" i="3" s="1"/>
  <c r="X93" i="3"/>
  <c r="Y93" i="3" s="1"/>
  <c r="X94" i="3"/>
  <c r="Y94" i="3" s="1"/>
  <c r="X95" i="3"/>
  <c r="X96" i="3"/>
  <c r="AO96" i="3" s="1"/>
  <c r="AP96" i="3" s="1"/>
  <c r="X97" i="3"/>
  <c r="Y97" i="3" s="1"/>
  <c r="AH97" i="3" s="1"/>
  <c r="X98" i="3"/>
  <c r="X99" i="3"/>
  <c r="X100" i="3"/>
  <c r="AO100" i="3" s="1"/>
  <c r="AP100" i="3" s="1"/>
  <c r="X101" i="3"/>
  <c r="Y101" i="3" s="1"/>
  <c r="X102" i="3"/>
  <c r="X103" i="3"/>
  <c r="X104" i="3"/>
  <c r="X105" i="3"/>
  <c r="Y105" i="3" s="1"/>
  <c r="AH105" i="3" s="1"/>
  <c r="X106" i="3"/>
  <c r="X107" i="3"/>
  <c r="X108" i="3"/>
  <c r="X109" i="3"/>
  <c r="Y109" i="3" s="1"/>
  <c r="X110" i="3"/>
  <c r="Y110" i="3" s="1"/>
  <c r="X111" i="3"/>
  <c r="X112" i="3"/>
  <c r="AO112" i="3" s="1"/>
  <c r="AP112" i="3" s="1"/>
  <c r="X113" i="3"/>
  <c r="Y113" i="3" s="1"/>
  <c r="AH113" i="3" s="1"/>
  <c r="X114" i="3"/>
  <c r="Y114" i="3" s="1"/>
  <c r="X115" i="3"/>
  <c r="X116" i="3"/>
  <c r="X117" i="3"/>
  <c r="Y117" i="3" s="1"/>
  <c r="X118" i="3"/>
  <c r="X119" i="3"/>
  <c r="X120" i="3"/>
  <c r="X121" i="3"/>
  <c r="X122" i="3"/>
  <c r="X123" i="3"/>
  <c r="X124" i="3"/>
  <c r="Y124" i="3" s="1"/>
  <c r="AH124" i="3" s="1"/>
  <c r="X125" i="3"/>
  <c r="Y125" i="3" s="1"/>
  <c r="X126" i="3"/>
  <c r="Y126" i="3" s="1"/>
  <c r="X127" i="3"/>
  <c r="X128" i="3"/>
  <c r="Y128" i="3" s="1"/>
  <c r="AH128" i="3" s="1"/>
  <c r="X129" i="3"/>
  <c r="X130" i="3"/>
  <c r="X131" i="3"/>
  <c r="X132" i="3"/>
  <c r="X133" i="3"/>
  <c r="Y133" i="3" s="1"/>
  <c r="X134" i="3"/>
  <c r="X135" i="3"/>
  <c r="X136" i="3"/>
  <c r="Y136" i="3" s="1"/>
  <c r="X137" i="3"/>
  <c r="X138" i="3"/>
  <c r="X139" i="3"/>
  <c r="X140" i="3"/>
  <c r="Y140" i="3" s="1"/>
  <c r="AH140" i="3" s="1"/>
  <c r="X141" i="3"/>
  <c r="Y141" i="3" s="1"/>
  <c r="X142" i="3"/>
  <c r="Y142" i="3" s="1"/>
  <c r="X143" i="3"/>
  <c r="X144" i="3"/>
  <c r="Y144" i="3" s="1"/>
  <c r="AH144" i="3" s="1"/>
  <c r="X145" i="3"/>
  <c r="X146" i="3"/>
  <c r="Y146" i="3" s="1"/>
  <c r="X147" i="3"/>
  <c r="X148" i="3"/>
  <c r="X149" i="3"/>
  <c r="Y149" i="3" s="1"/>
  <c r="X150" i="3"/>
  <c r="X151" i="3"/>
  <c r="X152" i="3"/>
  <c r="Y152" i="3" s="1"/>
  <c r="X153" i="3"/>
  <c r="X154" i="3"/>
  <c r="X155" i="3"/>
  <c r="X156" i="3"/>
  <c r="X157" i="3"/>
  <c r="Y157" i="3" s="1"/>
  <c r="X158" i="3"/>
  <c r="Y158" i="3" s="1"/>
  <c r="X159" i="3"/>
  <c r="X160" i="3"/>
  <c r="Y160" i="3" s="1"/>
  <c r="AH160" i="3" s="1"/>
  <c r="X161" i="3"/>
  <c r="Y161" i="3" s="1"/>
  <c r="AH161" i="3" s="1"/>
  <c r="X162" i="3"/>
  <c r="X163" i="3"/>
  <c r="X164" i="3"/>
  <c r="Y164" i="3" s="1"/>
  <c r="AH164" i="3" s="1"/>
  <c r="X165" i="3"/>
  <c r="Y165" i="3" s="1"/>
  <c r="X166" i="3"/>
  <c r="X167" i="3"/>
  <c r="Y167" i="3" s="1"/>
  <c r="AH167" i="3" s="1"/>
  <c r="X168" i="3"/>
  <c r="X169" i="3"/>
  <c r="Y169" i="3" s="1"/>
  <c r="AH169" i="3" s="1"/>
  <c r="X170" i="3"/>
  <c r="X171" i="3"/>
  <c r="X172" i="3"/>
  <c r="Y172" i="3" s="1"/>
  <c r="AH172" i="3" s="1"/>
  <c r="X173" i="3"/>
  <c r="Y173" i="3" s="1"/>
  <c r="AH173" i="3" s="1"/>
  <c r="X174" i="3"/>
  <c r="Y174" i="3" s="1"/>
  <c r="X175" i="3"/>
  <c r="X176" i="3"/>
  <c r="AO176" i="3" s="1"/>
  <c r="AP176" i="3" s="1"/>
  <c r="X177" i="3"/>
  <c r="Y177" i="3" s="1"/>
  <c r="AH177" i="3" s="1"/>
  <c r="X178" i="3"/>
  <c r="Y178" i="3" s="1"/>
  <c r="X179" i="3"/>
  <c r="X180" i="3"/>
  <c r="X181" i="3"/>
  <c r="Y181" i="3" s="1"/>
  <c r="AH181" i="3" s="1"/>
  <c r="X182" i="3"/>
  <c r="X183" i="3"/>
  <c r="Y183" i="3" s="1"/>
  <c r="AH183" i="3" s="1"/>
  <c r="X184" i="3"/>
  <c r="X185" i="3"/>
  <c r="X186" i="3"/>
  <c r="X187" i="3"/>
  <c r="X188" i="3"/>
  <c r="Y188" i="3" s="1"/>
  <c r="X189" i="3"/>
  <c r="Y189" i="3" s="1"/>
  <c r="X190" i="3"/>
  <c r="Y190" i="3" s="1"/>
  <c r="X191" i="3"/>
  <c r="X192" i="3"/>
  <c r="Y192" i="3" s="1"/>
  <c r="AH192" i="3" s="1"/>
  <c r="X193" i="3"/>
  <c r="X194" i="3"/>
  <c r="X195" i="3"/>
  <c r="X196" i="3"/>
  <c r="Y196" i="3" s="1"/>
  <c r="AH196" i="3" s="1"/>
  <c r="X197" i="3"/>
  <c r="Y197" i="3" s="1"/>
  <c r="X198" i="3"/>
  <c r="X199" i="3"/>
  <c r="Y199" i="3" s="1"/>
  <c r="AH199" i="3" s="1"/>
  <c r="X200" i="3"/>
  <c r="Y200" i="3" s="1"/>
  <c r="AH200" i="3" s="1"/>
  <c r="X201" i="3"/>
  <c r="Y201" i="3" s="1"/>
  <c r="X202" i="3"/>
  <c r="X203" i="3"/>
  <c r="X204" i="3"/>
  <c r="X205" i="3"/>
  <c r="Y205" i="3" s="1"/>
  <c r="AH205" i="3" s="1"/>
  <c r="X206" i="3"/>
  <c r="Y206" i="3" s="1"/>
  <c r="X207" i="3"/>
  <c r="X208" i="3"/>
  <c r="X209" i="3"/>
  <c r="Y209" i="3" s="1"/>
  <c r="AH209" i="3" s="1"/>
  <c r="X210" i="3"/>
  <c r="Y210" i="3" s="1"/>
  <c r="X211" i="3"/>
  <c r="X212" i="3"/>
  <c r="AO212" i="3" s="1"/>
  <c r="AP212" i="3" s="1"/>
  <c r="X213" i="3"/>
  <c r="Y213" i="3" s="1"/>
  <c r="AH213" i="3" s="1"/>
  <c r="X14" i="3"/>
  <c r="R15" i="3"/>
  <c r="R16" i="3"/>
  <c r="R17" i="3"/>
  <c r="R18" i="3"/>
  <c r="R19" i="3"/>
  <c r="R20" i="3"/>
  <c r="R21" i="3"/>
  <c r="R22" i="3"/>
  <c r="R23" i="3"/>
  <c r="R24" i="3"/>
  <c r="R25" i="3"/>
  <c r="R26" i="3"/>
  <c r="R27" i="3"/>
  <c r="R28" i="3"/>
  <c r="R29" i="3"/>
  <c r="R30" i="3"/>
  <c r="R31" i="3"/>
  <c r="R32" i="3"/>
  <c r="R33" i="3"/>
  <c r="R34" i="3"/>
  <c r="R35" i="3"/>
  <c r="R36" i="3"/>
  <c r="R37" i="3"/>
  <c r="R38" i="3"/>
  <c r="R39" i="3"/>
  <c r="R40" i="3"/>
  <c r="R41" i="3"/>
  <c r="R42" i="3"/>
  <c r="R43" i="3"/>
  <c r="R44" i="3"/>
  <c r="R45" i="3"/>
  <c r="R46" i="3"/>
  <c r="R47" i="3"/>
  <c r="R48" i="3"/>
  <c r="R49" i="3"/>
  <c r="R50" i="3"/>
  <c r="R51" i="3"/>
  <c r="R52" i="3"/>
  <c r="R53" i="3"/>
  <c r="R54" i="3"/>
  <c r="R55" i="3"/>
  <c r="R56" i="3"/>
  <c r="R57" i="3"/>
  <c r="R58" i="3"/>
  <c r="R59" i="3"/>
  <c r="R60" i="3"/>
  <c r="R61" i="3"/>
  <c r="R62" i="3"/>
  <c r="R63" i="3"/>
  <c r="R64" i="3"/>
  <c r="R65" i="3"/>
  <c r="R66" i="3"/>
  <c r="R67" i="3"/>
  <c r="R68" i="3"/>
  <c r="R69" i="3"/>
  <c r="R70" i="3"/>
  <c r="R71" i="3"/>
  <c r="R72" i="3"/>
  <c r="R73" i="3"/>
  <c r="R74" i="3"/>
  <c r="R75" i="3"/>
  <c r="R76" i="3"/>
  <c r="R77" i="3"/>
  <c r="R78" i="3"/>
  <c r="R79" i="3"/>
  <c r="R80" i="3"/>
  <c r="R81" i="3"/>
  <c r="R82" i="3"/>
  <c r="R83" i="3"/>
  <c r="R84" i="3"/>
  <c r="R85" i="3"/>
  <c r="R86" i="3"/>
  <c r="R87" i="3"/>
  <c r="R88" i="3"/>
  <c r="R89" i="3"/>
  <c r="R90" i="3"/>
  <c r="R91" i="3"/>
  <c r="R92" i="3"/>
  <c r="R93" i="3"/>
  <c r="R94" i="3"/>
  <c r="R95" i="3"/>
  <c r="R96" i="3"/>
  <c r="R97" i="3"/>
  <c r="R98" i="3"/>
  <c r="R99" i="3"/>
  <c r="R100" i="3"/>
  <c r="R101" i="3"/>
  <c r="R102" i="3"/>
  <c r="R103" i="3"/>
  <c r="R104" i="3"/>
  <c r="R105" i="3"/>
  <c r="R106" i="3"/>
  <c r="R107" i="3"/>
  <c r="R108" i="3"/>
  <c r="R109" i="3"/>
  <c r="R110" i="3"/>
  <c r="R111" i="3"/>
  <c r="R112" i="3"/>
  <c r="R113" i="3"/>
  <c r="R114" i="3"/>
  <c r="R115" i="3"/>
  <c r="R116" i="3"/>
  <c r="R117" i="3"/>
  <c r="R118" i="3"/>
  <c r="R119" i="3"/>
  <c r="R120" i="3"/>
  <c r="R121" i="3"/>
  <c r="R122" i="3"/>
  <c r="R123" i="3"/>
  <c r="R124" i="3"/>
  <c r="R125" i="3"/>
  <c r="R126" i="3"/>
  <c r="R127" i="3"/>
  <c r="R128" i="3"/>
  <c r="R129" i="3"/>
  <c r="R130" i="3"/>
  <c r="R131" i="3"/>
  <c r="R132" i="3"/>
  <c r="R133" i="3"/>
  <c r="R134" i="3"/>
  <c r="R135" i="3"/>
  <c r="R136" i="3"/>
  <c r="R137" i="3"/>
  <c r="R138" i="3"/>
  <c r="R139" i="3"/>
  <c r="R140" i="3"/>
  <c r="R141" i="3"/>
  <c r="R142" i="3"/>
  <c r="R143" i="3"/>
  <c r="R144" i="3"/>
  <c r="R145" i="3"/>
  <c r="R146" i="3"/>
  <c r="R147" i="3"/>
  <c r="R148" i="3"/>
  <c r="R149" i="3"/>
  <c r="R150" i="3"/>
  <c r="R151" i="3"/>
  <c r="R152" i="3"/>
  <c r="R153" i="3"/>
  <c r="R154" i="3"/>
  <c r="R155" i="3"/>
  <c r="R156" i="3"/>
  <c r="R157" i="3"/>
  <c r="R158" i="3"/>
  <c r="R159" i="3"/>
  <c r="R160" i="3"/>
  <c r="R161" i="3"/>
  <c r="R162" i="3"/>
  <c r="R163" i="3"/>
  <c r="R164" i="3"/>
  <c r="R165" i="3"/>
  <c r="R166" i="3"/>
  <c r="R167" i="3"/>
  <c r="R168" i="3"/>
  <c r="R169" i="3"/>
  <c r="R170" i="3"/>
  <c r="R171" i="3"/>
  <c r="R172" i="3"/>
  <c r="R173" i="3"/>
  <c r="R174" i="3"/>
  <c r="R175" i="3"/>
  <c r="R176" i="3"/>
  <c r="R177" i="3"/>
  <c r="R178" i="3"/>
  <c r="R179" i="3"/>
  <c r="R180" i="3"/>
  <c r="R181" i="3"/>
  <c r="R182" i="3"/>
  <c r="R183" i="3"/>
  <c r="R184" i="3"/>
  <c r="R185" i="3"/>
  <c r="R186" i="3"/>
  <c r="R187" i="3"/>
  <c r="R188" i="3"/>
  <c r="R189" i="3"/>
  <c r="R190" i="3"/>
  <c r="R191" i="3"/>
  <c r="R192" i="3"/>
  <c r="R193" i="3"/>
  <c r="R194" i="3"/>
  <c r="R195" i="3"/>
  <c r="R196" i="3"/>
  <c r="R197" i="3"/>
  <c r="R198" i="3"/>
  <c r="R199" i="3"/>
  <c r="R200" i="3"/>
  <c r="R201" i="3"/>
  <c r="R202" i="3"/>
  <c r="R203" i="3"/>
  <c r="R204" i="3"/>
  <c r="R205" i="3"/>
  <c r="R206" i="3"/>
  <c r="R207" i="3"/>
  <c r="R208" i="3"/>
  <c r="R209" i="3"/>
  <c r="R210" i="3"/>
  <c r="R211" i="3"/>
  <c r="R212" i="3"/>
  <c r="R213" i="3"/>
  <c r="N17" i="13"/>
  <c r="T17" i="13" s="1"/>
  <c r="N25" i="13"/>
  <c r="T25" i="13" s="1"/>
  <c r="N33" i="13"/>
  <c r="T33" i="13" s="1"/>
  <c r="N41" i="13"/>
  <c r="O13" i="5"/>
  <c r="O14" i="5"/>
  <c r="O15" i="5"/>
  <c r="O16" i="5"/>
  <c r="O17" i="5"/>
  <c r="O18" i="5"/>
  <c r="O19" i="5"/>
  <c r="O20" i="5"/>
  <c r="O21" i="5"/>
  <c r="O22" i="5"/>
  <c r="O23" i="5"/>
  <c r="O24" i="5"/>
  <c r="O25" i="5"/>
  <c r="O26" i="5"/>
  <c r="O27" i="5"/>
  <c r="O28" i="5"/>
  <c r="O29" i="5"/>
  <c r="O30" i="5"/>
  <c r="O31" i="5"/>
  <c r="O32" i="5"/>
  <c r="O33" i="5"/>
  <c r="O34" i="5"/>
  <c r="O35" i="5"/>
  <c r="O36" i="5"/>
  <c r="O37" i="5"/>
  <c r="O38" i="5"/>
  <c r="O39" i="5"/>
  <c r="O40" i="5"/>
  <c r="O41" i="5"/>
  <c r="O42" i="5"/>
  <c r="O43" i="5"/>
  <c r="O44" i="5"/>
  <c r="O45" i="5"/>
  <c r="O46" i="5"/>
  <c r="O47" i="5"/>
  <c r="O48" i="5"/>
  <c r="O49" i="5"/>
  <c r="O50" i="5"/>
  <c r="O51" i="5"/>
  <c r="O52" i="5"/>
  <c r="O53" i="5"/>
  <c r="O54" i="5"/>
  <c r="O55" i="5"/>
  <c r="O56" i="5"/>
  <c r="O57" i="5"/>
  <c r="O58" i="5"/>
  <c r="O59" i="5"/>
  <c r="O60" i="5"/>
  <c r="O61" i="5"/>
  <c r="O62" i="5"/>
  <c r="O63" i="5"/>
  <c r="O64" i="5"/>
  <c r="O65" i="5"/>
  <c r="O66" i="5"/>
  <c r="O67" i="5"/>
  <c r="O68" i="5"/>
  <c r="O69" i="5"/>
  <c r="O70" i="5"/>
  <c r="O71" i="5"/>
  <c r="O72" i="5"/>
  <c r="O73" i="5"/>
  <c r="O74" i="5"/>
  <c r="O75" i="5"/>
  <c r="O76" i="5"/>
  <c r="O77" i="5"/>
  <c r="O78" i="5"/>
  <c r="O79" i="5"/>
  <c r="O80" i="5"/>
  <c r="O81" i="5"/>
  <c r="O82" i="5"/>
  <c r="O83" i="5"/>
  <c r="O84" i="5"/>
  <c r="O85" i="5"/>
  <c r="O86" i="5"/>
  <c r="O87" i="5"/>
  <c r="O88" i="5"/>
  <c r="O89" i="5"/>
  <c r="O90" i="5"/>
  <c r="O91" i="5"/>
  <c r="O92" i="5"/>
  <c r="O93" i="5"/>
  <c r="O94" i="5"/>
  <c r="O95" i="5"/>
  <c r="O96" i="5"/>
  <c r="O97" i="5"/>
  <c r="O98" i="5"/>
  <c r="O99" i="5"/>
  <c r="O100" i="5"/>
  <c r="O101" i="5"/>
  <c r="O102" i="5"/>
  <c r="O103" i="5"/>
  <c r="O104" i="5"/>
  <c r="O105" i="5"/>
  <c r="O106" i="5"/>
  <c r="O107" i="5"/>
  <c r="O108" i="5"/>
  <c r="O109" i="5"/>
  <c r="O110" i="5"/>
  <c r="O111" i="5"/>
  <c r="O112" i="5"/>
  <c r="O113" i="5"/>
  <c r="O114" i="5"/>
  <c r="O115" i="5"/>
  <c r="O116" i="5"/>
  <c r="O117" i="5"/>
  <c r="O118" i="5"/>
  <c r="O119" i="5"/>
  <c r="O120" i="5"/>
  <c r="O121" i="5"/>
  <c r="O122" i="5"/>
  <c r="O123" i="5"/>
  <c r="O124" i="5"/>
  <c r="O125" i="5"/>
  <c r="O126" i="5"/>
  <c r="O127" i="5"/>
  <c r="O128" i="5"/>
  <c r="O129" i="5"/>
  <c r="O130" i="5"/>
  <c r="O131" i="5"/>
  <c r="O132" i="5"/>
  <c r="O133" i="5"/>
  <c r="O134" i="5"/>
  <c r="O135" i="5"/>
  <c r="O136" i="5"/>
  <c r="O137" i="5"/>
  <c r="O138" i="5"/>
  <c r="O139" i="5"/>
  <c r="O140" i="5"/>
  <c r="O141" i="5"/>
  <c r="O142" i="5"/>
  <c r="O143" i="5"/>
  <c r="O144" i="5"/>
  <c r="O145" i="5"/>
  <c r="O146" i="5"/>
  <c r="O147" i="5"/>
  <c r="O148" i="5"/>
  <c r="O149" i="5"/>
  <c r="O150" i="5"/>
  <c r="O151" i="5"/>
  <c r="O152" i="5"/>
  <c r="O153" i="5"/>
  <c r="O154" i="5"/>
  <c r="O155" i="5"/>
  <c r="O156" i="5"/>
  <c r="O157" i="5"/>
  <c r="O158" i="5"/>
  <c r="O159" i="5"/>
  <c r="O160" i="5"/>
  <c r="O161" i="5"/>
  <c r="O162" i="5"/>
  <c r="O163" i="5"/>
  <c r="O164" i="5"/>
  <c r="O165" i="5"/>
  <c r="O166" i="5"/>
  <c r="O167" i="5"/>
  <c r="O168" i="5"/>
  <c r="O169" i="5"/>
  <c r="O170" i="5"/>
  <c r="O171" i="5"/>
  <c r="O172" i="5"/>
  <c r="O173" i="5"/>
  <c r="O174" i="5"/>
  <c r="O175" i="5"/>
  <c r="O176" i="5"/>
  <c r="O177" i="5"/>
  <c r="O178" i="5"/>
  <c r="O179" i="5"/>
  <c r="O180" i="5"/>
  <c r="O181" i="5"/>
  <c r="O182" i="5"/>
  <c r="O183" i="5"/>
  <c r="O184" i="5"/>
  <c r="O185" i="5"/>
  <c r="O186" i="5"/>
  <c r="O187" i="5"/>
  <c r="O188" i="5"/>
  <c r="O189" i="5"/>
  <c r="O190" i="5"/>
  <c r="O191" i="5"/>
  <c r="O192" i="5"/>
  <c r="O193" i="5"/>
  <c r="O194" i="5"/>
  <c r="O195" i="5"/>
  <c r="O196" i="5"/>
  <c r="O197" i="5"/>
  <c r="O198" i="5"/>
  <c r="O199" i="5"/>
  <c r="O200" i="5"/>
  <c r="O201" i="5"/>
  <c r="O202" i="5"/>
  <c r="O203" i="5"/>
  <c r="O204" i="5"/>
  <c r="O205" i="5"/>
  <c r="O206" i="5"/>
  <c r="O207" i="5"/>
  <c r="O208" i="5"/>
  <c r="O209" i="5"/>
  <c r="O210" i="5"/>
  <c r="O211" i="5"/>
  <c r="O212" i="5"/>
  <c r="N14" i="5"/>
  <c r="N15" i="5"/>
  <c r="N16" i="5"/>
  <c r="Z16" i="5" s="1"/>
  <c r="N17" i="5"/>
  <c r="Z17" i="5" s="1"/>
  <c r="N18" i="5"/>
  <c r="N19" i="5"/>
  <c r="Z19" i="5" s="1"/>
  <c r="N20" i="5"/>
  <c r="N21" i="5"/>
  <c r="N22" i="5"/>
  <c r="Z22" i="5" s="1"/>
  <c r="N23" i="5"/>
  <c r="Z23" i="5" s="1"/>
  <c r="N24" i="5"/>
  <c r="Z24" i="5" s="1"/>
  <c r="N25" i="5"/>
  <c r="Z25" i="5" s="1"/>
  <c r="N26" i="5"/>
  <c r="N27" i="5"/>
  <c r="N28" i="5"/>
  <c r="N29" i="5"/>
  <c r="N30" i="5"/>
  <c r="Z30" i="5" s="1"/>
  <c r="N31" i="5"/>
  <c r="N32" i="5"/>
  <c r="Z32" i="5" s="1"/>
  <c r="N33" i="5"/>
  <c r="N34" i="5"/>
  <c r="Z34" i="5" s="1"/>
  <c r="N35" i="5"/>
  <c r="Z35" i="5" s="1"/>
  <c r="N36" i="5"/>
  <c r="Z36" i="5" s="1"/>
  <c r="N37" i="5"/>
  <c r="Z37" i="5" s="1"/>
  <c r="N38" i="5"/>
  <c r="N39" i="5"/>
  <c r="Z39" i="5" s="1"/>
  <c r="N40" i="5"/>
  <c r="N41" i="5"/>
  <c r="Z41" i="5" s="1"/>
  <c r="N42" i="5"/>
  <c r="Z42" i="5" s="1"/>
  <c r="N43" i="5"/>
  <c r="N44" i="5"/>
  <c r="N45" i="5"/>
  <c r="N46" i="5"/>
  <c r="Z46" i="5" s="1"/>
  <c r="N47" i="5"/>
  <c r="N48" i="5"/>
  <c r="Z48" i="5" s="1"/>
  <c r="N49" i="5"/>
  <c r="Z49" i="5" s="1"/>
  <c r="N50" i="5"/>
  <c r="Z50" i="5" s="1"/>
  <c r="N51" i="5"/>
  <c r="N52" i="5"/>
  <c r="N53" i="5"/>
  <c r="Z53" i="5" s="1"/>
  <c r="N54" i="5"/>
  <c r="N55" i="5"/>
  <c r="Z55" i="5" s="1"/>
  <c r="N56" i="5"/>
  <c r="Z56" i="5" s="1"/>
  <c r="N57" i="5"/>
  <c r="Z57" i="5" s="1"/>
  <c r="N58" i="5"/>
  <c r="N59" i="5"/>
  <c r="Z59" i="5" s="1"/>
  <c r="N60" i="5"/>
  <c r="N61" i="5"/>
  <c r="Z61" i="5" s="1"/>
  <c r="N62" i="5"/>
  <c r="Z62" i="5" s="1"/>
  <c r="N63" i="5"/>
  <c r="N64" i="5"/>
  <c r="Z64" i="5" s="1"/>
  <c r="N65" i="5"/>
  <c r="Z65" i="5" s="1"/>
  <c r="N66" i="5"/>
  <c r="N67" i="5"/>
  <c r="N68" i="5"/>
  <c r="N69" i="5"/>
  <c r="Z69" i="5" s="1"/>
  <c r="N70" i="5"/>
  <c r="Z70" i="5" s="1"/>
  <c r="N71" i="5"/>
  <c r="Z71" i="5" s="1"/>
  <c r="N72" i="5"/>
  <c r="Z72" i="5" s="1"/>
  <c r="N73" i="5"/>
  <c r="Z73" i="5" s="1"/>
  <c r="N74" i="5"/>
  <c r="Z74" i="5" s="1"/>
  <c r="N75" i="5"/>
  <c r="N76" i="5"/>
  <c r="N77" i="5"/>
  <c r="Z77" i="5" s="1"/>
  <c r="N78" i="5"/>
  <c r="Z78" i="5" s="1"/>
  <c r="N79" i="5"/>
  <c r="Z79" i="5" s="1"/>
  <c r="N80" i="5"/>
  <c r="Z80" i="5" s="1"/>
  <c r="N81" i="5"/>
  <c r="Z81" i="5" s="1"/>
  <c r="N82" i="5"/>
  <c r="Z82" i="5" s="1"/>
  <c r="N83" i="5"/>
  <c r="N84" i="5"/>
  <c r="N85" i="5"/>
  <c r="Z85" i="5" s="1"/>
  <c r="N86" i="5"/>
  <c r="N87" i="5"/>
  <c r="Z87" i="5" s="1"/>
  <c r="N88" i="5"/>
  <c r="Z88" i="5" s="1"/>
  <c r="N89" i="5"/>
  <c r="Z89" i="5" s="1"/>
  <c r="N90" i="5"/>
  <c r="N91" i="5"/>
  <c r="N92" i="5"/>
  <c r="N93" i="5"/>
  <c r="Z93" i="5" s="1"/>
  <c r="N94" i="5"/>
  <c r="Z94" i="5" s="1"/>
  <c r="N95" i="5"/>
  <c r="N96" i="5"/>
  <c r="Z96" i="5" s="1"/>
  <c r="N97" i="5"/>
  <c r="Z97" i="5" s="1"/>
  <c r="N98" i="5"/>
  <c r="N99" i="5"/>
  <c r="Z99" i="5" s="1"/>
  <c r="N100" i="5"/>
  <c r="N101" i="5"/>
  <c r="Z101" i="5" s="1"/>
  <c r="N102" i="5"/>
  <c r="Z102" i="5" s="1"/>
  <c r="N103" i="5"/>
  <c r="Z103" i="5" s="1"/>
  <c r="N104" i="5"/>
  <c r="Z104" i="5" s="1"/>
  <c r="N105" i="5"/>
  <c r="Z105" i="5" s="1"/>
  <c r="N106" i="5"/>
  <c r="Z106" i="5" s="1"/>
  <c r="N107" i="5"/>
  <c r="N108" i="5"/>
  <c r="N109" i="5"/>
  <c r="Z109" i="5" s="1"/>
  <c r="N110" i="5"/>
  <c r="Z110" i="5" s="1"/>
  <c r="N111" i="5"/>
  <c r="N112" i="5"/>
  <c r="Z112" i="5" s="1"/>
  <c r="N113" i="5"/>
  <c r="Z113" i="5" s="1"/>
  <c r="N114" i="5"/>
  <c r="Z114" i="5" s="1"/>
  <c r="N115" i="5"/>
  <c r="N116" i="5"/>
  <c r="N117" i="5"/>
  <c r="Z117" i="5" s="1"/>
  <c r="N118" i="5"/>
  <c r="N119" i="5"/>
  <c r="Z119" i="5" s="1"/>
  <c r="N120" i="5"/>
  <c r="Z120" i="5" s="1"/>
  <c r="N121" i="5"/>
  <c r="Z121" i="5" s="1"/>
  <c r="N122" i="5"/>
  <c r="Z122" i="5" s="1"/>
  <c r="N123" i="5"/>
  <c r="Z123" i="5" s="1"/>
  <c r="N124" i="5"/>
  <c r="N125" i="5"/>
  <c r="Z125" i="5" s="1"/>
  <c r="N126" i="5"/>
  <c r="Z126" i="5" s="1"/>
  <c r="N127" i="5"/>
  <c r="N128" i="5"/>
  <c r="Z128" i="5" s="1"/>
  <c r="N129" i="5"/>
  <c r="Z129" i="5" s="1"/>
  <c r="N130" i="5"/>
  <c r="N131" i="5"/>
  <c r="N132" i="5"/>
  <c r="N133" i="5"/>
  <c r="Z133" i="5" s="1"/>
  <c r="N134" i="5"/>
  <c r="Z134" i="5" s="1"/>
  <c r="N135" i="5"/>
  <c r="Z135" i="5" s="1"/>
  <c r="N136" i="5"/>
  <c r="Z136" i="5" s="1"/>
  <c r="N137" i="5"/>
  <c r="Z137" i="5" s="1"/>
  <c r="N138" i="5"/>
  <c r="Z138" i="5" s="1"/>
  <c r="N139" i="5"/>
  <c r="N140" i="5"/>
  <c r="N141" i="5"/>
  <c r="Z141" i="5" s="1"/>
  <c r="N142" i="5"/>
  <c r="Z142" i="5" s="1"/>
  <c r="N143" i="5"/>
  <c r="Z143" i="5" s="1"/>
  <c r="N144" i="5"/>
  <c r="Z144" i="5" s="1"/>
  <c r="N145" i="5"/>
  <c r="Z145" i="5" s="1"/>
  <c r="N146" i="5"/>
  <c r="Z146" i="5" s="1"/>
  <c r="N147" i="5"/>
  <c r="N148" i="5"/>
  <c r="N149" i="5"/>
  <c r="Z149" i="5" s="1"/>
  <c r="N150" i="5"/>
  <c r="N151" i="5"/>
  <c r="Z151" i="5" s="1"/>
  <c r="N152" i="5"/>
  <c r="Z152" i="5" s="1"/>
  <c r="N153" i="5"/>
  <c r="Z153" i="5" s="1"/>
  <c r="N154" i="5"/>
  <c r="Z154" i="5" s="1"/>
  <c r="N155" i="5"/>
  <c r="N156" i="5"/>
  <c r="N157" i="5"/>
  <c r="Z157" i="5" s="1"/>
  <c r="N158" i="5"/>
  <c r="Z158" i="5" s="1"/>
  <c r="N159" i="5"/>
  <c r="N160" i="5"/>
  <c r="N161" i="5"/>
  <c r="N162" i="5"/>
  <c r="Z162" i="5" s="1"/>
  <c r="N163" i="5"/>
  <c r="Z163" i="5" s="1"/>
  <c r="N164" i="5"/>
  <c r="Z164" i="5" s="1"/>
  <c r="N165" i="5"/>
  <c r="Z165" i="5" s="1"/>
  <c r="N166" i="5"/>
  <c r="N167" i="5"/>
  <c r="N168" i="5"/>
  <c r="N169" i="5"/>
  <c r="Z169" i="5" s="1"/>
  <c r="N170" i="5"/>
  <c r="Z170" i="5" s="1"/>
  <c r="N171" i="5"/>
  <c r="N172" i="5"/>
  <c r="N173" i="5"/>
  <c r="Z173" i="5" s="1"/>
  <c r="N174" i="5"/>
  <c r="Z174" i="5" s="1"/>
  <c r="N175" i="5"/>
  <c r="N176" i="5"/>
  <c r="N177" i="5"/>
  <c r="N178" i="5"/>
  <c r="Z178" i="5" s="1"/>
  <c r="N179" i="5"/>
  <c r="Z179" i="5" s="1"/>
  <c r="N180" i="5"/>
  <c r="Z180" i="5" s="1"/>
  <c r="N181" i="5"/>
  <c r="N182" i="5"/>
  <c r="Z182" i="5" s="1"/>
  <c r="N183" i="5"/>
  <c r="Z183" i="5" s="1"/>
  <c r="N184" i="5"/>
  <c r="N185" i="5"/>
  <c r="Z185" i="5" s="1"/>
  <c r="N186" i="5"/>
  <c r="N187" i="5"/>
  <c r="Z187" i="5" s="1"/>
  <c r="N188" i="5"/>
  <c r="N189" i="5"/>
  <c r="Z189" i="5" s="1"/>
  <c r="N190" i="5"/>
  <c r="Z190" i="5" s="1"/>
  <c r="N191" i="5"/>
  <c r="N192" i="5"/>
  <c r="N193" i="5"/>
  <c r="N194" i="5"/>
  <c r="Z194" i="5" s="1"/>
  <c r="N195" i="5"/>
  <c r="N196" i="5"/>
  <c r="Z196" i="5" s="1"/>
  <c r="N197" i="5"/>
  <c r="Z197" i="5" s="1"/>
  <c r="N198" i="5"/>
  <c r="Z198" i="5" s="1"/>
  <c r="N199" i="5"/>
  <c r="N200" i="5"/>
  <c r="N201" i="5"/>
  <c r="Z201" i="5" s="1"/>
  <c r="N202" i="5"/>
  <c r="Z202" i="5" s="1"/>
  <c r="N203" i="5"/>
  <c r="Z203" i="5" s="1"/>
  <c r="N204" i="5"/>
  <c r="N205" i="5"/>
  <c r="Z205" i="5" s="1"/>
  <c r="N206" i="5"/>
  <c r="N207" i="5"/>
  <c r="N208" i="5"/>
  <c r="N209" i="5"/>
  <c r="N210" i="5"/>
  <c r="Z210" i="5" s="1"/>
  <c r="N211" i="5"/>
  <c r="Z211" i="5" s="1"/>
  <c r="N212" i="5"/>
  <c r="N13" i="5"/>
  <c r="I11" i="2"/>
  <c r="H11" i="2"/>
  <c r="M14" i="13"/>
  <c r="N14" i="13" s="1"/>
  <c r="M15" i="13"/>
  <c r="N15" i="13" s="1"/>
  <c r="M16" i="13"/>
  <c r="Y16" i="13" s="1"/>
  <c r="Z16" i="13" s="1"/>
  <c r="M17" i="13"/>
  <c r="M18" i="13"/>
  <c r="N18" i="13" s="1"/>
  <c r="M19" i="13"/>
  <c r="N19" i="13" s="1"/>
  <c r="M20" i="13"/>
  <c r="N20" i="13" s="1"/>
  <c r="M21" i="13"/>
  <c r="Y21" i="13" s="1"/>
  <c r="Z21" i="13" s="1"/>
  <c r="M22" i="13"/>
  <c r="N22" i="13" s="1"/>
  <c r="M23" i="13"/>
  <c r="N23" i="13" s="1"/>
  <c r="M24" i="13"/>
  <c r="N24" i="13" s="1"/>
  <c r="M25" i="13"/>
  <c r="M26" i="13"/>
  <c r="N26" i="13" s="1"/>
  <c r="M27" i="13"/>
  <c r="N27" i="13" s="1"/>
  <c r="M28" i="13"/>
  <c r="N28" i="13" s="1"/>
  <c r="M29" i="13"/>
  <c r="Y29" i="13" s="1"/>
  <c r="Z29" i="13" s="1"/>
  <c r="M30" i="13"/>
  <c r="N30" i="13" s="1"/>
  <c r="M31" i="13"/>
  <c r="N31" i="13" s="1"/>
  <c r="M32" i="13"/>
  <c r="Y32" i="13" s="1"/>
  <c r="Z32" i="13" s="1"/>
  <c r="M33" i="13"/>
  <c r="M34" i="13"/>
  <c r="N34" i="13" s="1"/>
  <c r="M35" i="13"/>
  <c r="N35" i="13" s="1"/>
  <c r="M36" i="13"/>
  <c r="N36" i="13" s="1"/>
  <c r="M37" i="13"/>
  <c r="Y37" i="13" s="1"/>
  <c r="Z37" i="13" s="1"/>
  <c r="M38" i="13"/>
  <c r="N38" i="13" s="1"/>
  <c r="M39" i="13"/>
  <c r="N39" i="13" s="1"/>
  <c r="M40" i="13"/>
  <c r="N40" i="13" s="1"/>
  <c r="M41" i="13"/>
  <c r="Y41" i="13" s="1"/>
  <c r="Z41" i="13" s="1"/>
  <c r="M42" i="13"/>
  <c r="N42" i="13" s="1"/>
  <c r="M13" i="13"/>
  <c r="N13" i="13" s="1"/>
  <c r="Z14" i="5"/>
  <c r="Z18" i="5"/>
  <c r="Z20" i="5"/>
  <c r="Z26" i="5"/>
  <c r="Z28" i="5"/>
  <c r="Z33" i="5"/>
  <c r="Z38" i="5"/>
  <c r="Z40" i="5"/>
  <c r="Z44" i="5"/>
  <c r="Z52" i="5"/>
  <c r="Z54" i="5"/>
  <c r="Z58" i="5"/>
  <c r="Z60" i="5"/>
  <c r="Z66" i="5"/>
  <c r="Z68" i="5"/>
  <c r="Z76" i="5"/>
  <c r="Z84" i="5"/>
  <c r="Z86" i="5"/>
  <c r="Z90" i="5"/>
  <c r="Z92" i="5"/>
  <c r="Z98" i="5"/>
  <c r="Z100" i="5"/>
  <c r="Z108" i="5"/>
  <c r="Z116" i="5"/>
  <c r="Z118" i="5"/>
  <c r="Z124" i="5"/>
  <c r="Z130" i="5"/>
  <c r="Z132" i="5"/>
  <c r="Z140" i="5"/>
  <c r="Z148" i="5"/>
  <c r="Z150" i="5"/>
  <c r="Z156" i="5"/>
  <c r="Z166" i="5"/>
  <c r="Z168" i="5"/>
  <c r="Z184" i="5"/>
  <c r="Z186" i="5"/>
  <c r="Z200" i="5"/>
  <c r="Z206" i="5"/>
  <c r="Z207" i="5"/>
  <c r="Z212" i="5"/>
  <c r="T41" i="13"/>
  <c r="D14" i="13"/>
  <c r="D15" i="13"/>
  <c r="D16" i="13"/>
  <c r="D17" i="13"/>
  <c r="D18" i="13"/>
  <c r="D19" i="13"/>
  <c r="D20" i="13"/>
  <c r="D21" i="13"/>
  <c r="D22" i="13"/>
  <c r="D23" i="13"/>
  <c r="D24" i="13"/>
  <c r="D25" i="13"/>
  <c r="D26" i="13"/>
  <c r="D27" i="13"/>
  <c r="D28" i="13"/>
  <c r="D29" i="13"/>
  <c r="D30" i="13"/>
  <c r="D31" i="13"/>
  <c r="D32" i="13"/>
  <c r="D33" i="13"/>
  <c r="D34" i="13"/>
  <c r="D35" i="13"/>
  <c r="D36" i="13"/>
  <c r="D37" i="13"/>
  <c r="D38" i="13"/>
  <c r="D39" i="13"/>
  <c r="D40" i="13"/>
  <c r="D41" i="13"/>
  <c r="D42" i="13"/>
  <c r="W14" i="13"/>
  <c r="I12" i="2"/>
  <c r="I13" i="2"/>
  <c r="I14" i="2"/>
  <c r="I15" i="2"/>
  <c r="I16" i="2"/>
  <c r="I17" i="2"/>
  <c r="I18" i="2"/>
  <c r="I19" i="2"/>
  <c r="I20" i="2"/>
  <c r="I21" i="2"/>
  <c r="I22" i="2"/>
  <c r="I23" i="2"/>
  <c r="I24" i="2"/>
  <c r="I25" i="2"/>
  <c r="I26" i="2"/>
  <c r="I27" i="2"/>
  <c r="I28" i="2"/>
  <c r="I29" i="2"/>
  <c r="I30" i="2"/>
  <c r="I31" i="2"/>
  <c r="I32" i="2"/>
  <c r="I33" i="2"/>
  <c r="I34" i="2"/>
  <c r="I35" i="2"/>
  <c r="I36" i="2"/>
  <c r="I37" i="2"/>
  <c r="H12" i="2"/>
  <c r="H13" i="2"/>
  <c r="H14" i="2"/>
  <c r="H15" i="2"/>
  <c r="H16" i="2"/>
  <c r="H17" i="2"/>
  <c r="H18" i="2"/>
  <c r="H19" i="2"/>
  <c r="H20" i="2"/>
  <c r="H21" i="2"/>
  <c r="H22" i="2"/>
  <c r="H23" i="2"/>
  <c r="H24" i="2"/>
  <c r="H25" i="2"/>
  <c r="H26" i="2"/>
  <c r="H27" i="2"/>
  <c r="H28" i="2"/>
  <c r="H29" i="2"/>
  <c r="H30" i="2"/>
  <c r="H31" i="2"/>
  <c r="H32" i="2"/>
  <c r="H33" i="2"/>
  <c r="H34" i="2"/>
  <c r="H35" i="2"/>
  <c r="H36" i="2"/>
  <c r="H37" i="2"/>
  <c r="U14" i="14"/>
  <c r="U15" i="14"/>
  <c r="U16" i="14"/>
  <c r="U17" i="14"/>
  <c r="U18" i="14"/>
  <c r="U19" i="14"/>
  <c r="U20" i="14"/>
  <c r="U21" i="14"/>
  <c r="U22" i="14"/>
  <c r="U23" i="14"/>
  <c r="U24" i="14"/>
  <c r="U25" i="14"/>
  <c r="U26" i="14"/>
  <c r="U27" i="14"/>
  <c r="U28" i="14"/>
  <c r="U29" i="14"/>
  <c r="U30" i="14"/>
  <c r="U31" i="14"/>
  <c r="U32" i="14"/>
  <c r="U33" i="14"/>
  <c r="U34" i="14"/>
  <c r="U35" i="14"/>
  <c r="U36" i="14"/>
  <c r="U37" i="14"/>
  <c r="U38" i="14"/>
  <c r="U39" i="14"/>
  <c r="U40" i="14"/>
  <c r="U41" i="14"/>
  <c r="U42" i="14"/>
  <c r="U43" i="14"/>
  <c r="U44" i="14"/>
  <c r="U45" i="14"/>
  <c r="U46" i="14"/>
  <c r="U47" i="14"/>
  <c r="U48" i="14"/>
  <c r="U49" i="14"/>
  <c r="U50" i="14"/>
  <c r="U51" i="14"/>
  <c r="U52" i="14"/>
  <c r="U53" i="14"/>
  <c r="U54" i="14"/>
  <c r="U55" i="14"/>
  <c r="U56" i="14"/>
  <c r="U57" i="14"/>
  <c r="U58" i="14"/>
  <c r="U59" i="14"/>
  <c r="U60" i="14"/>
  <c r="U61" i="14"/>
  <c r="U62" i="14"/>
  <c r="U63" i="14"/>
  <c r="U64" i="14"/>
  <c r="U65" i="14"/>
  <c r="U66" i="14"/>
  <c r="U67" i="14"/>
  <c r="U68" i="14"/>
  <c r="U69" i="14"/>
  <c r="U70" i="14"/>
  <c r="U71" i="14"/>
  <c r="U72" i="14"/>
  <c r="U73" i="14"/>
  <c r="U74" i="14"/>
  <c r="U75" i="14"/>
  <c r="U76" i="14"/>
  <c r="U77" i="14"/>
  <c r="U78" i="14"/>
  <c r="U79" i="14"/>
  <c r="U80" i="14"/>
  <c r="U81" i="14"/>
  <c r="U82" i="14"/>
  <c r="U83" i="14"/>
  <c r="U84" i="14"/>
  <c r="U85" i="14"/>
  <c r="U86" i="14"/>
  <c r="U87" i="14"/>
  <c r="U88" i="14"/>
  <c r="U89" i="14"/>
  <c r="U90" i="14"/>
  <c r="U91" i="14"/>
  <c r="U92" i="14"/>
  <c r="U93" i="14"/>
  <c r="U94" i="14"/>
  <c r="U95" i="14"/>
  <c r="U96" i="14"/>
  <c r="U97" i="14"/>
  <c r="U98" i="14"/>
  <c r="U99" i="14"/>
  <c r="U100" i="14"/>
  <c r="U101" i="14"/>
  <c r="U102" i="14"/>
  <c r="U103" i="14"/>
  <c r="U104" i="14"/>
  <c r="U105" i="14"/>
  <c r="U106" i="14"/>
  <c r="U107" i="14"/>
  <c r="U108" i="14"/>
  <c r="U109" i="14"/>
  <c r="U110" i="14"/>
  <c r="U111" i="14"/>
  <c r="U112" i="14"/>
  <c r="U113" i="14"/>
  <c r="U114" i="14"/>
  <c r="U115" i="14"/>
  <c r="U116" i="14"/>
  <c r="U117" i="14"/>
  <c r="U118" i="14"/>
  <c r="U119" i="14"/>
  <c r="U120" i="14"/>
  <c r="U121" i="14"/>
  <c r="U122" i="14"/>
  <c r="U123" i="14"/>
  <c r="U124" i="14"/>
  <c r="U125" i="14"/>
  <c r="U126" i="14"/>
  <c r="U127" i="14"/>
  <c r="U128" i="14"/>
  <c r="U129" i="14"/>
  <c r="U130" i="14"/>
  <c r="U131" i="14"/>
  <c r="U132" i="14"/>
  <c r="U133" i="14"/>
  <c r="U134" i="14"/>
  <c r="U135" i="14"/>
  <c r="U136" i="14"/>
  <c r="U137" i="14"/>
  <c r="U138" i="14"/>
  <c r="U139" i="14"/>
  <c r="U140" i="14"/>
  <c r="U141" i="14"/>
  <c r="U142" i="14"/>
  <c r="U143" i="14"/>
  <c r="U144" i="14"/>
  <c r="U145" i="14"/>
  <c r="U146" i="14"/>
  <c r="U147" i="14"/>
  <c r="U148" i="14"/>
  <c r="U149" i="14"/>
  <c r="U150" i="14"/>
  <c r="U151" i="14"/>
  <c r="U152" i="14"/>
  <c r="U153" i="14"/>
  <c r="U154" i="14"/>
  <c r="U155" i="14"/>
  <c r="U156" i="14"/>
  <c r="U157" i="14"/>
  <c r="U158" i="14"/>
  <c r="U159" i="14"/>
  <c r="U160" i="14"/>
  <c r="U161" i="14"/>
  <c r="U162" i="14"/>
  <c r="U163" i="14"/>
  <c r="U164" i="14"/>
  <c r="U165" i="14"/>
  <c r="U166" i="14"/>
  <c r="U167" i="14"/>
  <c r="U168" i="14"/>
  <c r="U169" i="14"/>
  <c r="U170" i="14"/>
  <c r="U171" i="14"/>
  <c r="U172" i="14"/>
  <c r="U173" i="14"/>
  <c r="U174" i="14"/>
  <c r="U175" i="14"/>
  <c r="U176" i="14"/>
  <c r="U177" i="14"/>
  <c r="U178" i="14"/>
  <c r="U179" i="14"/>
  <c r="U180" i="14"/>
  <c r="U181" i="14"/>
  <c r="U182" i="14"/>
  <c r="U183" i="14"/>
  <c r="U184" i="14"/>
  <c r="U185" i="14"/>
  <c r="U186" i="14"/>
  <c r="U187" i="14"/>
  <c r="U188" i="14"/>
  <c r="U189" i="14"/>
  <c r="U190" i="14"/>
  <c r="U191" i="14"/>
  <c r="U192" i="14"/>
  <c r="U193" i="14"/>
  <c r="U194" i="14"/>
  <c r="U195" i="14"/>
  <c r="U196" i="14"/>
  <c r="U197" i="14"/>
  <c r="U198" i="14"/>
  <c r="U199" i="14"/>
  <c r="U200" i="14"/>
  <c r="U201" i="14"/>
  <c r="U202" i="14"/>
  <c r="U203" i="14"/>
  <c r="U204" i="14"/>
  <c r="U205" i="14"/>
  <c r="U206" i="14"/>
  <c r="U207" i="14"/>
  <c r="U208" i="14"/>
  <c r="U209" i="14"/>
  <c r="U210" i="14"/>
  <c r="U211" i="14"/>
  <c r="U212" i="14"/>
  <c r="U213" i="14"/>
  <c r="U214" i="14"/>
  <c r="U215" i="14"/>
  <c r="U216" i="14"/>
  <c r="U217" i="14"/>
  <c r="U218" i="14"/>
  <c r="U219" i="14"/>
  <c r="U220" i="14"/>
  <c r="U221" i="14"/>
  <c r="U222" i="14"/>
  <c r="U223" i="14"/>
  <c r="U224" i="14"/>
  <c r="U225" i="14"/>
  <c r="U226" i="14"/>
  <c r="U227" i="14"/>
  <c r="U228" i="14"/>
  <c r="U229" i="14"/>
  <c r="U230" i="14"/>
  <c r="U231" i="14"/>
  <c r="U232" i="14"/>
  <c r="U13" i="14"/>
  <c r="AG15" i="3"/>
  <c r="AG16" i="3"/>
  <c r="AG17" i="3"/>
  <c r="AG18" i="3"/>
  <c r="AG19" i="3"/>
  <c r="AG20" i="3"/>
  <c r="AG21" i="3"/>
  <c r="AG22" i="3"/>
  <c r="AG23" i="3"/>
  <c r="AG24" i="3"/>
  <c r="AG25" i="3"/>
  <c r="AG26" i="3"/>
  <c r="AG27" i="3"/>
  <c r="AG28" i="3"/>
  <c r="AG29" i="3"/>
  <c r="AG30" i="3"/>
  <c r="AG31" i="3"/>
  <c r="AG32" i="3"/>
  <c r="AG33" i="3"/>
  <c r="AG34" i="3"/>
  <c r="AG35" i="3"/>
  <c r="AG36" i="3"/>
  <c r="AG37" i="3"/>
  <c r="AG38" i="3"/>
  <c r="AG39" i="3"/>
  <c r="AG40" i="3"/>
  <c r="AG41" i="3"/>
  <c r="AG42" i="3"/>
  <c r="AG43" i="3"/>
  <c r="AG44" i="3"/>
  <c r="AG45" i="3"/>
  <c r="AG46" i="3"/>
  <c r="AG47" i="3"/>
  <c r="AG48" i="3"/>
  <c r="AG49" i="3"/>
  <c r="AG50" i="3"/>
  <c r="AG51" i="3"/>
  <c r="AG52" i="3"/>
  <c r="AG53" i="3"/>
  <c r="AG54" i="3"/>
  <c r="AG55" i="3"/>
  <c r="AG56" i="3"/>
  <c r="AG57" i="3"/>
  <c r="AG58" i="3"/>
  <c r="AG59" i="3"/>
  <c r="AG60" i="3"/>
  <c r="AG61" i="3"/>
  <c r="AG62" i="3"/>
  <c r="AG63" i="3"/>
  <c r="AG64" i="3"/>
  <c r="AG65" i="3"/>
  <c r="AG66" i="3"/>
  <c r="AG67" i="3"/>
  <c r="AG68" i="3"/>
  <c r="AG69" i="3"/>
  <c r="AG70" i="3"/>
  <c r="AG71" i="3"/>
  <c r="AG72" i="3"/>
  <c r="AG73" i="3"/>
  <c r="AG74" i="3"/>
  <c r="AG75" i="3"/>
  <c r="AG76" i="3"/>
  <c r="AG77" i="3"/>
  <c r="AG78" i="3"/>
  <c r="AG79" i="3"/>
  <c r="AG80" i="3"/>
  <c r="AG81" i="3"/>
  <c r="AG82" i="3"/>
  <c r="AG83" i="3"/>
  <c r="AG84" i="3"/>
  <c r="AG85" i="3"/>
  <c r="AG86" i="3"/>
  <c r="AG87" i="3"/>
  <c r="AG88" i="3"/>
  <c r="AG89" i="3"/>
  <c r="AG90" i="3"/>
  <c r="AG91" i="3"/>
  <c r="AG92" i="3"/>
  <c r="AG93" i="3"/>
  <c r="AG94" i="3"/>
  <c r="AG95" i="3"/>
  <c r="AG96" i="3"/>
  <c r="AG97" i="3"/>
  <c r="AG98" i="3"/>
  <c r="AG99" i="3"/>
  <c r="AG100" i="3"/>
  <c r="AG101" i="3"/>
  <c r="AG102" i="3"/>
  <c r="AG103" i="3"/>
  <c r="AG104" i="3"/>
  <c r="AG105" i="3"/>
  <c r="AG106" i="3"/>
  <c r="AG107" i="3"/>
  <c r="AG108" i="3"/>
  <c r="AG109" i="3"/>
  <c r="AG110" i="3"/>
  <c r="AG111" i="3"/>
  <c r="AG112" i="3"/>
  <c r="AG113" i="3"/>
  <c r="AG114" i="3"/>
  <c r="AG115" i="3"/>
  <c r="AG116" i="3"/>
  <c r="AG117" i="3"/>
  <c r="AG118" i="3"/>
  <c r="AG119" i="3"/>
  <c r="AG120" i="3"/>
  <c r="AG121" i="3"/>
  <c r="AG122" i="3"/>
  <c r="AG123" i="3"/>
  <c r="AG124" i="3"/>
  <c r="AG125" i="3"/>
  <c r="AG126" i="3"/>
  <c r="AG127" i="3"/>
  <c r="AG128" i="3"/>
  <c r="AG129" i="3"/>
  <c r="AG130" i="3"/>
  <c r="AG131" i="3"/>
  <c r="AG132" i="3"/>
  <c r="AG133" i="3"/>
  <c r="AG134" i="3"/>
  <c r="AG135" i="3"/>
  <c r="AG136" i="3"/>
  <c r="AG137" i="3"/>
  <c r="AG138" i="3"/>
  <c r="AG139" i="3"/>
  <c r="AG140" i="3"/>
  <c r="AG141" i="3"/>
  <c r="AG142" i="3"/>
  <c r="AG143" i="3"/>
  <c r="AG144" i="3"/>
  <c r="AG145" i="3"/>
  <c r="AG146" i="3"/>
  <c r="AG147" i="3"/>
  <c r="AG148" i="3"/>
  <c r="AG149" i="3"/>
  <c r="AG150" i="3"/>
  <c r="AG151" i="3"/>
  <c r="AG152" i="3"/>
  <c r="AG153" i="3"/>
  <c r="AG154" i="3"/>
  <c r="AG155" i="3"/>
  <c r="AG156" i="3"/>
  <c r="AG157" i="3"/>
  <c r="AG158" i="3"/>
  <c r="AG159" i="3"/>
  <c r="AG160" i="3"/>
  <c r="AG161" i="3"/>
  <c r="AG162" i="3"/>
  <c r="AG163" i="3"/>
  <c r="AG164" i="3"/>
  <c r="AG165" i="3"/>
  <c r="AG166" i="3"/>
  <c r="AG167" i="3"/>
  <c r="AG168" i="3"/>
  <c r="AG169" i="3"/>
  <c r="AG170" i="3"/>
  <c r="AG171" i="3"/>
  <c r="AG172" i="3"/>
  <c r="AG173" i="3"/>
  <c r="AG174" i="3"/>
  <c r="AG175" i="3"/>
  <c r="AG176" i="3"/>
  <c r="AG177" i="3"/>
  <c r="AG178" i="3"/>
  <c r="AG179" i="3"/>
  <c r="AG180" i="3"/>
  <c r="AG181" i="3"/>
  <c r="AG182" i="3"/>
  <c r="AG183" i="3"/>
  <c r="AG184" i="3"/>
  <c r="AG185" i="3"/>
  <c r="AG186" i="3"/>
  <c r="AG187" i="3"/>
  <c r="AG188" i="3"/>
  <c r="AG189" i="3"/>
  <c r="AG190" i="3"/>
  <c r="AG191" i="3"/>
  <c r="AG192" i="3"/>
  <c r="AG193" i="3"/>
  <c r="AG194" i="3"/>
  <c r="AG195" i="3"/>
  <c r="AG196" i="3"/>
  <c r="AG197" i="3"/>
  <c r="AG198" i="3"/>
  <c r="AG199" i="3"/>
  <c r="AG200" i="3"/>
  <c r="AG201" i="3"/>
  <c r="AG202" i="3"/>
  <c r="AG203" i="3"/>
  <c r="AG204" i="3"/>
  <c r="AG205" i="3"/>
  <c r="AG206" i="3"/>
  <c r="AG207" i="3"/>
  <c r="AG208" i="3"/>
  <c r="AG209" i="3"/>
  <c r="AG210" i="3"/>
  <c r="AG211" i="3"/>
  <c r="AG212" i="3"/>
  <c r="AG213" i="3"/>
  <c r="AG14" i="3"/>
  <c r="V14" i="5"/>
  <c r="V15" i="5"/>
  <c r="V16" i="5"/>
  <c r="V17" i="5"/>
  <c r="V18" i="5"/>
  <c r="V19" i="5"/>
  <c r="V20" i="5"/>
  <c r="V21" i="5"/>
  <c r="V22" i="5"/>
  <c r="V23" i="5"/>
  <c r="V24" i="5"/>
  <c r="V25" i="5"/>
  <c r="V26" i="5"/>
  <c r="V27" i="5"/>
  <c r="V28" i="5"/>
  <c r="V29" i="5"/>
  <c r="V30" i="5"/>
  <c r="V31" i="5"/>
  <c r="V32" i="5"/>
  <c r="V33" i="5"/>
  <c r="V34" i="5"/>
  <c r="V35" i="5"/>
  <c r="V36" i="5"/>
  <c r="V37" i="5"/>
  <c r="V38" i="5"/>
  <c r="V39" i="5"/>
  <c r="V40" i="5"/>
  <c r="V41" i="5"/>
  <c r="V42" i="5"/>
  <c r="V43" i="5"/>
  <c r="V44" i="5"/>
  <c r="V45" i="5"/>
  <c r="V46" i="5"/>
  <c r="V47" i="5"/>
  <c r="V48" i="5"/>
  <c r="V49" i="5"/>
  <c r="V50" i="5"/>
  <c r="V51" i="5"/>
  <c r="V52" i="5"/>
  <c r="V53" i="5"/>
  <c r="V54" i="5"/>
  <c r="V55" i="5"/>
  <c r="V56" i="5"/>
  <c r="V57" i="5"/>
  <c r="V58" i="5"/>
  <c r="V59" i="5"/>
  <c r="V60" i="5"/>
  <c r="V61" i="5"/>
  <c r="V62" i="5"/>
  <c r="V63" i="5"/>
  <c r="V64" i="5"/>
  <c r="V65" i="5"/>
  <c r="V66" i="5"/>
  <c r="V67" i="5"/>
  <c r="V68" i="5"/>
  <c r="V69" i="5"/>
  <c r="V70" i="5"/>
  <c r="V71" i="5"/>
  <c r="V72" i="5"/>
  <c r="V73" i="5"/>
  <c r="V74" i="5"/>
  <c r="V75" i="5"/>
  <c r="V76" i="5"/>
  <c r="V77" i="5"/>
  <c r="V78" i="5"/>
  <c r="V79" i="5"/>
  <c r="V80" i="5"/>
  <c r="V81" i="5"/>
  <c r="V82" i="5"/>
  <c r="V83" i="5"/>
  <c r="V84" i="5"/>
  <c r="V85" i="5"/>
  <c r="V86" i="5"/>
  <c r="V87" i="5"/>
  <c r="V88" i="5"/>
  <c r="V89" i="5"/>
  <c r="V90" i="5"/>
  <c r="V91" i="5"/>
  <c r="V92" i="5"/>
  <c r="V93" i="5"/>
  <c r="V94" i="5"/>
  <c r="V95" i="5"/>
  <c r="V96" i="5"/>
  <c r="V97" i="5"/>
  <c r="V98" i="5"/>
  <c r="V99" i="5"/>
  <c r="V100" i="5"/>
  <c r="V101" i="5"/>
  <c r="V102" i="5"/>
  <c r="V103" i="5"/>
  <c r="V104" i="5"/>
  <c r="V105" i="5"/>
  <c r="V106" i="5"/>
  <c r="V107" i="5"/>
  <c r="V108" i="5"/>
  <c r="V109" i="5"/>
  <c r="V110" i="5"/>
  <c r="V111" i="5"/>
  <c r="V112" i="5"/>
  <c r="V113" i="5"/>
  <c r="V114" i="5"/>
  <c r="V115" i="5"/>
  <c r="V116" i="5"/>
  <c r="V117" i="5"/>
  <c r="V118" i="5"/>
  <c r="V119" i="5"/>
  <c r="V120" i="5"/>
  <c r="V121" i="5"/>
  <c r="V122" i="5"/>
  <c r="V123" i="5"/>
  <c r="V124" i="5"/>
  <c r="V125" i="5"/>
  <c r="V126" i="5"/>
  <c r="V127" i="5"/>
  <c r="V128" i="5"/>
  <c r="V129" i="5"/>
  <c r="V130" i="5"/>
  <c r="V131" i="5"/>
  <c r="V132" i="5"/>
  <c r="V133" i="5"/>
  <c r="V134" i="5"/>
  <c r="V135" i="5"/>
  <c r="V136" i="5"/>
  <c r="V137" i="5"/>
  <c r="V138" i="5"/>
  <c r="V139" i="5"/>
  <c r="V140" i="5"/>
  <c r="V141" i="5"/>
  <c r="V142" i="5"/>
  <c r="V143" i="5"/>
  <c r="V144" i="5"/>
  <c r="V145" i="5"/>
  <c r="V146" i="5"/>
  <c r="V147" i="5"/>
  <c r="V148" i="5"/>
  <c r="V149" i="5"/>
  <c r="V150" i="5"/>
  <c r="V151" i="5"/>
  <c r="V152" i="5"/>
  <c r="V153" i="5"/>
  <c r="V154" i="5"/>
  <c r="V155" i="5"/>
  <c r="V156" i="5"/>
  <c r="V157" i="5"/>
  <c r="V158" i="5"/>
  <c r="V159" i="5"/>
  <c r="V160" i="5"/>
  <c r="V161" i="5"/>
  <c r="V162" i="5"/>
  <c r="V163" i="5"/>
  <c r="V164" i="5"/>
  <c r="V165" i="5"/>
  <c r="V166" i="5"/>
  <c r="V167" i="5"/>
  <c r="V168" i="5"/>
  <c r="V169" i="5"/>
  <c r="V170" i="5"/>
  <c r="V171" i="5"/>
  <c r="V172" i="5"/>
  <c r="V173" i="5"/>
  <c r="V174" i="5"/>
  <c r="V175" i="5"/>
  <c r="V176" i="5"/>
  <c r="V177" i="5"/>
  <c r="V178" i="5"/>
  <c r="V179" i="5"/>
  <c r="V180" i="5"/>
  <c r="V181" i="5"/>
  <c r="V182" i="5"/>
  <c r="V183" i="5"/>
  <c r="V184" i="5"/>
  <c r="V185" i="5"/>
  <c r="V186" i="5"/>
  <c r="V187" i="5"/>
  <c r="V188" i="5"/>
  <c r="V189" i="5"/>
  <c r="V190" i="5"/>
  <c r="V191" i="5"/>
  <c r="V192" i="5"/>
  <c r="V193" i="5"/>
  <c r="V194" i="5"/>
  <c r="V195" i="5"/>
  <c r="V196" i="5"/>
  <c r="V197" i="5"/>
  <c r="V198" i="5"/>
  <c r="V199" i="5"/>
  <c r="V200" i="5"/>
  <c r="V201" i="5"/>
  <c r="V202" i="5"/>
  <c r="V203" i="5"/>
  <c r="V204" i="5"/>
  <c r="V205" i="5"/>
  <c r="V206" i="5"/>
  <c r="V207" i="5"/>
  <c r="V208" i="5"/>
  <c r="V209" i="5"/>
  <c r="V210" i="5"/>
  <c r="V211" i="5"/>
  <c r="V212" i="5"/>
  <c r="V13" i="5"/>
  <c r="AH53" i="3"/>
  <c r="AH61" i="3"/>
  <c r="AH64" i="3"/>
  <c r="AH69" i="3"/>
  <c r="AH72" i="3"/>
  <c r="AH77" i="3"/>
  <c r="AH80" i="3"/>
  <c r="AH85" i="3"/>
  <c r="AH88" i="3"/>
  <c r="AH93" i="3"/>
  <c r="AH101" i="3"/>
  <c r="AH109" i="3"/>
  <c r="AH117" i="3"/>
  <c r="AH125" i="3"/>
  <c r="AH133" i="3"/>
  <c r="AH136" i="3"/>
  <c r="AH141" i="3"/>
  <c r="AH149" i="3"/>
  <c r="AH152" i="3"/>
  <c r="AH157" i="3"/>
  <c r="AH165" i="3"/>
  <c r="AH176" i="3"/>
  <c r="AH188" i="3"/>
  <c r="AH189" i="3"/>
  <c r="AH197" i="3"/>
  <c r="AH208" i="3"/>
  <c r="AH212" i="3"/>
  <c r="AH49" i="3"/>
  <c r="AO44" i="3"/>
  <c r="AP44" i="3" s="1"/>
  <c r="AO52" i="3"/>
  <c r="AP52" i="3" s="1"/>
  <c r="AO54" i="3"/>
  <c r="AP54" i="3" s="1"/>
  <c r="AO62" i="3"/>
  <c r="AP62" i="3" s="1"/>
  <c r="AO64" i="3"/>
  <c r="AP64" i="3" s="1"/>
  <c r="AO72" i="3"/>
  <c r="AP72" i="3" s="1"/>
  <c r="AO73" i="3"/>
  <c r="AP73" i="3" s="1"/>
  <c r="AO78" i="3"/>
  <c r="AP78" i="3" s="1"/>
  <c r="AO80" i="3"/>
  <c r="AP80" i="3" s="1"/>
  <c r="AO81" i="3"/>
  <c r="AP81" i="3" s="1"/>
  <c r="AO86" i="3"/>
  <c r="AP86" i="3" s="1"/>
  <c r="AO88" i="3"/>
  <c r="AP88" i="3" s="1"/>
  <c r="AO92" i="3"/>
  <c r="AP92" i="3" s="1"/>
  <c r="AO94" i="3"/>
  <c r="AP94" i="3" s="1"/>
  <c r="AO97" i="3"/>
  <c r="AP97" i="3" s="1"/>
  <c r="AO98" i="3"/>
  <c r="AP98" i="3" s="1"/>
  <c r="AO105" i="3"/>
  <c r="AP105" i="3" s="1"/>
  <c r="AO106" i="3"/>
  <c r="AP106" i="3" s="1"/>
  <c r="AO113" i="3"/>
  <c r="AP113" i="3" s="1"/>
  <c r="AO116" i="3"/>
  <c r="AP116" i="3" s="1"/>
  <c r="AO122" i="3"/>
  <c r="AP122" i="3" s="1"/>
  <c r="AO124" i="3"/>
  <c r="AP124" i="3" s="1"/>
  <c r="AO128" i="3"/>
  <c r="AP128" i="3" s="1"/>
  <c r="AO130" i="3"/>
  <c r="AP130" i="3" s="1"/>
  <c r="AO132" i="3"/>
  <c r="AP132" i="3" s="1"/>
  <c r="AO136" i="3"/>
  <c r="AP136" i="3" s="1"/>
  <c r="AO138" i="3"/>
  <c r="AP138" i="3" s="1"/>
  <c r="AO140" i="3"/>
  <c r="AP140" i="3" s="1"/>
  <c r="AO144" i="3"/>
  <c r="AP144" i="3" s="1"/>
  <c r="AO148" i="3"/>
  <c r="AP148" i="3" s="1"/>
  <c r="AO152" i="3"/>
  <c r="AP152" i="3" s="1"/>
  <c r="AO154" i="3"/>
  <c r="AP154" i="3" s="1"/>
  <c r="AO160" i="3"/>
  <c r="AP160" i="3" s="1"/>
  <c r="AO161" i="3"/>
  <c r="AP161" i="3" s="1"/>
  <c r="AO164" i="3"/>
  <c r="AP164" i="3" s="1"/>
  <c r="AO169" i="3"/>
  <c r="AP169" i="3" s="1"/>
  <c r="AO172" i="3"/>
  <c r="AP172" i="3" s="1"/>
  <c r="AO174" i="3"/>
  <c r="AP174" i="3" s="1"/>
  <c r="AO177" i="3"/>
  <c r="AP177" i="3" s="1"/>
  <c r="AO180" i="3"/>
  <c r="AP180" i="3" s="1"/>
  <c r="AO182" i="3"/>
  <c r="AP182" i="3" s="1"/>
  <c r="AO188" i="3"/>
  <c r="AP188" i="3" s="1"/>
  <c r="AO190" i="3"/>
  <c r="AP190" i="3" s="1"/>
  <c r="AO192" i="3"/>
  <c r="AP192" i="3" s="1"/>
  <c r="AO196" i="3"/>
  <c r="AP196" i="3" s="1"/>
  <c r="AO200" i="3"/>
  <c r="AP200" i="3" s="1"/>
  <c r="AO201" i="3"/>
  <c r="AP201" i="3" s="1"/>
  <c r="AO206" i="3"/>
  <c r="AP206" i="3" s="1"/>
  <c r="AO208" i="3"/>
  <c r="AP208" i="3" s="1"/>
  <c r="AO209" i="3"/>
  <c r="AP209" i="3" s="1"/>
  <c r="AN14" i="3"/>
  <c r="AO16" i="3"/>
  <c r="AO17" i="3"/>
  <c r="AO18" i="3"/>
  <c r="AO21" i="3"/>
  <c r="AO22" i="3"/>
  <c r="AO24" i="3"/>
  <c r="AO26" i="3"/>
  <c r="AO28" i="3"/>
  <c r="AO29" i="3"/>
  <c r="AO30" i="3"/>
  <c r="AO32" i="3"/>
  <c r="AO33" i="3"/>
  <c r="AP33" i="3" s="1"/>
  <c r="AO34" i="3"/>
  <c r="AP34" i="3" s="1"/>
  <c r="Z15" i="5"/>
  <c r="Z21" i="5"/>
  <c r="Z27" i="5"/>
  <c r="Z31" i="5"/>
  <c r="Z43" i="5"/>
  <c r="Z47" i="5"/>
  <c r="Z51" i="5"/>
  <c r="Z63" i="5"/>
  <c r="Z67" i="5"/>
  <c r="Z75" i="5"/>
  <c r="Z83" i="5"/>
  <c r="Z91" i="5"/>
  <c r="Z95" i="5"/>
  <c r="Z107" i="5"/>
  <c r="Z111" i="5"/>
  <c r="Z115" i="5"/>
  <c r="Z127" i="5"/>
  <c r="Z131" i="5"/>
  <c r="Z139" i="5"/>
  <c r="Z147" i="5"/>
  <c r="Z155" i="5"/>
  <c r="Z159" i="5"/>
  <c r="Z167" i="5"/>
  <c r="Z171" i="5"/>
  <c r="Z175" i="5"/>
  <c r="Z181" i="5"/>
  <c r="Z191" i="5"/>
  <c r="Z195" i="5"/>
  <c r="Z199" i="5"/>
  <c r="Z13" i="5"/>
  <c r="Y25" i="13"/>
  <c r="Z25" i="13" s="1"/>
  <c r="Y20" i="13"/>
  <c r="Z20" i="13" s="1"/>
  <c r="Y28" i="13"/>
  <c r="Z28" i="13" s="1"/>
  <c r="Y36" i="13"/>
  <c r="Z36" i="13" s="1"/>
  <c r="Y40" i="13"/>
  <c r="Z40" i="13" s="1"/>
  <c r="Y13" i="13"/>
  <c r="Z13" i="13" s="1"/>
  <c r="AI14" i="3"/>
  <c r="X13" i="13"/>
  <c r="Y13" i="5"/>
  <c r="Y24" i="13" l="1"/>
  <c r="Z24" i="13" s="1"/>
  <c r="N32" i="13"/>
  <c r="N16" i="13"/>
  <c r="N37" i="13"/>
  <c r="T37" i="13" s="1"/>
  <c r="N29" i="13"/>
  <c r="T29" i="13" s="1"/>
  <c r="N21" i="13"/>
  <c r="V21" i="13" s="1"/>
  <c r="Y193" i="3"/>
  <c r="AH193" i="3" s="1"/>
  <c r="AO193" i="3"/>
  <c r="AP193" i="3" s="1"/>
  <c r="AO185" i="3"/>
  <c r="AP185" i="3" s="1"/>
  <c r="Y185" i="3"/>
  <c r="AH185" i="3" s="1"/>
  <c r="AO153" i="3"/>
  <c r="AP153" i="3" s="1"/>
  <c r="Y153" i="3"/>
  <c r="AH153" i="3" s="1"/>
  <c r="Y145" i="3"/>
  <c r="AH145" i="3" s="1"/>
  <c r="AO145" i="3"/>
  <c r="AP145" i="3" s="1"/>
  <c r="Y137" i="3"/>
  <c r="AH137" i="3" s="1"/>
  <c r="AO137" i="3"/>
  <c r="AP137" i="3" s="1"/>
  <c r="Y129" i="3"/>
  <c r="AH129" i="3" s="1"/>
  <c r="AO129" i="3"/>
  <c r="AP129" i="3" s="1"/>
  <c r="AO121" i="3"/>
  <c r="AP121" i="3" s="1"/>
  <c r="Y121" i="3"/>
  <c r="AH121" i="3" s="1"/>
  <c r="AO89" i="3"/>
  <c r="AP89" i="3" s="1"/>
  <c r="Y89" i="3"/>
  <c r="AH89" i="3" s="1"/>
  <c r="Y65" i="3"/>
  <c r="AH65" i="3" s="1"/>
  <c r="AO65" i="3"/>
  <c r="AP65" i="3" s="1"/>
  <c r="AO57" i="3"/>
  <c r="AP57" i="3" s="1"/>
  <c r="Y57" i="3"/>
  <c r="AH57" i="3" s="1"/>
  <c r="Y45" i="3"/>
  <c r="AH45" i="3" s="1"/>
  <c r="AO45" i="3"/>
  <c r="AP45" i="3" s="1"/>
  <c r="AO41" i="3"/>
  <c r="AP41" i="3" s="1"/>
  <c r="Y41" i="3"/>
  <c r="AO37" i="3"/>
  <c r="AP37" i="3" s="1"/>
  <c r="Y37" i="3"/>
  <c r="Y25" i="3"/>
  <c r="AO25" i="3"/>
  <c r="Y204" i="3"/>
  <c r="AH204" i="3" s="1"/>
  <c r="AO204" i="3"/>
  <c r="AP204" i="3" s="1"/>
  <c r="AO184" i="3"/>
  <c r="AP184" i="3" s="1"/>
  <c r="Y184" i="3"/>
  <c r="AH184" i="3" s="1"/>
  <c r="AO168" i="3"/>
  <c r="AP168" i="3" s="1"/>
  <c r="Y168" i="3"/>
  <c r="AH168" i="3" s="1"/>
  <c r="Y156" i="3"/>
  <c r="AH156" i="3" s="1"/>
  <c r="AO156" i="3"/>
  <c r="AP156" i="3" s="1"/>
  <c r="AO120" i="3"/>
  <c r="AP120" i="3" s="1"/>
  <c r="Y120" i="3"/>
  <c r="AH120" i="3" s="1"/>
  <c r="Y108" i="3"/>
  <c r="AH108" i="3" s="1"/>
  <c r="AO108" i="3"/>
  <c r="AP108" i="3" s="1"/>
  <c r="Y104" i="3"/>
  <c r="AH104" i="3" s="1"/>
  <c r="AO104" i="3"/>
  <c r="AP104" i="3" s="1"/>
  <c r="Y84" i="3"/>
  <c r="AH84" i="3" s="1"/>
  <c r="AO84" i="3"/>
  <c r="AP84" i="3" s="1"/>
  <c r="Y76" i="3"/>
  <c r="AH76" i="3" s="1"/>
  <c r="AO76" i="3"/>
  <c r="AP76" i="3" s="1"/>
  <c r="Y68" i="3"/>
  <c r="AH68" i="3" s="1"/>
  <c r="AO68" i="3"/>
  <c r="AP68" i="3" s="1"/>
  <c r="Y60" i="3"/>
  <c r="AH60" i="3" s="1"/>
  <c r="AO60" i="3"/>
  <c r="AP60" i="3" s="1"/>
  <c r="Y56" i="3"/>
  <c r="AH56" i="3" s="1"/>
  <c r="AO56" i="3"/>
  <c r="AP56" i="3" s="1"/>
  <c r="Y48" i="3"/>
  <c r="AH48" i="3" s="1"/>
  <c r="AO48" i="3"/>
  <c r="AP48" i="3" s="1"/>
  <c r="Y40" i="3"/>
  <c r="AO40" i="3"/>
  <c r="AP40" i="3" s="1"/>
  <c r="Y112" i="3"/>
  <c r="AH112" i="3" s="1"/>
  <c r="Y96" i="3"/>
  <c r="AH96" i="3" s="1"/>
  <c r="AH207" i="3"/>
  <c r="AH203" i="3"/>
  <c r="AH195" i="3"/>
  <c r="AH191" i="3"/>
  <c r="AH187" i="3"/>
  <c r="AH175" i="3"/>
  <c r="AH171" i="3"/>
  <c r="AH159" i="3"/>
  <c r="AH155" i="3"/>
  <c r="Y211" i="3"/>
  <c r="AH211" i="3" s="1"/>
  <c r="Y195" i="3"/>
  <c r="Y179" i="3"/>
  <c r="AH179" i="3" s="1"/>
  <c r="Y163" i="3"/>
  <c r="AH163" i="3" s="1"/>
  <c r="AH206" i="3"/>
  <c r="AH202" i="3"/>
  <c r="AH194" i="3"/>
  <c r="AH190" i="3"/>
  <c r="AH186" i="3"/>
  <c r="AH182" i="3"/>
  <c r="AH174" i="3"/>
  <c r="AH170" i="3"/>
  <c r="AH158" i="3"/>
  <c r="AH154" i="3"/>
  <c r="AH150" i="3"/>
  <c r="AH142" i="3"/>
  <c r="AH138" i="3"/>
  <c r="AH130" i="3"/>
  <c r="AH126" i="3"/>
  <c r="AH122" i="3"/>
  <c r="AH118" i="3"/>
  <c r="AH110" i="3"/>
  <c r="AH106" i="3"/>
  <c r="AH94" i="3"/>
  <c r="AH90" i="3"/>
  <c r="AH86" i="3"/>
  <c r="AH78" i="3"/>
  <c r="AH74" i="3"/>
  <c r="AH66" i="3"/>
  <c r="AH62" i="3"/>
  <c r="AH58" i="3"/>
  <c r="AH54" i="3"/>
  <c r="AH50" i="3"/>
  <c r="AH46" i="3"/>
  <c r="AH42" i="3"/>
  <c r="Y194" i="3"/>
  <c r="Y162" i="3"/>
  <c r="AH162" i="3" s="1"/>
  <c r="Y130" i="3"/>
  <c r="Y98" i="3"/>
  <c r="AH98" i="3" s="1"/>
  <c r="AH151" i="3"/>
  <c r="AH147" i="3"/>
  <c r="AH143" i="3"/>
  <c r="AH139" i="3"/>
  <c r="AH135" i="3"/>
  <c r="AH131" i="3"/>
  <c r="AH127" i="3"/>
  <c r="AH123" i="3"/>
  <c r="AH119" i="3"/>
  <c r="AH115" i="3"/>
  <c r="AH111" i="3"/>
  <c r="AH107" i="3"/>
  <c r="AH103" i="3"/>
  <c r="AH99" i="3"/>
  <c r="AH95" i="3"/>
  <c r="AH91" i="3"/>
  <c r="AH87" i="3"/>
  <c r="AH83" i="3"/>
  <c r="AH79" i="3"/>
  <c r="AH75" i="3"/>
  <c r="AH71" i="3"/>
  <c r="AH67" i="3"/>
  <c r="AH63" i="3"/>
  <c r="AH59" i="3"/>
  <c r="AH55" i="3"/>
  <c r="AH210" i="3"/>
  <c r="AO210" i="3"/>
  <c r="AP210" i="3" s="1"/>
  <c r="AH198" i="3"/>
  <c r="AO198" i="3"/>
  <c r="AP198" i="3" s="1"/>
  <c r="AH178" i="3"/>
  <c r="AO178" i="3"/>
  <c r="AP178" i="3" s="1"/>
  <c r="AH166" i="3"/>
  <c r="AO166" i="3"/>
  <c r="AP166" i="3" s="1"/>
  <c r="AH146" i="3"/>
  <c r="AO146" i="3"/>
  <c r="AP146" i="3" s="1"/>
  <c r="AH134" i="3"/>
  <c r="AO134" i="3"/>
  <c r="AP134" i="3" s="1"/>
  <c r="AH114" i="3"/>
  <c r="AO114" i="3"/>
  <c r="AP114" i="3" s="1"/>
  <c r="AH102" i="3"/>
  <c r="AO102" i="3"/>
  <c r="AP102" i="3" s="1"/>
  <c r="AH82" i="3"/>
  <c r="AO82" i="3"/>
  <c r="AP82" i="3" s="1"/>
  <c r="AH70" i="3"/>
  <c r="AO70" i="3"/>
  <c r="AP70" i="3" s="1"/>
  <c r="AO202" i="3"/>
  <c r="AP202" i="3" s="1"/>
  <c r="AO194" i="3"/>
  <c r="AP194" i="3" s="1"/>
  <c r="AO158" i="3"/>
  <c r="AP158" i="3" s="1"/>
  <c r="AO150" i="3"/>
  <c r="AP150" i="3" s="1"/>
  <c r="AO142" i="3"/>
  <c r="AP142" i="3" s="1"/>
  <c r="AO90" i="3"/>
  <c r="AP90" i="3" s="1"/>
  <c r="AO74" i="3"/>
  <c r="AP74" i="3" s="1"/>
  <c r="AO66" i="3"/>
  <c r="AP66" i="3" s="1"/>
  <c r="AO186" i="3"/>
  <c r="AP186" i="3" s="1"/>
  <c r="AO170" i="3"/>
  <c r="AP170" i="3" s="1"/>
  <c r="AO162" i="3"/>
  <c r="AP162" i="3" s="1"/>
  <c r="AO126" i="3"/>
  <c r="AP126" i="3" s="1"/>
  <c r="AO118" i="3"/>
  <c r="AP118" i="3" s="1"/>
  <c r="AO110" i="3"/>
  <c r="AP110" i="3" s="1"/>
  <c r="AO58" i="3"/>
  <c r="AP58" i="3" s="1"/>
  <c r="AO14" i="3"/>
  <c r="AP14" i="3" s="1"/>
  <c r="AO205" i="3"/>
  <c r="AP205" i="3" s="1"/>
  <c r="AO189" i="3"/>
  <c r="AP189" i="3" s="1"/>
  <c r="AO173" i="3"/>
  <c r="AP173" i="3" s="1"/>
  <c r="AO157" i="3"/>
  <c r="AP157" i="3" s="1"/>
  <c r="AO141" i="3"/>
  <c r="AP141" i="3" s="1"/>
  <c r="AO125" i="3"/>
  <c r="AP125" i="3" s="1"/>
  <c r="AO109" i="3"/>
  <c r="AP109" i="3" s="1"/>
  <c r="AO93" i="3"/>
  <c r="AP93" i="3" s="1"/>
  <c r="AO77" i="3"/>
  <c r="AP77" i="3" s="1"/>
  <c r="AO61" i="3"/>
  <c r="AP61" i="3" s="1"/>
  <c r="AO49" i="3"/>
  <c r="AP49" i="3" s="1"/>
  <c r="AO213" i="3"/>
  <c r="AP213" i="3" s="1"/>
  <c r="AO197" i="3"/>
  <c r="AP197" i="3" s="1"/>
  <c r="AO181" i="3"/>
  <c r="AP181" i="3" s="1"/>
  <c r="AO165" i="3"/>
  <c r="AP165" i="3" s="1"/>
  <c r="AO149" i="3"/>
  <c r="AP149" i="3" s="1"/>
  <c r="AO133" i="3"/>
  <c r="AP133" i="3" s="1"/>
  <c r="AO117" i="3"/>
  <c r="AP117" i="3" s="1"/>
  <c r="AO101" i="3"/>
  <c r="AP101" i="3" s="1"/>
  <c r="AO85" i="3"/>
  <c r="AP85" i="3" s="1"/>
  <c r="AO69" i="3"/>
  <c r="AP69" i="3" s="1"/>
  <c r="AO53" i="3"/>
  <c r="AP53" i="3" s="1"/>
  <c r="AF49" i="3"/>
  <c r="AF46" i="3"/>
  <c r="AF45" i="3"/>
  <c r="AF50" i="3"/>
  <c r="AF42" i="3"/>
  <c r="W13" i="5"/>
  <c r="V36" i="13"/>
  <c r="V20" i="13"/>
  <c r="V28" i="13"/>
  <c r="Y33" i="13"/>
  <c r="Z33" i="13" s="1"/>
  <c r="Y17" i="13"/>
  <c r="Z17" i="13" s="1"/>
  <c r="AH51" i="3"/>
  <c r="AF51" i="3"/>
  <c r="AH47" i="3"/>
  <c r="AF47" i="3"/>
  <c r="AH43" i="3"/>
  <c r="AF43" i="3"/>
  <c r="Y38" i="13"/>
  <c r="Z38" i="13" s="1"/>
  <c r="Y30" i="13"/>
  <c r="Z30" i="13" s="1"/>
  <c r="Y22" i="13"/>
  <c r="Z22" i="13" s="1"/>
  <c r="Y14" i="13"/>
  <c r="Z14" i="13" s="1"/>
  <c r="AO211" i="3"/>
  <c r="AP211" i="3" s="1"/>
  <c r="AO207" i="3"/>
  <c r="AP207" i="3" s="1"/>
  <c r="AO203" i="3"/>
  <c r="AP203" i="3" s="1"/>
  <c r="AO199" i="3"/>
  <c r="AP199" i="3" s="1"/>
  <c r="AO195" i="3"/>
  <c r="AP195" i="3" s="1"/>
  <c r="AO191" i="3"/>
  <c r="AP191" i="3" s="1"/>
  <c r="AO187" i="3"/>
  <c r="AP187" i="3" s="1"/>
  <c r="AO183" i="3"/>
  <c r="AP183" i="3" s="1"/>
  <c r="AO179" i="3"/>
  <c r="AP179" i="3" s="1"/>
  <c r="AO175" i="3"/>
  <c r="AP175" i="3" s="1"/>
  <c r="AO171" i="3"/>
  <c r="AP171" i="3" s="1"/>
  <c r="AO167" i="3"/>
  <c r="AP167" i="3" s="1"/>
  <c r="AO163" i="3"/>
  <c r="AP163" i="3" s="1"/>
  <c r="AO159" i="3"/>
  <c r="AP159" i="3" s="1"/>
  <c r="AO155" i="3"/>
  <c r="AP155" i="3" s="1"/>
  <c r="AO151" i="3"/>
  <c r="AP151" i="3" s="1"/>
  <c r="AO147" i="3"/>
  <c r="AP147" i="3" s="1"/>
  <c r="AO143" i="3"/>
  <c r="AP143" i="3" s="1"/>
  <c r="AO139" i="3"/>
  <c r="AP139" i="3" s="1"/>
  <c r="AO135" i="3"/>
  <c r="AP135" i="3" s="1"/>
  <c r="AO131" i="3"/>
  <c r="AP131" i="3" s="1"/>
  <c r="AO127" i="3"/>
  <c r="AP127" i="3" s="1"/>
  <c r="AO123" i="3"/>
  <c r="AP123" i="3" s="1"/>
  <c r="AO119" i="3"/>
  <c r="AP119" i="3" s="1"/>
  <c r="AO115" i="3"/>
  <c r="AP115" i="3" s="1"/>
  <c r="AO111" i="3"/>
  <c r="AP111" i="3" s="1"/>
  <c r="AO107" i="3"/>
  <c r="AP107" i="3" s="1"/>
  <c r="AO103" i="3"/>
  <c r="AP103" i="3" s="1"/>
  <c r="AO99" i="3"/>
  <c r="AP99" i="3" s="1"/>
  <c r="AO95" i="3"/>
  <c r="AP95" i="3" s="1"/>
  <c r="AO91" i="3"/>
  <c r="AP91" i="3" s="1"/>
  <c r="AO87" i="3"/>
  <c r="AP87" i="3" s="1"/>
  <c r="AO83" i="3"/>
  <c r="AP83" i="3" s="1"/>
  <c r="AO79" i="3"/>
  <c r="AP79" i="3" s="1"/>
  <c r="AO75" i="3"/>
  <c r="AP75" i="3" s="1"/>
  <c r="AO71" i="3"/>
  <c r="AP71" i="3" s="1"/>
  <c r="AO67" i="3"/>
  <c r="AP67" i="3" s="1"/>
  <c r="AO63" i="3"/>
  <c r="AP63" i="3" s="1"/>
  <c r="AO59" i="3"/>
  <c r="AP59" i="3" s="1"/>
  <c r="AO55" i="3"/>
  <c r="AP55" i="3" s="1"/>
  <c r="AO51" i="3"/>
  <c r="AP51" i="3" s="1"/>
  <c r="AO47" i="3"/>
  <c r="AP47" i="3" s="1"/>
  <c r="AO43" i="3"/>
  <c r="AP43" i="3" s="1"/>
  <c r="V40" i="13"/>
  <c r="V32" i="13"/>
  <c r="V24" i="13"/>
  <c r="V16" i="13"/>
  <c r="AF44" i="3"/>
  <c r="AO50" i="3"/>
  <c r="AP50" i="3" s="1"/>
  <c r="AO46" i="3"/>
  <c r="AP46" i="3" s="1"/>
  <c r="AO42" i="3"/>
  <c r="AP42" i="3" s="1"/>
  <c r="V13" i="13"/>
  <c r="Y42" i="13"/>
  <c r="Z42" i="13" s="1"/>
  <c r="Y34" i="13"/>
  <c r="Z34" i="13" s="1"/>
  <c r="Y26" i="13"/>
  <c r="Z26" i="13" s="1"/>
  <c r="Y18" i="13"/>
  <c r="Z18" i="13" s="1"/>
  <c r="V35" i="13"/>
  <c r="T35" i="13"/>
  <c r="V27" i="13"/>
  <c r="T27" i="13"/>
  <c r="V19" i="13"/>
  <c r="T19" i="13"/>
  <c r="T42" i="13"/>
  <c r="V42" i="13"/>
  <c r="V26" i="13"/>
  <c r="T26" i="13"/>
  <c r="W204" i="5"/>
  <c r="U204" i="5"/>
  <c r="W188" i="5"/>
  <c r="U188" i="5"/>
  <c r="W176" i="5"/>
  <c r="U176" i="5"/>
  <c r="W172" i="5"/>
  <c r="U172" i="5"/>
  <c r="W160" i="5"/>
  <c r="U160" i="5"/>
  <c r="V39" i="13"/>
  <c r="T39" i="13"/>
  <c r="V31" i="13"/>
  <c r="T31" i="13"/>
  <c r="V23" i="13"/>
  <c r="T23" i="13"/>
  <c r="V15" i="13"/>
  <c r="T15" i="13"/>
  <c r="T38" i="13"/>
  <c r="V38" i="13"/>
  <c r="T34" i="13"/>
  <c r="V34" i="13"/>
  <c r="T30" i="13"/>
  <c r="V30" i="13"/>
  <c r="V22" i="13"/>
  <c r="T22" i="13"/>
  <c r="T18" i="13"/>
  <c r="V18" i="13"/>
  <c r="T14" i="13"/>
  <c r="V14" i="13"/>
  <c r="W208" i="5"/>
  <c r="U208" i="5"/>
  <c r="W192" i="5"/>
  <c r="U192" i="5"/>
  <c r="W209" i="5"/>
  <c r="U209" i="5"/>
  <c r="W193" i="5"/>
  <c r="U193" i="5"/>
  <c r="W177" i="5"/>
  <c r="U177" i="5"/>
  <c r="W161" i="5"/>
  <c r="U161" i="5"/>
  <c r="W45" i="5"/>
  <c r="U45" i="5"/>
  <c r="W29" i="5"/>
  <c r="U29" i="5"/>
  <c r="T36" i="13"/>
  <c r="T24" i="13"/>
  <c r="T20" i="13"/>
  <c r="V25" i="13"/>
  <c r="Z209" i="5"/>
  <c r="Z204" i="5"/>
  <c r="Z193" i="5"/>
  <c r="Z188" i="5"/>
  <c r="Z177" i="5"/>
  <c r="Z172" i="5"/>
  <c r="Z161" i="5"/>
  <c r="Z45" i="5"/>
  <c r="Z29" i="5"/>
  <c r="Y39" i="13"/>
  <c r="Z39" i="13" s="1"/>
  <c r="Y35" i="13"/>
  <c r="Z35" i="13" s="1"/>
  <c r="Y31" i="13"/>
  <c r="Z31" i="13" s="1"/>
  <c r="Y27" i="13"/>
  <c r="Z27" i="13" s="1"/>
  <c r="Y23" i="13"/>
  <c r="Z23" i="13" s="1"/>
  <c r="Y19" i="13"/>
  <c r="Z19" i="13" s="1"/>
  <c r="Y15" i="13"/>
  <c r="Z15" i="13" s="1"/>
  <c r="V41" i="13"/>
  <c r="V33" i="13"/>
  <c r="V29" i="13"/>
  <c r="Z208" i="5"/>
  <c r="Z192" i="5"/>
  <c r="Z176" i="5"/>
  <c r="Z160" i="5"/>
  <c r="V17" i="13"/>
  <c r="T21" i="13"/>
  <c r="AO36" i="3"/>
  <c r="AP36" i="3" s="1"/>
  <c r="AF20" i="3"/>
  <c r="AH20" i="3"/>
  <c r="AO20" i="3"/>
  <c r="F14" i="13"/>
  <c r="F15" i="13"/>
  <c r="F16" i="13"/>
  <c r="F17" i="13"/>
  <c r="F18" i="13"/>
  <c r="F19" i="13"/>
  <c r="F20" i="13"/>
  <c r="F21" i="13"/>
  <c r="F22" i="13"/>
  <c r="F23" i="13"/>
  <c r="F24" i="13"/>
  <c r="F25" i="13"/>
  <c r="F26" i="13"/>
  <c r="F27" i="13"/>
  <c r="F28" i="13"/>
  <c r="F29" i="13"/>
  <c r="F30" i="13"/>
  <c r="F31" i="13"/>
  <c r="F32" i="13"/>
  <c r="F33" i="13"/>
  <c r="F34" i="13"/>
  <c r="F35" i="13"/>
  <c r="F36" i="13"/>
  <c r="F37" i="13"/>
  <c r="F38" i="13"/>
  <c r="F39" i="13"/>
  <c r="F40" i="13"/>
  <c r="F41" i="13"/>
  <c r="F42" i="13"/>
  <c r="F13" i="13"/>
  <c r="E14" i="13"/>
  <c r="U14" i="13" s="1"/>
  <c r="E15" i="13"/>
  <c r="U15" i="13" s="1"/>
  <c r="E16" i="13"/>
  <c r="U16" i="13" s="1"/>
  <c r="E17" i="13"/>
  <c r="U17" i="13" s="1"/>
  <c r="E18" i="13"/>
  <c r="U18" i="13" s="1"/>
  <c r="E19" i="13"/>
  <c r="U19" i="13" s="1"/>
  <c r="E20" i="13"/>
  <c r="U20" i="13" s="1"/>
  <c r="E21" i="13"/>
  <c r="U21" i="13" s="1"/>
  <c r="E22" i="13"/>
  <c r="U22" i="13" s="1"/>
  <c r="E23" i="13"/>
  <c r="U23" i="13" s="1"/>
  <c r="E24" i="13"/>
  <c r="U24" i="13" s="1"/>
  <c r="E25" i="13"/>
  <c r="U25" i="13" s="1"/>
  <c r="E26" i="13"/>
  <c r="U26" i="13" s="1"/>
  <c r="E27" i="13"/>
  <c r="U27" i="13" s="1"/>
  <c r="E28" i="13"/>
  <c r="U28" i="13" s="1"/>
  <c r="E29" i="13"/>
  <c r="U29" i="13" s="1"/>
  <c r="E30" i="13"/>
  <c r="U30" i="13" s="1"/>
  <c r="E31" i="13"/>
  <c r="U31" i="13" s="1"/>
  <c r="E32" i="13"/>
  <c r="U32" i="13" s="1"/>
  <c r="E33" i="13"/>
  <c r="U33" i="13" s="1"/>
  <c r="E34" i="13"/>
  <c r="U34" i="13" s="1"/>
  <c r="E35" i="13"/>
  <c r="U35" i="13" s="1"/>
  <c r="E36" i="13"/>
  <c r="U36" i="13" s="1"/>
  <c r="E37" i="13"/>
  <c r="U37" i="13" s="1"/>
  <c r="E38" i="13"/>
  <c r="U38" i="13" s="1"/>
  <c r="E39" i="13"/>
  <c r="U39" i="13" s="1"/>
  <c r="E40" i="13"/>
  <c r="U40" i="13" s="1"/>
  <c r="E41" i="13"/>
  <c r="U41" i="13" s="1"/>
  <c r="E42" i="13"/>
  <c r="U42" i="13" s="1"/>
  <c r="E13" i="13"/>
  <c r="U13" i="13" s="1"/>
  <c r="D13" i="13"/>
  <c r="V37" i="13" l="1"/>
  <c r="AF48" i="3"/>
  <c r="U13" i="5"/>
  <c r="T28" i="13"/>
  <c r="T16" i="13"/>
  <c r="T32" i="13"/>
  <c r="T13" i="13"/>
  <c r="T40" i="13"/>
  <c r="Y13" i="14"/>
  <c r="Y221" i="14"/>
  <c r="Y209" i="14"/>
  <c r="Y197" i="14"/>
  <c r="Y181" i="14"/>
  <c r="Y169" i="14"/>
  <c r="Y157" i="14"/>
  <c r="Y145" i="14"/>
  <c r="Y129" i="14"/>
  <c r="Y113" i="14"/>
  <c r="Y97" i="14"/>
  <c r="Y85" i="14"/>
  <c r="Y73" i="14"/>
  <c r="Y61" i="14"/>
  <c r="Y49" i="14"/>
  <c r="Y37" i="14"/>
  <c r="Y21" i="14"/>
  <c r="AF14" i="3"/>
  <c r="AH14" i="3"/>
  <c r="AF40" i="3"/>
  <c r="AH40" i="3"/>
  <c r="W43" i="5"/>
  <c r="U43" i="5"/>
  <c r="W91" i="5"/>
  <c r="U91" i="5"/>
  <c r="W107" i="5"/>
  <c r="U107" i="5"/>
  <c r="W155" i="5"/>
  <c r="U155" i="5"/>
  <c r="W203" i="5"/>
  <c r="U203" i="5"/>
  <c r="W48" i="5"/>
  <c r="U48" i="5"/>
  <c r="W96" i="5"/>
  <c r="U96" i="5"/>
  <c r="W164" i="5"/>
  <c r="U164" i="5"/>
  <c r="W69" i="5"/>
  <c r="U69" i="5"/>
  <c r="W117" i="5"/>
  <c r="U117" i="5"/>
  <c r="W30" i="5"/>
  <c r="U30" i="5"/>
  <c r="W78" i="5"/>
  <c r="U78" i="5"/>
  <c r="W110" i="5"/>
  <c r="U110" i="5"/>
  <c r="W158" i="5"/>
  <c r="U158" i="5"/>
  <c r="W174" i="5"/>
  <c r="U174" i="5"/>
  <c r="W206" i="5"/>
  <c r="U206" i="5"/>
  <c r="Y231" i="14"/>
  <c r="Y227" i="14"/>
  <c r="Y223" i="14"/>
  <c r="Y219" i="14"/>
  <c r="Y215" i="14"/>
  <c r="Y211" i="14"/>
  <c r="Y207" i="14"/>
  <c r="Y203" i="14"/>
  <c r="Y199" i="14"/>
  <c r="Y195" i="14"/>
  <c r="Y191" i="14"/>
  <c r="Y187" i="14"/>
  <c r="Y183" i="14"/>
  <c r="Y179" i="14"/>
  <c r="Y175" i="14"/>
  <c r="Y171" i="14"/>
  <c r="Y167" i="14"/>
  <c r="Y163" i="14"/>
  <c r="Y159" i="14"/>
  <c r="Y155" i="14"/>
  <c r="Y151" i="14"/>
  <c r="Y147" i="14"/>
  <c r="Y143" i="14"/>
  <c r="Y139" i="14"/>
  <c r="Y135" i="14"/>
  <c r="Y131" i="14"/>
  <c r="Y127" i="14"/>
  <c r="Y123" i="14"/>
  <c r="Y119" i="14"/>
  <c r="Y115" i="14"/>
  <c r="Y111" i="14"/>
  <c r="Y107" i="14"/>
  <c r="Y103" i="14"/>
  <c r="Y99" i="14"/>
  <c r="Y95" i="14"/>
  <c r="Y91" i="14"/>
  <c r="Y87" i="14"/>
  <c r="Y83" i="14"/>
  <c r="Y79" i="14"/>
  <c r="Y75" i="14"/>
  <c r="Y71" i="14"/>
  <c r="Y67" i="14"/>
  <c r="Y63" i="14"/>
  <c r="Y59" i="14"/>
  <c r="Y55" i="14"/>
  <c r="Y51" i="14"/>
  <c r="Y47" i="14"/>
  <c r="Y43" i="14"/>
  <c r="Y39" i="14"/>
  <c r="Y35" i="14"/>
  <c r="Y31" i="14"/>
  <c r="Y27" i="14"/>
  <c r="Y23" i="14"/>
  <c r="Y19" i="14"/>
  <c r="Y15" i="14"/>
  <c r="AF18" i="3"/>
  <c r="AH18" i="3"/>
  <c r="AF34" i="3"/>
  <c r="AH34" i="3"/>
  <c r="AF23" i="3"/>
  <c r="AH23" i="3"/>
  <c r="AF27" i="3"/>
  <c r="AH27" i="3"/>
  <c r="AF28" i="3"/>
  <c r="AH28" i="3"/>
  <c r="AF33" i="3"/>
  <c r="AH33" i="3"/>
  <c r="AF41" i="3"/>
  <c r="AH41" i="3"/>
  <c r="W19" i="5"/>
  <c r="U19" i="5"/>
  <c r="W35" i="5"/>
  <c r="U35" i="5"/>
  <c r="W51" i="5"/>
  <c r="U51" i="5"/>
  <c r="W67" i="5"/>
  <c r="U67" i="5"/>
  <c r="W83" i="5"/>
  <c r="U83" i="5"/>
  <c r="W99" i="5"/>
  <c r="U99" i="5"/>
  <c r="W115" i="5"/>
  <c r="U115" i="5"/>
  <c r="W131" i="5"/>
  <c r="U131" i="5"/>
  <c r="W147" i="5"/>
  <c r="U147" i="5"/>
  <c r="W163" i="5"/>
  <c r="U163" i="5"/>
  <c r="W179" i="5"/>
  <c r="U179" i="5"/>
  <c r="W195" i="5"/>
  <c r="U195" i="5"/>
  <c r="W211" i="5"/>
  <c r="U211" i="5"/>
  <c r="W24" i="5"/>
  <c r="U24" i="5"/>
  <c r="W40" i="5"/>
  <c r="U40" i="5"/>
  <c r="W56" i="5"/>
  <c r="U56" i="5"/>
  <c r="W72" i="5"/>
  <c r="U72" i="5"/>
  <c r="W88" i="5"/>
  <c r="U88" i="5"/>
  <c r="W104" i="5"/>
  <c r="U104" i="5"/>
  <c r="W120" i="5"/>
  <c r="U120" i="5"/>
  <c r="W136" i="5"/>
  <c r="U136" i="5"/>
  <c r="W152" i="5"/>
  <c r="U152" i="5"/>
  <c r="W180" i="5"/>
  <c r="U180" i="5"/>
  <c r="W212" i="5"/>
  <c r="U212" i="5"/>
  <c r="W21" i="5"/>
  <c r="U21" i="5"/>
  <c r="W41" i="5"/>
  <c r="U41" i="5"/>
  <c r="W61" i="5"/>
  <c r="U61" i="5"/>
  <c r="W77" i="5"/>
  <c r="U77" i="5"/>
  <c r="W93" i="5"/>
  <c r="U93" i="5"/>
  <c r="W109" i="5"/>
  <c r="U109" i="5"/>
  <c r="W125" i="5"/>
  <c r="U125" i="5"/>
  <c r="W141" i="5"/>
  <c r="U141" i="5"/>
  <c r="W157" i="5"/>
  <c r="U157" i="5"/>
  <c r="W181" i="5"/>
  <c r="U181" i="5"/>
  <c r="W201" i="5"/>
  <c r="U201" i="5"/>
  <c r="W22" i="5"/>
  <c r="U22" i="5"/>
  <c r="W38" i="5"/>
  <c r="U38" i="5"/>
  <c r="W54" i="5"/>
  <c r="U54" i="5"/>
  <c r="W70" i="5"/>
  <c r="U70" i="5"/>
  <c r="W86" i="5"/>
  <c r="U86" i="5"/>
  <c r="W102" i="5"/>
  <c r="U102" i="5"/>
  <c r="W118" i="5"/>
  <c r="U118" i="5"/>
  <c r="W134" i="5"/>
  <c r="U134" i="5"/>
  <c r="W150" i="5"/>
  <c r="U150" i="5"/>
  <c r="W166" i="5"/>
  <c r="U166" i="5"/>
  <c r="W182" i="5"/>
  <c r="U182" i="5"/>
  <c r="W198" i="5"/>
  <c r="U198" i="5"/>
  <c r="Y225" i="14"/>
  <c r="Y213" i="14"/>
  <c r="Y201" i="14"/>
  <c r="Y189" i="14"/>
  <c r="Y177" i="14"/>
  <c r="Y165" i="14"/>
  <c r="Y153" i="14"/>
  <c r="Y141" i="14"/>
  <c r="Y133" i="14"/>
  <c r="Y121" i="14"/>
  <c r="Y105" i="14"/>
  <c r="Y101" i="14"/>
  <c r="Y89" i="14"/>
  <c r="Y77" i="14"/>
  <c r="Y65" i="14"/>
  <c r="Y53" i="14"/>
  <c r="Y41" i="14"/>
  <c r="Y29" i="14"/>
  <c r="Y17" i="14"/>
  <c r="AF16" i="3"/>
  <c r="AH16" i="3"/>
  <c r="W27" i="5"/>
  <c r="U27" i="5"/>
  <c r="W75" i="5"/>
  <c r="U75" i="5"/>
  <c r="W139" i="5"/>
  <c r="U139" i="5"/>
  <c r="W187" i="5"/>
  <c r="U187" i="5"/>
  <c r="W32" i="5"/>
  <c r="U32" i="5"/>
  <c r="W80" i="5"/>
  <c r="U80" i="5"/>
  <c r="W128" i="5"/>
  <c r="U128" i="5"/>
  <c r="W53" i="5"/>
  <c r="U53" i="5"/>
  <c r="W101" i="5"/>
  <c r="U101" i="5"/>
  <c r="W133" i="5"/>
  <c r="U133" i="5"/>
  <c r="W169" i="5"/>
  <c r="U169" i="5"/>
  <c r="W189" i="5"/>
  <c r="U189" i="5"/>
  <c r="W14" i="5"/>
  <c r="U14" i="5"/>
  <c r="W62" i="5"/>
  <c r="U62" i="5"/>
  <c r="W126" i="5"/>
  <c r="U126" i="5"/>
  <c r="Y230" i="14"/>
  <c r="Y226" i="14"/>
  <c r="Y222" i="14"/>
  <c r="Y218" i="14"/>
  <c r="Y214" i="14"/>
  <c r="Y210" i="14"/>
  <c r="Y206" i="14"/>
  <c r="Y202" i="14"/>
  <c r="Y198" i="14"/>
  <c r="Y194" i="14"/>
  <c r="Y190" i="14"/>
  <c r="Y186" i="14"/>
  <c r="Y182" i="14"/>
  <c r="Y178" i="14"/>
  <c r="Y174" i="14"/>
  <c r="Y170" i="14"/>
  <c r="Y166" i="14"/>
  <c r="Y162" i="14"/>
  <c r="Y158" i="14"/>
  <c r="Y154" i="14"/>
  <c r="Y150" i="14"/>
  <c r="Y146" i="14"/>
  <c r="Y142" i="14"/>
  <c r="Y138" i="14"/>
  <c r="Y134" i="14"/>
  <c r="Y130" i="14"/>
  <c r="Y126" i="14"/>
  <c r="Y122" i="14"/>
  <c r="Y118" i="14"/>
  <c r="Y114" i="14"/>
  <c r="Y110" i="14"/>
  <c r="Y106" i="14"/>
  <c r="Y102" i="14"/>
  <c r="Y98" i="14"/>
  <c r="Y94" i="14"/>
  <c r="Y90" i="14"/>
  <c r="Y86" i="14"/>
  <c r="Y82" i="14"/>
  <c r="Y78" i="14"/>
  <c r="Y74" i="14"/>
  <c r="Y70" i="14"/>
  <c r="Y66" i="14"/>
  <c r="Y62" i="14"/>
  <c r="Y58" i="14"/>
  <c r="Y54" i="14"/>
  <c r="Y50" i="14"/>
  <c r="Y46" i="14"/>
  <c r="Y42" i="14"/>
  <c r="Y38" i="14"/>
  <c r="Y34" i="14"/>
  <c r="Y30" i="14"/>
  <c r="Y26" i="14"/>
  <c r="Y22" i="14"/>
  <c r="Y18" i="14"/>
  <c r="Y14" i="14"/>
  <c r="AF22" i="3"/>
  <c r="AH22" i="3"/>
  <c r="AF38" i="3"/>
  <c r="AH38" i="3"/>
  <c r="AF31" i="3"/>
  <c r="AH31" i="3"/>
  <c r="AF35" i="3"/>
  <c r="AH35" i="3"/>
  <c r="AF32" i="3"/>
  <c r="AH32" i="3"/>
  <c r="AF21" i="3"/>
  <c r="AH21" i="3"/>
  <c r="AF29" i="3"/>
  <c r="AH29" i="3"/>
  <c r="AF36" i="3"/>
  <c r="AH36" i="3"/>
  <c r="W23" i="5"/>
  <c r="U23" i="5"/>
  <c r="W39" i="5"/>
  <c r="U39" i="5"/>
  <c r="W55" i="5"/>
  <c r="U55" i="5"/>
  <c r="W71" i="5"/>
  <c r="U71" i="5"/>
  <c r="W87" i="5"/>
  <c r="U87" i="5"/>
  <c r="W103" i="5"/>
  <c r="U103" i="5"/>
  <c r="W119" i="5"/>
  <c r="U119" i="5"/>
  <c r="W135" i="5"/>
  <c r="U135" i="5"/>
  <c r="W151" i="5"/>
  <c r="U151" i="5"/>
  <c r="W167" i="5"/>
  <c r="U167" i="5"/>
  <c r="W183" i="5"/>
  <c r="U183" i="5"/>
  <c r="W199" i="5"/>
  <c r="U199" i="5"/>
  <c r="W28" i="5"/>
  <c r="U28" i="5"/>
  <c r="W44" i="5"/>
  <c r="U44" i="5"/>
  <c r="W60" i="5"/>
  <c r="U60" i="5"/>
  <c r="W76" i="5"/>
  <c r="U76" i="5"/>
  <c r="W92" i="5"/>
  <c r="U92" i="5"/>
  <c r="W108" i="5"/>
  <c r="U108" i="5"/>
  <c r="W124" i="5"/>
  <c r="U124" i="5"/>
  <c r="W140" i="5"/>
  <c r="U140" i="5"/>
  <c r="W156" i="5"/>
  <c r="U156" i="5"/>
  <c r="W184" i="5"/>
  <c r="U184" i="5"/>
  <c r="W25" i="5"/>
  <c r="U25" i="5"/>
  <c r="W49" i="5"/>
  <c r="U49" i="5"/>
  <c r="W65" i="5"/>
  <c r="U65" i="5"/>
  <c r="W81" i="5"/>
  <c r="U81" i="5"/>
  <c r="W97" i="5"/>
  <c r="U97" i="5"/>
  <c r="W113" i="5"/>
  <c r="U113" i="5"/>
  <c r="W129" i="5"/>
  <c r="U129" i="5"/>
  <c r="W145" i="5"/>
  <c r="U145" i="5"/>
  <c r="W165" i="5"/>
  <c r="U165" i="5"/>
  <c r="W185" i="5"/>
  <c r="U185" i="5"/>
  <c r="W205" i="5"/>
  <c r="U205" i="5"/>
  <c r="W26" i="5"/>
  <c r="U26" i="5"/>
  <c r="W42" i="5"/>
  <c r="U42" i="5"/>
  <c r="W58" i="5"/>
  <c r="U58" i="5"/>
  <c r="W74" i="5"/>
  <c r="U74" i="5"/>
  <c r="W90" i="5"/>
  <c r="U90" i="5"/>
  <c r="W106" i="5"/>
  <c r="U106" i="5"/>
  <c r="W122" i="5"/>
  <c r="U122" i="5"/>
  <c r="W138" i="5"/>
  <c r="U138" i="5"/>
  <c r="W154" i="5"/>
  <c r="U154" i="5"/>
  <c r="W170" i="5"/>
  <c r="U170" i="5"/>
  <c r="W186" i="5"/>
  <c r="U186" i="5"/>
  <c r="W202" i="5"/>
  <c r="U202" i="5"/>
  <c r="Y229" i="14"/>
  <c r="Y217" i="14"/>
  <c r="Y205" i="14"/>
  <c r="Y193" i="14"/>
  <c r="Y185" i="14"/>
  <c r="Y173" i="14"/>
  <c r="Y161" i="14"/>
  <c r="Y149" i="14"/>
  <c r="Y137" i="14"/>
  <c r="Y125" i="14"/>
  <c r="Y117" i="14"/>
  <c r="Y109" i="14"/>
  <c r="Y93" i="14"/>
  <c r="Y81" i="14"/>
  <c r="Y69" i="14"/>
  <c r="Y57" i="14"/>
  <c r="Y45" i="14"/>
  <c r="Y33" i="14"/>
  <c r="Y25" i="14"/>
  <c r="AF26" i="3"/>
  <c r="AH26" i="3"/>
  <c r="AF39" i="3"/>
  <c r="AH39" i="3"/>
  <c r="AF37" i="3"/>
  <c r="AH37" i="3"/>
  <c r="W59" i="5"/>
  <c r="U59" i="5"/>
  <c r="W123" i="5"/>
  <c r="U123" i="5"/>
  <c r="W171" i="5"/>
  <c r="U171" i="5"/>
  <c r="W16" i="5"/>
  <c r="U16" i="5"/>
  <c r="W64" i="5"/>
  <c r="U64" i="5"/>
  <c r="W112" i="5"/>
  <c r="U112" i="5"/>
  <c r="W144" i="5"/>
  <c r="U144" i="5"/>
  <c r="W196" i="5"/>
  <c r="U196" i="5"/>
  <c r="W33" i="5"/>
  <c r="U33" i="5"/>
  <c r="W85" i="5"/>
  <c r="U85" i="5"/>
  <c r="W149" i="5"/>
  <c r="U149" i="5"/>
  <c r="W46" i="5"/>
  <c r="U46" i="5"/>
  <c r="W94" i="5"/>
  <c r="U94" i="5"/>
  <c r="W142" i="5"/>
  <c r="U142" i="5"/>
  <c r="W190" i="5"/>
  <c r="U190" i="5"/>
  <c r="Y232" i="14"/>
  <c r="Y228" i="14"/>
  <c r="Y224" i="14"/>
  <c r="Y220" i="14"/>
  <c r="Y216" i="14"/>
  <c r="Y212" i="14"/>
  <c r="Y208" i="14"/>
  <c r="Y204" i="14"/>
  <c r="Y200" i="14"/>
  <c r="Y196" i="14"/>
  <c r="Y192" i="14"/>
  <c r="Y188" i="14"/>
  <c r="Y184" i="14"/>
  <c r="Y180" i="14"/>
  <c r="Y176" i="14"/>
  <c r="Y172" i="14"/>
  <c r="Y168" i="14"/>
  <c r="Y164" i="14"/>
  <c r="Y160" i="14"/>
  <c r="Y156" i="14"/>
  <c r="Y152" i="14"/>
  <c r="Y148" i="14"/>
  <c r="Y144" i="14"/>
  <c r="Y140" i="14"/>
  <c r="Y136" i="14"/>
  <c r="Y132" i="14"/>
  <c r="Y128" i="14"/>
  <c r="Y124" i="14"/>
  <c r="Y120" i="14"/>
  <c r="Y116" i="14"/>
  <c r="Y112" i="14"/>
  <c r="Y108" i="14"/>
  <c r="Y104" i="14"/>
  <c r="Y100" i="14"/>
  <c r="Y96" i="14"/>
  <c r="Y92" i="14"/>
  <c r="Y88" i="14"/>
  <c r="Y84" i="14"/>
  <c r="Y80" i="14"/>
  <c r="Y76" i="14"/>
  <c r="Y72" i="14"/>
  <c r="Y68" i="14"/>
  <c r="Y64" i="14"/>
  <c r="Y60" i="14"/>
  <c r="Y56" i="14"/>
  <c r="Y52" i="14"/>
  <c r="Y48" i="14"/>
  <c r="Y44" i="14"/>
  <c r="Y40" i="14"/>
  <c r="Y36" i="14"/>
  <c r="Y32" i="14"/>
  <c r="Y28" i="14"/>
  <c r="Y24" i="14"/>
  <c r="Y20" i="14"/>
  <c r="Y16" i="14"/>
  <c r="AF30" i="3"/>
  <c r="AH30" i="3"/>
  <c r="AF15" i="3"/>
  <c r="AH15" i="3"/>
  <c r="AF19" i="3"/>
  <c r="AH19" i="3"/>
  <c r="AF24" i="3"/>
  <c r="AH24" i="3"/>
  <c r="AF17" i="3"/>
  <c r="AH17" i="3"/>
  <c r="AF25" i="3"/>
  <c r="AH25" i="3"/>
  <c r="W15" i="5"/>
  <c r="U15" i="5"/>
  <c r="W31" i="5"/>
  <c r="U31" i="5"/>
  <c r="W47" i="5"/>
  <c r="U47" i="5"/>
  <c r="W63" i="5"/>
  <c r="U63" i="5"/>
  <c r="W79" i="5"/>
  <c r="U79" i="5"/>
  <c r="W95" i="5"/>
  <c r="U95" i="5"/>
  <c r="W111" i="5"/>
  <c r="U111" i="5"/>
  <c r="W127" i="5"/>
  <c r="U127" i="5"/>
  <c r="W143" i="5"/>
  <c r="U143" i="5"/>
  <c r="W159" i="5"/>
  <c r="U159" i="5"/>
  <c r="W175" i="5"/>
  <c r="U175" i="5"/>
  <c r="W191" i="5"/>
  <c r="U191" i="5"/>
  <c r="W207" i="5"/>
  <c r="U207" i="5"/>
  <c r="W20" i="5"/>
  <c r="U20" i="5"/>
  <c r="W36" i="5"/>
  <c r="U36" i="5"/>
  <c r="W52" i="5"/>
  <c r="U52" i="5"/>
  <c r="W68" i="5"/>
  <c r="U68" i="5"/>
  <c r="W84" i="5"/>
  <c r="U84" i="5"/>
  <c r="W100" i="5"/>
  <c r="U100" i="5"/>
  <c r="W116" i="5"/>
  <c r="U116" i="5"/>
  <c r="W132" i="5"/>
  <c r="U132" i="5"/>
  <c r="W148" i="5"/>
  <c r="U148" i="5"/>
  <c r="W168" i="5"/>
  <c r="U168" i="5"/>
  <c r="W200" i="5"/>
  <c r="U200" i="5"/>
  <c r="W17" i="5"/>
  <c r="U17" i="5"/>
  <c r="W37" i="5"/>
  <c r="U37" i="5"/>
  <c r="W57" i="5"/>
  <c r="U57" i="5"/>
  <c r="W73" i="5"/>
  <c r="U73" i="5"/>
  <c r="W89" i="5"/>
  <c r="U89" i="5"/>
  <c r="W105" i="5"/>
  <c r="U105" i="5"/>
  <c r="W121" i="5"/>
  <c r="U121" i="5"/>
  <c r="W137" i="5"/>
  <c r="U137" i="5"/>
  <c r="W153" i="5"/>
  <c r="U153" i="5"/>
  <c r="W173" i="5"/>
  <c r="U173" i="5"/>
  <c r="W197" i="5"/>
  <c r="U197" i="5"/>
  <c r="W18" i="5"/>
  <c r="U18" i="5"/>
  <c r="W34" i="5"/>
  <c r="U34" i="5"/>
  <c r="W50" i="5"/>
  <c r="U50" i="5"/>
  <c r="W66" i="5"/>
  <c r="U66" i="5"/>
  <c r="W82" i="5"/>
  <c r="U82" i="5"/>
  <c r="W98" i="5"/>
  <c r="U98" i="5"/>
  <c r="W114" i="5"/>
  <c r="U114" i="5"/>
  <c r="W130" i="5"/>
  <c r="U130" i="5"/>
  <c r="W146" i="5"/>
  <c r="U146" i="5"/>
  <c r="W162" i="5"/>
  <c r="U162" i="5"/>
  <c r="W178" i="5"/>
  <c r="U178" i="5"/>
  <c r="W194" i="5"/>
  <c r="U194" i="5"/>
  <c r="W210" i="5"/>
  <c r="U210" i="5"/>
  <c r="AA14" i="14"/>
  <c r="AA15" i="14"/>
  <c r="AA16" i="14"/>
  <c r="AA17" i="14"/>
  <c r="AA18" i="14"/>
  <c r="AA19" i="14"/>
  <c r="AA20" i="14"/>
  <c r="AA21" i="14"/>
  <c r="AA22" i="14"/>
  <c r="AA23" i="14"/>
  <c r="AA24" i="14"/>
  <c r="AA25" i="14"/>
  <c r="AA26" i="14"/>
  <c r="AA27" i="14"/>
  <c r="AA28" i="14"/>
  <c r="AA29" i="14"/>
  <c r="AA30" i="14"/>
  <c r="AA31" i="14"/>
  <c r="AA32" i="14"/>
  <c r="AA33" i="14"/>
  <c r="AA34" i="14"/>
  <c r="AA35" i="14"/>
  <c r="AA36" i="14"/>
  <c r="AA37" i="14"/>
  <c r="AA38" i="14"/>
  <c r="AA39" i="14"/>
  <c r="AA40" i="14"/>
  <c r="AA41" i="14"/>
  <c r="AA42" i="14"/>
  <c r="AA43" i="14"/>
  <c r="AA44" i="14"/>
  <c r="AA45" i="14"/>
  <c r="AA46" i="14"/>
  <c r="AA47" i="14"/>
  <c r="AA48" i="14"/>
  <c r="AA49" i="14"/>
  <c r="AA50" i="14"/>
  <c r="AA51" i="14"/>
  <c r="AA52" i="14"/>
  <c r="AA53" i="14"/>
  <c r="AA54" i="14"/>
  <c r="AA55" i="14"/>
  <c r="AA56" i="14"/>
  <c r="AA57" i="14"/>
  <c r="AA58" i="14"/>
  <c r="AA59" i="14"/>
  <c r="AA60" i="14"/>
  <c r="AA61" i="14"/>
  <c r="AA62" i="14"/>
  <c r="AA63" i="14"/>
  <c r="AA64" i="14"/>
  <c r="AA65" i="14"/>
  <c r="AA66" i="14"/>
  <c r="AA67" i="14"/>
  <c r="AA68" i="14"/>
  <c r="AA69" i="14"/>
  <c r="AA70" i="14"/>
  <c r="AA71" i="14"/>
  <c r="AA72" i="14"/>
  <c r="AA73" i="14"/>
  <c r="AA74" i="14"/>
  <c r="AA75" i="14"/>
  <c r="AA76" i="14"/>
  <c r="AA77" i="14"/>
  <c r="AA78" i="14"/>
  <c r="AA79" i="14"/>
  <c r="AA80" i="14"/>
  <c r="AA81" i="14"/>
  <c r="AA82" i="14"/>
  <c r="AA83" i="14"/>
  <c r="AA84" i="14"/>
  <c r="AA85" i="14"/>
  <c r="AA86" i="14"/>
  <c r="AA87" i="14"/>
  <c r="AA88" i="14"/>
  <c r="AA89" i="14"/>
  <c r="AA90" i="14"/>
  <c r="AA91" i="14"/>
  <c r="AA92" i="14"/>
  <c r="AA93" i="14"/>
  <c r="AA94" i="14"/>
  <c r="AA95" i="14"/>
  <c r="AA96" i="14"/>
  <c r="AA97" i="14"/>
  <c r="AA98" i="14"/>
  <c r="AA99" i="14"/>
  <c r="AA100" i="14"/>
  <c r="AA101" i="14"/>
  <c r="AA102" i="14"/>
  <c r="AA103" i="14"/>
  <c r="AA104" i="14"/>
  <c r="AA105" i="14"/>
  <c r="AA106" i="14"/>
  <c r="AA107" i="14"/>
  <c r="AA108" i="14"/>
  <c r="AA109" i="14"/>
  <c r="AA110" i="14"/>
  <c r="AA111" i="14"/>
  <c r="AA112" i="14"/>
  <c r="AA113" i="14"/>
  <c r="AA114" i="14"/>
  <c r="AA115" i="14"/>
  <c r="AA116" i="14"/>
  <c r="AA117" i="14"/>
  <c r="AA118" i="14"/>
  <c r="AA119" i="14"/>
  <c r="AA120" i="14"/>
  <c r="AA121" i="14"/>
  <c r="AA122" i="14"/>
  <c r="AA123" i="14"/>
  <c r="AA124" i="14"/>
  <c r="AA125" i="14"/>
  <c r="AA126" i="14"/>
  <c r="AA127" i="14"/>
  <c r="AA128" i="14"/>
  <c r="AA129" i="14"/>
  <c r="AA130" i="14"/>
  <c r="AA131" i="14"/>
  <c r="AA132" i="14"/>
  <c r="AA133" i="14"/>
  <c r="AA134" i="14"/>
  <c r="AA135" i="14"/>
  <c r="AA136" i="14"/>
  <c r="AA137" i="14"/>
  <c r="AA138" i="14"/>
  <c r="AA139" i="14"/>
  <c r="AA140" i="14"/>
  <c r="AA141" i="14"/>
  <c r="AA142" i="14"/>
  <c r="AA143" i="14"/>
  <c r="AA144" i="14"/>
  <c r="AA145" i="14"/>
  <c r="AA146" i="14"/>
  <c r="AA147" i="14"/>
  <c r="AA148" i="14"/>
  <c r="AA149" i="14"/>
  <c r="AA150" i="14"/>
  <c r="AA151" i="14"/>
  <c r="AA152" i="14"/>
  <c r="AA153" i="14"/>
  <c r="AA154" i="14"/>
  <c r="AA155" i="14"/>
  <c r="AA156" i="14"/>
  <c r="AA157" i="14"/>
  <c r="AA158" i="14"/>
  <c r="AA159" i="14"/>
  <c r="AA160" i="14"/>
  <c r="AA161" i="14"/>
  <c r="AA162" i="14"/>
  <c r="AA163" i="14"/>
  <c r="AA164" i="14"/>
  <c r="AA165" i="14"/>
  <c r="AA166" i="14"/>
  <c r="AA167" i="14"/>
  <c r="AA168" i="14"/>
  <c r="AA169" i="14"/>
  <c r="AA170" i="14"/>
  <c r="AA171" i="14"/>
  <c r="AA172" i="14"/>
  <c r="AA173" i="14"/>
  <c r="AA174" i="14"/>
  <c r="AA175" i="14"/>
  <c r="AA176" i="14"/>
  <c r="AA177" i="14"/>
  <c r="AA178" i="14"/>
  <c r="AA179" i="14"/>
  <c r="AA180" i="14"/>
  <c r="AA181" i="14"/>
  <c r="AA182" i="14"/>
  <c r="AA183" i="14"/>
  <c r="AA184" i="14"/>
  <c r="AA185" i="14"/>
  <c r="AA186" i="14"/>
  <c r="AA187" i="14"/>
  <c r="AA188" i="14"/>
  <c r="AA189" i="14"/>
  <c r="AA190" i="14"/>
  <c r="AA191" i="14"/>
  <c r="AA192" i="14"/>
  <c r="AA193" i="14"/>
  <c r="AA194" i="14"/>
  <c r="AA195" i="14"/>
  <c r="AA196" i="14"/>
  <c r="AA197" i="14"/>
  <c r="AA198" i="14"/>
  <c r="AA199" i="14"/>
  <c r="AA200" i="14"/>
  <c r="AA201" i="14"/>
  <c r="AA202" i="14"/>
  <c r="AA203" i="14"/>
  <c r="AA204" i="14"/>
  <c r="AA205" i="14"/>
  <c r="AA206" i="14"/>
  <c r="AA207" i="14"/>
  <c r="AA208" i="14"/>
  <c r="AA209" i="14"/>
  <c r="AA210" i="14"/>
  <c r="AA211" i="14"/>
  <c r="AA212" i="14"/>
  <c r="AA213" i="14"/>
  <c r="AA214" i="14"/>
  <c r="AA215" i="14"/>
  <c r="AA216" i="14"/>
  <c r="AA217" i="14"/>
  <c r="AA218" i="14"/>
  <c r="AA219" i="14"/>
  <c r="AA220" i="14"/>
  <c r="AA221" i="14"/>
  <c r="AA222" i="14"/>
  <c r="AA223" i="14"/>
  <c r="AA224" i="14"/>
  <c r="AA225" i="14"/>
  <c r="AA226" i="14"/>
  <c r="AA227" i="14"/>
  <c r="AA228" i="14"/>
  <c r="AA229" i="14"/>
  <c r="AA230" i="14"/>
  <c r="AA231" i="14"/>
  <c r="AA232" i="14"/>
  <c r="AA13" i="14"/>
  <c r="AA13" i="13"/>
  <c r="AQ15" i="3"/>
  <c r="AQ16" i="3"/>
  <c r="AQ17" i="3"/>
  <c r="AQ18" i="3"/>
  <c r="AQ19" i="3"/>
  <c r="AQ20" i="3"/>
  <c r="AQ21" i="3"/>
  <c r="AQ22" i="3"/>
  <c r="AQ23" i="3"/>
  <c r="AQ24" i="3"/>
  <c r="AQ25" i="3"/>
  <c r="AQ26" i="3"/>
  <c r="AQ27" i="3"/>
  <c r="AQ28" i="3"/>
  <c r="AQ29" i="3"/>
  <c r="AQ30" i="3"/>
  <c r="AQ31" i="3"/>
  <c r="AQ32" i="3"/>
  <c r="AQ33" i="3"/>
  <c r="AQ34" i="3"/>
  <c r="AQ35" i="3"/>
  <c r="AQ36" i="3"/>
  <c r="AQ37" i="3"/>
  <c r="AQ38" i="3"/>
  <c r="AQ39" i="3"/>
  <c r="AQ40" i="3"/>
  <c r="AQ41" i="3"/>
  <c r="AQ42" i="3"/>
  <c r="AQ43" i="3"/>
  <c r="AQ44" i="3"/>
  <c r="AQ45" i="3"/>
  <c r="AQ46" i="3"/>
  <c r="AQ47" i="3"/>
  <c r="AQ48" i="3"/>
  <c r="AQ49" i="3"/>
  <c r="AQ50" i="3"/>
  <c r="AQ51" i="3"/>
  <c r="AQ52" i="3"/>
  <c r="AQ53" i="3"/>
  <c r="AQ54" i="3"/>
  <c r="AQ55" i="3"/>
  <c r="AQ56" i="3"/>
  <c r="AQ57" i="3"/>
  <c r="AQ58" i="3"/>
  <c r="AQ59" i="3"/>
  <c r="AQ60" i="3"/>
  <c r="AQ61" i="3"/>
  <c r="AQ62" i="3"/>
  <c r="AQ63" i="3"/>
  <c r="AQ64" i="3"/>
  <c r="AQ65" i="3"/>
  <c r="AQ66" i="3"/>
  <c r="AQ67" i="3"/>
  <c r="AQ68" i="3"/>
  <c r="AQ69" i="3"/>
  <c r="AQ70" i="3"/>
  <c r="AQ71" i="3"/>
  <c r="AQ72" i="3"/>
  <c r="AQ73" i="3"/>
  <c r="AQ74" i="3"/>
  <c r="AQ75" i="3"/>
  <c r="AQ76" i="3"/>
  <c r="AQ77" i="3"/>
  <c r="AQ78" i="3"/>
  <c r="AQ79" i="3"/>
  <c r="AQ80" i="3"/>
  <c r="AQ81" i="3"/>
  <c r="AQ82" i="3"/>
  <c r="AQ83" i="3"/>
  <c r="AQ84" i="3"/>
  <c r="AQ85" i="3"/>
  <c r="AQ86" i="3"/>
  <c r="AQ87" i="3"/>
  <c r="AQ88" i="3"/>
  <c r="AQ89" i="3"/>
  <c r="AQ90" i="3"/>
  <c r="AQ91" i="3"/>
  <c r="AQ92" i="3"/>
  <c r="AQ93" i="3"/>
  <c r="AQ94" i="3"/>
  <c r="AQ95" i="3"/>
  <c r="AQ96" i="3"/>
  <c r="AQ97" i="3"/>
  <c r="AQ98" i="3"/>
  <c r="AQ99" i="3"/>
  <c r="AQ100" i="3"/>
  <c r="AQ101" i="3"/>
  <c r="AQ102" i="3"/>
  <c r="AQ103" i="3"/>
  <c r="AQ104" i="3"/>
  <c r="AQ105" i="3"/>
  <c r="AQ106" i="3"/>
  <c r="AQ107" i="3"/>
  <c r="AQ108" i="3"/>
  <c r="AQ109" i="3"/>
  <c r="AQ110" i="3"/>
  <c r="AQ111" i="3"/>
  <c r="AQ112" i="3"/>
  <c r="AQ113" i="3"/>
  <c r="AQ114" i="3"/>
  <c r="AQ115" i="3"/>
  <c r="AQ116" i="3"/>
  <c r="AQ117" i="3"/>
  <c r="AQ118" i="3"/>
  <c r="AQ119" i="3"/>
  <c r="AQ120" i="3"/>
  <c r="AQ121" i="3"/>
  <c r="AQ122" i="3"/>
  <c r="AQ123" i="3"/>
  <c r="AQ124" i="3"/>
  <c r="AQ125" i="3"/>
  <c r="AQ126" i="3"/>
  <c r="AQ127" i="3"/>
  <c r="AQ128" i="3"/>
  <c r="AQ129" i="3"/>
  <c r="AQ130" i="3"/>
  <c r="AQ131" i="3"/>
  <c r="AQ132" i="3"/>
  <c r="AQ133" i="3"/>
  <c r="AQ134" i="3"/>
  <c r="AQ135" i="3"/>
  <c r="AQ136" i="3"/>
  <c r="AQ137" i="3"/>
  <c r="AQ138" i="3"/>
  <c r="AQ139" i="3"/>
  <c r="AQ140" i="3"/>
  <c r="AQ141" i="3"/>
  <c r="AQ142" i="3"/>
  <c r="AQ143" i="3"/>
  <c r="AQ144" i="3"/>
  <c r="AQ145" i="3"/>
  <c r="AQ146" i="3"/>
  <c r="AQ147" i="3"/>
  <c r="AQ148" i="3"/>
  <c r="AQ149" i="3"/>
  <c r="AQ150" i="3"/>
  <c r="AQ151" i="3"/>
  <c r="AQ152" i="3"/>
  <c r="AQ153" i="3"/>
  <c r="AQ154" i="3"/>
  <c r="AQ155" i="3"/>
  <c r="AQ156" i="3"/>
  <c r="AQ157" i="3"/>
  <c r="AQ158" i="3"/>
  <c r="AQ159" i="3"/>
  <c r="AQ160" i="3"/>
  <c r="AQ161" i="3"/>
  <c r="AQ162" i="3"/>
  <c r="AQ163" i="3"/>
  <c r="AQ164" i="3"/>
  <c r="AQ165" i="3"/>
  <c r="AQ166" i="3"/>
  <c r="AQ167" i="3"/>
  <c r="AQ168" i="3"/>
  <c r="AQ169" i="3"/>
  <c r="AQ170" i="3"/>
  <c r="AQ171" i="3"/>
  <c r="AQ172" i="3"/>
  <c r="AQ173" i="3"/>
  <c r="AQ174" i="3"/>
  <c r="AQ175" i="3"/>
  <c r="AQ176" i="3"/>
  <c r="AQ177" i="3"/>
  <c r="AQ178" i="3"/>
  <c r="AQ179" i="3"/>
  <c r="AQ180" i="3"/>
  <c r="AQ181" i="3"/>
  <c r="AQ182" i="3"/>
  <c r="AQ183" i="3"/>
  <c r="AQ184" i="3"/>
  <c r="AQ185" i="3"/>
  <c r="AQ186" i="3"/>
  <c r="AQ187" i="3"/>
  <c r="AQ188" i="3"/>
  <c r="AQ189" i="3"/>
  <c r="AQ190" i="3"/>
  <c r="AQ191" i="3"/>
  <c r="AQ192" i="3"/>
  <c r="AQ193" i="3"/>
  <c r="AQ194" i="3"/>
  <c r="AQ195" i="3"/>
  <c r="AQ196" i="3"/>
  <c r="AQ197" i="3"/>
  <c r="AQ198" i="3"/>
  <c r="AQ199" i="3"/>
  <c r="AQ200" i="3"/>
  <c r="AQ201" i="3"/>
  <c r="AQ202" i="3"/>
  <c r="AQ203" i="3"/>
  <c r="AQ204" i="3"/>
  <c r="AQ205" i="3"/>
  <c r="AQ206" i="3"/>
  <c r="AQ207" i="3"/>
  <c r="AQ208" i="3"/>
  <c r="AQ209" i="3"/>
  <c r="AQ210" i="3"/>
  <c r="AQ211" i="3"/>
  <c r="AQ212" i="3"/>
  <c r="AQ213" i="3"/>
  <c r="AQ14" i="3"/>
  <c r="AB13" i="5"/>
  <c r="AB14" i="5"/>
  <c r="AB15" i="5"/>
  <c r="AB16" i="5"/>
  <c r="AB17" i="5"/>
  <c r="AB18" i="5"/>
  <c r="AB19" i="5"/>
  <c r="AB20" i="5"/>
  <c r="AB21" i="5"/>
  <c r="AB22" i="5"/>
  <c r="AB23" i="5"/>
  <c r="AB24" i="5"/>
  <c r="AB25" i="5"/>
  <c r="AB26" i="5"/>
  <c r="AB27" i="5"/>
  <c r="AB28" i="5"/>
  <c r="AB29" i="5"/>
  <c r="AB30" i="5"/>
  <c r="AB31" i="5"/>
  <c r="AB32" i="5"/>
  <c r="AB33" i="5"/>
  <c r="AB34" i="5"/>
  <c r="AB35" i="5"/>
  <c r="AB36" i="5"/>
  <c r="AB37" i="5"/>
  <c r="AB38" i="5"/>
  <c r="AB39" i="5"/>
  <c r="AB40" i="5"/>
  <c r="AB41" i="5"/>
  <c r="AB42" i="5"/>
  <c r="AB43" i="5"/>
  <c r="AB44" i="5"/>
  <c r="AB45" i="5"/>
  <c r="AB46" i="5"/>
  <c r="AB47" i="5"/>
  <c r="AB48" i="5"/>
  <c r="AB49" i="5"/>
  <c r="AB50" i="5"/>
  <c r="AB51" i="5"/>
  <c r="AB52" i="5"/>
  <c r="AB53" i="5"/>
  <c r="AB54" i="5"/>
  <c r="AB55" i="5"/>
  <c r="AB56" i="5"/>
  <c r="AB57" i="5"/>
  <c r="AB58" i="5"/>
  <c r="AB59" i="5"/>
  <c r="AB60" i="5"/>
  <c r="AB61" i="5"/>
  <c r="AB62" i="5"/>
  <c r="AB63" i="5"/>
  <c r="AB64" i="5"/>
  <c r="AB65" i="5"/>
  <c r="AB66" i="5"/>
  <c r="AB67" i="5"/>
  <c r="AB68" i="5"/>
  <c r="AB69" i="5"/>
  <c r="AB70" i="5"/>
  <c r="AB71" i="5"/>
  <c r="AB72" i="5"/>
  <c r="AB73" i="5"/>
  <c r="AB74" i="5"/>
  <c r="AB75" i="5"/>
  <c r="AB76" i="5"/>
  <c r="AB77" i="5"/>
  <c r="AB78" i="5"/>
  <c r="AB79" i="5"/>
  <c r="AB80" i="5"/>
  <c r="AB81" i="5"/>
  <c r="AB82" i="5"/>
  <c r="AB83" i="5"/>
  <c r="AB84" i="5"/>
  <c r="AB85" i="5"/>
  <c r="AB86" i="5"/>
  <c r="AB87" i="5"/>
  <c r="AB88" i="5"/>
  <c r="AB89" i="5"/>
  <c r="AB90" i="5"/>
  <c r="AB91" i="5"/>
  <c r="AB92" i="5"/>
  <c r="AB93" i="5"/>
  <c r="AB94" i="5"/>
  <c r="AB95" i="5"/>
  <c r="AB96" i="5"/>
  <c r="AB97" i="5"/>
  <c r="AB98" i="5"/>
  <c r="AB99" i="5"/>
  <c r="AB100" i="5"/>
  <c r="AB101" i="5"/>
  <c r="AB102" i="5"/>
  <c r="AB103" i="5"/>
  <c r="AB104" i="5"/>
  <c r="AB105" i="5"/>
  <c r="AB106" i="5"/>
  <c r="AB107" i="5"/>
  <c r="AB108" i="5"/>
  <c r="AB109" i="5"/>
  <c r="AB110" i="5"/>
  <c r="AB111" i="5"/>
  <c r="AB112" i="5"/>
  <c r="AB113" i="5"/>
  <c r="AB114" i="5"/>
  <c r="AB115" i="5"/>
  <c r="AB116" i="5"/>
  <c r="AB117" i="5"/>
  <c r="AB118" i="5"/>
  <c r="AB119" i="5"/>
  <c r="AB120" i="5"/>
  <c r="AB121" i="5"/>
  <c r="AB122" i="5"/>
  <c r="AB123" i="5"/>
  <c r="AB124" i="5"/>
  <c r="AB125" i="5"/>
  <c r="AB126" i="5"/>
  <c r="AB127" i="5"/>
  <c r="AB128" i="5"/>
  <c r="AB129" i="5"/>
  <c r="AB130" i="5"/>
  <c r="AB131" i="5"/>
  <c r="AB132" i="5"/>
  <c r="AB133" i="5"/>
  <c r="AB134" i="5"/>
  <c r="AB135" i="5"/>
  <c r="AB136" i="5"/>
  <c r="AB137" i="5"/>
  <c r="AB138" i="5"/>
  <c r="AB139" i="5"/>
  <c r="AB140" i="5"/>
  <c r="AB141" i="5"/>
  <c r="AB142" i="5"/>
  <c r="AB143" i="5"/>
  <c r="AB144" i="5"/>
  <c r="AB145" i="5"/>
  <c r="AB146" i="5"/>
  <c r="AB147" i="5"/>
  <c r="AB148" i="5"/>
  <c r="AB149" i="5"/>
  <c r="AB150" i="5"/>
  <c r="AB151" i="5"/>
  <c r="AB152" i="5"/>
  <c r="AB153" i="5"/>
  <c r="AB154" i="5"/>
  <c r="AB155" i="5"/>
  <c r="AB156" i="5"/>
  <c r="AB157" i="5"/>
  <c r="AB158" i="5"/>
  <c r="AB159" i="5"/>
  <c r="AB160" i="5"/>
  <c r="AB161" i="5"/>
  <c r="AB162" i="5"/>
  <c r="AB163" i="5"/>
  <c r="AB164" i="5"/>
  <c r="AB165" i="5"/>
  <c r="AB166" i="5"/>
  <c r="AB167" i="5"/>
  <c r="AB168" i="5"/>
  <c r="AB169" i="5"/>
  <c r="AB170" i="5"/>
  <c r="AB171" i="5"/>
  <c r="AB172" i="5"/>
  <c r="AB173" i="5"/>
  <c r="AB174" i="5"/>
  <c r="AB175" i="5"/>
  <c r="AB176" i="5"/>
  <c r="AB177" i="5"/>
  <c r="AB178" i="5"/>
  <c r="AB179" i="5"/>
  <c r="AB180" i="5"/>
  <c r="AB181" i="5"/>
  <c r="AB182" i="5"/>
  <c r="AB183" i="5"/>
  <c r="AB184" i="5"/>
  <c r="AB185" i="5"/>
  <c r="AB186" i="5"/>
  <c r="AB187" i="5"/>
  <c r="AB188" i="5"/>
  <c r="AB189" i="5"/>
  <c r="AB190" i="5"/>
  <c r="AB191" i="5"/>
  <c r="AB192" i="5"/>
  <c r="AB193" i="5"/>
  <c r="AB194" i="5"/>
  <c r="AB195" i="5"/>
  <c r="AB196" i="5"/>
  <c r="AB197" i="5"/>
  <c r="AB198" i="5"/>
  <c r="AB199" i="5"/>
  <c r="AB200" i="5"/>
  <c r="AB201" i="5"/>
  <c r="AB202" i="5"/>
  <c r="AB203" i="5"/>
  <c r="AB204" i="5"/>
  <c r="AB205" i="5"/>
  <c r="AB206" i="5"/>
  <c r="AB207" i="5"/>
  <c r="AB208" i="5"/>
  <c r="AB209" i="5"/>
  <c r="AB210" i="5"/>
  <c r="AB211" i="5"/>
  <c r="AB212" i="5"/>
  <c r="AA14" i="13"/>
  <c r="AA15" i="13"/>
  <c r="AA16" i="13"/>
  <c r="AA17" i="13"/>
  <c r="AA18" i="13"/>
  <c r="AA19" i="13"/>
  <c r="AA20" i="13"/>
  <c r="AA21" i="13"/>
  <c r="AA22" i="13"/>
  <c r="AA23" i="13"/>
  <c r="AA24" i="13"/>
  <c r="AA25" i="13"/>
  <c r="AA26" i="13"/>
  <c r="AA27" i="13"/>
  <c r="AA28" i="13"/>
  <c r="AA29" i="13"/>
  <c r="AA30" i="13"/>
  <c r="AA31" i="13"/>
  <c r="AA32" i="13"/>
  <c r="AA33" i="13"/>
  <c r="AA34" i="13"/>
  <c r="AA35" i="13"/>
  <c r="AA36" i="13"/>
  <c r="AA37" i="13"/>
  <c r="AA38" i="13"/>
  <c r="AA39" i="13"/>
  <c r="AA40" i="13"/>
  <c r="AA41" i="13"/>
  <c r="AA42" i="13"/>
  <c r="B34" i="15"/>
  <c r="B35" i="15"/>
  <c r="B36" i="15"/>
  <c r="B37" i="15"/>
  <c r="B38" i="15"/>
  <c r="B39" i="15"/>
  <c r="B40" i="15"/>
  <c r="B41" i="15"/>
  <c r="B42" i="15"/>
  <c r="B43" i="15"/>
  <c r="B44" i="15"/>
  <c r="B45" i="15"/>
  <c r="B46" i="15"/>
  <c r="B47" i="15"/>
  <c r="B48" i="15"/>
  <c r="B49" i="15"/>
  <c r="B50" i="15"/>
  <c r="B51" i="15"/>
  <c r="B52" i="15"/>
  <c r="B33" i="15"/>
  <c r="Y191" i="5"/>
  <c r="W15" i="14"/>
  <c r="X15" i="14"/>
  <c r="AG15" i="14"/>
  <c r="W16" i="14"/>
  <c r="X16" i="14"/>
  <c r="AG16" i="14"/>
  <c r="W17" i="14"/>
  <c r="X17" i="14"/>
  <c r="AG17" i="14"/>
  <c r="W18" i="14"/>
  <c r="X18" i="14"/>
  <c r="AG18" i="14"/>
  <c r="W19" i="14"/>
  <c r="X19" i="14"/>
  <c r="AG19" i="14"/>
  <c r="W20" i="14"/>
  <c r="X20" i="14"/>
  <c r="AG20" i="14"/>
  <c r="W21" i="14"/>
  <c r="X21" i="14"/>
  <c r="AG21" i="14"/>
  <c r="W22" i="14"/>
  <c r="X22" i="14"/>
  <c r="AG22" i="14"/>
  <c r="W23" i="14"/>
  <c r="X23" i="14"/>
  <c r="AG23" i="14"/>
  <c r="W24" i="14"/>
  <c r="X24" i="14"/>
  <c r="AG24" i="14"/>
  <c r="W25" i="14"/>
  <c r="X25" i="14"/>
  <c r="AG25" i="14"/>
  <c r="W26" i="14"/>
  <c r="X26" i="14"/>
  <c r="AG26" i="14"/>
  <c r="W27" i="14"/>
  <c r="X27" i="14"/>
  <c r="AG27" i="14"/>
  <c r="W28" i="14"/>
  <c r="X28" i="14"/>
  <c r="AG28" i="14"/>
  <c r="W29" i="14"/>
  <c r="X29" i="14"/>
  <c r="AG29" i="14"/>
  <c r="W30" i="14"/>
  <c r="X30" i="14"/>
  <c r="AG30" i="14"/>
  <c r="W31" i="14"/>
  <c r="X31" i="14"/>
  <c r="AG31" i="14"/>
  <c r="W32" i="14"/>
  <c r="X32" i="14"/>
  <c r="AG32" i="14"/>
  <c r="W33" i="14"/>
  <c r="X33" i="14"/>
  <c r="AG33" i="14"/>
  <c r="W34" i="14"/>
  <c r="X34" i="14"/>
  <c r="AG34" i="14"/>
  <c r="W35" i="14"/>
  <c r="X35" i="14"/>
  <c r="AG35" i="14"/>
  <c r="W36" i="14"/>
  <c r="X36" i="14"/>
  <c r="AG36" i="14"/>
  <c r="W37" i="14"/>
  <c r="X37" i="14"/>
  <c r="AG37" i="14"/>
  <c r="W38" i="14"/>
  <c r="X38" i="14"/>
  <c r="AG38" i="14"/>
  <c r="W39" i="14"/>
  <c r="X39" i="14"/>
  <c r="AG39" i="14"/>
  <c r="W40" i="14"/>
  <c r="X40" i="14"/>
  <c r="AG40" i="14"/>
  <c r="W41" i="14"/>
  <c r="X41" i="14"/>
  <c r="AG41" i="14"/>
  <c r="W42" i="14"/>
  <c r="X42" i="14"/>
  <c r="AG42" i="14"/>
  <c r="W43" i="14"/>
  <c r="X43" i="14"/>
  <c r="AG43" i="14"/>
  <c r="W44" i="14"/>
  <c r="X44" i="14"/>
  <c r="AG44" i="14"/>
  <c r="W45" i="14"/>
  <c r="X45" i="14"/>
  <c r="AG45" i="14"/>
  <c r="W46" i="14"/>
  <c r="X46" i="14"/>
  <c r="AG46" i="14"/>
  <c r="W47" i="14"/>
  <c r="X47" i="14"/>
  <c r="AG47" i="14"/>
  <c r="W48" i="14"/>
  <c r="X48" i="14"/>
  <c r="AG48" i="14"/>
  <c r="W49" i="14"/>
  <c r="X49" i="14"/>
  <c r="AG49" i="14"/>
  <c r="W50" i="14"/>
  <c r="X50" i="14"/>
  <c r="AG50" i="14"/>
  <c r="W51" i="14"/>
  <c r="X51" i="14"/>
  <c r="AG51" i="14"/>
  <c r="W52" i="14"/>
  <c r="X52" i="14"/>
  <c r="AG52" i="14"/>
  <c r="W53" i="14"/>
  <c r="X53" i="14"/>
  <c r="AG53" i="14"/>
  <c r="W54" i="14"/>
  <c r="X54" i="14"/>
  <c r="AG54" i="14"/>
  <c r="W55" i="14"/>
  <c r="X55" i="14"/>
  <c r="AG55" i="14"/>
  <c r="W56" i="14"/>
  <c r="X56" i="14"/>
  <c r="AG56" i="14"/>
  <c r="W57" i="14"/>
  <c r="X57" i="14"/>
  <c r="AG57" i="14"/>
  <c r="W58" i="14"/>
  <c r="X58" i="14"/>
  <c r="AG58" i="14"/>
  <c r="W59" i="14"/>
  <c r="X59" i="14"/>
  <c r="AG59" i="14"/>
  <c r="W60" i="14"/>
  <c r="X60" i="14"/>
  <c r="AG60" i="14"/>
  <c r="W61" i="14"/>
  <c r="X61" i="14"/>
  <c r="AG61" i="14"/>
  <c r="W62" i="14"/>
  <c r="X62" i="14"/>
  <c r="AG62" i="14"/>
  <c r="W63" i="14"/>
  <c r="X63" i="14"/>
  <c r="AG63" i="14"/>
  <c r="W64" i="14"/>
  <c r="X64" i="14"/>
  <c r="AG64" i="14"/>
  <c r="W65" i="14"/>
  <c r="X65" i="14"/>
  <c r="AG65" i="14"/>
  <c r="W66" i="14"/>
  <c r="X66" i="14"/>
  <c r="AG66" i="14"/>
  <c r="W67" i="14"/>
  <c r="X67" i="14"/>
  <c r="AG67" i="14"/>
  <c r="W68" i="14"/>
  <c r="X68" i="14"/>
  <c r="AG68" i="14"/>
  <c r="W69" i="14"/>
  <c r="X69" i="14"/>
  <c r="AG69" i="14"/>
  <c r="W70" i="14"/>
  <c r="X70" i="14"/>
  <c r="AG70" i="14"/>
  <c r="W71" i="14"/>
  <c r="X71" i="14"/>
  <c r="AG71" i="14"/>
  <c r="W72" i="14"/>
  <c r="X72" i="14"/>
  <c r="AG72" i="14"/>
  <c r="W73" i="14"/>
  <c r="X73" i="14"/>
  <c r="AG73" i="14"/>
  <c r="W74" i="14"/>
  <c r="X74" i="14"/>
  <c r="AG74" i="14"/>
  <c r="W75" i="14"/>
  <c r="X75" i="14"/>
  <c r="AG75" i="14"/>
  <c r="W76" i="14"/>
  <c r="X76" i="14"/>
  <c r="AG76" i="14"/>
  <c r="W77" i="14"/>
  <c r="X77" i="14"/>
  <c r="AG77" i="14"/>
  <c r="W78" i="14"/>
  <c r="X78" i="14"/>
  <c r="AG78" i="14"/>
  <c r="W79" i="14"/>
  <c r="X79" i="14"/>
  <c r="AG79" i="14"/>
  <c r="W80" i="14"/>
  <c r="X80" i="14"/>
  <c r="AG80" i="14"/>
  <c r="W81" i="14"/>
  <c r="X81" i="14"/>
  <c r="AG81" i="14"/>
  <c r="W82" i="14"/>
  <c r="X82" i="14"/>
  <c r="AG82" i="14"/>
  <c r="W83" i="14"/>
  <c r="X83" i="14"/>
  <c r="AG83" i="14"/>
  <c r="W84" i="14"/>
  <c r="X84" i="14"/>
  <c r="AG84" i="14"/>
  <c r="W85" i="14"/>
  <c r="X85" i="14"/>
  <c r="AG85" i="14"/>
  <c r="W86" i="14"/>
  <c r="X86" i="14"/>
  <c r="AG86" i="14"/>
  <c r="W87" i="14"/>
  <c r="X87" i="14"/>
  <c r="AG87" i="14"/>
  <c r="W88" i="14"/>
  <c r="X88" i="14"/>
  <c r="AG88" i="14"/>
  <c r="W89" i="14"/>
  <c r="X89" i="14"/>
  <c r="AG89" i="14"/>
  <c r="W90" i="14"/>
  <c r="X90" i="14"/>
  <c r="AG90" i="14"/>
  <c r="W91" i="14"/>
  <c r="X91" i="14"/>
  <c r="AG91" i="14"/>
  <c r="W92" i="14"/>
  <c r="X92" i="14"/>
  <c r="AG92" i="14"/>
  <c r="W93" i="14"/>
  <c r="X93" i="14"/>
  <c r="AG93" i="14"/>
  <c r="W94" i="14"/>
  <c r="X94" i="14"/>
  <c r="AG94" i="14"/>
  <c r="W95" i="14"/>
  <c r="X95" i="14"/>
  <c r="AG95" i="14"/>
  <c r="W96" i="14"/>
  <c r="X96" i="14"/>
  <c r="AG96" i="14"/>
  <c r="W97" i="14"/>
  <c r="X97" i="14"/>
  <c r="AG97" i="14"/>
  <c r="W98" i="14"/>
  <c r="X98" i="14"/>
  <c r="AG98" i="14"/>
  <c r="W99" i="14"/>
  <c r="X99" i="14"/>
  <c r="AG99" i="14"/>
  <c r="W100" i="14"/>
  <c r="X100" i="14"/>
  <c r="AG100" i="14"/>
  <c r="W101" i="14"/>
  <c r="X101" i="14"/>
  <c r="AG101" i="14"/>
  <c r="W102" i="14"/>
  <c r="X102" i="14"/>
  <c r="AG102" i="14"/>
  <c r="W103" i="14"/>
  <c r="X103" i="14"/>
  <c r="AG103" i="14"/>
  <c r="W104" i="14"/>
  <c r="X104" i="14"/>
  <c r="AG104" i="14"/>
  <c r="W105" i="14"/>
  <c r="X105" i="14"/>
  <c r="AG105" i="14"/>
  <c r="W106" i="14"/>
  <c r="X106" i="14"/>
  <c r="AG106" i="14"/>
  <c r="W107" i="14"/>
  <c r="X107" i="14"/>
  <c r="AG107" i="14"/>
  <c r="W108" i="14"/>
  <c r="X108" i="14"/>
  <c r="AG108" i="14"/>
  <c r="W109" i="14"/>
  <c r="X109" i="14"/>
  <c r="AG109" i="14"/>
  <c r="W110" i="14"/>
  <c r="X110" i="14"/>
  <c r="AG110" i="14"/>
  <c r="W111" i="14"/>
  <c r="X111" i="14"/>
  <c r="AG111" i="14"/>
  <c r="W112" i="14"/>
  <c r="X112" i="14"/>
  <c r="AG112" i="14"/>
  <c r="W113" i="14"/>
  <c r="X113" i="14"/>
  <c r="AG113" i="14"/>
  <c r="W114" i="14"/>
  <c r="X114" i="14"/>
  <c r="AG114" i="14"/>
  <c r="W115" i="14"/>
  <c r="X115" i="14"/>
  <c r="AG115" i="14"/>
  <c r="W116" i="14"/>
  <c r="X116" i="14"/>
  <c r="AG116" i="14"/>
  <c r="W117" i="14"/>
  <c r="X117" i="14"/>
  <c r="AG117" i="14"/>
  <c r="W118" i="14"/>
  <c r="X118" i="14"/>
  <c r="AG118" i="14"/>
  <c r="W119" i="14"/>
  <c r="X119" i="14"/>
  <c r="AG119" i="14"/>
  <c r="W120" i="14"/>
  <c r="X120" i="14"/>
  <c r="AG120" i="14"/>
  <c r="W121" i="14"/>
  <c r="X121" i="14"/>
  <c r="AG121" i="14"/>
  <c r="W122" i="14"/>
  <c r="X122" i="14"/>
  <c r="AG122" i="14"/>
  <c r="W123" i="14"/>
  <c r="X123" i="14"/>
  <c r="AG123" i="14"/>
  <c r="W124" i="14"/>
  <c r="X124" i="14"/>
  <c r="AG124" i="14"/>
  <c r="W125" i="14"/>
  <c r="X125" i="14"/>
  <c r="AG125" i="14"/>
  <c r="W126" i="14"/>
  <c r="X126" i="14"/>
  <c r="AG126" i="14"/>
  <c r="W127" i="14"/>
  <c r="X127" i="14"/>
  <c r="AG127" i="14"/>
  <c r="W128" i="14"/>
  <c r="X128" i="14"/>
  <c r="AG128" i="14"/>
  <c r="W129" i="14"/>
  <c r="X129" i="14"/>
  <c r="AG129" i="14"/>
  <c r="W130" i="14"/>
  <c r="X130" i="14"/>
  <c r="AG130" i="14"/>
  <c r="W131" i="14"/>
  <c r="X131" i="14"/>
  <c r="AG131" i="14"/>
  <c r="W132" i="14"/>
  <c r="X132" i="14"/>
  <c r="AG132" i="14"/>
  <c r="W133" i="14"/>
  <c r="X133" i="14"/>
  <c r="AG133" i="14"/>
  <c r="W134" i="14"/>
  <c r="X134" i="14"/>
  <c r="AG134" i="14"/>
  <c r="W135" i="14"/>
  <c r="X135" i="14"/>
  <c r="AG135" i="14"/>
  <c r="W136" i="14"/>
  <c r="X136" i="14"/>
  <c r="AG136" i="14"/>
  <c r="W137" i="14"/>
  <c r="X137" i="14"/>
  <c r="AG137" i="14"/>
  <c r="W138" i="14"/>
  <c r="X138" i="14"/>
  <c r="AG138" i="14"/>
  <c r="W139" i="14"/>
  <c r="X139" i="14"/>
  <c r="AG139" i="14"/>
  <c r="W140" i="14"/>
  <c r="X140" i="14"/>
  <c r="AG140" i="14"/>
  <c r="W141" i="14"/>
  <c r="X141" i="14"/>
  <c r="AG141" i="14"/>
  <c r="W142" i="14"/>
  <c r="X142" i="14"/>
  <c r="AG142" i="14"/>
  <c r="W143" i="14"/>
  <c r="X143" i="14"/>
  <c r="AG143" i="14"/>
  <c r="W144" i="14"/>
  <c r="X144" i="14"/>
  <c r="AG144" i="14"/>
  <c r="W145" i="14"/>
  <c r="X145" i="14"/>
  <c r="AG145" i="14"/>
  <c r="W146" i="14"/>
  <c r="X146" i="14"/>
  <c r="AG146" i="14"/>
  <c r="W147" i="14"/>
  <c r="X147" i="14"/>
  <c r="AG147" i="14"/>
  <c r="W148" i="14"/>
  <c r="X148" i="14"/>
  <c r="AG148" i="14"/>
  <c r="W149" i="14"/>
  <c r="X149" i="14"/>
  <c r="AG149" i="14"/>
  <c r="W150" i="14"/>
  <c r="X150" i="14"/>
  <c r="AG150" i="14"/>
  <c r="W151" i="14"/>
  <c r="X151" i="14"/>
  <c r="AG151" i="14"/>
  <c r="W152" i="14"/>
  <c r="X152" i="14"/>
  <c r="AG152" i="14"/>
  <c r="W153" i="14"/>
  <c r="X153" i="14"/>
  <c r="AG153" i="14"/>
  <c r="W154" i="14"/>
  <c r="X154" i="14"/>
  <c r="AG154" i="14"/>
  <c r="W155" i="14"/>
  <c r="X155" i="14"/>
  <c r="AG155" i="14"/>
  <c r="W156" i="14"/>
  <c r="X156" i="14"/>
  <c r="AG156" i="14"/>
  <c r="W157" i="14"/>
  <c r="X157" i="14"/>
  <c r="AG157" i="14"/>
  <c r="W158" i="14"/>
  <c r="X158" i="14"/>
  <c r="AG158" i="14"/>
  <c r="W159" i="14"/>
  <c r="X159" i="14"/>
  <c r="AG159" i="14"/>
  <c r="W160" i="14"/>
  <c r="X160" i="14"/>
  <c r="AG160" i="14"/>
  <c r="W161" i="14"/>
  <c r="X161" i="14"/>
  <c r="AG161" i="14"/>
  <c r="W162" i="14"/>
  <c r="X162" i="14"/>
  <c r="AG162" i="14"/>
  <c r="W163" i="14"/>
  <c r="X163" i="14"/>
  <c r="AG163" i="14"/>
  <c r="W164" i="14"/>
  <c r="X164" i="14"/>
  <c r="AG164" i="14"/>
  <c r="W165" i="14"/>
  <c r="X165" i="14"/>
  <c r="AG165" i="14"/>
  <c r="W166" i="14"/>
  <c r="X166" i="14"/>
  <c r="AG166" i="14"/>
  <c r="W167" i="14"/>
  <c r="X167" i="14"/>
  <c r="AG167" i="14"/>
  <c r="W168" i="14"/>
  <c r="X168" i="14"/>
  <c r="AG168" i="14"/>
  <c r="W169" i="14"/>
  <c r="X169" i="14"/>
  <c r="AG169" i="14"/>
  <c r="W170" i="14"/>
  <c r="X170" i="14"/>
  <c r="AG170" i="14"/>
  <c r="W171" i="14"/>
  <c r="X171" i="14"/>
  <c r="AG171" i="14"/>
  <c r="W172" i="14"/>
  <c r="X172" i="14"/>
  <c r="AG172" i="14"/>
  <c r="W173" i="14"/>
  <c r="X173" i="14"/>
  <c r="AG173" i="14"/>
  <c r="W174" i="14"/>
  <c r="X174" i="14"/>
  <c r="AG174" i="14"/>
  <c r="W175" i="14"/>
  <c r="X175" i="14"/>
  <c r="AG175" i="14"/>
  <c r="W176" i="14"/>
  <c r="X176" i="14"/>
  <c r="AG176" i="14"/>
  <c r="W177" i="14"/>
  <c r="X177" i="14"/>
  <c r="AG177" i="14"/>
  <c r="W178" i="14"/>
  <c r="X178" i="14"/>
  <c r="AG178" i="14"/>
  <c r="W179" i="14"/>
  <c r="X179" i="14"/>
  <c r="AG179" i="14"/>
  <c r="W180" i="14"/>
  <c r="X180" i="14"/>
  <c r="AG180" i="14"/>
  <c r="W181" i="14"/>
  <c r="X181" i="14"/>
  <c r="AG181" i="14"/>
  <c r="W182" i="14"/>
  <c r="X182" i="14"/>
  <c r="AG182" i="14"/>
  <c r="W183" i="14"/>
  <c r="X183" i="14"/>
  <c r="AG183" i="14"/>
  <c r="W184" i="14"/>
  <c r="X184" i="14"/>
  <c r="AG184" i="14"/>
  <c r="W185" i="14"/>
  <c r="X185" i="14"/>
  <c r="AG185" i="14"/>
  <c r="W186" i="14"/>
  <c r="X186" i="14"/>
  <c r="AG186" i="14"/>
  <c r="W187" i="14"/>
  <c r="X187" i="14"/>
  <c r="AG187" i="14"/>
  <c r="W188" i="14"/>
  <c r="X188" i="14"/>
  <c r="AG188" i="14"/>
  <c r="W189" i="14"/>
  <c r="X189" i="14"/>
  <c r="AG189" i="14"/>
  <c r="W190" i="14"/>
  <c r="X190" i="14"/>
  <c r="AG190" i="14"/>
  <c r="W191" i="14"/>
  <c r="X191" i="14"/>
  <c r="AG191" i="14"/>
  <c r="W192" i="14"/>
  <c r="X192" i="14"/>
  <c r="AG192" i="14"/>
  <c r="W193" i="14"/>
  <c r="X193" i="14"/>
  <c r="AG193" i="14"/>
  <c r="W194" i="14"/>
  <c r="X194" i="14"/>
  <c r="AG194" i="14"/>
  <c r="W195" i="14"/>
  <c r="X195" i="14"/>
  <c r="AG195" i="14"/>
  <c r="W196" i="14"/>
  <c r="X196" i="14"/>
  <c r="AG196" i="14"/>
  <c r="W197" i="14"/>
  <c r="X197" i="14"/>
  <c r="AG197" i="14"/>
  <c r="W198" i="14"/>
  <c r="X198" i="14"/>
  <c r="AG198" i="14"/>
  <c r="W199" i="14"/>
  <c r="X199" i="14"/>
  <c r="AG199" i="14"/>
  <c r="W200" i="14"/>
  <c r="X200" i="14"/>
  <c r="AG200" i="14"/>
  <c r="W201" i="14"/>
  <c r="X201" i="14"/>
  <c r="AG201" i="14"/>
  <c r="W202" i="14"/>
  <c r="X202" i="14"/>
  <c r="AG202" i="14"/>
  <c r="W203" i="14"/>
  <c r="X203" i="14"/>
  <c r="AG203" i="14"/>
  <c r="W204" i="14"/>
  <c r="X204" i="14"/>
  <c r="AG204" i="14"/>
  <c r="W205" i="14"/>
  <c r="X205" i="14"/>
  <c r="AG205" i="14"/>
  <c r="W206" i="14"/>
  <c r="X206" i="14"/>
  <c r="AG206" i="14"/>
  <c r="W207" i="14"/>
  <c r="X207" i="14"/>
  <c r="AG207" i="14"/>
  <c r="W208" i="14"/>
  <c r="X208" i="14"/>
  <c r="AG208" i="14"/>
  <c r="W209" i="14"/>
  <c r="X209" i="14"/>
  <c r="AG209" i="14"/>
  <c r="W210" i="14"/>
  <c r="X210" i="14"/>
  <c r="AG210" i="14"/>
  <c r="W211" i="14"/>
  <c r="X211" i="14"/>
  <c r="AG211" i="14"/>
  <c r="W212" i="14"/>
  <c r="X212" i="14"/>
  <c r="AG212" i="14"/>
  <c r="W213" i="14"/>
  <c r="X213" i="14"/>
  <c r="AG213" i="14"/>
  <c r="W214" i="14"/>
  <c r="X214" i="14"/>
  <c r="AG214" i="14"/>
  <c r="W215" i="14"/>
  <c r="X215" i="14"/>
  <c r="AG215" i="14"/>
  <c r="W216" i="14"/>
  <c r="X216" i="14"/>
  <c r="AG216" i="14"/>
  <c r="W217" i="14"/>
  <c r="X217" i="14"/>
  <c r="AG217" i="14"/>
  <c r="W218" i="14"/>
  <c r="X218" i="14"/>
  <c r="AG218" i="14"/>
  <c r="W219" i="14"/>
  <c r="X219" i="14"/>
  <c r="AG219" i="14"/>
  <c r="W220" i="14"/>
  <c r="X220" i="14"/>
  <c r="AG220" i="14"/>
  <c r="W221" i="14"/>
  <c r="X221" i="14"/>
  <c r="AG221" i="14"/>
  <c r="W222" i="14"/>
  <c r="X222" i="14"/>
  <c r="AG222" i="14"/>
  <c r="W223" i="14"/>
  <c r="X223" i="14"/>
  <c r="AG223" i="14"/>
  <c r="W224" i="14"/>
  <c r="X224" i="14"/>
  <c r="AG224" i="14"/>
  <c r="W225" i="14"/>
  <c r="X225" i="14"/>
  <c r="AG225" i="14"/>
  <c r="W226" i="14"/>
  <c r="X226" i="14"/>
  <c r="AG226" i="14"/>
  <c r="W227" i="14"/>
  <c r="X227" i="14"/>
  <c r="AG227" i="14"/>
  <c r="W228" i="14"/>
  <c r="X228" i="14"/>
  <c r="AG228" i="14"/>
  <c r="W229" i="14"/>
  <c r="X229" i="14"/>
  <c r="AG229" i="14"/>
  <c r="W230" i="14"/>
  <c r="X230" i="14"/>
  <c r="AG230" i="14"/>
  <c r="W231" i="14"/>
  <c r="X231" i="14"/>
  <c r="AG231" i="14"/>
  <c r="W232" i="14"/>
  <c r="X232" i="14"/>
  <c r="AG232" i="14"/>
  <c r="AI211" i="3"/>
  <c r="AJ211" i="3"/>
  <c r="AK211" i="3"/>
  <c r="AL211" i="3"/>
  <c r="AM211" i="3"/>
  <c r="AN211" i="3"/>
  <c r="AX211" i="3"/>
  <c r="AI212" i="3"/>
  <c r="AJ212" i="3"/>
  <c r="AK212" i="3"/>
  <c r="AL212" i="3"/>
  <c r="AM212" i="3"/>
  <c r="AN212" i="3"/>
  <c r="AX212" i="3"/>
  <c r="AI213" i="3"/>
  <c r="AJ213" i="3"/>
  <c r="AK213" i="3"/>
  <c r="AL213" i="3"/>
  <c r="AM213" i="3"/>
  <c r="AN213" i="3"/>
  <c r="AX213" i="3"/>
  <c r="AI17" i="3"/>
  <c r="AJ17" i="3"/>
  <c r="AK17" i="3"/>
  <c r="AL17" i="3"/>
  <c r="AM17" i="3"/>
  <c r="AN17" i="3"/>
  <c r="AP17" i="3" s="1"/>
  <c r="AX17" i="3"/>
  <c r="AI18" i="3"/>
  <c r="AJ18" i="3"/>
  <c r="AK18" i="3"/>
  <c r="AL18" i="3"/>
  <c r="AM18" i="3"/>
  <c r="AN18" i="3"/>
  <c r="AP18" i="3" s="1"/>
  <c r="AX18" i="3"/>
  <c r="AI19" i="3"/>
  <c r="AJ19" i="3"/>
  <c r="AK19" i="3"/>
  <c r="AL19" i="3"/>
  <c r="AM19" i="3"/>
  <c r="AN19" i="3"/>
  <c r="AP19" i="3" s="1"/>
  <c r="AX19" i="3"/>
  <c r="AI20" i="3"/>
  <c r="AJ20" i="3"/>
  <c r="AK20" i="3"/>
  <c r="AL20" i="3"/>
  <c r="AM20" i="3"/>
  <c r="AN20" i="3"/>
  <c r="AP20" i="3" s="1"/>
  <c r="AX20" i="3"/>
  <c r="AI21" i="3"/>
  <c r="AJ21" i="3"/>
  <c r="AK21" i="3"/>
  <c r="AL21" i="3"/>
  <c r="AM21" i="3"/>
  <c r="AN21" i="3"/>
  <c r="AP21" i="3" s="1"/>
  <c r="AX21" i="3"/>
  <c r="AI22" i="3"/>
  <c r="AJ22" i="3"/>
  <c r="AK22" i="3"/>
  <c r="AL22" i="3"/>
  <c r="AM22" i="3"/>
  <c r="AN22" i="3"/>
  <c r="AP22" i="3" s="1"/>
  <c r="AX22" i="3"/>
  <c r="AI23" i="3"/>
  <c r="AJ23" i="3"/>
  <c r="AK23" i="3"/>
  <c r="AL23" i="3"/>
  <c r="AM23" i="3"/>
  <c r="AN23" i="3"/>
  <c r="AP23" i="3" s="1"/>
  <c r="AX23" i="3"/>
  <c r="AI24" i="3"/>
  <c r="AJ24" i="3"/>
  <c r="AK24" i="3"/>
  <c r="AL24" i="3"/>
  <c r="AM24" i="3"/>
  <c r="AN24" i="3"/>
  <c r="AP24" i="3" s="1"/>
  <c r="AX24" i="3"/>
  <c r="AI25" i="3"/>
  <c r="AJ25" i="3"/>
  <c r="AK25" i="3"/>
  <c r="AL25" i="3"/>
  <c r="AM25" i="3"/>
  <c r="AN25" i="3"/>
  <c r="AP25" i="3" s="1"/>
  <c r="AX25" i="3"/>
  <c r="AI26" i="3"/>
  <c r="AJ26" i="3"/>
  <c r="AK26" i="3"/>
  <c r="AL26" i="3"/>
  <c r="AM26" i="3"/>
  <c r="AN26" i="3"/>
  <c r="AP26" i="3" s="1"/>
  <c r="AX26" i="3"/>
  <c r="AI27" i="3"/>
  <c r="AJ27" i="3"/>
  <c r="AK27" i="3"/>
  <c r="AL27" i="3"/>
  <c r="AM27" i="3"/>
  <c r="AN27" i="3"/>
  <c r="AP27" i="3" s="1"/>
  <c r="AX27" i="3"/>
  <c r="AI28" i="3"/>
  <c r="AJ28" i="3"/>
  <c r="AK28" i="3"/>
  <c r="AL28" i="3"/>
  <c r="AM28" i="3"/>
  <c r="AN28" i="3"/>
  <c r="AP28" i="3" s="1"/>
  <c r="AX28" i="3"/>
  <c r="AI29" i="3"/>
  <c r="AJ29" i="3"/>
  <c r="AK29" i="3"/>
  <c r="AL29" i="3"/>
  <c r="AM29" i="3"/>
  <c r="AN29" i="3"/>
  <c r="AP29" i="3" s="1"/>
  <c r="AX29" i="3"/>
  <c r="AI30" i="3"/>
  <c r="AJ30" i="3"/>
  <c r="AK30" i="3"/>
  <c r="AL30" i="3"/>
  <c r="AM30" i="3"/>
  <c r="AN30" i="3"/>
  <c r="AP30" i="3" s="1"/>
  <c r="AX30" i="3"/>
  <c r="AI31" i="3"/>
  <c r="AJ31" i="3"/>
  <c r="AK31" i="3"/>
  <c r="AL31" i="3"/>
  <c r="AM31" i="3"/>
  <c r="AN31" i="3"/>
  <c r="AP31" i="3" s="1"/>
  <c r="AX31" i="3"/>
  <c r="AI32" i="3"/>
  <c r="AJ32" i="3"/>
  <c r="AK32" i="3"/>
  <c r="AL32" i="3"/>
  <c r="AM32" i="3"/>
  <c r="AN32" i="3"/>
  <c r="AP32" i="3" s="1"/>
  <c r="AX32" i="3"/>
  <c r="AI33" i="3"/>
  <c r="AJ33" i="3"/>
  <c r="AK33" i="3"/>
  <c r="AL33" i="3"/>
  <c r="AM33" i="3"/>
  <c r="AN33" i="3"/>
  <c r="AX33" i="3"/>
  <c r="AI34" i="3"/>
  <c r="AJ34" i="3"/>
  <c r="AK34" i="3"/>
  <c r="AL34" i="3"/>
  <c r="AM34" i="3"/>
  <c r="AN34" i="3"/>
  <c r="AX34" i="3"/>
  <c r="AI35" i="3"/>
  <c r="AJ35" i="3"/>
  <c r="AK35" i="3"/>
  <c r="AL35" i="3"/>
  <c r="AM35" i="3"/>
  <c r="AN35" i="3"/>
  <c r="AX35" i="3"/>
  <c r="AI36" i="3"/>
  <c r="AJ36" i="3"/>
  <c r="AK36" i="3"/>
  <c r="AL36" i="3"/>
  <c r="AM36" i="3"/>
  <c r="AN36" i="3"/>
  <c r="AX36" i="3"/>
  <c r="AI37" i="3"/>
  <c r="AJ37" i="3"/>
  <c r="AK37" i="3"/>
  <c r="AL37" i="3"/>
  <c r="AM37" i="3"/>
  <c r="AN37" i="3"/>
  <c r="AX37" i="3"/>
  <c r="AI38" i="3"/>
  <c r="AJ38" i="3"/>
  <c r="AK38" i="3"/>
  <c r="AL38" i="3"/>
  <c r="AM38" i="3"/>
  <c r="AN38" i="3"/>
  <c r="AX38" i="3"/>
  <c r="AI39" i="3"/>
  <c r="AJ39" i="3"/>
  <c r="AK39" i="3"/>
  <c r="AL39" i="3"/>
  <c r="AM39" i="3"/>
  <c r="AN39" i="3"/>
  <c r="AX39" i="3"/>
  <c r="AI40" i="3"/>
  <c r="AJ40" i="3"/>
  <c r="AK40" i="3"/>
  <c r="AL40" i="3"/>
  <c r="AM40" i="3"/>
  <c r="AN40" i="3"/>
  <c r="AX40" i="3"/>
  <c r="AI41" i="3"/>
  <c r="AJ41" i="3"/>
  <c r="AK41" i="3"/>
  <c r="AL41" i="3"/>
  <c r="AM41" i="3"/>
  <c r="AN41" i="3"/>
  <c r="AX41" i="3"/>
  <c r="AS42" i="3"/>
  <c r="AI42" i="3"/>
  <c r="AJ42" i="3"/>
  <c r="AK42" i="3"/>
  <c r="AL42" i="3"/>
  <c r="AM42" i="3"/>
  <c r="AN42" i="3"/>
  <c r="AX42" i="3"/>
  <c r="AS43" i="3"/>
  <c r="AI43" i="3"/>
  <c r="AJ43" i="3"/>
  <c r="AK43" i="3"/>
  <c r="AL43" i="3"/>
  <c r="AM43" i="3"/>
  <c r="AN43" i="3"/>
  <c r="AX43" i="3"/>
  <c r="AS44" i="3"/>
  <c r="AI44" i="3"/>
  <c r="AJ44" i="3"/>
  <c r="AK44" i="3"/>
  <c r="AL44" i="3"/>
  <c r="AM44" i="3"/>
  <c r="AN44" i="3"/>
  <c r="AX44" i="3"/>
  <c r="AS45" i="3"/>
  <c r="AI45" i="3"/>
  <c r="AJ45" i="3"/>
  <c r="AK45" i="3"/>
  <c r="AL45" i="3"/>
  <c r="AM45" i="3"/>
  <c r="AN45" i="3"/>
  <c r="AX45" i="3"/>
  <c r="AS46" i="3"/>
  <c r="AI46" i="3"/>
  <c r="AJ46" i="3"/>
  <c r="AK46" i="3"/>
  <c r="AL46" i="3"/>
  <c r="AM46" i="3"/>
  <c r="AN46" i="3"/>
  <c r="AX46" i="3"/>
  <c r="AS47" i="3"/>
  <c r="AI47" i="3"/>
  <c r="AJ47" i="3"/>
  <c r="AK47" i="3"/>
  <c r="AL47" i="3"/>
  <c r="AM47" i="3"/>
  <c r="AN47" i="3"/>
  <c r="AX47" i="3"/>
  <c r="AS48" i="3"/>
  <c r="AI48" i="3"/>
  <c r="AJ48" i="3"/>
  <c r="AK48" i="3"/>
  <c r="AL48" i="3"/>
  <c r="AM48" i="3"/>
  <c r="AN48" i="3"/>
  <c r="AX48" i="3"/>
  <c r="AS49" i="3"/>
  <c r="AI49" i="3"/>
  <c r="AJ49" i="3"/>
  <c r="AK49" i="3"/>
  <c r="AL49" i="3"/>
  <c r="AM49" i="3"/>
  <c r="AN49" i="3"/>
  <c r="AX49" i="3"/>
  <c r="AS50" i="3"/>
  <c r="AI50" i="3"/>
  <c r="AJ50" i="3"/>
  <c r="AK50" i="3"/>
  <c r="AL50" i="3"/>
  <c r="AM50" i="3"/>
  <c r="AN50" i="3"/>
  <c r="AX50" i="3"/>
  <c r="AS51" i="3"/>
  <c r="AI51" i="3"/>
  <c r="AJ51" i="3"/>
  <c r="AK51" i="3"/>
  <c r="AL51" i="3"/>
  <c r="AM51" i="3"/>
  <c r="AN51" i="3"/>
  <c r="AX51" i="3"/>
  <c r="AI52" i="3"/>
  <c r="AJ52" i="3"/>
  <c r="AK52" i="3"/>
  <c r="AL52" i="3"/>
  <c r="AM52" i="3"/>
  <c r="AN52" i="3"/>
  <c r="AX52" i="3"/>
  <c r="AI53" i="3"/>
  <c r="AJ53" i="3"/>
  <c r="AK53" i="3"/>
  <c r="AL53" i="3"/>
  <c r="AM53" i="3"/>
  <c r="AN53" i="3"/>
  <c r="AX53" i="3"/>
  <c r="AI54" i="3"/>
  <c r="AJ54" i="3"/>
  <c r="AK54" i="3"/>
  <c r="AL54" i="3"/>
  <c r="AM54" i="3"/>
  <c r="AN54" i="3"/>
  <c r="AX54" i="3"/>
  <c r="AI55" i="3"/>
  <c r="AJ55" i="3"/>
  <c r="AK55" i="3"/>
  <c r="AL55" i="3"/>
  <c r="AM55" i="3"/>
  <c r="AN55" i="3"/>
  <c r="AX55" i="3"/>
  <c r="AI56" i="3"/>
  <c r="AJ56" i="3"/>
  <c r="AK56" i="3"/>
  <c r="AL56" i="3"/>
  <c r="AM56" i="3"/>
  <c r="AN56" i="3"/>
  <c r="AX56" i="3"/>
  <c r="AI57" i="3"/>
  <c r="AJ57" i="3"/>
  <c r="AK57" i="3"/>
  <c r="AL57" i="3"/>
  <c r="AM57" i="3"/>
  <c r="AN57" i="3"/>
  <c r="AX57" i="3"/>
  <c r="AI58" i="3"/>
  <c r="AJ58" i="3"/>
  <c r="AK58" i="3"/>
  <c r="AL58" i="3"/>
  <c r="AM58" i="3"/>
  <c r="AN58" i="3"/>
  <c r="AX58" i="3"/>
  <c r="AI59" i="3"/>
  <c r="AJ59" i="3"/>
  <c r="AK59" i="3"/>
  <c r="AL59" i="3"/>
  <c r="AM59" i="3"/>
  <c r="AN59" i="3"/>
  <c r="AX59" i="3"/>
  <c r="AI60" i="3"/>
  <c r="AJ60" i="3"/>
  <c r="AK60" i="3"/>
  <c r="AL60" i="3"/>
  <c r="AM60" i="3"/>
  <c r="AN60" i="3"/>
  <c r="AX60" i="3"/>
  <c r="AI61" i="3"/>
  <c r="AJ61" i="3"/>
  <c r="AK61" i="3"/>
  <c r="AL61" i="3"/>
  <c r="AM61" i="3"/>
  <c r="AN61" i="3"/>
  <c r="AX61" i="3"/>
  <c r="AI62" i="3"/>
  <c r="AJ62" i="3"/>
  <c r="AK62" i="3"/>
  <c r="AL62" i="3"/>
  <c r="AM62" i="3"/>
  <c r="AN62" i="3"/>
  <c r="AX62" i="3"/>
  <c r="AI63" i="3"/>
  <c r="AJ63" i="3"/>
  <c r="AK63" i="3"/>
  <c r="AL63" i="3"/>
  <c r="AM63" i="3"/>
  <c r="AN63" i="3"/>
  <c r="AX63" i="3"/>
  <c r="AI64" i="3"/>
  <c r="AJ64" i="3"/>
  <c r="AK64" i="3"/>
  <c r="AL64" i="3"/>
  <c r="AM64" i="3"/>
  <c r="AN64" i="3"/>
  <c r="AX64" i="3"/>
  <c r="AI65" i="3"/>
  <c r="AJ65" i="3"/>
  <c r="AK65" i="3"/>
  <c r="AL65" i="3"/>
  <c r="AM65" i="3"/>
  <c r="AN65" i="3"/>
  <c r="AX65" i="3"/>
  <c r="AI66" i="3"/>
  <c r="AJ66" i="3"/>
  <c r="AK66" i="3"/>
  <c r="AL66" i="3"/>
  <c r="AM66" i="3"/>
  <c r="AN66" i="3"/>
  <c r="AX66" i="3"/>
  <c r="AI67" i="3"/>
  <c r="AJ67" i="3"/>
  <c r="AK67" i="3"/>
  <c r="AL67" i="3"/>
  <c r="AM67" i="3"/>
  <c r="AN67" i="3"/>
  <c r="AX67" i="3"/>
  <c r="AI68" i="3"/>
  <c r="AJ68" i="3"/>
  <c r="AK68" i="3"/>
  <c r="AL68" i="3"/>
  <c r="AM68" i="3"/>
  <c r="AN68" i="3"/>
  <c r="AX68" i="3"/>
  <c r="AI69" i="3"/>
  <c r="AJ69" i="3"/>
  <c r="AK69" i="3"/>
  <c r="AL69" i="3"/>
  <c r="AM69" i="3"/>
  <c r="AN69" i="3"/>
  <c r="AX69" i="3"/>
  <c r="AI70" i="3"/>
  <c r="AJ70" i="3"/>
  <c r="AK70" i="3"/>
  <c r="AL70" i="3"/>
  <c r="AM70" i="3"/>
  <c r="AN70" i="3"/>
  <c r="AX70" i="3"/>
  <c r="AI71" i="3"/>
  <c r="AJ71" i="3"/>
  <c r="AK71" i="3"/>
  <c r="AL71" i="3"/>
  <c r="AM71" i="3"/>
  <c r="AN71" i="3"/>
  <c r="AX71" i="3"/>
  <c r="AI72" i="3"/>
  <c r="AJ72" i="3"/>
  <c r="AK72" i="3"/>
  <c r="AL72" i="3"/>
  <c r="AM72" i="3"/>
  <c r="AN72" i="3"/>
  <c r="AX72" i="3"/>
  <c r="AI73" i="3"/>
  <c r="AJ73" i="3"/>
  <c r="AK73" i="3"/>
  <c r="AL73" i="3"/>
  <c r="AM73" i="3"/>
  <c r="AN73" i="3"/>
  <c r="AX73" i="3"/>
  <c r="AI74" i="3"/>
  <c r="AJ74" i="3"/>
  <c r="AK74" i="3"/>
  <c r="AL74" i="3"/>
  <c r="AM74" i="3"/>
  <c r="AN74" i="3"/>
  <c r="AX74" i="3"/>
  <c r="AI75" i="3"/>
  <c r="AJ75" i="3"/>
  <c r="AK75" i="3"/>
  <c r="AL75" i="3"/>
  <c r="AM75" i="3"/>
  <c r="AN75" i="3"/>
  <c r="AX75" i="3"/>
  <c r="AI76" i="3"/>
  <c r="AJ76" i="3"/>
  <c r="AK76" i="3"/>
  <c r="AL76" i="3"/>
  <c r="AM76" i="3"/>
  <c r="AN76" i="3"/>
  <c r="AX76" i="3"/>
  <c r="AI77" i="3"/>
  <c r="AJ77" i="3"/>
  <c r="AK77" i="3"/>
  <c r="AL77" i="3"/>
  <c r="AM77" i="3"/>
  <c r="AN77" i="3"/>
  <c r="AX77" i="3"/>
  <c r="AI78" i="3"/>
  <c r="AJ78" i="3"/>
  <c r="AK78" i="3"/>
  <c r="AL78" i="3"/>
  <c r="AM78" i="3"/>
  <c r="AN78" i="3"/>
  <c r="AX78" i="3"/>
  <c r="AI79" i="3"/>
  <c r="AJ79" i="3"/>
  <c r="AK79" i="3"/>
  <c r="AL79" i="3"/>
  <c r="AM79" i="3"/>
  <c r="AN79" i="3"/>
  <c r="AX79" i="3"/>
  <c r="AI80" i="3"/>
  <c r="AJ80" i="3"/>
  <c r="AK80" i="3"/>
  <c r="AL80" i="3"/>
  <c r="AM80" i="3"/>
  <c r="AN80" i="3"/>
  <c r="AX80" i="3"/>
  <c r="AI81" i="3"/>
  <c r="AJ81" i="3"/>
  <c r="AK81" i="3"/>
  <c r="AL81" i="3"/>
  <c r="AM81" i="3"/>
  <c r="AN81" i="3"/>
  <c r="AX81" i="3"/>
  <c r="AI82" i="3"/>
  <c r="AJ82" i="3"/>
  <c r="AK82" i="3"/>
  <c r="AL82" i="3"/>
  <c r="AM82" i="3"/>
  <c r="AN82" i="3"/>
  <c r="AX82" i="3"/>
  <c r="AI83" i="3"/>
  <c r="AJ83" i="3"/>
  <c r="AK83" i="3"/>
  <c r="AL83" i="3"/>
  <c r="AM83" i="3"/>
  <c r="AN83" i="3"/>
  <c r="AX83" i="3"/>
  <c r="AI84" i="3"/>
  <c r="AJ84" i="3"/>
  <c r="AK84" i="3"/>
  <c r="AL84" i="3"/>
  <c r="AM84" i="3"/>
  <c r="AN84" i="3"/>
  <c r="AX84" i="3"/>
  <c r="AI85" i="3"/>
  <c r="AJ85" i="3"/>
  <c r="AK85" i="3"/>
  <c r="AL85" i="3"/>
  <c r="AM85" i="3"/>
  <c r="AN85" i="3"/>
  <c r="AX85" i="3"/>
  <c r="AI86" i="3"/>
  <c r="AJ86" i="3"/>
  <c r="AK86" i="3"/>
  <c r="AL86" i="3"/>
  <c r="AM86" i="3"/>
  <c r="AN86" i="3"/>
  <c r="AX86" i="3"/>
  <c r="AI87" i="3"/>
  <c r="AJ87" i="3"/>
  <c r="AK87" i="3"/>
  <c r="AL87" i="3"/>
  <c r="AM87" i="3"/>
  <c r="AN87" i="3"/>
  <c r="AX87" i="3"/>
  <c r="AI88" i="3"/>
  <c r="AJ88" i="3"/>
  <c r="AK88" i="3"/>
  <c r="AL88" i="3"/>
  <c r="AM88" i="3"/>
  <c r="AN88" i="3"/>
  <c r="AX88" i="3"/>
  <c r="AI89" i="3"/>
  <c r="AJ89" i="3"/>
  <c r="AK89" i="3"/>
  <c r="AL89" i="3"/>
  <c r="AM89" i="3"/>
  <c r="AN89" i="3"/>
  <c r="AX89" i="3"/>
  <c r="AI90" i="3"/>
  <c r="AJ90" i="3"/>
  <c r="AK90" i="3"/>
  <c r="AL90" i="3"/>
  <c r="AM90" i="3"/>
  <c r="AN90" i="3"/>
  <c r="AX90" i="3"/>
  <c r="AI91" i="3"/>
  <c r="AJ91" i="3"/>
  <c r="AK91" i="3"/>
  <c r="AL91" i="3"/>
  <c r="AM91" i="3"/>
  <c r="AN91" i="3"/>
  <c r="AX91" i="3"/>
  <c r="AI92" i="3"/>
  <c r="AJ92" i="3"/>
  <c r="AK92" i="3"/>
  <c r="AL92" i="3"/>
  <c r="AM92" i="3"/>
  <c r="AN92" i="3"/>
  <c r="AX92" i="3"/>
  <c r="AI93" i="3"/>
  <c r="AJ93" i="3"/>
  <c r="AK93" i="3"/>
  <c r="AL93" i="3"/>
  <c r="AM93" i="3"/>
  <c r="AN93" i="3"/>
  <c r="AX93" i="3"/>
  <c r="AI94" i="3"/>
  <c r="AJ94" i="3"/>
  <c r="AK94" i="3"/>
  <c r="AL94" i="3"/>
  <c r="AM94" i="3"/>
  <c r="AN94" i="3"/>
  <c r="AX94" i="3"/>
  <c r="AI95" i="3"/>
  <c r="AJ95" i="3"/>
  <c r="AK95" i="3"/>
  <c r="AL95" i="3"/>
  <c r="AM95" i="3"/>
  <c r="AN95" i="3"/>
  <c r="AX95" i="3"/>
  <c r="AI96" i="3"/>
  <c r="AJ96" i="3"/>
  <c r="AK96" i="3"/>
  <c r="AL96" i="3"/>
  <c r="AM96" i="3"/>
  <c r="AN96" i="3"/>
  <c r="AX96" i="3"/>
  <c r="AI97" i="3"/>
  <c r="AJ97" i="3"/>
  <c r="AK97" i="3"/>
  <c r="AL97" i="3"/>
  <c r="AM97" i="3"/>
  <c r="AN97" i="3"/>
  <c r="AX97" i="3"/>
  <c r="AI98" i="3"/>
  <c r="AJ98" i="3"/>
  <c r="AK98" i="3"/>
  <c r="AL98" i="3"/>
  <c r="AM98" i="3"/>
  <c r="AN98" i="3"/>
  <c r="AX98" i="3"/>
  <c r="AI99" i="3"/>
  <c r="AJ99" i="3"/>
  <c r="AK99" i="3"/>
  <c r="AL99" i="3"/>
  <c r="AM99" i="3"/>
  <c r="AN99" i="3"/>
  <c r="AX99" i="3"/>
  <c r="AI100" i="3"/>
  <c r="AJ100" i="3"/>
  <c r="AK100" i="3"/>
  <c r="AL100" i="3"/>
  <c r="AM100" i="3"/>
  <c r="AN100" i="3"/>
  <c r="AX100" i="3"/>
  <c r="AI101" i="3"/>
  <c r="AJ101" i="3"/>
  <c r="AK101" i="3"/>
  <c r="AL101" i="3"/>
  <c r="AM101" i="3"/>
  <c r="AN101" i="3"/>
  <c r="AX101" i="3"/>
  <c r="AI102" i="3"/>
  <c r="AJ102" i="3"/>
  <c r="AK102" i="3"/>
  <c r="AL102" i="3"/>
  <c r="AM102" i="3"/>
  <c r="AN102" i="3"/>
  <c r="AX102" i="3"/>
  <c r="AI103" i="3"/>
  <c r="AJ103" i="3"/>
  <c r="AK103" i="3"/>
  <c r="AL103" i="3"/>
  <c r="AM103" i="3"/>
  <c r="AN103" i="3"/>
  <c r="AX103" i="3"/>
  <c r="AI104" i="3"/>
  <c r="AJ104" i="3"/>
  <c r="AK104" i="3"/>
  <c r="AL104" i="3"/>
  <c r="AM104" i="3"/>
  <c r="AN104" i="3"/>
  <c r="AX104" i="3"/>
  <c r="AI105" i="3"/>
  <c r="AJ105" i="3"/>
  <c r="AK105" i="3"/>
  <c r="AL105" i="3"/>
  <c r="AM105" i="3"/>
  <c r="AN105" i="3"/>
  <c r="AX105" i="3"/>
  <c r="AI106" i="3"/>
  <c r="AJ106" i="3"/>
  <c r="AK106" i="3"/>
  <c r="AL106" i="3"/>
  <c r="AM106" i="3"/>
  <c r="AN106" i="3"/>
  <c r="AX106" i="3"/>
  <c r="AI107" i="3"/>
  <c r="AJ107" i="3"/>
  <c r="AK107" i="3"/>
  <c r="AL107" i="3"/>
  <c r="AM107" i="3"/>
  <c r="AN107" i="3"/>
  <c r="AX107" i="3"/>
  <c r="AI108" i="3"/>
  <c r="AJ108" i="3"/>
  <c r="AK108" i="3"/>
  <c r="AL108" i="3"/>
  <c r="AM108" i="3"/>
  <c r="AN108" i="3"/>
  <c r="AX108" i="3"/>
  <c r="AI109" i="3"/>
  <c r="AJ109" i="3"/>
  <c r="AK109" i="3"/>
  <c r="AL109" i="3"/>
  <c r="AM109" i="3"/>
  <c r="AN109" i="3"/>
  <c r="AX109" i="3"/>
  <c r="AI110" i="3"/>
  <c r="AJ110" i="3"/>
  <c r="AK110" i="3"/>
  <c r="AL110" i="3"/>
  <c r="AM110" i="3"/>
  <c r="AN110" i="3"/>
  <c r="AX110" i="3"/>
  <c r="AI111" i="3"/>
  <c r="AJ111" i="3"/>
  <c r="AK111" i="3"/>
  <c r="AL111" i="3"/>
  <c r="AM111" i="3"/>
  <c r="AN111" i="3"/>
  <c r="AX111" i="3"/>
  <c r="AI112" i="3"/>
  <c r="AJ112" i="3"/>
  <c r="AK112" i="3"/>
  <c r="AL112" i="3"/>
  <c r="AM112" i="3"/>
  <c r="AN112" i="3"/>
  <c r="AX112" i="3"/>
  <c r="AI113" i="3"/>
  <c r="AJ113" i="3"/>
  <c r="AK113" i="3"/>
  <c r="AL113" i="3"/>
  <c r="AM113" i="3"/>
  <c r="AN113" i="3"/>
  <c r="AX113" i="3"/>
  <c r="AI114" i="3"/>
  <c r="AJ114" i="3"/>
  <c r="AK114" i="3"/>
  <c r="AL114" i="3"/>
  <c r="AM114" i="3"/>
  <c r="AN114" i="3"/>
  <c r="AX114" i="3"/>
  <c r="AI115" i="3"/>
  <c r="AJ115" i="3"/>
  <c r="AK115" i="3"/>
  <c r="AL115" i="3"/>
  <c r="AM115" i="3"/>
  <c r="AN115" i="3"/>
  <c r="AX115" i="3"/>
  <c r="AI116" i="3"/>
  <c r="AJ116" i="3"/>
  <c r="AK116" i="3"/>
  <c r="AL116" i="3"/>
  <c r="AM116" i="3"/>
  <c r="AN116" i="3"/>
  <c r="AX116" i="3"/>
  <c r="AI117" i="3"/>
  <c r="AJ117" i="3"/>
  <c r="AK117" i="3"/>
  <c r="AL117" i="3"/>
  <c r="AM117" i="3"/>
  <c r="AN117" i="3"/>
  <c r="AX117" i="3"/>
  <c r="AI118" i="3"/>
  <c r="AJ118" i="3"/>
  <c r="AK118" i="3"/>
  <c r="AL118" i="3"/>
  <c r="AM118" i="3"/>
  <c r="AN118" i="3"/>
  <c r="AX118" i="3"/>
  <c r="AI119" i="3"/>
  <c r="AJ119" i="3"/>
  <c r="AK119" i="3"/>
  <c r="AL119" i="3"/>
  <c r="AM119" i="3"/>
  <c r="AN119" i="3"/>
  <c r="AX119" i="3"/>
  <c r="AI120" i="3"/>
  <c r="AJ120" i="3"/>
  <c r="AK120" i="3"/>
  <c r="AL120" i="3"/>
  <c r="AM120" i="3"/>
  <c r="AN120" i="3"/>
  <c r="AX120" i="3"/>
  <c r="AI121" i="3"/>
  <c r="AJ121" i="3"/>
  <c r="AK121" i="3"/>
  <c r="AL121" i="3"/>
  <c r="AM121" i="3"/>
  <c r="AN121" i="3"/>
  <c r="AX121" i="3"/>
  <c r="AI122" i="3"/>
  <c r="AJ122" i="3"/>
  <c r="AK122" i="3"/>
  <c r="AL122" i="3"/>
  <c r="AM122" i="3"/>
  <c r="AN122" i="3"/>
  <c r="AX122" i="3"/>
  <c r="AI123" i="3"/>
  <c r="AJ123" i="3"/>
  <c r="AK123" i="3"/>
  <c r="AL123" i="3"/>
  <c r="AM123" i="3"/>
  <c r="AN123" i="3"/>
  <c r="AX123" i="3"/>
  <c r="AI124" i="3"/>
  <c r="AJ124" i="3"/>
  <c r="AK124" i="3"/>
  <c r="AL124" i="3"/>
  <c r="AM124" i="3"/>
  <c r="AN124" i="3"/>
  <c r="AX124" i="3"/>
  <c r="AI125" i="3"/>
  <c r="AJ125" i="3"/>
  <c r="AK125" i="3"/>
  <c r="AL125" i="3"/>
  <c r="AM125" i="3"/>
  <c r="AN125" i="3"/>
  <c r="AX125" i="3"/>
  <c r="AI126" i="3"/>
  <c r="AJ126" i="3"/>
  <c r="AK126" i="3"/>
  <c r="AL126" i="3"/>
  <c r="AM126" i="3"/>
  <c r="AN126" i="3"/>
  <c r="AX126" i="3"/>
  <c r="AI127" i="3"/>
  <c r="AJ127" i="3"/>
  <c r="AK127" i="3"/>
  <c r="AL127" i="3"/>
  <c r="AM127" i="3"/>
  <c r="AN127" i="3"/>
  <c r="AX127" i="3"/>
  <c r="AI128" i="3"/>
  <c r="AJ128" i="3"/>
  <c r="AK128" i="3"/>
  <c r="AL128" i="3"/>
  <c r="AM128" i="3"/>
  <c r="AN128" i="3"/>
  <c r="AX128" i="3"/>
  <c r="AI129" i="3"/>
  <c r="AJ129" i="3"/>
  <c r="AK129" i="3"/>
  <c r="AL129" i="3"/>
  <c r="AM129" i="3"/>
  <c r="AN129" i="3"/>
  <c r="AX129" i="3"/>
  <c r="AI130" i="3"/>
  <c r="AJ130" i="3"/>
  <c r="AK130" i="3"/>
  <c r="AL130" i="3"/>
  <c r="AM130" i="3"/>
  <c r="AN130" i="3"/>
  <c r="AX130" i="3"/>
  <c r="AI131" i="3"/>
  <c r="AJ131" i="3"/>
  <c r="AK131" i="3"/>
  <c r="AL131" i="3"/>
  <c r="AM131" i="3"/>
  <c r="AN131" i="3"/>
  <c r="AX131" i="3"/>
  <c r="AI132" i="3"/>
  <c r="AJ132" i="3"/>
  <c r="AK132" i="3"/>
  <c r="AL132" i="3"/>
  <c r="AM132" i="3"/>
  <c r="AN132" i="3"/>
  <c r="AX132" i="3"/>
  <c r="AI133" i="3"/>
  <c r="AJ133" i="3"/>
  <c r="AK133" i="3"/>
  <c r="AL133" i="3"/>
  <c r="AM133" i="3"/>
  <c r="AN133" i="3"/>
  <c r="AX133" i="3"/>
  <c r="AI134" i="3"/>
  <c r="AJ134" i="3"/>
  <c r="AK134" i="3"/>
  <c r="AL134" i="3"/>
  <c r="AM134" i="3"/>
  <c r="AN134" i="3"/>
  <c r="AX134" i="3"/>
  <c r="AI135" i="3"/>
  <c r="AJ135" i="3"/>
  <c r="AK135" i="3"/>
  <c r="AL135" i="3"/>
  <c r="AM135" i="3"/>
  <c r="AN135" i="3"/>
  <c r="AX135" i="3"/>
  <c r="AI136" i="3"/>
  <c r="AJ136" i="3"/>
  <c r="AK136" i="3"/>
  <c r="AL136" i="3"/>
  <c r="AM136" i="3"/>
  <c r="AN136" i="3"/>
  <c r="AX136" i="3"/>
  <c r="AI137" i="3"/>
  <c r="AJ137" i="3"/>
  <c r="AK137" i="3"/>
  <c r="AL137" i="3"/>
  <c r="AM137" i="3"/>
  <c r="AN137" i="3"/>
  <c r="AX137" i="3"/>
  <c r="AI138" i="3"/>
  <c r="AJ138" i="3"/>
  <c r="AK138" i="3"/>
  <c r="AL138" i="3"/>
  <c r="AM138" i="3"/>
  <c r="AN138" i="3"/>
  <c r="AX138" i="3"/>
  <c r="AI139" i="3"/>
  <c r="AJ139" i="3"/>
  <c r="AK139" i="3"/>
  <c r="AL139" i="3"/>
  <c r="AM139" i="3"/>
  <c r="AN139" i="3"/>
  <c r="AX139" i="3"/>
  <c r="AI140" i="3"/>
  <c r="AJ140" i="3"/>
  <c r="AK140" i="3"/>
  <c r="AL140" i="3"/>
  <c r="AM140" i="3"/>
  <c r="AN140" i="3"/>
  <c r="AX140" i="3"/>
  <c r="AI141" i="3"/>
  <c r="AJ141" i="3"/>
  <c r="AK141" i="3"/>
  <c r="AL141" i="3"/>
  <c r="AM141" i="3"/>
  <c r="AN141" i="3"/>
  <c r="AX141" i="3"/>
  <c r="AI142" i="3"/>
  <c r="AJ142" i="3"/>
  <c r="AK142" i="3"/>
  <c r="AL142" i="3"/>
  <c r="AM142" i="3"/>
  <c r="AN142" i="3"/>
  <c r="AX142" i="3"/>
  <c r="AI143" i="3"/>
  <c r="AJ143" i="3"/>
  <c r="AK143" i="3"/>
  <c r="AL143" i="3"/>
  <c r="AM143" i="3"/>
  <c r="AN143" i="3"/>
  <c r="AX143" i="3"/>
  <c r="AI144" i="3"/>
  <c r="AJ144" i="3"/>
  <c r="AK144" i="3"/>
  <c r="AL144" i="3"/>
  <c r="AM144" i="3"/>
  <c r="AN144" i="3"/>
  <c r="AX144" i="3"/>
  <c r="AI145" i="3"/>
  <c r="AJ145" i="3"/>
  <c r="AK145" i="3"/>
  <c r="AL145" i="3"/>
  <c r="AM145" i="3"/>
  <c r="AN145" i="3"/>
  <c r="AX145" i="3"/>
  <c r="AI146" i="3"/>
  <c r="AJ146" i="3"/>
  <c r="AK146" i="3"/>
  <c r="AL146" i="3"/>
  <c r="AM146" i="3"/>
  <c r="AN146" i="3"/>
  <c r="AX146" i="3"/>
  <c r="AI147" i="3"/>
  <c r="AJ147" i="3"/>
  <c r="AK147" i="3"/>
  <c r="AL147" i="3"/>
  <c r="AM147" i="3"/>
  <c r="AN147" i="3"/>
  <c r="AX147" i="3"/>
  <c r="AI148" i="3"/>
  <c r="AJ148" i="3"/>
  <c r="AK148" i="3"/>
  <c r="AL148" i="3"/>
  <c r="AM148" i="3"/>
  <c r="AN148" i="3"/>
  <c r="AX148" i="3"/>
  <c r="AI149" i="3"/>
  <c r="AJ149" i="3"/>
  <c r="AK149" i="3"/>
  <c r="AL149" i="3"/>
  <c r="AM149" i="3"/>
  <c r="AN149" i="3"/>
  <c r="AX149" i="3"/>
  <c r="AI150" i="3"/>
  <c r="AJ150" i="3"/>
  <c r="AK150" i="3"/>
  <c r="AL150" i="3"/>
  <c r="AM150" i="3"/>
  <c r="AN150" i="3"/>
  <c r="AX150" i="3"/>
  <c r="AI151" i="3"/>
  <c r="AJ151" i="3"/>
  <c r="AK151" i="3"/>
  <c r="AL151" i="3"/>
  <c r="AM151" i="3"/>
  <c r="AN151" i="3"/>
  <c r="AX151" i="3"/>
  <c r="AI152" i="3"/>
  <c r="AJ152" i="3"/>
  <c r="AK152" i="3"/>
  <c r="AL152" i="3"/>
  <c r="AM152" i="3"/>
  <c r="AN152" i="3"/>
  <c r="AX152" i="3"/>
  <c r="AI153" i="3"/>
  <c r="AJ153" i="3"/>
  <c r="AK153" i="3"/>
  <c r="AL153" i="3"/>
  <c r="AM153" i="3"/>
  <c r="AN153" i="3"/>
  <c r="AX153" i="3"/>
  <c r="AI154" i="3"/>
  <c r="AJ154" i="3"/>
  <c r="AK154" i="3"/>
  <c r="AL154" i="3"/>
  <c r="AM154" i="3"/>
  <c r="AN154" i="3"/>
  <c r="AX154" i="3"/>
  <c r="AI155" i="3"/>
  <c r="AJ155" i="3"/>
  <c r="AK155" i="3"/>
  <c r="AL155" i="3"/>
  <c r="AM155" i="3"/>
  <c r="AN155" i="3"/>
  <c r="AX155" i="3"/>
  <c r="AI156" i="3"/>
  <c r="AJ156" i="3"/>
  <c r="AK156" i="3"/>
  <c r="AL156" i="3"/>
  <c r="AM156" i="3"/>
  <c r="AN156" i="3"/>
  <c r="AX156" i="3"/>
  <c r="AI157" i="3"/>
  <c r="AJ157" i="3"/>
  <c r="AK157" i="3"/>
  <c r="AL157" i="3"/>
  <c r="AM157" i="3"/>
  <c r="AN157" i="3"/>
  <c r="AX157" i="3"/>
  <c r="AI158" i="3"/>
  <c r="AJ158" i="3"/>
  <c r="AK158" i="3"/>
  <c r="AL158" i="3"/>
  <c r="AM158" i="3"/>
  <c r="AN158" i="3"/>
  <c r="AX158" i="3"/>
  <c r="AI159" i="3"/>
  <c r="AJ159" i="3"/>
  <c r="AK159" i="3"/>
  <c r="AL159" i="3"/>
  <c r="AM159" i="3"/>
  <c r="AN159" i="3"/>
  <c r="AX159" i="3"/>
  <c r="AI160" i="3"/>
  <c r="AJ160" i="3"/>
  <c r="AK160" i="3"/>
  <c r="AL160" i="3"/>
  <c r="AM160" i="3"/>
  <c r="AN160" i="3"/>
  <c r="AX160" i="3"/>
  <c r="AI161" i="3"/>
  <c r="AJ161" i="3"/>
  <c r="AK161" i="3"/>
  <c r="AL161" i="3"/>
  <c r="AM161" i="3"/>
  <c r="AN161" i="3"/>
  <c r="AX161" i="3"/>
  <c r="AI162" i="3"/>
  <c r="AJ162" i="3"/>
  <c r="AK162" i="3"/>
  <c r="AL162" i="3"/>
  <c r="AM162" i="3"/>
  <c r="AN162" i="3"/>
  <c r="AX162" i="3"/>
  <c r="AI163" i="3"/>
  <c r="AJ163" i="3"/>
  <c r="AK163" i="3"/>
  <c r="AL163" i="3"/>
  <c r="AM163" i="3"/>
  <c r="AN163" i="3"/>
  <c r="AX163" i="3"/>
  <c r="AI164" i="3"/>
  <c r="AJ164" i="3"/>
  <c r="AK164" i="3"/>
  <c r="AL164" i="3"/>
  <c r="AM164" i="3"/>
  <c r="AN164" i="3"/>
  <c r="AX164" i="3"/>
  <c r="AI165" i="3"/>
  <c r="AJ165" i="3"/>
  <c r="AK165" i="3"/>
  <c r="AL165" i="3"/>
  <c r="AM165" i="3"/>
  <c r="AN165" i="3"/>
  <c r="AX165" i="3"/>
  <c r="AI166" i="3"/>
  <c r="AJ166" i="3"/>
  <c r="AK166" i="3"/>
  <c r="AL166" i="3"/>
  <c r="AM166" i="3"/>
  <c r="AN166" i="3"/>
  <c r="AX166" i="3"/>
  <c r="AI167" i="3"/>
  <c r="AJ167" i="3"/>
  <c r="AK167" i="3"/>
  <c r="AL167" i="3"/>
  <c r="AM167" i="3"/>
  <c r="AN167" i="3"/>
  <c r="AX167" i="3"/>
  <c r="AI168" i="3"/>
  <c r="AJ168" i="3"/>
  <c r="AK168" i="3"/>
  <c r="AL168" i="3"/>
  <c r="AM168" i="3"/>
  <c r="AN168" i="3"/>
  <c r="AX168" i="3"/>
  <c r="AI169" i="3"/>
  <c r="AJ169" i="3"/>
  <c r="AK169" i="3"/>
  <c r="AL169" i="3"/>
  <c r="AM169" i="3"/>
  <c r="AN169" i="3"/>
  <c r="AX169" i="3"/>
  <c r="AI170" i="3"/>
  <c r="AJ170" i="3"/>
  <c r="AK170" i="3"/>
  <c r="AL170" i="3"/>
  <c r="AM170" i="3"/>
  <c r="AN170" i="3"/>
  <c r="AX170" i="3"/>
  <c r="AI171" i="3"/>
  <c r="AJ171" i="3"/>
  <c r="AK171" i="3"/>
  <c r="AL171" i="3"/>
  <c r="AM171" i="3"/>
  <c r="AN171" i="3"/>
  <c r="AX171" i="3"/>
  <c r="AI172" i="3"/>
  <c r="AJ172" i="3"/>
  <c r="AK172" i="3"/>
  <c r="AL172" i="3"/>
  <c r="AM172" i="3"/>
  <c r="AN172" i="3"/>
  <c r="AX172" i="3"/>
  <c r="AI173" i="3"/>
  <c r="AJ173" i="3"/>
  <c r="AK173" i="3"/>
  <c r="AL173" i="3"/>
  <c r="AM173" i="3"/>
  <c r="AN173" i="3"/>
  <c r="AX173" i="3"/>
  <c r="AI174" i="3"/>
  <c r="AJ174" i="3"/>
  <c r="AK174" i="3"/>
  <c r="AL174" i="3"/>
  <c r="AM174" i="3"/>
  <c r="AN174" i="3"/>
  <c r="AX174" i="3"/>
  <c r="AI175" i="3"/>
  <c r="AJ175" i="3"/>
  <c r="AK175" i="3"/>
  <c r="AL175" i="3"/>
  <c r="AM175" i="3"/>
  <c r="AN175" i="3"/>
  <c r="AX175" i="3"/>
  <c r="AI176" i="3"/>
  <c r="AJ176" i="3"/>
  <c r="AK176" i="3"/>
  <c r="AL176" i="3"/>
  <c r="AM176" i="3"/>
  <c r="AN176" i="3"/>
  <c r="AX176" i="3"/>
  <c r="AI177" i="3"/>
  <c r="AJ177" i="3"/>
  <c r="AK177" i="3"/>
  <c r="AL177" i="3"/>
  <c r="AM177" i="3"/>
  <c r="AN177" i="3"/>
  <c r="AX177" i="3"/>
  <c r="AI178" i="3"/>
  <c r="AJ178" i="3"/>
  <c r="AK178" i="3"/>
  <c r="AL178" i="3"/>
  <c r="AM178" i="3"/>
  <c r="AN178" i="3"/>
  <c r="AX178" i="3"/>
  <c r="AI179" i="3"/>
  <c r="AJ179" i="3"/>
  <c r="AK179" i="3"/>
  <c r="AL179" i="3"/>
  <c r="AM179" i="3"/>
  <c r="AN179" i="3"/>
  <c r="AX179" i="3"/>
  <c r="AI180" i="3"/>
  <c r="AJ180" i="3"/>
  <c r="AK180" i="3"/>
  <c r="AL180" i="3"/>
  <c r="AM180" i="3"/>
  <c r="AN180" i="3"/>
  <c r="AX180" i="3"/>
  <c r="AI181" i="3"/>
  <c r="AJ181" i="3"/>
  <c r="AK181" i="3"/>
  <c r="AL181" i="3"/>
  <c r="AM181" i="3"/>
  <c r="AN181" i="3"/>
  <c r="AX181" i="3"/>
  <c r="AI182" i="3"/>
  <c r="AJ182" i="3"/>
  <c r="AK182" i="3"/>
  <c r="AL182" i="3"/>
  <c r="AM182" i="3"/>
  <c r="AN182" i="3"/>
  <c r="AX182" i="3"/>
  <c r="AI183" i="3"/>
  <c r="AJ183" i="3"/>
  <c r="AK183" i="3"/>
  <c r="AL183" i="3"/>
  <c r="AM183" i="3"/>
  <c r="AN183" i="3"/>
  <c r="AX183" i="3"/>
  <c r="AI184" i="3"/>
  <c r="AJ184" i="3"/>
  <c r="AK184" i="3"/>
  <c r="AL184" i="3"/>
  <c r="AM184" i="3"/>
  <c r="AN184" i="3"/>
  <c r="AX184" i="3"/>
  <c r="AI185" i="3"/>
  <c r="AJ185" i="3"/>
  <c r="AK185" i="3"/>
  <c r="AL185" i="3"/>
  <c r="AM185" i="3"/>
  <c r="AN185" i="3"/>
  <c r="AX185" i="3"/>
  <c r="AI186" i="3"/>
  <c r="AJ186" i="3"/>
  <c r="AK186" i="3"/>
  <c r="AL186" i="3"/>
  <c r="AM186" i="3"/>
  <c r="AN186" i="3"/>
  <c r="AX186" i="3"/>
  <c r="AI187" i="3"/>
  <c r="AJ187" i="3"/>
  <c r="AK187" i="3"/>
  <c r="AL187" i="3"/>
  <c r="AM187" i="3"/>
  <c r="AN187" i="3"/>
  <c r="AX187" i="3"/>
  <c r="AI188" i="3"/>
  <c r="AJ188" i="3"/>
  <c r="AK188" i="3"/>
  <c r="AL188" i="3"/>
  <c r="AM188" i="3"/>
  <c r="AN188" i="3"/>
  <c r="AX188" i="3"/>
  <c r="AI189" i="3"/>
  <c r="AJ189" i="3"/>
  <c r="AK189" i="3"/>
  <c r="AL189" i="3"/>
  <c r="AM189" i="3"/>
  <c r="AN189" i="3"/>
  <c r="AX189" i="3"/>
  <c r="AI190" i="3"/>
  <c r="AJ190" i="3"/>
  <c r="AK190" i="3"/>
  <c r="AL190" i="3"/>
  <c r="AM190" i="3"/>
  <c r="AN190" i="3"/>
  <c r="AX190" i="3"/>
  <c r="AI191" i="3"/>
  <c r="AJ191" i="3"/>
  <c r="AK191" i="3"/>
  <c r="AL191" i="3"/>
  <c r="AM191" i="3"/>
  <c r="AN191" i="3"/>
  <c r="AX191" i="3"/>
  <c r="AI192" i="3"/>
  <c r="AJ192" i="3"/>
  <c r="AK192" i="3"/>
  <c r="AL192" i="3"/>
  <c r="AM192" i="3"/>
  <c r="AN192" i="3"/>
  <c r="AX192" i="3"/>
  <c r="AI193" i="3"/>
  <c r="AJ193" i="3"/>
  <c r="AK193" i="3"/>
  <c r="AL193" i="3"/>
  <c r="AM193" i="3"/>
  <c r="AN193" i="3"/>
  <c r="AX193" i="3"/>
  <c r="AI194" i="3"/>
  <c r="AJ194" i="3"/>
  <c r="AK194" i="3"/>
  <c r="AL194" i="3"/>
  <c r="AM194" i="3"/>
  <c r="AN194" i="3"/>
  <c r="AX194" i="3"/>
  <c r="AI195" i="3"/>
  <c r="AJ195" i="3"/>
  <c r="AK195" i="3"/>
  <c r="AL195" i="3"/>
  <c r="AM195" i="3"/>
  <c r="AN195" i="3"/>
  <c r="AX195" i="3"/>
  <c r="AI196" i="3"/>
  <c r="AJ196" i="3"/>
  <c r="AK196" i="3"/>
  <c r="AL196" i="3"/>
  <c r="AM196" i="3"/>
  <c r="AN196" i="3"/>
  <c r="AX196" i="3"/>
  <c r="AI197" i="3"/>
  <c r="AJ197" i="3"/>
  <c r="AK197" i="3"/>
  <c r="AL197" i="3"/>
  <c r="AM197" i="3"/>
  <c r="AN197" i="3"/>
  <c r="AX197" i="3"/>
  <c r="AI198" i="3"/>
  <c r="AJ198" i="3"/>
  <c r="AK198" i="3"/>
  <c r="AL198" i="3"/>
  <c r="AM198" i="3"/>
  <c r="AN198" i="3"/>
  <c r="AX198" i="3"/>
  <c r="AI199" i="3"/>
  <c r="AJ199" i="3"/>
  <c r="AK199" i="3"/>
  <c r="AL199" i="3"/>
  <c r="AM199" i="3"/>
  <c r="AN199" i="3"/>
  <c r="AX199" i="3"/>
  <c r="AI200" i="3"/>
  <c r="AJ200" i="3"/>
  <c r="AK200" i="3"/>
  <c r="AL200" i="3"/>
  <c r="AM200" i="3"/>
  <c r="AN200" i="3"/>
  <c r="AX200" i="3"/>
  <c r="AI201" i="3"/>
  <c r="AJ201" i="3"/>
  <c r="AK201" i="3"/>
  <c r="AL201" i="3"/>
  <c r="AM201" i="3"/>
  <c r="AN201" i="3"/>
  <c r="AX201" i="3"/>
  <c r="AI202" i="3"/>
  <c r="AJ202" i="3"/>
  <c r="AK202" i="3"/>
  <c r="AL202" i="3"/>
  <c r="AM202" i="3"/>
  <c r="AN202" i="3"/>
  <c r="AX202" i="3"/>
  <c r="AI203" i="3"/>
  <c r="AJ203" i="3"/>
  <c r="AK203" i="3"/>
  <c r="AL203" i="3"/>
  <c r="AM203" i="3"/>
  <c r="AN203" i="3"/>
  <c r="AX203" i="3"/>
  <c r="AI204" i="3"/>
  <c r="AJ204" i="3"/>
  <c r="AK204" i="3"/>
  <c r="AL204" i="3"/>
  <c r="AM204" i="3"/>
  <c r="AN204" i="3"/>
  <c r="AX204" i="3"/>
  <c r="AI205" i="3"/>
  <c r="AJ205" i="3"/>
  <c r="AK205" i="3"/>
  <c r="AL205" i="3"/>
  <c r="AM205" i="3"/>
  <c r="AN205" i="3"/>
  <c r="AX205" i="3"/>
  <c r="AI206" i="3"/>
  <c r="AJ206" i="3"/>
  <c r="AK206" i="3"/>
  <c r="AL206" i="3"/>
  <c r="AM206" i="3"/>
  <c r="AN206" i="3"/>
  <c r="AX206" i="3"/>
  <c r="AI207" i="3"/>
  <c r="AJ207" i="3"/>
  <c r="AK207" i="3"/>
  <c r="AL207" i="3"/>
  <c r="AM207" i="3"/>
  <c r="AN207" i="3"/>
  <c r="AX207" i="3"/>
  <c r="AI208" i="3"/>
  <c r="AJ208" i="3"/>
  <c r="AK208" i="3"/>
  <c r="AL208" i="3"/>
  <c r="AM208" i="3"/>
  <c r="AN208" i="3"/>
  <c r="AX208" i="3"/>
  <c r="AI209" i="3"/>
  <c r="AJ209" i="3"/>
  <c r="AK209" i="3"/>
  <c r="AL209" i="3"/>
  <c r="AM209" i="3"/>
  <c r="AN209" i="3"/>
  <c r="AX209" i="3"/>
  <c r="AI210" i="3"/>
  <c r="AJ210" i="3"/>
  <c r="AK210" i="3"/>
  <c r="AL210" i="3"/>
  <c r="AM210" i="3"/>
  <c r="AN210" i="3"/>
  <c r="AX210" i="3"/>
  <c r="AL15" i="3"/>
  <c r="AL16" i="3"/>
  <c r="AL14" i="3"/>
  <c r="AJ15" i="3"/>
  <c r="AJ16" i="3"/>
  <c r="AJ14" i="3"/>
  <c r="AI15" i="3"/>
  <c r="AI16" i="3"/>
  <c r="AK15" i="3"/>
  <c r="AK16" i="3"/>
  <c r="AK14" i="3"/>
  <c r="X15" i="5"/>
  <c r="Y15" i="5"/>
  <c r="AH15" i="5"/>
  <c r="X16" i="5"/>
  <c r="Y16" i="5"/>
  <c r="AH16" i="5"/>
  <c r="X17" i="5"/>
  <c r="Y17" i="5"/>
  <c r="AH17" i="5"/>
  <c r="X18" i="5"/>
  <c r="Y18" i="5"/>
  <c r="AH18" i="5"/>
  <c r="X19" i="5"/>
  <c r="Y19" i="5"/>
  <c r="AH19" i="5"/>
  <c r="X20" i="5"/>
  <c r="Y20" i="5"/>
  <c r="AH20" i="5"/>
  <c r="X21" i="5"/>
  <c r="Y21" i="5"/>
  <c r="AH21" i="5"/>
  <c r="X22" i="5"/>
  <c r="Y22" i="5"/>
  <c r="AH22" i="5"/>
  <c r="X23" i="5"/>
  <c r="Y23" i="5"/>
  <c r="AH23" i="5"/>
  <c r="X24" i="5"/>
  <c r="Y24" i="5"/>
  <c r="AH24" i="5"/>
  <c r="X25" i="5"/>
  <c r="Y25" i="5"/>
  <c r="AH25" i="5"/>
  <c r="X26" i="5"/>
  <c r="Y26" i="5"/>
  <c r="AH26" i="5"/>
  <c r="X27" i="5"/>
  <c r="Y27" i="5"/>
  <c r="AH27" i="5"/>
  <c r="X28" i="5"/>
  <c r="Y28" i="5"/>
  <c r="AH28" i="5"/>
  <c r="X29" i="5"/>
  <c r="Y29" i="5"/>
  <c r="AH29" i="5"/>
  <c r="X30" i="5"/>
  <c r="Y30" i="5"/>
  <c r="AH30" i="5"/>
  <c r="X31" i="5"/>
  <c r="Y31" i="5"/>
  <c r="AH31" i="5"/>
  <c r="X32" i="5"/>
  <c r="Y32" i="5"/>
  <c r="AH32" i="5"/>
  <c r="X33" i="5"/>
  <c r="Y33" i="5"/>
  <c r="AH33" i="5"/>
  <c r="X34" i="5"/>
  <c r="Y34" i="5"/>
  <c r="AH34" i="5"/>
  <c r="X35" i="5"/>
  <c r="Y35" i="5"/>
  <c r="AH35" i="5"/>
  <c r="X36" i="5"/>
  <c r="Y36" i="5"/>
  <c r="AH36" i="5"/>
  <c r="X37" i="5"/>
  <c r="Y37" i="5"/>
  <c r="AH37" i="5"/>
  <c r="X38" i="5"/>
  <c r="Y38" i="5"/>
  <c r="AH38" i="5"/>
  <c r="X39" i="5"/>
  <c r="Y39" i="5"/>
  <c r="AH39" i="5"/>
  <c r="X40" i="5"/>
  <c r="Y40" i="5"/>
  <c r="AH40" i="5"/>
  <c r="X41" i="5"/>
  <c r="Y41" i="5"/>
  <c r="AH41" i="5"/>
  <c r="X42" i="5"/>
  <c r="Y42" i="5"/>
  <c r="AH42" i="5"/>
  <c r="X43" i="5"/>
  <c r="Y43" i="5"/>
  <c r="AH43" i="5"/>
  <c r="X44" i="5"/>
  <c r="Y44" i="5"/>
  <c r="AH44" i="5"/>
  <c r="X45" i="5"/>
  <c r="Y45" i="5"/>
  <c r="AH45" i="5"/>
  <c r="X46" i="5"/>
  <c r="Y46" i="5"/>
  <c r="AH46" i="5"/>
  <c r="X47" i="5"/>
  <c r="Y47" i="5"/>
  <c r="AH47" i="5"/>
  <c r="X48" i="5"/>
  <c r="Y48" i="5"/>
  <c r="AH48" i="5"/>
  <c r="X49" i="5"/>
  <c r="Y49" i="5"/>
  <c r="AH49" i="5"/>
  <c r="X50" i="5"/>
  <c r="Y50" i="5"/>
  <c r="AH50" i="5"/>
  <c r="X51" i="5"/>
  <c r="Y51" i="5"/>
  <c r="AH51" i="5"/>
  <c r="X52" i="5"/>
  <c r="Y52" i="5"/>
  <c r="AH52" i="5"/>
  <c r="X53" i="5"/>
  <c r="Y53" i="5"/>
  <c r="AH53" i="5"/>
  <c r="X54" i="5"/>
  <c r="Y54" i="5"/>
  <c r="AH54" i="5"/>
  <c r="X55" i="5"/>
  <c r="Y55" i="5"/>
  <c r="AH55" i="5"/>
  <c r="X56" i="5"/>
  <c r="Y56" i="5"/>
  <c r="AH56" i="5"/>
  <c r="X57" i="5"/>
  <c r="Y57" i="5"/>
  <c r="AH57" i="5"/>
  <c r="X58" i="5"/>
  <c r="Y58" i="5"/>
  <c r="AH58" i="5"/>
  <c r="X59" i="5"/>
  <c r="Y59" i="5"/>
  <c r="AH59" i="5"/>
  <c r="X60" i="5"/>
  <c r="Y60" i="5"/>
  <c r="AH60" i="5"/>
  <c r="X61" i="5"/>
  <c r="Y61" i="5"/>
  <c r="AH61" i="5"/>
  <c r="X62" i="5"/>
  <c r="Y62" i="5"/>
  <c r="AH62" i="5"/>
  <c r="X63" i="5"/>
  <c r="Y63" i="5"/>
  <c r="AH63" i="5"/>
  <c r="X64" i="5"/>
  <c r="Y64" i="5"/>
  <c r="AH64" i="5"/>
  <c r="X65" i="5"/>
  <c r="Y65" i="5"/>
  <c r="AH65" i="5"/>
  <c r="X66" i="5"/>
  <c r="Y66" i="5"/>
  <c r="AH66" i="5"/>
  <c r="X67" i="5"/>
  <c r="Y67" i="5"/>
  <c r="AH67" i="5"/>
  <c r="X68" i="5"/>
  <c r="Y68" i="5"/>
  <c r="AH68" i="5"/>
  <c r="X69" i="5"/>
  <c r="Y69" i="5"/>
  <c r="AH69" i="5"/>
  <c r="X70" i="5"/>
  <c r="Y70" i="5"/>
  <c r="AH70" i="5"/>
  <c r="X71" i="5"/>
  <c r="Y71" i="5"/>
  <c r="AH71" i="5"/>
  <c r="X72" i="5"/>
  <c r="Y72" i="5"/>
  <c r="AH72" i="5"/>
  <c r="X73" i="5"/>
  <c r="Y73" i="5"/>
  <c r="AH73" i="5"/>
  <c r="X74" i="5"/>
  <c r="Y74" i="5"/>
  <c r="AH74" i="5"/>
  <c r="X75" i="5"/>
  <c r="Y75" i="5"/>
  <c r="AH75" i="5"/>
  <c r="X76" i="5"/>
  <c r="Y76" i="5"/>
  <c r="AH76" i="5"/>
  <c r="X77" i="5"/>
  <c r="Y77" i="5"/>
  <c r="AH77" i="5"/>
  <c r="X78" i="5"/>
  <c r="Y78" i="5"/>
  <c r="AH78" i="5"/>
  <c r="X79" i="5"/>
  <c r="Y79" i="5"/>
  <c r="AH79" i="5"/>
  <c r="X80" i="5"/>
  <c r="Y80" i="5"/>
  <c r="AH80" i="5"/>
  <c r="X81" i="5"/>
  <c r="Y81" i="5"/>
  <c r="AH81" i="5"/>
  <c r="X82" i="5"/>
  <c r="Y82" i="5"/>
  <c r="AH82" i="5"/>
  <c r="X83" i="5"/>
  <c r="Y83" i="5"/>
  <c r="AH83" i="5"/>
  <c r="X84" i="5"/>
  <c r="Y84" i="5"/>
  <c r="AH84" i="5"/>
  <c r="X85" i="5"/>
  <c r="Y85" i="5"/>
  <c r="AH85" i="5"/>
  <c r="X86" i="5"/>
  <c r="Y86" i="5"/>
  <c r="AH86" i="5"/>
  <c r="X87" i="5"/>
  <c r="Y87" i="5"/>
  <c r="AH87" i="5"/>
  <c r="X88" i="5"/>
  <c r="Y88" i="5"/>
  <c r="AH88" i="5"/>
  <c r="X89" i="5"/>
  <c r="Y89" i="5"/>
  <c r="AH89" i="5"/>
  <c r="X90" i="5"/>
  <c r="Y90" i="5"/>
  <c r="AH90" i="5"/>
  <c r="X91" i="5"/>
  <c r="Y91" i="5"/>
  <c r="AH91" i="5"/>
  <c r="X92" i="5"/>
  <c r="Y92" i="5"/>
  <c r="AH92" i="5"/>
  <c r="X93" i="5"/>
  <c r="Y93" i="5"/>
  <c r="AH93" i="5"/>
  <c r="X94" i="5"/>
  <c r="Y94" i="5"/>
  <c r="AH94" i="5"/>
  <c r="X95" i="5"/>
  <c r="Y95" i="5"/>
  <c r="AH95" i="5"/>
  <c r="X96" i="5"/>
  <c r="Y96" i="5"/>
  <c r="AH96" i="5"/>
  <c r="X97" i="5"/>
  <c r="Y97" i="5"/>
  <c r="AH97" i="5"/>
  <c r="X98" i="5"/>
  <c r="Y98" i="5"/>
  <c r="AH98" i="5"/>
  <c r="X99" i="5"/>
  <c r="Y99" i="5"/>
  <c r="AH99" i="5"/>
  <c r="X100" i="5"/>
  <c r="Y100" i="5"/>
  <c r="AH100" i="5"/>
  <c r="X101" i="5"/>
  <c r="Y101" i="5"/>
  <c r="AH101" i="5"/>
  <c r="X102" i="5"/>
  <c r="Y102" i="5"/>
  <c r="AH102" i="5"/>
  <c r="X103" i="5"/>
  <c r="Y103" i="5"/>
  <c r="AH103" i="5"/>
  <c r="X104" i="5"/>
  <c r="Y104" i="5"/>
  <c r="AH104" i="5"/>
  <c r="X105" i="5"/>
  <c r="Y105" i="5"/>
  <c r="AH105" i="5"/>
  <c r="X106" i="5"/>
  <c r="Y106" i="5"/>
  <c r="AH106" i="5"/>
  <c r="X107" i="5"/>
  <c r="Y107" i="5"/>
  <c r="AH107" i="5"/>
  <c r="X108" i="5"/>
  <c r="Y108" i="5"/>
  <c r="AH108" i="5"/>
  <c r="X109" i="5"/>
  <c r="Y109" i="5"/>
  <c r="AH109" i="5"/>
  <c r="X110" i="5"/>
  <c r="Y110" i="5"/>
  <c r="AH110" i="5"/>
  <c r="X111" i="5"/>
  <c r="Y111" i="5"/>
  <c r="AH111" i="5"/>
  <c r="X112" i="5"/>
  <c r="Y112" i="5"/>
  <c r="AH112" i="5"/>
  <c r="X113" i="5"/>
  <c r="Y113" i="5"/>
  <c r="AH113" i="5"/>
  <c r="X114" i="5"/>
  <c r="Y114" i="5"/>
  <c r="AH114" i="5"/>
  <c r="X115" i="5"/>
  <c r="Y115" i="5"/>
  <c r="AH115" i="5"/>
  <c r="X116" i="5"/>
  <c r="Y116" i="5"/>
  <c r="AH116" i="5"/>
  <c r="X117" i="5"/>
  <c r="Y117" i="5"/>
  <c r="AH117" i="5"/>
  <c r="X118" i="5"/>
  <c r="Y118" i="5"/>
  <c r="AH118" i="5"/>
  <c r="X119" i="5"/>
  <c r="Y119" i="5"/>
  <c r="AH119" i="5"/>
  <c r="X120" i="5"/>
  <c r="Y120" i="5"/>
  <c r="AH120" i="5"/>
  <c r="X121" i="5"/>
  <c r="Y121" i="5"/>
  <c r="AH121" i="5"/>
  <c r="X122" i="5"/>
  <c r="Y122" i="5"/>
  <c r="AH122" i="5"/>
  <c r="X123" i="5"/>
  <c r="Y123" i="5"/>
  <c r="AH123" i="5"/>
  <c r="X124" i="5"/>
  <c r="Y124" i="5"/>
  <c r="AH124" i="5"/>
  <c r="X125" i="5"/>
  <c r="Y125" i="5"/>
  <c r="AH125" i="5"/>
  <c r="X126" i="5"/>
  <c r="Y126" i="5"/>
  <c r="AH126" i="5"/>
  <c r="X127" i="5"/>
  <c r="Y127" i="5"/>
  <c r="AH127" i="5"/>
  <c r="X128" i="5"/>
  <c r="Y128" i="5"/>
  <c r="AH128" i="5"/>
  <c r="X129" i="5"/>
  <c r="Y129" i="5"/>
  <c r="AH129" i="5"/>
  <c r="X130" i="5"/>
  <c r="Y130" i="5"/>
  <c r="AH130" i="5"/>
  <c r="X131" i="5"/>
  <c r="Y131" i="5"/>
  <c r="AH131" i="5"/>
  <c r="X132" i="5"/>
  <c r="Y132" i="5"/>
  <c r="AH132" i="5"/>
  <c r="X133" i="5"/>
  <c r="Y133" i="5"/>
  <c r="AH133" i="5"/>
  <c r="X134" i="5"/>
  <c r="Y134" i="5"/>
  <c r="AH134" i="5"/>
  <c r="X135" i="5"/>
  <c r="Y135" i="5"/>
  <c r="AH135" i="5"/>
  <c r="X136" i="5"/>
  <c r="Y136" i="5"/>
  <c r="AH136" i="5"/>
  <c r="X137" i="5"/>
  <c r="Y137" i="5"/>
  <c r="AH137" i="5"/>
  <c r="X138" i="5"/>
  <c r="Y138" i="5"/>
  <c r="AH138" i="5"/>
  <c r="X139" i="5"/>
  <c r="Y139" i="5"/>
  <c r="AH139" i="5"/>
  <c r="X140" i="5"/>
  <c r="Y140" i="5"/>
  <c r="AH140" i="5"/>
  <c r="X141" i="5"/>
  <c r="Y141" i="5"/>
  <c r="AH141" i="5"/>
  <c r="X142" i="5"/>
  <c r="Y142" i="5"/>
  <c r="AH142" i="5"/>
  <c r="X143" i="5"/>
  <c r="Y143" i="5"/>
  <c r="AH143" i="5"/>
  <c r="X144" i="5"/>
  <c r="Y144" i="5"/>
  <c r="AH144" i="5"/>
  <c r="X145" i="5"/>
  <c r="Y145" i="5"/>
  <c r="AH145" i="5"/>
  <c r="X146" i="5"/>
  <c r="Y146" i="5"/>
  <c r="AH146" i="5"/>
  <c r="X147" i="5"/>
  <c r="Y147" i="5"/>
  <c r="AH147" i="5"/>
  <c r="X148" i="5"/>
  <c r="Y148" i="5"/>
  <c r="AH148" i="5"/>
  <c r="X149" i="5"/>
  <c r="Y149" i="5"/>
  <c r="AH149" i="5"/>
  <c r="X150" i="5"/>
  <c r="Y150" i="5"/>
  <c r="AH150" i="5"/>
  <c r="X151" i="5"/>
  <c r="Y151" i="5"/>
  <c r="AH151" i="5"/>
  <c r="X152" i="5"/>
  <c r="Y152" i="5"/>
  <c r="AH152" i="5"/>
  <c r="X153" i="5"/>
  <c r="Y153" i="5"/>
  <c r="AH153" i="5"/>
  <c r="X154" i="5"/>
  <c r="Y154" i="5"/>
  <c r="AH154" i="5"/>
  <c r="X155" i="5"/>
  <c r="Y155" i="5"/>
  <c r="AH155" i="5"/>
  <c r="X156" i="5"/>
  <c r="Y156" i="5"/>
  <c r="AH156" i="5"/>
  <c r="X157" i="5"/>
  <c r="Y157" i="5"/>
  <c r="AH157" i="5"/>
  <c r="X158" i="5"/>
  <c r="Y158" i="5"/>
  <c r="AH158" i="5"/>
  <c r="X159" i="5"/>
  <c r="Y159" i="5"/>
  <c r="AH159" i="5"/>
  <c r="X160" i="5"/>
  <c r="Y160" i="5"/>
  <c r="AH160" i="5"/>
  <c r="X161" i="5"/>
  <c r="Y161" i="5"/>
  <c r="AH161" i="5"/>
  <c r="X162" i="5"/>
  <c r="Y162" i="5"/>
  <c r="AH162" i="5"/>
  <c r="X163" i="5"/>
  <c r="Y163" i="5"/>
  <c r="AH163" i="5"/>
  <c r="X164" i="5"/>
  <c r="Y164" i="5"/>
  <c r="AH164" i="5"/>
  <c r="X165" i="5"/>
  <c r="Y165" i="5"/>
  <c r="AH165" i="5"/>
  <c r="X166" i="5"/>
  <c r="Y166" i="5"/>
  <c r="AH166" i="5"/>
  <c r="X167" i="5"/>
  <c r="Y167" i="5"/>
  <c r="AH167" i="5"/>
  <c r="X168" i="5"/>
  <c r="Y168" i="5"/>
  <c r="AH168" i="5"/>
  <c r="X169" i="5"/>
  <c r="Y169" i="5"/>
  <c r="AH169" i="5"/>
  <c r="X170" i="5"/>
  <c r="Y170" i="5"/>
  <c r="AH170" i="5"/>
  <c r="X171" i="5"/>
  <c r="Y171" i="5"/>
  <c r="AH171" i="5"/>
  <c r="X172" i="5"/>
  <c r="Y172" i="5"/>
  <c r="AH172" i="5"/>
  <c r="X173" i="5"/>
  <c r="Y173" i="5"/>
  <c r="AH173" i="5"/>
  <c r="X174" i="5"/>
  <c r="Y174" i="5"/>
  <c r="AH174" i="5"/>
  <c r="X175" i="5"/>
  <c r="Y175" i="5"/>
  <c r="AH175" i="5"/>
  <c r="X176" i="5"/>
  <c r="Y176" i="5"/>
  <c r="AH176" i="5"/>
  <c r="X177" i="5"/>
  <c r="Y177" i="5"/>
  <c r="AH177" i="5"/>
  <c r="X178" i="5"/>
  <c r="Y178" i="5"/>
  <c r="AH178" i="5"/>
  <c r="X179" i="5"/>
  <c r="Y179" i="5"/>
  <c r="AH179" i="5"/>
  <c r="X180" i="5"/>
  <c r="Y180" i="5"/>
  <c r="AH180" i="5"/>
  <c r="X181" i="5"/>
  <c r="Y181" i="5"/>
  <c r="AH181" i="5"/>
  <c r="X182" i="5"/>
  <c r="Y182" i="5"/>
  <c r="AH182" i="5"/>
  <c r="X183" i="5"/>
  <c r="Y183" i="5"/>
  <c r="AH183" i="5"/>
  <c r="X184" i="5"/>
  <c r="Y184" i="5"/>
  <c r="AH184" i="5"/>
  <c r="X185" i="5"/>
  <c r="Y185" i="5"/>
  <c r="AH185" i="5"/>
  <c r="X186" i="5"/>
  <c r="Y186" i="5"/>
  <c r="AH186" i="5"/>
  <c r="X187" i="5"/>
  <c r="Y187" i="5"/>
  <c r="AH187" i="5"/>
  <c r="X188" i="5"/>
  <c r="Y188" i="5"/>
  <c r="AH188" i="5"/>
  <c r="X189" i="5"/>
  <c r="Y189" i="5"/>
  <c r="AH189" i="5"/>
  <c r="X190" i="5"/>
  <c r="Y190" i="5"/>
  <c r="AH190" i="5"/>
  <c r="X191" i="5"/>
  <c r="AH191" i="5"/>
  <c r="X192" i="5"/>
  <c r="Y192" i="5"/>
  <c r="AH192" i="5"/>
  <c r="X193" i="5"/>
  <c r="Y193" i="5"/>
  <c r="AH193" i="5"/>
  <c r="X194" i="5"/>
  <c r="Y194" i="5"/>
  <c r="AH194" i="5"/>
  <c r="X195" i="5"/>
  <c r="Y195" i="5"/>
  <c r="AH195" i="5"/>
  <c r="X196" i="5"/>
  <c r="Y196" i="5"/>
  <c r="AH196" i="5"/>
  <c r="X197" i="5"/>
  <c r="Y197" i="5"/>
  <c r="AH197" i="5"/>
  <c r="X198" i="5"/>
  <c r="Y198" i="5"/>
  <c r="AH198" i="5"/>
  <c r="X199" i="5"/>
  <c r="Y199" i="5"/>
  <c r="AH199" i="5"/>
  <c r="X200" i="5"/>
  <c r="Y200" i="5"/>
  <c r="AH200" i="5"/>
  <c r="X201" i="5"/>
  <c r="Y201" i="5"/>
  <c r="AH201" i="5"/>
  <c r="X202" i="5"/>
  <c r="Y202" i="5"/>
  <c r="AH202" i="5"/>
  <c r="X203" i="5"/>
  <c r="Y203" i="5"/>
  <c r="AH203" i="5"/>
  <c r="X204" i="5"/>
  <c r="Y204" i="5"/>
  <c r="AH204" i="5"/>
  <c r="X205" i="5"/>
  <c r="Y205" i="5"/>
  <c r="AH205" i="5"/>
  <c r="X206" i="5"/>
  <c r="Y206" i="5"/>
  <c r="AH206" i="5"/>
  <c r="X207" i="5"/>
  <c r="Y207" i="5"/>
  <c r="AH207" i="5"/>
  <c r="X208" i="5"/>
  <c r="Y208" i="5"/>
  <c r="AH208" i="5"/>
  <c r="X209" i="5"/>
  <c r="Y209" i="5"/>
  <c r="AH209" i="5"/>
  <c r="X210" i="5"/>
  <c r="Y210" i="5"/>
  <c r="AH210" i="5"/>
  <c r="X211" i="5"/>
  <c r="Y211" i="5"/>
  <c r="AH211" i="5"/>
  <c r="X212" i="5"/>
  <c r="Y212" i="5"/>
  <c r="AH212" i="5"/>
  <c r="W15" i="13"/>
  <c r="X15" i="13"/>
  <c r="AG15" i="13"/>
  <c r="W16" i="13"/>
  <c r="X16" i="13"/>
  <c r="AG16" i="13"/>
  <c r="W17" i="13"/>
  <c r="X17" i="13"/>
  <c r="AG17" i="13"/>
  <c r="W18" i="13"/>
  <c r="X18" i="13"/>
  <c r="AG18" i="13"/>
  <c r="W19" i="13"/>
  <c r="X19" i="13"/>
  <c r="AG19" i="13"/>
  <c r="W20" i="13"/>
  <c r="X20" i="13"/>
  <c r="AG20" i="13"/>
  <c r="W21" i="13"/>
  <c r="X21" i="13"/>
  <c r="AG21" i="13"/>
  <c r="W22" i="13"/>
  <c r="X22" i="13"/>
  <c r="AG22" i="13"/>
  <c r="W23" i="13"/>
  <c r="X23" i="13"/>
  <c r="AG23" i="13"/>
  <c r="W24" i="13"/>
  <c r="X24" i="13"/>
  <c r="AG24" i="13"/>
  <c r="W25" i="13"/>
  <c r="X25" i="13"/>
  <c r="AG25" i="13"/>
  <c r="W26" i="13"/>
  <c r="X26" i="13"/>
  <c r="AG26" i="13"/>
  <c r="W27" i="13"/>
  <c r="X27" i="13"/>
  <c r="AG27" i="13"/>
  <c r="W28" i="13"/>
  <c r="X28" i="13"/>
  <c r="AG28" i="13"/>
  <c r="W29" i="13"/>
  <c r="X29" i="13"/>
  <c r="AG29" i="13"/>
  <c r="W30" i="13"/>
  <c r="X30" i="13"/>
  <c r="AG30" i="13"/>
  <c r="W31" i="13"/>
  <c r="X31" i="13"/>
  <c r="AG31" i="13"/>
  <c r="W32" i="13"/>
  <c r="X32" i="13"/>
  <c r="AG32" i="13"/>
  <c r="W33" i="13"/>
  <c r="X33" i="13"/>
  <c r="AG33" i="13"/>
  <c r="W34" i="13"/>
  <c r="X34" i="13"/>
  <c r="AG34" i="13"/>
  <c r="W35" i="13"/>
  <c r="X35" i="13"/>
  <c r="AG35" i="13"/>
  <c r="W36" i="13"/>
  <c r="X36" i="13"/>
  <c r="AG36" i="13"/>
  <c r="W37" i="13"/>
  <c r="X37" i="13"/>
  <c r="AG37" i="13"/>
  <c r="W38" i="13"/>
  <c r="X38" i="13"/>
  <c r="AG38" i="13"/>
  <c r="W39" i="13"/>
  <c r="X39" i="13"/>
  <c r="AG39" i="13"/>
  <c r="W40" i="13"/>
  <c r="X40" i="13"/>
  <c r="AG40" i="13"/>
  <c r="W41" i="13"/>
  <c r="X41" i="13"/>
  <c r="AG41" i="13"/>
  <c r="W42" i="13"/>
  <c r="X42" i="13"/>
  <c r="AG42" i="13"/>
  <c r="S12" i="2"/>
  <c r="T12" i="2"/>
  <c r="U12" i="2"/>
  <c r="V12" i="2"/>
  <c r="W12" i="2"/>
  <c r="X12" i="2"/>
  <c r="Y12" i="2"/>
  <c r="Z12" i="2"/>
  <c r="AA12" i="2"/>
  <c r="AB12" i="2"/>
  <c r="S13" i="2"/>
  <c r="T13" i="2"/>
  <c r="U13" i="2"/>
  <c r="V13" i="2"/>
  <c r="W13" i="2"/>
  <c r="X13" i="2"/>
  <c r="Y13" i="2"/>
  <c r="Z13" i="2"/>
  <c r="AA13" i="2"/>
  <c r="AB13" i="2"/>
  <c r="S14" i="2"/>
  <c r="T14" i="2"/>
  <c r="U14" i="2"/>
  <c r="V14" i="2"/>
  <c r="W14" i="2"/>
  <c r="X14" i="2"/>
  <c r="Y14" i="2"/>
  <c r="Z14" i="2"/>
  <c r="AA14" i="2"/>
  <c r="AB14" i="2"/>
  <c r="S15" i="2"/>
  <c r="T15" i="2"/>
  <c r="U15" i="2"/>
  <c r="V15" i="2"/>
  <c r="W15" i="2"/>
  <c r="X15" i="2"/>
  <c r="Y15" i="2"/>
  <c r="Z15" i="2"/>
  <c r="AA15" i="2"/>
  <c r="AB15" i="2"/>
  <c r="S16" i="2"/>
  <c r="T16" i="2"/>
  <c r="U16" i="2"/>
  <c r="V16" i="2"/>
  <c r="W16" i="2"/>
  <c r="X16" i="2"/>
  <c r="Y16" i="2"/>
  <c r="Z16" i="2"/>
  <c r="AA16" i="2"/>
  <c r="AB16" i="2"/>
  <c r="S17" i="2"/>
  <c r="T17" i="2"/>
  <c r="U17" i="2"/>
  <c r="V17" i="2"/>
  <c r="W17" i="2"/>
  <c r="X17" i="2"/>
  <c r="Y17" i="2"/>
  <c r="Z17" i="2"/>
  <c r="AA17" i="2"/>
  <c r="AB17" i="2"/>
  <c r="S18" i="2"/>
  <c r="T18" i="2"/>
  <c r="U18" i="2"/>
  <c r="V18" i="2"/>
  <c r="W18" i="2"/>
  <c r="X18" i="2"/>
  <c r="Y18" i="2"/>
  <c r="Z18" i="2"/>
  <c r="AA18" i="2"/>
  <c r="AB18" i="2"/>
  <c r="S19" i="2"/>
  <c r="T19" i="2"/>
  <c r="U19" i="2"/>
  <c r="V19" i="2"/>
  <c r="W19" i="2"/>
  <c r="X19" i="2"/>
  <c r="Y19" i="2"/>
  <c r="Z19" i="2"/>
  <c r="AA19" i="2"/>
  <c r="AB19" i="2"/>
  <c r="S20" i="2"/>
  <c r="T20" i="2"/>
  <c r="U20" i="2"/>
  <c r="V20" i="2"/>
  <c r="W20" i="2"/>
  <c r="X20" i="2"/>
  <c r="Y20" i="2"/>
  <c r="Z20" i="2"/>
  <c r="AA20" i="2"/>
  <c r="AB20" i="2"/>
  <c r="S21" i="2"/>
  <c r="T21" i="2"/>
  <c r="U21" i="2"/>
  <c r="V21" i="2"/>
  <c r="W21" i="2"/>
  <c r="X21" i="2"/>
  <c r="Y21" i="2"/>
  <c r="Z21" i="2"/>
  <c r="AA21" i="2"/>
  <c r="AB21" i="2"/>
  <c r="S22" i="2"/>
  <c r="T22" i="2"/>
  <c r="U22" i="2"/>
  <c r="V22" i="2"/>
  <c r="W22" i="2"/>
  <c r="X22" i="2"/>
  <c r="Y22" i="2"/>
  <c r="Z22" i="2"/>
  <c r="AA22" i="2"/>
  <c r="AB22" i="2"/>
  <c r="S23" i="2"/>
  <c r="T23" i="2"/>
  <c r="U23" i="2"/>
  <c r="V23" i="2"/>
  <c r="W23" i="2"/>
  <c r="X23" i="2"/>
  <c r="Y23" i="2"/>
  <c r="Z23" i="2"/>
  <c r="AA23" i="2"/>
  <c r="AB23" i="2"/>
  <c r="S24" i="2"/>
  <c r="T24" i="2"/>
  <c r="U24" i="2"/>
  <c r="V24" i="2"/>
  <c r="W24" i="2"/>
  <c r="X24" i="2"/>
  <c r="Y24" i="2"/>
  <c r="Z24" i="2"/>
  <c r="AA24" i="2"/>
  <c r="AB24" i="2"/>
  <c r="S25" i="2"/>
  <c r="T25" i="2"/>
  <c r="U25" i="2"/>
  <c r="V25" i="2"/>
  <c r="W25" i="2"/>
  <c r="X25" i="2"/>
  <c r="Y25" i="2"/>
  <c r="Z25" i="2"/>
  <c r="AA25" i="2"/>
  <c r="AB25" i="2"/>
  <c r="S26" i="2"/>
  <c r="T26" i="2"/>
  <c r="U26" i="2"/>
  <c r="V26" i="2"/>
  <c r="W26" i="2"/>
  <c r="X26" i="2"/>
  <c r="Y26" i="2"/>
  <c r="Z26" i="2"/>
  <c r="AA26" i="2"/>
  <c r="AB26" i="2"/>
  <c r="S27" i="2"/>
  <c r="T27" i="2"/>
  <c r="U27" i="2"/>
  <c r="V27" i="2"/>
  <c r="W27" i="2"/>
  <c r="X27" i="2"/>
  <c r="Y27" i="2"/>
  <c r="Z27" i="2"/>
  <c r="AA27" i="2"/>
  <c r="AB27" i="2"/>
  <c r="S28" i="2"/>
  <c r="T28" i="2"/>
  <c r="U28" i="2"/>
  <c r="V28" i="2"/>
  <c r="W28" i="2"/>
  <c r="X28" i="2"/>
  <c r="Y28" i="2"/>
  <c r="Z28" i="2"/>
  <c r="AA28" i="2"/>
  <c r="AB28" i="2"/>
  <c r="S29" i="2"/>
  <c r="T29" i="2"/>
  <c r="U29" i="2"/>
  <c r="V29" i="2"/>
  <c r="W29" i="2"/>
  <c r="X29" i="2"/>
  <c r="Y29" i="2"/>
  <c r="Z29" i="2"/>
  <c r="AA29" i="2"/>
  <c r="AB29" i="2"/>
  <c r="S30" i="2"/>
  <c r="T30" i="2"/>
  <c r="U30" i="2"/>
  <c r="V30" i="2"/>
  <c r="W30" i="2"/>
  <c r="X30" i="2"/>
  <c r="Y30" i="2"/>
  <c r="Z30" i="2"/>
  <c r="AA30" i="2"/>
  <c r="AB30" i="2"/>
  <c r="S31" i="2"/>
  <c r="T31" i="2"/>
  <c r="U31" i="2"/>
  <c r="V31" i="2"/>
  <c r="W31" i="2"/>
  <c r="X31" i="2"/>
  <c r="Y31" i="2"/>
  <c r="Z31" i="2"/>
  <c r="AA31" i="2"/>
  <c r="AB31" i="2"/>
  <c r="S32" i="2"/>
  <c r="T32" i="2"/>
  <c r="U32" i="2"/>
  <c r="V32" i="2"/>
  <c r="W32" i="2"/>
  <c r="X32" i="2"/>
  <c r="Y32" i="2"/>
  <c r="Z32" i="2"/>
  <c r="AA32" i="2"/>
  <c r="AB32" i="2"/>
  <c r="S33" i="2"/>
  <c r="T33" i="2"/>
  <c r="U33" i="2"/>
  <c r="V33" i="2"/>
  <c r="W33" i="2"/>
  <c r="X33" i="2"/>
  <c r="Y33" i="2"/>
  <c r="Z33" i="2"/>
  <c r="AA33" i="2"/>
  <c r="AB33" i="2"/>
  <c r="S34" i="2"/>
  <c r="T34" i="2"/>
  <c r="U34" i="2"/>
  <c r="V34" i="2"/>
  <c r="W34" i="2"/>
  <c r="X34" i="2"/>
  <c r="Y34" i="2"/>
  <c r="Z34" i="2"/>
  <c r="AA34" i="2"/>
  <c r="AB34" i="2"/>
  <c r="S35" i="2"/>
  <c r="T35" i="2"/>
  <c r="U35" i="2"/>
  <c r="V35" i="2"/>
  <c r="W35" i="2"/>
  <c r="X35" i="2"/>
  <c r="Y35" i="2"/>
  <c r="Z35" i="2"/>
  <c r="AA35" i="2"/>
  <c r="AB35" i="2"/>
  <c r="S36" i="2"/>
  <c r="T36" i="2"/>
  <c r="U36" i="2"/>
  <c r="V36" i="2"/>
  <c r="W36" i="2"/>
  <c r="X36" i="2"/>
  <c r="Y36" i="2"/>
  <c r="Z36" i="2"/>
  <c r="AA36" i="2"/>
  <c r="AB36" i="2"/>
  <c r="S37" i="2"/>
  <c r="T37" i="2"/>
  <c r="U37" i="2"/>
  <c r="V37" i="2"/>
  <c r="W37" i="2"/>
  <c r="X37" i="2"/>
  <c r="Y37" i="2"/>
  <c r="Z37" i="2"/>
  <c r="AA37" i="2"/>
  <c r="AB37" i="2"/>
  <c r="AW47" i="3" l="1"/>
  <c r="AW49" i="3"/>
  <c r="AT14" i="3"/>
  <c r="V36" i="14"/>
  <c r="AC36" i="14" s="1"/>
  <c r="T36" i="14"/>
  <c r="V60" i="14"/>
  <c r="AC60" i="14" s="1"/>
  <c r="T60" i="14"/>
  <c r="V84" i="14"/>
  <c r="AC84" i="14" s="1"/>
  <c r="T84" i="14"/>
  <c r="V100" i="14"/>
  <c r="AC100" i="14" s="1"/>
  <c r="T100" i="14"/>
  <c r="V116" i="14"/>
  <c r="AC116" i="14" s="1"/>
  <c r="T116" i="14"/>
  <c r="V140" i="14"/>
  <c r="AC140" i="14" s="1"/>
  <c r="T140" i="14"/>
  <c r="V164" i="14"/>
  <c r="AC164" i="14" s="1"/>
  <c r="T164" i="14"/>
  <c r="V188" i="14"/>
  <c r="AC188" i="14" s="1"/>
  <c r="T188" i="14"/>
  <c r="V212" i="14"/>
  <c r="AC212" i="14" s="1"/>
  <c r="T212" i="14"/>
  <c r="V45" i="14"/>
  <c r="AC45" i="14" s="1"/>
  <c r="T45" i="14"/>
  <c r="V117" i="14"/>
  <c r="AC117" i="14" s="1"/>
  <c r="T117" i="14"/>
  <c r="V185" i="14"/>
  <c r="AC185" i="14" s="1"/>
  <c r="T185" i="14"/>
  <c r="V229" i="14"/>
  <c r="AC229" i="14" s="1"/>
  <c r="T229" i="14"/>
  <c r="V22" i="14"/>
  <c r="AC22" i="14" s="1"/>
  <c r="T22" i="14"/>
  <c r="V46" i="14"/>
  <c r="AC46" i="14" s="1"/>
  <c r="T46" i="14"/>
  <c r="V86" i="14"/>
  <c r="AC86" i="14" s="1"/>
  <c r="T86" i="14"/>
  <c r="V142" i="14"/>
  <c r="AC142" i="14" s="1"/>
  <c r="T142" i="14"/>
  <c r="V221" i="14"/>
  <c r="AC221" i="14" s="1"/>
  <c r="T221" i="14"/>
  <c r="Z20" i="14"/>
  <c r="Z28" i="14"/>
  <c r="Z36" i="14"/>
  <c r="Z44" i="14"/>
  <c r="Z52" i="14"/>
  <c r="Z60" i="14"/>
  <c r="Z68" i="14"/>
  <c r="Z76" i="14"/>
  <c r="Z84" i="14"/>
  <c r="Z92" i="14"/>
  <c r="Z100" i="14"/>
  <c r="Z108" i="14"/>
  <c r="Z116" i="14"/>
  <c r="Z124" i="14"/>
  <c r="Z132" i="14"/>
  <c r="Z140" i="14"/>
  <c r="Z148" i="14"/>
  <c r="Z156" i="14"/>
  <c r="Z164" i="14"/>
  <c r="Z172" i="14"/>
  <c r="Z180" i="14"/>
  <c r="Z188" i="14"/>
  <c r="Z196" i="14"/>
  <c r="Z204" i="14"/>
  <c r="Z212" i="14"/>
  <c r="Z220" i="14"/>
  <c r="Z228" i="14"/>
  <c r="Z25" i="14"/>
  <c r="Z45" i="14"/>
  <c r="Z69" i="14"/>
  <c r="Z93" i="14"/>
  <c r="Z117" i="14"/>
  <c r="Z137" i="14"/>
  <c r="Z161" i="14"/>
  <c r="Z185" i="14"/>
  <c r="Z205" i="14"/>
  <c r="Z229" i="14"/>
  <c r="Z22" i="14"/>
  <c r="Z30" i="14"/>
  <c r="Z38" i="14"/>
  <c r="Z46" i="14"/>
  <c r="Z54" i="14"/>
  <c r="Z62" i="14"/>
  <c r="Z70" i="14"/>
  <c r="Z78" i="14"/>
  <c r="Z86" i="14"/>
  <c r="Z94" i="14"/>
  <c r="Z102" i="14"/>
  <c r="Z110" i="14"/>
  <c r="Z118" i="14"/>
  <c r="Z126" i="14"/>
  <c r="Z134" i="14"/>
  <c r="Z142" i="14"/>
  <c r="Z150" i="14"/>
  <c r="Z158" i="14"/>
  <c r="Z166" i="14"/>
  <c r="Z174" i="14"/>
  <c r="Z182" i="14"/>
  <c r="Z190" i="14"/>
  <c r="Z198" i="14"/>
  <c r="Z206" i="14"/>
  <c r="Z214" i="14"/>
  <c r="Z222" i="14"/>
  <c r="Z230" i="14"/>
  <c r="Z29" i="14"/>
  <c r="Z53" i="14"/>
  <c r="Z77" i="14"/>
  <c r="Z101" i="14"/>
  <c r="Z121" i="14"/>
  <c r="Z141" i="14"/>
  <c r="Z165" i="14"/>
  <c r="Z189" i="14"/>
  <c r="Z213" i="14"/>
  <c r="Z15" i="14"/>
  <c r="Z23" i="14"/>
  <c r="Z31" i="14"/>
  <c r="Z39" i="14"/>
  <c r="Z47" i="14"/>
  <c r="Z55" i="14"/>
  <c r="Z63" i="14"/>
  <c r="Z71" i="14"/>
  <c r="Z79" i="14"/>
  <c r="Z87" i="14"/>
  <c r="Z95" i="14"/>
  <c r="Z103" i="14"/>
  <c r="Z111" i="14"/>
  <c r="Z119" i="14"/>
  <c r="Z127" i="14"/>
  <c r="Z135" i="14"/>
  <c r="Z143" i="14"/>
  <c r="Z151" i="14"/>
  <c r="Z159" i="14"/>
  <c r="Z167" i="14"/>
  <c r="Z175" i="14"/>
  <c r="Z183" i="14"/>
  <c r="Z191" i="14"/>
  <c r="Z199" i="14"/>
  <c r="Z207" i="14"/>
  <c r="Z215" i="14"/>
  <c r="Z223" i="14"/>
  <c r="Z231" i="14"/>
  <c r="Z37" i="14"/>
  <c r="Z61" i="14"/>
  <c r="Z85" i="14"/>
  <c r="Z113" i="14"/>
  <c r="Z145" i="14"/>
  <c r="Z169" i="14"/>
  <c r="Z197" i="14"/>
  <c r="Z221" i="14"/>
  <c r="V28" i="14"/>
  <c r="AC28" i="14" s="1"/>
  <c r="T28" i="14"/>
  <c r="V52" i="14"/>
  <c r="AC52" i="14" s="1"/>
  <c r="T52" i="14"/>
  <c r="V76" i="14"/>
  <c r="AC76" i="14" s="1"/>
  <c r="T76" i="14"/>
  <c r="V108" i="14"/>
  <c r="AC108" i="14" s="1"/>
  <c r="T108" i="14"/>
  <c r="V132" i="14"/>
  <c r="AC132" i="14" s="1"/>
  <c r="T132" i="14"/>
  <c r="V156" i="14"/>
  <c r="AC156" i="14" s="1"/>
  <c r="T156" i="14"/>
  <c r="V180" i="14"/>
  <c r="AC180" i="14" s="1"/>
  <c r="T180" i="14"/>
  <c r="V204" i="14"/>
  <c r="AC204" i="14" s="1"/>
  <c r="T204" i="14"/>
  <c r="V228" i="14"/>
  <c r="AC228" i="14" s="1"/>
  <c r="T228" i="14"/>
  <c r="V69" i="14"/>
  <c r="AC69" i="14" s="1"/>
  <c r="T69" i="14"/>
  <c r="V137" i="14"/>
  <c r="AC137" i="14" s="1"/>
  <c r="T137" i="14"/>
  <c r="V205" i="14"/>
  <c r="AC205" i="14" s="1"/>
  <c r="T205" i="14"/>
  <c r="V14" i="14"/>
  <c r="AC14" i="14" s="1"/>
  <c r="T14" i="14"/>
  <c r="V38" i="14"/>
  <c r="AC38" i="14" s="1"/>
  <c r="T38" i="14"/>
  <c r="V54" i="14"/>
  <c r="AC54" i="14" s="1"/>
  <c r="T54" i="14"/>
  <c r="V70" i="14"/>
  <c r="AC70" i="14" s="1"/>
  <c r="T70" i="14"/>
  <c r="V78" i="14"/>
  <c r="AC78" i="14" s="1"/>
  <c r="T78" i="14"/>
  <c r="V102" i="14"/>
  <c r="AC102" i="14" s="1"/>
  <c r="T102" i="14"/>
  <c r="V110" i="14"/>
  <c r="AC110" i="14" s="1"/>
  <c r="T110" i="14"/>
  <c r="V118" i="14"/>
  <c r="AC118" i="14" s="1"/>
  <c r="T118" i="14"/>
  <c r="V126" i="14"/>
  <c r="AC126" i="14" s="1"/>
  <c r="T126" i="14"/>
  <c r="V134" i="14"/>
  <c r="AC134" i="14" s="1"/>
  <c r="T134" i="14"/>
  <c r="V158" i="14"/>
  <c r="AC158" i="14" s="1"/>
  <c r="T158" i="14"/>
  <c r="V166" i="14"/>
  <c r="AC166" i="14" s="1"/>
  <c r="T166" i="14"/>
  <c r="V174" i="14"/>
  <c r="AC174" i="14" s="1"/>
  <c r="T174" i="14"/>
  <c r="V182" i="14"/>
  <c r="AC182" i="14" s="1"/>
  <c r="T182" i="14"/>
  <c r="V190" i="14"/>
  <c r="AC190" i="14" s="1"/>
  <c r="T190" i="14"/>
  <c r="V198" i="14"/>
  <c r="AC198" i="14" s="1"/>
  <c r="T198" i="14"/>
  <c r="V206" i="14"/>
  <c r="AC206" i="14" s="1"/>
  <c r="T206" i="14"/>
  <c r="V214" i="14"/>
  <c r="AC214" i="14" s="1"/>
  <c r="T214" i="14"/>
  <c r="V222" i="14"/>
  <c r="AC222" i="14" s="1"/>
  <c r="T222" i="14"/>
  <c r="V230" i="14"/>
  <c r="AC230" i="14" s="1"/>
  <c r="T230" i="14"/>
  <c r="V29" i="14"/>
  <c r="AC29" i="14" s="1"/>
  <c r="T29" i="14"/>
  <c r="V53" i="14"/>
  <c r="AC53" i="14" s="1"/>
  <c r="T53" i="14"/>
  <c r="V77" i="14"/>
  <c r="AC77" i="14" s="1"/>
  <c r="T77" i="14"/>
  <c r="V101" i="14"/>
  <c r="AC101" i="14" s="1"/>
  <c r="T101" i="14"/>
  <c r="V121" i="14"/>
  <c r="AC121" i="14" s="1"/>
  <c r="T121" i="14"/>
  <c r="V141" i="14"/>
  <c r="AC141" i="14" s="1"/>
  <c r="T141" i="14"/>
  <c r="V165" i="14"/>
  <c r="AC165" i="14" s="1"/>
  <c r="T165" i="14"/>
  <c r="V189" i="14"/>
  <c r="AC189" i="14" s="1"/>
  <c r="T189" i="14"/>
  <c r="V213" i="14"/>
  <c r="AC213" i="14" s="1"/>
  <c r="T213" i="14"/>
  <c r="V15" i="14"/>
  <c r="AC15" i="14" s="1"/>
  <c r="T15" i="14"/>
  <c r="V23" i="14"/>
  <c r="AC23" i="14" s="1"/>
  <c r="T23" i="14"/>
  <c r="V31" i="14"/>
  <c r="AC31" i="14" s="1"/>
  <c r="T31" i="14"/>
  <c r="V39" i="14"/>
  <c r="AC39" i="14" s="1"/>
  <c r="T39" i="14"/>
  <c r="V47" i="14"/>
  <c r="AC47" i="14" s="1"/>
  <c r="T47" i="14"/>
  <c r="V55" i="14"/>
  <c r="AC55" i="14" s="1"/>
  <c r="T55" i="14"/>
  <c r="V63" i="14"/>
  <c r="AC63" i="14" s="1"/>
  <c r="T63" i="14"/>
  <c r="V71" i="14"/>
  <c r="AC71" i="14" s="1"/>
  <c r="T71" i="14"/>
  <c r="V79" i="14"/>
  <c r="AC79" i="14" s="1"/>
  <c r="T79" i="14"/>
  <c r="V87" i="14"/>
  <c r="AC87" i="14" s="1"/>
  <c r="T87" i="14"/>
  <c r="V95" i="14"/>
  <c r="AC95" i="14" s="1"/>
  <c r="T95" i="14"/>
  <c r="V103" i="14"/>
  <c r="AC103" i="14" s="1"/>
  <c r="T103" i="14"/>
  <c r="V111" i="14"/>
  <c r="AC111" i="14" s="1"/>
  <c r="T111" i="14"/>
  <c r="V119" i="14"/>
  <c r="AC119" i="14" s="1"/>
  <c r="T119" i="14"/>
  <c r="V127" i="14"/>
  <c r="AC127" i="14" s="1"/>
  <c r="T127" i="14"/>
  <c r="V135" i="14"/>
  <c r="AC135" i="14" s="1"/>
  <c r="T135" i="14"/>
  <c r="V143" i="14"/>
  <c r="AC143" i="14" s="1"/>
  <c r="T143" i="14"/>
  <c r="V151" i="14"/>
  <c r="AC151" i="14" s="1"/>
  <c r="T151" i="14"/>
  <c r="V159" i="14"/>
  <c r="AC159" i="14" s="1"/>
  <c r="T159" i="14"/>
  <c r="V167" i="14"/>
  <c r="AC167" i="14" s="1"/>
  <c r="T167" i="14"/>
  <c r="V175" i="14"/>
  <c r="AC175" i="14" s="1"/>
  <c r="T175" i="14"/>
  <c r="V183" i="14"/>
  <c r="AC183" i="14" s="1"/>
  <c r="T183" i="14"/>
  <c r="V191" i="14"/>
  <c r="AC191" i="14" s="1"/>
  <c r="T191" i="14"/>
  <c r="V199" i="14"/>
  <c r="AC199" i="14" s="1"/>
  <c r="T199" i="14"/>
  <c r="V207" i="14"/>
  <c r="AC207" i="14" s="1"/>
  <c r="T207" i="14"/>
  <c r="V215" i="14"/>
  <c r="AC215" i="14" s="1"/>
  <c r="T215" i="14"/>
  <c r="V223" i="14"/>
  <c r="AC223" i="14" s="1"/>
  <c r="T223" i="14"/>
  <c r="V231" i="14"/>
  <c r="AC231" i="14" s="1"/>
  <c r="T231" i="14"/>
  <c r="V37" i="14"/>
  <c r="AC37" i="14" s="1"/>
  <c r="T37" i="14"/>
  <c r="V61" i="14"/>
  <c r="AC61" i="14" s="1"/>
  <c r="T61" i="14"/>
  <c r="V85" i="14"/>
  <c r="AC85" i="14" s="1"/>
  <c r="T85" i="14"/>
  <c r="V113" i="14"/>
  <c r="AC113" i="14" s="1"/>
  <c r="T113" i="14"/>
  <c r="V145" i="14"/>
  <c r="AC145" i="14" s="1"/>
  <c r="T145" i="14"/>
  <c r="V169" i="14"/>
  <c r="AC169" i="14" s="1"/>
  <c r="T169" i="14"/>
  <c r="AA9" i="14"/>
  <c r="Z16" i="14"/>
  <c r="Z24" i="14"/>
  <c r="Z32" i="14"/>
  <c r="Z40" i="14"/>
  <c r="Z48" i="14"/>
  <c r="Z56" i="14"/>
  <c r="Z64" i="14"/>
  <c r="Z72" i="14"/>
  <c r="Z80" i="14"/>
  <c r="Z88" i="14"/>
  <c r="Z96" i="14"/>
  <c r="Z104" i="14"/>
  <c r="Z112" i="14"/>
  <c r="Z120" i="14"/>
  <c r="Z128" i="14"/>
  <c r="Z136" i="14"/>
  <c r="Z144" i="14"/>
  <c r="Z152" i="14"/>
  <c r="Z160" i="14"/>
  <c r="Z168" i="14"/>
  <c r="Z176" i="14"/>
  <c r="Z184" i="14"/>
  <c r="Z192" i="14"/>
  <c r="Z200" i="14"/>
  <c r="Z208" i="14"/>
  <c r="Z216" i="14"/>
  <c r="Z224" i="14"/>
  <c r="Z232" i="14"/>
  <c r="Z33" i="14"/>
  <c r="Z57" i="14"/>
  <c r="Z81" i="14"/>
  <c r="Z109" i="14"/>
  <c r="Z125" i="14"/>
  <c r="Z149" i="14"/>
  <c r="Z173" i="14"/>
  <c r="Z193" i="14"/>
  <c r="Z217" i="14"/>
  <c r="Z18" i="14"/>
  <c r="Z26" i="14"/>
  <c r="Z34" i="14"/>
  <c r="Z42" i="14"/>
  <c r="Z50" i="14"/>
  <c r="Z58" i="14"/>
  <c r="Z66" i="14"/>
  <c r="Z74" i="14"/>
  <c r="Z82" i="14"/>
  <c r="Z90" i="14"/>
  <c r="Z98" i="14"/>
  <c r="Z106" i="14"/>
  <c r="Z114" i="14"/>
  <c r="Z122" i="14"/>
  <c r="Z130" i="14"/>
  <c r="Z138" i="14"/>
  <c r="Z146" i="14"/>
  <c r="Z154" i="14"/>
  <c r="Z162" i="14"/>
  <c r="Z170" i="14"/>
  <c r="Z178" i="14"/>
  <c r="Z186" i="14"/>
  <c r="Z194" i="14"/>
  <c r="Z202" i="14"/>
  <c r="Z210" i="14"/>
  <c r="Z218" i="14"/>
  <c r="Z226" i="14"/>
  <c r="Z17" i="14"/>
  <c r="Z41" i="14"/>
  <c r="Z65" i="14"/>
  <c r="Z89" i="14"/>
  <c r="Z105" i="14"/>
  <c r="Z133" i="14"/>
  <c r="Z153" i="14"/>
  <c r="Z177" i="14"/>
  <c r="Z201" i="14"/>
  <c r="Z225" i="14"/>
  <c r="Z19" i="14"/>
  <c r="Z27" i="14"/>
  <c r="Z35" i="14"/>
  <c r="Z43" i="14"/>
  <c r="Z51" i="14"/>
  <c r="Z59" i="14"/>
  <c r="Z67" i="14"/>
  <c r="Z75" i="14"/>
  <c r="Z83" i="14"/>
  <c r="Z91" i="14"/>
  <c r="Z99" i="14"/>
  <c r="Z107" i="14"/>
  <c r="Z115" i="14"/>
  <c r="Z123" i="14"/>
  <c r="Z131" i="14"/>
  <c r="Z139" i="14"/>
  <c r="Z147" i="14"/>
  <c r="Z155" i="14"/>
  <c r="Z163" i="14"/>
  <c r="Z171" i="14"/>
  <c r="Z179" i="14"/>
  <c r="Z187" i="14"/>
  <c r="Z195" i="14"/>
  <c r="Z203" i="14"/>
  <c r="Z211" i="14"/>
  <c r="Z219" i="14"/>
  <c r="Z227" i="14"/>
  <c r="Z21" i="14"/>
  <c r="Z49" i="14"/>
  <c r="Z73" i="14"/>
  <c r="Z97" i="14"/>
  <c r="Z129" i="14"/>
  <c r="Z157" i="14"/>
  <c r="Z181" i="14"/>
  <c r="Z209" i="14"/>
  <c r="V20" i="14"/>
  <c r="AC20" i="14" s="1"/>
  <c r="T20" i="14"/>
  <c r="V44" i="14"/>
  <c r="AC44" i="14" s="1"/>
  <c r="T44" i="14"/>
  <c r="V68" i="14"/>
  <c r="AC68" i="14" s="1"/>
  <c r="T68" i="14"/>
  <c r="V92" i="14"/>
  <c r="AC92" i="14" s="1"/>
  <c r="T92" i="14"/>
  <c r="V124" i="14"/>
  <c r="AC124" i="14" s="1"/>
  <c r="T124" i="14"/>
  <c r="V148" i="14"/>
  <c r="AC148" i="14" s="1"/>
  <c r="T148" i="14"/>
  <c r="V172" i="14"/>
  <c r="AC172" i="14" s="1"/>
  <c r="T172" i="14"/>
  <c r="V196" i="14"/>
  <c r="AC196" i="14" s="1"/>
  <c r="T196" i="14"/>
  <c r="V220" i="14"/>
  <c r="AC220" i="14" s="1"/>
  <c r="T220" i="14"/>
  <c r="V25" i="14"/>
  <c r="AC25" i="14" s="1"/>
  <c r="T25" i="14"/>
  <c r="V93" i="14"/>
  <c r="AC93" i="14" s="1"/>
  <c r="T93" i="14"/>
  <c r="V161" i="14"/>
  <c r="AC161" i="14" s="1"/>
  <c r="T161" i="14"/>
  <c r="V30" i="14"/>
  <c r="AC30" i="14" s="1"/>
  <c r="T30" i="14"/>
  <c r="V62" i="14"/>
  <c r="AC62" i="14" s="1"/>
  <c r="T62" i="14"/>
  <c r="V94" i="14"/>
  <c r="AC94" i="14" s="1"/>
  <c r="T94" i="14"/>
  <c r="V150" i="14"/>
  <c r="AC150" i="14" s="1"/>
  <c r="T150" i="14"/>
  <c r="V197" i="14"/>
  <c r="AC197" i="14" s="1"/>
  <c r="T197" i="14"/>
  <c r="V16" i="14"/>
  <c r="AC16" i="14" s="1"/>
  <c r="T16" i="14"/>
  <c r="V24" i="14"/>
  <c r="AC24" i="14" s="1"/>
  <c r="T24" i="14"/>
  <c r="V32" i="14"/>
  <c r="AC32" i="14" s="1"/>
  <c r="T32" i="14"/>
  <c r="V40" i="14"/>
  <c r="AC40" i="14" s="1"/>
  <c r="T40" i="14"/>
  <c r="V48" i="14"/>
  <c r="AC48" i="14" s="1"/>
  <c r="T48" i="14"/>
  <c r="V56" i="14"/>
  <c r="AC56" i="14" s="1"/>
  <c r="T56" i="14"/>
  <c r="V64" i="14"/>
  <c r="AC64" i="14" s="1"/>
  <c r="T64" i="14"/>
  <c r="V72" i="14"/>
  <c r="AC72" i="14" s="1"/>
  <c r="T72" i="14"/>
  <c r="V80" i="14"/>
  <c r="AC80" i="14" s="1"/>
  <c r="T80" i="14"/>
  <c r="V88" i="14"/>
  <c r="AC88" i="14" s="1"/>
  <c r="T88" i="14"/>
  <c r="V96" i="14"/>
  <c r="AC96" i="14" s="1"/>
  <c r="T96" i="14"/>
  <c r="V104" i="14"/>
  <c r="AC104" i="14" s="1"/>
  <c r="T104" i="14"/>
  <c r="V112" i="14"/>
  <c r="AC112" i="14" s="1"/>
  <c r="T112" i="14"/>
  <c r="V120" i="14"/>
  <c r="AC120" i="14" s="1"/>
  <c r="T120" i="14"/>
  <c r="V128" i="14"/>
  <c r="AC128" i="14" s="1"/>
  <c r="T128" i="14"/>
  <c r="V136" i="14"/>
  <c r="AC136" i="14" s="1"/>
  <c r="T136" i="14"/>
  <c r="V144" i="14"/>
  <c r="AC144" i="14" s="1"/>
  <c r="T144" i="14"/>
  <c r="V152" i="14"/>
  <c r="AC152" i="14" s="1"/>
  <c r="T152" i="14"/>
  <c r="V160" i="14"/>
  <c r="AC160" i="14" s="1"/>
  <c r="T160" i="14"/>
  <c r="V168" i="14"/>
  <c r="AC168" i="14" s="1"/>
  <c r="T168" i="14"/>
  <c r="V176" i="14"/>
  <c r="AC176" i="14" s="1"/>
  <c r="T176" i="14"/>
  <c r="V184" i="14"/>
  <c r="AC184" i="14" s="1"/>
  <c r="T184" i="14"/>
  <c r="V192" i="14"/>
  <c r="AC192" i="14" s="1"/>
  <c r="T192" i="14"/>
  <c r="V200" i="14"/>
  <c r="AC200" i="14" s="1"/>
  <c r="T200" i="14"/>
  <c r="V208" i="14"/>
  <c r="AC208" i="14" s="1"/>
  <c r="T208" i="14"/>
  <c r="V216" i="14"/>
  <c r="AC216" i="14" s="1"/>
  <c r="T216" i="14"/>
  <c r="V224" i="14"/>
  <c r="AC224" i="14" s="1"/>
  <c r="T224" i="14"/>
  <c r="V232" i="14"/>
  <c r="AC232" i="14" s="1"/>
  <c r="T232" i="14"/>
  <c r="V33" i="14"/>
  <c r="AC33" i="14" s="1"/>
  <c r="T33" i="14"/>
  <c r="V57" i="14"/>
  <c r="AC57" i="14" s="1"/>
  <c r="T57" i="14"/>
  <c r="V81" i="14"/>
  <c r="AC81" i="14" s="1"/>
  <c r="T81" i="14"/>
  <c r="V109" i="14"/>
  <c r="AC109" i="14" s="1"/>
  <c r="T109" i="14"/>
  <c r="V125" i="14"/>
  <c r="AC125" i="14" s="1"/>
  <c r="T125" i="14"/>
  <c r="V149" i="14"/>
  <c r="AC149" i="14" s="1"/>
  <c r="T149" i="14"/>
  <c r="V173" i="14"/>
  <c r="AC173" i="14" s="1"/>
  <c r="T173" i="14"/>
  <c r="V193" i="14"/>
  <c r="AC193" i="14" s="1"/>
  <c r="T193" i="14"/>
  <c r="V217" i="14"/>
  <c r="AC217" i="14" s="1"/>
  <c r="T217" i="14"/>
  <c r="V18" i="14"/>
  <c r="AC18" i="14" s="1"/>
  <c r="T18" i="14"/>
  <c r="V26" i="14"/>
  <c r="AC26" i="14" s="1"/>
  <c r="T26" i="14"/>
  <c r="V34" i="14"/>
  <c r="AC34" i="14" s="1"/>
  <c r="T34" i="14"/>
  <c r="V42" i="14"/>
  <c r="AC42" i="14" s="1"/>
  <c r="T42" i="14"/>
  <c r="V50" i="14"/>
  <c r="AC50" i="14" s="1"/>
  <c r="T50" i="14"/>
  <c r="V58" i="14"/>
  <c r="AC58" i="14" s="1"/>
  <c r="T58" i="14"/>
  <c r="V66" i="14"/>
  <c r="AC66" i="14" s="1"/>
  <c r="T66" i="14"/>
  <c r="V74" i="14"/>
  <c r="AC74" i="14" s="1"/>
  <c r="T74" i="14"/>
  <c r="V82" i="14"/>
  <c r="AC82" i="14" s="1"/>
  <c r="T82" i="14"/>
  <c r="V90" i="14"/>
  <c r="AC90" i="14" s="1"/>
  <c r="T90" i="14"/>
  <c r="V98" i="14"/>
  <c r="AC98" i="14" s="1"/>
  <c r="T98" i="14"/>
  <c r="V106" i="14"/>
  <c r="AC106" i="14" s="1"/>
  <c r="T106" i="14"/>
  <c r="V114" i="14"/>
  <c r="AC114" i="14" s="1"/>
  <c r="T114" i="14"/>
  <c r="V122" i="14"/>
  <c r="AC122" i="14" s="1"/>
  <c r="T122" i="14"/>
  <c r="V130" i="14"/>
  <c r="AC130" i="14" s="1"/>
  <c r="T130" i="14"/>
  <c r="V138" i="14"/>
  <c r="AC138" i="14" s="1"/>
  <c r="T138" i="14"/>
  <c r="V146" i="14"/>
  <c r="AC146" i="14" s="1"/>
  <c r="T146" i="14"/>
  <c r="V154" i="14"/>
  <c r="AC154" i="14" s="1"/>
  <c r="T154" i="14"/>
  <c r="V162" i="14"/>
  <c r="AC162" i="14" s="1"/>
  <c r="T162" i="14"/>
  <c r="V170" i="14"/>
  <c r="AC170" i="14" s="1"/>
  <c r="T170" i="14"/>
  <c r="V178" i="14"/>
  <c r="AC178" i="14" s="1"/>
  <c r="T178" i="14"/>
  <c r="V186" i="14"/>
  <c r="AC186" i="14" s="1"/>
  <c r="T186" i="14"/>
  <c r="V194" i="14"/>
  <c r="AC194" i="14" s="1"/>
  <c r="T194" i="14"/>
  <c r="V202" i="14"/>
  <c r="AC202" i="14" s="1"/>
  <c r="T202" i="14"/>
  <c r="V210" i="14"/>
  <c r="AC210" i="14" s="1"/>
  <c r="T210" i="14"/>
  <c r="V218" i="14"/>
  <c r="AC218" i="14" s="1"/>
  <c r="T218" i="14"/>
  <c r="V226" i="14"/>
  <c r="AC226" i="14" s="1"/>
  <c r="T226" i="14"/>
  <c r="V17" i="14"/>
  <c r="AC17" i="14" s="1"/>
  <c r="T17" i="14"/>
  <c r="V41" i="14"/>
  <c r="AC41" i="14" s="1"/>
  <c r="T41" i="14"/>
  <c r="V65" i="14"/>
  <c r="AC65" i="14" s="1"/>
  <c r="T65" i="14"/>
  <c r="V89" i="14"/>
  <c r="AC89" i="14" s="1"/>
  <c r="T89" i="14"/>
  <c r="V105" i="14"/>
  <c r="AC105" i="14" s="1"/>
  <c r="T105" i="14"/>
  <c r="V133" i="14"/>
  <c r="AC133" i="14" s="1"/>
  <c r="T133" i="14"/>
  <c r="V153" i="14"/>
  <c r="AC153" i="14" s="1"/>
  <c r="T153" i="14"/>
  <c r="V177" i="14"/>
  <c r="AC177" i="14" s="1"/>
  <c r="T177" i="14"/>
  <c r="V201" i="14"/>
  <c r="AC201" i="14" s="1"/>
  <c r="T201" i="14"/>
  <c r="V225" i="14"/>
  <c r="AC225" i="14" s="1"/>
  <c r="T225" i="14"/>
  <c r="V19" i="14"/>
  <c r="AC19" i="14" s="1"/>
  <c r="T19" i="14"/>
  <c r="V27" i="14"/>
  <c r="AC27" i="14" s="1"/>
  <c r="T27" i="14"/>
  <c r="V35" i="14"/>
  <c r="AC35" i="14" s="1"/>
  <c r="T35" i="14"/>
  <c r="V43" i="14"/>
  <c r="AC43" i="14" s="1"/>
  <c r="T43" i="14"/>
  <c r="V51" i="14"/>
  <c r="AC51" i="14" s="1"/>
  <c r="T51" i="14"/>
  <c r="V59" i="14"/>
  <c r="AC59" i="14" s="1"/>
  <c r="T59" i="14"/>
  <c r="V67" i="14"/>
  <c r="AC67" i="14" s="1"/>
  <c r="T67" i="14"/>
  <c r="V75" i="14"/>
  <c r="AC75" i="14" s="1"/>
  <c r="T75" i="14"/>
  <c r="V83" i="14"/>
  <c r="AC83" i="14" s="1"/>
  <c r="T83" i="14"/>
  <c r="V91" i="14"/>
  <c r="AC91" i="14" s="1"/>
  <c r="T91" i="14"/>
  <c r="V99" i="14"/>
  <c r="AC99" i="14" s="1"/>
  <c r="T99" i="14"/>
  <c r="V107" i="14"/>
  <c r="AC107" i="14" s="1"/>
  <c r="T107" i="14"/>
  <c r="V115" i="14"/>
  <c r="AC115" i="14" s="1"/>
  <c r="T115" i="14"/>
  <c r="V123" i="14"/>
  <c r="AC123" i="14" s="1"/>
  <c r="T123" i="14"/>
  <c r="V131" i="14"/>
  <c r="AC131" i="14" s="1"/>
  <c r="T131" i="14"/>
  <c r="V139" i="14"/>
  <c r="AC139" i="14" s="1"/>
  <c r="T139" i="14"/>
  <c r="V147" i="14"/>
  <c r="AC147" i="14" s="1"/>
  <c r="T147" i="14"/>
  <c r="V155" i="14"/>
  <c r="AC155" i="14" s="1"/>
  <c r="T155" i="14"/>
  <c r="V163" i="14"/>
  <c r="AC163" i="14" s="1"/>
  <c r="T163" i="14"/>
  <c r="V171" i="14"/>
  <c r="AC171" i="14" s="1"/>
  <c r="T171" i="14"/>
  <c r="V179" i="14"/>
  <c r="AC179" i="14" s="1"/>
  <c r="T179" i="14"/>
  <c r="V187" i="14"/>
  <c r="AC187" i="14" s="1"/>
  <c r="T187" i="14"/>
  <c r="V195" i="14"/>
  <c r="AC195" i="14" s="1"/>
  <c r="T195" i="14"/>
  <c r="V203" i="14"/>
  <c r="AC203" i="14" s="1"/>
  <c r="T203" i="14"/>
  <c r="V211" i="14"/>
  <c r="AC211" i="14" s="1"/>
  <c r="T211" i="14"/>
  <c r="V219" i="14"/>
  <c r="AC219" i="14" s="1"/>
  <c r="T219" i="14"/>
  <c r="V227" i="14"/>
  <c r="AC227" i="14" s="1"/>
  <c r="T227" i="14"/>
  <c r="V21" i="14"/>
  <c r="AC21" i="14" s="1"/>
  <c r="T21" i="14"/>
  <c r="V49" i="14"/>
  <c r="AC49" i="14" s="1"/>
  <c r="T49" i="14"/>
  <c r="V73" i="14"/>
  <c r="AC73" i="14" s="1"/>
  <c r="T73" i="14"/>
  <c r="V97" i="14"/>
  <c r="AC97" i="14" s="1"/>
  <c r="T97" i="14"/>
  <c r="V129" i="14"/>
  <c r="AC129" i="14" s="1"/>
  <c r="T129" i="14"/>
  <c r="V157" i="14"/>
  <c r="AC157" i="14" s="1"/>
  <c r="T157" i="14"/>
  <c r="V181" i="14"/>
  <c r="AC181" i="14" s="1"/>
  <c r="T181" i="14"/>
  <c r="V209" i="14"/>
  <c r="AC209" i="14" s="1"/>
  <c r="T209" i="14"/>
  <c r="V13" i="14"/>
  <c r="AC13" i="14" s="1"/>
  <c r="T13" i="14"/>
  <c r="AT210" i="3"/>
  <c r="AT209" i="3"/>
  <c r="AT208" i="3"/>
  <c r="AT207" i="3"/>
  <c r="AT206" i="3"/>
  <c r="AT205" i="3"/>
  <c r="AT204" i="3"/>
  <c r="AT203" i="3"/>
  <c r="AT202" i="3"/>
  <c r="AT201" i="3"/>
  <c r="AT200" i="3"/>
  <c r="AT199" i="3"/>
  <c r="AT198" i="3"/>
  <c r="AT195" i="3"/>
  <c r="AQ10" i="3"/>
  <c r="AA9" i="13"/>
  <c r="AB9" i="5"/>
  <c r="AT197" i="3"/>
  <c r="AT196" i="3"/>
  <c r="AT194" i="3"/>
  <c r="AT193" i="3"/>
  <c r="AT192" i="3"/>
  <c r="AT191" i="3"/>
  <c r="AT190" i="3"/>
  <c r="AT189" i="3"/>
  <c r="AT188" i="3"/>
  <c r="AT187" i="3"/>
  <c r="AT186" i="3"/>
  <c r="AT185" i="3"/>
  <c r="AT184" i="3"/>
  <c r="AT183" i="3"/>
  <c r="AT182" i="3"/>
  <c r="AT181" i="3"/>
  <c r="AT180" i="3"/>
  <c r="AT179" i="3"/>
  <c r="AT178" i="3"/>
  <c r="AT177" i="3"/>
  <c r="AT176" i="3"/>
  <c r="AT175" i="3"/>
  <c r="AT174" i="3"/>
  <c r="AT173" i="3"/>
  <c r="AT172" i="3"/>
  <c r="AT171" i="3"/>
  <c r="AT170" i="3"/>
  <c r="AT169" i="3"/>
  <c r="AT168" i="3"/>
  <c r="AT167" i="3"/>
  <c r="AT166" i="3"/>
  <c r="AT165" i="3"/>
  <c r="AT164" i="3"/>
  <c r="AT163" i="3"/>
  <c r="AT162" i="3"/>
  <c r="AT161" i="3"/>
  <c r="AT160" i="3"/>
  <c r="AT159" i="3"/>
  <c r="AT158" i="3"/>
  <c r="AT157" i="3"/>
  <c r="AT156" i="3"/>
  <c r="AT155" i="3"/>
  <c r="AT154" i="3"/>
  <c r="AT153" i="3"/>
  <c r="AT152" i="3"/>
  <c r="AT151" i="3"/>
  <c r="AT150" i="3"/>
  <c r="AT149" i="3"/>
  <c r="AT148" i="3"/>
  <c r="AT147" i="3"/>
  <c r="AT146" i="3"/>
  <c r="AT145" i="3"/>
  <c r="AT144" i="3"/>
  <c r="AT143" i="3"/>
  <c r="AT142" i="3"/>
  <c r="AT141" i="3"/>
  <c r="AT140" i="3"/>
  <c r="AT139" i="3"/>
  <c r="AT138" i="3"/>
  <c r="AT137" i="3"/>
  <c r="AT136" i="3"/>
  <c r="AT45" i="3"/>
  <c r="AV45" i="3" s="1"/>
  <c r="AT41" i="3"/>
  <c r="AT40" i="3"/>
  <c r="AT39" i="3"/>
  <c r="AT38" i="3"/>
  <c r="AT37" i="3"/>
  <c r="AT36" i="3"/>
  <c r="AT35" i="3"/>
  <c r="AT34" i="3"/>
  <c r="AT33" i="3"/>
  <c r="AT32" i="3"/>
  <c r="AT31" i="3"/>
  <c r="AT30" i="3"/>
  <c r="AT29" i="3"/>
  <c r="AT28" i="3"/>
  <c r="AT27" i="3"/>
  <c r="AT26" i="3"/>
  <c r="AT25" i="3"/>
  <c r="AT24" i="3"/>
  <c r="AT23" i="3"/>
  <c r="AT22" i="3"/>
  <c r="AT21" i="3"/>
  <c r="AT20" i="3"/>
  <c r="AT19" i="3"/>
  <c r="AT18" i="3"/>
  <c r="AT17" i="3"/>
  <c r="AT213" i="3"/>
  <c r="AT212" i="3"/>
  <c r="AT211" i="3"/>
  <c r="AT135" i="3"/>
  <c r="AT134" i="3"/>
  <c r="AT133" i="3"/>
  <c r="AT132" i="3"/>
  <c r="AT131" i="3"/>
  <c r="AT130" i="3"/>
  <c r="AT129" i="3"/>
  <c r="AT128" i="3"/>
  <c r="AT127" i="3"/>
  <c r="AT126" i="3"/>
  <c r="AT125" i="3"/>
  <c r="AT124" i="3"/>
  <c r="AT123" i="3"/>
  <c r="AT122" i="3"/>
  <c r="AT121" i="3"/>
  <c r="AT120" i="3"/>
  <c r="AT119" i="3"/>
  <c r="AT118" i="3"/>
  <c r="AT117" i="3"/>
  <c r="AT116" i="3"/>
  <c r="AT115" i="3"/>
  <c r="AT114" i="3"/>
  <c r="AT113" i="3"/>
  <c r="AT112" i="3"/>
  <c r="AT111" i="3"/>
  <c r="AT110" i="3"/>
  <c r="AT109" i="3"/>
  <c r="AT108" i="3"/>
  <c r="AT107" i="3"/>
  <c r="AT106" i="3"/>
  <c r="AT105" i="3"/>
  <c r="AT104" i="3"/>
  <c r="AT103" i="3"/>
  <c r="AT102" i="3"/>
  <c r="AT101" i="3"/>
  <c r="AT100" i="3"/>
  <c r="AT99" i="3"/>
  <c r="AT98" i="3"/>
  <c r="AT97" i="3"/>
  <c r="AT96" i="3"/>
  <c r="AT95" i="3"/>
  <c r="AT94" i="3"/>
  <c r="AT93" i="3"/>
  <c r="AT92" i="3"/>
  <c r="AT91" i="3"/>
  <c r="AT90" i="3"/>
  <c r="AT89" i="3"/>
  <c r="AT88" i="3"/>
  <c r="AT87" i="3"/>
  <c r="AT86" i="3"/>
  <c r="AT85" i="3"/>
  <c r="AT84" i="3"/>
  <c r="AT83" i="3"/>
  <c r="AT82" i="3"/>
  <c r="AT81" i="3"/>
  <c r="AT80" i="3"/>
  <c r="AT79" i="3"/>
  <c r="AT78" i="3"/>
  <c r="AT77" i="3"/>
  <c r="AT76" i="3"/>
  <c r="AT75" i="3"/>
  <c r="AT74" i="3"/>
  <c r="AT73" i="3"/>
  <c r="AT72" i="3"/>
  <c r="AT71" i="3"/>
  <c r="AT70" i="3"/>
  <c r="AT69" i="3"/>
  <c r="AT68" i="3"/>
  <c r="AT67" i="3"/>
  <c r="AT66" i="3"/>
  <c r="AT65" i="3"/>
  <c r="AT64" i="3"/>
  <c r="AT63" i="3"/>
  <c r="AT62" i="3"/>
  <c r="AT61" i="3"/>
  <c r="AT60" i="3"/>
  <c r="AT59" i="3"/>
  <c r="AT58" i="3"/>
  <c r="AT57" i="3"/>
  <c r="AT56" i="3"/>
  <c r="AT55" i="3"/>
  <c r="AT54" i="3"/>
  <c r="AT53" i="3"/>
  <c r="AT52" i="3"/>
  <c r="AT50" i="3"/>
  <c r="AV50" i="3" s="1"/>
  <c r="AT16" i="3"/>
  <c r="AT48" i="3"/>
  <c r="AW48" i="3" s="1"/>
  <c r="AT47" i="3"/>
  <c r="AV47" i="3" s="1"/>
  <c r="AT42" i="3"/>
  <c r="AV42" i="3" s="1"/>
  <c r="AR51" i="3"/>
  <c r="AR47" i="3"/>
  <c r="AR43" i="3"/>
  <c r="AT15" i="3"/>
  <c r="AT49" i="3"/>
  <c r="AV49" i="3" s="1"/>
  <c r="AT44" i="3"/>
  <c r="AV44" i="3" s="1"/>
  <c r="AT43" i="3"/>
  <c r="AV43" i="3" s="1"/>
  <c r="AR50" i="3"/>
  <c r="AR46" i="3"/>
  <c r="AR42" i="3"/>
  <c r="AR49" i="3"/>
  <c r="AR45" i="3"/>
  <c r="AT51" i="3"/>
  <c r="AV51" i="3" s="1"/>
  <c r="AT46" i="3"/>
  <c r="AV46" i="3" s="1"/>
  <c r="AR48" i="3"/>
  <c r="AR44" i="3"/>
  <c r="AV48" i="3"/>
  <c r="AW51" i="3" l="1"/>
  <c r="AW42" i="3"/>
  <c r="AW43" i="3"/>
  <c r="AW46" i="3"/>
  <c r="AF13" i="14"/>
  <c r="AE13" i="14"/>
  <c r="AW44" i="3"/>
  <c r="AW45" i="3"/>
  <c r="AW50" i="3"/>
  <c r="AF169" i="14"/>
  <c r="AE169" i="14"/>
  <c r="AF231" i="14"/>
  <c r="AE231" i="14"/>
  <c r="AF183" i="14"/>
  <c r="AE183" i="14"/>
  <c r="AF135" i="14"/>
  <c r="AE135" i="14"/>
  <c r="AF87" i="14"/>
  <c r="AE87" i="14"/>
  <c r="AF39" i="14"/>
  <c r="AE39" i="14"/>
  <c r="AF165" i="14"/>
  <c r="AE165" i="14"/>
  <c r="AE29" i="14"/>
  <c r="AF29" i="14"/>
  <c r="AF190" i="14"/>
  <c r="AE190" i="14"/>
  <c r="AF110" i="14"/>
  <c r="AE110" i="14"/>
  <c r="AF14" i="14"/>
  <c r="AE14" i="14"/>
  <c r="AF180" i="14"/>
  <c r="AE180" i="14"/>
  <c r="AE28" i="14"/>
  <c r="AF28" i="14"/>
  <c r="AE86" i="14"/>
  <c r="AF86" i="14"/>
  <c r="AE45" i="14"/>
  <c r="AF45" i="14"/>
  <c r="AF140" i="14"/>
  <c r="AE140" i="14"/>
  <c r="AF181" i="14"/>
  <c r="AE181" i="14"/>
  <c r="AF129" i="14"/>
  <c r="AE129" i="14"/>
  <c r="AF73" i="14"/>
  <c r="AE73" i="14"/>
  <c r="AE21" i="14"/>
  <c r="AF21" i="14"/>
  <c r="AF219" i="14"/>
  <c r="AE219" i="14"/>
  <c r="AF203" i="14"/>
  <c r="AE203" i="14"/>
  <c r="AF187" i="14"/>
  <c r="AE187" i="14"/>
  <c r="AF171" i="14"/>
  <c r="AE171" i="14"/>
  <c r="AF155" i="14"/>
  <c r="AE155" i="14"/>
  <c r="AF139" i="14"/>
  <c r="AE139" i="14"/>
  <c r="AF123" i="14"/>
  <c r="AE123" i="14"/>
  <c r="AF107" i="14"/>
  <c r="AE107" i="14"/>
  <c r="AF91" i="14"/>
  <c r="AE91" i="14"/>
  <c r="AF75" i="14"/>
  <c r="AE75" i="14"/>
  <c r="AF59" i="14"/>
  <c r="AE59" i="14"/>
  <c r="AF43" i="14"/>
  <c r="AE43" i="14"/>
  <c r="AF27" i="14"/>
  <c r="AE27" i="14"/>
  <c r="AF225" i="14"/>
  <c r="AE225" i="14"/>
  <c r="AF177" i="14"/>
  <c r="AE177" i="14"/>
  <c r="AE133" i="14"/>
  <c r="AF133" i="14"/>
  <c r="AF89" i="14"/>
  <c r="AE89" i="14"/>
  <c r="AF41" i="14"/>
  <c r="AE41" i="14"/>
  <c r="AF226" i="14"/>
  <c r="AE226" i="14"/>
  <c r="AF210" i="14"/>
  <c r="AE210" i="14"/>
  <c r="AF194" i="14"/>
  <c r="AE194" i="14"/>
  <c r="AF178" i="14"/>
  <c r="AE178" i="14"/>
  <c r="AE162" i="14"/>
  <c r="AF162" i="14"/>
  <c r="AF146" i="14"/>
  <c r="AE146" i="14"/>
  <c r="AF130" i="14"/>
  <c r="AE130" i="14"/>
  <c r="AF114" i="14"/>
  <c r="AE114" i="14"/>
  <c r="AF98" i="14"/>
  <c r="AE98" i="14"/>
  <c r="AF82" i="14"/>
  <c r="AE82" i="14"/>
  <c r="AF66" i="14"/>
  <c r="AE66" i="14"/>
  <c r="AF50" i="14"/>
  <c r="AE50" i="14"/>
  <c r="AF34" i="14"/>
  <c r="AE34" i="14"/>
  <c r="AF18" i="14"/>
  <c r="AE18" i="14"/>
  <c r="AF193" i="14"/>
  <c r="AE193" i="14"/>
  <c r="AF149" i="14"/>
  <c r="AE149" i="14"/>
  <c r="AE109" i="14"/>
  <c r="AF109" i="14"/>
  <c r="AF57" i="14"/>
  <c r="AE57" i="14"/>
  <c r="AF232" i="14"/>
  <c r="AE232" i="14"/>
  <c r="AF216" i="14"/>
  <c r="AE216" i="14"/>
  <c r="AF200" i="14"/>
  <c r="AE200" i="14"/>
  <c r="AF184" i="14"/>
  <c r="AE184" i="14"/>
  <c r="AF168" i="14"/>
  <c r="AE168" i="14"/>
  <c r="AF152" i="14"/>
  <c r="AE152" i="14"/>
  <c r="AF136" i="14"/>
  <c r="AE136" i="14"/>
  <c r="AE120" i="14"/>
  <c r="AF120" i="14"/>
  <c r="AE104" i="14"/>
  <c r="AF104" i="14"/>
  <c r="AE88" i="14"/>
  <c r="AF88" i="14"/>
  <c r="AE72" i="14"/>
  <c r="AF72" i="14"/>
  <c r="AE56" i="14"/>
  <c r="AF56" i="14"/>
  <c r="AE40" i="14"/>
  <c r="AF40" i="14"/>
  <c r="AF24" i="14"/>
  <c r="AE24" i="14"/>
  <c r="AF197" i="14"/>
  <c r="AE197" i="14"/>
  <c r="AE94" i="14"/>
  <c r="AF94" i="14"/>
  <c r="AF30" i="14"/>
  <c r="AE30" i="14"/>
  <c r="AE93" i="14"/>
  <c r="AF93" i="14"/>
  <c r="AF220" i="14"/>
  <c r="AE220" i="14"/>
  <c r="AF172" i="14"/>
  <c r="AE172" i="14"/>
  <c r="AE124" i="14"/>
  <c r="AF124" i="14"/>
  <c r="AF68" i="14"/>
  <c r="AE68" i="14"/>
  <c r="AE20" i="14"/>
  <c r="AF20" i="14"/>
  <c r="AF113" i="14"/>
  <c r="AE113" i="14"/>
  <c r="AF215" i="14"/>
  <c r="AE215" i="14"/>
  <c r="AF167" i="14"/>
  <c r="AE167" i="14"/>
  <c r="AF119" i="14"/>
  <c r="AE119" i="14"/>
  <c r="AE71" i="14"/>
  <c r="AF71" i="14"/>
  <c r="AE23" i="14"/>
  <c r="AF23" i="14"/>
  <c r="AF121" i="14"/>
  <c r="AE121" i="14"/>
  <c r="AF222" i="14"/>
  <c r="AE222" i="14"/>
  <c r="AE174" i="14"/>
  <c r="AF174" i="14"/>
  <c r="AF158" i="14"/>
  <c r="AE158" i="14"/>
  <c r="AF78" i="14"/>
  <c r="AE78" i="14"/>
  <c r="AF137" i="14"/>
  <c r="AE137" i="14"/>
  <c r="AF132" i="14"/>
  <c r="AE132" i="14"/>
  <c r="AE221" i="14"/>
  <c r="AF221" i="14"/>
  <c r="AF185" i="14"/>
  <c r="AE185" i="14"/>
  <c r="AF100" i="14"/>
  <c r="AE100" i="14"/>
  <c r="AF209" i="14"/>
  <c r="AE209" i="14"/>
  <c r="AE157" i="14"/>
  <c r="AF157" i="14"/>
  <c r="AF97" i="14"/>
  <c r="AE97" i="14"/>
  <c r="AF49" i="14"/>
  <c r="AE49" i="14"/>
  <c r="AF227" i="14"/>
  <c r="AE227" i="14"/>
  <c r="AF211" i="14"/>
  <c r="AE211" i="14"/>
  <c r="AF195" i="14"/>
  <c r="AE195" i="14"/>
  <c r="AF179" i="14"/>
  <c r="AE179" i="14"/>
  <c r="AF163" i="14"/>
  <c r="AE163" i="14"/>
  <c r="AF147" i="14"/>
  <c r="AE147" i="14"/>
  <c r="AF131" i="14"/>
  <c r="AE131" i="14"/>
  <c r="AF115" i="14"/>
  <c r="AE115" i="14"/>
  <c r="AF99" i="14"/>
  <c r="AE99" i="14"/>
  <c r="AF83" i="14"/>
  <c r="AE83" i="14"/>
  <c r="AF67" i="14"/>
  <c r="AE67" i="14"/>
  <c r="AF51" i="14"/>
  <c r="AE51" i="14"/>
  <c r="AF35" i="14"/>
  <c r="AE35" i="14"/>
  <c r="AF19" i="14"/>
  <c r="AE19" i="14"/>
  <c r="AF201" i="14"/>
  <c r="AE201" i="14"/>
  <c r="AF153" i="14"/>
  <c r="AE153" i="14"/>
  <c r="AF105" i="14"/>
  <c r="AE105" i="14"/>
  <c r="AF65" i="14"/>
  <c r="AE65" i="14"/>
  <c r="AF17" i="14"/>
  <c r="AE17" i="14"/>
  <c r="AF218" i="14"/>
  <c r="AE218" i="14"/>
  <c r="AF202" i="14"/>
  <c r="AE202" i="14"/>
  <c r="AF186" i="14"/>
  <c r="AE186" i="14"/>
  <c r="AF170" i="14"/>
  <c r="AE170" i="14"/>
  <c r="AF154" i="14"/>
  <c r="AE154" i="14"/>
  <c r="AF138" i="14"/>
  <c r="AE138" i="14"/>
  <c r="AF122" i="14"/>
  <c r="AE122" i="14"/>
  <c r="AF106" i="14"/>
  <c r="AE106" i="14"/>
  <c r="AF90" i="14"/>
  <c r="AE90" i="14"/>
  <c r="AF74" i="14"/>
  <c r="AE74" i="14"/>
  <c r="AF58" i="14"/>
  <c r="AE58" i="14"/>
  <c r="AF42" i="14"/>
  <c r="AE42" i="14"/>
  <c r="AF26" i="14"/>
  <c r="AE26" i="14"/>
  <c r="AF217" i="14"/>
  <c r="AE217" i="14"/>
  <c r="AE173" i="14"/>
  <c r="AF173" i="14"/>
  <c r="AE125" i="14"/>
  <c r="AF125" i="14"/>
  <c r="AF81" i="14"/>
  <c r="AE81" i="14"/>
  <c r="AF33" i="14"/>
  <c r="AE33" i="14"/>
  <c r="AF224" i="14"/>
  <c r="AE224" i="14"/>
  <c r="AF208" i="14"/>
  <c r="AE208" i="14"/>
  <c r="AF192" i="14"/>
  <c r="AE192" i="14"/>
  <c r="AF176" i="14"/>
  <c r="AE176" i="14"/>
  <c r="AF160" i="14"/>
  <c r="AE160" i="14"/>
  <c r="AF144" i="14"/>
  <c r="AE144" i="14"/>
  <c r="AE128" i="14"/>
  <c r="AF128" i="14"/>
  <c r="AE112" i="14"/>
  <c r="AF112" i="14"/>
  <c r="AE96" i="14"/>
  <c r="AF96" i="14"/>
  <c r="AE80" i="14"/>
  <c r="AF80" i="14"/>
  <c r="AE64" i="14"/>
  <c r="AF64" i="14"/>
  <c r="AE48" i="14"/>
  <c r="AF48" i="14"/>
  <c r="AE32" i="14"/>
  <c r="AF32" i="14"/>
  <c r="AF16" i="14"/>
  <c r="AE16" i="14"/>
  <c r="AE150" i="14"/>
  <c r="AF150" i="14"/>
  <c r="AE62" i="14"/>
  <c r="AF62" i="14"/>
  <c r="AF161" i="14"/>
  <c r="AE161" i="14"/>
  <c r="AF25" i="14"/>
  <c r="AE25" i="14"/>
  <c r="AF196" i="14"/>
  <c r="AE196" i="14"/>
  <c r="AF148" i="14"/>
  <c r="AE148" i="14"/>
  <c r="AF92" i="14"/>
  <c r="AE92" i="14"/>
  <c r="AF44" i="14"/>
  <c r="AE44" i="14"/>
  <c r="AE61" i="14"/>
  <c r="AF61" i="14"/>
  <c r="AF199" i="14"/>
  <c r="AE199" i="14"/>
  <c r="AF151" i="14"/>
  <c r="AE151" i="14"/>
  <c r="AE103" i="14"/>
  <c r="AF103" i="14"/>
  <c r="AF55" i="14"/>
  <c r="AE55" i="14"/>
  <c r="AF213" i="14"/>
  <c r="AE213" i="14"/>
  <c r="AE77" i="14"/>
  <c r="AF77" i="14"/>
  <c r="AE206" i="14"/>
  <c r="AF206" i="14"/>
  <c r="AF126" i="14"/>
  <c r="AE126" i="14"/>
  <c r="AE54" i="14"/>
  <c r="AF54" i="14"/>
  <c r="AF228" i="14"/>
  <c r="AE228" i="14"/>
  <c r="AE76" i="14"/>
  <c r="AF76" i="14"/>
  <c r="AF22" i="14"/>
  <c r="AE22" i="14"/>
  <c r="AF188" i="14"/>
  <c r="AE188" i="14"/>
  <c r="AF60" i="14"/>
  <c r="AE60" i="14"/>
  <c r="AF145" i="14"/>
  <c r="AE145" i="14"/>
  <c r="AE85" i="14"/>
  <c r="AF85" i="14"/>
  <c r="AE37" i="14"/>
  <c r="AF37" i="14"/>
  <c r="AF223" i="14"/>
  <c r="AE223" i="14"/>
  <c r="AF207" i="14"/>
  <c r="AE207" i="14"/>
  <c r="AF191" i="14"/>
  <c r="AE191" i="14"/>
  <c r="AF175" i="14"/>
  <c r="AE175" i="14"/>
  <c r="AF159" i="14"/>
  <c r="AE159" i="14"/>
  <c r="AF143" i="14"/>
  <c r="AE143" i="14"/>
  <c r="AF127" i="14"/>
  <c r="AE127" i="14"/>
  <c r="AF111" i="14"/>
  <c r="AE111" i="14"/>
  <c r="AF95" i="14"/>
  <c r="AE95" i="14"/>
  <c r="AF79" i="14"/>
  <c r="AE79" i="14"/>
  <c r="AF63" i="14"/>
  <c r="AE63" i="14"/>
  <c r="AE47" i="14"/>
  <c r="AF47" i="14"/>
  <c r="AF31" i="14"/>
  <c r="AE31" i="14"/>
  <c r="AF15" i="14"/>
  <c r="AE15" i="14"/>
  <c r="AE189" i="14"/>
  <c r="AF189" i="14"/>
  <c r="AE141" i="14"/>
  <c r="AF141" i="14"/>
  <c r="AE101" i="14"/>
  <c r="AF101" i="14"/>
  <c r="AE53" i="14"/>
  <c r="AF53" i="14"/>
  <c r="AF230" i="14"/>
  <c r="AE230" i="14"/>
  <c r="AE214" i="14"/>
  <c r="AF214" i="14"/>
  <c r="AE198" i="14"/>
  <c r="AF198" i="14"/>
  <c r="AE182" i="14"/>
  <c r="AF182" i="14"/>
  <c r="AE166" i="14"/>
  <c r="AF166" i="14"/>
  <c r="AF134" i="14"/>
  <c r="AE134" i="14"/>
  <c r="AE118" i="14"/>
  <c r="AF118" i="14"/>
  <c r="AE102" i="14"/>
  <c r="AF102" i="14"/>
  <c r="AE70" i="14"/>
  <c r="AF70" i="14"/>
  <c r="AE38" i="14"/>
  <c r="AF38" i="14"/>
  <c r="AE205" i="14"/>
  <c r="AF205" i="14"/>
  <c r="AE69" i="14"/>
  <c r="AF69" i="14"/>
  <c r="AF204" i="14"/>
  <c r="AE204" i="14"/>
  <c r="AF156" i="14"/>
  <c r="AE156" i="14"/>
  <c r="AF108" i="14"/>
  <c r="AE108" i="14"/>
  <c r="AF52" i="14"/>
  <c r="AE52" i="14"/>
  <c r="AE142" i="14"/>
  <c r="AF142" i="14"/>
  <c r="AF46" i="14"/>
  <c r="AE46" i="14"/>
  <c r="AF229" i="14"/>
  <c r="AE229" i="14"/>
  <c r="AE117" i="14"/>
  <c r="AF117" i="14"/>
  <c r="AF212" i="14"/>
  <c r="AE212" i="14"/>
  <c r="AF164" i="14"/>
  <c r="AE164" i="14"/>
  <c r="AF116" i="14"/>
  <c r="AE116" i="14"/>
  <c r="AF84" i="14"/>
  <c r="AE84" i="14"/>
  <c r="AF36" i="14"/>
  <c r="AE36" i="14"/>
  <c r="R14" i="3" l="1"/>
  <c r="AD9" i="13" l="1"/>
  <c r="AB42" i="13"/>
  <c r="O42" i="13"/>
  <c r="AD9" i="14"/>
  <c r="AU10" i="3"/>
  <c r="AA53" i="3"/>
  <c r="AA54" i="3"/>
  <c r="AA55" i="3"/>
  <c r="AA56" i="3"/>
  <c r="AA57" i="3"/>
  <c r="AA58" i="3"/>
  <c r="AA59" i="3"/>
  <c r="AA60" i="3"/>
  <c r="AA61" i="3"/>
  <c r="AA62" i="3"/>
  <c r="AA63" i="3"/>
  <c r="AA64" i="3"/>
  <c r="AA65" i="3"/>
  <c r="AA66" i="3"/>
  <c r="AA67" i="3"/>
  <c r="AA68" i="3"/>
  <c r="AA69" i="3"/>
  <c r="AA70" i="3"/>
  <c r="AA71" i="3"/>
  <c r="AA72" i="3"/>
  <c r="AA73" i="3"/>
  <c r="AA74" i="3"/>
  <c r="AA75" i="3"/>
  <c r="AA76" i="3"/>
  <c r="AA77" i="3"/>
  <c r="AA78" i="3"/>
  <c r="AA79" i="3"/>
  <c r="AA80" i="3"/>
  <c r="AA81" i="3"/>
  <c r="AA82" i="3"/>
  <c r="AA83" i="3"/>
  <c r="AA84" i="3"/>
  <c r="AA85" i="3"/>
  <c r="AA86" i="3"/>
  <c r="AA87" i="3"/>
  <c r="AA88" i="3"/>
  <c r="AA89" i="3"/>
  <c r="AA90" i="3"/>
  <c r="AA91" i="3"/>
  <c r="AA92" i="3"/>
  <c r="AA93" i="3"/>
  <c r="AA94" i="3"/>
  <c r="AA95" i="3"/>
  <c r="AA96" i="3"/>
  <c r="AA97" i="3"/>
  <c r="AA98" i="3"/>
  <c r="AA99" i="3"/>
  <c r="AA100" i="3"/>
  <c r="AA101" i="3"/>
  <c r="AA102" i="3"/>
  <c r="AA103" i="3"/>
  <c r="AA104" i="3"/>
  <c r="AA105" i="3"/>
  <c r="AA106" i="3"/>
  <c r="AA107" i="3"/>
  <c r="AA108" i="3"/>
  <c r="AA109" i="3"/>
  <c r="AA110" i="3"/>
  <c r="AA111" i="3"/>
  <c r="AA112" i="3"/>
  <c r="AA113" i="3"/>
  <c r="AA114" i="3"/>
  <c r="AA115" i="3"/>
  <c r="AA116" i="3"/>
  <c r="AA117" i="3"/>
  <c r="AA118" i="3"/>
  <c r="AA119" i="3"/>
  <c r="AA120" i="3"/>
  <c r="AA121" i="3"/>
  <c r="AA122" i="3"/>
  <c r="AA123" i="3"/>
  <c r="AA124" i="3"/>
  <c r="AA125" i="3"/>
  <c r="AA126" i="3"/>
  <c r="AA127" i="3"/>
  <c r="AA128" i="3"/>
  <c r="AA129" i="3"/>
  <c r="AA130" i="3"/>
  <c r="AA131" i="3"/>
  <c r="AA132" i="3"/>
  <c r="AA133" i="3"/>
  <c r="AA134" i="3"/>
  <c r="AA135" i="3"/>
  <c r="AA136" i="3"/>
  <c r="AA137" i="3"/>
  <c r="AA138" i="3"/>
  <c r="AA139" i="3"/>
  <c r="AA140" i="3"/>
  <c r="AA141" i="3"/>
  <c r="AA142" i="3"/>
  <c r="AA143" i="3"/>
  <c r="AA144" i="3"/>
  <c r="AA145" i="3"/>
  <c r="AA146" i="3"/>
  <c r="AA147" i="3"/>
  <c r="AA148" i="3"/>
  <c r="AA149" i="3"/>
  <c r="AA150" i="3"/>
  <c r="AA151" i="3"/>
  <c r="AA152" i="3"/>
  <c r="AA153" i="3"/>
  <c r="AA154" i="3"/>
  <c r="AA155" i="3"/>
  <c r="AA156" i="3"/>
  <c r="AA157" i="3"/>
  <c r="AA158" i="3"/>
  <c r="AA159" i="3"/>
  <c r="AA160" i="3"/>
  <c r="AA161" i="3"/>
  <c r="AA162" i="3"/>
  <c r="AA163" i="3"/>
  <c r="AA164" i="3"/>
  <c r="AA165" i="3"/>
  <c r="AA166" i="3"/>
  <c r="AA167" i="3"/>
  <c r="AA168" i="3"/>
  <c r="AA169" i="3"/>
  <c r="AA170" i="3"/>
  <c r="AA171" i="3"/>
  <c r="AA172" i="3"/>
  <c r="AA173" i="3"/>
  <c r="AA174" i="3"/>
  <c r="AA175" i="3"/>
  <c r="AA176" i="3"/>
  <c r="AA177" i="3"/>
  <c r="AA178" i="3"/>
  <c r="AA179" i="3"/>
  <c r="AA180" i="3"/>
  <c r="AA181" i="3"/>
  <c r="AA182" i="3"/>
  <c r="AA183" i="3"/>
  <c r="AA184" i="3"/>
  <c r="AA185" i="3"/>
  <c r="AA186" i="3"/>
  <c r="AA187" i="3"/>
  <c r="AA188" i="3"/>
  <c r="AA189" i="3"/>
  <c r="AA190" i="3"/>
  <c r="AA191" i="3"/>
  <c r="AA192" i="3"/>
  <c r="AA193" i="3"/>
  <c r="AA194" i="3"/>
  <c r="AA195" i="3"/>
  <c r="AA196" i="3"/>
  <c r="AA197" i="3"/>
  <c r="AA198" i="3"/>
  <c r="AA199" i="3"/>
  <c r="AA200" i="3"/>
  <c r="AA201" i="3"/>
  <c r="AA202" i="3"/>
  <c r="AA203" i="3"/>
  <c r="AA204" i="3"/>
  <c r="AA205" i="3"/>
  <c r="AA206" i="3"/>
  <c r="AA207" i="3"/>
  <c r="AA208" i="3"/>
  <c r="AA209" i="3"/>
  <c r="AA210" i="3"/>
  <c r="AA211" i="3"/>
  <c r="AA212" i="3"/>
  <c r="AA213" i="3"/>
  <c r="AE9" i="5"/>
  <c r="AA79" i="5"/>
  <c r="P79" i="5"/>
  <c r="AA80" i="5"/>
  <c r="P80" i="5"/>
  <c r="AA81" i="5"/>
  <c r="P81" i="5"/>
  <c r="AA82" i="5"/>
  <c r="P82" i="5"/>
  <c r="AA83" i="5"/>
  <c r="P83" i="5"/>
  <c r="AA84" i="5"/>
  <c r="P84" i="5"/>
  <c r="AA85" i="5"/>
  <c r="P85" i="5"/>
  <c r="AA86" i="5"/>
  <c r="P86" i="5"/>
  <c r="AA87" i="5"/>
  <c r="P87" i="5"/>
  <c r="AA88" i="5"/>
  <c r="P88" i="5"/>
  <c r="AA89" i="5"/>
  <c r="P89" i="5"/>
  <c r="AA90" i="5"/>
  <c r="P90" i="5"/>
  <c r="AA91" i="5"/>
  <c r="P91" i="5"/>
  <c r="AA92" i="5"/>
  <c r="P92" i="5"/>
  <c r="AA93" i="5"/>
  <c r="P93" i="5"/>
  <c r="AA94" i="5"/>
  <c r="P94" i="5"/>
  <c r="AA95" i="5"/>
  <c r="P95" i="5"/>
  <c r="AA96" i="5"/>
  <c r="P96" i="5"/>
  <c r="AA97" i="5"/>
  <c r="P97" i="5"/>
  <c r="AA98" i="5"/>
  <c r="P98" i="5"/>
  <c r="AA99" i="5"/>
  <c r="P99" i="5"/>
  <c r="AA100" i="5"/>
  <c r="P100" i="5"/>
  <c r="AA101" i="5"/>
  <c r="P101" i="5"/>
  <c r="AA102" i="5"/>
  <c r="P102" i="5"/>
  <c r="AA103" i="5"/>
  <c r="P103" i="5"/>
  <c r="AA104" i="5"/>
  <c r="P104" i="5"/>
  <c r="AA105" i="5"/>
  <c r="P105" i="5"/>
  <c r="AA106" i="5"/>
  <c r="P106" i="5"/>
  <c r="AA107" i="5"/>
  <c r="P107" i="5"/>
  <c r="AA108" i="5"/>
  <c r="P108" i="5"/>
  <c r="AA109" i="5"/>
  <c r="P109" i="5"/>
  <c r="AA110" i="5"/>
  <c r="P110" i="5"/>
  <c r="AA111" i="5"/>
  <c r="P111" i="5"/>
  <c r="AA112" i="5"/>
  <c r="P112" i="5"/>
  <c r="AA113" i="5"/>
  <c r="P113" i="5"/>
  <c r="AA114" i="5"/>
  <c r="P114" i="5"/>
  <c r="AA115" i="5"/>
  <c r="P115" i="5"/>
  <c r="AA116" i="5"/>
  <c r="P116" i="5"/>
  <c r="AA117" i="5"/>
  <c r="P117" i="5"/>
  <c r="AA118" i="5"/>
  <c r="P118" i="5"/>
  <c r="AA119" i="5"/>
  <c r="P119" i="5"/>
  <c r="AA120" i="5"/>
  <c r="P120" i="5"/>
  <c r="AA121" i="5"/>
  <c r="P121" i="5"/>
  <c r="AA122" i="5"/>
  <c r="P122" i="5"/>
  <c r="AA123" i="5"/>
  <c r="P123" i="5"/>
  <c r="AA124" i="5"/>
  <c r="P124" i="5"/>
  <c r="AA125" i="5"/>
  <c r="P125" i="5"/>
  <c r="AA126" i="5"/>
  <c r="P126" i="5"/>
  <c r="AA127" i="5"/>
  <c r="P127" i="5"/>
  <c r="AA128" i="5"/>
  <c r="P128" i="5"/>
  <c r="AA129" i="5"/>
  <c r="P129" i="5"/>
  <c r="AA130" i="5"/>
  <c r="P130" i="5"/>
  <c r="AA131" i="5"/>
  <c r="P131" i="5"/>
  <c r="AA132" i="5"/>
  <c r="P132" i="5"/>
  <c r="AA133" i="5"/>
  <c r="P133" i="5"/>
  <c r="AA134" i="5"/>
  <c r="P134" i="5"/>
  <c r="AA135" i="5"/>
  <c r="P135" i="5"/>
  <c r="AA136" i="5"/>
  <c r="P136" i="5"/>
  <c r="AA137" i="5"/>
  <c r="P137" i="5"/>
  <c r="AA138" i="5"/>
  <c r="P138" i="5"/>
  <c r="AA139" i="5"/>
  <c r="P139" i="5"/>
  <c r="AA140" i="5"/>
  <c r="P140" i="5"/>
  <c r="AA141" i="5"/>
  <c r="P141" i="5"/>
  <c r="AA142" i="5"/>
  <c r="P142" i="5"/>
  <c r="AA143" i="5"/>
  <c r="P143" i="5"/>
  <c r="AA144" i="5"/>
  <c r="P144" i="5"/>
  <c r="AA145" i="5"/>
  <c r="P145" i="5"/>
  <c r="AA146" i="5"/>
  <c r="P146" i="5"/>
  <c r="AA147" i="5"/>
  <c r="P147" i="5"/>
  <c r="AA148" i="5"/>
  <c r="P148" i="5"/>
  <c r="AA149" i="5"/>
  <c r="P149" i="5"/>
  <c r="AA150" i="5"/>
  <c r="P150" i="5"/>
  <c r="AA151" i="5"/>
  <c r="P151" i="5"/>
  <c r="AA152" i="5"/>
  <c r="P152" i="5"/>
  <c r="AA153" i="5"/>
  <c r="P153" i="5"/>
  <c r="AA154" i="5"/>
  <c r="P154" i="5"/>
  <c r="AA155" i="5"/>
  <c r="P155" i="5"/>
  <c r="AA156" i="5"/>
  <c r="P156" i="5"/>
  <c r="AA157" i="5"/>
  <c r="P157" i="5"/>
  <c r="AA158" i="5"/>
  <c r="P158" i="5"/>
  <c r="AA159" i="5"/>
  <c r="P159" i="5"/>
  <c r="AA160" i="5"/>
  <c r="P160" i="5"/>
  <c r="AA161" i="5"/>
  <c r="P161" i="5"/>
  <c r="AA162" i="5"/>
  <c r="P162" i="5"/>
  <c r="AA163" i="5"/>
  <c r="P163" i="5"/>
  <c r="AA164" i="5"/>
  <c r="P164" i="5"/>
  <c r="AA165" i="5"/>
  <c r="P165" i="5"/>
  <c r="AA166" i="5"/>
  <c r="P166" i="5"/>
  <c r="AA167" i="5"/>
  <c r="P167" i="5"/>
  <c r="AA168" i="5"/>
  <c r="P168" i="5"/>
  <c r="AA169" i="5"/>
  <c r="P169" i="5"/>
  <c r="AA170" i="5"/>
  <c r="P170" i="5"/>
  <c r="AA171" i="5"/>
  <c r="P171" i="5"/>
  <c r="AA172" i="5"/>
  <c r="P172" i="5"/>
  <c r="AA173" i="5"/>
  <c r="P173" i="5"/>
  <c r="AA174" i="5"/>
  <c r="P174" i="5"/>
  <c r="AA175" i="5"/>
  <c r="P175" i="5"/>
  <c r="AA176" i="5"/>
  <c r="P176" i="5"/>
  <c r="AA177" i="5"/>
  <c r="P177" i="5"/>
  <c r="AA178" i="5"/>
  <c r="P178" i="5"/>
  <c r="AA179" i="5"/>
  <c r="P179" i="5"/>
  <c r="AA180" i="5"/>
  <c r="P180" i="5"/>
  <c r="AA181" i="5"/>
  <c r="P181" i="5"/>
  <c r="AA182" i="5"/>
  <c r="P182" i="5"/>
  <c r="AA183" i="5"/>
  <c r="P183" i="5"/>
  <c r="AA184" i="5"/>
  <c r="P184" i="5"/>
  <c r="AA185" i="5"/>
  <c r="P185" i="5"/>
  <c r="AA186" i="5"/>
  <c r="P186" i="5"/>
  <c r="AA187" i="5"/>
  <c r="P187" i="5"/>
  <c r="AA188" i="5"/>
  <c r="P188" i="5"/>
  <c r="AA189" i="5"/>
  <c r="P189" i="5"/>
  <c r="AA190" i="5"/>
  <c r="P190" i="5"/>
  <c r="AA191" i="5"/>
  <c r="P191" i="5"/>
  <c r="AA192" i="5"/>
  <c r="P192" i="5"/>
  <c r="AA193" i="5"/>
  <c r="P193" i="5"/>
  <c r="AA194" i="5"/>
  <c r="P194" i="5"/>
  <c r="AA195" i="5"/>
  <c r="P195" i="5"/>
  <c r="AA196" i="5"/>
  <c r="P196" i="5"/>
  <c r="AA197" i="5"/>
  <c r="P197" i="5"/>
  <c r="AA198" i="5"/>
  <c r="P198" i="5"/>
  <c r="AA199" i="5"/>
  <c r="P199" i="5"/>
  <c r="AA200" i="5"/>
  <c r="P200" i="5"/>
  <c r="AA201" i="5"/>
  <c r="P201" i="5"/>
  <c r="AA202" i="5"/>
  <c r="P202" i="5"/>
  <c r="AA203" i="5"/>
  <c r="P203" i="5"/>
  <c r="AA204" i="5"/>
  <c r="P204" i="5"/>
  <c r="AA205" i="5"/>
  <c r="P205" i="5"/>
  <c r="AA206" i="5"/>
  <c r="P206" i="5"/>
  <c r="AA207" i="5"/>
  <c r="P207" i="5"/>
  <c r="AA208" i="5"/>
  <c r="P208" i="5"/>
  <c r="AA209" i="5"/>
  <c r="P209" i="5"/>
  <c r="AA210" i="5"/>
  <c r="P210" i="5"/>
  <c r="AA211" i="5"/>
  <c r="P211" i="5"/>
  <c r="AA212" i="5"/>
  <c r="P212" i="5"/>
  <c r="AR134" i="3" l="1"/>
  <c r="AD143" i="5"/>
  <c r="AD127" i="5"/>
  <c r="AD111" i="5"/>
  <c r="AD167" i="5"/>
  <c r="AD103" i="5"/>
  <c r="AD151" i="5"/>
  <c r="AD87" i="5"/>
  <c r="AD123" i="5"/>
  <c r="AD195" i="5"/>
  <c r="AD163" i="5"/>
  <c r="AD131" i="5"/>
  <c r="AC195" i="5"/>
  <c r="AC163" i="5"/>
  <c r="AC97" i="5"/>
  <c r="AC81" i="5"/>
  <c r="AC207" i="5"/>
  <c r="AC205" i="5"/>
  <c r="AC191" i="5"/>
  <c r="AC189" i="5"/>
  <c r="AC175" i="5"/>
  <c r="AC173" i="5"/>
  <c r="AC159" i="5"/>
  <c r="AC157" i="5"/>
  <c r="AC143" i="5"/>
  <c r="AC141" i="5"/>
  <c r="AC127" i="5"/>
  <c r="AC125" i="5"/>
  <c r="AC111" i="5"/>
  <c r="AC109" i="5"/>
  <c r="AC95" i="5"/>
  <c r="AC93" i="5"/>
  <c r="AC79" i="5"/>
  <c r="AC209" i="5"/>
  <c r="AC193" i="5"/>
  <c r="AC177" i="5"/>
  <c r="AC161" i="5"/>
  <c r="AC147" i="5"/>
  <c r="AC131" i="5"/>
  <c r="AC115" i="5"/>
  <c r="AC203" i="5"/>
  <c r="AC201" i="5"/>
  <c r="AC187" i="5"/>
  <c r="AC185" i="5"/>
  <c r="AC171" i="5"/>
  <c r="AC169" i="5"/>
  <c r="AC155" i="5"/>
  <c r="AC153" i="5"/>
  <c r="AC139" i="5"/>
  <c r="AC137" i="5"/>
  <c r="AC123" i="5"/>
  <c r="AC121" i="5"/>
  <c r="AC107" i="5"/>
  <c r="AC105" i="5"/>
  <c r="AC91" i="5"/>
  <c r="AC89" i="5"/>
  <c r="AC211" i="5"/>
  <c r="AC179" i="5"/>
  <c r="AC145" i="5"/>
  <c r="AC129" i="5"/>
  <c r="AC113" i="5"/>
  <c r="AC99" i="5"/>
  <c r="AC83" i="5"/>
  <c r="AC199" i="5"/>
  <c r="AC197" i="5"/>
  <c r="AC183" i="5"/>
  <c r="AC181" i="5"/>
  <c r="AC167" i="5"/>
  <c r="AC165" i="5"/>
  <c r="AC151" i="5"/>
  <c r="AC149" i="5"/>
  <c r="AC135" i="5"/>
  <c r="AC133" i="5"/>
  <c r="AC119" i="5"/>
  <c r="AC117" i="5"/>
  <c r="AC103" i="5"/>
  <c r="AC101" i="5"/>
  <c r="AC87" i="5"/>
  <c r="AC85" i="5"/>
  <c r="AD207" i="5"/>
  <c r="AD199" i="5"/>
  <c r="AD211" i="5"/>
  <c r="AD179" i="5"/>
  <c r="AD171" i="5"/>
  <c r="AD147" i="5"/>
  <c r="AD139" i="5"/>
  <c r="AD115" i="5"/>
  <c r="AD107" i="5"/>
  <c r="AD83" i="5"/>
  <c r="AD203" i="5"/>
  <c r="AD191" i="5"/>
  <c r="AD183" i="5"/>
  <c r="AD175" i="5"/>
  <c r="AD159" i="5"/>
  <c r="AD135" i="5"/>
  <c r="AD119" i="5"/>
  <c r="AD79" i="5"/>
  <c r="AF127" i="3"/>
  <c r="AF213" i="3"/>
  <c r="AF212" i="3"/>
  <c r="AF211" i="3"/>
  <c r="AF210" i="3"/>
  <c r="AF209" i="3"/>
  <c r="AF208" i="3"/>
  <c r="AF207" i="3"/>
  <c r="AF206" i="3"/>
  <c r="AF205" i="3"/>
  <c r="AF204" i="3"/>
  <c r="AF203" i="3"/>
  <c r="AF202" i="3"/>
  <c r="AF201" i="3"/>
  <c r="AF200" i="3"/>
  <c r="AF199" i="3"/>
  <c r="AF198" i="3"/>
  <c r="AF197" i="3"/>
  <c r="AF196" i="3"/>
  <c r="AF195" i="3"/>
  <c r="AF194" i="3"/>
  <c r="AF193" i="3"/>
  <c r="AF192" i="3"/>
  <c r="AF191" i="3"/>
  <c r="AF190" i="3"/>
  <c r="AF189" i="3"/>
  <c r="AF188" i="3"/>
  <c r="AF187" i="3"/>
  <c r="AF186" i="3"/>
  <c r="AF185" i="3"/>
  <c r="AF184" i="3"/>
  <c r="AF183" i="3"/>
  <c r="AF182" i="3"/>
  <c r="AF181" i="3"/>
  <c r="AF180" i="3"/>
  <c r="AF179" i="3"/>
  <c r="AF178" i="3"/>
  <c r="AF177" i="3"/>
  <c r="AF176" i="3"/>
  <c r="AF175" i="3"/>
  <c r="AF174" i="3"/>
  <c r="AF173" i="3"/>
  <c r="AF172" i="3"/>
  <c r="AF171" i="3"/>
  <c r="AF170" i="3"/>
  <c r="AF169" i="3"/>
  <c r="AF168" i="3"/>
  <c r="AF167" i="3"/>
  <c r="AF166" i="3"/>
  <c r="AF165" i="3"/>
  <c r="AF164" i="3"/>
  <c r="AF163" i="3"/>
  <c r="AF162" i="3"/>
  <c r="AF161" i="3"/>
  <c r="AF160" i="3"/>
  <c r="AF159" i="3"/>
  <c r="AF158" i="3"/>
  <c r="AF157" i="3"/>
  <c r="AF156" i="3"/>
  <c r="AF155" i="3"/>
  <c r="AF154" i="3"/>
  <c r="AF153" i="3"/>
  <c r="AF152" i="3"/>
  <c r="AF151" i="3"/>
  <c r="AF150" i="3"/>
  <c r="AF149" i="3"/>
  <c r="AF148" i="3"/>
  <c r="AF147" i="3"/>
  <c r="AF146" i="3"/>
  <c r="AF145" i="3"/>
  <c r="AF144" i="3"/>
  <c r="AF143" i="3"/>
  <c r="AF142" i="3"/>
  <c r="AF141" i="3"/>
  <c r="AF140" i="3"/>
  <c r="AF139" i="3"/>
  <c r="AF138" i="3"/>
  <c r="AF137" i="3"/>
  <c r="AF136" i="3"/>
  <c r="AF135" i="3"/>
  <c r="AF134" i="3"/>
  <c r="AF133" i="3"/>
  <c r="AF132" i="3"/>
  <c r="AF131" i="3"/>
  <c r="AF130" i="3"/>
  <c r="AF129" i="3"/>
  <c r="AF128" i="3"/>
  <c r="AF126" i="3"/>
  <c r="AF125" i="3"/>
  <c r="AF124" i="3"/>
  <c r="AF123" i="3"/>
  <c r="AF122" i="3"/>
  <c r="AF121" i="3"/>
  <c r="AF120" i="3"/>
  <c r="AF119" i="3"/>
  <c r="AF118" i="3"/>
  <c r="AF117" i="3"/>
  <c r="AF116" i="3"/>
  <c r="AF115" i="3"/>
  <c r="AF114" i="3"/>
  <c r="AF113" i="3"/>
  <c r="AF112" i="3"/>
  <c r="AF111" i="3"/>
  <c r="AF110" i="3"/>
  <c r="AF109" i="3"/>
  <c r="AF108" i="3"/>
  <c r="AF107" i="3"/>
  <c r="AF106" i="3"/>
  <c r="AF105" i="3"/>
  <c r="AF104" i="3"/>
  <c r="AF103" i="3"/>
  <c r="AF102" i="3"/>
  <c r="AF101" i="3"/>
  <c r="AF100" i="3"/>
  <c r="AF99" i="3"/>
  <c r="AF98" i="3"/>
  <c r="AF97" i="3"/>
  <c r="AF96" i="3"/>
  <c r="AF95" i="3"/>
  <c r="AF94" i="3"/>
  <c r="AF93" i="3"/>
  <c r="AF92" i="3"/>
  <c r="AF91" i="3"/>
  <c r="AF90" i="3"/>
  <c r="AF89" i="3"/>
  <c r="AF88" i="3"/>
  <c r="AF87" i="3"/>
  <c r="AF86" i="3"/>
  <c r="AF85" i="3"/>
  <c r="AF84" i="3"/>
  <c r="AF83" i="3"/>
  <c r="AF82" i="3"/>
  <c r="AF81" i="3"/>
  <c r="AF80" i="3"/>
  <c r="AF79" i="3"/>
  <c r="AF78" i="3"/>
  <c r="AF77" i="3"/>
  <c r="AF76" i="3"/>
  <c r="AF75" i="3"/>
  <c r="AF74" i="3"/>
  <c r="AF73" i="3"/>
  <c r="AF72" i="3"/>
  <c r="AF71" i="3"/>
  <c r="AF70" i="3"/>
  <c r="AF69" i="3"/>
  <c r="AF68" i="3"/>
  <c r="AF67" i="3"/>
  <c r="AF66" i="3"/>
  <c r="AF65" i="3"/>
  <c r="AF64" i="3"/>
  <c r="AF63" i="3"/>
  <c r="AF62" i="3"/>
  <c r="AF61" i="3"/>
  <c r="AF60" i="3"/>
  <c r="AF59" i="3"/>
  <c r="AF58" i="3"/>
  <c r="AF57" i="3"/>
  <c r="AF56" i="3"/>
  <c r="AF55" i="3"/>
  <c r="AF54" i="3"/>
  <c r="AF53" i="3"/>
  <c r="AC42" i="13"/>
  <c r="AG143" i="5" l="1"/>
  <c r="AF143" i="5"/>
  <c r="AF83" i="5"/>
  <c r="AG83" i="5"/>
  <c r="AG131" i="5"/>
  <c r="AF131" i="5"/>
  <c r="AG123" i="5"/>
  <c r="AF123" i="5"/>
  <c r="AG167" i="5"/>
  <c r="AF167" i="5"/>
  <c r="AG111" i="5"/>
  <c r="AF111" i="5"/>
  <c r="AG79" i="5"/>
  <c r="AF79" i="5"/>
  <c r="AG159" i="5"/>
  <c r="AF159" i="5"/>
  <c r="AG183" i="5"/>
  <c r="AF183" i="5"/>
  <c r="AG191" i="5"/>
  <c r="AF191" i="5"/>
  <c r="AD187" i="5"/>
  <c r="AG211" i="5"/>
  <c r="AF211" i="5"/>
  <c r="AG199" i="5"/>
  <c r="AF199" i="5"/>
  <c r="AG203" i="5"/>
  <c r="AF203" i="5"/>
  <c r="AG195" i="5"/>
  <c r="AF195" i="5"/>
  <c r="AG135" i="5"/>
  <c r="AF135" i="5"/>
  <c r="AG175" i="5"/>
  <c r="AF175" i="5"/>
  <c r="AG107" i="5"/>
  <c r="AF107" i="5"/>
  <c r="AG147" i="5"/>
  <c r="AF147" i="5"/>
  <c r="AG163" i="5"/>
  <c r="AF163" i="5"/>
  <c r="AF87" i="5"/>
  <c r="AG87" i="5"/>
  <c r="AG103" i="5"/>
  <c r="AF103" i="5"/>
  <c r="AG127" i="5"/>
  <c r="AF127" i="5"/>
  <c r="AG115" i="5"/>
  <c r="AF115" i="5"/>
  <c r="AG151" i="5"/>
  <c r="AF151" i="5"/>
  <c r="AG119" i="5"/>
  <c r="AF119" i="5"/>
  <c r="AG139" i="5"/>
  <c r="AF139" i="5"/>
  <c r="AG171" i="5"/>
  <c r="AF171" i="5"/>
  <c r="AG179" i="5"/>
  <c r="AF179" i="5"/>
  <c r="AG207" i="5"/>
  <c r="AF207" i="5"/>
  <c r="AE42" i="13"/>
  <c r="AF42" i="13"/>
  <c r="AR135" i="3"/>
  <c r="AR141" i="3"/>
  <c r="AR147" i="3"/>
  <c r="AR153" i="3"/>
  <c r="AR159" i="3"/>
  <c r="AR165" i="3"/>
  <c r="AR171" i="3"/>
  <c r="AR177" i="3"/>
  <c r="AR183" i="3"/>
  <c r="AR189" i="3"/>
  <c r="AR195" i="3"/>
  <c r="AR201" i="3"/>
  <c r="AR203" i="3"/>
  <c r="AR209" i="3"/>
  <c r="AR211" i="3"/>
  <c r="AR213" i="3"/>
  <c r="AR54" i="3"/>
  <c r="AR58" i="3"/>
  <c r="AR60" i="3"/>
  <c r="AR62" i="3"/>
  <c r="AR64" i="3"/>
  <c r="AR66" i="3"/>
  <c r="AR68" i="3"/>
  <c r="AR70" i="3"/>
  <c r="AR72" i="3"/>
  <c r="AR74" i="3"/>
  <c r="AR76" i="3"/>
  <c r="AR78" i="3"/>
  <c r="AR80" i="3"/>
  <c r="AR82" i="3"/>
  <c r="AR84" i="3"/>
  <c r="AR86" i="3"/>
  <c r="AR88" i="3"/>
  <c r="AR90" i="3"/>
  <c r="AR92" i="3"/>
  <c r="AR94" i="3"/>
  <c r="AR96" i="3"/>
  <c r="AR98" i="3"/>
  <c r="AR100" i="3"/>
  <c r="AR102" i="3"/>
  <c r="AR104" i="3"/>
  <c r="AR106" i="3"/>
  <c r="AR108" i="3"/>
  <c r="AR110" i="3"/>
  <c r="AR112" i="3"/>
  <c r="AR114" i="3"/>
  <c r="AR116" i="3"/>
  <c r="AR118" i="3"/>
  <c r="AR120" i="3"/>
  <c r="AR122" i="3"/>
  <c r="AR124" i="3"/>
  <c r="AR126" i="3"/>
  <c r="AR129" i="3"/>
  <c r="AR131" i="3"/>
  <c r="AR133" i="3"/>
  <c r="AR139" i="3"/>
  <c r="AR145" i="3"/>
  <c r="AR151" i="3"/>
  <c r="AR157" i="3"/>
  <c r="AR163" i="3"/>
  <c r="AR169" i="3"/>
  <c r="AR175" i="3"/>
  <c r="AR181" i="3"/>
  <c r="AR187" i="3"/>
  <c r="AR193" i="3"/>
  <c r="AR199" i="3"/>
  <c r="AR207" i="3"/>
  <c r="AR136" i="3"/>
  <c r="AR138" i="3"/>
  <c r="AR140" i="3"/>
  <c r="AR142" i="3"/>
  <c r="AR144" i="3"/>
  <c r="AR146" i="3"/>
  <c r="AR148" i="3"/>
  <c r="AR150" i="3"/>
  <c r="AR152" i="3"/>
  <c r="AR154" i="3"/>
  <c r="AR156" i="3"/>
  <c r="AR158" i="3"/>
  <c r="AR160" i="3"/>
  <c r="AR162" i="3"/>
  <c r="AR164" i="3"/>
  <c r="AR166" i="3"/>
  <c r="AR168" i="3"/>
  <c r="AR170" i="3"/>
  <c r="AR172" i="3"/>
  <c r="AR174" i="3"/>
  <c r="AR176" i="3"/>
  <c r="AR178" i="3"/>
  <c r="AR180" i="3"/>
  <c r="AR182" i="3"/>
  <c r="AR184" i="3"/>
  <c r="AR186" i="3"/>
  <c r="AR188" i="3"/>
  <c r="AR190" i="3"/>
  <c r="AR192" i="3"/>
  <c r="AR194" i="3"/>
  <c r="AR196" i="3"/>
  <c r="AR198" i="3"/>
  <c r="AR200" i="3"/>
  <c r="AR202" i="3"/>
  <c r="AR204" i="3"/>
  <c r="AR206" i="3"/>
  <c r="AR208" i="3"/>
  <c r="AR210" i="3"/>
  <c r="AR212" i="3"/>
  <c r="AR127" i="3"/>
  <c r="AR137" i="3"/>
  <c r="AR143" i="3"/>
  <c r="AR149" i="3"/>
  <c r="AR155" i="3"/>
  <c r="AR161" i="3"/>
  <c r="AR167" i="3"/>
  <c r="AR173" i="3"/>
  <c r="AR179" i="3"/>
  <c r="AR185" i="3"/>
  <c r="AR191" i="3"/>
  <c r="AR197" i="3"/>
  <c r="AR205" i="3"/>
  <c r="AR56" i="3"/>
  <c r="AR53" i="3"/>
  <c r="AR55" i="3"/>
  <c r="AR57" i="3"/>
  <c r="AR59" i="3"/>
  <c r="AR61" i="3"/>
  <c r="AR63" i="3"/>
  <c r="AR65" i="3"/>
  <c r="AR67" i="3"/>
  <c r="AR69" i="3"/>
  <c r="AR71" i="3"/>
  <c r="AR73" i="3"/>
  <c r="AR75" i="3"/>
  <c r="AR77" i="3"/>
  <c r="AR79" i="3"/>
  <c r="AR81" i="3"/>
  <c r="AR83" i="3"/>
  <c r="AR85" i="3"/>
  <c r="AR87" i="3"/>
  <c r="AR89" i="3"/>
  <c r="AR91" i="3"/>
  <c r="AR93" i="3"/>
  <c r="AR95" i="3"/>
  <c r="AR97" i="3"/>
  <c r="AR99" i="3"/>
  <c r="AR101" i="3"/>
  <c r="AR103" i="3"/>
  <c r="AR105" i="3"/>
  <c r="AR107" i="3"/>
  <c r="AR109" i="3"/>
  <c r="AR111" i="3"/>
  <c r="AR113" i="3"/>
  <c r="AR115" i="3"/>
  <c r="AR117" i="3"/>
  <c r="AR119" i="3"/>
  <c r="AR121" i="3"/>
  <c r="AR123" i="3"/>
  <c r="AR125" i="3"/>
  <c r="AR128" i="3"/>
  <c r="AR130" i="3"/>
  <c r="AR132" i="3"/>
  <c r="AD95" i="5"/>
  <c r="AD91" i="5"/>
  <c r="AD99" i="5"/>
  <c r="AD155" i="5"/>
  <c r="AC182" i="5"/>
  <c r="AC88" i="5"/>
  <c r="AC112" i="5"/>
  <c r="AC136" i="5"/>
  <c r="AC160" i="5"/>
  <c r="AC184" i="5"/>
  <c r="AC82" i="5"/>
  <c r="AC114" i="5"/>
  <c r="AC204" i="5"/>
  <c r="AC84" i="5"/>
  <c r="AC92" i="5"/>
  <c r="AC100" i="5"/>
  <c r="AC108" i="5"/>
  <c r="AC116" i="5"/>
  <c r="AC124" i="5"/>
  <c r="AC132" i="5"/>
  <c r="AC140" i="5"/>
  <c r="AC148" i="5"/>
  <c r="AC156" i="5"/>
  <c r="AC164" i="5"/>
  <c r="AC172" i="5"/>
  <c r="AC180" i="5"/>
  <c r="AC188" i="5"/>
  <c r="AC196" i="5"/>
  <c r="AC110" i="5"/>
  <c r="AC142" i="5"/>
  <c r="AC174" i="5"/>
  <c r="AC206" i="5"/>
  <c r="AC106" i="5"/>
  <c r="AC138" i="5"/>
  <c r="AC170" i="5"/>
  <c r="AC202" i="5"/>
  <c r="AC86" i="5"/>
  <c r="AC118" i="5"/>
  <c r="AC150" i="5"/>
  <c r="AC80" i="5"/>
  <c r="AC104" i="5"/>
  <c r="AC128" i="5"/>
  <c r="AC152" i="5"/>
  <c r="AC176" i="5"/>
  <c r="AC200" i="5"/>
  <c r="AC210" i="5"/>
  <c r="AC102" i="5"/>
  <c r="AC134" i="5"/>
  <c r="AC166" i="5"/>
  <c r="AC198" i="5"/>
  <c r="AC208" i="5"/>
  <c r="AC98" i="5"/>
  <c r="AC130" i="5"/>
  <c r="AC162" i="5"/>
  <c r="AC194" i="5"/>
  <c r="AC96" i="5"/>
  <c r="AC120" i="5"/>
  <c r="AC144" i="5"/>
  <c r="AC168" i="5"/>
  <c r="AC192" i="5"/>
  <c r="AC146" i="5"/>
  <c r="AC178" i="5"/>
  <c r="AC212" i="5"/>
  <c r="AC94" i="5"/>
  <c r="AC126" i="5"/>
  <c r="AC158" i="5"/>
  <c r="AC190" i="5"/>
  <c r="AC90" i="5"/>
  <c r="AC122" i="5"/>
  <c r="AC154" i="5"/>
  <c r="AC186" i="5"/>
  <c r="AD84" i="5"/>
  <c r="AD92" i="5"/>
  <c r="AD100" i="5"/>
  <c r="AD108" i="5"/>
  <c r="AD116" i="5"/>
  <c r="AD124" i="5"/>
  <c r="AD132" i="5"/>
  <c r="AD140" i="5"/>
  <c r="AD148" i="5"/>
  <c r="AD156" i="5"/>
  <c r="AD164" i="5"/>
  <c r="AD172" i="5"/>
  <c r="AD180" i="5"/>
  <c r="AD188" i="5"/>
  <c r="AD196" i="5"/>
  <c r="AD89" i="5"/>
  <c r="AD110" i="5"/>
  <c r="AD121" i="5"/>
  <c r="AD142" i="5"/>
  <c r="AD153" i="5"/>
  <c r="AD174" i="5"/>
  <c r="AD185" i="5"/>
  <c r="AD206" i="5"/>
  <c r="AD85" i="5"/>
  <c r="AD106" i="5"/>
  <c r="AD117" i="5"/>
  <c r="AD138" i="5"/>
  <c r="AD149" i="5"/>
  <c r="AD170" i="5"/>
  <c r="AD181" i="5"/>
  <c r="AD202" i="5"/>
  <c r="AD81" i="5"/>
  <c r="AD102" i="5"/>
  <c r="AD113" i="5"/>
  <c r="AD134" i="5"/>
  <c r="AD145" i="5"/>
  <c r="AD166" i="5"/>
  <c r="AD177" i="5"/>
  <c r="AD198" i="5"/>
  <c r="AD209" i="5"/>
  <c r="AD208" i="5"/>
  <c r="AD98" i="5"/>
  <c r="AD109" i="5"/>
  <c r="AD130" i="5"/>
  <c r="AD141" i="5"/>
  <c r="AD162" i="5"/>
  <c r="AD173" i="5"/>
  <c r="AD194" i="5"/>
  <c r="AD205" i="5"/>
  <c r="AD94" i="5"/>
  <c r="AD105" i="5"/>
  <c r="AD126" i="5"/>
  <c r="AD137" i="5"/>
  <c r="AD158" i="5"/>
  <c r="AD169" i="5"/>
  <c r="AD190" i="5"/>
  <c r="AD201" i="5"/>
  <c r="AD90" i="5"/>
  <c r="AD101" i="5"/>
  <c r="AD122" i="5"/>
  <c r="AD133" i="5"/>
  <c r="AD154" i="5"/>
  <c r="AD165" i="5"/>
  <c r="AD186" i="5"/>
  <c r="AD197" i="5"/>
  <c r="AD86" i="5"/>
  <c r="AD97" i="5"/>
  <c r="AD118" i="5"/>
  <c r="AD129" i="5"/>
  <c r="AD150" i="5"/>
  <c r="AD161" i="5"/>
  <c r="AD182" i="5"/>
  <c r="AD193" i="5"/>
  <c r="AD80" i="5"/>
  <c r="AD88" i="5"/>
  <c r="AD96" i="5"/>
  <c r="AD104" i="5"/>
  <c r="AD112" i="5"/>
  <c r="AD120" i="5"/>
  <c r="AD128" i="5"/>
  <c r="AD136" i="5"/>
  <c r="AD144" i="5"/>
  <c r="AD152" i="5"/>
  <c r="AD160" i="5"/>
  <c r="AD168" i="5"/>
  <c r="AD176" i="5"/>
  <c r="AD184" i="5"/>
  <c r="AD192" i="5"/>
  <c r="AD200" i="5"/>
  <c r="AD82" i="5"/>
  <c r="AD93" i="5"/>
  <c r="AD114" i="5"/>
  <c r="AD125" i="5"/>
  <c r="AD146" i="5"/>
  <c r="AD157" i="5"/>
  <c r="AD178" i="5"/>
  <c r="AD189" i="5"/>
  <c r="AD210" i="5"/>
  <c r="AD204" i="5"/>
  <c r="AD212" i="5"/>
  <c r="AS53" i="3"/>
  <c r="AW53" i="3" s="1"/>
  <c r="AS54" i="3"/>
  <c r="AW54" i="3" s="1"/>
  <c r="AS55" i="3"/>
  <c r="AW55" i="3" s="1"/>
  <c r="AS56" i="3"/>
  <c r="AW56" i="3" s="1"/>
  <c r="AS57" i="3"/>
  <c r="AW57" i="3" s="1"/>
  <c r="AS58" i="3"/>
  <c r="AW58" i="3" s="1"/>
  <c r="AS59" i="3"/>
  <c r="AW59" i="3" s="1"/>
  <c r="AS60" i="3"/>
  <c r="AW60" i="3" s="1"/>
  <c r="AS61" i="3"/>
  <c r="AW61" i="3" s="1"/>
  <c r="AS62" i="3"/>
  <c r="AW62" i="3" s="1"/>
  <c r="AS63" i="3"/>
  <c r="AW63" i="3" s="1"/>
  <c r="AS64" i="3"/>
  <c r="AW64" i="3" s="1"/>
  <c r="AS65" i="3"/>
  <c r="AW65" i="3" s="1"/>
  <c r="AS66" i="3"/>
  <c r="AW66" i="3" s="1"/>
  <c r="AS67" i="3"/>
  <c r="AW67" i="3" s="1"/>
  <c r="AS68" i="3"/>
  <c r="AW68" i="3" s="1"/>
  <c r="AS69" i="3"/>
  <c r="AW69" i="3" s="1"/>
  <c r="AS70" i="3"/>
  <c r="AW70" i="3" s="1"/>
  <c r="AS71" i="3"/>
  <c r="AW71" i="3" s="1"/>
  <c r="AS72" i="3"/>
  <c r="AW72" i="3" s="1"/>
  <c r="AS73" i="3"/>
  <c r="AW73" i="3" s="1"/>
  <c r="AS74" i="3"/>
  <c r="AW74" i="3" s="1"/>
  <c r="AS75" i="3"/>
  <c r="AW75" i="3" s="1"/>
  <c r="AS76" i="3"/>
  <c r="AW76" i="3" s="1"/>
  <c r="AS77" i="3"/>
  <c r="AW77" i="3" s="1"/>
  <c r="AS78" i="3"/>
  <c r="AW78" i="3" s="1"/>
  <c r="AS79" i="3"/>
  <c r="AW79" i="3" s="1"/>
  <c r="AS80" i="3"/>
  <c r="AW80" i="3" s="1"/>
  <c r="AS81" i="3"/>
  <c r="AW81" i="3" s="1"/>
  <c r="AS82" i="3"/>
  <c r="AW82" i="3" s="1"/>
  <c r="AS83" i="3"/>
  <c r="AW83" i="3" s="1"/>
  <c r="AS84" i="3"/>
  <c r="AW84" i="3" s="1"/>
  <c r="AS85" i="3"/>
  <c r="AW85" i="3" s="1"/>
  <c r="AS86" i="3"/>
  <c r="AW86" i="3" s="1"/>
  <c r="AS87" i="3"/>
  <c r="AW87" i="3" s="1"/>
  <c r="AS88" i="3"/>
  <c r="AW88" i="3" s="1"/>
  <c r="AS89" i="3"/>
  <c r="AW89" i="3" s="1"/>
  <c r="AS90" i="3"/>
  <c r="AW90" i="3" s="1"/>
  <c r="AS91" i="3"/>
  <c r="AW91" i="3" s="1"/>
  <c r="AS92" i="3"/>
  <c r="AW92" i="3" s="1"/>
  <c r="AS93" i="3"/>
  <c r="AW93" i="3" s="1"/>
  <c r="AS94" i="3"/>
  <c r="AW94" i="3" s="1"/>
  <c r="AS95" i="3"/>
  <c r="AW95" i="3" s="1"/>
  <c r="AS96" i="3"/>
  <c r="AW96" i="3" s="1"/>
  <c r="AS97" i="3"/>
  <c r="AW97" i="3" s="1"/>
  <c r="AS98" i="3"/>
  <c r="AW98" i="3" s="1"/>
  <c r="AS99" i="3"/>
  <c r="AW99" i="3" s="1"/>
  <c r="AS100" i="3"/>
  <c r="AW100" i="3" s="1"/>
  <c r="AS101" i="3"/>
  <c r="AW101" i="3" s="1"/>
  <c r="AS102" i="3"/>
  <c r="AW102" i="3" s="1"/>
  <c r="AS103" i="3"/>
  <c r="AW103" i="3" s="1"/>
  <c r="AS104" i="3"/>
  <c r="AW104" i="3" s="1"/>
  <c r="AS105" i="3"/>
  <c r="AW105" i="3" s="1"/>
  <c r="AS106" i="3"/>
  <c r="AW106" i="3" s="1"/>
  <c r="AS107" i="3"/>
  <c r="AW107" i="3" s="1"/>
  <c r="AS108" i="3"/>
  <c r="AW108" i="3" s="1"/>
  <c r="AS109" i="3"/>
  <c r="AW109" i="3" s="1"/>
  <c r="AS110" i="3"/>
  <c r="AW110" i="3" s="1"/>
  <c r="AS111" i="3"/>
  <c r="AW111" i="3" s="1"/>
  <c r="AS112" i="3"/>
  <c r="AW112" i="3" s="1"/>
  <c r="AS113" i="3"/>
  <c r="AW113" i="3" s="1"/>
  <c r="AS114" i="3"/>
  <c r="AW114" i="3" s="1"/>
  <c r="AS115" i="3"/>
  <c r="AW115" i="3" s="1"/>
  <c r="AS116" i="3"/>
  <c r="AW116" i="3" s="1"/>
  <c r="AS117" i="3"/>
  <c r="AW117" i="3" s="1"/>
  <c r="AS118" i="3"/>
  <c r="AW118" i="3" s="1"/>
  <c r="AS119" i="3"/>
  <c r="AW119" i="3" s="1"/>
  <c r="AS120" i="3"/>
  <c r="AW120" i="3" s="1"/>
  <c r="AS121" i="3"/>
  <c r="AW121" i="3" s="1"/>
  <c r="AS122" i="3"/>
  <c r="AW122" i="3" s="1"/>
  <c r="AS123" i="3"/>
  <c r="AW123" i="3" s="1"/>
  <c r="AS124" i="3"/>
  <c r="AW124" i="3" s="1"/>
  <c r="AS125" i="3"/>
  <c r="AW125" i="3" s="1"/>
  <c r="AS126" i="3"/>
  <c r="AW126" i="3" s="1"/>
  <c r="AS128" i="3"/>
  <c r="AW128" i="3" s="1"/>
  <c r="AS129" i="3"/>
  <c r="AW129" i="3" s="1"/>
  <c r="AS130" i="3"/>
  <c r="AW130" i="3" s="1"/>
  <c r="AS131" i="3"/>
  <c r="AW131" i="3" s="1"/>
  <c r="AS132" i="3"/>
  <c r="AW132" i="3" s="1"/>
  <c r="AS133" i="3"/>
  <c r="AW133" i="3" s="1"/>
  <c r="AS134" i="3"/>
  <c r="AW134" i="3" s="1"/>
  <c r="AS135" i="3"/>
  <c r="AW135" i="3" s="1"/>
  <c r="AS136" i="3"/>
  <c r="AW136" i="3" s="1"/>
  <c r="AS137" i="3"/>
  <c r="AW137" i="3" s="1"/>
  <c r="AS138" i="3"/>
  <c r="AW138" i="3" s="1"/>
  <c r="AS139" i="3"/>
  <c r="AW139" i="3" s="1"/>
  <c r="AS140" i="3"/>
  <c r="AW140" i="3" s="1"/>
  <c r="AS141" i="3"/>
  <c r="AW141" i="3" s="1"/>
  <c r="AS142" i="3"/>
  <c r="AW142" i="3" s="1"/>
  <c r="AS143" i="3"/>
  <c r="AW143" i="3" s="1"/>
  <c r="AS144" i="3"/>
  <c r="AW144" i="3" s="1"/>
  <c r="AS145" i="3"/>
  <c r="AW145" i="3" s="1"/>
  <c r="AS146" i="3"/>
  <c r="AW146" i="3" s="1"/>
  <c r="AS147" i="3"/>
  <c r="AW147" i="3" s="1"/>
  <c r="AS148" i="3"/>
  <c r="AW148" i="3" s="1"/>
  <c r="AS149" i="3"/>
  <c r="AW149" i="3" s="1"/>
  <c r="AS150" i="3"/>
  <c r="AW150" i="3" s="1"/>
  <c r="AS151" i="3"/>
  <c r="AW151" i="3" s="1"/>
  <c r="AS152" i="3"/>
  <c r="AW152" i="3" s="1"/>
  <c r="AS153" i="3"/>
  <c r="AW153" i="3" s="1"/>
  <c r="AS154" i="3"/>
  <c r="AW154" i="3" s="1"/>
  <c r="AS155" i="3"/>
  <c r="AW155" i="3" s="1"/>
  <c r="AS156" i="3"/>
  <c r="AW156" i="3" s="1"/>
  <c r="AS157" i="3"/>
  <c r="AW157" i="3" s="1"/>
  <c r="AS158" i="3"/>
  <c r="AW158" i="3" s="1"/>
  <c r="AS159" i="3"/>
  <c r="AW159" i="3" s="1"/>
  <c r="AS160" i="3"/>
  <c r="AW160" i="3" s="1"/>
  <c r="AS161" i="3"/>
  <c r="AW161" i="3" s="1"/>
  <c r="AS162" i="3"/>
  <c r="AW162" i="3" s="1"/>
  <c r="AS163" i="3"/>
  <c r="AW163" i="3" s="1"/>
  <c r="AS164" i="3"/>
  <c r="AW164" i="3" s="1"/>
  <c r="AS165" i="3"/>
  <c r="AW165" i="3" s="1"/>
  <c r="AS166" i="3"/>
  <c r="AW166" i="3" s="1"/>
  <c r="AS167" i="3"/>
  <c r="AW167" i="3" s="1"/>
  <c r="AS168" i="3"/>
  <c r="AW168" i="3" s="1"/>
  <c r="AS169" i="3"/>
  <c r="AW169" i="3" s="1"/>
  <c r="AS170" i="3"/>
  <c r="AW170" i="3" s="1"/>
  <c r="AS171" i="3"/>
  <c r="AW171" i="3" s="1"/>
  <c r="AS172" i="3"/>
  <c r="AW172" i="3" s="1"/>
  <c r="AS173" i="3"/>
  <c r="AW173" i="3" s="1"/>
  <c r="AS174" i="3"/>
  <c r="AW174" i="3" s="1"/>
  <c r="AS175" i="3"/>
  <c r="AW175" i="3" s="1"/>
  <c r="AS176" i="3"/>
  <c r="AW176" i="3" s="1"/>
  <c r="AS177" i="3"/>
  <c r="AW177" i="3" s="1"/>
  <c r="AS178" i="3"/>
  <c r="AW178" i="3" s="1"/>
  <c r="AS179" i="3"/>
  <c r="AW179" i="3" s="1"/>
  <c r="AS180" i="3"/>
  <c r="AW180" i="3" s="1"/>
  <c r="AS181" i="3"/>
  <c r="AW181" i="3" s="1"/>
  <c r="AS182" i="3"/>
  <c r="AW182" i="3" s="1"/>
  <c r="AS183" i="3"/>
  <c r="AW183" i="3" s="1"/>
  <c r="AS184" i="3"/>
  <c r="AW184" i="3" s="1"/>
  <c r="AS185" i="3"/>
  <c r="AW185" i="3" s="1"/>
  <c r="AS186" i="3"/>
  <c r="AW186" i="3" s="1"/>
  <c r="AS187" i="3"/>
  <c r="AW187" i="3" s="1"/>
  <c r="AS188" i="3"/>
  <c r="AW188" i="3" s="1"/>
  <c r="AS189" i="3"/>
  <c r="AW189" i="3" s="1"/>
  <c r="AS190" i="3"/>
  <c r="AW190" i="3" s="1"/>
  <c r="AS191" i="3"/>
  <c r="AW191" i="3" s="1"/>
  <c r="AS192" i="3"/>
  <c r="AW192" i="3" s="1"/>
  <c r="AS193" i="3"/>
  <c r="AW193" i="3" s="1"/>
  <c r="AS194" i="3"/>
  <c r="AW194" i="3" s="1"/>
  <c r="AS195" i="3"/>
  <c r="AW195" i="3" s="1"/>
  <c r="AS196" i="3"/>
  <c r="AW196" i="3" s="1"/>
  <c r="AS197" i="3"/>
  <c r="AW197" i="3" s="1"/>
  <c r="AS198" i="3"/>
  <c r="AW198" i="3" s="1"/>
  <c r="AS199" i="3"/>
  <c r="AW199" i="3" s="1"/>
  <c r="AS200" i="3"/>
  <c r="AW200" i="3" s="1"/>
  <c r="AS201" i="3"/>
  <c r="AW201" i="3" s="1"/>
  <c r="AS202" i="3"/>
  <c r="AW202" i="3" s="1"/>
  <c r="AS203" i="3"/>
  <c r="AW203" i="3" s="1"/>
  <c r="AS204" i="3"/>
  <c r="AW204" i="3" s="1"/>
  <c r="AS205" i="3"/>
  <c r="AW205" i="3" s="1"/>
  <c r="AS206" i="3"/>
  <c r="AW206" i="3" s="1"/>
  <c r="AS207" i="3"/>
  <c r="AW207" i="3" s="1"/>
  <c r="AS208" i="3"/>
  <c r="AW208" i="3" s="1"/>
  <c r="AS209" i="3"/>
  <c r="AW209" i="3" s="1"/>
  <c r="AS210" i="3"/>
  <c r="AW210" i="3" s="1"/>
  <c r="AS211" i="3"/>
  <c r="AW211" i="3" s="1"/>
  <c r="AS212" i="3"/>
  <c r="AW212" i="3" s="1"/>
  <c r="AS213" i="3"/>
  <c r="AW213" i="3" s="1"/>
  <c r="AS127" i="3"/>
  <c r="AW127" i="3" s="1"/>
  <c r="E17" i="12"/>
  <c r="AG178" i="5" l="1"/>
  <c r="AF178" i="5"/>
  <c r="AG82" i="5"/>
  <c r="AF82" i="5"/>
  <c r="AF144" i="5"/>
  <c r="AG144" i="5"/>
  <c r="AF80" i="5"/>
  <c r="AG80" i="5"/>
  <c r="AF86" i="5"/>
  <c r="AG86" i="5"/>
  <c r="AG122" i="5"/>
  <c r="AF122" i="5"/>
  <c r="AG162" i="5"/>
  <c r="AF162" i="5"/>
  <c r="AG177" i="5"/>
  <c r="AF177" i="5"/>
  <c r="AG81" i="5"/>
  <c r="AF81" i="5"/>
  <c r="AF153" i="5"/>
  <c r="AG153" i="5"/>
  <c r="AG99" i="5"/>
  <c r="AF99" i="5"/>
  <c r="AF189" i="5"/>
  <c r="AG189" i="5"/>
  <c r="AF157" i="5"/>
  <c r="AG157" i="5"/>
  <c r="AF125" i="5"/>
  <c r="AG125" i="5"/>
  <c r="AF104" i="5"/>
  <c r="AG104" i="5"/>
  <c r="AG161" i="5"/>
  <c r="AF161" i="5"/>
  <c r="AG97" i="5"/>
  <c r="AF97" i="5"/>
  <c r="AG197" i="5"/>
  <c r="AF197" i="5"/>
  <c r="AG165" i="5"/>
  <c r="AF165" i="5"/>
  <c r="AG101" i="5"/>
  <c r="AF101" i="5"/>
  <c r="AF201" i="5"/>
  <c r="AG201" i="5"/>
  <c r="AF169" i="5"/>
  <c r="AG169" i="5"/>
  <c r="AF137" i="5"/>
  <c r="AG137" i="5"/>
  <c r="AF105" i="5"/>
  <c r="AG105" i="5"/>
  <c r="AG109" i="5"/>
  <c r="AF109" i="5"/>
  <c r="AG208" i="5"/>
  <c r="AF208" i="5"/>
  <c r="AG202" i="5"/>
  <c r="AF202" i="5"/>
  <c r="AG170" i="5"/>
  <c r="AF170" i="5"/>
  <c r="AG138" i="5"/>
  <c r="AF138" i="5"/>
  <c r="AG196" i="5"/>
  <c r="AF196" i="5"/>
  <c r="AG164" i="5"/>
  <c r="AF164" i="5"/>
  <c r="AG132" i="5"/>
  <c r="AF132" i="5"/>
  <c r="AG116" i="5"/>
  <c r="AF116" i="5"/>
  <c r="AG100" i="5"/>
  <c r="AF100" i="5"/>
  <c r="AG84" i="5"/>
  <c r="AF84" i="5"/>
  <c r="AF91" i="5"/>
  <c r="AG91" i="5"/>
  <c r="AG95" i="5"/>
  <c r="AF95" i="5"/>
  <c r="AG210" i="5"/>
  <c r="AF210" i="5"/>
  <c r="AF128" i="5"/>
  <c r="AG128" i="5"/>
  <c r="AF96" i="5"/>
  <c r="AG96" i="5"/>
  <c r="AG186" i="5"/>
  <c r="AF186" i="5"/>
  <c r="AG194" i="5"/>
  <c r="AF194" i="5"/>
  <c r="AG181" i="5"/>
  <c r="AF181" i="5"/>
  <c r="AG85" i="5"/>
  <c r="AF85" i="5"/>
  <c r="AF121" i="5"/>
  <c r="AG121" i="5"/>
  <c r="AG204" i="5"/>
  <c r="AF204" i="5"/>
  <c r="AF93" i="5"/>
  <c r="AG93" i="5"/>
  <c r="AG200" i="5"/>
  <c r="AF200" i="5"/>
  <c r="AG184" i="5"/>
  <c r="AF184" i="5"/>
  <c r="AG168" i="5"/>
  <c r="AF168" i="5"/>
  <c r="AF152" i="5"/>
  <c r="AG152" i="5"/>
  <c r="AF136" i="5"/>
  <c r="AG136" i="5"/>
  <c r="AF120" i="5"/>
  <c r="AG120" i="5"/>
  <c r="AF88" i="5"/>
  <c r="AG88" i="5"/>
  <c r="AG193" i="5"/>
  <c r="AF193" i="5"/>
  <c r="AG129" i="5"/>
  <c r="AF129" i="5"/>
  <c r="AG133" i="5"/>
  <c r="AF133" i="5"/>
  <c r="AF205" i="5"/>
  <c r="AG205" i="5"/>
  <c r="AF173" i="5"/>
  <c r="AG173" i="5"/>
  <c r="AG141" i="5"/>
  <c r="AF141" i="5"/>
  <c r="AG198" i="5"/>
  <c r="AF198" i="5"/>
  <c r="AG166" i="5"/>
  <c r="AF166" i="5"/>
  <c r="AG134" i="5"/>
  <c r="AF134" i="5"/>
  <c r="AG102" i="5"/>
  <c r="AF102" i="5"/>
  <c r="AG106" i="5"/>
  <c r="AF106" i="5"/>
  <c r="AG206" i="5"/>
  <c r="AF206" i="5"/>
  <c r="AG174" i="5"/>
  <c r="AF174" i="5"/>
  <c r="AF142" i="5"/>
  <c r="AG142" i="5"/>
  <c r="AF110" i="5"/>
  <c r="AG110" i="5"/>
  <c r="AG180" i="5"/>
  <c r="AF180" i="5"/>
  <c r="AG148" i="5"/>
  <c r="AF148" i="5"/>
  <c r="AG187" i="5"/>
  <c r="AF187" i="5"/>
  <c r="AG212" i="5"/>
  <c r="AF212" i="5"/>
  <c r="AG114" i="5"/>
  <c r="AF114" i="5"/>
  <c r="AG176" i="5"/>
  <c r="AF176" i="5"/>
  <c r="AF112" i="5"/>
  <c r="AG112" i="5"/>
  <c r="AG154" i="5"/>
  <c r="AF154" i="5"/>
  <c r="AF94" i="5"/>
  <c r="AG94" i="5"/>
  <c r="AG130" i="5"/>
  <c r="AF130" i="5"/>
  <c r="AG113" i="5"/>
  <c r="AF113" i="5"/>
  <c r="AG149" i="5"/>
  <c r="AF149" i="5"/>
  <c r="AF185" i="5"/>
  <c r="AG185" i="5"/>
  <c r="AG172" i="5"/>
  <c r="AF172" i="5"/>
  <c r="AG146" i="5"/>
  <c r="AF146" i="5"/>
  <c r="AG192" i="5"/>
  <c r="AF192" i="5"/>
  <c r="AG160" i="5"/>
  <c r="AF160" i="5"/>
  <c r="AG182" i="5"/>
  <c r="AF182" i="5"/>
  <c r="AF150" i="5"/>
  <c r="AG150" i="5"/>
  <c r="AG118" i="5"/>
  <c r="AF118" i="5"/>
  <c r="AG90" i="5"/>
  <c r="AF90" i="5"/>
  <c r="AG190" i="5"/>
  <c r="AF190" i="5"/>
  <c r="AG158" i="5"/>
  <c r="AF158" i="5"/>
  <c r="AF126" i="5"/>
  <c r="AG126" i="5"/>
  <c r="AG98" i="5"/>
  <c r="AF98" i="5"/>
  <c r="AG209" i="5"/>
  <c r="AF209" i="5"/>
  <c r="AG145" i="5"/>
  <c r="AF145" i="5"/>
  <c r="AG117" i="5"/>
  <c r="AF117" i="5"/>
  <c r="AF89" i="5"/>
  <c r="AG89" i="5"/>
  <c r="AG188" i="5"/>
  <c r="AF188" i="5"/>
  <c r="AG156" i="5"/>
  <c r="AF156" i="5"/>
  <c r="AG140" i="5"/>
  <c r="AF140" i="5"/>
  <c r="AG124" i="5"/>
  <c r="AF124" i="5"/>
  <c r="AG108" i="5"/>
  <c r="AF108" i="5"/>
  <c r="AG92" i="5"/>
  <c r="AF92" i="5"/>
  <c r="AG155" i="5"/>
  <c r="AF155" i="5"/>
  <c r="AV213" i="3"/>
  <c r="AV207" i="3"/>
  <c r="AV203" i="3"/>
  <c r="AV199" i="3"/>
  <c r="AV195" i="3"/>
  <c r="AV191" i="3"/>
  <c r="AV187" i="3"/>
  <c r="AV183" i="3"/>
  <c r="AV179" i="3"/>
  <c r="AV175" i="3"/>
  <c r="AV171" i="3"/>
  <c r="AV167" i="3"/>
  <c r="AV163" i="3"/>
  <c r="AV159" i="3"/>
  <c r="AV155" i="3"/>
  <c r="AV151" i="3"/>
  <c r="AV147" i="3"/>
  <c r="AV143" i="3"/>
  <c r="AV139" i="3"/>
  <c r="AV137" i="3"/>
  <c r="AV135" i="3"/>
  <c r="AV133" i="3"/>
  <c r="AV129" i="3"/>
  <c r="AV126" i="3"/>
  <c r="AV124" i="3"/>
  <c r="AV122" i="3"/>
  <c r="AV120" i="3"/>
  <c r="AV118" i="3"/>
  <c r="AV116" i="3"/>
  <c r="AV114" i="3"/>
  <c r="AV112" i="3"/>
  <c r="AV110" i="3"/>
  <c r="AV108" i="3"/>
  <c r="AV106" i="3"/>
  <c r="AV104" i="3"/>
  <c r="AV102" i="3"/>
  <c r="AV100" i="3"/>
  <c r="AV98" i="3"/>
  <c r="AV96" i="3"/>
  <c r="AV94" i="3"/>
  <c r="AV92" i="3"/>
  <c r="AV90" i="3"/>
  <c r="AV88" i="3"/>
  <c r="AV86" i="3"/>
  <c r="AV84" i="3"/>
  <c r="AV82" i="3"/>
  <c r="AV80" i="3"/>
  <c r="AV78" i="3"/>
  <c r="AV76" i="3"/>
  <c r="AV74" i="3"/>
  <c r="AV72" i="3"/>
  <c r="AV70" i="3"/>
  <c r="AV68" i="3"/>
  <c r="AV66" i="3"/>
  <c r="AV64" i="3"/>
  <c r="AV62" i="3"/>
  <c r="AV60" i="3"/>
  <c r="AV58" i="3"/>
  <c r="AV56" i="3"/>
  <c r="AV54" i="3"/>
  <c r="AV211" i="3"/>
  <c r="AV209" i="3"/>
  <c r="AV205" i="3"/>
  <c r="AV201" i="3"/>
  <c r="AV197" i="3"/>
  <c r="AV193" i="3"/>
  <c r="AV189" i="3"/>
  <c r="AV185" i="3"/>
  <c r="AV181" i="3"/>
  <c r="AV177" i="3"/>
  <c r="AV173" i="3"/>
  <c r="AV169" i="3"/>
  <c r="AV165" i="3"/>
  <c r="AV161" i="3"/>
  <c r="AV157" i="3"/>
  <c r="AV153" i="3"/>
  <c r="AV149" i="3"/>
  <c r="AV145" i="3"/>
  <c r="AV141" i="3"/>
  <c r="AV131" i="3"/>
  <c r="AV127" i="3"/>
  <c r="AV210" i="3"/>
  <c r="AV206" i="3"/>
  <c r="AV202" i="3"/>
  <c r="AV198" i="3"/>
  <c r="AV194" i="3"/>
  <c r="AV190" i="3"/>
  <c r="AV184" i="3"/>
  <c r="AV180" i="3"/>
  <c r="AV176" i="3"/>
  <c r="AV172" i="3"/>
  <c r="AV168" i="3"/>
  <c r="AV164" i="3"/>
  <c r="AV160" i="3"/>
  <c r="AV156" i="3"/>
  <c r="AV152" i="3"/>
  <c r="AV146" i="3"/>
  <c r="AV144" i="3"/>
  <c r="AV140" i="3"/>
  <c r="AV136" i="3"/>
  <c r="AV132" i="3"/>
  <c r="AV130" i="3"/>
  <c r="AV128" i="3"/>
  <c r="AV125" i="3"/>
  <c r="AV123" i="3"/>
  <c r="AV121" i="3"/>
  <c r="AV117" i="3"/>
  <c r="AV115" i="3"/>
  <c r="AV113" i="3"/>
  <c r="AV111" i="3"/>
  <c r="AV109" i="3"/>
  <c r="AV107" i="3"/>
  <c r="AV105" i="3"/>
  <c r="AV103" i="3"/>
  <c r="AV101" i="3"/>
  <c r="AV99" i="3"/>
  <c r="AV97" i="3"/>
  <c r="AV95" i="3"/>
  <c r="AV93" i="3"/>
  <c r="AV91" i="3"/>
  <c r="AV89" i="3"/>
  <c r="AV87" i="3"/>
  <c r="AV85" i="3"/>
  <c r="AV83" i="3"/>
  <c r="AV81" i="3"/>
  <c r="AV79" i="3"/>
  <c r="AV77" i="3"/>
  <c r="AV75" i="3"/>
  <c r="AV73" i="3"/>
  <c r="AV71" i="3"/>
  <c r="AV69" i="3"/>
  <c r="AV67" i="3"/>
  <c r="AV65" i="3"/>
  <c r="AV63" i="3"/>
  <c r="AV61" i="3"/>
  <c r="AV59" i="3"/>
  <c r="AV57" i="3"/>
  <c r="AV55" i="3"/>
  <c r="AV53" i="3"/>
  <c r="AV212" i="3"/>
  <c r="AV208" i="3"/>
  <c r="AV204" i="3"/>
  <c r="AV200" i="3"/>
  <c r="AV196" i="3"/>
  <c r="AV192" i="3"/>
  <c r="AV188" i="3"/>
  <c r="AV186" i="3"/>
  <c r="AV182" i="3"/>
  <c r="AV178" i="3"/>
  <c r="AV174" i="3"/>
  <c r="AV170" i="3"/>
  <c r="AV166" i="3"/>
  <c r="AV162" i="3"/>
  <c r="AV158" i="3"/>
  <c r="AV154" i="3"/>
  <c r="AV150" i="3"/>
  <c r="AV148" i="3"/>
  <c r="AV142" i="3"/>
  <c r="AV138" i="3"/>
  <c r="AV134" i="3"/>
  <c r="AV119" i="3"/>
  <c r="V5" i="14"/>
  <c r="W5" i="14"/>
  <c r="X5" i="14"/>
  <c r="Y5" i="14"/>
  <c r="Z5" i="14"/>
  <c r="AA5" i="14"/>
  <c r="AB5" i="14"/>
  <c r="AC5" i="14"/>
  <c r="AD5" i="14"/>
  <c r="AE5" i="14"/>
  <c r="AF5" i="14"/>
  <c r="AG5" i="14"/>
  <c r="U5" i="14"/>
  <c r="T5" i="14"/>
  <c r="AI5" i="3"/>
  <c r="AJ5" i="3"/>
  <c r="AK5" i="3"/>
  <c r="AL5" i="3"/>
  <c r="AM5" i="3"/>
  <c r="AN5" i="3"/>
  <c r="AO5" i="3"/>
  <c r="AP5" i="3"/>
  <c r="AQ5" i="3"/>
  <c r="AR5" i="3"/>
  <c r="AS5" i="3"/>
  <c r="AT5" i="3"/>
  <c r="AH5" i="3"/>
  <c r="AG5" i="3"/>
  <c r="W5" i="5"/>
  <c r="X5" i="5"/>
  <c r="Y5" i="5"/>
  <c r="Z5" i="5"/>
  <c r="AA5" i="5"/>
  <c r="AB5" i="5"/>
  <c r="AC5" i="5"/>
  <c r="AD5" i="5"/>
  <c r="AE5" i="5"/>
  <c r="AF5" i="5"/>
  <c r="AG5" i="5"/>
  <c r="AH5" i="5"/>
  <c r="V5" i="5"/>
  <c r="U5" i="5"/>
  <c r="V5" i="13"/>
  <c r="W5" i="13"/>
  <c r="X5" i="13"/>
  <c r="Y5" i="13"/>
  <c r="Z5" i="13"/>
  <c r="AA5" i="13"/>
  <c r="AB5" i="13"/>
  <c r="AC5" i="13"/>
  <c r="AD5" i="13"/>
  <c r="AE5" i="13"/>
  <c r="AF5" i="13"/>
  <c r="AG5" i="13"/>
  <c r="U5" i="13"/>
  <c r="T5" i="13"/>
  <c r="F12" i="11"/>
  <c r="F17" i="11" s="1"/>
  <c r="E11" i="4" l="1"/>
  <c r="I6" i="15" l="1"/>
  <c r="T11" i="2" l="1"/>
  <c r="X14" i="13"/>
  <c r="Y14" i="5"/>
  <c r="AN15" i="3"/>
  <c r="AP15" i="3" s="1"/>
  <c r="AN16" i="3"/>
  <c r="AP16" i="3" s="1"/>
  <c r="X14" i="14"/>
  <c r="Z14" i="14" s="1"/>
  <c r="AG6" i="14"/>
  <c r="AF6" i="14"/>
  <c r="AE6" i="14"/>
  <c r="AD6" i="14"/>
  <c r="AC6" i="14"/>
  <c r="AB6" i="14"/>
  <c r="AA6" i="14"/>
  <c r="Z6" i="14"/>
  <c r="Y6" i="14"/>
  <c r="X6" i="14"/>
  <c r="W6" i="14"/>
  <c r="V6" i="14"/>
  <c r="U6" i="14"/>
  <c r="T6" i="14"/>
  <c r="S6" i="14"/>
  <c r="AG4" i="14"/>
  <c r="AF4" i="14"/>
  <c r="AE4" i="14"/>
  <c r="AD4" i="14"/>
  <c r="AC4" i="14"/>
  <c r="AB4" i="14"/>
  <c r="AA4" i="14"/>
  <c r="Z4" i="14"/>
  <c r="Y4" i="14"/>
  <c r="X4" i="14"/>
  <c r="W4" i="14"/>
  <c r="V4" i="14"/>
  <c r="U4" i="14"/>
  <c r="T4" i="14"/>
  <c r="S4" i="14"/>
  <c r="AT6" i="3"/>
  <c r="AS6" i="3"/>
  <c r="AR6" i="3"/>
  <c r="AQ6" i="3"/>
  <c r="AP6" i="3"/>
  <c r="AO6" i="3"/>
  <c r="AN6" i="3"/>
  <c r="AM6" i="3"/>
  <c r="AL6" i="3"/>
  <c r="AK6" i="3"/>
  <c r="AJ6" i="3"/>
  <c r="AI6" i="3"/>
  <c r="AH6" i="3"/>
  <c r="AG6" i="3"/>
  <c r="AF6" i="3"/>
  <c r="AT4" i="3"/>
  <c r="AS4" i="3"/>
  <c r="AR4" i="3"/>
  <c r="AQ4" i="3"/>
  <c r="AP4" i="3"/>
  <c r="AO4" i="3"/>
  <c r="AN4" i="3"/>
  <c r="AM4" i="3"/>
  <c r="AL4" i="3"/>
  <c r="AK4" i="3"/>
  <c r="AJ4" i="3"/>
  <c r="AI4" i="3"/>
  <c r="AH4" i="3"/>
  <c r="AG4" i="3"/>
  <c r="AF4" i="3"/>
  <c r="AH6" i="5"/>
  <c r="AG6" i="5"/>
  <c r="AF6" i="5"/>
  <c r="AE6" i="5"/>
  <c r="AD6" i="5"/>
  <c r="AC6" i="5"/>
  <c r="AB6" i="5"/>
  <c r="AA6" i="5"/>
  <c r="Z6" i="5"/>
  <c r="Y6" i="5"/>
  <c r="X6" i="5"/>
  <c r="W6" i="5"/>
  <c r="V6" i="5"/>
  <c r="U6" i="5"/>
  <c r="T6" i="5"/>
  <c r="AH4" i="5"/>
  <c r="AG4" i="5"/>
  <c r="AF4" i="5"/>
  <c r="AE4" i="5"/>
  <c r="AD4" i="5"/>
  <c r="AC4" i="5"/>
  <c r="AB4" i="5"/>
  <c r="AA4" i="5"/>
  <c r="Z4" i="5"/>
  <c r="Y4" i="5"/>
  <c r="X4" i="5"/>
  <c r="W4" i="5"/>
  <c r="V4" i="5"/>
  <c r="U4" i="5"/>
  <c r="T4" i="5"/>
  <c r="AG6" i="13"/>
  <c r="AF6" i="13"/>
  <c r="AE6" i="13"/>
  <c r="AD6" i="13"/>
  <c r="AC6" i="13"/>
  <c r="AB6" i="13"/>
  <c r="AA6" i="13"/>
  <c r="Z6" i="13"/>
  <c r="Y6" i="13"/>
  <c r="X6" i="13"/>
  <c r="W6" i="13"/>
  <c r="V6" i="13"/>
  <c r="U6" i="13"/>
  <c r="T6" i="13"/>
  <c r="S6" i="13"/>
  <c r="AG4" i="13"/>
  <c r="AF4" i="13"/>
  <c r="AE4" i="13"/>
  <c r="AD4" i="13"/>
  <c r="AC4" i="13"/>
  <c r="AB4" i="13"/>
  <c r="AA4" i="13"/>
  <c r="Z4" i="13"/>
  <c r="Y4" i="13"/>
  <c r="X4" i="13"/>
  <c r="W4" i="13"/>
  <c r="V4" i="13"/>
  <c r="U4" i="13"/>
  <c r="T4" i="13"/>
  <c r="S4" i="13"/>
  <c r="AJ5" i="2"/>
  <c r="AJ3" i="2"/>
  <c r="AI5" i="2"/>
  <c r="AI3" i="2"/>
  <c r="AH5" i="2"/>
  <c r="AH3" i="2"/>
  <c r="AG5" i="2"/>
  <c r="AG3" i="2"/>
  <c r="AF5" i="2"/>
  <c r="AF3" i="2"/>
  <c r="AE5" i="2"/>
  <c r="AE3" i="2"/>
  <c r="AD5" i="2"/>
  <c r="AD3" i="2"/>
  <c r="AC5" i="2"/>
  <c r="AC3" i="2"/>
  <c r="AB5" i="2"/>
  <c r="AB3" i="2"/>
  <c r="AA5" i="2"/>
  <c r="AA3" i="2"/>
  <c r="Z5" i="2"/>
  <c r="Z3" i="2"/>
  <c r="Y5" i="2"/>
  <c r="Y3" i="2"/>
  <c r="X5" i="2"/>
  <c r="X3" i="2"/>
  <c r="W5" i="2"/>
  <c r="W3" i="2"/>
  <c r="V5" i="2"/>
  <c r="V3" i="2"/>
  <c r="AB15" i="13" l="1"/>
  <c r="AB16" i="13"/>
  <c r="AB17" i="13"/>
  <c r="AB18" i="13"/>
  <c r="AB19" i="13"/>
  <c r="AB20" i="13"/>
  <c r="AB21" i="13"/>
  <c r="AB22" i="13"/>
  <c r="AB23" i="13"/>
  <c r="AB24" i="13"/>
  <c r="AB25" i="13"/>
  <c r="AB26" i="13"/>
  <c r="AB27" i="13"/>
  <c r="AB28" i="13"/>
  <c r="AB29" i="13"/>
  <c r="AB30" i="13"/>
  <c r="AB31" i="13"/>
  <c r="AB32" i="13"/>
  <c r="AB33" i="13"/>
  <c r="AB34" i="13"/>
  <c r="AB35" i="13"/>
  <c r="AB36" i="13"/>
  <c r="AB37" i="13"/>
  <c r="AB38" i="13"/>
  <c r="AB39" i="13"/>
  <c r="AB40" i="13"/>
  <c r="AB41" i="13"/>
  <c r="AA14" i="5"/>
  <c r="AA15" i="5"/>
  <c r="AA16" i="5"/>
  <c r="AA17" i="5"/>
  <c r="AA18" i="5"/>
  <c r="AA19" i="5"/>
  <c r="AA20" i="5"/>
  <c r="AA21" i="5"/>
  <c r="AA22" i="5"/>
  <c r="AA23" i="5"/>
  <c r="AA24" i="5"/>
  <c r="AA25" i="5"/>
  <c r="AA26" i="5"/>
  <c r="AA27" i="5"/>
  <c r="AA28" i="5"/>
  <c r="AA29" i="5"/>
  <c r="AA30" i="5"/>
  <c r="AA31" i="5"/>
  <c r="AA32" i="5"/>
  <c r="AA33" i="5"/>
  <c r="AA34" i="5"/>
  <c r="AA35" i="5"/>
  <c r="AA36" i="5"/>
  <c r="AA37" i="5"/>
  <c r="AA38" i="5"/>
  <c r="AA39" i="5"/>
  <c r="AA40" i="5"/>
  <c r="AA41" i="5"/>
  <c r="AA42" i="5"/>
  <c r="AA43" i="5"/>
  <c r="AA44" i="5"/>
  <c r="AA45" i="5"/>
  <c r="AA46" i="5"/>
  <c r="AA47" i="5"/>
  <c r="AA48" i="5"/>
  <c r="AA49" i="5"/>
  <c r="AA50" i="5"/>
  <c r="AA51" i="5"/>
  <c r="AA52" i="5"/>
  <c r="AA53" i="5"/>
  <c r="AA54" i="5"/>
  <c r="AA55" i="5"/>
  <c r="AA56" i="5"/>
  <c r="AA57" i="5"/>
  <c r="AA58" i="5"/>
  <c r="AA59" i="5"/>
  <c r="AA60" i="5"/>
  <c r="AA61" i="5"/>
  <c r="AA62" i="5"/>
  <c r="AA63" i="5"/>
  <c r="AA64" i="5"/>
  <c r="AA65" i="5"/>
  <c r="AA66" i="5"/>
  <c r="AA67" i="5"/>
  <c r="AA68" i="5"/>
  <c r="AA69" i="5"/>
  <c r="AA70" i="5"/>
  <c r="AA71" i="5"/>
  <c r="AA72" i="5"/>
  <c r="AA73" i="5"/>
  <c r="AA74" i="5"/>
  <c r="AA75" i="5"/>
  <c r="AA76" i="5"/>
  <c r="AA77" i="5"/>
  <c r="AA78" i="5"/>
  <c r="AA13" i="5"/>
  <c r="AR15" i="3"/>
  <c r="AR16" i="3"/>
  <c r="Z13" i="14"/>
  <c r="AR36" i="3" l="1"/>
  <c r="AR28" i="3"/>
  <c r="AR24" i="3"/>
  <c r="AR39" i="3"/>
  <c r="AR35" i="3"/>
  <c r="AR31" i="3"/>
  <c r="AR27" i="3"/>
  <c r="AR23" i="3"/>
  <c r="AR19" i="3"/>
  <c r="AR52" i="3"/>
  <c r="AR38" i="3"/>
  <c r="AR34" i="3"/>
  <c r="AR30" i="3"/>
  <c r="AR26" i="3"/>
  <c r="AR22" i="3"/>
  <c r="AR18" i="3"/>
  <c r="AR40" i="3"/>
  <c r="AR32" i="3"/>
  <c r="AR20" i="3"/>
  <c r="AR41" i="3"/>
  <c r="AR37" i="3"/>
  <c r="AR33" i="3"/>
  <c r="AR29" i="3"/>
  <c r="AR25" i="3"/>
  <c r="AR21" i="3"/>
  <c r="AR17" i="3"/>
  <c r="AC73" i="5"/>
  <c r="AC57" i="5"/>
  <c r="AC45" i="5"/>
  <c r="AC29" i="5"/>
  <c r="AC17" i="5"/>
  <c r="AC76" i="5"/>
  <c r="AC72" i="5"/>
  <c r="AC68" i="5"/>
  <c r="AC64" i="5"/>
  <c r="AC60" i="5"/>
  <c r="AC56" i="5"/>
  <c r="AC52" i="5"/>
  <c r="AC48" i="5"/>
  <c r="AC44" i="5"/>
  <c r="AC40" i="5"/>
  <c r="AC36" i="5"/>
  <c r="AC32" i="5"/>
  <c r="AC28" i="5"/>
  <c r="AC24" i="5"/>
  <c r="AC20" i="5"/>
  <c r="AC16" i="5"/>
  <c r="AC77" i="5"/>
  <c r="AC65" i="5"/>
  <c r="AC53" i="5"/>
  <c r="AC41" i="5"/>
  <c r="AC33" i="5"/>
  <c r="AC25" i="5"/>
  <c r="AC75" i="5"/>
  <c r="AC71" i="5"/>
  <c r="AC67" i="5"/>
  <c r="AC63" i="5"/>
  <c r="AC59" i="5"/>
  <c r="AC55" i="5"/>
  <c r="AC51" i="5"/>
  <c r="AC47" i="5"/>
  <c r="AC43" i="5"/>
  <c r="AC39" i="5"/>
  <c r="AC35" i="5"/>
  <c r="AC31" i="5"/>
  <c r="AC27" i="5"/>
  <c r="AC23" i="5"/>
  <c r="AC19" i="5"/>
  <c r="AC15" i="5"/>
  <c r="AC69" i="5"/>
  <c r="AC61" i="5"/>
  <c r="AC49" i="5"/>
  <c r="AC37" i="5"/>
  <c r="AC21" i="5"/>
  <c r="AC78" i="5"/>
  <c r="AC74" i="5"/>
  <c r="AC70" i="5"/>
  <c r="AC66" i="5"/>
  <c r="AC62" i="5"/>
  <c r="AC58" i="5"/>
  <c r="AC54" i="5"/>
  <c r="AC50" i="5"/>
  <c r="AC46" i="5"/>
  <c r="AC42" i="5"/>
  <c r="AC38" i="5"/>
  <c r="AC34" i="5"/>
  <c r="AC30" i="5"/>
  <c r="AC26" i="5"/>
  <c r="AC22" i="5"/>
  <c r="AC18" i="5"/>
  <c r="AR14" i="3"/>
  <c r="AB226" i="14"/>
  <c r="AB218" i="14"/>
  <c r="AB210" i="14"/>
  <c r="AB202" i="14"/>
  <c r="AB194" i="14"/>
  <c r="AB186" i="14"/>
  <c r="AB178" i="14"/>
  <c r="AB170" i="14"/>
  <c r="AB162" i="14"/>
  <c r="AB154" i="14"/>
  <c r="AB146" i="14"/>
  <c r="AB138" i="14"/>
  <c r="AB130" i="14"/>
  <c r="AB122" i="14"/>
  <c r="AB114" i="14"/>
  <c r="AB106" i="14"/>
  <c r="AB86" i="14"/>
  <c r="AB225" i="14"/>
  <c r="AB217" i="14"/>
  <c r="AB209" i="14"/>
  <c r="AB201" i="14"/>
  <c r="AB193" i="14"/>
  <c r="AB181" i="14"/>
  <c r="AB173" i="14"/>
  <c r="AB165" i="14"/>
  <c r="AB157" i="14"/>
  <c r="AB149" i="14"/>
  <c r="AB141" i="14"/>
  <c r="AB133" i="14"/>
  <c r="AB125" i="14"/>
  <c r="AB117" i="14"/>
  <c r="AB109" i="14"/>
  <c r="AB101" i="14"/>
  <c r="AB93" i="14"/>
  <c r="AB85" i="14"/>
  <c r="AB77" i="14"/>
  <c r="AB69" i="14"/>
  <c r="AB61" i="14"/>
  <c r="AB57" i="14"/>
  <c r="AB49" i="14"/>
  <c r="AB41" i="14"/>
  <c r="AB33" i="14"/>
  <c r="AB29" i="14"/>
  <c r="AB21" i="14"/>
  <c r="AB17" i="14"/>
  <c r="AB232" i="14"/>
  <c r="AB228" i="14"/>
  <c r="AB224" i="14"/>
  <c r="AB220" i="14"/>
  <c r="AB216" i="14"/>
  <c r="AB212" i="14"/>
  <c r="AB208" i="14"/>
  <c r="AB204" i="14"/>
  <c r="AB200" i="14"/>
  <c r="AB196" i="14"/>
  <c r="AB192" i="14"/>
  <c r="AB188" i="14"/>
  <c r="AB184" i="14"/>
  <c r="AB180" i="14"/>
  <c r="AB176" i="14"/>
  <c r="AB172" i="14"/>
  <c r="AB168" i="14"/>
  <c r="AB164" i="14"/>
  <c r="AB160" i="14"/>
  <c r="AB156" i="14"/>
  <c r="AB152" i="14"/>
  <c r="AB148" i="14"/>
  <c r="AB144" i="14"/>
  <c r="AB140" i="14"/>
  <c r="AB136" i="14"/>
  <c r="AB132" i="14"/>
  <c r="AB128" i="14"/>
  <c r="AB124" i="14"/>
  <c r="AB120" i="14"/>
  <c r="AB116" i="14"/>
  <c r="AB112" i="14"/>
  <c r="AB108" i="14"/>
  <c r="AB104" i="14"/>
  <c r="AB100" i="14"/>
  <c r="AB96" i="14"/>
  <c r="AB92" i="14"/>
  <c r="AB88" i="14"/>
  <c r="AB84" i="14"/>
  <c r="AB80" i="14"/>
  <c r="AB76" i="14"/>
  <c r="AB72" i="14"/>
  <c r="AB68" i="14"/>
  <c r="AB64" i="14"/>
  <c r="AB60" i="14"/>
  <c r="AB56" i="14"/>
  <c r="AB52" i="14"/>
  <c r="AB48" i="14"/>
  <c r="AB44" i="14"/>
  <c r="AB40" i="14"/>
  <c r="AB36" i="14"/>
  <c r="AB32" i="14"/>
  <c r="AB28" i="14"/>
  <c r="AB24" i="14"/>
  <c r="AB20" i="14"/>
  <c r="AB16" i="14"/>
  <c r="AB230" i="14"/>
  <c r="AB222" i="14"/>
  <c r="AB214" i="14"/>
  <c r="AB206" i="14"/>
  <c r="AB198" i="14"/>
  <c r="AB190" i="14"/>
  <c r="AB182" i="14"/>
  <c r="AB174" i="14"/>
  <c r="AB166" i="14"/>
  <c r="AB158" i="14"/>
  <c r="AB150" i="14"/>
  <c r="AB142" i="14"/>
  <c r="AB134" i="14"/>
  <c r="AB126" i="14"/>
  <c r="AB118" i="14"/>
  <c r="AB110" i="14"/>
  <c r="AB102" i="14"/>
  <c r="AB98" i="14"/>
  <c r="AB94" i="14"/>
  <c r="AB90" i="14"/>
  <c r="AB82" i="14"/>
  <c r="AB78" i="14"/>
  <c r="AB74" i="14"/>
  <c r="AB70" i="14"/>
  <c r="AB66" i="14"/>
  <c r="AB62" i="14"/>
  <c r="AB58" i="14"/>
  <c r="AB54" i="14"/>
  <c r="AB50" i="14"/>
  <c r="AB46" i="14"/>
  <c r="AB42" i="14"/>
  <c r="AB38" i="14"/>
  <c r="AB34" i="14"/>
  <c r="AB30" i="14"/>
  <c r="AB26" i="14"/>
  <c r="AB22" i="14"/>
  <c r="AB18" i="14"/>
  <c r="AB229" i="14"/>
  <c r="AB221" i="14"/>
  <c r="AB213" i="14"/>
  <c r="AB205" i="14"/>
  <c r="AB197" i="14"/>
  <c r="AB189" i="14"/>
  <c r="AB185" i="14"/>
  <c r="AB177" i="14"/>
  <c r="AB169" i="14"/>
  <c r="AB161" i="14"/>
  <c r="AB153" i="14"/>
  <c r="AB145" i="14"/>
  <c r="AB137" i="14"/>
  <c r="AB129" i="14"/>
  <c r="AB121" i="14"/>
  <c r="AB113" i="14"/>
  <c r="AB105" i="14"/>
  <c r="AB97" i="14"/>
  <c r="AB89" i="14"/>
  <c r="AB81" i="14"/>
  <c r="AB73" i="14"/>
  <c r="AB65" i="14"/>
  <c r="AB53" i="14"/>
  <c r="AB45" i="14"/>
  <c r="AB37" i="14"/>
  <c r="AB25" i="14"/>
  <c r="AB231" i="14"/>
  <c r="AB227" i="14"/>
  <c r="AB223" i="14"/>
  <c r="AB219" i="14"/>
  <c r="AB215" i="14"/>
  <c r="AB211" i="14"/>
  <c r="AB207" i="14"/>
  <c r="AB203" i="14"/>
  <c r="AB199" i="14"/>
  <c r="AB195" i="14"/>
  <c r="AB191" i="14"/>
  <c r="AB187" i="14"/>
  <c r="AB183" i="14"/>
  <c r="AB179" i="14"/>
  <c r="AB175" i="14"/>
  <c r="AB171" i="14"/>
  <c r="AB167" i="14"/>
  <c r="AB163" i="14"/>
  <c r="AB159" i="14"/>
  <c r="AB155" i="14"/>
  <c r="AB151" i="14"/>
  <c r="AB147" i="14"/>
  <c r="AB143" i="14"/>
  <c r="AB139" i="14"/>
  <c r="AB135" i="14"/>
  <c r="AB131" i="14"/>
  <c r="AB127" i="14"/>
  <c r="AB123" i="14"/>
  <c r="AB119" i="14"/>
  <c r="AB115" i="14"/>
  <c r="AB111" i="14"/>
  <c r="AB107" i="14"/>
  <c r="AB103" i="14"/>
  <c r="AB99" i="14"/>
  <c r="AB95" i="14"/>
  <c r="AB91" i="14"/>
  <c r="AB87" i="14"/>
  <c r="AB83" i="14"/>
  <c r="AB79" i="14"/>
  <c r="AB75" i="14"/>
  <c r="AB71" i="14"/>
  <c r="AB67" i="14"/>
  <c r="AB63" i="14"/>
  <c r="AB59" i="14"/>
  <c r="AB55" i="14"/>
  <c r="AB51" i="14"/>
  <c r="AB47" i="14"/>
  <c r="AB43" i="14"/>
  <c r="AB39" i="14"/>
  <c r="AB35" i="14"/>
  <c r="AB31" i="14"/>
  <c r="AB27" i="14"/>
  <c r="AB23" i="14"/>
  <c r="AB19" i="14"/>
  <c r="AB15" i="14"/>
  <c r="G6" i="15"/>
  <c r="C6" i="15"/>
  <c r="C5" i="15"/>
  <c r="C4" i="15"/>
  <c r="AR10" i="3" l="1"/>
  <c r="L10" i="11" s="1"/>
  <c r="O15" i="14"/>
  <c r="O16" i="14"/>
  <c r="O17" i="14"/>
  <c r="O18" i="14"/>
  <c r="O19" i="14"/>
  <c r="O20" i="14"/>
  <c r="O21" i="14"/>
  <c r="O22" i="14"/>
  <c r="O23" i="14"/>
  <c r="O24" i="14"/>
  <c r="O25" i="14"/>
  <c r="O26" i="14"/>
  <c r="O27" i="14"/>
  <c r="O28" i="14"/>
  <c r="O29" i="14"/>
  <c r="O30" i="14"/>
  <c r="O31" i="14"/>
  <c r="O32" i="14"/>
  <c r="O33" i="14"/>
  <c r="O34" i="14"/>
  <c r="O35" i="14"/>
  <c r="O36" i="14"/>
  <c r="O37" i="14"/>
  <c r="O38" i="14"/>
  <c r="O39" i="14"/>
  <c r="O40" i="14"/>
  <c r="O41" i="14"/>
  <c r="O42" i="14"/>
  <c r="O43" i="14"/>
  <c r="O44" i="14"/>
  <c r="O45" i="14"/>
  <c r="O46" i="14"/>
  <c r="O47" i="14"/>
  <c r="O48" i="14"/>
  <c r="O49" i="14"/>
  <c r="O50" i="14"/>
  <c r="O51" i="14"/>
  <c r="O52" i="14"/>
  <c r="O53" i="14"/>
  <c r="O54" i="14"/>
  <c r="O55" i="14"/>
  <c r="O56" i="14"/>
  <c r="O57" i="14"/>
  <c r="O58" i="14"/>
  <c r="O59" i="14"/>
  <c r="O60" i="14"/>
  <c r="O61" i="14"/>
  <c r="O62" i="14"/>
  <c r="O63" i="14"/>
  <c r="O64" i="14"/>
  <c r="O65" i="14"/>
  <c r="O66" i="14"/>
  <c r="O67" i="14"/>
  <c r="O68" i="14"/>
  <c r="O69" i="14"/>
  <c r="O70" i="14"/>
  <c r="O71" i="14"/>
  <c r="O72" i="14"/>
  <c r="O73" i="14"/>
  <c r="O74" i="14"/>
  <c r="O75" i="14"/>
  <c r="O76" i="14"/>
  <c r="O77" i="14"/>
  <c r="O78" i="14"/>
  <c r="O79" i="14"/>
  <c r="O80" i="14"/>
  <c r="O81" i="14"/>
  <c r="O82" i="14"/>
  <c r="O83" i="14"/>
  <c r="O84" i="14"/>
  <c r="O85" i="14"/>
  <c r="O86" i="14"/>
  <c r="O87" i="14"/>
  <c r="O88" i="14"/>
  <c r="O89" i="14"/>
  <c r="O90" i="14"/>
  <c r="O91" i="14"/>
  <c r="O92" i="14"/>
  <c r="O93" i="14"/>
  <c r="O94" i="14"/>
  <c r="O95" i="14"/>
  <c r="O96" i="14"/>
  <c r="O97" i="14"/>
  <c r="O98" i="14"/>
  <c r="O99" i="14"/>
  <c r="O100" i="14"/>
  <c r="O101" i="14"/>
  <c r="O102" i="14"/>
  <c r="O103" i="14"/>
  <c r="O104" i="14"/>
  <c r="O105" i="14"/>
  <c r="O106" i="14"/>
  <c r="O107" i="14"/>
  <c r="O108" i="14"/>
  <c r="O109" i="14"/>
  <c r="O110" i="14"/>
  <c r="O111" i="14"/>
  <c r="O112" i="14"/>
  <c r="O113" i="14"/>
  <c r="O114" i="14"/>
  <c r="O115" i="14"/>
  <c r="O116" i="14"/>
  <c r="O117" i="14"/>
  <c r="O118" i="14"/>
  <c r="O119" i="14"/>
  <c r="O120" i="14"/>
  <c r="O121" i="14"/>
  <c r="O122" i="14"/>
  <c r="O123" i="14"/>
  <c r="O124" i="14"/>
  <c r="O125" i="14"/>
  <c r="O126" i="14"/>
  <c r="O127" i="14"/>
  <c r="O128" i="14"/>
  <c r="O129" i="14"/>
  <c r="O130" i="14"/>
  <c r="O131" i="14"/>
  <c r="O132" i="14"/>
  <c r="O133" i="14"/>
  <c r="O134" i="14"/>
  <c r="O135" i="14"/>
  <c r="O136" i="14"/>
  <c r="O137" i="14"/>
  <c r="O138" i="14"/>
  <c r="O139" i="14"/>
  <c r="O140" i="14"/>
  <c r="O141" i="14"/>
  <c r="O142" i="14"/>
  <c r="O143" i="14"/>
  <c r="O144" i="14"/>
  <c r="O145" i="14"/>
  <c r="O146" i="14"/>
  <c r="O147" i="14"/>
  <c r="O148" i="14"/>
  <c r="O149" i="14"/>
  <c r="O150" i="14"/>
  <c r="O151" i="14"/>
  <c r="O152" i="14"/>
  <c r="O153" i="14"/>
  <c r="O154" i="14"/>
  <c r="O155" i="14"/>
  <c r="O156" i="14"/>
  <c r="O157" i="14"/>
  <c r="O158" i="14"/>
  <c r="O159" i="14"/>
  <c r="O160" i="14"/>
  <c r="O161" i="14"/>
  <c r="O162" i="14"/>
  <c r="O163" i="14"/>
  <c r="O164" i="14"/>
  <c r="O165" i="14"/>
  <c r="O166" i="14"/>
  <c r="O167" i="14"/>
  <c r="O168" i="14"/>
  <c r="O169" i="14"/>
  <c r="O170" i="14"/>
  <c r="O171" i="14"/>
  <c r="O172" i="14"/>
  <c r="O173" i="14"/>
  <c r="O174" i="14"/>
  <c r="O175" i="14"/>
  <c r="O176" i="14"/>
  <c r="O177" i="14"/>
  <c r="O178" i="14"/>
  <c r="O179" i="14"/>
  <c r="O180" i="14"/>
  <c r="O181" i="14"/>
  <c r="O182" i="14"/>
  <c r="O183" i="14"/>
  <c r="O184" i="14"/>
  <c r="O185" i="14"/>
  <c r="O186" i="14"/>
  <c r="O187" i="14"/>
  <c r="O188" i="14"/>
  <c r="O189" i="14"/>
  <c r="O190" i="14"/>
  <c r="O191" i="14"/>
  <c r="O192" i="14"/>
  <c r="O193" i="14"/>
  <c r="O194" i="14"/>
  <c r="O195" i="14"/>
  <c r="O196" i="14"/>
  <c r="O197" i="14"/>
  <c r="O198" i="14"/>
  <c r="O199" i="14"/>
  <c r="O200" i="14"/>
  <c r="O201" i="14"/>
  <c r="O202" i="14"/>
  <c r="O203" i="14"/>
  <c r="O204" i="14"/>
  <c r="O205" i="14"/>
  <c r="O206" i="14"/>
  <c r="O207" i="14"/>
  <c r="O208" i="14"/>
  <c r="O209" i="14"/>
  <c r="O210" i="14"/>
  <c r="O211" i="14"/>
  <c r="O212" i="14"/>
  <c r="O213" i="14"/>
  <c r="O214" i="14"/>
  <c r="O215" i="14"/>
  <c r="O216" i="14"/>
  <c r="O217" i="14"/>
  <c r="O218" i="14"/>
  <c r="O219" i="14"/>
  <c r="O220" i="14"/>
  <c r="O221" i="14"/>
  <c r="O222" i="14"/>
  <c r="O223" i="14"/>
  <c r="O224" i="14"/>
  <c r="O225" i="14"/>
  <c r="O226" i="14"/>
  <c r="O227" i="14"/>
  <c r="O228" i="14"/>
  <c r="O229" i="14"/>
  <c r="O230" i="14"/>
  <c r="O231" i="14"/>
  <c r="O232" i="14"/>
  <c r="H4" i="5" l="1"/>
  <c r="AM14" i="3"/>
  <c r="AT10" i="3" l="1"/>
  <c r="F21" i="1"/>
  <c r="C8" i="11" l="1"/>
  <c r="C9" i="11"/>
  <c r="C10" i="11"/>
  <c r="C11" i="11"/>
  <c r="C12" i="11" l="1"/>
  <c r="C15" i="11" s="1"/>
  <c r="AA11" i="2"/>
  <c r="Y11" i="2"/>
  <c r="AB11" i="2"/>
  <c r="Z11" i="2"/>
  <c r="V11" i="2"/>
  <c r="U11" i="2"/>
  <c r="K11" i="2"/>
  <c r="S11" i="2"/>
  <c r="C17" i="11" l="1"/>
  <c r="C21" i="11" s="1"/>
  <c r="J7" i="11"/>
  <c r="AG14" i="14"/>
  <c r="W14" i="14"/>
  <c r="O14" i="14"/>
  <c r="W13" i="14"/>
  <c r="G4" i="14"/>
  <c r="E4" i="14"/>
  <c r="C4" i="14"/>
  <c r="C3" i="14"/>
  <c r="C2" i="14"/>
  <c r="O41" i="13"/>
  <c r="O40" i="13"/>
  <c r="O39" i="13"/>
  <c r="O38" i="13"/>
  <c r="O37" i="13"/>
  <c r="O36" i="13"/>
  <c r="O35" i="13"/>
  <c r="O34" i="13"/>
  <c r="O33" i="13"/>
  <c r="O32" i="13"/>
  <c r="O31" i="13"/>
  <c r="O30" i="13"/>
  <c r="O29" i="13"/>
  <c r="O28" i="13"/>
  <c r="O27" i="13"/>
  <c r="O26" i="13"/>
  <c r="O25" i="13"/>
  <c r="O24" i="13"/>
  <c r="O23" i="13"/>
  <c r="O22" i="13"/>
  <c r="O21" i="13"/>
  <c r="O20" i="13"/>
  <c r="O19" i="13"/>
  <c r="O18" i="13"/>
  <c r="O17" i="13"/>
  <c r="O16" i="13"/>
  <c r="O15" i="13"/>
  <c r="AG14" i="13"/>
  <c r="O14" i="13"/>
  <c r="AG13" i="13"/>
  <c r="W13" i="13"/>
  <c r="O13" i="13"/>
  <c r="G4" i="13"/>
  <c r="E4" i="13"/>
  <c r="C4" i="13"/>
  <c r="C3" i="13"/>
  <c r="C2" i="13"/>
  <c r="C10" i="12"/>
  <c r="L12" i="2"/>
  <c r="L13" i="2"/>
  <c r="L14" i="2"/>
  <c r="L15" i="2"/>
  <c r="L16" i="2"/>
  <c r="L17" i="2"/>
  <c r="L18" i="2"/>
  <c r="L19" i="2"/>
  <c r="L20" i="2"/>
  <c r="L21" i="2"/>
  <c r="L22" i="2"/>
  <c r="L23" i="2"/>
  <c r="L24" i="2"/>
  <c r="L25" i="2"/>
  <c r="L26" i="2"/>
  <c r="L27" i="2"/>
  <c r="L28" i="2"/>
  <c r="L29" i="2"/>
  <c r="L30" i="2"/>
  <c r="L31" i="2"/>
  <c r="L32" i="2"/>
  <c r="L33" i="2"/>
  <c r="L34" i="2"/>
  <c r="L35" i="2"/>
  <c r="L36" i="2"/>
  <c r="L37" i="2"/>
  <c r="AB14" i="14" l="1"/>
  <c r="K9" i="13"/>
  <c r="AC17" i="13"/>
  <c r="AC18" i="13"/>
  <c r="AC19" i="13"/>
  <c r="AC20" i="13"/>
  <c r="AC21" i="13"/>
  <c r="AC22" i="13"/>
  <c r="AC23" i="13"/>
  <c r="AC24" i="13"/>
  <c r="AC25" i="13"/>
  <c r="AC26" i="13"/>
  <c r="AC27" i="13"/>
  <c r="AC28" i="13"/>
  <c r="AC29" i="13"/>
  <c r="AC30" i="13"/>
  <c r="AC31" i="13"/>
  <c r="AC32" i="13"/>
  <c r="AC33" i="13"/>
  <c r="AC34" i="13"/>
  <c r="AC35" i="13"/>
  <c r="AC36" i="13"/>
  <c r="AC37" i="13"/>
  <c r="AC38" i="13"/>
  <c r="AC39" i="13"/>
  <c r="AC40" i="13"/>
  <c r="AC41" i="13"/>
  <c r="AG9" i="13"/>
  <c r="AB14" i="13"/>
  <c r="AC14" i="13" l="1"/>
  <c r="AE14" i="13" s="1"/>
  <c r="AE40" i="13"/>
  <c r="AF40" i="13"/>
  <c r="AE36" i="13"/>
  <c r="AF36" i="13"/>
  <c r="AE34" i="13"/>
  <c r="AF34" i="13"/>
  <c r="AE30" i="13"/>
  <c r="AF30" i="13"/>
  <c r="AE28" i="13"/>
  <c r="AF28" i="13"/>
  <c r="AE26" i="13"/>
  <c r="AF26" i="13"/>
  <c r="AE24" i="13"/>
  <c r="AF24" i="13"/>
  <c r="AE22" i="13"/>
  <c r="AF22" i="13"/>
  <c r="AE20" i="13"/>
  <c r="AF20" i="13"/>
  <c r="AE18" i="13"/>
  <c r="AF18" i="13"/>
  <c r="AE38" i="13"/>
  <c r="AF38" i="13"/>
  <c r="AE32" i="13"/>
  <c r="AF32" i="13"/>
  <c r="AE41" i="13"/>
  <c r="AF41" i="13"/>
  <c r="AE39" i="13"/>
  <c r="AF39" i="13"/>
  <c r="AE37" i="13"/>
  <c r="AF37" i="13"/>
  <c r="AF35" i="13"/>
  <c r="AE35" i="13"/>
  <c r="AE33" i="13"/>
  <c r="AF33" i="13"/>
  <c r="AE31" i="13"/>
  <c r="AF31" i="13"/>
  <c r="AE29" i="13"/>
  <c r="AF29" i="13"/>
  <c r="AE27" i="13"/>
  <c r="AF27" i="13"/>
  <c r="AE25" i="13"/>
  <c r="AF25" i="13"/>
  <c r="AF23" i="13"/>
  <c r="AE23" i="13"/>
  <c r="AE21" i="13"/>
  <c r="AF21" i="13"/>
  <c r="AE19" i="13"/>
  <c r="AF19" i="13"/>
  <c r="AE17" i="13"/>
  <c r="AF17" i="13"/>
  <c r="AC16" i="13"/>
  <c r="AC15" i="13"/>
  <c r="M9" i="13"/>
  <c r="H17" i="1" s="1"/>
  <c r="D8" i="11" s="1"/>
  <c r="M9" i="14"/>
  <c r="H20" i="1" s="1"/>
  <c r="AB13" i="14"/>
  <c r="O13" i="14"/>
  <c r="K9" i="14" s="1"/>
  <c r="AC13" i="13"/>
  <c r="AF14" i="13" l="1"/>
  <c r="AB9" i="14"/>
  <c r="L11" i="11" s="1"/>
  <c r="AE16" i="13"/>
  <c r="AF16" i="13"/>
  <c r="AF15" i="13"/>
  <c r="AE15" i="13"/>
  <c r="AF13" i="13"/>
  <c r="AE13" i="13"/>
  <c r="AB13" i="13"/>
  <c r="AB9" i="13" s="1"/>
  <c r="L8" i="11" s="1"/>
  <c r="Y9" i="13"/>
  <c r="G8" i="11" s="1"/>
  <c r="F7" i="12" s="1"/>
  <c r="AG13" i="14"/>
  <c r="AG9" i="14" s="1"/>
  <c r="Y9" i="14"/>
  <c r="G11" i="11" s="1"/>
  <c r="F10" i="12" s="1"/>
  <c r="J20" i="1"/>
  <c r="D11" i="11"/>
  <c r="J17" i="1"/>
  <c r="AC9" i="14"/>
  <c r="AC9" i="13" l="1"/>
  <c r="Z9" i="14"/>
  <c r="E11" i="11" s="1"/>
  <c r="E10" i="12" s="1"/>
  <c r="Z9" i="13"/>
  <c r="E8" i="11" s="1"/>
  <c r="E7" i="12" s="1"/>
  <c r="AF9" i="13" l="1"/>
  <c r="I8" i="11" s="1"/>
  <c r="AF9" i="14"/>
  <c r="I11" i="11" s="1"/>
  <c r="AE9" i="13"/>
  <c r="H8" i="11" s="1"/>
  <c r="AE9" i="14"/>
  <c r="H11" i="11" s="1"/>
  <c r="K16" i="2"/>
  <c r="K17" i="2"/>
  <c r="K18" i="2"/>
  <c r="K19" i="2"/>
  <c r="K20" i="2"/>
  <c r="K21" i="2"/>
  <c r="K22" i="2"/>
  <c r="K23" i="2"/>
  <c r="K24" i="2"/>
  <c r="K25" i="2"/>
  <c r="K26" i="2"/>
  <c r="K27" i="2"/>
  <c r="K28" i="2"/>
  <c r="K29" i="2"/>
  <c r="K30" i="2"/>
  <c r="K31" i="2"/>
  <c r="K32" i="2"/>
  <c r="K33" i="2"/>
  <c r="K34" i="2"/>
  <c r="K35" i="2"/>
  <c r="K36" i="2"/>
  <c r="K37" i="2"/>
  <c r="K14" i="2"/>
  <c r="K15" i="2"/>
  <c r="G7" i="12" l="1"/>
  <c r="G10" i="12"/>
  <c r="H27" i="1" l="1"/>
  <c r="H13" i="10" l="1"/>
  <c r="AM15" i="3" l="1"/>
  <c r="AM16" i="3"/>
  <c r="X14" i="5"/>
  <c r="X13" i="5"/>
  <c r="AX15" i="3" l="1"/>
  <c r="M23" i="11" l="1"/>
  <c r="O27" i="11" s="1"/>
  <c r="E20" i="12" s="1"/>
  <c r="H29" i="11"/>
  <c r="C26" i="11"/>
  <c r="C27" i="11"/>
  <c r="C28" i="11"/>
  <c r="C25" i="11"/>
  <c r="D24" i="11"/>
  <c r="G24" i="11" s="1"/>
  <c r="D23" i="11"/>
  <c r="C22" i="11"/>
  <c r="C14" i="11"/>
  <c r="C8" i="12"/>
  <c r="C9" i="12"/>
  <c r="I25" i="11" l="1"/>
  <c r="J25" i="11" s="1"/>
  <c r="J26" i="11" s="1"/>
  <c r="O25" i="11" s="1"/>
  <c r="E14" i="12"/>
  <c r="C7" i="12"/>
  <c r="C11" i="12" s="1"/>
  <c r="C29" i="11"/>
  <c r="G22" i="11"/>
  <c r="D22" i="11"/>
  <c r="AO10" i="3" l="1"/>
  <c r="J8" i="11" l="1"/>
  <c r="E13" i="12"/>
  <c r="G4" i="11"/>
  <c r="E4" i="11"/>
  <c r="B4" i="11"/>
  <c r="A2" i="12" s="1"/>
  <c r="B3" i="11"/>
  <c r="C2" i="11"/>
  <c r="I5" i="10"/>
  <c r="G5" i="10"/>
  <c r="C4" i="10"/>
  <c r="C3" i="10"/>
  <c r="C2" i="10"/>
  <c r="P78" i="5"/>
  <c r="P77" i="5"/>
  <c r="P76" i="5"/>
  <c r="P75" i="5"/>
  <c r="P74" i="5"/>
  <c r="P73" i="5"/>
  <c r="P72" i="5"/>
  <c r="P71" i="5"/>
  <c r="P70" i="5"/>
  <c r="P69" i="5"/>
  <c r="P68" i="5"/>
  <c r="P67" i="5"/>
  <c r="P66" i="5"/>
  <c r="P65" i="5"/>
  <c r="P64" i="5"/>
  <c r="P63" i="5"/>
  <c r="P62" i="5"/>
  <c r="P61" i="5"/>
  <c r="P60" i="5"/>
  <c r="P59" i="5"/>
  <c r="P58" i="5"/>
  <c r="P57" i="5"/>
  <c r="P56" i="5"/>
  <c r="P55" i="5"/>
  <c r="P54" i="5"/>
  <c r="P53" i="5"/>
  <c r="P52" i="5"/>
  <c r="P51" i="5"/>
  <c r="P50" i="5"/>
  <c r="P49" i="5"/>
  <c r="P48" i="5"/>
  <c r="P47" i="5"/>
  <c r="P46" i="5"/>
  <c r="P45" i="5"/>
  <c r="P44" i="5"/>
  <c r="P43" i="5"/>
  <c r="P42" i="5"/>
  <c r="P41" i="5"/>
  <c r="P40" i="5"/>
  <c r="P39" i="5"/>
  <c r="P38" i="5"/>
  <c r="P37" i="5"/>
  <c r="P36" i="5"/>
  <c r="P35" i="5"/>
  <c r="P34" i="5"/>
  <c r="P33" i="5"/>
  <c r="P32" i="5"/>
  <c r="P31" i="5"/>
  <c r="P30" i="5"/>
  <c r="P29" i="5"/>
  <c r="P28" i="5"/>
  <c r="P27" i="5"/>
  <c r="P26" i="5"/>
  <c r="P25" i="5"/>
  <c r="P24" i="5"/>
  <c r="P23" i="5"/>
  <c r="P22" i="5"/>
  <c r="P21" i="5"/>
  <c r="P20" i="5"/>
  <c r="P19" i="5"/>
  <c r="P18" i="5"/>
  <c r="P17" i="5"/>
  <c r="P16" i="5"/>
  <c r="P15" i="5"/>
  <c r="F4" i="5"/>
  <c r="C4" i="5"/>
  <c r="C3" i="5"/>
  <c r="C2" i="5"/>
  <c r="E42" i="4"/>
  <c r="E40" i="4"/>
  <c r="E39" i="4"/>
  <c r="E38" i="4"/>
  <c r="E37" i="4"/>
  <c r="E35" i="4"/>
  <c r="E34" i="4"/>
  <c r="E41" i="4"/>
  <c r="E36" i="4"/>
  <c r="E7" i="4"/>
  <c r="E33" i="4"/>
  <c r="E32" i="4"/>
  <c r="E31" i="4"/>
  <c r="E30" i="4"/>
  <c r="E29" i="4"/>
  <c r="E28" i="4"/>
  <c r="E27" i="4"/>
  <c r="E26" i="4"/>
  <c r="E25" i="4"/>
  <c r="E24" i="4"/>
  <c r="E23" i="4"/>
  <c r="E22" i="4"/>
  <c r="E21" i="4"/>
  <c r="E20" i="4"/>
  <c r="E19" i="4"/>
  <c r="E18" i="4"/>
  <c r="E17" i="4"/>
  <c r="E16" i="4"/>
  <c r="E15" i="4"/>
  <c r="E14" i="4"/>
  <c r="E13" i="4"/>
  <c r="E12" i="4"/>
  <c r="E10" i="4"/>
  <c r="E9" i="4"/>
  <c r="E8" i="4"/>
  <c r="E6" i="4"/>
  <c r="E5" i="4"/>
  <c r="E4" i="4"/>
  <c r="M22" i="2"/>
  <c r="N22" i="2"/>
  <c r="M23" i="2"/>
  <c r="N23" i="2"/>
  <c r="M24" i="2"/>
  <c r="N24" i="2"/>
  <c r="M25" i="2"/>
  <c r="N25" i="2"/>
  <c r="M26" i="2"/>
  <c r="N26" i="2"/>
  <c r="M27" i="2"/>
  <c r="N27" i="2"/>
  <c r="M28" i="2"/>
  <c r="N28" i="2"/>
  <c r="M29" i="2"/>
  <c r="N29" i="2"/>
  <c r="M30" i="2"/>
  <c r="N30" i="2"/>
  <c r="M31" i="2"/>
  <c r="N31" i="2"/>
  <c r="M32" i="2"/>
  <c r="N32" i="2"/>
  <c r="M33" i="2"/>
  <c r="N33" i="2"/>
  <c r="M34" i="2"/>
  <c r="N34" i="2"/>
  <c r="M35" i="2"/>
  <c r="N35" i="2"/>
  <c r="M36" i="2"/>
  <c r="N36" i="2"/>
  <c r="M37" i="2"/>
  <c r="N37" i="2"/>
  <c r="M12" i="2"/>
  <c r="M13" i="2"/>
  <c r="N14" i="2"/>
  <c r="M15" i="2"/>
  <c r="N16" i="2"/>
  <c r="M17" i="2"/>
  <c r="N17" i="2"/>
  <c r="M18" i="2"/>
  <c r="N18" i="2"/>
  <c r="M19" i="2"/>
  <c r="N19" i="2"/>
  <c r="M20" i="2"/>
  <c r="N20" i="2"/>
  <c r="M21" i="2"/>
  <c r="N21" i="2"/>
  <c r="N11" i="2"/>
  <c r="M11" i="2"/>
  <c r="Y9" i="2"/>
  <c r="AF52" i="3"/>
  <c r="K12" i="2"/>
  <c r="M16" i="2"/>
  <c r="AA17" i="3"/>
  <c r="AA18" i="3"/>
  <c r="AA19" i="3"/>
  <c r="AA20" i="3"/>
  <c r="AA21" i="3"/>
  <c r="AA22" i="3"/>
  <c r="AA23" i="3"/>
  <c r="AA24" i="3"/>
  <c r="AA25" i="3"/>
  <c r="AA26" i="3"/>
  <c r="AA27" i="3"/>
  <c r="AA28" i="3"/>
  <c r="AA29" i="3"/>
  <c r="AA30" i="3"/>
  <c r="AA31" i="3"/>
  <c r="AA32" i="3"/>
  <c r="AA33" i="3"/>
  <c r="AA34" i="3"/>
  <c r="AA35" i="3"/>
  <c r="AA36" i="3"/>
  <c r="AA37" i="3"/>
  <c r="AA38" i="3"/>
  <c r="AA39" i="3"/>
  <c r="AA40" i="3"/>
  <c r="AA41" i="3"/>
  <c r="AA52" i="3"/>
  <c r="AD17" i="5" l="1"/>
  <c r="AD19" i="5"/>
  <c r="AD21" i="5"/>
  <c r="AD23" i="5"/>
  <c r="AD25" i="5"/>
  <c r="AD27" i="5"/>
  <c r="AD29" i="5"/>
  <c r="AD31" i="5"/>
  <c r="AD33" i="5"/>
  <c r="AD35" i="5"/>
  <c r="AD37" i="5"/>
  <c r="AD39" i="5"/>
  <c r="AD41" i="5"/>
  <c r="AD43" i="5"/>
  <c r="AD45" i="5"/>
  <c r="AD47" i="5"/>
  <c r="AD49" i="5"/>
  <c r="AD51" i="5"/>
  <c r="AD53" i="5"/>
  <c r="AD55" i="5"/>
  <c r="AD57" i="5"/>
  <c r="AD59" i="5"/>
  <c r="AD61" i="5"/>
  <c r="AD63" i="5"/>
  <c r="AD65" i="5"/>
  <c r="AD67" i="5"/>
  <c r="AD69" i="5"/>
  <c r="AD71" i="5"/>
  <c r="AD73" i="5"/>
  <c r="AD75" i="5"/>
  <c r="AD77" i="5"/>
  <c r="AD16" i="5"/>
  <c r="AD18" i="5"/>
  <c r="AD20" i="5"/>
  <c r="AD22" i="5"/>
  <c r="AD24" i="5"/>
  <c r="AD26" i="5"/>
  <c r="AD28" i="5"/>
  <c r="AD30" i="5"/>
  <c r="AD32" i="5"/>
  <c r="AD34" i="5"/>
  <c r="AD36" i="5"/>
  <c r="AD38" i="5"/>
  <c r="AD40" i="5"/>
  <c r="AD42" i="5"/>
  <c r="AD44" i="5"/>
  <c r="AD46" i="5"/>
  <c r="AD48" i="5"/>
  <c r="AD50" i="5"/>
  <c r="AD52" i="5"/>
  <c r="AD54" i="5"/>
  <c r="AD56" i="5"/>
  <c r="AD58" i="5"/>
  <c r="AD60" i="5"/>
  <c r="AD62" i="5"/>
  <c r="AD64" i="5"/>
  <c r="AD66" i="5"/>
  <c r="AD68" i="5"/>
  <c r="AD70" i="5"/>
  <c r="AD72" i="5"/>
  <c r="AD74" i="5"/>
  <c r="AD76" i="5"/>
  <c r="AD78" i="5"/>
  <c r="AS52" i="3"/>
  <c r="AW52" i="3" s="1"/>
  <c r="U9" i="2"/>
  <c r="Z9" i="2"/>
  <c r="L11" i="2"/>
  <c r="L9" i="2" s="1"/>
  <c r="H30" i="1" s="1"/>
  <c r="W11" i="2"/>
  <c r="W9" i="2" s="1"/>
  <c r="AA9" i="2"/>
  <c r="J11" i="11"/>
  <c r="M11" i="11" s="1"/>
  <c r="M14" i="2"/>
  <c r="N13" i="2"/>
  <c r="K13" i="2"/>
  <c r="N15" i="2"/>
  <c r="M9" i="2"/>
  <c r="H33" i="1" s="1"/>
  <c r="D28" i="11" s="1"/>
  <c r="J10" i="11"/>
  <c r="J9" i="11"/>
  <c r="N12" i="2"/>
  <c r="AA16" i="3"/>
  <c r="K9" i="2"/>
  <c r="H31" i="1" s="1"/>
  <c r="AD13" i="5"/>
  <c r="P14" i="5"/>
  <c r="AA15" i="3"/>
  <c r="V10" i="3" s="1"/>
  <c r="AG76" i="5" l="1"/>
  <c r="AF76" i="5"/>
  <c r="AF64" i="5"/>
  <c r="AG64" i="5"/>
  <c r="AF48" i="5"/>
  <c r="AG48" i="5"/>
  <c r="AF32" i="5"/>
  <c r="AG32" i="5"/>
  <c r="AF16" i="5"/>
  <c r="AG16" i="5"/>
  <c r="AF59" i="5"/>
  <c r="AG59" i="5"/>
  <c r="AG31" i="5"/>
  <c r="AF31" i="5"/>
  <c r="AF72" i="5"/>
  <c r="AG72" i="5"/>
  <c r="AG60" i="5"/>
  <c r="AF60" i="5"/>
  <c r="AG52" i="5"/>
  <c r="AF52" i="5"/>
  <c r="AG44" i="5"/>
  <c r="AF44" i="5"/>
  <c r="AG36" i="5"/>
  <c r="AF36" i="5"/>
  <c r="AG28" i="5"/>
  <c r="AF28" i="5"/>
  <c r="AG20" i="5"/>
  <c r="AF20" i="5"/>
  <c r="AG71" i="5"/>
  <c r="AF71" i="5"/>
  <c r="AG63" i="5"/>
  <c r="AF63" i="5"/>
  <c r="AG55" i="5"/>
  <c r="AF55" i="5"/>
  <c r="AG47" i="5"/>
  <c r="AF47" i="5"/>
  <c r="AF43" i="5"/>
  <c r="AG43" i="5"/>
  <c r="AF35" i="5"/>
  <c r="AG35" i="5"/>
  <c r="AG27" i="5"/>
  <c r="AF27" i="5"/>
  <c r="AF19" i="5"/>
  <c r="AG19" i="5"/>
  <c r="AF24" i="5"/>
  <c r="AG24" i="5"/>
  <c r="AG75" i="5"/>
  <c r="AF75" i="5"/>
  <c r="AF39" i="5"/>
  <c r="AG39" i="5"/>
  <c r="AG74" i="5"/>
  <c r="AF74" i="5"/>
  <c r="AG66" i="5"/>
  <c r="AF66" i="5"/>
  <c r="AG58" i="5"/>
  <c r="AF58" i="5"/>
  <c r="AG50" i="5"/>
  <c r="AF50" i="5"/>
  <c r="AG42" i="5"/>
  <c r="AF42" i="5"/>
  <c r="AG34" i="5"/>
  <c r="AF34" i="5"/>
  <c r="AG26" i="5"/>
  <c r="AF26" i="5"/>
  <c r="AG18" i="5"/>
  <c r="AF18" i="5"/>
  <c r="AF77" i="5"/>
  <c r="AG77" i="5"/>
  <c r="AF73" i="5"/>
  <c r="AG73" i="5"/>
  <c r="AG65" i="5"/>
  <c r="AF65" i="5"/>
  <c r="AF57" i="5"/>
  <c r="AG57" i="5"/>
  <c r="AG49" i="5"/>
  <c r="AF49" i="5"/>
  <c r="AF41" i="5"/>
  <c r="AG41" i="5"/>
  <c r="AG33" i="5"/>
  <c r="AF33" i="5"/>
  <c r="AF25" i="5"/>
  <c r="AG25" i="5"/>
  <c r="AG17" i="5"/>
  <c r="AF17" i="5"/>
  <c r="AG68" i="5"/>
  <c r="AF68" i="5"/>
  <c r="AF56" i="5"/>
  <c r="AG56" i="5"/>
  <c r="AF40" i="5"/>
  <c r="AG40" i="5"/>
  <c r="AF67" i="5"/>
  <c r="AG67" i="5"/>
  <c r="AG51" i="5"/>
  <c r="AF51" i="5"/>
  <c r="AG23" i="5"/>
  <c r="AF23" i="5"/>
  <c r="AG78" i="5"/>
  <c r="AF78" i="5"/>
  <c r="AG13" i="5"/>
  <c r="AF13" i="5"/>
  <c r="AF70" i="5"/>
  <c r="AG70" i="5"/>
  <c r="AF62" i="5"/>
  <c r="AG62" i="5"/>
  <c r="AG54" i="5"/>
  <c r="AF54" i="5"/>
  <c r="AG46" i="5"/>
  <c r="AF46" i="5"/>
  <c r="AF38" i="5"/>
  <c r="AG38" i="5"/>
  <c r="AF30" i="5"/>
  <c r="AG30" i="5"/>
  <c r="AG22" i="5"/>
  <c r="AF22" i="5"/>
  <c r="AG69" i="5"/>
  <c r="AF69" i="5"/>
  <c r="AF61" i="5"/>
  <c r="AG61" i="5"/>
  <c r="AG53" i="5"/>
  <c r="AF53" i="5"/>
  <c r="AF45" i="5"/>
  <c r="AG45" i="5"/>
  <c r="AG37" i="5"/>
  <c r="AF37" i="5"/>
  <c r="AF29" i="5"/>
  <c r="AG29" i="5"/>
  <c r="AG21" i="5"/>
  <c r="AF21" i="5"/>
  <c r="N9" i="5"/>
  <c r="H18" i="1" s="1"/>
  <c r="D9" i="11" s="1"/>
  <c r="AD15" i="5"/>
  <c r="AV52" i="3"/>
  <c r="V9" i="2"/>
  <c r="E26" i="11" s="1"/>
  <c r="X10" i="3"/>
  <c r="H19" i="1" s="1"/>
  <c r="D10" i="11" s="1"/>
  <c r="E28" i="11"/>
  <c r="G28" i="11"/>
  <c r="M28" i="11" s="1"/>
  <c r="G10" i="11"/>
  <c r="X11" i="2"/>
  <c r="G26" i="11"/>
  <c r="M26" i="11" s="1"/>
  <c r="K11" i="11"/>
  <c r="H10" i="12" s="1"/>
  <c r="AX14" i="3"/>
  <c r="AC13" i="5"/>
  <c r="N9" i="2"/>
  <c r="H32" i="1" s="1"/>
  <c r="D27" i="11" s="1"/>
  <c r="D25" i="11"/>
  <c r="AX16" i="3"/>
  <c r="AH13" i="5"/>
  <c r="AC14" i="5"/>
  <c r="AD14" i="5"/>
  <c r="P13" i="5"/>
  <c r="L9" i="5" s="1"/>
  <c r="AX10" i="3" l="1"/>
  <c r="AF15" i="5"/>
  <c r="AG15" i="5"/>
  <c r="AF14" i="5"/>
  <c r="AG14" i="5"/>
  <c r="AC9" i="5"/>
  <c r="L9" i="11" s="1"/>
  <c r="L12" i="11" s="1"/>
  <c r="AB9" i="2"/>
  <c r="E27" i="11" s="1"/>
  <c r="X9" i="2"/>
  <c r="E25" i="11" s="1"/>
  <c r="Z9" i="5"/>
  <c r="G9" i="11" s="1"/>
  <c r="F8" i="12" s="1"/>
  <c r="D12" i="11"/>
  <c r="AP10" i="3"/>
  <c r="G25" i="11"/>
  <c r="M25" i="11" s="1"/>
  <c r="G27" i="11"/>
  <c r="M27" i="11" s="1"/>
  <c r="H23" i="1"/>
  <c r="H21" i="1"/>
  <c r="J18" i="1"/>
  <c r="F9" i="12"/>
  <c r="D9" i="12"/>
  <c r="J19" i="1"/>
  <c r="D8" i="12"/>
  <c r="D7" i="12"/>
  <c r="D26" i="11"/>
  <c r="D29" i="11" s="1"/>
  <c r="H34" i="1"/>
  <c r="AH14" i="5"/>
  <c r="AH9" i="5" s="1"/>
  <c r="L4" i="3"/>
  <c r="J4" i="3"/>
  <c r="C4" i="3"/>
  <c r="C3" i="3"/>
  <c r="C2" i="3"/>
  <c r="G4" i="2"/>
  <c r="E4" i="2"/>
  <c r="C4" i="2"/>
  <c r="C3" i="2"/>
  <c r="C2" i="2"/>
  <c r="D14" i="11" l="1"/>
  <c r="J34" i="1"/>
  <c r="AS14" i="3"/>
  <c r="AS39" i="3"/>
  <c r="AW39" i="3" s="1"/>
  <c r="AS31" i="3"/>
  <c r="AW31" i="3" s="1"/>
  <c r="AS23" i="3"/>
  <c r="AW23" i="3" s="1"/>
  <c r="AS40" i="3"/>
  <c r="AW40" i="3" s="1"/>
  <c r="AS32" i="3"/>
  <c r="AW32" i="3" s="1"/>
  <c r="AS24" i="3"/>
  <c r="AW24" i="3" s="1"/>
  <c r="AS17" i="3"/>
  <c r="AW17" i="3" s="1"/>
  <c r="AS38" i="3"/>
  <c r="AW38" i="3" s="1"/>
  <c r="AS22" i="3"/>
  <c r="AW22" i="3" s="1"/>
  <c r="AS34" i="3"/>
  <c r="AW34" i="3" s="1"/>
  <c r="AS26" i="3"/>
  <c r="AW26" i="3" s="1"/>
  <c r="AS37" i="3"/>
  <c r="AW37" i="3" s="1"/>
  <c r="AS29" i="3"/>
  <c r="AW29" i="3" s="1"/>
  <c r="AS21" i="3"/>
  <c r="AW21" i="3" s="1"/>
  <c r="AS30" i="3"/>
  <c r="AW30" i="3" s="1"/>
  <c r="AS18" i="3"/>
  <c r="AW18" i="3" s="1"/>
  <c r="AS35" i="3"/>
  <c r="AW35" i="3" s="1"/>
  <c r="AS27" i="3"/>
  <c r="AW27" i="3" s="1"/>
  <c r="AS19" i="3"/>
  <c r="AW19" i="3" s="1"/>
  <c r="AS36" i="3"/>
  <c r="AW36" i="3" s="1"/>
  <c r="AS28" i="3"/>
  <c r="AW28" i="3" s="1"/>
  <c r="AS20" i="3"/>
  <c r="AW20" i="3" s="1"/>
  <c r="AS41" i="3"/>
  <c r="AW41" i="3" s="1"/>
  <c r="AS33" i="3"/>
  <c r="AW33" i="3" s="1"/>
  <c r="AS25" i="3"/>
  <c r="AW25" i="3" s="1"/>
  <c r="D17" i="11"/>
  <c r="D21" i="11" s="1"/>
  <c r="D15" i="11"/>
  <c r="E29" i="11"/>
  <c r="AD9" i="5"/>
  <c r="AA9" i="5"/>
  <c r="E9" i="11" s="1"/>
  <c r="E8" i="12" s="1"/>
  <c r="G29" i="11"/>
  <c r="G12" i="11"/>
  <c r="E10" i="11"/>
  <c r="E9" i="12" s="1"/>
  <c r="I10" i="12"/>
  <c r="I23" i="1"/>
  <c r="J23" i="1" s="1"/>
  <c r="AS15" i="3"/>
  <c r="AW15" i="3" s="1"/>
  <c r="AS16" i="3"/>
  <c r="AW16" i="3" s="1"/>
  <c r="F34" i="1"/>
  <c r="AW14" i="3" l="1"/>
  <c r="AW10" i="3" s="1"/>
  <c r="AV14" i="3"/>
  <c r="AV21" i="3"/>
  <c r="AV31" i="3"/>
  <c r="AV33" i="3"/>
  <c r="AV41" i="3"/>
  <c r="AV19" i="3"/>
  <c r="AV30" i="3"/>
  <c r="AV26" i="3"/>
  <c r="AV17" i="3"/>
  <c r="AV23" i="3"/>
  <c r="AV20" i="3"/>
  <c r="AV34" i="3"/>
  <c r="AV25" i="3"/>
  <c r="AV28" i="3"/>
  <c r="AV35" i="3"/>
  <c r="AV29" i="3"/>
  <c r="AV22" i="3"/>
  <c r="AV32" i="3"/>
  <c r="AV39" i="3"/>
  <c r="AV27" i="3"/>
  <c r="AV24" i="3"/>
  <c r="AV36" i="3"/>
  <c r="AV18" i="3"/>
  <c r="AV37" i="3"/>
  <c r="AV38" i="3"/>
  <c r="AV40" i="3"/>
  <c r="G17" i="11"/>
  <c r="G21" i="11" s="1"/>
  <c r="G15" i="11"/>
  <c r="AV15" i="3"/>
  <c r="AV16" i="3"/>
  <c r="AG9" i="5"/>
  <c r="I9" i="11" s="1"/>
  <c r="AF9" i="5"/>
  <c r="H9" i="11" s="1"/>
  <c r="AS10" i="3"/>
  <c r="F11" i="12"/>
  <c r="E12" i="11"/>
  <c r="E17" i="11" s="1"/>
  <c r="E11" i="12"/>
  <c r="K8" i="11"/>
  <c r="M8" i="11"/>
  <c r="D10" i="12"/>
  <c r="D11" i="12" s="1"/>
  <c r="AV10" i="3" l="1"/>
  <c r="H10" i="11" s="1"/>
  <c r="H12" i="11" s="1"/>
  <c r="H17" i="11" s="1"/>
  <c r="G8" i="12"/>
  <c r="I10" i="11"/>
  <c r="I12" i="11" s="1"/>
  <c r="I17" i="11" s="1"/>
  <c r="G14" i="11"/>
  <c r="G27" i="1"/>
  <c r="K20" i="1"/>
  <c r="L20" i="1" s="1"/>
  <c r="I34" i="1"/>
  <c r="I27" i="1"/>
  <c r="J27" i="1" s="1"/>
  <c r="K18" i="1"/>
  <c r="L18" i="1" s="1"/>
  <c r="K19" i="1"/>
  <c r="L19" i="1" s="1"/>
  <c r="G23" i="1"/>
  <c r="K17" i="1"/>
  <c r="L17" i="1" s="1"/>
  <c r="M10" i="11" l="1"/>
  <c r="G9" i="12"/>
  <c r="K10" i="11"/>
  <c r="H9" i="12" s="1"/>
  <c r="M9" i="11"/>
  <c r="I14" i="11"/>
  <c r="K9" i="11"/>
  <c r="H7" i="12"/>
  <c r="H8" i="12" l="1"/>
  <c r="H11" i="12" s="1"/>
  <c r="K12" i="11"/>
  <c r="I8" i="12"/>
  <c r="M12" i="11"/>
  <c r="M15" i="11" s="1"/>
  <c r="G11" i="12"/>
  <c r="I9" i="12"/>
  <c r="I7" i="12"/>
  <c r="I11" i="12" l="1"/>
  <c r="E18" i="12" l="1"/>
  <c r="F19" i="12" l="1"/>
  <c r="E15" i="12"/>
  <c r="M21" i="11"/>
  <c r="E21" i="12"/>
  <c r="K17" i="11"/>
  <c r="M29" i="11"/>
  <c r="N28" i="11"/>
  <c r="A21" i="12"/>
  <c r="M14" i="11"/>
  <c r="E19" i="12"/>
  <c r="O28" i="11"/>
  <c r="O23" i="11"/>
  <c r="O26" i="11"/>
  <c r="E16" i="12"/>
  <c r="O14" i="11"/>
  <c r="K14" i="11"/>
  <c r="M17" i="11"/>
  <c r="M22" i="11"/>
  <c r="M24" i="11"/>
  <c r="L17" i="11"/>
</calcChain>
</file>

<file path=xl/comments1.xml><?xml version="1.0" encoding="utf-8"?>
<comments xmlns="http://schemas.openxmlformats.org/spreadsheetml/2006/main">
  <authors>
    <author>TOPET Stephane (EACEA)</author>
  </authors>
  <commentList>
    <comment ref="H10" authorId="0" shapeId="0">
      <text>
        <r>
          <rPr>
            <sz val="8"/>
            <color indexed="81"/>
            <rFont val="Tahoma"/>
            <family val="2"/>
          </rPr>
          <t>dd/mm/yyyy</t>
        </r>
      </text>
    </comment>
    <comment ref="J10" authorId="0" shapeId="0">
      <text>
        <r>
          <rPr>
            <sz val="8"/>
            <color indexed="81"/>
            <rFont val="Tahoma"/>
            <family val="2"/>
          </rPr>
          <t>dd/mm/yyyy</t>
        </r>
      </text>
    </comment>
  </commentList>
</comments>
</file>

<file path=xl/comments2.xml><?xml version="1.0" encoding="utf-8"?>
<comments xmlns="http://schemas.openxmlformats.org/spreadsheetml/2006/main">
  <authors>
    <author>pasquau</author>
    <author>Sandra</author>
  </authors>
  <commentList>
    <comment ref="K10" authorId="0" shapeId="0">
      <text>
        <r>
          <rPr>
            <b/>
            <sz val="9"/>
            <color indexed="81"/>
            <rFont val="Tahoma"/>
            <family val="2"/>
          </rPr>
          <t>Third country refers to countries not participating to the creative Europe Programme</t>
        </r>
        <r>
          <rPr>
            <sz val="9"/>
            <color indexed="81"/>
            <rFont val="Tahoma"/>
            <family val="2"/>
          </rPr>
          <t xml:space="preserve">
</t>
        </r>
      </text>
    </comment>
    <comment ref="E11" authorId="1" shapeId="0">
      <text>
        <r>
          <rPr>
            <b/>
            <sz val="8"/>
            <color indexed="81"/>
            <rFont val="Tahoma"/>
            <family val="2"/>
          </rPr>
          <t>Must be inside the eligibility period mentioned in the art. I.2.2 of the Grant Agreement or the Amendment</t>
        </r>
      </text>
    </comment>
  </commentList>
</comments>
</file>

<file path=xl/comments3.xml><?xml version="1.0" encoding="utf-8"?>
<comments xmlns="http://schemas.openxmlformats.org/spreadsheetml/2006/main">
  <authors>
    <author>pasquau</author>
    <author>Sandra</author>
  </authors>
  <commentList>
    <comment ref="L10" authorId="0" shapeId="0">
      <text>
        <r>
          <rPr>
            <b/>
            <sz val="9"/>
            <color indexed="81"/>
            <rFont val="Tahoma"/>
            <family val="2"/>
          </rPr>
          <t xml:space="preserve">Third country refers to countries not participating to the creative Europe Programme
</t>
        </r>
      </text>
    </comment>
    <comment ref="J11" authorId="1" shapeId="0">
      <text>
        <r>
          <rPr>
            <b/>
            <sz val="8"/>
            <color indexed="81"/>
            <rFont val="Tahoma"/>
            <family val="2"/>
          </rPr>
          <t>Must be inside the eligibility period mentioned in the art. I.2.2 of the Grant Agreement or the Amendment</t>
        </r>
      </text>
    </comment>
  </commentList>
</comments>
</file>

<file path=xl/comments4.xml><?xml version="1.0" encoding="utf-8"?>
<comments xmlns="http://schemas.openxmlformats.org/spreadsheetml/2006/main">
  <authors>
    <author>Sandra</author>
  </authors>
  <commentList>
    <comment ref="F11" authorId="0" shapeId="0">
      <text>
        <r>
          <rPr>
            <b/>
            <sz val="8"/>
            <color indexed="81"/>
            <rFont val="Tahoma"/>
            <family val="2"/>
          </rPr>
          <t>Must be inside the eligibility period mentioned in the art. I.2.2 of the Grant Agreement or the Amendment</t>
        </r>
      </text>
    </comment>
  </commentList>
</comments>
</file>

<file path=xl/comments5.xml><?xml version="1.0" encoding="utf-8"?>
<comments xmlns="http://schemas.openxmlformats.org/spreadsheetml/2006/main">
  <authors>
    <author>pasquau</author>
    <author>Sandra</author>
  </authors>
  <commentList>
    <comment ref="K10" authorId="0" shapeId="0">
      <text>
        <r>
          <rPr>
            <b/>
            <sz val="9"/>
            <color indexed="81"/>
            <rFont val="Tahoma"/>
            <family val="2"/>
          </rPr>
          <t xml:space="preserve">Third country refers to countries not participating to the creative Europe Programme
</t>
        </r>
      </text>
    </comment>
    <comment ref="I11" authorId="1" shapeId="0">
      <text>
        <r>
          <rPr>
            <b/>
            <sz val="8"/>
            <color indexed="81"/>
            <rFont val="Tahoma"/>
            <family val="2"/>
          </rPr>
          <t>Must be inside the eligibility period mentioned in the art. I.2.2 of the Grant Agreement or the Amendment</t>
        </r>
      </text>
    </comment>
  </commentList>
</comments>
</file>

<file path=xl/sharedStrings.xml><?xml version="1.0" encoding="utf-8"?>
<sst xmlns="http://schemas.openxmlformats.org/spreadsheetml/2006/main" count="1495" uniqueCount="534">
  <si>
    <t>Agreement number:</t>
  </si>
  <si>
    <t>Title of the project:</t>
  </si>
  <si>
    <t>dd/mm/yyyy</t>
  </si>
  <si>
    <t>Type of financial statement:</t>
  </si>
  <si>
    <t>to</t>
  </si>
  <si>
    <t xml:space="preserve">Important note: </t>
  </si>
  <si>
    <t>Chapter 1</t>
  </si>
  <si>
    <t>Chapter 2</t>
  </si>
  <si>
    <t>Chapter 3</t>
  </si>
  <si>
    <t>TOTAL COSTS</t>
  </si>
  <si>
    <t>Estimated budget</t>
  </si>
  <si>
    <t>E.U. grant for the project</t>
  </si>
  <si>
    <t>Income generated by the project</t>
  </si>
  <si>
    <t>Self-financing in own and raised funds</t>
  </si>
  <si>
    <t>Contributions from private sources</t>
  </si>
  <si>
    <t>Contributions from public sources</t>
  </si>
  <si>
    <t>TOTAL REVENUE</t>
  </si>
  <si>
    <t>Amount as prefinaning received</t>
  </si>
  <si>
    <t>Final amount requested</t>
  </si>
  <si>
    <t>from</t>
  </si>
  <si>
    <t>Date:</t>
  </si>
  <si>
    <t>Signature:</t>
  </si>
  <si>
    <t>(legal representative of the organisation / coordinator)</t>
  </si>
  <si>
    <t>Name and surname:</t>
  </si>
  <si>
    <t>Name of the external auditor / competent public officer:</t>
  </si>
  <si>
    <t>%</t>
  </si>
  <si>
    <t>EUR</t>
  </si>
  <si>
    <t>Eligibilty period from</t>
  </si>
  <si>
    <t>Amount in EUR</t>
  </si>
  <si>
    <t>Country ISO code</t>
  </si>
  <si>
    <t>Amount in national currency</t>
  </si>
  <si>
    <t>Exchange rate used</t>
  </si>
  <si>
    <t>Reference of the supporting document / invoice</t>
  </si>
  <si>
    <t>Name of the supplier</t>
  </si>
  <si>
    <t>Purpose of the expense / Description of either goods or services</t>
  </si>
  <si>
    <r>
      <t xml:space="preserve">Date of the invoice
</t>
    </r>
    <r>
      <rPr>
        <b/>
        <sz val="8"/>
        <color theme="1"/>
        <rFont val="Calibri"/>
        <family val="2"/>
        <scheme val="minor"/>
      </rPr>
      <t>dd/mm/yyyy</t>
    </r>
  </si>
  <si>
    <t>YES</t>
  </si>
  <si>
    <t>NO</t>
  </si>
  <si>
    <t>TOTAL AMOUNTS</t>
  </si>
  <si>
    <t>Exchange rate</t>
  </si>
  <si>
    <t>GBP</t>
  </si>
  <si>
    <t>Currency ISO code</t>
  </si>
  <si>
    <t>Activity</t>
  </si>
  <si>
    <t>Date of the action</t>
  </si>
  <si>
    <t>Serial number</t>
  </si>
  <si>
    <t>Public sources</t>
  </si>
  <si>
    <t>Private sources</t>
  </si>
  <si>
    <t>http://ec.europa.eu/budget/inforeuro/index.cfm?Language=en</t>
  </si>
  <si>
    <t>The exchange rates to be used can be found in the InforEuro table published each month by the European Commission:</t>
  </si>
  <si>
    <t>Maximum hotel price in €</t>
  </si>
  <si>
    <t>Daily allowance in €</t>
  </si>
  <si>
    <t>Total</t>
  </si>
  <si>
    <t>Austria</t>
  </si>
  <si>
    <t>AT</t>
  </si>
  <si>
    <t>Belgium</t>
  </si>
  <si>
    <t>BE</t>
  </si>
  <si>
    <t>Bulgaria</t>
  </si>
  <si>
    <t>BG</t>
  </si>
  <si>
    <t>Cyprus</t>
  </si>
  <si>
    <t>CY</t>
  </si>
  <si>
    <t>Czech Republic</t>
  </si>
  <si>
    <t>CZ</t>
  </si>
  <si>
    <t>Denmark</t>
  </si>
  <si>
    <t>DK</t>
  </si>
  <si>
    <t>Estonia</t>
  </si>
  <si>
    <t>EE</t>
  </si>
  <si>
    <t>Finland</t>
  </si>
  <si>
    <t>FI</t>
  </si>
  <si>
    <t>France</t>
  </si>
  <si>
    <t>FR</t>
  </si>
  <si>
    <t>Germany</t>
  </si>
  <si>
    <t>DE</t>
  </si>
  <si>
    <t>Greece</t>
  </si>
  <si>
    <t>EL</t>
  </si>
  <si>
    <t>Hungary</t>
  </si>
  <si>
    <t>HU</t>
  </si>
  <si>
    <t>Ireland</t>
  </si>
  <si>
    <t>IE</t>
  </si>
  <si>
    <t>Italy</t>
  </si>
  <si>
    <t>IT</t>
  </si>
  <si>
    <t>Latvia</t>
  </si>
  <si>
    <t>LV</t>
  </si>
  <si>
    <t>Lithuania</t>
  </si>
  <si>
    <t>LT</t>
  </si>
  <si>
    <t>Luxemburg</t>
  </si>
  <si>
    <t>LU</t>
  </si>
  <si>
    <t>Malta</t>
  </si>
  <si>
    <t>MT</t>
  </si>
  <si>
    <t>Netherlands</t>
  </si>
  <si>
    <t>NL</t>
  </si>
  <si>
    <t>Poland</t>
  </si>
  <si>
    <t>PL</t>
  </si>
  <si>
    <t>Portugal</t>
  </si>
  <si>
    <t>PT</t>
  </si>
  <si>
    <t>Romania</t>
  </si>
  <si>
    <t>RO</t>
  </si>
  <si>
    <t>Slovakia</t>
  </si>
  <si>
    <t>SK</t>
  </si>
  <si>
    <t>Slovenia</t>
  </si>
  <si>
    <t>SI</t>
  </si>
  <si>
    <t>Spain</t>
  </si>
  <si>
    <t>ES</t>
  </si>
  <si>
    <t>Sweden</t>
  </si>
  <si>
    <t>SE</t>
  </si>
  <si>
    <t>United Kingdom</t>
  </si>
  <si>
    <t>GB</t>
  </si>
  <si>
    <t>Iceland</t>
  </si>
  <si>
    <t>IS</t>
  </si>
  <si>
    <t>Norway</t>
  </si>
  <si>
    <t>Croatia</t>
  </si>
  <si>
    <t>HR</t>
  </si>
  <si>
    <t xml:space="preserve">FYROM </t>
  </si>
  <si>
    <t>MK</t>
  </si>
  <si>
    <t>TR</t>
  </si>
  <si>
    <t>AL</t>
  </si>
  <si>
    <t>BA</t>
  </si>
  <si>
    <t xml:space="preserve">Montenegro </t>
  </si>
  <si>
    <t>ME</t>
  </si>
  <si>
    <t xml:space="preserve">Serbia </t>
  </si>
  <si>
    <t>SB</t>
  </si>
  <si>
    <t>Albania</t>
  </si>
  <si>
    <t xml:space="preserve">Bosnia-Herzegovina </t>
  </si>
  <si>
    <t>Georgia (from 2015)</t>
  </si>
  <si>
    <t>Moldova (from 2015)</t>
  </si>
  <si>
    <t>Turkey (from 2015)</t>
  </si>
  <si>
    <t>ISO code country</t>
  </si>
  <si>
    <t>Iso code currency</t>
  </si>
  <si>
    <t>NOK</t>
  </si>
  <si>
    <t>SEK</t>
  </si>
  <si>
    <t>PLN</t>
  </si>
  <si>
    <t>BGN</t>
  </si>
  <si>
    <t>HRK</t>
  </si>
  <si>
    <t>CZK</t>
  </si>
  <si>
    <t>DKK</t>
  </si>
  <si>
    <t>HUF</t>
  </si>
  <si>
    <t>LTL</t>
  </si>
  <si>
    <t>RON</t>
  </si>
  <si>
    <t>ISK</t>
  </si>
  <si>
    <t>ALL</t>
  </si>
  <si>
    <t>BAM</t>
  </si>
  <si>
    <t>MKD</t>
  </si>
  <si>
    <t>RSD</t>
  </si>
  <si>
    <t>GEL</t>
  </si>
  <si>
    <t>MDL</t>
  </si>
  <si>
    <t>TRY</t>
  </si>
  <si>
    <t>GE</t>
  </si>
  <si>
    <t>MD</t>
  </si>
  <si>
    <t>DESTINATIONS</t>
  </si>
  <si>
    <r>
      <t xml:space="preserve">Amount in national currency
</t>
    </r>
    <r>
      <rPr>
        <b/>
        <sz val="8"/>
        <color theme="1"/>
        <rFont val="Calibri"/>
        <family val="2"/>
        <scheme val="minor"/>
      </rPr>
      <t>Including the eligible VAT if the beneficiary cannot recover it</t>
    </r>
  </si>
  <si>
    <t>Number of days</t>
  </si>
  <si>
    <t>Total amount travel cost</t>
  </si>
  <si>
    <t>Departure</t>
  </si>
  <si>
    <t>Name of the city</t>
  </si>
  <si>
    <t>Destination</t>
  </si>
  <si>
    <t>Budget chapter</t>
  </si>
  <si>
    <t>Name of the service provider</t>
  </si>
  <si>
    <t>ISO CODE COUNTRY &amp; CURRENCY + DAILY ALLOWANCES</t>
  </si>
  <si>
    <t>List of invoices</t>
  </si>
  <si>
    <t>Variation of the budget per chapter</t>
  </si>
  <si>
    <t>RAPFIN deadline:</t>
  </si>
  <si>
    <r>
      <t xml:space="preserve">Item selected in the estimated budget
</t>
    </r>
    <r>
      <rPr>
        <b/>
        <sz val="8"/>
        <color theme="1"/>
        <rFont val="Calibri"/>
        <family val="2"/>
        <scheme val="minor"/>
      </rPr>
      <t>(drop down menu)</t>
    </r>
  </si>
  <si>
    <t>OTHER</t>
  </si>
  <si>
    <t>Other (specify)</t>
  </si>
  <si>
    <t>SUM third country costs</t>
  </si>
  <si>
    <t xml:space="preserve">If 'Other' has been selected for the ISO code, please specify: </t>
  </si>
  <si>
    <t>EXPENDITURE</t>
  </si>
  <si>
    <t>CHAPTER 1</t>
  </si>
  <si>
    <t>CHAPTER 2</t>
  </si>
  <si>
    <t>CHAPTER 3</t>
  </si>
  <si>
    <t>CHAPTER 4</t>
  </si>
  <si>
    <t>THIRD COUNTRY COSTS</t>
  </si>
  <si>
    <t>Total costs incurred in or in relation to a third country (max. 30% of the total eligible costs)</t>
  </si>
  <si>
    <t>Estimated budget
Agreement</t>
  </si>
  <si>
    <t>Final report accepted</t>
  </si>
  <si>
    <t>Corrections for the exchange rates</t>
  </si>
  <si>
    <t>Transfers done</t>
  </si>
  <si>
    <t>Amount rejected</t>
  </si>
  <si>
    <t>Eligible costs</t>
  </si>
  <si>
    <t>INCOME</t>
  </si>
  <si>
    <t>CHAPTER 4.1</t>
  </si>
  <si>
    <t>CHAPTER 4.2</t>
  </si>
  <si>
    <t>Budget transfer maximum authorised per chapter</t>
  </si>
  <si>
    <t>Maximum amount for third country costs</t>
  </si>
  <si>
    <t>Eligible income</t>
  </si>
  <si>
    <t>Final report
Actual income from the beneficiaries</t>
  </si>
  <si>
    <t>Final report
Actual costs from the beneficiaries</t>
  </si>
  <si>
    <t>Estimated budget
Agreement - Amendment</t>
  </si>
  <si>
    <t>Final eligible costs for the calculation of the final amount of the EU grant</t>
  </si>
  <si>
    <t>Final amount of the EU grant</t>
  </si>
  <si>
    <t>Prefinancing paid</t>
  </si>
  <si>
    <t>Eligible cost (Y/N)</t>
  </si>
  <si>
    <t>Date of issue ?</t>
  </si>
  <si>
    <t>Format date ?</t>
  </si>
  <si>
    <t>Currency</t>
  </si>
  <si>
    <t>Euro exchange rate</t>
  </si>
  <si>
    <t>Ineligible Third countries costs</t>
  </si>
  <si>
    <t>Correction of the exchnage rate not done by the auditor!</t>
  </si>
  <si>
    <t>Currency ISO code:</t>
  </si>
  <si>
    <t>Exchange rate:</t>
  </si>
  <si>
    <t>Difference for the exchange rate</t>
  </si>
  <si>
    <t>TOTAL</t>
  </si>
  <si>
    <r>
      <t xml:space="preserve">Other ineligible costs 
</t>
    </r>
    <r>
      <rPr>
        <b/>
        <sz val="8"/>
        <rFont val="Arial Narrow"/>
        <family val="2"/>
      </rPr>
      <t>as depreciation …</t>
    </r>
  </si>
  <si>
    <t>Third countries costs</t>
  </si>
  <si>
    <t>Action within the eligibility period?</t>
  </si>
  <si>
    <t>Maximum subsistence for the county</t>
  </si>
  <si>
    <r>
      <t xml:space="preserve">Average value for the subsistence costs declared
 </t>
    </r>
    <r>
      <rPr>
        <b/>
        <sz val="8"/>
        <rFont val="Arial Narrow"/>
        <family val="2"/>
      </rPr>
      <t>(with an additional half day)</t>
    </r>
  </si>
  <si>
    <r>
      <t xml:space="preserve">Ineligible costs 
exceeding the daily allowance
</t>
    </r>
    <r>
      <rPr>
        <b/>
        <sz val="8"/>
        <rFont val="Arial Narrow"/>
        <family val="2"/>
      </rPr>
      <t>(will not appear if the cost is non-eligible from the begin)</t>
    </r>
  </si>
  <si>
    <t>Comments on the non-eligibility</t>
  </si>
  <si>
    <t>Final ineligible costs</t>
  </si>
  <si>
    <t>Non-eligibile third country cost</t>
  </si>
  <si>
    <r>
      <t xml:space="preserve">Non-eligibile costs 
</t>
    </r>
    <r>
      <rPr>
        <b/>
        <sz val="8"/>
        <color theme="1"/>
        <rFont val="Calibri"/>
        <family val="2"/>
        <scheme val="minor"/>
      </rPr>
      <t>without third country costs</t>
    </r>
  </si>
  <si>
    <t>Annex 1</t>
  </si>
  <si>
    <t>Budget headings</t>
  </si>
  <si>
    <t>Budget</t>
  </si>
  <si>
    <t>Expenditure</t>
  </si>
  <si>
    <t>Final expenditure eligible for co-financing</t>
  </si>
  <si>
    <t>EU maximal contribution</t>
  </si>
  <si>
    <t>EU previous payments</t>
  </si>
  <si>
    <t>Actual costs</t>
  </si>
  <si>
    <t>Corrections due to transfers and exchange rate</t>
  </si>
  <si>
    <t>Non-eligible costs</t>
  </si>
  <si>
    <t>Rejected costs due to budget transfers</t>
  </si>
  <si>
    <t>AFN</t>
  </si>
  <si>
    <t>DZD</t>
  </si>
  <si>
    <t>AOA</t>
  </si>
  <si>
    <t>ARS</t>
  </si>
  <si>
    <t>AMD</t>
  </si>
  <si>
    <t>AUD</t>
  </si>
  <si>
    <t>ATS</t>
  </si>
  <si>
    <t>AZN</t>
  </si>
  <si>
    <t>BSD</t>
  </si>
  <si>
    <t>BHD</t>
  </si>
  <si>
    <t>BDT</t>
  </si>
  <si>
    <t>BYR</t>
  </si>
  <si>
    <t>BEF</t>
  </si>
  <si>
    <t>BZD</t>
  </si>
  <si>
    <t>BMD</t>
  </si>
  <si>
    <t>BTN</t>
  </si>
  <si>
    <t>BOB</t>
  </si>
  <si>
    <t>BWP</t>
  </si>
  <si>
    <t>BRL</t>
  </si>
  <si>
    <t>BIF</t>
  </si>
  <si>
    <t>CVE</t>
  </si>
  <si>
    <t>KHR</t>
  </si>
  <si>
    <t>CAD</t>
  </si>
  <si>
    <t>KYD</t>
  </si>
  <si>
    <t>CLP</t>
  </si>
  <si>
    <t>CNY</t>
  </si>
  <si>
    <t>COP</t>
  </si>
  <si>
    <t>KMF</t>
  </si>
  <si>
    <t>CDF</t>
  </si>
  <si>
    <t>CRC</t>
  </si>
  <si>
    <t>CUC</t>
  </si>
  <si>
    <t>CUP</t>
  </si>
  <si>
    <t>CYP</t>
  </si>
  <si>
    <t>DJF</t>
  </si>
  <si>
    <t>DOP</t>
  </si>
  <si>
    <t>XCD</t>
  </si>
  <si>
    <t>ECS</t>
  </si>
  <si>
    <t>EGP</t>
  </si>
  <si>
    <t>SVD</t>
  </si>
  <si>
    <t>ERN</t>
  </si>
  <si>
    <t>EEK</t>
  </si>
  <si>
    <t>ETB</t>
  </si>
  <si>
    <t>FJD</t>
  </si>
  <si>
    <t>FIM</t>
  </si>
  <si>
    <t>FRF</t>
  </si>
  <si>
    <t>GMD</t>
  </si>
  <si>
    <t>DEM</t>
  </si>
  <si>
    <t>GHC</t>
  </si>
  <si>
    <t>GHS</t>
  </si>
  <si>
    <t>GIP</t>
  </si>
  <si>
    <t>GRD</t>
  </si>
  <si>
    <t>GTQ</t>
  </si>
  <si>
    <t>GNF</t>
  </si>
  <si>
    <t>GUD</t>
  </si>
  <si>
    <t>HTG</t>
  </si>
  <si>
    <t>HNL</t>
  </si>
  <si>
    <t>HKD</t>
  </si>
  <si>
    <t>INR</t>
  </si>
  <si>
    <t>IDR</t>
  </si>
  <si>
    <t>IRR</t>
  </si>
  <si>
    <t>IQD</t>
  </si>
  <si>
    <t>IEP</t>
  </si>
  <si>
    <t>ILS</t>
  </si>
  <si>
    <t>ITL</t>
  </si>
  <si>
    <t>JMD</t>
  </si>
  <si>
    <t>JPY</t>
  </si>
  <si>
    <t>JOD</t>
  </si>
  <si>
    <t>KZT</t>
  </si>
  <si>
    <t>KES</t>
  </si>
  <si>
    <t>KGS</t>
  </si>
  <si>
    <t>KRW</t>
  </si>
  <si>
    <t>KWD</t>
  </si>
  <si>
    <t>LAK</t>
  </si>
  <si>
    <t>LVL</t>
  </si>
  <si>
    <t>LSL</t>
  </si>
  <si>
    <t>LBP</t>
  </si>
  <si>
    <t>LRD</t>
  </si>
  <si>
    <t>LYD</t>
  </si>
  <si>
    <t>LUF</t>
  </si>
  <si>
    <t>MGF</t>
  </si>
  <si>
    <t>MYR</t>
  </si>
  <si>
    <t>MWK</t>
  </si>
  <si>
    <t>MVR</t>
  </si>
  <si>
    <t>MTL</t>
  </si>
  <si>
    <t>MAD</t>
  </si>
  <si>
    <t>MRO</t>
  </si>
  <si>
    <t>MUR</t>
  </si>
  <si>
    <t>MXN</t>
  </si>
  <si>
    <t>MNT</t>
  </si>
  <si>
    <t>MZN</t>
  </si>
  <si>
    <t>MMK</t>
  </si>
  <si>
    <t>NAD</t>
  </si>
  <si>
    <t>NPR</t>
  </si>
  <si>
    <t>NLG</t>
  </si>
  <si>
    <t>NZD</t>
  </si>
  <si>
    <t>NIO</t>
  </si>
  <si>
    <t>NGN</t>
  </si>
  <si>
    <t>OMR</t>
  </si>
  <si>
    <t>XPF</t>
  </si>
  <si>
    <t>PKR</t>
  </si>
  <si>
    <t>PAB</t>
  </si>
  <si>
    <t>PGK</t>
  </si>
  <si>
    <t>PYG</t>
  </si>
  <si>
    <t>PEN</t>
  </si>
  <si>
    <t>PHP</t>
  </si>
  <si>
    <t>PTE</t>
  </si>
  <si>
    <t>QAR</t>
  </si>
  <si>
    <t>RUB</t>
  </si>
  <si>
    <t>RWF</t>
  </si>
  <si>
    <t>WST</t>
  </si>
  <si>
    <t>STD</t>
  </si>
  <si>
    <t>SAR</t>
  </si>
  <si>
    <t>SCR</t>
  </si>
  <si>
    <t>SLL</t>
  </si>
  <si>
    <t>SGD</t>
  </si>
  <si>
    <t>SKK</t>
  </si>
  <si>
    <t>SIT</t>
  </si>
  <si>
    <t>SBD</t>
  </si>
  <si>
    <t>SOS</t>
  </si>
  <si>
    <t>ZAR</t>
  </si>
  <si>
    <t>ESP</t>
  </si>
  <si>
    <t>LKR</t>
  </si>
  <si>
    <t>SDG</t>
  </si>
  <si>
    <t>SRD</t>
  </si>
  <si>
    <t>SZL</t>
  </si>
  <si>
    <t>CHF</t>
  </si>
  <si>
    <t>SYP</t>
  </si>
  <si>
    <t>TWD</t>
  </si>
  <si>
    <t>TJS</t>
  </si>
  <si>
    <t>TZS</t>
  </si>
  <si>
    <t>THB</t>
  </si>
  <si>
    <t>TOP</t>
  </si>
  <si>
    <t>TTD</t>
  </si>
  <si>
    <t>TND</t>
  </si>
  <si>
    <t>TMT</t>
  </si>
  <si>
    <t>TMM</t>
  </si>
  <si>
    <t>UGX</t>
  </si>
  <si>
    <t>UAH</t>
  </si>
  <si>
    <t>AED</t>
  </si>
  <si>
    <t>USD</t>
  </si>
  <si>
    <t>UYU</t>
  </si>
  <si>
    <t>UZS</t>
  </si>
  <si>
    <t>VEF</t>
  </si>
  <si>
    <t>VEB</t>
  </si>
  <si>
    <t>VND</t>
  </si>
  <si>
    <t>XAF</t>
  </si>
  <si>
    <t>YER</t>
  </si>
  <si>
    <t>ZMK</t>
  </si>
  <si>
    <t>ZWD</t>
  </si>
  <si>
    <t>ISO code Currency</t>
  </si>
  <si>
    <r>
      <t xml:space="preserve">Actual budget
</t>
    </r>
    <r>
      <rPr>
        <sz val="8"/>
        <color theme="1"/>
        <rFont val="Calibri"/>
        <family val="2"/>
        <scheme val="minor"/>
      </rPr>
      <t>(real expenses paid for the project)</t>
    </r>
  </si>
  <si>
    <r>
      <t xml:space="preserve">Actual budget
</t>
    </r>
    <r>
      <rPr>
        <b/>
        <sz val="8"/>
        <color theme="1"/>
        <rFont val="Calibri"/>
        <family val="2"/>
        <scheme val="minor"/>
      </rPr>
      <t>(real incomes of the project)</t>
    </r>
  </si>
  <si>
    <t>Incomes generated by the project</t>
  </si>
  <si>
    <r>
      <t xml:space="preserve">Estimated budget 
</t>
    </r>
    <r>
      <rPr>
        <sz val="8"/>
        <color theme="1"/>
        <rFont val="Calibri"/>
        <family val="2"/>
        <scheme val="minor"/>
      </rPr>
      <t>(following the Grant Agreement or last budget amendment)</t>
    </r>
  </si>
  <si>
    <t>Chapter 4.1</t>
  </si>
  <si>
    <t>Chapter 4.2</t>
  </si>
  <si>
    <t>EU grant for the project</t>
  </si>
  <si>
    <t>I, the undersigned, certify that the submitted budget is true and correct.</t>
  </si>
  <si>
    <t>Official stamp of the organisation (if available):</t>
  </si>
  <si>
    <t>Official stamp of the auditor (if available):</t>
  </si>
  <si>
    <t>This Excel sheet is protected and pre-formatted. This means that only serial numbers until 200 are accessible for encoding data. 
To avoid any error of calculation, please do not copy/paste data from other sources. Please ensure that the amounts declared are correct.</t>
  </si>
  <si>
    <t>This Excel sheet is protected and pre-formatted. This means that only the coloured fields are accessible for encoding data. 
To avoid any error of calculation, please do not copy/paste data from other sources. Please ensure that the amounts declared are correct.</t>
  </si>
  <si>
    <r>
      <t xml:space="preserve">Start date
</t>
    </r>
    <r>
      <rPr>
        <b/>
        <sz val="8"/>
        <color theme="1"/>
        <rFont val="Calibri"/>
        <family val="2"/>
        <scheme val="minor"/>
      </rPr>
      <t>dd/mm/yyyy</t>
    </r>
  </si>
  <si>
    <r>
      <t xml:space="preserve">End date
</t>
    </r>
    <r>
      <rPr>
        <b/>
        <sz val="8"/>
        <color theme="1"/>
        <rFont val="Calibri"/>
        <family val="2"/>
        <scheme val="minor"/>
      </rPr>
      <t>dd/mm/yyyy</t>
    </r>
  </si>
  <si>
    <r>
      <t xml:space="preserve">Third country costs
</t>
    </r>
    <r>
      <rPr>
        <b/>
        <sz val="8"/>
        <color theme="1"/>
        <rFont val="Calibri"/>
        <family val="2"/>
        <scheme val="minor"/>
      </rPr>
      <t>Indicate whether Yes or No a cost was incurred in or in relation to a third country</t>
    </r>
  </si>
  <si>
    <t>Total amount subsistence cost</t>
  </si>
  <si>
    <t>Procurement and sub-contracting - Purchases and services exceeding EUR 60.000,00 per contract</t>
  </si>
  <si>
    <t>Reference of the supporting document</t>
  </si>
  <si>
    <t>For purchase of goods, works and services exceeding EUR 60.000,00, please indicate in the table below the details of the services providers consulted and selected as a result of the tendering procedure. Please note that a copy of the tender and the relevant offers received must be submitted togheter with the final financial statement.</t>
  </si>
  <si>
    <t xml:space="preserve">Self-financing beneficiary </t>
  </si>
  <si>
    <t>Name of the beneficiary:</t>
  </si>
  <si>
    <t>Chapter 6</t>
  </si>
  <si>
    <t>Other costs</t>
  </si>
  <si>
    <t>Maximum amount for an</t>
  </si>
  <si>
    <t xml:space="preserve">Amount in EUR
Self-financing beneficiary </t>
  </si>
  <si>
    <t xml:space="preserve">Difference for the exchange rate
Self-financing beneficiary </t>
  </si>
  <si>
    <t>Amount in EUR
Income generated by the project</t>
  </si>
  <si>
    <t>Difference for the exchange rate
Income generated by the project</t>
  </si>
  <si>
    <t>Amount in EUR
Public sources</t>
  </si>
  <si>
    <t>Difference for the exchange rate
Public sources</t>
  </si>
  <si>
    <t>Amount in EUR
Private sources</t>
  </si>
  <si>
    <t>Difference for the exchange rate
Private sources</t>
  </si>
  <si>
    <t>ACTION:
LITERARY TRANSLATION</t>
  </si>
  <si>
    <t>Translation costs</t>
  </si>
  <si>
    <t>Publication costs</t>
  </si>
  <si>
    <t>Promotion costs</t>
  </si>
  <si>
    <t>Other costs - Audit</t>
  </si>
  <si>
    <t>Chapter 1: Translation costs</t>
  </si>
  <si>
    <t>Chapter 2: Publication costs</t>
  </si>
  <si>
    <t>Chapter 3: Promotion costs</t>
  </si>
  <si>
    <t>Total amount for travel &amp; subsistence costs</t>
  </si>
  <si>
    <t>Invoice</t>
  </si>
  <si>
    <t>This Excel sheet is protected and pre-formatted. This means that only serial numbers until 100 are accessible for encoding data. 
To avoid any error of calculation, please do not copy/paste data from other sources. Please ensure that the amounts declared are correct.</t>
  </si>
  <si>
    <t>ONLY TO FILL IF THERE ARE TRAVEL AND SUBSISTENCE COSTS</t>
  </si>
  <si>
    <t>Number of the activity 
(as in the work programme)</t>
  </si>
  <si>
    <t>Doesn't need to be printed</t>
  </si>
  <si>
    <t>Title of the book translated</t>
  </si>
  <si>
    <t>Book N°</t>
  </si>
  <si>
    <t>Start date of the translation work
dd/mm/yyyy</t>
  </si>
  <si>
    <t>Delivery date of the translation by the translator(s)
dd/mm/yyyy</t>
  </si>
  <si>
    <t>Name of the translator(s)</t>
  </si>
  <si>
    <t>ISBN</t>
  </si>
  <si>
    <t>Original language</t>
  </si>
  <si>
    <t>Target language</t>
  </si>
  <si>
    <t>yes</t>
  </si>
  <si>
    <t>no</t>
  </si>
  <si>
    <t>Was the work awarded the EU prize for literature? (YES/NO)</t>
  </si>
  <si>
    <r>
      <t xml:space="preserve">Name of the organisation giving the funds
</t>
    </r>
    <r>
      <rPr>
        <b/>
        <sz val="8"/>
        <color theme="1"/>
        <rFont val="Calibri"/>
        <family val="2"/>
        <scheme val="minor"/>
      </rPr>
      <t>(Only  to fill in if "contributions from private or public sources" has been selected in the category of revenue)</t>
    </r>
  </si>
  <si>
    <t>Author of the book</t>
  </si>
  <si>
    <t>&lt;insert name of the beneficiary&gt;</t>
  </si>
  <si>
    <t>&lt;insert title of the project&gt;</t>
  </si>
  <si>
    <t>&lt;insert agreement number&gt;</t>
  </si>
  <si>
    <t>&lt;title of book 1&gt;</t>
  </si>
  <si>
    <t>&lt;title of book 2&gt;</t>
  </si>
  <si>
    <t>&lt;title of book 3&gt;</t>
  </si>
  <si>
    <t>&lt;title of book 4&gt;</t>
  </si>
  <si>
    <t>&lt;title of book 5&gt;</t>
  </si>
  <si>
    <t>&lt;title of book 6&gt;</t>
  </si>
  <si>
    <t>&lt;title of book 7&gt;</t>
  </si>
  <si>
    <t>&lt;title of book 8&gt;</t>
  </si>
  <si>
    <t>&lt;title of book 9&gt;</t>
  </si>
  <si>
    <t>&lt;title of book 10&gt;</t>
  </si>
  <si>
    <t>bookshops</t>
  </si>
  <si>
    <t>libraries</t>
  </si>
  <si>
    <t>other point of sales</t>
  </si>
  <si>
    <t>web platform</t>
  </si>
  <si>
    <t>book fairs</t>
  </si>
  <si>
    <t>schools/universities</t>
  </si>
  <si>
    <t>other</t>
  </si>
  <si>
    <t>book</t>
  </si>
  <si>
    <t>e-book</t>
  </si>
  <si>
    <t>both book and e-book</t>
  </si>
  <si>
    <t>novel</t>
  </si>
  <si>
    <t>play</t>
  </si>
  <si>
    <t>short stories</t>
  </si>
  <si>
    <t>poetry</t>
  </si>
  <si>
    <t>comic book</t>
  </si>
  <si>
    <t>children's fiction</t>
  </si>
  <si>
    <t>Literary genre
(choose from the list)</t>
  </si>
  <si>
    <t>Format of the book translated 
(choose from the list)</t>
  </si>
  <si>
    <t>On which platform was the eBook version available?</t>
  </si>
  <si>
    <t>On which platform was the paper book version available?</t>
  </si>
  <si>
    <t>Number of print runs 
(for books)</t>
  </si>
  <si>
    <t>If 'other' please specify</t>
  </si>
  <si>
    <t>TIMETABLE AND STATISTICS</t>
  </si>
  <si>
    <t xml:space="preserve">Number of eBooks sold </t>
  </si>
  <si>
    <t>advertising</t>
  </si>
  <si>
    <t>catalogues</t>
  </si>
  <si>
    <t>brochures</t>
  </si>
  <si>
    <t>events</t>
  </si>
  <si>
    <t>events with author and/or translator</t>
  </si>
  <si>
    <t>Sales estimations/perspectives for the coming months/years (in €)</t>
  </si>
  <si>
    <t>Comment</t>
  </si>
  <si>
    <t>Sales results (in €)</t>
  </si>
  <si>
    <r>
      <t xml:space="preserve">Sub-contracting
</t>
    </r>
    <r>
      <rPr>
        <b/>
        <sz val="8"/>
        <color theme="1"/>
        <rFont val="Calibri"/>
        <family val="2"/>
        <scheme val="minor"/>
      </rPr>
      <t>Indicate whether Yes or No the cost is to be regarded as sub-contracting</t>
    </r>
  </si>
  <si>
    <t xml:space="preserve">o  </t>
  </si>
  <si>
    <t xml:space="preserve">I, the auditor of the project, certify having read the </t>
  </si>
  <si>
    <t>Promotion- distribution</t>
  </si>
  <si>
    <t>eligibility period</t>
  </si>
  <si>
    <t>Amount as prefinancing(s) received or interim payment(s)  received</t>
  </si>
  <si>
    <t>Category of revenue
(drop down menu)</t>
  </si>
  <si>
    <r>
      <t xml:space="preserve">Nature of the income generated by the project
</t>
    </r>
    <r>
      <rPr>
        <b/>
        <sz val="12"/>
        <color theme="1"/>
        <rFont val="Calibri"/>
        <family val="2"/>
        <scheme val="minor"/>
      </rPr>
      <t>NB</t>
    </r>
    <r>
      <rPr>
        <b/>
        <sz val="8"/>
        <color theme="1"/>
        <rFont val="Calibri"/>
        <family val="2"/>
        <scheme val="minor"/>
      </rPr>
      <t xml:space="preserve"> : sales of books are not considered as "income generated by the project"</t>
    </r>
  </si>
  <si>
    <t>FOR GRANT ABOVE 60 000</t>
  </si>
  <si>
    <t>Final amount of the EU grant accepted</t>
  </si>
  <si>
    <t>Exchange rate beneficiary</t>
  </si>
  <si>
    <t>Total of income without the selfinancing</t>
  </si>
  <si>
    <t>Amount of the profit and reduction of the E.U. grant if (+)</t>
  </si>
  <si>
    <t>Non-profit</t>
  </si>
  <si>
    <t>Non-profit rule</t>
  </si>
  <si>
    <t>EU maximal contribution accepted</t>
  </si>
  <si>
    <t>Penalities</t>
  </si>
  <si>
    <t xml:space="preserve">EU maximal grant percentage </t>
  </si>
  <si>
    <t>Chapter 4: Other costs</t>
  </si>
  <si>
    <t>Name of the supplier(s) 
or
Name of the person(s) travelling</t>
  </si>
  <si>
    <t>Number of persons</t>
  </si>
  <si>
    <t xml:space="preserve">Book number 
(choose from the drop down menu which take into consideration books that have been indicated in the worksheet 'Timetable  and statistics' </t>
  </si>
  <si>
    <t xml:space="preserve">Reference of the invoice(s)/ supporting document(s) </t>
  </si>
  <si>
    <r>
      <t xml:space="preserve">Invoice paid?
</t>
    </r>
    <r>
      <rPr>
        <b/>
        <sz val="8"/>
        <color theme="1"/>
        <rFont val="Calibri"/>
        <family val="2"/>
        <scheme val="minor"/>
      </rPr>
      <t>Yes or No?</t>
    </r>
  </si>
  <si>
    <t>Date of the action / traduction</t>
  </si>
  <si>
    <t>Translation</t>
  </si>
  <si>
    <t>Purpose of the expense / Description of either goods or services / Name of the book(s)</t>
  </si>
  <si>
    <t>Purpose of the expense / Description of either goods or services/name of the book(s)</t>
  </si>
  <si>
    <t>Reference of the supporting document(s) / invoice(s)</t>
  </si>
  <si>
    <r>
      <t xml:space="preserve">Date(s) of the invoice(s)
</t>
    </r>
    <r>
      <rPr>
        <b/>
        <sz val="8"/>
        <color theme="1"/>
        <rFont val="Calibri"/>
        <family val="2"/>
        <scheme val="minor"/>
      </rPr>
      <t>dd/mm/yyyy</t>
    </r>
  </si>
  <si>
    <t>Invoice paid?
Yes or No?</t>
  </si>
  <si>
    <t>Invoices unpaid</t>
  </si>
  <si>
    <t>Unpaid invoices &gt; final payment requested</t>
  </si>
  <si>
    <t>AO = "Conforme aux faits et proposition pour…"</t>
  </si>
  <si>
    <t>Unpaid invoices exceeding the final payment</t>
  </si>
  <si>
    <t>Please regroup per activity costs having the same currency AND same supplier. You may insert more than one reference per cell by using the  'Alt Enter' shortcut</t>
  </si>
  <si>
    <t>Ineligible for "out of eligible period" or an eligible costs</t>
  </si>
  <si>
    <t>Ineligible for  "out of eligible period" or an eligible costs</t>
  </si>
  <si>
    <t>Invoice not yet paid
 (Not answered = not paid)</t>
  </si>
  <si>
    <t>Invoice not yet paid
(Not answered = not paid)</t>
  </si>
  <si>
    <t>List of income</t>
  </si>
  <si>
    <t>Income</t>
  </si>
  <si>
    <t xml:space="preserve"> Literary translation = 50%</t>
  </si>
  <si>
    <t>Date of publication
dd/mm/yyyy</t>
  </si>
  <si>
    <t>TOTAL AMOUNT</t>
  </si>
  <si>
    <t>When expenses have been incurred in the same currency and for the same destination, we advice you to  regroup costs per activity.
Please note that you can provide several data in the same cell (e.g. names of the different persons travelling, multiple reference numbers) by using the shortcut 'Alt+Enter' .
Please note tthat it is mandatory to complete the blue cells as these will be used to check  the daily allowances (for applicable ceilings, see ISO codes yellow sheet)</t>
  </si>
  <si>
    <t>Total
Not answered</t>
  </si>
  <si>
    <t>Total not answered</t>
  </si>
  <si>
    <t xml:space="preserve">Total
 Not answered </t>
  </si>
  <si>
    <t>guidance notes relating to the "Report of Factual Findings on the Final Financial Report". I also confirm that I have detailed in my report any errors/discrepancies found and comments I had.</t>
  </si>
  <si>
    <t>Total amount accommodation cost</t>
  </si>
  <si>
    <t>Average value for the accommodation costs declared</t>
  </si>
  <si>
    <t>Maximum accommodation for the county</t>
  </si>
  <si>
    <t>Other promotion costs than travel and subsistence costs</t>
  </si>
  <si>
    <t xml:space="preserve">Some cells are protected because they contain formulas. You can regroup costs per category of expense if it's easier for you to justify them; or break down the costs if you prefer but not necessary  
Extra rows can be added by copying an (or several) existing entire row(s) using the function 'Copy' and inserting it (them)  BETWEEN two existing ones using the function 'Insert Copied Cells'. 
To avoid any error of calculation, please DO NOT CUT / PASTE or COPY / PASTE entire row(s) from another document.     </t>
  </si>
  <si>
    <t xml:space="preserve">This ESome cells are protected because they contain formulas. You can regroup costs per category of expense if it's easier for you to justify them; or break down the costs if you prefer but not necessary  
Extra rows can be added by copying an (or several) existing entire row(s) using the function 'Copy' and inserting it (them)  BETWEEN two existing ones using the function 'Insert Copied Cells'. 
To avoid any error of calculation, please DO NOT CUT / PASTE or COPY / PASTE entire row(s) from another document.    </t>
  </si>
  <si>
    <t>Exchange rate of the first month of the eligibility period</t>
  </si>
  <si>
    <t>Are you able to recover VAT?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</si>
</sst>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d/mm/yyyy;@"/>
    <numFmt numFmtId="165" formatCode="&quot;€&quot;\ #,##0.00"/>
    <numFmt numFmtId="166" formatCode="0.000000"/>
    <numFmt numFmtId="167" formatCode="#,##0.00\ &quot;€&quot;"/>
    <numFmt numFmtId="168" formatCode="#,##0.00\ _€"/>
    <numFmt numFmtId="169" formatCode="#,##0.0"/>
    <numFmt numFmtId="170" formatCode="#,##0.000000"/>
  </numFmts>
  <fonts count="40" x14ac:knownFonts="1">
    <font>
      <sz val="11"/>
      <color theme="1"/>
      <name val="Calibri"/>
      <family val="2"/>
      <scheme val="minor"/>
    </font>
    <font>
      <b/>
      <sz val="11"/>
      <color theme="1"/>
      <name val="Calibri"/>
      <family val="2"/>
      <scheme val="minor"/>
    </font>
    <font>
      <i/>
      <sz val="11"/>
      <color theme="1"/>
      <name val="Calibri"/>
      <family val="2"/>
      <scheme val="minor"/>
    </font>
    <font>
      <b/>
      <sz val="11"/>
      <color rgb="FFFF0000"/>
      <name val="Calibri"/>
      <family val="2"/>
      <scheme val="minor"/>
    </font>
    <font>
      <b/>
      <sz val="16"/>
      <color theme="1"/>
      <name val="Calibri"/>
      <family val="2"/>
      <scheme val="minor"/>
    </font>
    <font>
      <b/>
      <sz val="14"/>
      <color theme="1"/>
      <name val="Calibri"/>
      <family val="2"/>
      <scheme val="minor"/>
    </font>
    <font>
      <sz val="14"/>
      <color theme="1"/>
      <name val="Calibri"/>
      <family val="2"/>
      <scheme val="minor"/>
    </font>
    <font>
      <b/>
      <u/>
      <sz val="11"/>
      <color rgb="FFFF0000"/>
      <name val="Calibri"/>
      <family val="2"/>
      <scheme val="minor"/>
    </font>
    <font>
      <b/>
      <sz val="8"/>
      <color theme="1"/>
      <name val="Calibri"/>
      <family val="2"/>
      <scheme val="minor"/>
    </font>
    <font>
      <b/>
      <sz val="8"/>
      <color indexed="81"/>
      <name val="Tahoma"/>
      <family val="2"/>
    </font>
    <font>
      <u/>
      <sz val="10"/>
      <color indexed="12"/>
      <name val="Arial"/>
      <family val="2"/>
    </font>
    <font>
      <b/>
      <sz val="11"/>
      <name val="Calibri"/>
      <family val="2"/>
      <scheme val="minor"/>
    </font>
    <font>
      <sz val="11"/>
      <name val="Calibri"/>
      <family val="2"/>
      <scheme val="minor"/>
    </font>
    <font>
      <sz val="11"/>
      <color indexed="8"/>
      <name val="Calibri"/>
      <family val="2"/>
      <scheme val="minor"/>
    </font>
    <font>
      <b/>
      <sz val="18"/>
      <color theme="1"/>
      <name val="Calibri"/>
      <family val="2"/>
      <scheme val="minor"/>
    </font>
    <font>
      <b/>
      <sz val="22"/>
      <color theme="1"/>
      <name val="Calibri"/>
      <family val="2"/>
      <scheme val="minor"/>
    </font>
    <font>
      <b/>
      <sz val="20"/>
      <color theme="1"/>
      <name val="Calibri"/>
      <family val="2"/>
      <scheme val="minor"/>
    </font>
    <font>
      <b/>
      <sz val="12"/>
      <color theme="1"/>
      <name val="Calibri"/>
      <family val="2"/>
      <scheme val="minor"/>
    </font>
    <font>
      <b/>
      <i/>
      <sz val="11"/>
      <color theme="1"/>
      <name val="Calibri"/>
      <family val="2"/>
      <scheme val="minor"/>
    </font>
    <font>
      <sz val="12"/>
      <color theme="1"/>
      <name val="Calibri"/>
      <family val="2"/>
      <scheme val="minor"/>
    </font>
    <font>
      <b/>
      <sz val="12"/>
      <name val="Arial Narrow"/>
      <family val="2"/>
    </font>
    <font>
      <b/>
      <sz val="8"/>
      <name val="Arial Narrow"/>
      <family val="2"/>
    </font>
    <font>
      <b/>
      <sz val="14"/>
      <name val="Times New Roman"/>
      <family val="1"/>
    </font>
    <font>
      <b/>
      <sz val="10"/>
      <name val="Times New Roman"/>
      <family val="1"/>
    </font>
    <font>
      <b/>
      <sz val="11"/>
      <name val="Times New Roman"/>
      <family val="1"/>
    </font>
    <font>
      <sz val="10"/>
      <name val="Times New Roman"/>
      <family val="1"/>
    </font>
    <font>
      <sz val="11"/>
      <name val="Times New Roman"/>
      <family val="1"/>
    </font>
    <font>
      <sz val="14"/>
      <name val="Times New Roman"/>
      <family val="1"/>
    </font>
    <font>
      <sz val="8"/>
      <name val="Arial"/>
      <family val="2"/>
    </font>
    <font>
      <sz val="8"/>
      <color theme="1"/>
      <name val="Calibri"/>
      <family val="2"/>
      <scheme val="minor"/>
    </font>
    <font>
      <sz val="8"/>
      <color indexed="81"/>
      <name val="Tahoma"/>
      <family val="2"/>
    </font>
    <font>
      <sz val="9"/>
      <color theme="1"/>
      <name val="Calibri"/>
      <family val="2"/>
      <scheme val="minor"/>
    </font>
    <font>
      <sz val="11"/>
      <color theme="1"/>
      <name val="Wingdings"/>
      <charset val="2"/>
    </font>
    <font>
      <sz val="9"/>
      <color indexed="81"/>
      <name val="Tahoma"/>
      <family val="2"/>
    </font>
    <font>
      <b/>
      <sz val="9"/>
      <color indexed="81"/>
      <name val="Tahoma"/>
      <family val="2"/>
    </font>
    <font>
      <b/>
      <u/>
      <sz val="11"/>
      <color theme="1"/>
      <name val="Calibri"/>
      <family val="2"/>
      <scheme val="minor"/>
    </font>
    <font>
      <sz val="11"/>
      <color theme="1"/>
      <name val="Calibri"/>
      <family val="2"/>
      <scheme val="minor"/>
    </font>
    <font>
      <sz val="10"/>
      <name val="Arial"/>
      <family val="2"/>
    </font>
    <font>
      <b/>
      <sz val="12"/>
      <color rgb="FFFF0000"/>
      <name val="Calibri"/>
      <family val="2"/>
      <scheme val="minor"/>
    </font>
    <font>
      <sz val="16"/>
      <color rgb="FFFF0000"/>
      <name val="Calibri"/>
      <family val="2"/>
      <scheme val="minor"/>
    </font>
  </fonts>
  <fills count="17">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
      <patternFill patternType="solid">
        <fgColor indexed="22"/>
        <bgColor indexed="64"/>
      </patternFill>
    </fill>
    <fill>
      <patternFill patternType="solid">
        <fgColor theme="8" tint="0.39997558519241921"/>
        <bgColor indexed="64"/>
      </patternFill>
    </fill>
    <fill>
      <patternFill patternType="solid">
        <fgColor indexed="43"/>
        <bgColor indexed="64"/>
      </patternFill>
    </fill>
    <fill>
      <patternFill patternType="solid">
        <fgColor theme="0" tint="-0.14999847407452621"/>
        <bgColor indexed="64"/>
      </patternFill>
    </fill>
    <fill>
      <patternFill patternType="solid">
        <fgColor indexed="47"/>
        <bgColor indexed="64"/>
      </patternFill>
    </fill>
    <fill>
      <patternFill patternType="solid">
        <fgColor theme="9" tint="0.59999389629810485"/>
        <bgColor indexed="64"/>
      </patternFill>
    </fill>
    <fill>
      <patternFill patternType="solid">
        <fgColor theme="0"/>
        <bgColor indexed="64"/>
      </patternFill>
    </fill>
    <fill>
      <patternFill patternType="solid">
        <fgColor rgb="FFD9D9D9"/>
        <bgColor indexed="64"/>
      </patternFill>
    </fill>
    <fill>
      <patternFill patternType="solid">
        <fgColor rgb="FFFFFF00"/>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7" tint="0.7999816888943144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auto="1"/>
      </left>
      <right style="thin">
        <color auto="1"/>
      </right>
      <top style="thin">
        <color auto="1"/>
      </top>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10">
    <xf numFmtId="0" fontId="0" fillId="0" borderId="0"/>
    <xf numFmtId="0" fontId="10" fillId="0" borderId="0" applyNumberFormat="0" applyFill="0" applyBorder="0" applyAlignment="0" applyProtection="0">
      <alignment vertical="top"/>
      <protection locked="0"/>
    </xf>
    <xf numFmtId="0" fontId="37" fillId="0" borderId="0"/>
    <xf numFmtId="0" fontId="36" fillId="0" borderId="0"/>
    <xf numFmtId="0" fontId="37" fillId="0" borderId="0"/>
    <xf numFmtId="0" fontId="37" fillId="0" borderId="0"/>
    <xf numFmtId="0" fontId="36" fillId="0" borderId="0"/>
    <xf numFmtId="0" fontId="36" fillId="0" borderId="0"/>
    <xf numFmtId="0" fontId="36" fillId="0" borderId="0"/>
    <xf numFmtId="0" fontId="36" fillId="0" borderId="0"/>
  </cellStyleXfs>
  <cellXfs count="605">
    <xf numFmtId="0" fontId="0" fillId="0" borderId="0" xfId="0"/>
    <xf numFmtId="0" fontId="0" fillId="0" borderId="0" xfId="0" applyAlignment="1">
      <alignment vertical="center"/>
    </xf>
    <xf numFmtId="0" fontId="1" fillId="0" borderId="0" xfId="0" applyFont="1" applyAlignment="1">
      <alignment horizontal="center" vertical="center" wrapText="1"/>
    </xf>
    <xf numFmtId="0" fontId="0" fillId="0" borderId="1" xfId="0" applyBorder="1" applyAlignment="1">
      <alignment horizontal="center" vertical="center"/>
    </xf>
    <xf numFmtId="0" fontId="0" fillId="0" borderId="14" xfId="0" applyBorder="1" applyAlignment="1">
      <alignment horizontal="center" vertical="center"/>
    </xf>
    <xf numFmtId="0" fontId="1" fillId="0" borderId="0" xfId="0" applyFont="1" applyBorder="1" applyAlignment="1">
      <alignment horizontal="center" vertical="center" wrapText="1"/>
    </xf>
    <xf numFmtId="0" fontId="11" fillId="4" borderId="1" xfId="0" applyFont="1" applyFill="1" applyBorder="1" applyAlignment="1">
      <alignment horizontal="center" vertical="center" wrapText="1"/>
    </xf>
    <xf numFmtId="4" fontId="11" fillId="4" borderId="1" xfId="0" applyNumberFormat="1" applyFont="1" applyFill="1" applyBorder="1" applyAlignment="1">
      <alignment horizontal="center" vertical="center" wrapText="1"/>
    </xf>
    <xf numFmtId="0" fontId="0" fillId="0" borderId="0" xfId="0" applyAlignment="1">
      <alignment vertical="center" wrapText="1"/>
    </xf>
    <xf numFmtId="0" fontId="0" fillId="0" borderId="0" xfId="0" applyBorder="1" applyAlignment="1">
      <alignment horizontal="center" vertical="center"/>
    </xf>
    <xf numFmtId="0" fontId="12" fillId="0" borderId="0" xfId="0" applyFont="1" applyFill="1" applyBorder="1" applyAlignment="1" applyProtection="1">
      <alignment horizontal="center" vertical="center"/>
    </xf>
    <xf numFmtId="0" fontId="10" fillId="0" borderId="0" xfId="1" applyAlignment="1" applyProtection="1">
      <alignment vertical="center"/>
    </xf>
    <xf numFmtId="0" fontId="0" fillId="0" borderId="0" xfId="0" applyBorder="1" applyAlignment="1">
      <alignment vertical="center"/>
    </xf>
    <xf numFmtId="0" fontId="0" fillId="0" borderId="0" xfId="0" applyFont="1" applyBorder="1" applyAlignment="1">
      <alignment horizontal="center" vertical="center"/>
    </xf>
    <xf numFmtId="0" fontId="0" fillId="0" borderId="14" xfId="0" applyBorder="1" applyAlignment="1">
      <alignment vertical="center"/>
    </xf>
    <xf numFmtId="0" fontId="0" fillId="0" borderId="38" xfId="0" applyFont="1" applyBorder="1" applyAlignment="1">
      <alignment vertical="center"/>
    </xf>
    <xf numFmtId="4" fontId="0" fillId="0" borderId="4" xfId="0" applyNumberFormat="1" applyFont="1" applyBorder="1" applyAlignment="1">
      <alignment horizontal="right" vertical="center"/>
    </xf>
    <xf numFmtId="4" fontId="0" fillId="0" borderId="38" xfId="0" applyNumberFormat="1" applyFont="1" applyBorder="1" applyAlignment="1">
      <alignment horizontal="right" vertical="center"/>
    </xf>
    <xf numFmtId="4" fontId="0" fillId="0" borderId="37" xfId="0" applyNumberFormat="1" applyFont="1" applyBorder="1" applyAlignment="1">
      <alignment horizontal="right" vertical="center"/>
    </xf>
    <xf numFmtId="0" fontId="0" fillId="0" borderId="38" xfId="0" applyFont="1" applyBorder="1" applyAlignment="1">
      <alignment horizontal="center" vertical="center"/>
    </xf>
    <xf numFmtId="0" fontId="0" fillId="0" borderId="37" xfId="0" applyFont="1" applyBorder="1" applyAlignment="1">
      <alignment vertical="center"/>
    </xf>
    <xf numFmtId="3" fontId="0" fillId="0" borderId="6" xfId="0" applyNumberFormat="1" applyFont="1" applyBorder="1" applyAlignment="1">
      <alignment horizontal="center" vertical="center"/>
    </xf>
    <xf numFmtId="3" fontId="0" fillId="0" borderId="37" xfId="0" applyNumberFormat="1" applyFont="1" applyFill="1" applyBorder="1" applyAlignment="1">
      <alignment horizontal="center" vertical="center"/>
    </xf>
    <xf numFmtId="0" fontId="12" fillId="0" borderId="37" xfId="0" applyFont="1" applyFill="1" applyBorder="1" applyAlignment="1" applyProtection="1">
      <alignment horizontal="center" vertical="center"/>
    </xf>
    <xf numFmtId="0" fontId="0" fillId="0" borderId="6" xfId="0" applyFont="1" applyBorder="1" applyAlignment="1">
      <alignment horizontal="center" vertical="center"/>
    </xf>
    <xf numFmtId="0" fontId="0" fillId="0" borderId="37" xfId="0" applyFont="1" applyFill="1" applyBorder="1" applyAlignment="1">
      <alignment horizontal="center" vertical="center"/>
    </xf>
    <xf numFmtId="0" fontId="0" fillId="0" borderId="37" xfId="0" applyFont="1" applyBorder="1" applyAlignment="1">
      <alignment horizontal="center" vertical="center"/>
    </xf>
    <xf numFmtId="0" fontId="0" fillId="0" borderId="37" xfId="0" applyBorder="1" applyAlignment="1">
      <alignment horizontal="center" vertical="center"/>
    </xf>
    <xf numFmtId="0" fontId="0" fillId="0" borderId="14" xfId="0" applyFont="1" applyBorder="1" applyAlignment="1">
      <alignment vertical="center"/>
    </xf>
    <xf numFmtId="3" fontId="0" fillId="0" borderId="9" xfId="0" applyNumberFormat="1" applyFont="1" applyBorder="1" applyAlignment="1">
      <alignment horizontal="center" vertical="center"/>
    </xf>
    <xf numFmtId="3" fontId="0" fillId="0" borderId="14" xfId="0" applyNumberFormat="1" applyFont="1" applyFill="1" applyBorder="1" applyAlignment="1">
      <alignment horizontal="center" vertical="center"/>
    </xf>
    <xf numFmtId="0" fontId="12" fillId="0" borderId="14" xfId="0" applyFont="1" applyFill="1" applyBorder="1" applyAlignment="1" applyProtection="1">
      <alignment horizontal="center" vertical="center"/>
    </xf>
    <xf numFmtId="0" fontId="0" fillId="0" borderId="9" xfId="0" applyFont="1" applyBorder="1" applyAlignment="1">
      <alignment horizontal="center" vertical="center"/>
    </xf>
    <xf numFmtId="0" fontId="0" fillId="0" borderId="14" xfId="0" applyFont="1" applyBorder="1" applyAlignment="1">
      <alignment horizontal="center" vertical="center"/>
    </xf>
    <xf numFmtId="0" fontId="13" fillId="0" borderId="2" xfId="0" applyFont="1" applyFill="1" applyBorder="1" applyAlignment="1">
      <alignment vertical="center"/>
    </xf>
    <xf numFmtId="3" fontId="0" fillId="0" borderId="38" xfId="0" applyNumberFormat="1" applyFont="1" applyFill="1" applyBorder="1" applyAlignment="1">
      <alignment horizontal="center" vertical="center"/>
    </xf>
    <xf numFmtId="0" fontId="0" fillId="0" borderId="38" xfId="0" applyBorder="1" applyAlignment="1">
      <alignment horizontal="center" vertical="center"/>
    </xf>
    <xf numFmtId="0" fontId="0" fillId="0" borderId="5" xfId="0" applyFont="1" applyBorder="1" applyAlignment="1">
      <alignment vertical="center"/>
    </xf>
    <xf numFmtId="0" fontId="13" fillId="0" borderId="5" xfId="0" applyFont="1" applyFill="1" applyBorder="1" applyAlignment="1">
      <alignment vertical="center"/>
    </xf>
    <xf numFmtId="0" fontId="13" fillId="0" borderId="38" xfId="0" applyFont="1" applyFill="1" applyBorder="1" applyAlignment="1">
      <alignment vertical="center"/>
    </xf>
    <xf numFmtId="0" fontId="0" fillId="0" borderId="3" xfId="0" applyFont="1" applyBorder="1" applyAlignment="1">
      <alignment horizontal="center" vertical="center"/>
    </xf>
    <xf numFmtId="0" fontId="0" fillId="0" borderId="3" xfId="0" applyBorder="1" applyAlignment="1">
      <alignment horizontal="center" vertical="center"/>
    </xf>
    <xf numFmtId="0" fontId="13" fillId="0" borderId="37" xfId="0" applyFont="1" applyFill="1" applyBorder="1" applyAlignment="1">
      <alignment vertical="center"/>
    </xf>
    <xf numFmtId="0" fontId="0" fillId="0" borderId="8" xfId="0" applyFont="1" applyBorder="1" applyAlignment="1">
      <alignment horizontal="center" vertical="center"/>
    </xf>
    <xf numFmtId="0" fontId="13" fillId="0" borderId="1" xfId="0" applyFont="1" applyFill="1" applyBorder="1" applyAlignment="1">
      <alignment vertical="center"/>
    </xf>
    <xf numFmtId="0" fontId="0" fillId="0" borderId="39" xfId="0" applyBorder="1" applyAlignment="1">
      <alignment horizontal="center" vertical="center"/>
    </xf>
    <xf numFmtId="0" fontId="13" fillId="0" borderId="0" xfId="0" applyFont="1" applyFill="1" applyBorder="1" applyAlignment="1">
      <alignment vertical="center"/>
    </xf>
    <xf numFmtId="0" fontId="0" fillId="0" borderId="0" xfId="0" applyAlignment="1">
      <alignment horizontal="right" vertical="center"/>
    </xf>
    <xf numFmtId="0" fontId="17" fillId="0" borderId="0" xfId="0" applyFont="1" applyAlignment="1">
      <alignment vertical="center"/>
    </xf>
    <xf numFmtId="0" fontId="17" fillId="0" borderId="0" xfId="0" applyFont="1" applyFill="1" applyAlignment="1">
      <alignment horizontal="right" vertical="center"/>
    </xf>
    <xf numFmtId="0" fontId="18" fillId="0" borderId="0" xfId="0" applyFont="1" applyAlignment="1">
      <alignment vertical="center"/>
    </xf>
    <xf numFmtId="0" fontId="0" fillId="0" borderId="2" xfId="0" applyBorder="1" applyAlignment="1">
      <alignment vertical="center"/>
    </xf>
    <xf numFmtId="0" fontId="0" fillId="0" borderId="4" xfId="0" applyBorder="1" applyAlignment="1">
      <alignment vertical="center"/>
    </xf>
    <xf numFmtId="167" fontId="0" fillId="0" borderId="9" xfId="0" applyNumberFormat="1" applyBorder="1" applyAlignment="1">
      <alignment vertical="center"/>
    </xf>
    <xf numFmtId="0" fontId="17" fillId="0" borderId="0" xfId="0" applyFont="1" applyFill="1" applyAlignment="1">
      <alignment vertical="center"/>
    </xf>
    <xf numFmtId="0" fontId="17" fillId="0" borderId="0" xfId="0" applyFont="1" applyFill="1" applyAlignment="1">
      <alignment vertical="center" wrapText="1"/>
    </xf>
    <xf numFmtId="164" fontId="17" fillId="0" borderId="0" xfId="0" applyNumberFormat="1" applyFont="1" applyFill="1" applyAlignment="1">
      <alignment horizontal="center" vertical="center"/>
    </xf>
    <xf numFmtId="0" fontId="17" fillId="0" borderId="0" xfId="0" applyFont="1" applyFill="1" applyAlignment="1">
      <alignment horizontal="center" vertical="center"/>
    </xf>
    <xf numFmtId="0" fontId="19" fillId="0" borderId="0" xfId="0" applyFont="1" applyFill="1" applyAlignment="1">
      <alignment vertical="center"/>
    </xf>
    <xf numFmtId="164" fontId="17" fillId="2" borderId="0" xfId="0" applyNumberFormat="1" applyFont="1" applyFill="1" applyAlignment="1">
      <alignment horizontal="center" vertical="center"/>
    </xf>
    <xf numFmtId="0" fontId="1" fillId="0" borderId="2" xfId="0" applyFont="1" applyFill="1" applyBorder="1" applyAlignment="1">
      <alignment vertical="center"/>
    </xf>
    <xf numFmtId="0" fontId="1" fillId="0" borderId="5" xfId="0" applyFont="1" applyFill="1" applyBorder="1" applyAlignment="1">
      <alignment vertical="center"/>
    </xf>
    <xf numFmtId="0" fontId="0" fillId="0" borderId="6" xfId="0" applyBorder="1" applyAlignment="1">
      <alignment vertical="center" wrapText="1"/>
    </xf>
    <xf numFmtId="0" fontId="1" fillId="0" borderId="5" xfId="0" applyFont="1" applyBorder="1" applyAlignment="1">
      <alignment vertical="center"/>
    </xf>
    <xf numFmtId="167" fontId="0" fillId="0" borderId="2" xfId="0" applyNumberFormat="1" applyBorder="1" applyAlignment="1">
      <alignment vertical="center" wrapText="1"/>
    </xf>
    <xf numFmtId="167" fontId="0" fillId="0" borderId="3" xfId="0" applyNumberFormat="1" applyBorder="1" applyAlignment="1">
      <alignment vertical="center" wrapText="1"/>
    </xf>
    <xf numFmtId="167" fontId="0" fillId="0" borderId="3" xfId="0" applyNumberFormat="1" applyBorder="1" applyAlignment="1">
      <alignment vertical="center"/>
    </xf>
    <xf numFmtId="167" fontId="0" fillId="0" borderId="4" xfId="0" applyNumberFormat="1" applyBorder="1" applyAlignment="1">
      <alignment vertical="center"/>
    </xf>
    <xf numFmtId="167" fontId="0" fillId="0" borderId="5" xfId="0" applyNumberFormat="1" applyBorder="1" applyAlignment="1">
      <alignment vertical="center" wrapText="1"/>
    </xf>
    <xf numFmtId="167" fontId="0" fillId="0" borderId="0" xfId="0" applyNumberFormat="1" applyBorder="1" applyAlignment="1">
      <alignment vertical="center" wrapText="1"/>
    </xf>
    <xf numFmtId="167" fontId="0" fillId="0" borderId="0" xfId="0" applyNumberFormat="1" applyBorder="1" applyAlignment="1">
      <alignment vertical="center"/>
    </xf>
    <xf numFmtId="167" fontId="0" fillId="0" borderId="6" xfId="0" applyNumberFormat="1" applyBorder="1" applyAlignment="1">
      <alignment vertical="center"/>
    </xf>
    <xf numFmtId="167" fontId="0" fillId="0" borderId="38" xfId="0" applyNumberFormat="1" applyBorder="1" applyAlignment="1">
      <alignment vertical="center"/>
    </xf>
    <xf numFmtId="167" fontId="0" fillId="0" borderId="37" xfId="0" applyNumberFormat="1" applyBorder="1" applyAlignment="1">
      <alignment vertical="center"/>
    </xf>
    <xf numFmtId="167" fontId="17" fillId="0" borderId="25" xfId="0" applyNumberFormat="1" applyFont="1" applyBorder="1" applyAlignment="1">
      <alignment vertical="center"/>
    </xf>
    <xf numFmtId="0" fontId="17" fillId="0" borderId="25" xfId="0" applyFont="1" applyBorder="1" applyAlignment="1">
      <alignment vertical="center"/>
    </xf>
    <xf numFmtId="167" fontId="17" fillId="0" borderId="20" xfId="0" applyNumberFormat="1" applyFont="1" applyBorder="1" applyAlignment="1">
      <alignment vertical="center"/>
    </xf>
    <xf numFmtId="0" fontId="18" fillId="0" borderId="2" xfId="0" applyFont="1" applyBorder="1" applyAlignment="1">
      <alignment vertical="center"/>
    </xf>
    <xf numFmtId="167" fontId="18" fillId="0" borderId="3" xfId="0" applyNumberFormat="1" applyFont="1" applyBorder="1" applyAlignment="1">
      <alignment vertical="center"/>
    </xf>
    <xf numFmtId="167" fontId="18" fillId="0" borderId="4" xfId="0" applyNumberFormat="1" applyFont="1" applyBorder="1" applyAlignment="1">
      <alignment vertical="center"/>
    </xf>
    <xf numFmtId="0" fontId="0" fillId="0" borderId="7" xfId="0" applyBorder="1" applyAlignment="1">
      <alignment horizontal="right" vertical="center"/>
    </xf>
    <xf numFmtId="10" fontId="18" fillId="0" borderId="8" xfId="0" applyNumberFormat="1" applyFont="1" applyBorder="1" applyAlignment="1">
      <alignment horizontal="right" vertical="center"/>
    </xf>
    <xf numFmtId="0" fontId="0" fillId="0" borderId="8" xfId="0" applyBorder="1" applyAlignment="1">
      <alignment horizontal="right" vertical="center"/>
    </xf>
    <xf numFmtId="10" fontId="0" fillId="0" borderId="3" xfId="0" applyNumberFormat="1" applyFont="1" applyBorder="1" applyAlignment="1">
      <alignment horizontal="right" vertical="center"/>
    </xf>
    <xf numFmtId="0" fontId="0" fillId="0" borderId="3" xfId="0" applyBorder="1" applyAlignment="1">
      <alignment vertical="center"/>
    </xf>
    <xf numFmtId="10" fontId="0" fillId="0" borderId="4" xfId="0" applyNumberFormat="1" applyFont="1" applyBorder="1" applyAlignment="1">
      <alignment horizontal="right" vertical="center"/>
    </xf>
    <xf numFmtId="167" fontId="0" fillId="3" borderId="0" xfId="0" applyNumberFormat="1" applyFill="1" applyBorder="1" applyAlignment="1">
      <alignment vertical="center"/>
    </xf>
    <xf numFmtId="167" fontId="0" fillId="0" borderId="3" xfId="0" applyNumberFormat="1" applyBorder="1" applyAlignment="1">
      <alignment horizontal="right" vertical="center"/>
    </xf>
    <xf numFmtId="167" fontId="0" fillId="0" borderId="8" xfId="0" applyNumberFormat="1" applyBorder="1" applyAlignment="1">
      <alignment horizontal="right" vertical="center"/>
    </xf>
    <xf numFmtId="0" fontId="16" fillId="0" borderId="0" xfId="0" applyFont="1" applyFill="1" applyBorder="1" applyAlignment="1">
      <alignment horizontal="center" vertical="center" wrapText="1"/>
    </xf>
    <xf numFmtId="0" fontId="0" fillId="0" borderId="38" xfId="0" applyBorder="1" applyAlignment="1">
      <alignment vertical="center"/>
    </xf>
    <xf numFmtId="10" fontId="0" fillId="0" borderId="9" xfId="0" applyNumberFormat="1" applyBorder="1" applyAlignment="1">
      <alignment horizontal="right" vertical="center"/>
    </xf>
    <xf numFmtId="0" fontId="0" fillId="0" borderId="0" xfId="0" applyBorder="1" applyAlignment="1">
      <alignment horizontal="right" vertical="center"/>
    </xf>
    <xf numFmtId="10" fontId="18" fillId="0" borderId="0" xfId="0" applyNumberFormat="1" applyFont="1" applyBorder="1" applyAlignment="1">
      <alignment horizontal="right" vertical="center"/>
    </xf>
    <xf numFmtId="167" fontId="18" fillId="0" borderId="25" xfId="0" applyNumberFormat="1" applyFont="1" applyBorder="1" applyAlignment="1">
      <alignment horizontal="right" vertical="center"/>
    </xf>
    <xf numFmtId="0" fontId="0" fillId="0" borderId="25" xfId="0" applyBorder="1" applyAlignment="1">
      <alignment horizontal="right" vertical="center"/>
    </xf>
    <xf numFmtId="167" fontId="18" fillId="0" borderId="20" xfId="0" applyNumberFormat="1" applyFont="1" applyBorder="1" applyAlignment="1">
      <alignment horizontal="right" vertical="center"/>
    </xf>
    <xf numFmtId="0" fontId="1" fillId="5" borderId="12"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horizontal="center" vertical="center"/>
    </xf>
    <xf numFmtId="0" fontId="1" fillId="0" borderId="0" xfId="0" applyFont="1" applyBorder="1" applyAlignment="1">
      <alignment horizontal="center" vertical="center" wrapText="1"/>
    </xf>
    <xf numFmtId="167" fontId="0" fillId="2" borderId="3" xfId="0" applyNumberFormat="1" applyFill="1" applyBorder="1" applyAlignment="1">
      <alignment vertical="center"/>
    </xf>
    <xf numFmtId="167" fontId="0" fillId="2" borderId="0" xfId="0" applyNumberFormat="1" applyFill="1" applyBorder="1" applyAlignment="1">
      <alignment vertical="center"/>
    </xf>
    <xf numFmtId="0" fontId="23" fillId="0" borderId="32" xfId="0" applyFont="1" applyBorder="1" applyAlignment="1"/>
    <xf numFmtId="4" fontId="24" fillId="0" borderId="10" xfId="0" applyNumberFormat="1" applyFont="1" applyBorder="1" applyAlignment="1">
      <alignment horizontal="center" vertical="center" wrapText="1"/>
    </xf>
    <xf numFmtId="0" fontId="23" fillId="0" borderId="27" xfId="0" applyFont="1" applyBorder="1" applyAlignment="1">
      <alignment horizontal="center" vertical="center"/>
    </xf>
    <xf numFmtId="0" fontId="23" fillId="0" borderId="48" xfId="0" applyFont="1" applyBorder="1" applyAlignment="1">
      <alignment horizontal="center" vertical="center"/>
    </xf>
    <xf numFmtId="0" fontId="25" fillId="0" borderId="31" xfId="0" applyFont="1" applyBorder="1" applyAlignment="1">
      <alignment horizontal="center" vertical="center"/>
    </xf>
    <xf numFmtId="4" fontId="26" fillId="0" borderId="48" xfId="0" applyNumberFormat="1" applyFont="1" applyBorder="1" applyAlignment="1">
      <alignment vertical="center"/>
    </xf>
    <xf numFmtId="0" fontId="25" fillId="0" borderId="17" xfId="0" applyFont="1" applyBorder="1" applyAlignment="1">
      <alignment horizontal="center" vertical="center"/>
    </xf>
    <xf numFmtId="0" fontId="23" fillId="0" borderId="17" xfId="0" applyFont="1" applyBorder="1" applyAlignment="1">
      <alignment horizontal="center" vertical="center"/>
    </xf>
    <xf numFmtId="0" fontId="22" fillId="0" borderId="18" xfId="0" applyFont="1" applyBorder="1" applyAlignment="1">
      <alignment horizontal="center" vertical="center"/>
    </xf>
    <xf numFmtId="4" fontId="24" fillId="0" borderId="10" xfId="0" applyNumberFormat="1" applyFont="1" applyBorder="1" applyAlignment="1">
      <alignment vertical="center"/>
    </xf>
    <xf numFmtId="0" fontId="23" fillId="0" borderId="0" xfId="0" applyFont="1" applyBorder="1" applyAlignment="1">
      <alignment horizontal="center" vertical="center"/>
    </xf>
    <xf numFmtId="0" fontId="23" fillId="0" borderId="0" xfId="0" applyFont="1" applyBorder="1" applyAlignment="1">
      <alignment horizontal="right" vertical="center"/>
    </xf>
    <xf numFmtId="4" fontId="23" fillId="0" borderId="0" xfId="0" applyNumberFormat="1" applyFont="1" applyBorder="1" applyAlignment="1">
      <alignment vertical="center"/>
    </xf>
    <xf numFmtId="0" fontId="25" fillId="0" borderId="0" xfId="0" applyFont="1" applyAlignment="1">
      <alignment vertical="center"/>
    </xf>
    <xf numFmtId="0" fontId="27" fillId="0" borderId="0" xfId="0" applyFont="1" applyAlignment="1">
      <alignment vertical="center"/>
    </xf>
    <xf numFmtId="0" fontId="27" fillId="0" borderId="0" xfId="0" applyFont="1" applyAlignment="1">
      <alignment horizontal="left" vertical="center"/>
    </xf>
    <xf numFmtId="0" fontId="25" fillId="0" borderId="0" xfId="0" applyFont="1"/>
    <xf numFmtId="0" fontId="27" fillId="0" borderId="0" xfId="0" applyFont="1" applyFill="1" applyBorder="1" applyAlignment="1">
      <alignment vertical="center"/>
    </xf>
    <xf numFmtId="165" fontId="27" fillId="0" borderId="0" xfId="0" applyNumberFormat="1" applyFont="1" applyFill="1" applyBorder="1" applyAlignment="1">
      <alignment vertical="center"/>
    </xf>
    <xf numFmtId="167" fontId="27" fillId="0" borderId="0" xfId="0" applyNumberFormat="1" applyFont="1" applyAlignment="1">
      <alignment vertical="center"/>
    </xf>
    <xf numFmtId="168" fontId="27" fillId="0" borderId="0" xfId="0" applyNumberFormat="1" applyFont="1" applyAlignment="1">
      <alignment horizontal="right" vertical="center"/>
    </xf>
    <xf numFmtId="167" fontId="27" fillId="0" borderId="0" xfId="0" applyNumberFormat="1" applyFont="1" applyAlignment="1">
      <alignment horizontal="right" vertical="center"/>
    </xf>
    <xf numFmtId="167" fontId="27" fillId="0" borderId="0" xfId="0" applyNumberFormat="1" applyFont="1" applyAlignment="1"/>
    <xf numFmtId="0" fontId="27" fillId="0" borderId="0" xfId="0" applyFont="1" applyBorder="1" applyAlignment="1">
      <alignment vertical="center"/>
    </xf>
    <xf numFmtId="167" fontId="22" fillId="0" borderId="0" xfId="0" applyNumberFormat="1" applyFont="1" applyAlignment="1">
      <alignment horizontal="right"/>
    </xf>
    <xf numFmtId="0" fontId="28" fillId="8" borderId="1" xfId="0" applyFont="1" applyFill="1" applyBorder="1" applyAlignment="1" applyProtection="1">
      <alignment horizontal="center" vertical="center" wrapText="1"/>
    </xf>
    <xf numFmtId="0" fontId="0" fillId="0" borderId="14" xfId="0" applyBorder="1" applyAlignment="1" applyProtection="1">
      <alignment vertical="center" wrapText="1"/>
      <protection locked="0"/>
    </xf>
    <xf numFmtId="164" fontId="0" fillId="0" borderId="14" xfId="0" applyNumberFormat="1" applyBorder="1" applyAlignment="1" applyProtection="1">
      <alignment vertical="center"/>
      <protection locked="0"/>
    </xf>
    <xf numFmtId="4" fontId="0" fillId="0" borderId="14" xfId="0" applyNumberFormat="1" applyBorder="1" applyAlignment="1" applyProtection="1">
      <alignment vertical="center"/>
      <protection locked="0"/>
    </xf>
    <xf numFmtId="0" fontId="0" fillId="0" borderId="1" xfId="0" applyBorder="1" applyAlignment="1" applyProtection="1">
      <alignment vertical="center" wrapText="1"/>
      <protection locked="0"/>
    </xf>
    <xf numFmtId="164" fontId="0" fillId="0" borderId="1" xfId="0" applyNumberFormat="1" applyBorder="1" applyAlignment="1" applyProtection="1">
      <alignment vertical="center"/>
      <protection locked="0"/>
    </xf>
    <xf numFmtId="0" fontId="0" fillId="0" borderId="14" xfId="0" applyBorder="1" applyAlignment="1" applyProtection="1">
      <alignment horizontal="center" vertical="center"/>
      <protection locked="0"/>
    </xf>
    <xf numFmtId="0" fontId="0" fillId="0" borderId="14" xfId="0" applyBorder="1" applyAlignment="1" applyProtection="1">
      <alignment horizontal="left" vertical="center" wrapText="1"/>
      <protection locked="0"/>
    </xf>
    <xf numFmtId="4" fontId="0" fillId="0" borderId="14" xfId="0" applyNumberFormat="1" applyBorder="1" applyAlignment="1" applyProtection="1">
      <alignment vertical="center" wrapText="1"/>
      <protection locked="0"/>
    </xf>
    <xf numFmtId="0" fontId="0" fillId="0" borderId="14" xfId="0" applyBorder="1" applyAlignment="1" applyProtection="1">
      <alignment horizontal="center" vertical="center" wrapText="1"/>
      <protection locked="0"/>
    </xf>
    <xf numFmtId="0" fontId="20" fillId="6" borderId="45" xfId="0" applyFont="1" applyFill="1" applyBorder="1" applyAlignment="1" applyProtection="1">
      <alignment horizontal="center" vertical="center" wrapText="1"/>
    </xf>
    <xf numFmtId="0" fontId="0" fillId="0" borderId="4" xfId="0" applyBorder="1" applyAlignment="1">
      <alignment vertical="center" wrapText="1"/>
    </xf>
    <xf numFmtId="4" fontId="26" fillId="0" borderId="27" xfId="0" applyNumberFormat="1" applyFont="1" applyBorder="1" applyAlignment="1">
      <alignment vertical="center"/>
    </xf>
    <xf numFmtId="0" fontId="22" fillId="0" borderId="15" xfId="0" applyFont="1" applyBorder="1" applyAlignment="1">
      <alignment horizontal="left" vertical="center"/>
    </xf>
    <xf numFmtId="0" fontId="23" fillId="0" borderId="16" xfId="0" applyFont="1" applyBorder="1" applyAlignment="1">
      <alignment horizontal="center" vertical="center"/>
    </xf>
    <xf numFmtId="0" fontId="0" fillId="0" borderId="27" xfId="0" applyBorder="1" applyAlignment="1">
      <alignment vertical="center" wrapText="1"/>
    </xf>
    <xf numFmtId="0" fontId="0" fillId="0" borderId="18" xfId="0" applyBorder="1" applyAlignment="1">
      <alignment vertical="center" wrapText="1"/>
    </xf>
    <xf numFmtId="4" fontId="0" fillId="7" borderId="14" xfId="0" applyNumberFormat="1" applyFill="1" applyBorder="1" applyAlignment="1" applyProtection="1">
      <alignment vertical="center"/>
    </xf>
    <xf numFmtId="0" fontId="20" fillId="6" borderId="0" xfId="0" applyFont="1" applyFill="1" applyBorder="1" applyAlignment="1" applyProtection="1">
      <alignment horizontal="center" vertical="center" wrapText="1"/>
    </xf>
    <xf numFmtId="164" fontId="1" fillId="3" borderId="0" xfId="0" applyNumberFormat="1" applyFont="1" applyFill="1" applyAlignment="1" applyProtection="1">
      <alignment horizontal="center" vertical="center"/>
      <protection locked="0"/>
    </xf>
    <xf numFmtId="165" fontId="0" fillId="3" borderId="0" xfId="0" applyNumberFormat="1" applyFill="1" applyAlignment="1" applyProtection="1">
      <alignment vertical="center"/>
      <protection locked="0"/>
    </xf>
    <xf numFmtId="165" fontId="2" fillId="3" borderId="0" xfId="0" applyNumberFormat="1" applyFont="1" applyFill="1" applyAlignment="1" applyProtection="1">
      <alignment vertical="center"/>
      <protection locked="0"/>
    </xf>
    <xf numFmtId="0" fontId="1" fillId="3" borderId="21" xfId="0" applyFont="1" applyFill="1" applyBorder="1" applyAlignment="1" applyProtection="1">
      <alignment horizontal="center" vertical="center"/>
      <protection locked="0"/>
    </xf>
    <xf numFmtId="0" fontId="1" fillId="3" borderId="23" xfId="0" applyFont="1" applyFill="1" applyBorder="1" applyAlignment="1" applyProtection="1">
      <alignment horizontal="center" vertical="center"/>
      <protection locked="0"/>
    </xf>
    <xf numFmtId="0" fontId="0" fillId="10" borderId="14" xfId="0" applyFill="1" applyBorder="1" applyAlignment="1" applyProtection="1">
      <alignment vertical="center" wrapText="1"/>
      <protection locked="0"/>
    </xf>
    <xf numFmtId="0" fontId="0" fillId="10" borderId="14" xfId="0" applyFill="1" applyBorder="1" applyAlignment="1" applyProtection="1">
      <alignment vertical="center"/>
      <protection locked="0"/>
    </xf>
    <xf numFmtId="0" fontId="0" fillId="10" borderId="14" xfId="0" applyFill="1" applyBorder="1" applyAlignment="1" applyProtection="1">
      <alignment horizontal="center" vertical="center"/>
      <protection locked="0"/>
    </xf>
    <xf numFmtId="4" fontId="0" fillId="10" borderId="14" xfId="0" applyNumberFormat="1" applyFill="1" applyBorder="1" applyAlignment="1" applyProtection="1">
      <alignment vertical="center"/>
      <protection locked="0"/>
    </xf>
    <xf numFmtId="0" fontId="0" fillId="10" borderId="1" xfId="0" applyFill="1" applyBorder="1" applyAlignment="1" applyProtection="1">
      <alignment vertical="center" wrapText="1"/>
      <protection locked="0"/>
    </xf>
    <xf numFmtId="0" fontId="0" fillId="0" borderId="0" xfId="0" applyAlignment="1" applyProtection="1">
      <alignment vertical="center"/>
    </xf>
    <xf numFmtId="0" fontId="1" fillId="0" borderId="0" xfId="0" applyFont="1" applyAlignment="1" applyProtection="1">
      <alignment vertical="center"/>
    </xf>
    <xf numFmtId="0" fontId="1" fillId="0" borderId="0" xfId="0" applyFont="1" applyFill="1" applyAlignment="1" applyProtection="1">
      <alignment vertical="center" wrapText="1"/>
    </xf>
    <xf numFmtId="0" fontId="1" fillId="0" borderId="0" xfId="0" applyFont="1" applyAlignment="1" applyProtection="1">
      <alignment horizontal="left" vertical="center"/>
    </xf>
    <xf numFmtId="0" fontId="1" fillId="0" borderId="0" xfId="0" applyFont="1" applyAlignment="1" applyProtection="1">
      <alignment horizontal="right" vertical="center"/>
    </xf>
    <xf numFmtId="0" fontId="1" fillId="0" borderId="0" xfId="0" applyFont="1" applyAlignment="1" applyProtection="1">
      <alignment horizontal="center" vertical="center"/>
    </xf>
    <xf numFmtId="0" fontId="7" fillId="0" borderId="0" xfId="0" applyFont="1" applyAlignment="1" applyProtection="1">
      <alignment vertical="center"/>
    </xf>
    <xf numFmtId="0" fontId="3" fillId="0" borderId="0" xfId="0" applyFont="1" applyAlignment="1" applyProtection="1">
      <alignment vertical="center"/>
    </xf>
    <xf numFmtId="0" fontId="15" fillId="0" borderId="0" xfId="0" applyFont="1" applyAlignment="1" applyProtection="1">
      <alignment horizontal="left" vertical="center"/>
    </xf>
    <xf numFmtId="0" fontId="6" fillId="0" borderId="0" xfId="0" applyFont="1" applyAlignment="1" applyProtection="1">
      <alignment horizontal="center" vertical="center"/>
    </xf>
    <xf numFmtId="0" fontId="5" fillId="0" borderId="0" xfId="0" applyFont="1" applyAlignment="1" applyProtection="1">
      <alignment horizontal="center" vertical="center" wrapText="1"/>
    </xf>
    <xf numFmtId="0" fontId="5" fillId="0" borderId="0" xfId="0" applyFont="1" applyAlignment="1" applyProtection="1">
      <alignment horizontal="center" vertical="center"/>
    </xf>
    <xf numFmtId="0" fontId="0" fillId="0" borderId="0" xfId="0" applyAlignment="1" applyProtection="1">
      <alignment vertical="center" wrapText="1"/>
    </xf>
    <xf numFmtId="165" fontId="0" fillId="0" borderId="0" xfId="0" applyNumberFormat="1" applyAlignment="1" applyProtection="1">
      <alignment vertical="center"/>
    </xf>
    <xf numFmtId="10" fontId="0" fillId="0" borderId="0" xfId="0" applyNumberFormat="1" applyAlignment="1" applyProtection="1">
      <alignment horizontal="center" vertical="center"/>
    </xf>
    <xf numFmtId="0" fontId="3" fillId="0" borderId="0" xfId="0" applyFont="1" applyAlignment="1" applyProtection="1">
      <alignment horizontal="center" vertical="center"/>
    </xf>
    <xf numFmtId="165" fontId="1" fillId="0" borderId="0" xfId="0" applyNumberFormat="1" applyFont="1" applyAlignment="1" applyProtection="1">
      <alignment vertical="center"/>
    </xf>
    <xf numFmtId="0" fontId="3" fillId="0" borderId="0" xfId="0" applyFont="1" applyAlignment="1" applyProtection="1">
      <alignment horizontal="left" vertical="center"/>
    </xf>
    <xf numFmtId="0" fontId="0" fillId="0" borderId="0" xfId="0" applyAlignment="1" applyProtection="1">
      <alignment horizontal="center" vertical="center"/>
    </xf>
    <xf numFmtId="0" fontId="2" fillId="0" borderId="0" xfId="0" applyFont="1" applyAlignment="1" applyProtection="1">
      <alignment vertical="center"/>
    </xf>
    <xf numFmtId="10" fontId="2" fillId="0" borderId="0" xfId="0" applyNumberFormat="1" applyFont="1" applyAlignment="1" applyProtection="1">
      <alignment vertical="center"/>
    </xf>
    <xf numFmtId="165" fontId="2" fillId="0" borderId="0" xfId="0" applyNumberFormat="1" applyFont="1" applyAlignment="1" applyProtection="1">
      <alignment vertical="center"/>
    </xf>
    <xf numFmtId="10" fontId="2" fillId="0" borderId="0" xfId="0" applyNumberFormat="1" applyFont="1" applyAlignment="1" applyProtection="1">
      <alignment horizontal="center" vertical="center"/>
    </xf>
    <xf numFmtId="0" fontId="2" fillId="0" borderId="0" xfId="0" applyFont="1" applyAlignment="1" applyProtection="1">
      <alignment horizontal="center" vertical="center"/>
    </xf>
    <xf numFmtId="10" fontId="0" fillId="0" borderId="0" xfId="0" applyNumberFormat="1" applyAlignment="1" applyProtection="1">
      <alignment vertical="center"/>
    </xf>
    <xf numFmtId="0" fontId="0" fillId="0" borderId="0" xfId="0" applyAlignment="1" applyProtection="1">
      <alignment horizontal="right" vertical="center"/>
    </xf>
    <xf numFmtId="165" fontId="0" fillId="0" borderId="0" xfId="0" applyNumberFormat="1" applyFill="1" applyAlignment="1" applyProtection="1">
      <alignment vertical="center"/>
    </xf>
    <xf numFmtId="10" fontId="1" fillId="0" borderId="0" xfId="0" applyNumberFormat="1" applyFont="1" applyAlignment="1" applyProtection="1">
      <alignment horizontal="center" vertical="center"/>
    </xf>
    <xf numFmtId="0" fontId="1" fillId="0" borderId="0" xfId="0" applyFont="1" applyBorder="1" applyAlignment="1" applyProtection="1">
      <alignment horizontal="center" vertical="center"/>
    </xf>
    <xf numFmtId="0" fontId="1" fillId="0" borderId="0"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0" fontId="1" fillId="0" borderId="26" xfId="0" applyFont="1" applyBorder="1" applyAlignment="1" applyProtection="1">
      <alignment horizontal="center" vertical="center"/>
    </xf>
    <xf numFmtId="0" fontId="1" fillId="0" borderId="26" xfId="0" applyFont="1" applyFill="1" applyBorder="1" applyAlignment="1" applyProtection="1">
      <alignment horizontal="center" vertical="center"/>
    </xf>
    <xf numFmtId="165" fontId="1" fillId="0" borderId="30" xfId="0" applyNumberFormat="1" applyFont="1" applyFill="1" applyBorder="1" applyAlignment="1" applyProtection="1">
      <alignment horizontal="center" vertical="center"/>
    </xf>
    <xf numFmtId="0" fontId="0" fillId="0" borderId="31" xfId="0" applyBorder="1" applyAlignment="1" applyProtection="1">
      <alignment vertical="center"/>
    </xf>
    <xf numFmtId="0" fontId="0" fillId="0" borderId="0" xfId="0" applyBorder="1" applyAlignment="1" applyProtection="1">
      <alignment vertical="center"/>
    </xf>
    <xf numFmtId="165" fontId="1" fillId="0" borderId="0" xfId="0" applyNumberFormat="1" applyFont="1" applyFill="1" applyBorder="1" applyAlignment="1" applyProtection="1">
      <alignment horizontal="center" vertical="center"/>
    </xf>
    <xf numFmtId="0" fontId="1" fillId="0" borderId="27" xfId="0" applyFont="1" applyBorder="1" applyAlignment="1" applyProtection="1">
      <alignment horizontal="center" vertical="center"/>
    </xf>
    <xf numFmtId="0" fontId="0" fillId="0" borderId="6" xfId="0" applyBorder="1" applyAlignment="1" applyProtection="1">
      <alignment vertical="center"/>
    </xf>
    <xf numFmtId="0" fontId="0" fillId="0" borderId="27" xfId="0" applyBorder="1" applyAlignment="1" applyProtection="1">
      <alignment vertical="center"/>
    </xf>
    <xf numFmtId="0" fontId="0" fillId="0" borderId="17" xfId="0" applyBorder="1" applyAlignment="1" applyProtection="1">
      <alignment vertical="center"/>
    </xf>
    <xf numFmtId="0" fontId="0" fillId="0" borderId="32" xfId="0" applyBorder="1" applyAlignment="1" applyProtection="1">
      <alignment vertical="center"/>
    </xf>
    <xf numFmtId="0" fontId="0" fillId="0" borderId="33" xfId="0" applyBorder="1" applyAlignment="1" applyProtection="1">
      <alignment vertical="center"/>
    </xf>
    <xf numFmtId="0" fontId="0" fillId="0" borderId="18" xfId="0" applyBorder="1" applyAlignment="1" applyProtection="1">
      <alignment vertical="center"/>
    </xf>
    <xf numFmtId="0" fontId="1" fillId="0" borderId="0" xfId="0" applyFont="1" applyFill="1" applyAlignment="1" applyProtection="1">
      <alignment vertical="center"/>
    </xf>
    <xf numFmtId="4" fontId="1" fillId="0" borderId="0" xfId="0" applyNumberFormat="1" applyFont="1" applyFill="1" applyAlignment="1" applyProtection="1">
      <alignment vertical="center"/>
    </xf>
    <xf numFmtId="0" fontId="1" fillId="0" borderId="0" xfId="0" applyFont="1" applyFill="1" applyAlignment="1" applyProtection="1">
      <alignment horizontal="center" vertical="center"/>
    </xf>
    <xf numFmtId="0" fontId="1" fillId="0" borderId="0" xfId="0" applyFont="1" applyFill="1" applyAlignment="1" applyProtection="1">
      <alignment horizontal="center" vertical="center" wrapText="1"/>
    </xf>
    <xf numFmtId="4" fontId="0" fillId="0" borderId="0" xfId="0" applyNumberFormat="1" applyFill="1" applyAlignment="1" applyProtection="1">
      <alignment vertical="center"/>
    </xf>
    <xf numFmtId="0" fontId="0" fillId="0" borderId="0" xfId="0" applyFill="1" applyAlignment="1" applyProtection="1">
      <alignment vertical="center"/>
    </xf>
    <xf numFmtId="0" fontId="0" fillId="0" borderId="0" xfId="0" applyFill="1" applyAlignment="1" applyProtection="1">
      <alignment horizontal="right" vertical="center"/>
    </xf>
    <xf numFmtId="0" fontId="1" fillId="0" borderId="0" xfId="0" applyFont="1" applyFill="1" applyAlignment="1" applyProtection="1">
      <alignment horizontal="left" vertical="center" wrapText="1"/>
    </xf>
    <xf numFmtId="0" fontId="1" fillId="0" borderId="1" xfId="0" applyFont="1" applyFill="1" applyBorder="1" applyAlignment="1" applyProtection="1">
      <alignment horizontal="right" vertical="center" wrapText="1"/>
    </xf>
    <xf numFmtId="164" fontId="1" fillId="0" borderId="1" xfId="0" applyNumberFormat="1" applyFont="1" applyFill="1" applyBorder="1" applyAlignment="1" applyProtection="1">
      <alignment horizontal="center" vertical="center" wrapText="1"/>
    </xf>
    <xf numFmtId="0" fontId="1" fillId="0" borderId="1" xfId="0" applyFont="1" applyFill="1" applyBorder="1" applyAlignment="1" applyProtection="1">
      <alignment horizontal="center" vertical="center"/>
    </xf>
    <xf numFmtId="166" fontId="0" fillId="0" borderId="0" xfId="0" applyNumberFormat="1" applyFill="1" applyAlignment="1" applyProtection="1">
      <alignment vertical="center"/>
    </xf>
    <xf numFmtId="166" fontId="0" fillId="0" borderId="1" xfId="0" applyNumberFormat="1" applyFill="1" applyBorder="1" applyAlignment="1" applyProtection="1">
      <alignment horizontal="center" vertical="center" wrapText="1"/>
    </xf>
    <xf numFmtId="166" fontId="0" fillId="3" borderId="1" xfId="0" applyNumberFormat="1" applyFill="1" applyBorder="1" applyAlignment="1" applyProtection="1">
      <alignment horizontal="center" vertical="center"/>
    </xf>
    <xf numFmtId="166" fontId="0" fillId="3" borderId="1" xfId="0" applyNumberFormat="1" applyFill="1" applyBorder="1" applyAlignment="1" applyProtection="1">
      <alignment vertical="center"/>
    </xf>
    <xf numFmtId="0" fontId="1" fillId="0" borderId="0" xfId="0" applyFont="1" applyFill="1" applyAlignment="1" applyProtection="1">
      <alignment horizontal="right" vertical="center" wrapText="1"/>
    </xf>
    <xf numFmtId="164" fontId="1" fillId="0" borderId="0" xfId="0" applyNumberFormat="1" applyFont="1" applyFill="1" applyAlignment="1" applyProtection="1">
      <alignment horizontal="center" vertical="center" wrapText="1"/>
    </xf>
    <xf numFmtId="164" fontId="1" fillId="0" borderId="0" xfId="0" applyNumberFormat="1" applyFont="1" applyFill="1" applyAlignment="1" applyProtection="1">
      <alignment horizontal="center" vertical="center"/>
    </xf>
    <xf numFmtId="4" fontId="0" fillId="0" borderId="0" xfId="0" applyNumberFormat="1" applyFill="1" applyBorder="1" applyAlignment="1" applyProtection="1">
      <alignment horizontal="center" vertical="center"/>
    </xf>
    <xf numFmtId="0" fontId="3" fillId="0" borderId="0" xfId="0" applyFont="1" applyAlignment="1" applyProtection="1">
      <alignment vertical="center" wrapText="1"/>
    </xf>
    <xf numFmtId="4" fontId="0" fillId="0" borderId="0" xfId="0" applyNumberFormat="1" applyAlignment="1" applyProtection="1">
      <alignment vertical="center"/>
    </xf>
    <xf numFmtId="166" fontId="0" fillId="0" borderId="0" xfId="0" applyNumberFormat="1" applyAlignment="1" applyProtection="1">
      <alignment vertical="center"/>
    </xf>
    <xf numFmtId="0" fontId="1" fillId="0" borderId="40" xfId="0" applyFont="1" applyBorder="1" applyAlignment="1" applyProtection="1">
      <alignment horizontal="center" vertical="center"/>
    </xf>
    <xf numFmtId="0" fontId="1" fillId="0" borderId="39" xfId="0" applyFont="1" applyBorder="1" applyAlignment="1" applyProtection="1">
      <alignment horizontal="center" vertical="center"/>
    </xf>
    <xf numFmtId="0" fontId="1" fillId="0" borderId="50" xfId="0" applyFont="1" applyBorder="1" applyAlignment="1" applyProtection="1">
      <alignment horizontal="center" vertical="center"/>
    </xf>
    <xf numFmtId="0" fontId="14" fillId="0" borderId="0" xfId="0" applyFont="1" applyAlignment="1" applyProtection="1">
      <alignment horizontal="left" vertical="center"/>
    </xf>
    <xf numFmtId="4" fontId="0" fillId="0" borderId="12" xfId="0" applyNumberFormat="1" applyBorder="1" applyAlignment="1" applyProtection="1">
      <alignment horizontal="center" vertical="center"/>
    </xf>
    <xf numFmtId="4" fontId="0" fillId="0" borderId="13" xfId="0" applyNumberFormat="1" applyBorder="1" applyAlignment="1" applyProtection="1">
      <alignment horizontal="center" vertical="center"/>
    </xf>
    <xf numFmtId="167" fontId="1" fillId="0" borderId="41" xfId="0" applyNumberFormat="1" applyFont="1" applyBorder="1" applyAlignment="1" applyProtection="1">
      <alignment vertical="center"/>
    </xf>
    <xf numFmtId="0" fontId="1" fillId="3" borderId="11" xfId="0" applyFont="1" applyFill="1" applyBorder="1" applyAlignment="1" applyProtection="1">
      <alignment horizontal="center" vertical="center" wrapText="1"/>
    </xf>
    <xf numFmtId="0" fontId="1" fillId="3" borderId="12" xfId="0" applyFont="1" applyFill="1" applyBorder="1" applyAlignment="1" applyProtection="1">
      <alignment horizontal="center" vertical="center" wrapText="1"/>
    </xf>
    <xf numFmtId="4" fontId="1" fillId="3" borderId="12" xfId="0" applyNumberFormat="1" applyFont="1" applyFill="1" applyBorder="1" applyAlignment="1" applyProtection="1">
      <alignment horizontal="center" vertical="center" wrapText="1"/>
    </xf>
    <xf numFmtId="166" fontId="1" fillId="3" borderId="12" xfId="0" applyNumberFormat="1" applyFont="1" applyFill="1" applyBorder="1" applyAlignment="1" applyProtection="1">
      <alignment horizontal="center" vertical="center" wrapText="1"/>
    </xf>
    <xf numFmtId="4" fontId="1" fillId="3" borderId="13" xfId="0" applyNumberFormat="1" applyFont="1" applyFill="1" applyBorder="1" applyAlignment="1" applyProtection="1">
      <alignment horizontal="center" vertical="center" wrapText="1"/>
    </xf>
    <xf numFmtId="0" fontId="1" fillId="0" borderId="0" xfId="0" applyFont="1" applyAlignment="1" applyProtection="1">
      <alignment horizontal="center" vertical="center" wrapText="1"/>
    </xf>
    <xf numFmtId="0" fontId="1" fillId="0" borderId="35" xfId="0" applyFont="1" applyBorder="1" applyAlignment="1" applyProtection="1">
      <alignment horizontal="center" vertical="center" wrapText="1"/>
    </xf>
    <xf numFmtId="0" fontId="1" fillId="0" borderId="36" xfId="0" applyFont="1" applyBorder="1" applyAlignment="1" applyProtection="1">
      <alignment horizontal="center" vertical="center" wrapText="1"/>
    </xf>
    <xf numFmtId="0" fontId="0" fillId="0" borderId="14" xfId="0" applyBorder="1" applyAlignment="1" applyProtection="1">
      <alignment vertical="center"/>
    </xf>
    <xf numFmtId="4" fontId="0" fillId="0" borderId="14" xfId="0" applyNumberFormat="1" applyBorder="1" applyAlignment="1" applyProtection="1">
      <alignment vertical="center"/>
    </xf>
    <xf numFmtId="0" fontId="0" fillId="0" borderId="0" xfId="0" applyFont="1" applyBorder="1" applyAlignment="1" applyProtection="1">
      <alignment horizontal="center" vertical="center"/>
    </xf>
    <xf numFmtId="167" fontId="0" fillId="0" borderId="0" xfId="0" applyNumberFormat="1" applyAlignment="1" applyProtection="1">
      <alignment vertical="center"/>
    </xf>
    <xf numFmtId="0" fontId="0" fillId="0" borderId="1" xfId="0" applyBorder="1" applyAlignment="1" applyProtection="1">
      <alignment vertical="center"/>
    </xf>
    <xf numFmtId="4" fontId="0" fillId="0" borderId="1" xfId="0" applyNumberFormat="1" applyBorder="1" applyAlignment="1" applyProtection="1">
      <alignment vertical="center"/>
    </xf>
    <xf numFmtId="0" fontId="0" fillId="0" borderId="0" xfId="0" applyBorder="1" applyAlignment="1" applyProtection="1">
      <alignment horizontal="center" vertical="center"/>
    </xf>
    <xf numFmtId="4" fontId="0" fillId="11" borderId="14" xfId="0" applyNumberFormat="1" applyFill="1" applyBorder="1" applyAlignment="1" applyProtection="1">
      <alignment vertical="center"/>
    </xf>
    <xf numFmtId="0" fontId="1" fillId="0" borderId="0" xfId="0" applyFont="1" applyFill="1" applyAlignment="1" applyProtection="1">
      <alignment horizontal="left" vertical="center"/>
    </xf>
    <xf numFmtId="164" fontId="0" fillId="0" borderId="0" xfId="0" applyNumberFormat="1" applyAlignment="1" applyProtection="1">
      <alignment vertical="center" wrapText="1"/>
    </xf>
    <xf numFmtId="164" fontId="0" fillId="0" borderId="0" xfId="0" applyNumberFormat="1" applyAlignment="1" applyProtection="1">
      <alignment vertical="center"/>
    </xf>
    <xf numFmtId="0" fontId="0" fillId="0" borderId="0" xfId="0" applyAlignment="1" applyProtection="1">
      <alignment horizontal="center" vertical="center" wrapText="1"/>
    </xf>
    <xf numFmtId="0" fontId="1" fillId="0" borderId="0" xfId="0" applyNumberFormat="1" applyFont="1" applyFill="1" applyAlignment="1" applyProtection="1">
      <alignment vertical="center" wrapText="1"/>
    </xf>
    <xf numFmtId="0" fontId="1" fillId="0" borderId="0" xfId="0" applyNumberFormat="1" applyFont="1" applyFill="1" applyAlignment="1" applyProtection="1">
      <alignment vertical="center"/>
    </xf>
    <xf numFmtId="4" fontId="1" fillId="0" borderId="0" xfId="0" applyNumberFormat="1" applyFont="1" applyFill="1" applyAlignment="1" applyProtection="1">
      <alignment vertical="center" wrapText="1"/>
    </xf>
    <xf numFmtId="0" fontId="1" fillId="0" borderId="0" xfId="0" applyNumberFormat="1" applyFont="1" applyFill="1" applyAlignment="1" applyProtection="1">
      <alignment horizontal="left" vertical="center"/>
    </xf>
    <xf numFmtId="0" fontId="1" fillId="0" borderId="11" xfId="0" applyNumberFormat="1" applyFont="1" applyFill="1" applyBorder="1" applyAlignment="1" applyProtection="1">
      <alignment horizontal="left" vertical="center" wrapText="1"/>
    </xf>
    <xf numFmtId="164" fontId="1" fillId="0" borderId="12" xfId="0" applyNumberFormat="1" applyFont="1" applyFill="1" applyBorder="1" applyAlignment="1" applyProtection="1">
      <alignment horizontal="center" vertical="center" wrapText="1"/>
    </xf>
    <xf numFmtId="0" fontId="1" fillId="0" borderId="12" xfId="0" applyNumberFormat="1" applyFont="1" applyFill="1" applyBorder="1" applyAlignment="1" applyProtection="1">
      <alignment horizontal="center" vertical="center"/>
    </xf>
    <xf numFmtId="0" fontId="0" fillId="0" borderId="0" xfId="0" applyNumberFormat="1" applyFill="1" applyAlignment="1" applyProtection="1">
      <alignment vertical="center"/>
    </xf>
    <xf numFmtId="0" fontId="0" fillId="0" borderId="0" xfId="0" applyNumberFormat="1" applyFill="1" applyAlignment="1" applyProtection="1">
      <alignment horizontal="center" vertical="center"/>
    </xf>
    <xf numFmtId="0" fontId="0" fillId="0" borderId="0" xfId="0" applyFill="1" applyAlignment="1" applyProtection="1">
      <alignment vertical="center" wrapText="1"/>
    </xf>
    <xf numFmtId="164" fontId="1" fillId="0" borderId="0" xfId="0" applyNumberFormat="1" applyFont="1" applyFill="1" applyAlignment="1" applyProtection="1">
      <alignment vertical="center" wrapText="1"/>
    </xf>
    <xf numFmtId="0" fontId="1" fillId="0" borderId="0" xfId="0" applyNumberFormat="1" applyFont="1" applyFill="1" applyBorder="1" applyAlignment="1" applyProtection="1">
      <alignment horizontal="center" vertical="center"/>
    </xf>
    <xf numFmtId="164" fontId="1" fillId="0" borderId="0" xfId="0" applyNumberFormat="1" applyFont="1" applyFill="1" applyBorder="1" applyAlignment="1" applyProtection="1">
      <alignment horizontal="center" vertical="center"/>
    </xf>
    <xf numFmtId="0" fontId="1" fillId="0" borderId="1" xfId="0" applyFont="1" applyBorder="1" applyAlignment="1" applyProtection="1">
      <alignment horizontal="center" vertical="center"/>
    </xf>
    <xf numFmtId="0" fontId="1" fillId="7" borderId="1" xfId="0" applyFont="1" applyFill="1" applyBorder="1" applyAlignment="1" applyProtection="1">
      <alignment horizontal="center" vertical="center"/>
    </xf>
    <xf numFmtId="0" fontId="0" fillId="0" borderId="0" xfId="0" applyBorder="1" applyAlignment="1" applyProtection="1">
      <alignment vertical="center" wrapText="1"/>
    </xf>
    <xf numFmtId="0" fontId="0" fillId="0" borderId="32" xfId="0" applyBorder="1" applyAlignment="1" applyProtection="1">
      <alignment vertical="center" wrapText="1"/>
    </xf>
    <xf numFmtId="167" fontId="1" fillId="0" borderId="10" xfId="0" applyNumberFormat="1" applyFont="1" applyBorder="1" applyAlignment="1" applyProtection="1">
      <alignment horizontal="center" vertical="center"/>
    </xf>
    <xf numFmtId="167" fontId="1" fillId="0" borderId="1" xfId="0" applyNumberFormat="1" applyFont="1" applyBorder="1" applyAlignment="1" applyProtection="1">
      <alignment vertical="center"/>
    </xf>
    <xf numFmtId="167" fontId="1" fillId="7" borderId="1" xfId="0" applyNumberFormat="1" applyFont="1" applyFill="1" applyBorder="1" applyAlignment="1" applyProtection="1">
      <alignment vertical="center"/>
    </xf>
    <xf numFmtId="164" fontId="1" fillId="3" borderId="23" xfId="0" applyNumberFormat="1" applyFont="1" applyFill="1" applyBorder="1" applyAlignment="1" applyProtection="1">
      <alignment horizontal="center" vertical="center" wrapText="1"/>
    </xf>
    <xf numFmtId="164" fontId="1" fillId="3" borderId="29" xfId="0" applyNumberFormat="1" applyFont="1" applyFill="1" applyBorder="1" applyAlignment="1" applyProtection="1">
      <alignment horizontal="center" vertical="center" wrapText="1"/>
    </xf>
    <xf numFmtId="4" fontId="1" fillId="0" borderId="0" xfId="0" applyNumberFormat="1"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0" fillId="0" borderId="14" xfId="0" applyBorder="1" applyAlignment="1" applyProtection="1">
      <alignment horizontal="center" vertical="center"/>
    </xf>
    <xf numFmtId="167" fontId="0" fillId="3" borderId="0" xfId="0" applyNumberFormat="1" applyFill="1" applyAlignment="1" applyProtection="1">
      <alignment vertical="center"/>
    </xf>
    <xf numFmtId="0" fontId="0" fillId="0" borderId="1" xfId="0" applyBorder="1" applyAlignment="1" applyProtection="1">
      <alignment horizontal="center" vertical="center"/>
    </xf>
    <xf numFmtId="0" fontId="0" fillId="0" borderId="0" xfId="0" applyAlignment="1" applyProtection="1">
      <alignment horizontal="left" vertical="center" wrapText="1"/>
    </xf>
    <xf numFmtId="0" fontId="1" fillId="0" borderId="11" xfId="0" applyNumberFormat="1" applyFont="1" applyFill="1" applyBorder="1" applyAlignment="1" applyProtection="1">
      <alignment horizontal="center" vertical="center" wrapText="1"/>
    </xf>
    <xf numFmtId="164" fontId="1" fillId="0" borderId="51" xfId="0" applyNumberFormat="1" applyFont="1" applyFill="1" applyBorder="1" applyAlignment="1" applyProtection="1">
      <alignment horizontal="center" vertical="center" wrapText="1"/>
    </xf>
    <xf numFmtId="0" fontId="1" fillId="0" borderId="19" xfId="0" applyNumberFormat="1" applyFont="1" applyFill="1" applyBorder="1" applyAlignment="1" applyProtection="1">
      <alignment horizontal="center" vertical="center"/>
    </xf>
    <xf numFmtId="0" fontId="0" fillId="0" borderId="0" xfId="0" applyFill="1" applyAlignment="1" applyProtection="1">
      <alignment horizontal="left" vertical="center" wrapText="1"/>
    </xf>
    <xf numFmtId="0" fontId="1" fillId="0" borderId="0" xfId="0" applyNumberFormat="1" applyFont="1" applyFill="1" applyBorder="1" applyAlignment="1" applyProtection="1">
      <alignment horizontal="left" vertical="center" wrapText="1"/>
    </xf>
    <xf numFmtId="0" fontId="1" fillId="0" borderId="0" xfId="0" applyNumberFormat="1" applyFont="1" applyFill="1" applyBorder="1" applyAlignment="1" applyProtection="1">
      <alignment horizontal="center" vertical="center" wrapText="1"/>
    </xf>
    <xf numFmtId="0" fontId="7" fillId="0" borderId="0" xfId="0" applyFont="1" applyAlignment="1" applyProtection="1">
      <alignment vertical="center" wrapText="1"/>
    </xf>
    <xf numFmtId="4" fontId="0" fillId="0" borderId="0" xfId="0" applyNumberFormat="1" applyAlignment="1" applyProtection="1">
      <alignment vertical="center" wrapText="1"/>
    </xf>
    <xf numFmtId="0" fontId="1" fillId="0" borderId="0" xfId="0" applyNumberFormat="1" applyFont="1" applyFill="1" applyAlignment="1" applyProtection="1">
      <alignment horizontal="center" vertical="center"/>
    </xf>
    <xf numFmtId="164" fontId="1" fillId="0" borderId="13" xfId="0" applyNumberFormat="1" applyFont="1" applyFill="1" applyBorder="1" applyAlignment="1" applyProtection="1">
      <alignment horizontal="center" vertical="center"/>
    </xf>
    <xf numFmtId="4" fontId="1" fillId="0" borderId="0" xfId="0" applyNumberFormat="1" applyFont="1" applyFill="1" applyBorder="1" applyAlignment="1" applyProtection="1">
      <alignment horizontal="center" vertical="center"/>
    </xf>
    <xf numFmtId="0" fontId="3" fillId="0" borderId="0" xfId="0" applyFont="1" applyAlignment="1" applyProtection="1">
      <alignment horizontal="center" vertical="center" wrapText="1"/>
    </xf>
    <xf numFmtId="4" fontId="3" fillId="0" borderId="0" xfId="0" applyNumberFormat="1" applyFont="1" applyAlignment="1" applyProtection="1">
      <alignment vertical="center" wrapText="1"/>
    </xf>
    <xf numFmtId="164" fontId="1" fillId="3" borderId="19" xfId="0" applyNumberFormat="1" applyFont="1" applyFill="1" applyBorder="1" applyAlignment="1" applyProtection="1">
      <alignment horizontal="center" vertical="center" wrapText="1"/>
    </xf>
    <xf numFmtId="164" fontId="1" fillId="3" borderId="10" xfId="0" applyNumberFormat="1" applyFont="1" applyFill="1" applyBorder="1" applyAlignment="1" applyProtection="1">
      <alignment horizontal="center" vertical="center" wrapText="1"/>
    </xf>
    <xf numFmtId="0" fontId="1" fillId="0" borderId="0" xfId="0" applyNumberFormat="1" applyFont="1" applyFill="1" applyAlignment="1" applyProtection="1">
      <alignment horizontal="left" vertical="center" wrapText="1"/>
    </xf>
    <xf numFmtId="0" fontId="1" fillId="0" borderId="51" xfId="0" applyNumberFormat="1" applyFont="1" applyFill="1" applyBorder="1" applyAlignment="1" applyProtection="1">
      <alignment horizontal="center" vertical="center"/>
    </xf>
    <xf numFmtId="0" fontId="0" fillId="0" borderId="0" xfId="0" applyFill="1" applyAlignment="1" applyProtection="1">
      <alignment horizontal="center" vertical="center"/>
    </xf>
    <xf numFmtId="164" fontId="0" fillId="0" borderId="0" xfId="0" applyNumberFormat="1" applyAlignment="1" applyProtection="1">
      <alignment horizontal="center" vertical="center"/>
    </xf>
    <xf numFmtId="0" fontId="3" fillId="0" borderId="0" xfId="0" applyFont="1" applyAlignment="1" applyProtection="1">
      <alignment horizontal="left" vertical="center" wrapText="1"/>
    </xf>
    <xf numFmtId="0" fontId="3" fillId="0" borderId="0" xfId="0" applyFont="1" applyAlignment="1" applyProtection="1">
      <alignment horizontal="center" vertical="center" wrapText="1"/>
    </xf>
    <xf numFmtId="0" fontId="0" fillId="0" borderId="0" xfId="0" applyAlignment="1" applyProtection="1">
      <alignment horizontal="left" vertical="center" wrapText="1"/>
    </xf>
    <xf numFmtId="0" fontId="1" fillId="0" borderId="10" xfId="0" applyNumberFormat="1" applyFont="1" applyFill="1" applyBorder="1" applyAlignment="1" applyProtection="1">
      <alignment horizontal="center" vertical="center"/>
    </xf>
    <xf numFmtId="3" fontId="0" fillId="0" borderId="0" xfId="0" applyNumberFormat="1" applyAlignment="1" applyProtection="1">
      <alignment horizontal="center" vertical="center" wrapText="1"/>
    </xf>
    <xf numFmtId="3" fontId="0" fillId="0" borderId="0" xfId="0" applyNumberFormat="1" applyAlignment="1" applyProtection="1">
      <alignment horizontal="center" vertical="center"/>
    </xf>
    <xf numFmtId="3" fontId="1" fillId="0" borderId="0" xfId="0" applyNumberFormat="1" applyFont="1" applyFill="1" applyBorder="1" applyAlignment="1" applyProtection="1">
      <alignment horizontal="center" vertical="center" wrapText="1"/>
    </xf>
    <xf numFmtId="3" fontId="0" fillId="0" borderId="14" xfId="0" applyNumberFormat="1" applyBorder="1" applyAlignment="1" applyProtection="1">
      <alignment horizontal="center" vertical="center"/>
      <protection locked="0"/>
    </xf>
    <xf numFmtId="3" fontId="0" fillId="0" borderId="1" xfId="0" applyNumberFormat="1" applyBorder="1" applyAlignment="1" applyProtection="1">
      <alignment horizontal="center" vertical="center"/>
      <protection locked="0"/>
    </xf>
    <xf numFmtId="0" fontId="1" fillId="0" borderId="11"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46" xfId="0" applyFont="1" applyBorder="1" applyAlignment="1" applyProtection="1">
      <alignment horizontal="center" vertical="center"/>
    </xf>
    <xf numFmtId="166" fontId="0" fillId="7" borderId="14" xfId="0" applyNumberFormat="1" applyFill="1" applyBorder="1" applyAlignment="1" applyProtection="1">
      <alignment vertical="center"/>
    </xf>
    <xf numFmtId="0" fontId="0" fillId="0" borderId="1" xfId="0" applyFill="1" applyBorder="1" applyAlignment="1" applyProtection="1">
      <alignment horizontal="center" wrapText="1"/>
    </xf>
    <xf numFmtId="0" fontId="0" fillId="3" borderId="1" xfId="0" applyFill="1" applyBorder="1" applyAlignment="1" applyProtection="1">
      <alignment horizontal="center"/>
    </xf>
    <xf numFmtId="0" fontId="0" fillId="0" borderId="1" xfId="0" applyFill="1" applyBorder="1" applyAlignment="1" applyProtection="1">
      <alignment vertical="center"/>
    </xf>
    <xf numFmtId="0" fontId="0" fillId="0" borderId="14" xfId="0" applyBorder="1" applyAlignment="1" applyProtection="1">
      <alignment horizontal="center"/>
      <protection locked="0"/>
    </xf>
    <xf numFmtId="0" fontId="0" fillId="0" borderId="14" xfId="0" applyBorder="1" applyAlignment="1" applyProtection="1">
      <alignment wrapText="1"/>
      <protection locked="0"/>
    </xf>
    <xf numFmtId="0" fontId="0" fillId="0" borderId="14" xfId="0" applyBorder="1" applyProtection="1">
      <protection locked="0"/>
    </xf>
    <xf numFmtId="0" fontId="0" fillId="0" borderId="0" xfId="0" applyProtection="1">
      <protection locked="0"/>
    </xf>
    <xf numFmtId="0" fontId="0" fillId="0" borderId="1" xfId="0" applyBorder="1" applyAlignment="1" applyProtection="1">
      <alignment horizontal="center"/>
      <protection locked="0"/>
    </xf>
    <xf numFmtId="0" fontId="0" fillId="0" borderId="1" xfId="0" applyBorder="1" applyAlignment="1" applyProtection="1">
      <alignment wrapText="1"/>
      <protection locked="0"/>
    </xf>
    <xf numFmtId="0" fontId="0" fillId="0" borderId="1" xfId="0" applyBorder="1" applyProtection="1">
      <protection locked="0"/>
    </xf>
    <xf numFmtId="0" fontId="0" fillId="7" borderId="14" xfId="0" applyFill="1" applyBorder="1" applyAlignment="1" applyProtection="1">
      <alignment wrapText="1"/>
      <protection locked="0"/>
    </xf>
    <xf numFmtId="165" fontId="0" fillId="0" borderId="14" xfId="0" applyNumberFormat="1" applyBorder="1" applyProtection="1">
      <protection locked="0"/>
    </xf>
    <xf numFmtId="165" fontId="0" fillId="0" borderId="1" xfId="0" applyNumberFormat="1" applyBorder="1" applyProtection="1">
      <protection locked="0"/>
    </xf>
    <xf numFmtId="164" fontId="0" fillId="0" borderId="14" xfId="0" applyNumberFormat="1" applyBorder="1" applyAlignment="1" applyProtection="1">
      <alignment wrapText="1"/>
      <protection locked="0"/>
    </xf>
    <xf numFmtId="164" fontId="0" fillId="0" borderId="1" xfId="0" applyNumberFormat="1" applyBorder="1" applyAlignment="1" applyProtection="1">
      <alignment wrapText="1"/>
      <protection locked="0"/>
    </xf>
    <xf numFmtId="0" fontId="32" fillId="0" borderId="5" xfId="0" applyFont="1" applyBorder="1" applyAlignment="1" applyProtection="1">
      <alignment horizontal="center" vertical="top" wrapText="1"/>
    </xf>
    <xf numFmtId="0" fontId="27" fillId="0" borderId="0" xfId="0" applyFont="1" applyFill="1" applyBorder="1" applyAlignment="1">
      <alignment horizontal="left" vertical="center"/>
    </xf>
    <xf numFmtId="4" fontId="0" fillId="0" borderId="0" xfId="0" applyNumberFormat="1" applyBorder="1" applyAlignment="1">
      <alignment vertical="center"/>
    </xf>
    <xf numFmtId="0" fontId="27" fillId="0" borderId="0" xfId="0" applyFont="1" applyFill="1" applyAlignment="1">
      <alignment horizontal="right" vertical="center"/>
    </xf>
    <xf numFmtId="167" fontId="27" fillId="0" borderId="0" xfId="0" applyNumberFormat="1" applyFont="1" applyFill="1" applyAlignment="1"/>
    <xf numFmtId="10" fontId="27" fillId="0" borderId="0" xfId="0" applyNumberFormat="1" applyFont="1" applyFill="1" applyBorder="1" applyAlignment="1">
      <alignment horizontal="right" vertical="center"/>
    </xf>
    <xf numFmtId="165" fontId="27" fillId="0" borderId="0" xfId="0" applyNumberFormat="1" applyFont="1" applyFill="1" applyBorder="1" applyAlignment="1">
      <alignment horizontal="right" vertical="center"/>
    </xf>
    <xf numFmtId="4" fontId="0" fillId="7" borderId="0" xfId="0" applyNumberFormat="1" applyFill="1" applyBorder="1" applyAlignment="1" applyProtection="1">
      <alignment vertical="center"/>
    </xf>
    <xf numFmtId="0" fontId="1" fillId="0" borderId="0" xfId="0" applyNumberFormat="1" applyFont="1" applyFill="1" applyAlignment="1" applyProtection="1">
      <alignment horizontal="left" vertical="center" wrapText="1"/>
    </xf>
    <xf numFmtId="0" fontId="20" fillId="6" borderId="53" xfId="0" applyFont="1" applyFill="1" applyBorder="1" applyAlignment="1" applyProtection="1">
      <alignment horizontal="center" vertical="center" wrapText="1"/>
    </xf>
    <xf numFmtId="0" fontId="1" fillId="0" borderId="0" xfId="0" applyFont="1" applyFill="1" applyBorder="1" applyAlignment="1" applyProtection="1">
      <alignment vertical="center"/>
    </xf>
    <xf numFmtId="0" fontId="0" fillId="0" borderId="0" xfId="0" applyFill="1" applyBorder="1" applyAlignment="1" applyProtection="1">
      <alignment vertical="center"/>
    </xf>
    <xf numFmtId="0" fontId="0" fillId="0" borderId="0"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28" fillId="0" borderId="0" xfId="0" applyFont="1" applyFill="1" applyBorder="1" applyAlignment="1" applyProtection="1">
      <alignment horizontal="center" vertical="center" wrapText="1"/>
    </xf>
    <xf numFmtId="4" fontId="0" fillId="0" borderId="0" xfId="0" applyNumberFormat="1" applyFill="1" applyBorder="1" applyAlignment="1" applyProtection="1">
      <alignment vertical="center"/>
    </xf>
    <xf numFmtId="4" fontId="1" fillId="0" borderId="0" xfId="0" applyNumberFormat="1" applyFont="1" applyFill="1" applyBorder="1" applyAlignment="1" applyProtection="1">
      <alignment vertical="center" wrapText="1"/>
    </xf>
    <xf numFmtId="4" fontId="1" fillId="0" borderId="0" xfId="0" applyNumberFormat="1" applyFont="1" applyFill="1" applyBorder="1" applyAlignment="1" applyProtection="1">
      <alignment vertical="center"/>
    </xf>
    <xf numFmtId="4" fontId="0" fillId="0" borderId="20" xfId="0" applyNumberFormat="1" applyBorder="1" applyAlignment="1">
      <alignment vertical="center"/>
    </xf>
    <xf numFmtId="0" fontId="0" fillId="0" borderId="1" xfId="0" applyFill="1" applyBorder="1" applyAlignment="1" applyProtection="1">
      <alignment horizontal="center"/>
    </xf>
    <xf numFmtId="0" fontId="0" fillId="0" borderId="14" xfId="0" applyBorder="1" applyAlignment="1">
      <alignment horizontal="center" vertical="center"/>
    </xf>
    <xf numFmtId="4" fontId="11" fillId="4" borderId="1" xfId="0" applyNumberFormat="1" applyFont="1" applyFill="1" applyBorder="1" applyAlignment="1">
      <alignment horizontal="center" vertical="center" wrapText="1"/>
    </xf>
    <xf numFmtId="0" fontId="0" fillId="0" borderId="38" xfId="0" applyFont="1" applyBorder="1" applyAlignment="1">
      <alignment horizontal="center" vertical="center"/>
    </xf>
    <xf numFmtId="0" fontId="12" fillId="0" borderId="37" xfId="0" applyFont="1" applyFill="1" applyBorder="1" applyAlignment="1" applyProtection="1">
      <alignment horizontal="center" vertical="center"/>
    </xf>
    <xf numFmtId="0" fontId="0" fillId="0" borderId="37" xfId="0" applyFont="1" applyBorder="1" applyAlignment="1">
      <alignment horizontal="center" vertical="center"/>
    </xf>
    <xf numFmtId="0" fontId="0" fillId="0" borderId="37" xfId="0" applyBorder="1" applyAlignment="1">
      <alignment horizontal="center" vertical="center"/>
    </xf>
    <xf numFmtId="0" fontId="0" fillId="0" borderId="0" xfId="0" applyAlignment="1" applyProtection="1">
      <alignment vertical="center"/>
    </xf>
    <xf numFmtId="165" fontId="0" fillId="0" borderId="0" xfId="0" applyNumberFormat="1" applyAlignment="1" applyProtection="1">
      <alignment vertical="center"/>
    </xf>
    <xf numFmtId="0" fontId="0" fillId="0" borderId="0" xfId="0" applyAlignment="1" applyProtection="1">
      <alignment horizontal="center" vertical="center"/>
    </xf>
    <xf numFmtId="0" fontId="0" fillId="0" borderId="0" xfId="0" applyAlignment="1" applyProtection="1">
      <alignment horizontal="center" vertical="center" wrapText="1"/>
    </xf>
    <xf numFmtId="167" fontId="0" fillId="0" borderId="0" xfId="0" applyNumberFormat="1" applyAlignment="1" applyProtection="1">
      <alignment vertical="center"/>
    </xf>
    <xf numFmtId="0" fontId="0" fillId="0" borderId="0" xfId="0" applyAlignment="1" applyProtection="1">
      <alignment horizontal="left" vertical="center" wrapText="1"/>
    </xf>
    <xf numFmtId="167" fontId="0" fillId="3" borderId="0" xfId="0" applyNumberFormat="1" applyFill="1" applyAlignment="1" applyProtection="1">
      <alignment vertical="center"/>
    </xf>
    <xf numFmtId="169" fontId="0" fillId="13" borderId="14" xfId="0" applyNumberFormat="1" applyFill="1" applyBorder="1" applyAlignment="1" applyProtection="1">
      <alignment horizontal="center" vertical="center" wrapText="1"/>
      <protection locked="0"/>
    </xf>
    <xf numFmtId="169" fontId="0" fillId="13" borderId="1" xfId="0" applyNumberFormat="1" applyFill="1" applyBorder="1" applyAlignment="1" applyProtection="1">
      <alignment horizontal="center" vertical="center" wrapText="1"/>
      <protection locked="0"/>
    </xf>
    <xf numFmtId="169" fontId="0" fillId="13" borderId="1" xfId="0" quotePrefix="1" applyNumberFormat="1" applyFill="1" applyBorder="1" applyAlignment="1" applyProtection="1">
      <alignment horizontal="center" vertical="center" wrapText="1"/>
      <protection locked="0"/>
    </xf>
    <xf numFmtId="0" fontId="1" fillId="0" borderId="8" xfId="0" applyFont="1" applyBorder="1" applyAlignment="1">
      <alignment vertical="center"/>
    </xf>
    <xf numFmtId="0" fontId="1" fillId="0" borderId="0" xfId="0" applyFont="1" applyFill="1" applyAlignment="1" applyProtection="1">
      <alignment horizontal="left" vertical="center"/>
    </xf>
    <xf numFmtId="0" fontId="3" fillId="0" borderId="0" xfId="0" applyFont="1" applyAlignment="1" applyProtection="1">
      <alignment vertical="center" wrapText="1"/>
    </xf>
    <xf numFmtId="0" fontId="1" fillId="0" borderId="0" xfId="0" applyNumberFormat="1" applyFont="1" applyFill="1" applyAlignment="1" applyProtection="1">
      <alignment horizontal="left" vertical="center"/>
    </xf>
    <xf numFmtId="0" fontId="1" fillId="0" borderId="0" xfId="0" applyNumberFormat="1" applyFont="1" applyFill="1" applyAlignment="1" applyProtection="1">
      <alignment vertical="center" wrapText="1"/>
    </xf>
    <xf numFmtId="4" fontId="0" fillId="0" borderId="0" xfId="0" applyNumberFormat="1" applyBorder="1" applyAlignment="1" applyProtection="1">
      <alignment vertical="center"/>
    </xf>
    <xf numFmtId="167" fontId="1" fillId="0" borderId="0" xfId="0" applyNumberFormat="1" applyFont="1" applyBorder="1" applyAlignment="1" applyProtection="1">
      <alignment horizontal="center" vertical="center"/>
    </xf>
    <xf numFmtId="0" fontId="0" fillId="0" borderId="0" xfId="0" applyAlignment="1">
      <alignment vertical="center"/>
    </xf>
    <xf numFmtId="0" fontId="0" fillId="0" borderId="0" xfId="0" applyBorder="1" applyAlignment="1">
      <alignment vertical="center"/>
    </xf>
    <xf numFmtId="164" fontId="17" fillId="2" borderId="0" xfId="0" applyNumberFormat="1" applyFont="1" applyFill="1" applyAlignment="1">
      <alignment horizontal="center" vertical="center"/>
    </xf>
    <xf numFmtId="167" fontId="0" fillId="0" borderId="0" xfId="0" applyNumberFormat="1" applyBorder="1" applyAlignment="1">
      <alignment vertical="center"/>
    </xf>
    <xf numFmtId="167" fontId="17" fillId="0" borderId="25" xfId="0" applyNumberFormat="1" applyFont="1" applyBorder="1" applyAlignment="1">
      <alignment vertical="center"/>
    </xf>
    <xf numFmtId="167" fontId="18" fillId="0" borderId="3" xfId="0" applyNumberFormat="1" applyFont="1" applyBorder="1" applyAlignment="1">
      <alignment vertical="center"/>
    </xf>
    <xf numFmtId="0" fontId="0" fillId="0" borderId="8" xfId="0" applyBorder="1" applyAlignment="1">
      <alignment horizontal="right" vertical="center"/>
    </xf>
    <xf numFmtId="0" fontId="0" fillId="0" borderId="3" xfId="0" applyBorder="1" applyAlignment="1">
      <alignment vertical="center"/>
    </xf>
    <xf numFmtId="0" fontId="1" fillId="5" borderId="13" xfId="0" applyFont="1" applyFill="1" applyBorder="1" applyAlignment="1">
      <alignment horizontal="center" vertical="center" wrapText="1"/>
    </xf>
    <xf numFmtId="0" fontId="0" fillId="0" borderId="14" xfId="0" applyBorder="1" applyAlignment="1" applyProtection="1">
      <alignment vertical="center" wrapText="1"/>
      <protection locked="0"/>
    </xf>
    <xf numFmtId="164" fontId="0" fillId="0" borderId="14" xfId="0" applyNumberFormat="1" applyBorder="1" applyAlignment="1" applyProtection="1">
      <alignment vertical="center"/>
      <protection locked="0"/>
    </xf>
    <xf numFmtId="0" fontId="0" fillId="0" borderId="14" xfId="0" applyBorder="1" applyAlignment="1" applyProtection="1">
      <alignment horizontal="center" vertical="center"/>
      <protection locked="0"/>
    </xf>
    <xf numFmtId="0" fontId="0" fillId="0" borderId="0" xfId="0" applyAlignment="1" applyProtection="1">
      <alignment horizontal="center" vertical="center"/>
    </xf>
    <xf numFmtId="0" fontId="0" fillId="0" borderId="0" xfId="0" applyBorder="1" applyAlignment="1" applyProtection="1">
      <alignment vertical="center"/>
    </xf>
    <xf numFmtId="0" fontId="1" fillId="0" borderId="0" xfId="0" applyNumberFormat="1" applyFont="1" applyFill="1" applyBorder="1" applyAlignment="1" applyProtection="1">
      <alignment horizontal="center" vertical="center"/>
    </xf>
    <xf numFmtId="164" fontId="1" fillId="0" borderId="0" xfId="0" applyNumberFormat="1" applyFont="1" applyFill="1" applyBorder="1" applyAlignment="1" applyProtection="1">
      <alignment horizontal="center" vertical="center"/>
    </xf>
    <xf numFmtId="164" fontId="1" fillId="0" borderId="0" xfId="0" applyNumberFormat="1" applyFont="1" applyFill="1" applyBorder="1" applyAlignment="1" applyProtection="1">
      <alignment horizontal="center" vertical="center" wrapText="1"/>
    </xf>
    <xf numFmtId="0" fontId="1" fillId="0" borderId="1" xfId="0" applyFont="1" applyBorder="1" applyAlignment="1" applyProtection="1">
      <alignment horizontal="center" vertical="center"/>
    </xf>
    <xf numFmtId="167" fontId="1" fillId="0" borderId="1" xfId="0" applyNumberFormat="1" applyFont="1" applyBorder="1" applyAlignment="1" applyProtection="1">
      <alignment vertical="center"/>
    </xf>
    <xf numFmtId="164" fontId="0" fillId="0" borderId="14" xfId="0" applyNumberFormat="1" applyBorder="1" applyAlignment="1">
      <alignment horizontal="right"/>
    </xf>
    <xf numFmtId="0" fontId="17" fillId="0" borderId="0" xfId="0" applyFont="1" applyFill="1" applyAlignment="1">
      <alignment horizontal="left" vertical="center" wrapText="1"/>
    </xf>
    <xf numFmtId="0" fontId="17" fillId="0" borderId="0" xfId="0" applyFont="1" applyFill="1" applyAlignment="1">
      <alignment horizontal="left" vertical="center"/>
    </xf>
    <xf numFmtId="0" fontId="1" fillId="0" borderId="0" xfId="0" applyNumberFormat="1" applyFont="1" applyFill="1" applyBorder="1" applyAlignment="1" applyProtection="1">
      <alignment vertical="center" wrapText="1"/>
    </xf>
    <xf numFmtId="0" fontId="39" fillId="0" borderId="0" xfId="0" applyFont="1" applyBorder="1" applyAlignment="1" applyProtection="1">
      <alignment vertical="center" wrapText="1"/>
    </xf>
    <xf numFmtId="0" fontId="0" fillId="0" borderId="0" xfId="0"/>
    <xf numFmtId="0" fontId="25" fillId="0" borderId="0" xfId="0" applyFont="1"/>
    <xf numFmtId="167" fontId="27" fillId="0" borderId="0" xfId="0" applyNumberFormat="1" applyFont="1" applyFill="1" applyAlignment="1"/>
    <xf numFmtId="0" fontId="14" fillId="0" borderId="0" xfId="0" applyFont="1" applyAlignment="1" applyProtection="1">
      <alignment horizontal="left" vertical="center"/>
    </xf>
    <xf numFmtId="167" fontId="0" fillId="0" borderId="0" xfId="0" applyNumberFormat="1" applyAlignment="1" applyProtection="1">
      <alignment vertical="center"/>
    </xf>
    <xf numFmtId="10" fontId="27" fillId="0" borderId="0" xfId="0" applyNumberFormat="1" applyFont="1" applyFill="1" applyBorder="1" applyAlignment="1">
      <alignment horizontal="right" vertical="center"/>
    </xf>
    <xf numFmtId="0" fontId="27" fillId="12" borderId="0" xfId="0" applyFont="1" applyFill="1" applyAlignment="1">
      <alignment horizontal="right" vertical="center"/>
    </xf>
    <xf numFmtId="0" fontId="27" fillId="12" borderId="0" xfId="0" applyFont="1" applyFill="1" applyBorder="1" applyAlignment="1">
      <alignment horizontal="left" vertical="center"/>
    </xf>
    <xf numFmtId="165" fontId="27" fillId="12" borderId="0" xfId="0" applyNumberFormat="1" applyFont="1" applyFill="1" applyBorder="1" applyAlignment="1">
      <alignment horizontal="right" vertical="center"/>
    </xf>
    <xf numFmtId="0" fontId="0" fillId="0" borderId="0" xfId="0" applyAlignment="1" applyProtection="1">
      <alignment horizontal="center"/>
      <protection locked="0"/>
    </xf>
    <xf numFmtId="164" fontId="0" fillId="0" borderId="0" xfId="0" applyNumberFormat="1" applyProtection="1">
      <protection locked="0"/>
    </xf>
    <xf numFmtId="0" fontId="0" fillId="0" borderId="0" xfId="0" applyAlignment="1" applyProtection="1">
      <alignment wrapText="1"/>
      <protection locked="0"/>
    </xf>
    <xf numFmtId="164" fontId="0" fillId="0" borderId="14" xfId="0" applyNumberFormat="1" applyBorder="1" applyAlignment="1" applyProtection="1">
      <alignment horizontal="right"/>
      <protection locked="0"/>
    </xf>
    <xf numFmtId="0" fontId="0" fillId="0" borderId="0" xfId="0" applyAlignment="1" applyProtection="1">
      <alignment horizontal="center"/>
    </xf>
    <xf numFmtId="0" fontId="0" fillId="0" borderId="0" xfId="0" applyAlignment="1" applyProtection="1">
      <alignment wrapText="1"/>
    </xf>
    <xf numFmtId="164" fontId="0" fillId="0" borderId="0" xfId="0" applyNumberFormat="1" applyProtection="1"/>
    <xf numFmtId="0" fontId="0" fillId="0" borderId="0" xfId="0" applyProtection="1"/>
    <xf numFmtId="0" fontId="31" fillId="3" borderId="11" xfId="0" applyFont="1" applyFill="1" applyBorder="1" applyAlignment="1" applyProtection="1">
      <alignment horizontal="center" vertical="center" wrapText="1"/>
    </xf>
    <xf numFmtId="0" fontId="31" fillId="3" borderId="12" xfId="0" applyFont="1" applyFill="1" applyBorder="1" applyAlignment="1" applyProtection="1">
      <alignment horizontal="center" vertical="center" wrapText="1"/>
    </xf>
    <xf numFmtId="0" fontId="31" fillId="3" borderId="10" xfId="0" applyFont="1" applyFill="1" applyBorder="1" applyAlignment="1" applyProtection="1">
      <alignment horizontal="center" vertical="center" wrapText="1"/>
    </xf>
    <xf numFmtId="164" fontId="31" fillId="3" borderId="12" xfId="0" applyNumberFormat="1" applyFont="1" applyFill="1" applyBorder="1" applyAlignment="1" applyProtection="1">
      <alignment horizontal="center" vertical="center" wrapText="1"/>
    </xf>
    <xf numFmtId="0" fontId="31" fillId="3" borderId="13" xfId="0" applyFont="1" applyFill="1" applyBorder="1" applyAlignment="1" applyProtection="1">
      <alignment horizontal="center" vertical="center" wrapText="1"/>
    </xf>
    <xf numFmtId="0" fontId="1" fillId="0" borderId="0" xfId="0" applyFont="1" applyFill="1" applyAlignment="1" applyProtection="1">
      <alignment horizontal="left" vertical="center"/>
    </xf>
    <xf numFmtId="0" fontId="1" fillId="0" borderId="0" xfId="0" applyNumberFormat="1" applyFont="1" applyFill="1" applyAlignment="1" applyProtection="1">
      <alignment horizontal="left" vertical="center"/>
    </xf>
    <xf numFmtId="167" fontId="1" fillId="0" borderId="18" xfId="0" applyNumberFormat="1" applyFont="1" applyBorder="1" applyAlignment="1" applyProtection="1">
      <alignment horizontal="center" vertical="center"/>
    </xf>
    <xf numFmtId="167" fontId="0" fillId="0" borderId="0" xfId="0" applyNumberFormat="1" applyFill="1" applyBorder="1" applyAlignment="1">
      <alignment vertical="center"/>
    </xf>
    <xf numFmtId="167" fontId="0" fillId="15" borderId="6" xfId="0" applyNumberFormat="1" applyFill="1" applyBorder="1" applyAlignment="1">
      <alignment vertical="center"/>
    </xf>
    <xf numFmtId="167" fontId="18" fillId="15" borderId="25" xfId="0" applyNumberFormat="1" applyFont="1" applyFill="1" applyBorder="1" applyAlignment="1">
      <alignment horizontal="right" vertical="center"/>
    </xf>
    <xf numFmtId="0" fontId="0" fillId="15" borderId="0" xfId="0" applyFill="1" applyBorder="1" applyAlignment="1">
      <alignment horizontal="right" vertical="center"/>
    </xf>
    <xf numFmtId="10" fontId="0" fillId="15" borderId="0" xfId="0" applyNumberFormat="1" applyFill="1" applyBorder="1" applyAlignment="1">
      <alignment horizontal="right" vertical="center"/>
    </xf>
    <xf numFmtId="167" fontId="0" fillId="15" borderId="3" xfId="0" applyNumberFormat="1" applyFill="1" applyBorder="1" applyAlignment="1">
      <alignment vertical="center"/>
    </xf>
    <xf numFmtId="167" fontId="0" fillId="15" borderId="0" xfId="0" applyNumberFormat="1" applyFill="1" applyBorder="1" applyAlignment="1">
      <alignment vertical="center"/>
    </xf>
    <xf numFmtId="167" fontId="17" fillId="15" borderId="25" xfId="0" applyNumberFormat="1" applyFont="1" applyFill="1" applyBorder="1" applyAlignment="1">
      <alignment vertical="center"/>
    </xf>
    <xf numFmtId="4" fontId="0" fillId="14" borderId="20" xfId="0" applyNumberFormat="1" applyFill="1" applyBorder="1" applyAlignment="1">
      <alignment vertical="center"/>
    </xf>
    <xf numFmtId="0" fontId="1" fillId="16" borderId="12" xfId="0" applyFont="1" applyFill="1" applyBorder="1" applyAlignment="1">
      <alignment horizontal="center" vertical="center" wrapText="1"/>
    </xf>
    <xf numFmtId="0" fontId="0" fillId="16" borderId="19" xfId="0" applyNumberFormat="1" applyFill="1" applyBorder="1" applyAlignment="1">
      <alignment vertical="center"/>
    </xf>
    <xf numFmtId="0" fontId="0" fillId="16" borderId="20" xfId="0" applyNumberFormat="1" applyFill="1" applyBorder="1" applyAlignment="1">
      <alignment vertical="center"/>
    </xf>
    <xf numFmtId="4" fontId="0" fillId="16" borderId="10" xfId="0" applyNumberFormat="1" applyFill="1" applyBorder="1" applyAlignment="1">
      <alignment vertical="center"/>
    </xf>
    <xf numFmtId="4" fontId="0" fillId="16" borderId="20" xfId="0" applyNumberFormat="1" applyFill="1" applyBorder="1" applyAlignment="1">
      <alignment vertical="center"/>
    </xf>
    <xf numFmtId="167" fontId="17" fillId="3" borderId="19" xfId="0" applyNumberFormat="1" applyFont="1" applyFill="1" applyBorder="1" applyAlignment="1">
      <alignment vertical="center"/>
    </xf>
    <xf numFmtId="167" fontId="0" fillId="3" borderId="6" xfId="0" applyNumberFormat="1" applyFill="1" applyBorder="1" applyAlignment="1">
      <alignment vertical="center"/>
    </xf>
    <xf numFmtId="0" fontId="1" fillId="3" borderId="10" xfId="0" applyFont="1" applyFill="1" applyBorder="1" applyAlignment="1">
      <alignment horizontal="center" vertical="center"/>
    </xf>
    <xf numFmtId="4" fontId="1" fillId="3" borderId="20" xfId="0" applyNumberFormat="1" applyFont="1" applyFill="1" applyBorder="1" applyAlignment="1">
      <alignment vertical="center"/>
    </xf>
    <xf numFmtId="0" fontId="1" fillId="15" borderId="51" xfId="0" applyFont="1" applyFill="1" applyBorder="1" applyAlignment="1">
      <alignment horizontal="center" vertical="center" wrapText="1"/>
    </xf>
    <xf numFmtId="0" fontId="1" fillId="9" borderId="12" xfId="0" applyFont="1" applyFill="1" applyBorder="1" applyAlignment="1">
      <alignment horizontal="center" vertical="center" wrapText="1"/>
    </xf>
    <xf numFmtId="167" fontId="17" fillId="9" borderId="37" xfId="0" applyNumberFormat="1" applyFont="1" applyFill="1" applyBorder="1" applyAlignment="1">
      <alignment horizontal="center" vertical="center"/>
    </xf>
    <xf numFmtId="0" fontId="1" fillId="9" borderId="39" xfId="0" applyFont="1" applyFill="1" applyBorder="1" applyAlignment="1">
      <alignment horizontal="center" vertical="center" wrapText="1"/>
    </xf>
    <xf numFmtId="167" fontId="1" fillId="9" borderId="50" xfId="0" applyNumberFormat="1" applyFont="1" applyFill="1" applyBorder="1" applyAlignment="1">
      <alignment vertical="center"/>
    </xf>
    <xf numFmtId="0" fontId="1" fillId="9" borderId="3" xfId="0" applyFont="1" applyFill="1" applyBorder="1" applyAlignment="1">
      <alignment vertical="center"/>
    </xf>
    <xf numFmtId="0" fontId="1" fillId="9" borderId="8" xfId="0" applyFont="1" applyFill="1" applyBorder="1" applyAlignment="1">
      <alignment vertical="center"/>
    </xf>
    <xf numFmtId="0" fontId="1" fillId="15" borderId="0" xfId="0" applyFont="1" applyFill="1" applyBorder="1" applyAlignment="1">
      <alignment horizontal="center" vertical="center"/>
    </xf>
    <xf numFmtId="4" fontId="1" fillId="0" borderId="19" xfId="0" applyNumberFormat="1" applyFont="1" applyBorder="1" applyAlignment="1" applyProtection="1">
      <alignment vertical="center"/>
    </xf>
    <xf numFmtId="3" fontId="0" fillId="0" borderId="14" xfId="0" applyNumberFormat="1" applyBorder="1" applyAlignment="1" applyProtection="1">
      <alignment wrapText="1"/>
      <protection locked="0"/>
    </xf>
    <xf numFmtId="3" fontId="0" fillId="0" borderId="1" xfId="0" applyNumberFormat="1" applyBorder="1" applyAlignment="1" applyProtection="1">
      <alignment wrapText="1"/>
      <protection locked="0"/>
    </xf>
    <xf numFmtId="0" fontId="0" fillId="7" borderId="14" xfId="0" applyFill="1" applyBorder="1" applyAlignment="1" applyProtection="1">
      <alignment vertical="center" wrapText="1"/>
      <protection locked="0"/>
    </xf>
    <xf numFmtId="164" fontId="0" fillId="7" borderId="14" xfId="0" applyNumberFormat="1" applyFill="1" applyBorder="1" applyAlignment="1">
      <alignment horizontal="right"/>
    </xf>
    <xf numFmtId="4" fontId="1" fillId="0" borderId="10" xfId="0" applyNumberFormat="1" applyFont="1" applyBorder="1" applyAlignment="1" applyProtection="1">
      <alignment vertical="center"/>
    </xf>
    <xf numFmtId="4" fontId="1" fillId="0" borderId="10" xfId="0" applyNumberFormat="1" applyFont="1" applyBorder="1" applyAlignment="1" applyProtection="1">
      <alignment horizontal="center" vertical="center"/>
    </xf>
    <xf numFmtId="0" fontId="0" fillId="13" borderId="14" xfId="0" applyFill="1" applyBorder="1" applyAlignment="1" applyProtection="1">
      <alignment vertical="center" wrapText="1"/>
      <protection locked="0"/>
    </xf>
    <xf numFmtId="0" fontId="1" fillId="0" borderId="0" xfId="0" applyNumberFormat="1" applyFont="1" applyFill="1" applyAlignment="1" applyProtection="1">
      <alignment horizontal="center" vertical="center" wrapText="1"/>
    </xf>
    <xf numFmtId="3" fontId="1" fillId="0" borderId="0" xfId="0" applyNumberFormat="1" applyFont="1" applyFill="1" applyAlignment="1" applyProtection="1">
      <alignment horizontal="center" vertical="center" wrapText="1"/>
    </xf>
    <xf numFmtId="3" fontId="3" fillId="0" borderId="0" xfId="0" applyNumberFormat="1" applyFont="1" applyAlignment="1" applyProtection="1">
      <alignment horizontal="center" vertical="center" wrapText="1"/>
    </xf>
    <xf numFmtId="3" fontId="0" fillId="13" borderId="14" xfId="0" applyNumberFormat="1" applyFill="1" applyBorder="1" applyAlignment="1" applyProtection="1">
      <alignment horizontal="center" vertical="center" wrapText="1"/>
      <protection locked="0"/>
    </xf>
    <xf numFmtId="164" fontId="1" fillId="0" borderId="10" xfId="0" applyNumberFormat="1" applyFont="1" applyFill="1" applyBorder="1" applyAlignment="1" applyProtection="1">
      <alignment horizontal="center" vertical="center" wrapText="1"/>
    </xf>
    <xf numFmtId="0" fontId="1" fillId="0" borderId="0" xfId="0" applyNumberFormat="1" applyFont="1" applyFill="1" applyBorder="1" applyAlignment="1" applyProtection="1">
      <alignment horizontal="right" vertical="center"/>
    </xf>
    <xf numFmtId="170" fontId="1" fillId="0" borderId="47" xfId="0" applyNumberFormat="1" applyFont="1" applyBorder="1" applyAlignment="1" applyProtection="1">
      <alignment horizontal="center" vertical="center"/>
    </xf>
    <xf numFmtId="170" fontId="1" fillId="3" borderId="22" xfId="0" applyNumberFormat="1" applyFont="1" applyFill="1" applyBorder="1" applyAlignment="1" applyProtection="1">
      <alignment horizontal="center" vertical="center"/>
      <protection locked="0"/>
    </xf>
    <xf numFmtId="170" fontId="1" fillId="3" borderId="24" xfId="0" applyNumberFormat="1" applyFont="1" applyFill="1" applyBorder="1" applyAlignment="1" applyProtection="1">
      <alignment horizontal="center" vertical="center"/>
      <protection locked="0"/>
    </xf>
    <xf numFmtId="164" fontId="1" fillId="0" borderId="0" xfId="0" applyNumberFormat="1" applyFont="1" applyFill="1" applyBorder="1" applyAlignment="1" applyProtection="1">
      <alignment vertical="center"/>
    </xf>
    <xf numFmtId="0" fontId="0" fillId="0" borderId="0" xfId="0" applyNumberFormat="1" applyFill="1" applyBorder="1" applyAlignment="1" applyProtection="1">
      <alignment vertical="center"/>
    </xf>
    <xf numFmtId="164" fontId="1" fillId="0" borderId="10" xfId="0" applyNumberFormat="1" applyFont="1" applyFill="1" applyBorder="1" applyAlignment="1" applyProtection="1">
      <alignment vertical="center"/>
    </xf>
    <xf numFmtId="0" fontId="27" fillId="0" borderId="0" xfId="0" applyFont="1" applyAlignment="1">
      <alignment horizontal="right" vertical="center"/>
    </xf>
    <xf numFmtId="0" fontId="22" fillId="0" borderId="0" xfId="0" applyFont="1" applyBorder="1" applyAlignment="1">
      <alignment horizontal="left" vertical="center"/>
    </xf>
    <xf numFmtId="0" fontId="27" fillId="12" borderId="0" xfId="0" applyFont="1" applyFill="1" applyAlignment="1">
      <alignment horizontal="right" vertical="center"/>
    </xf>
    <xf numFmtId="0" fontId="27" fillId="0" borderId="0" xfId="0" applyFont="1" applyFill="1" applyBorder="1" applyAlignment="1">
      <alignment horizontal="left" vertical="center"/>
    </xf>
    <xf numFmtId="0" fontId="22" fillId="0" borderId="0" xfId="0" applyFont="1" applyAlignment="1">
      <alignment horizontal="center"/>
    </xf>
    <xf numFmtId="0" fontId="22" fillId="0" borderId="0" xfId="0" applyFont="1" applyBorder="1" applyAlignment="1">
      <alignment horizontal="center"/>
    </xf>
    <xf numFmtId="0" fontId="22" fillId="0" borderId="15"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22" fillId="0" borderId="18" xfId="0" applyFont="1" applyBorder="1" applyAlignment="1">
      <alignment horizontal="center" vertical="center"/>
    </xf>
    <xf numFmtId="0" fontId="22" fillId="0" borderId="19" xfId="0" applyFont="1" applyBorder="1" applyAlignment="1">
      <alignment horizontal="center" vertical="center"/>
    </xf>
    <xf numFmtId="0" fontId="22" fillId="0" borderId="25" xfId="0" applyFont="1" applyBorder="1" applyAlignment="1">
      <alignment horizontal="center" vertical="center"/>
    </xf>
    <xf numFmtId="0" fontId="22" fillId="0" borderId="20" xfId="0" applyFont="1" applyBorder="1" applyAlignment="1">
      <alignment horizontal="center" vertical="center"/>
    </xf>
    <xf numFmtId="0" fontId="17" fillId="3" borderId="25" xfId="0" applyFont="1" applyFill="1" applyBorder="1" applyAlignment="1">
      <alignment horizontal="center" vertical="center" wrapText="1"/>
    </xf>
    <xf numFmtId="0" fontId="17" fillId="3" borderId="20" xfId="0" applyFont="1" applyFill="1" applyBorder="1" applyAlignment="1">
      <alignment horizontal="center" vertical="center" wrapText="1"/>
    </xf>
    <xf numFmtId="167" fontId="1" fillId="9" borderId="4" xfId="0" applyNumberFormat="1" applyFont="1" applyFill="1" applyBorder="1" applyAlignment="1">
      <alignment horizontal="center" vertical="center"/>
    </xf>
    <xf numFmtId="167" fontId="1" fillId="9" borderId="9" xfId="0" applyNumberFormat="1" applyFont="1" applyFill="1" applyBorder="1" applyAlignment="1">
      <alignment horizontal="center" vertical="center"/>
    </xf>
    <xf numFmtId="0" fontId="4" fillId="0" borderId="26" xfId="0" applyFont="1" applyBorder="1" applyAlignment="1">
      <alignment horizontal="center" vertical="center" wrapText="1"/>
    </xf>
    <xf numFmtId="0" fontId="4" fillId="0" borderId="0" xfId="0" applyFont="1" applyBorder="1" applyAlignment="1">
      <alignment horizontal="center" vertical="center" wrapText="1"/>
    </xf>
    <xf numFmtId="0" fontId="17" fillId="0" borderId="0" xfId="0" applyFont="1" applyFill="1" applyAlignment="1">
      <alignment horizontal="left" vertical="center" wrapText="1"/>
    </xf>
    <xf numFmtId="0" fontId="17" fillId="0" borderId="0" xfId="0" applyFont="1" applyFill="1" applyAlignment="1">
      <alignment horizontal="left" vertical="center"/>
    </xf>
    <xf numFmtId="0" fontId="17" fillId="0" borderId="0" xfId="0" applyFont="1" applyFill="1" applyAlignment="1">
      <alignment horizontal="center" vertical="center"/>
    </xf>
    <xf numFmtId="0" fontId="17" fillId="0" borderId="19" xfId="0" applyFont="1" applyFill="1" applyBorder="1" applyAlignment="1">
      <alignment horizontal="center" vertical="center"/>
    </xf>
    <xf numFmtId="0" fontId="17" fillId="0" borderId="25" xfId="0" applyFont="1" applyFill="1" applyBorder="1" applyAlignment="1">
      <alignment horizontal="center" vertical="center"/>
    </xf>
    <xf numFmtId="0" fontId="17" fillId="0" borderId="19" xfId="0" applyFont="1" applyBorder="1" applyAlignment="1">
      <alignment horizontal="center" vertical="center"/>
    </xf>
    <xf numFmtId="0" fontId="17" fillId="0" borderId="25" xfId="0" applyFont="1" applyBorder="1" applyAlignment="1">
      <alignment horizontal="center" vertical="center"/>
    </xf>
    <xf numFmtId="0" fontId="16" fillId="5" borderId="11" xfId="0" applyFont="1" applyFill="1" applyBorder="1" applyAlignment="1">
      <alignment horizontal="center" vertical="center" wrapText="1"/>
    </xf>
    <xf numFmtId="0" fontId="16" fillId="5" borderId="12" xfId="0" applyFont="1" applyFill="1" applyBorder="1" applyAlignment="1">
      <alignment horizontal="center" vertical="center" wrapText="1"/>
    </xf>
    <xf numFmtId="0" fontId="4" fillId="0" borderId="0" xfId="0" applyFont="1" applyAlignment="1" applyProtection="1">
      <alignment horizontal="left" vertical="center" wrapText="1"/>
    </xf>
    <xf numFmtId="0" fontId="1" fillId="3" borderId="0" xfId="0" applyFont="1" applyFill="1" applyAlignment="1" applyProtection="1">
      <alignment horizontal="left" vertical="center"/>
      <protection locked="0"/>
    </xf>
    <xf numFmtId="0" fontId="1" fillId="3" borderId="0" xfId="0" applyFont="1" applyFill="1" applyAlignment="1" applyProtection="1">
      <alignment horizontal="left" vertical="center" wrapText="1"/>
      <protection locked="0"/>
    </xf>
    <xf numFmtId="0" fontId="0" fillId="10" borderId="49" xfId="0" applyFill="1" applyBorder="1" applyAlignment="1" applyProtection="1">
      <alignment horizontal="left" vertical="center"/>
    </xf>
    <xf numFmtId="0" fontId="0" fillId="10" borderId="39" xfId="0" applyFill="1" applyBorder="1" applyAlignment="1" applyProtection="1">
      <alignment horizontal="left" vertical="center"/>
    </xf>
    <xf numFmtId="0" fontId="0" fillId="10" borderId="50" xfId="0" applyFill="1" applyBorder="1" applyAlignment="1" applyProtection="1">
      <alignment horizontal="left" vertical="center"/>
    </xf>
    <xf numFmtId="165" fontId="1" fillId="3" borderId="49" xfId="0" applyNumberFormat="1" applyFont="1" applyFill="1" applyBorder="1" applyAlignment="1" applyProtection="1">
      <alignment horizontal="left" vertical="center" wrapText="1"/>
      <protection locked="0"/>
    </xf>
    <xf numFmtId="165" fontId="1" fillId="3" borderId="39" xfId="0" applyNumberFormat="1" applyFont="1" applyFill="1" applyBorder="1" applyAlignment="1" applyProtection="1">
      <alignment horizontal="left" vertical="center" wrapText="1"/>
      <protection locked="0"/>
    </xf>
    <xf numFmtId="165" fontId="1" fillId="3" borderId="50" xfId="0" applyNumberFormat="1" applyFont="1" applyFill="1" applyBorder="1" applyAlignment="1" applyProtection="1">
      <alignment horizontal="left" vertical="center" wrapText="1"/>
      <protection locked="0"/>
    </xf>
    <xf numFmtId="0" fontId="3" fillId="0" borderId="0" xfId="0" applyFont="1" applyAlignment="1" applyProtection="1">
      <alignment horizontal="left" vertical="center" wrapText="1"/>
    </xf>
    <xf numFmtId="0" fontId="1" fillId="3" borderId="0" xfId="0" applyFont="1" applyFill="1" applyBorder="1" applyAlignment="1" applyProtection="1">
      <alignment horizontal="center" vertical="center"/>
      <protection locked="0"/>
    </xf>
    <xf numFmtId="0" fontId="35" fillId="0" borderId="52"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6" xfId="0" applyFont="1" applyFill="1" applyBorder="1" applyAlignment="1" applyProtection="1">
      <alignment horizontal="center" vertical="center"/>
    </xf>
    <xf numFmtId="0" fontId="0" fillId="3" borderId="0" xfId="0" applyFill="1" applyBorder="1" applyAlignment="1" applyProtection="1">
      <alignment horizontal="left" vertical="center"/>
      <protection locked="0"/>
    </xf>
    <xf numFmtId="0" fontId="0" fillId="3" borderId="27" xfId="0" applyFill="1" applyBorder="1" applyAlignment="1" applyProtection="1">
      <alignment horizontal="left" vertical="center"/>
      <protection locked="0"/>
    </xf>
    <xf numFmtId="0" fontId="0" fillId="3" borderId="6" xfId="0" applyFill="1" applyBorder="1" applyAlignment="1" applyProtection="1">
      <alignment horizontal="left" vertical="center"/>
      <protection locked="0"/>
    </xf>
    <xf numFmtId="0" fontId="0" fillId="0" borderId="31" xfId="0" applyBorder="1" applyAlignment="1" applyProtection="1">
      <alignment horizontal="left" vertical="center"/>
    </xf>
    <xf numFmtId="0" fontId="0" fillId="0" borderId="0" xfId="0" applyBorder="1" applyAlignment="1" applyProtection="1">
      <alignment horizontal="left" vertical="center"/>
    </xf>
    <xf numFmtId="0" fontId="0" fillId="0" borderId="6" xfId="0" applyBorder="1" applyAlignment="1" applyProtection="1">
      <alignment horizontal="left" vertical="center"/>
    </xf>
    <xf numFmtId="0" fontId="2" fillId="0" borderId="5" xfId="0" applyFont="1" applyBorder="1" applyAlignment="1" applyProtection="1">
      <alignment horizontal="left" vertical="center" wrapText="1"/>
    </xf>
    <xf numFmtId="0" fontId="2" fillId="0" borderId="0" xfId="0" applyFont="1" applyAlignment="1" applyProtection="1">
      <alignment horizontal="left" vertical="center" wrapText="1"/>
    </xf>
    <xf numFmtId="0" fontId="2" fillId="0" borderId="27" xfId="0" applyFont="1" applyBorder="1" applyAlignment="1" applyProtection="1">
      <alignment horizontal="left" vertical="center" wrapText="1"/>
    </xf>
    <xf numFmtId="0" fontId="1" fillId="3" borderId="0"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0" fillId="3" borderId="5" xfId="0" applyFill="1" applyBorder="1" applyAlignment="1" applyProtection="1">
      <alignment horizontal="left" vertical="center"/>
      <protection locked="0"/>
    </xf>
    <xf numFmtId="0" fontId="0" fillId="3" borderId="31" xfId="0" applyFill="1" applyBorder="1" applyAlignment="1" applyProtection="1">
      <alignment horizontal="left" vertical="center"/>
      <protection locked="0"/>
    </xf>
    <xf numFmtId="0" fontId="2" fillId="0" borderId="0" xfId="0" applyFont="1" applyAlignment="1">
      <alignment horizontal="left" wrapText="1"/>
    </xf>
    <xf numFmtId="0" fontId="2" fillId="0" borderId="27" xfId="0" applyFont="1" applyBorder="1" applyAlignment="1">
      <alignment horizontal="left" wrapText="1"/>
    </xf>
    <xf numFmtId="0" fontId="0" fillId="0" borderId="1" xfId="0" applyBorder="1" applyAlignment="1" applyProtection="1">
      <alignment horizontal="center" wrapText="1"/>
      <protection locked="0"/>
    </xf>
    <xf numFmtId="0" fontId="0" fillId="0" borderId="14" xfId="0" applyBorder="1" applyAlignment="1" applyProtection="1">
      <alignment horizontal="center" wrapText="1"/>
      <protection locked="0"/>
    </xf>
    <xf numFmtId="0" fontId="5" fillId="0" borderId="32" xfId="0" applyFont="1" applyBorder="1" applyAlignment="1" applyProtection="1">
      <alignment horizontal="left"/>
    </xf>
    <xf numFmtId="0" fontId="5" fillId="0" borderId="0" xfId="0" applyFont="1" applyBorder="1" applyAlignment="1" applyProtection="1">
      <alignment horizontal="left"/>
    </xf>
    <xf numFmtId="0" fontId="31" fillId="3" borderId="12" xfId="0" applyFont="1" applyFill="1" applyBorder="1" applyAlignment="1" applyProtection="1">
      <alignment horizontal="center" vertical="center" wrapText="1"/>
    </xf>
    <xf numFmtId="0" fontId="31" fillId="3" borderId="13" xfId="0" applyFont="1" applyFill="1" applyBorder="1" applyAlignment="1" applyProtection="1">
      <alignment horizontal="center" vertical="center" wrapText="1"/>
    </xf>
    <xf numFmtId="0" fontId="1" fillId="3" borderId="49" xfId="0" applyFont="1" applyFill="1" applyBorder="1" applyAlignment="1" applyProtection="1">
      <alignment horizontal="center" wrapText="1"/>
    </xf>
    <xf numFmtId="0" fontId="1" fillId="3" borderId="39" xfId="0" applyFont="1" applyFill="1" applyBorder="1" applyAlignment="1" applyProtection="1">
      <alignment horizontal="center" wrapText="1"/>
    </xf>
    <xf numFmtId="0" fontId="1" fillId="3" borderId="50" xfId="0" applyFont="1" applyFill="1" applyBorder="1" applyAlignment="1" applyProtection="1">
      <alignment horizontal="center" wrapText="1"/>
    </xf>
    <xf numFmtId="0" fontId="1" fillId="0" borderId="0" xfId="0" applyNumberFormat="1" applyFont="1" applyFill="1" applyBorder="1" applyAlignment="1" applyProtection="1">
      <alignment horizontal="center" vertical="center" wrapText="1"/>
    </xf>
    <xf numFmtId="0" fontId="1" fillId="0" borderId="27" xfId="0" applyNumberFormat="1" applyFont="1" applyFill="1" applyBorder="1" applyAlignment="1" applyProtection="1">
      <alignment horizontal="center" vertical="center" wrapText="1"/>
    </xf>
    <xf numFmtId="0" fontId="1" fillId="0" borderId="0" xfId="0" applyNumberFormat="1" applyFont="1" applyFill="1" applyAlignment="1" applyProtection="1">
      <alignment horizontal="left" vertical="center"/>
    </xf>
    <xf numFmtId="0" fontId="1" fillId="0" borderId="0" xfId="0" applyNumberFormat="1" applyFont="1" applyFill="1" applyAlignment="1" applyProtection="1">
      <alignment horizontal="left" vertical="center" wrapText="1"/>
    </xf>
    <xf numFmtId="0" fontId="1" fillId="0" borderId="0" xfId="0" applyFont="1" applyAlignment="1" applyProtection="1">
      <alignment horizontal="center" vertical="center"/>
    </xf>
    <xf numFmtId="0" fontId="1" fillId="0" borderId="0" xfId="0" applyFont="1" applyFill="1" applyAlignment="1" applyProtection="1">
      <alignment horizontal="left" vertical="center"/>
    </xf>
    <xf numFmtId="164" fontId="1" fillId="0" borderId="1" xfId="0" applyNumberFormat="1" applyFont="1" applyFill="1" applyBorder="1" applyAlignment="1" applyProtection="1">
      <alignment horizontal="center" vertical="center"/>
    </xf>
    <xf numFmtId="4" fontId="0" fillId="0" borderId="19" xfId="0" applyNumberFormat="1" applyFill="1" applyBorder="1" applyAlignment="1" applyProtection="1">
      <alignment horizontal="center" vertical="center"/>
    </xf>
    <xf numFmtId="4" fontId="0" fillId="0" borderId="25" xfId="0" applyNumberFormat="1" applyFill="1" applyBorder="1" applyAlignment="1" applyProtection="1">
      <alignment horizontal="center" vertical="center"/>
    </xf>
    <xf numFmtId="4" fontId="0" fillId="0" borderId="20" xfId="0" applyNumberFormat="1" applyFill="1" applyBorder="1" applyAlignment="1" applyProtection="1">
      <alignment horizontal="center" vertical="center"/>
    </xf>
    <xf numFmtId="0" fontId="0" fillId="0" borderId="19" xfId="0" applyBorder="1" applyAlignment="1" applyProtection="1">
      <alignment horizontal="center" vertical="center"/>
    </xf>
    <xf numFmtId="0" fontId="0" fillId="0" borderId="25" xfId="0" applyBorder="1" applyAlignment="1" applyProtection="1">
      <alignment horizontal="center" vertical="center"/>
    </xf>
    <xf numFmtId="0" fontId="0" fillId="0" borderId="20" xfId="0" applyBorder="1" applyAlignment="1" applyProtection="1">
      <alignment horizontal="center" vertical="center"/>
    </xf>
    <xf numFmtId="0" fontId="1" fillId="0" borderId="0" xfId="0" applyFont="1" applyFill="1" applyBorder="1" applyAlignment="1" applyProtection="1">
      <alignment horizontal="center" vertical="center" wrapText="1"/>
    </xf>
    <xf numFmtId="4" fontId="1" fillId="3" borderId="28" xfId="0" applyNumberFormat="1" applyFont="1" applyFill="1" applyBorder="1" applyAlignment="1" applyProtection="1">
      <alignment horizontal="center" vertical="center" wrapText="1"/>
    </xf>
    <xf numFmtId="4" fontId="1" fillId="3" borderId="48" xfId="0" applyNumberFormat="1" applyFont="1" applyFill="1" applyBorder="1" applyAlignment="1" applyProtection="1">
      <alignment horizontal="center" vertical="center" wrapText="1"/>
    </xf>
    <xf numFmtId="4" fontId="1" fillId="3" borderId="45" xfId="0" applyNumberFormat="1" applyFont="1" applyFill="1" applyBorder="1" applyAlignment="1" applyProtection="1">
      <alignment horizontal="center" vertical="center" wrapText="1"/>
    </xf>
    <xf numFmtId="164" fontId="1" fillId="3" borderId="46" xfId="0" applyNumberFormat="1" applyFont="1" applyFill="1" applyBorder="1" applyAlignment="1" applyProtection="1">
      <alignment horizontal="center" vertical="center" wrapText="1"/>
    </xf>
    <xf numFmtId="164" fontId="1" fillId="3" borderId="14" xfId="0" applyNumberFormat="1" applyFont="1" applyFill="1" applyBorder="1" applyAlignment="1" applyProtection="1">
      <alignment horizontal="center" vertical="center" wrapText="1"/>
    </xf>
    <xf numFmtId="0" fontId="1" fillId="3" borderId="28" xfId="0" applyFont="1" applyFill="1" applyBorder="1" applyAlignment="1" applyProtection="1">
      <alignment horizontal="center" vertical="center" wrapText="1"/>
    </xf>
    <xf numFmtId="0" fontId="1" fillId="3" borderId="45" xfId="0" applyFont="1" applyFill="1" applyBorder="1" applyAlignment="1" applyProtection="1">
      <alignment horizontal="center" vertical="center" wrapText="1"/>
    </xf>
    <xf numFmtId="0" fontId="1" fillId="3" borderId="28" xfId="0" applyNumberFormat="1" applyFont="1" applyFill="1" applyBorder="1" applyAlignment="1" applyProtection="1">
      <alignment horizontal="center" vertical="center" wrapText="1"/>
    </xf>
    <xf numFmtId="0" fontId="1" fillId="3" borderId="45" xfId="0" applyNumberFormat="1" applyFont="1" applyFill="1" applyBorder="1" applyAlignment="1" applyProtection="1">
      <alignment horizontal="center" vertical="center" wrapText="1"/>
    </xf>
    <xf numFmtId="0" fontId="1" fillId="3" borderId="48" xfId="0" applyFont="1" applyFill="1" applyBorder="1" applyAlignment="1" applyProtection="1">
      <alignment horizontal="center" vertical="center" wrapText="1"/>
    </xf>
    <xf numFmtId="0" fontId="20" fillId="6" borderId="0" xfId="0" applyFont="1" applyFill="1" applyBorder="1" applyAlignment="1" applyProtection="1">
      <alignment horizontal="center" vertical="center" wrapText="1"/>
    </xf>
    <xf numFmtId="0" fontId="20" fillId="6" borderId="3" xfId="0" applyFont="1" applyFill="1" applyBorder="1" applyAlignment="1" applyProtection="1">
      <alignment horizontal="center" vertical="center" wrapText="1"/>
    </xf>
    <xf numFmtId="0" fontId="1" fillId="3" borderId="19" xfId="0" applyFont="1" applyFill="1" applyBorder="1" applyAlignment="1" applyProtection="1">
      <alignment horizontal="center" vertical="center" wrapText="1"/>
    </xf>
    <xf numFmtId="0" fontId="1" fillId="3" borderId="25" xfId="0" applyFont="1" applyFill="1" applyBorder="1" applyAlignment="1" applyProtection="1">
      <alignment horizontal="center" vertical="center" wrapText="1"/>
    </xf>
    <xf numFmtId="167" fontId="1" fillId="0" borderId="19" xfId="0" applyNumberFormat="1" applyFont="1" applyBorder="1" applyAlignment="1" applyProtection="1">
      <alignment horizontal="center" vertical="center"/>
    </xf>
    <xf numFmtId="167" fontId="1" fillId="0" borderId="20" xfId="0" applyNumberFormat="1" applyFont="1" applyBorder="1" applyAlignment="1" applyProtection="1">
      <alignment horizontal="center" vertical="center"/>
    </xf>
    <xf numFmtId="4" fontId="1" fillId="0" borderId="19" xfId="0" applyNumberFormat="1" applyFont="1" applyBorder="1" applyAlignment="1" applyProtection="1">
      <alignment horizontal="center" vertical="center"/>
    </xf>
    <xf numFmtId="4" fontId="1" fillId="0" borderId="25" xfId="0" applyNumberFormat="1" applyFont="1" applyBorder="1" applyAlignment="1" applyProtection="1">
      <alignment horizontal="center" vertical="center"/>
    </xf>
    <xf numFmtId="164" fontId="1" fillId="0" borderId="19" xfId="0" applyNumberFormat="1" applyFont="1" applyFill="1" applyBorder="1" applyAlignment="1" applyProtection="1">
      <alignment horizontal="center" vertical="center"/>
    </xf>
    <xf numFmtId="164" fontId="1" fillId="0" borderId="20" xfId="0" applyNumberFormat="1" applyFont="1" applyFill="1" applyBorder="1" applyAlignment="1" applyProtection="1">
      <alignment horizontal="center" vertical="center"/>
    </xf>
    <xf numFmtId="0" fontId="1" fillId="3" borderId="40" xfId="0" applyFont="1" applyFill="1" applyBorder="1" applyAlignment="1" applyProtection="1">
      <alignment horizontal="center" vertical="center" wrapText="1"/>
    </xf>
    <xf numFmtId="0" fontId="1" fillId="3" borderId="41" xfId="0" applyFont="1" applyFill="1" applyBorder="1" applyAlignment="1" applyProtection="1">
      <alignment horizontal="center" vertical="center" wrapText="1"/>
    </xf>
    <xf numFmtId="0" fontId="1" fillId="3" borderId="42" xfId="0" applyFont="1" applyFill="1" applyBorder="1" applyAlignment="1" applyProtection="1">
      <alignment horizontal="center" vertical="center" wrapText="1"/>
    </xf>
    <xf numFmtId="164" fontId="1" fillId="3" borderId="54" xfId="0" applyNumberFormat="1" applyFont="1" applyFill="1" applyBorder="1" applyAlignment="1" applyProtection="1">
      <alignment horizontal="center" vertical="center" wrapText="1"/>
    </xf>
    <xf numFmtId="164" fontId="1" fillId="3" borderId="55" xfId="0" applyNumberFormat="1" applyFont="1" applyFill="1" applyBorder="1" applyAlignment="1" applyProtection="1">
      <alignment horizontal="center" vertical="center" wrapText="1"/>
    </xf>
    <xf numFmtId="0" fontId="1" fillId="3" borderId="20" xfId="0" applyFont="1" applyFill="1" applyBorder="1" applyAlignment="1" applyProtection="1">
      <alignment horizontal="center" vertical="center" wrapText="1"/>
    </xf>
    <xf numFmtId="0" fontId="38" fillId="0" borderId="32" xfId="0" applyFont="1" applyBorder="1" applyAlignment="1" applyProtection="1">
      <alignment horizontal="left" vertical="center" wrapText="1"/>
    </xf>
    <xf numFmtId="0" fontId="20" fillId="9" borderId="0" xfId="0" applyFont="1" applyFill="1" applyBorder="1" applyAlignment="1" applyProtection="1">
      <alignment horizontal="center" vertical="center" wrapText="1"/>
    </xf>
    <xf numFmtId="4" fontId="1" fillId="0" borderId="20" xfId="0" applyNumberFormat="1" applyFont="1" applyBorder="1" applyAlignment="1" applyProtection="1">
      <alignment horizontal="center" vertical="center"/>
    </xf>
    <xf numFmtId="0" fontId="3" fillId="0" borderId="0" xfId="0" applyFont="1" applyBorder="1" applyAlignment="1" applyProtection="1">
      <alignment horizontal="left" vertical="center" wrapText="1"/>
    </xf>
    <xf numFmtId="0" fontId="3" fillId="0" borderId="32" xfId="0" applyFont="1" applyBorder="1" applyAlignment="1" applyProtection="1">
      <alignment horizontal="left" vertical="center" wrapText="1"/>
    </xf>
    <xf numFmtId="4" fontId="1" fillId="3" borderId="40" xfId="0" applyNumberFormat="1" applyFont="1" applyFill="1" applyBorder="1" applyAlignment="1" applyProtection="1">
      <alignment horizontal="center" vertical="center" wrapText="1"/>
    </xf>
    <xf numFmtId="4" fontId="1" fillId="3" borderId="41" xfId="0" applyNumberFormat="1" applyFont="1" applyFill="1" applyBorder="1" applyAlignment="1" applyProtection="1">
      <alignment horizontal="center" vertical="center" wrapText="1"/>
    </xf>
    <xf numFmtId="4" fontId="1" fillId="3" borderId="42" xfId="0" applyNumberFormat="1" applyFont="1" applyFill="1" applyBorder="1" applyAlignment="1" applyProtection="1">
      <alignment horizontal="center" vertical="center" wrapText="1"/>
    </xf>
    <xf numFmtId="4" fontId="1" fillId="3" borderId="37" xfId="0" applyNumberFormat="1" applyFont="1" applyFill="1" applyBorder="1" applyAlignment="1" applyProtection="1">
      <alignment horizontal="center" vertical="center" wrapText="1"/>
    </xf>
    <xf numFmtId="4" fontId="1" fillId="3" borderId="35" xfId="0" applyNumberFormat="1" applyFont="1" applyFill="1" applyBorder="1" applyAlignment="1" applyProtection="1">
      <alignment horizontal="center" vertical="center" wrapText="1"/>
    </xf>
    <xf numFmtId="164" fontId="1" fillId="3" borderId="40" xfId="0" applyNumberFormat="1" applyFont="1" applyFill="1" applyBorder="1" applyAlignment="1" applyProtection="1">
      <alignment horizontal="center" vertical="center" wrapText="1"/>
    </xf>
    <xf numFmtId="164" fontId="1" fillId="3" borderId="41" xfId="0" applyNumberFormat="1" applyFont="1" applyFill="1" applyBorder="1" applyAlignment="1" applyProtection="1">
      <alignment horizontal="center" vertical="center" wrapText="1"/>
    </xf>
    <xf numFmtId="164" fontId="1" fillId="3" borderId="42" xfId="0" applyNumberFormat="1" applyFont="1" applyFill="1" applyBorder="1" applyAlignment="1" applyProtection="1">
      <alignment horizontal="center" vertical="center" wrapText="1"/>
    </xf>
    <xf numFmtId="0" fontId="1" fillId="0" borderId="19" xfId="0" applyFont="1" applyFill="1" applyBorder="1" applyAlignment="1" applyProtection="1">
      <alignment horizontal="center" vertical="center" wrapText="1"/>
    </xf>
    <xf numFmtId="0" fontId="1" fillId="0" borderId="25" xfId="0" applyFont="1" applyFill="1" applyBorder="1" applyAlignment="1" applyProtection="1">
      <alignment horizontal="center" vertical="center" wrapText="1"/>
    </xf>
    <xf numFmtId="0" fontId="1" fillId="0" borderId="20" xfId="0" applyFont="1" applyFill="1" applyBorder="1" applyAlignment="1" applyProtection="1">
      <alignment horizontal="center" vertical="center" wrapText="1"/>
    </xf>
    <xf numFmtId="3" fontId="1" fillId="3" borderId="28" xfId="0" applyNumberFormat="1" applyFont="1" applyFill="1" applyBorder="1" applyAlignment="1" applyProtection="1">
      <alignment horizontal="center" vertical="center" wrapText="1"/>
    </xf>
    <xf numFmtId="3" fontId="1" fillId="3" borderId="48" xfId="0" applyNumberFormat="1" applyFont="1" applyFill="1" applyBorder="1" applyAlignment="1" applyProtection="1">
      <alignment horizontal="center" vertical="center" wrapText="1"/>
    </xf>
    <xf numFmtId="3" fontId="1" fillId="3" borderId="45" xfId="0" applyNumberFormat="1" applyFont="1" applyFill="1" applyBorder="1" applyAlignment="1" applyProtection="1">
      <alignment horizontal="center" vertical="center" wrapText="1"/>
    </xf>
    <xf numFmtId="164" fontId="1" fillId="3" borderId="15" xfId="0" applyNumberFormat="1" applyFont="1" applyFill="1" applyBorder="1" applyAlignment="1" applyProtection="1">
      <alignment horizontal="center" vertical="center" wrapText="1"/>
    </xf>
    <xf numFmtId="164" fontId="1" fillId="3" borderId="16" xfId="0" applyNumberFormat="1" applyFont="1" applyFill="1" applyBorder="1" applyAlignment="1" applyProtection="1">
      <alignment horizontal="center" vertical="center" wrapText="1"/>
    </xf>
    <xf numFmtId="164" fontId="1" fillId="3" borderId="17" xfId="0" applyNumberFormat="1" applyFont="1" applyFill="1" applyBorder="1" applyAlignment="1" applyProtection="1">
      <alignment horizontal="center" vertical="center" wrapText="1"/>
    </xf>
    <xf numFmtId="164" fontId="1" fillId="3" borderId="18" xfId="0" applyNumberFormat="1" applyFont="1" applyFill="1" applyBorder="1" applyAlignment="1" applyProtection="1">
      <alignment horizontal="center" vertical="center" wrapText="1"/>
    </xf>
    <xf numFmtId="4" fontId="1" fillId="3" borderId="44" xfId="0" applyNumberFormat="1" applyFont="1" applyFill="1" applyBorder="1" applyAlignment="1" applyProtection="1">
      <alignment horizontal="center" vertical="center" wrapText="1"/>
    </xf>
    <xf numFmtId="4" fontId="1" fillId="3" borderId="36" xfId="0" applyNumberFormat="1" applyFont="1" applyFill="1" applyBorder="1" applyAlignment="1" applyProtection="1">
      <alignment horizontal="center" vertical="center" wrapText="1"/>
    </xf>
    <xf numFmtId="4" fontId="1" fillId="3" borderId="43" xfId="0" applyNumberFormat="1" applyFont="1" applyFill="1" applyBorder="1" applyAlignment="1" applyProtection="1">
      <alignment horizontal="center" vertical="center" wrapText="1"/>
    </xf>
    <xf numFmtId="4" fontId="1" fillId="3" borderId="34" xfId="0" applyNumberFormat="1" applyFont="1" applyFill="1" applyBorder="1" applyAlignment="1" applyProtection="1">
      <alignment horizontal="center" vertical="center" wrapText="1"/>
    </xf>
    <xf numFmtId="4" fontId="1" fillId="3" borderId="11" xfId="0" applyNumberFormat="1" applyFont="1" applyFill="1" applyBorder="1" applyAlignment="1" applyProtection="1">
      <alignment horizontal="center" vertical="center" wrapText="1"/>
    </xf>
    <xf numFmtId="4" fontId="1" fillId="3" borderId="12" xfId="0" applyNumberFormat="1" applyFont="1" applyFill="1" applyBorder="1" applyAlignment="1" applyProtection="1">
      <alignment horizontal="center" vertical="center" wrapText="1"/>
    </xf>
    <xf numFmtId="4" fontId="1" fillId="3" borderId="13" xfId="0" applyNumberFormat="1" applyFont="1" applyFill="1" applyBorder="1" applyAlignment="1" applyProtection="1">
      <alignment horizontal="center" vertical="center" wrapText="1"/>
    </xf>
    <xf numFmtId="0" fontId="38" fillId="0" borderId="0" xfId="0" applyFont="1" applyBorder="1" applyAlignment="1" applyProtection="1">
      <alignment horizontal="left" vertical="center" wrapText="1"/>
    </xf>
    <xf numFmtId="0" fontId="39" fillId="0" borderId="0" xfId="0" applyFont="1" applyBorder="1" applyAlignment="1" applyProtection="1">
      <alignment horizontal="left" vertical="center" wrapText="1"/>
    </xf>
    <xf numFmtId="0" fontId="39" fillId="0" borderId="32" xfId="0" applyFont="1" applyBorder="1" applyAlignment="1" applyProtection="1">
      <alignment horizontal="left" vertical="center" wrapText="1"/>
    </xf>
    <xf numFmtId="4" fontId="1" fillId="0" borderId="15" xfId="0" applyNumberFormat="1" applyFont="1" applyBorder="1" applyAlignment="1" applyProtection="1">
      <alignment horizontal="center" vertical="center"/>
    </xf>
    <xf numFmtId="4" fontId="1" fillId="0" borderId="16" xfId="0" applyNumberFormat="1" applyFont="1" applyBorder="1" applyAlignment="1" applyProtection="1">
      <alignment horizontal="center" vertical="center"/>
    </xf>
  </cellXfs>
  <cellStyles count="10">
    <cellStyle name="Hyperlink" xfId="1" builtinId="8"/>
    <cellStyle name="Normal" xfId="0" builtinId="0"/>
    <cellStyle name="Normal 2" xfId="3"/>
    <cellStyle name="Normal 2 2" xfId="5"/>
    <cellStyle name="Normal 3" xfId="4"/>
    <cellStyle name="Normal 4" xfId="6"/>
    <cellStyle name="Normal 5" xfId="7"/>
    <cellStyle name="Normal 6" xfId="8"/>
    <cellStyle name="Normal 7" xfId="9"/>
    <cellStyle name="Normal 8" xfId="2"/>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225126</xdr:colOff>
      <xdr:row>4</xdr:row>
      <xdr:rowOff>28575</xdr:rowOff>
    </xdr:from>
    <xdr:to>
      <xdr:col>5</xdr:col>
      <xdr:colOff>1066800</xdr:colOff>
      <xdr:row>6</xdr:row>
      <xdr:rowOff>181843</xdr:rowOff>
    </xdr:to>
    <xdr:sp macro="" textlink="">
      <xdr:nvSpPr>
        <xdr:cNvPr id="2" name="Left Arrow 1"/>
        <xdr:cNvSpPr/>
      </xdr:nvSpPr>
      <xdr:spPr>
        <a:xfrm>
          <a:off x="6302076" y="1552575"/>
          <a:ext cx="2413299" cy="53426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t>Please choose the type </a:t>
          </a:r>
        </a:p>
      </xdr:txBody>
    </xdr:sp>
    <xdr:clientData/>
  </xdr:twoCellAnchor>
  <xdr:twoCellAnchor>
    <xdr:from>
      <xdr:col>8</xdr:col>
      <xdr:colOff>428625</xdr:colOff>
      <xdr:row>0</xdr:row>
      <xdr:rowOff>123825</xdr:rowOff>
    </xdr:from>
    <xdr:to>
      <xdr:col>10</xdr:col>
      <xdr:colOff>581025</xdr:colOff>
      <xdr:row>5</xdr:row>
      <xdr:rowOff>93133</xdr:rowOff>
    </xdr:to>
    <xdr:pic>
      <xdr:nvPicPr>
        <xdr:cNvPr id="5" name="Picture 4" descr="logo_ec_17_colors_300dpi"/>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53675" y="123825"/>
          <a:ext cx="1981200" cy="92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ec.europa.eu/budget/inforeuro/index.cfm?Language=en"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21"/>
  <sheetViews>
    <sheetView topLeftCell="A4" workbookViewId="0">
      <selection activeCell="I16" sqref="I16"/>
    </sheetView>
  </sheetViews>
  <sheetFormatPr defaultColWidth="9.140625" defaultRowHeight="15" x14ac:dyDescent="0.25"/>
  <cols>
    <col min="1" max="1" width="5.42578125" customWidth="1"/>
    <col min="2" max="2" width="26.85546875" customWidth="1"/>
    <col min="3" max="9" width="16.42578125" customWidth="1"/>
  </cols>
  <sheetData>
    <row r="1" spans="1:9" ht="18.75" x14ac:dyDescent="0.3">
      <c r="A1" s="468" t="s">
        <v>211</v>
      </c>
      <c r="B1" s="468"/>
      <c r="C1" s="468"/>
      <c r="D1" s="468"/>
      <c r="E1" s="468"/>
      <c r="F1" s="468"/>
      <c r="G1" s="468"/>
      <c r="H1" s="468"/>
      <c r="I1" s="468"/>
    </row>
    <row r="2" spans="1:9" ht="18.75" x14ac:dyDescent="0.3">
      <c r="A2" s="469" t="str">
        <f>'Financial statement analysis'!B4</f>
        <v>&lt;insert agreement number&gt;</v>
      </c>
      <c r="B2" s="469"/>
      <c r="C2" s="469"/>
      <c r="D2" s="469"/>
      <c r="E2" s="469"/>
      <c r="F2" s="469"/>
      <c r="G2" s="469"/>
      <c r="H2" s="469"/>
      <c r="I2" s="469"/>
    </row>
    <row r="3" spans="1:9" ht="15.75" thickBot="1" x14ac:dyDescent="0.3">
      <c r="A3" s="104"/>
      <c r="B3" s="104"/>
      <c r="C3" s="104"/>
      <c r="D3" s="104"/>
      <c r="E3" s="104"/>
      <c r="F3" s="104"/>
      <c r="G3" s="104"/>
      <c r="H3" s="104"/>
      <c r="I3" s="104"/>
    </row>
    <row r="4" spans="1:9" ht="19.5" thickBot="1" x14ac:dyDescent="0.3">
      <c r="A4" s="470" t="s">
        <v>212</v>
      </c>
      <c r="B4" s="471"/>
      <c r="C4" s="474" t="s">
        <v>213</v>
      </c>
      <c r="D4" s="475"/>
      <c r="E4" s="475"/>
      <c r="F4" s="475"/>
      <c r="G4" s="475"/>
      <c r="H4" s="475"/>
      <c r="I4" s="476"/>
    </row>
    <row r="5" spans="1:9" ht="43.5" thickBot="1" x14ac:dyDescent="0.3">
      <c r="A5" s="472"/>
      <c r="B5" s="473"/>
      <c r="C5" s="105" t="s">
        <v>10</v>
      </c>
      <c r="D5" s="105" t="s">
        <v>218</v>
      </c>
      <c r="E5" s="105" t="s">
        <v>219</v>
      </c>
      <c r="F5" s="105" t="s">
        <v>173</v>
      </c>
      <c r="G5" s="105" t="s">
        <v>220</v>
      </c>
      <c r="H5" s="105" t="s">
        <v>221</v>
      </c>
      <c r="I5" s="105" t="s">
        <v>177</v>
      </c>
    </row>
    <row r="6" spans="1:9" ht="18.75" x14ac:dyDescent="0.25">
      <c r="A6" s="142" t="s">
        <v>214</v>
      </c>
      <c r="B6" s="143"/>
      <c r="C6" s="106"/>
      <c r="D6" s="107"/>
      <c r="E6" s="107"/>
      <c r="F6" s="107"/>
      <c r="G6" s="107"/>
      <c r="H6" s="107"/>
      <c r="I6" s="107"/>
    </row>
    <row r="7" spans="1:9" x14ac:dyDescent="0.25">
      <c r="A7" s="108">
        <v>1</v>
      </c>
      <c r="B7" s="144" t="s">
        <v>405</v>
      </c>
      <c r="C7" s="141">
        <f>'Financial statement analysis'!C8</f>
        <v>0</v>
      </c>
      <c r="D7" s="109">
        <f>'Financial statement analysis'!D8</f>
        <v>0</v>
      </c>
      <c r="E7" s="109">
        <f>'Financial statement analysis'!E8+'Financial statement analysis'!F8</f>
        <v>0</v>
      </c>
      <c r="F7" s="109">
        <f>'Financial statement analysis'!G8</f>
        <v>0</v>
      </c>
      <c r="G7" s="109">
        <f>'Financial statement analysis'!H8+'Financial statement analysis'!I8</f>
        <v>0</v>
      </c>
      <c r="H7" s="109">
        <f>'Financial statement analysis'!K8</f>
        <v>0</v>
      </c>
      <c r="I7" s="109">
        <f>'Financial statement analysis'!M8</f>
        <v>0</v>
      </c>
    </row>
    <row r="8" spans="1:9" x14ac:dyDescent="0.25">
      <c r="A8" s="108">
        <v>2</v>
      </c>
      <c r="B8" s="144" t="s">
        <v>406</v>
      </c>
      <c r="C8" s="141">
        <f>'Financial statement analysis'!C9</f>
        <v>0</v>
      </c>
      <c r="D8" s="109">
        <f>'Financial statement analysis'!D9</f>
        <v>0</v>
      </c>
      <c r="E8" s="109">
        <f>'Financial statement analysis'!E9+'Financial statement analysis'!F9</f>
        <v>0</v>
      </c>
      <c r="F8" s="109">
        <f>'Financial statement analysis'!G9</f>
        <v>0</v>
      </c>
      <c r="G8" s="109">
        <f>'Financial statement analysis'!H9+'Financial statement analysis'!I9</f>
        <v>0</v>
      </c>
      <c r="H8" s="109">
        <f>'Financial statement analysis'!K9</f>
        <v>0</v>
      </c>
      <c r="I8" s="109">
        <f>'Financial statement analysis'!M9</f>
        <v>0</v>
      </c>
    </row>
    <row r="9" spans="1:9" x14ac:dyDescent="0.25">
      <c r="A9" s="108">
        <v>3</v>
      </c>
      <c r="B9" s="144" t="s">
        <v>407</v>
      </c>
      <c r="C9" s="141">
        <f>'Financial statement analysis'!C10</f>
        <v>0</v>
      </c>
      <c r="D9" s="109">
        <f>'Financial statement analysis'!D10</f>
        <v>0</v>
      </c>
      <c r="E9" s="109">
        <f>'Financial statement analysis'!E10+'Financial statement analysis'!F10</f>
        <v>0</v>
      </c>
      <c r="F9" s="109">
        <f>'Financial statement analysis'!G10</f>
        <v>0</v>
      </c>
      <c r="G9" s="109">
        <f>'Financial statement analysis'!H10+'Financial statement analysis'!I10</f>
        <v>0</v>
      </c>
      <c r="H9" s="109">
        <f>'Financial statement analysis'!K10</f>
        <v>0</v>
      </c>
      <c r="I9" s="109">
        <f>'Financial statement analysis'!M10</f>
        <v>0</v>
      </c>
    </row>
    <row r="10" spans="1:9" ht="15.75" thickBot="1" x14ac:dyDescent="0.3">
      <c r="A10" s="110">
        <v>4</v>
      </c>
      <c r="B10" s="145" t="s">
        <v>394</v>
      </c>
      <c r="C10" s="141">
        <f>'Financial statement analysis'!C11</f>
        <v>0</v>
      </c>
      <c r="D10" s="109">
        <f>'Financial statement analysis'!D11</f>
        <v>0</v>
      </c>
      <c r="E10" s="109">
        <f>'Financial statement analysis'!E11+'Financial statement analysis'!F11</f>
        <v>0</v>
      </c>
      <c r="F10" s="109">
        <f>'Financial statement analysis'!G11</f>
        <v>0</v>
      </c>
      <c r="G10" s="109">
        <f>'Financial statement analysis'!H11+'Financial statement analysis'!I11</f>
        <v>0</v>
      </c>
      <c r="H10" s="109">
        <f>'Financial statement analysis'!K11</f>
        <v>0</v>
      </c>
      <c r="I10" s="109">
        <f>'Financial statement analysis'!M11</f>
        <v>0</v>
      </c>
    </row>
    <row r="11" spans="1:9" ht="19.5" thickBot="1" x14ac:dyDescent="0.3">
      <c r="A11" s="111"/>
      <c r="B11" s="112" t="s">
        <v>51</v>
      </c>
      <c r="C11" s="113">
        <f>SUM(C7:C10)</f>
        <v>0</v>
      </c>
      <c r="D11" s="113">
        <f t="shared" ref="D11:I11" si="0">SUM(D7:D10)</f>
        <v>0</v>
      </c>
      <c r="E11" s="113">
        <f t="shared" si="0"/>
        <v>0</v>
      </c>
      <c r="F11" s="113">
        <f t="shared" si="0"/>
        <v>0</v>
      </c>
      <c r="G11" s="113">
        <f t="shared" si="0"/>
        <v>0</v>
      </c>
      <c r="H11" s="113">
        <f t="shared" si="0"/>
        <v>0</v>
      </c>
      <c r="I11" s="113">
        <f t="shared" si="0"/>
        <v>0</v>
      </c>
    </row>
    <row r="12" spans="1:9" x14ac:dyDescent="0.25">
      <c r="A12" s="114"/>
      <c r="B12" s="115"/>
      <c r="C12" s="116"/>
      <c r="D12" s="116"/>
      <c r="E12" s="116"/>
      <c r="F12" s="116"/>
      <c r="G12" s="116"/>
      <c r="H12" s="116"/>
      <c r="I12" s="116"/>
    </row>
    <row r="13" spans="1:9" ht="18.75" x14ac:dyDescent="0.25">
      <c r="A13" s="327" t="s">
        <v>493</v>
      </c>
      <c r="B13" s="327"/>
      <c r="C13" s="327"/>
      <c r="D13" s="124"/>
      <c r="E13" s="331">
        <f>'Financial statement analysis'!C21</f>
        <v>0</v>
      </c>
      <c r="F13" s="118"/>
      <c r="G13" s="118"/>
      <c r="H13" s="118"/>
      <c r="I13" s="118"/>
    </row>
    <row r="14" spans="1:9" ht="18.75" x14ac:dyDescent="0.3">
      <c r="A14" s="327" t="s">
        <v>216</v>
      </c>
      <c r="B14" s="329"/>
      <c r="C14" s="329"/>
      <c r="D14" s="330"/>
      <c r="E14" s="332">
        <f>'Financial statement analysis'!C22</f>
        <v>0</v>
      </c>
      <c r="F14" s="120"/>
      <c r="G14" s="120"/>
      <c r="H14" s="120"/>
      <c r="I14" s="120"/>
    </row>
    <row r="15" spans="1:9" ht="18.75" x14ac:dyDescent="0.25">
      <c r="A15" s="467" t="s">
        <v>215</v>
      </c>
      <c r="B15" s="467"/>
      <c r="C15" s="467"/>
      <c r="D15" s="123"/>
      <c r="E15" s="122">
        <f ca="1">'Financial statement analysis'!M17</f>
        <v>0</v>
      </c>
      <c r="F15" s="121"/>
      <c r="G15" s="121"/>
      <c r="H15" s="118"/>
      <c r="I15" s="118"/>
    </row>
    <row r="16" spans="1:9" s="393" customFormat="1" ht="18.75" x14ac:dyDescent="0.3">
      <c r="A16" s="400"/>
      <c r="B16" s="399"/>
      <c r="C16" s="399" t="s">
        <v>510</v>
      </c>
      <c r="D16" s="395"/>
      <c r="E16" s="401">
        <f ca="1">'Financial statement analysis'!L17</f>
        <v>0</v>
      </c>
      <c r="F16" s="394"/>
      <c r="G16" s="394"/>
      <c r="H16" s="394"/>
      <c r="I16" s="394"/>
    </row>
    <row r="17" spans="1:9" ht="18.75" x14ac:dyDescent="0.3">
      <c r="A17" s="466" t="s">
        <v>492</v>
      </c>
      <c r="B17" s="466"/>
      <c r="C17" s="466"/>
      <c r="D17" s="126"/>
      <c r="E17" s="401">
        <f>'Financial statement analysis'!O24</f>
        <v>0</v>
      </c>
      <c r="F17" s="117"/>
      <c r="G17" s="117"/>
      <c r="H17" s="117"/>
      <c r="I17" s="117"/>
    </row>
    <row r="18" spans="1:9" ht="18.75" x14ac:dyDescent="0.3">
      <c r="A18" s="466" t="s">
        <v>490</v>
      </c>
      <c r="B18" s="466"/>
      <c r="C18" s="466"/>
      <c r="D18" s="126"/>
      <c r="E18" s="401">
        <f>'Financial statement analysis'!O25</f>
        <v>0</v>
      </c>
      <c r="F18" s="120"/>
      <c r="G18" s="120"/>
      <c r="H18" s="120"/>
      <c r="I18" s="120"/>
    </row>
    <row r="19" spans="1:9" ht="18.75" x14ac:dyDescent="0.25">
      <c r="A19" s="119" t="s">
        <v>491</v>
      </c>
      <c r="B19" s="119"/>
      <c r="C19" s="118"/>
      <c r="D19" s="125"/>
      <c r="E19" s="332">
        <f ca="1">'Financial statement analysis'!O26</f>
        <v>0</v>
      </c>
      <c r="F19" s="398">
        <f ca="1">'Financial statement analysis'!M21</f>
        <v>0</v>
      </c>
      <c r="G19" s="120"/>
      <c r="H19" s="120"/>
      <c r="I19" s="120"/>
    </row>
    <row r="20" spans="1:9" ht="18.75" x14ac:dyDescent="0.25">
      <c r="A20" s="464" t="s">
        <v>217</v>
      </c>
      <c r="B20" s="464"/>
      <c r="C20" s="464"/>
      <c r="D20" s="125"/>
      <c r="E20" s="332">
        <f>'Financial statement analysis'!O27</f>
        <v>0</v>
      </c>
      <c r="F20" s="120"/>
      <c r="G20" s="120"/>
      <c r="H20" s="120"/>
      <c r="I20" s="120"/>
    </row>
    <row r="21" spans="1:9" ht="18.75" x14ac:dyDescent="0.3">
      <c r="A21" s="465" t="str">
        <f ca="1">'Financial statement analysis'!N28</f>
        <v>Amount to be paid</v>
      </c>
      <c r="B21" s="465"/>
      <c r="C21" s="127"/>
      <c r="D21" s="128"/>
      <c r="E21" s="332">
        <f ca="1">'Financial statement analysis'!O28</f>
        <v>0</v>
      </c>
    </row>
  </sheetData>
  <mergeCells count="9">
    <mergeCell ref="A20:C20"/>
    <mergeCell ref="A21:B21"/>
    <mergeCell ref="A18:C18"/>
    <mergeCell ref="A15:C15"/>
    <mergeCell ref="A1:I1"/>
    <mergeCell ref="A2:I2"/>
    <mergeCell ref="A4:B5"/>
    <mergeCell ref="C4:I4"/>
    <mergeCell ref="A17:C17"/>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I232"/>
  <sheetViews>
    <sheetView view="pageBreakPreview" zoomScale="90" zoomScaleNormal="100" zoomScaleSheetLayoutView="90" workbookViewId="0">
      <selection activeCell="G28" sqref="G28"/>
    </sheetView>
  </sheetViews>
  <sheetFormatPr defaultColWidth="9.140625" defaultRowHeight="15" x14ac:dyDescent="0.25"/>
  <cols>
    <col min="1" max="1" width="9.7109375" style="176" customWidth="1"/>
    <col min="2" max="2" width="24.28515625" style="170" customWidth="1"/>
    <col min="3" max="3" width="28.140625" style="170" customWidth="1"/>
    <col min="4" max="4" width="28.85546875" style="170" customWidth="1"/>
    <col min="5" max="5" width="15.5703125" style="249" customWidth="1"/>
    <col min="6" max="6" width="10.42578125" style="249" customWidth="1"/>
    <col min="7" max="7" width="9.28515625" style="176" customWidth="1"/>
    <col min="8" max="8" width="16" style="222" customWidth="1"/>
    <col min="9" max="10" width="13.140625" style="248" customWidth="1"/>
    <col min="11" max="11" width="18.5703125" style="176" customWidth="1"/>
    <col min="12" max="12" width="15.28515625" style="158" customWidth="1"/>
    <col min="13" max="13" width="12.42578125" style="158" bestFit="1" customWidth="1"/>
    <col min="14" max="14" width="14.7109375" style="222" customWidth="1"/>
    <col min="15" max="15" width="14.140625" style="222" hidden="1" customWidth="1"/>
    <col min="16" max="17" width="6.85546875" style="337" hidden="1" customWidth="1"/>
    <col min="18" max="18" width="10.7109375" style="176" hidden="1" customWidth="1"/>
    <col min="19" max="19" width="28.140625" style="176" hidden="1" customWidth="1"/>
    <col min="20" max="20" width="13.7109375" style="250" hidden="1" customWidth="1"/>
    <col min="21" max="22" width="13.42578125" style="176" hidden="1" customWidth="1"/>
    <col min="23" max="25" width="13.42578125" style="158" hidden="1" customWidth="1"/>
    <col min="26" max="26" width="13.42578125" style="176" hidden="1" customWidth="1"/>
    <col min="27" max="27" width="13.42578125" style="158" hidden="1" customWidth="1"/>
    <col min="28" max="28" width="13.42578125" style="381" hidden="1" customWidth="1"/>
    <col min="29" max="33" width="14.7109375" style="158" hidden="1" customWidth="1"/>
    <col min="34" max="34" width="15.5703125" style="158" customWidth="1"/>
    <col min="35" max="35" width="35.42578125" style="278" customWidth="1"/>
    <col min="36" max="16384" width="9.140625" style="158"/>
  </cols>
  <sheetData>
    <row r="1" spans="1:35" x14ac:dyDescent="0.25">
      <c r="A1" s="247" t="s">
        <v>157</v>
      </c>
    </row>
    <row r="2" spans="1:35" s="202" customFormat="1" ht="30" x14ac:dyDescent="0.25">
      <c r="A2" s="247" t="s">
        <v>392</v>
      </c>
      <c r="C2" s="294" t="str">
        <f>'Overview - Financial Statement'!C8</f>
        <v>&lt;insert name of the beneficiary&gt;</v>
      </c>
      <c r="D2" s="251"/>
      <c r="F2" s="252"/>
      <c r="G2" s="252"/>
      <c r="H2" s="252"/>
      <c r="I2" s="251"/>
      <c r="J2" s="251"/>
      <c r="K2" s="252"/>
      <c r="L2" s="251"/>
      <c r="M2" s="252"/>
      <c r="N2" s="252"/>
      <c r="O2" s="253"/>
      <c r="P2" s="336"/>
      <c r="Q2" s="336"/>
      <c r="R2" s="204"/>
      <c r="S2" s="204"/>
      <c r="T2" s="205"/>
      <c r="U2" s="204"/>
      <c r="V2" s="204"/>
      <c r="Z2" s="204"/>
      <c r="AB2" s="204"/>
      <c r="AI2" s="209"/>
    </row>
    <row r="3" spans="1:35" s="202" customFormat="1" ht="15.75" thickBot="1" x14ac:dyDescent="0.3">
      <c r="A3" s="247" t="s">
        <v>1</v>
      </c>
      <c r="C3" s="294" t="str">
        <f>'Overview - Financial Statement'!B9</f>
        <v>&lt;insert title of the project&gt;</v>
      </c>
      <c r="D3" s="251"/>
      <c r="F3" s="252"/>
      <c r="G3" s="252"/>
      <c r="H3" s="252"/>
      <c r="I3" s="251"/>
      <c r="J3" s="251"/>
      <c r="K3" s="252"/>
      <c r="L3" s="251"/>
      <c r="M3" s="252"/>
      <c r="N3" s="252"/>
      <c r="O3" s="203"/>
      <c r="P3" s="336"/>
      <c r="Q3" s="336"/>
      <c r="R3" s="204" t="s">
        <v>196</v>
      </c>
      <c r="S3" s="204"/>
      <c r="T3" s="205"/>
      <c r="U3" s="204"/>
      <c r="V3" s="204"/>
      <c r="Z3" s="204"/>
      <c r="AB3" s="204"/>
      <c r="AI3" s="209"/>
    </row>
    <row r="4" spans="1:35" s="207" customFormat="1" ht="15.75" thickBot="1" x14ac:dyDescent="0.3">
      <c r="A4" s="247" t="s">
        <v>0</v>
      </c>
      <c r="C4" s="252" t="str">
        <f>'Overview - Financial Statement'!B10</f>
        <v>&lt;insert agreement number&gt;</v>
      </c>
      <c r="D4" s="255" t="s">
        <v>27</v>
      </c>
      <c r="E4" s="256">
        <f>'Overview - Financial Statement'!H10</f>
        <v>0</v>
      </c>
      <c r="F4" s="295" t="s">
        <v>4</v>
      </c>
      <c r="G4" s="562">
        <f>'Overview - Financial Statement'!J10</f>
        <v>0</v>
      </c>
      <c r="H4" s="563"/>
      <c r="I4" s="261"/>
      <c r="J4" s="261"/>
      <c r="K4" s="259"/>
      <c r="M4" s="258"/>
      <c r="N4" s="258"/>
      <c r="O4" s="206"/>
      <c r="P4" s="337"/>
      <c r="Q4" s="337"/>
      <c r="R4" s="208" t="s">
        <v>197</v>
      </c>
      <c r="S4" s="311" t="str">
        <f>'Overview - Financial Statement'!$A$38</f>
        <v>EUR</v>
      </c>
      <c r="T4" s="312">
        <f>'Overview - Financial Statement'!$A$39</f>
        <v>0</v>
      </c>
      <c r="U4" s="312">
        <f>'Overview - Financial Statement'!$A$40</f>
        <v>0</v>
      </c>
      <c r="V4" s="312">
        <f>'Overview - Financial Statement'!$A$41</f>
        <v>0</v>
      </c>
      <c r="W4" s="312">
        <f>'Overview - Financial Statement'!$A$42</f>
        <v>0</v>
      </c>
      <c r="X4" s="312">
        <f>'Overview - Financial Statement'!$A$43</f>
        <v>0</v>
      </c>
      <c r="Y4" s="312">
        <f>'Overview - Financial Statement'!$A$44</f>
        <v>0</v>
      </c>
      <c r="Z4" s="312">
        <f>'Overview - Financial Statement'!$A$45</f>
        <v>0</v>
      </c>
      <c r="AA4" s="312">
        <f>'Overview - Financial Statement'!$A$46</f>
        <v>0</v>
      </c>
      <c r="AB4" s="312">
        <f>'Overview - Financial Statement'!$A$47</f>
        <v>0</v>
      </c>
      <c r="AC4" s="312">
        <f>'Overview - Financial Statement'!$A$48</f>
        <v>0</v>
      </c>
      <c r="AD4" s="312">
        <f>'Overview - Financial Statement'!$A$49</f>
        <v>0</v>
      </c>
      <c r="AE4" s="312">
        <f>'Overview - Financial Statement'!$A$50</f>
        <v>0</v>
      </c>
      <c r="AF4" s="312">
        <f>'Overview - Financial Statement'!$A$51</f>
        <v>0</v>
      </c>
      <c r="AG4" s="312">
        <f>'Overview - Financial Statement'!$A$52</f>
        <v>0</v>
      </c>
      <c r="AI4" s="282"/>
    </row>
    <row r="5" spans="1:35" s="207" customFormat="1" x14ac:dyDescent="0.25">
      <c r="A5" s="247"/>
      <c r="B5" s="260"/>
      <c r="C5" s="251"/>
      <c r="D5" s="263"/>
      <c r="E5" s="252"/>
      <c r="H5" s="258"/>
      <c r="I5" s="261"/>
      <c r="J5" s="261"/>
      <c r="K5" s="259"/>
      <c r="L5" s="262"/>
      <c r="M5" s="258"/>
      <c r="N5" s="258"/>
      <c r="O5" s="206"/>
      <c r="P5" s="337"/>
      <c r="Q5" s="337"/>
      <c r="R5" s="208" t="s">
        <v>198</v>
      </c>
      <c r="S5" s="214">
        <v>1</v>
      </c>
      <c r="T5" s="215">
        <f>'List of income'!W4</f>
        <v>0</v>
      </c>
      <c r="U5" s="215">
        <f>'List of income'!X4</f>
        <v>0</v>
      </c>
      <c r="V5" s="215">
        <f>'List of income'!Y4</f>
        <v>0</v>
      </c>
      <c r="W5" s="215">
        <f>'List of income'!Z4</f>
        <v>0</v>
      </c>
      <c r="X5" s="215">
        <f>'List of income'!AA4</f>
        <v>0</v>
      </c>
      <c r="Y5" s="215">
        <f>'List of income'!AB4</f>
        <v>0</v>
      </c>
      <c r="Z5" s="215">
        <f>'List of income'!AC4</f>
        <v>0</v>
      </c>
      <c r="AA5" s="215">
        <f>'List of income'!AD4</f>
        <v>0</v>
      </c>
      <c r="AB5" s="215">
        <f>'List of income'!AE4</f>
        <v>0</v>
      </c>
      <c r="AC5" s="215">
        <f>'List of income'!AF4</f>
        <v>0</v>
      </c>
      <c r="AD5" s="215">
        <f>'List of income'!AG4</f>
        <v>0</v>
      </c>
      <c r="AE5" s="215">
        <f>'List of income'!AH4</f>
        <v>0</v>
      </c>
      <c r="AF5" s="215">
        <f>'List of income'!AI4</f>
        <v>0</v>
      </c>
      <c r="AG5" s="215">
        <f>'List of income'!AJ4</f>
        <v>0</v>
      </c>
      <c r="AI5" s="282"/>
    </row>
    <row r="6" spans="1:35" x14ac:dyDescent="0.25">
      <c r="A6" s="164" t="s">
        <v>5</v>
      </c>
      <c r="B6" s="158"/>
      <c r="C6" s="158"/>
      <c r="D6" s="158"/>
      <c r="E6" s="158"/>
      <c r="F6" s="158"/>
      <c r="G6" s="158"/>
      <c r="H6" s="158"/>
      <c r="I6" s="158"/>
      <c r="J6" s="158"/>
      <c r="K6" s="158"/>
      <c r="N6" s="158"/>
      <c r="O6" s="158"/>
      <c r="R6" s="208" t="s">
        <v>486</v>
      </c>
      <c r="S6" s="313">
        <f>'Overview - Financial Statement'!$B$38</f>
        <v>1</v>
      </c>
      <c r="T6" s="313">
        <f>'Overview - Financial Statement'!$B$39</f>
        <v>0</v>
      </c>
      <c r="U6" s="313">
        <f>'Overview - Financial Statement'!$B$40</f>
        <v>0</v>
      </c>
      <c r="V6" s="313">
        <f>'Overview - Financial Statement'!$B$41</f>
        <v>0</v>
      </c>
      <c r="W6" s="313">
        <f>'Overview - Financial Statement'!$B$42</f>
        <v>0</v>
      </c>
      <c r="X6" s="313">
        <f>'Overview - Financial Statement'!$B$43</f>
        <v>0</v>
      </c>
      <c r="Y6" s="313">
        <f>'Overview - Financial Statement'!$B$44</f>
        <v>0</v>
      </c>
      <c r="Z6" s="313">
        <f>'Overview - Financial Statement'!$B$45</f>
        <v>0</v>
      </c>
      <c r="AA6" s="313">
        <f>'Overview - Financial Statement'!$B$46</f>
        <v>0</v>
      </c>
      <c r="AB6" s="313">
        <f>'Overview - Financial Statement'!$B$47</f>
        <v>0</v>
      </c>
      <c r="AC6" s="313">
        <f>'Overview - Financial Statement'!$B$48</f>
        <v>0</v>
      </c>
      <c r="AD6" s="313">
        <f>'Overview - Financial Statement'!$B$49</f>
        <v>0</v>
      </c>
      <c r="AE6" s="313">
        <f>'Overview - Financial Statement'!$B$50</f>
        <v>0</v>
      </c>
      <c r="AF6" s="313">
        <f>'Overview - Financial Statement'!$B$51</f>
        <v>0</v>
      </c>
      <c r="AG6" s="313">
        <f>'Overview - Financial Statement'!$B$52</f>
        <v>0</v>
      </c>
    </row>
    <row r="7" spans="1:35" ht="45.75" customHeight="1" thickBot="1" x14ac:dyDescent="0.3">
      <c r="A7" s="501" t="s">
        <v>530</v>
      </c>
      <c r="B7" s="501"/>
      <c r="C7" s="501"/>
      <c r="D7" s="501"/>
      <c r="E7" s="501"/>
      <c r="F7" s="501"/>
      <c r="G7" s="501"/>
      <c r="H7" s="501"/>
      <c r="I7" s="501"/>
      <c r="J7" s="501"/>
      <c r="K7" s="501"/>
      <c r="L7" s="501"/>
      <c r="M7" s="501"/>
      <c r="N7" s="501"/>
      <c r="O7" s="158"/>
    </row>
    <row r="8" spans="1:35" ht="24" thickBot="1" x14ac:dyDescent="0.3">
      <c r="A8" s="227" t="s">
        <v>494</v>
      </c>
      <c r="K8" s="450" t="s">
        <v>38</v>
      </c>
      <c r="M8" s="560" t="s">
        <v>38</v>
      </c>
      <c r="N8" s="561"/>
      <c r="Y8" s="264" t="s">
        <v>200</v>
      </c>
      <c r="Z8" s="264" t="s">
        <v>200</v>
      </c>
      <c r="AA8" s="386" t="s">
        <v>200</v>
      </c>
      <c r="AB8" s="386" t="s">
        <v>200</v>
      </c>
      <c r="AC8" s="265" t="s">
        <v>200</v>
      </c>
      <c r="AD8" s="265" t="s">
        <v>200</v>
      </c>
      <c r="AE8" s="264" t="s">
        <v>200</v>
      </c>
      <c r="AF8" s="264" t="s">
        <v>200</v>
      </c>
      <c r="AG8" s="264" t="s">
        <v>200</v>
      </c>
    </row>
    <row r="9" spans="1:35" ht="16.5" thickBot="1" x14ac:dyDescent="0.3">
      <c r="A9" s="600" t="s">
        <v>511</v>
      </c>
      <c r="B9" s="600"/>
      <c r="C9" s="600"/>
      <c r="D9" s="600"/>
      <c r="E9" s="600"/>
      <c r="F9" s="600"/>
      <c r="G9" s="600"/>
      <c r="H9" s="600"/>
      <c r="I9" s="600"/>
      <c r="J9" s="382"/>
      <c r="K9" s="268">
        <f>SUM(O13:O232)</f>
        <v>0</v>
      </c>
      <c r="M9" s="558">
        <f>SUM(N13:N232)</f>
        <v>0</v>
      </c>
      <c r="N9" s="559"/>
      <c r="Y9" s="269">
        <f t="shared" ref="Y9:AG9" si="0">SUM(Y13:Y232)</f>
        <v>0</v>
      </c>
      <c r="Z9" s="269">
        <f t="shared" si="0"/>
        <v>0</v>
      </c>
      <c r="AA9" s="387">
        <f>SUM(AA13:AA232)</f>
        <v>0</v>
      </c>
      <c r="AB9" s="387">
        <f>SUM(AB13:AB232)</f>
        <v>0</v>
      </c>
      <c r="AC9" s="270">
        <f t="shared" si="0"/>
        <v>0</v>
      </c>
      <c r="AD9" s="270">
        <f t="shared" si="0"/>
        <v>0</v>
      </c>
      <c r="AE9" s="269">
        <f t="shared" si="0"/>
        <v>0</v>
      </c>
      <c r="AF9" s="269">
        <f t="shared" si="0"/>
        <v>0</v>
      </c>
      <c r="AG9" s="269">
        <f t="shared" si="0"/>
        <v>0</v>
      </c>
    </row>
    <row r="10" spans="1:35" ht="20.25" customHeight="1" thickBot="1" x14ac:dyDescent="0.3">
      <c r="A10" s="556" t="s">
        <v>413</v>
      </c>
      <c r="B10" s="557"/>
      <c r="C10" s="557"/>
      <c r="D10" s="557"/>
      <c r="E10" s="557"/>
      <c r="F10" s="557"/>
      <c r="G10" s="557"/>
      <c r="H10" s="569"/>
      <c r="I10" s="556" t="s">
        <v>42</v>
      </c>
      <c r="J10" s="569"/>
      <c r="K10" s="564" t="s">
        <v>386</v>
      </c>
      <c r="L10" s="564" t="s">
        <v>476</v>
      </c>
      <c r="M10" s="564" t="s">
        <v>31</v>
      </c>
      <c r="N10" s="575" t="s">
        <v>28</v>
      </c>
      <c r="R10" s="554" t="s">
        <v>190</v>
      </c>
      <c r="S10" s="554" t="s">
        <v>207</v>
      </c>
      <c r="T10" s="554" t="s">
        <v>191</v>
      </c>
      <c r="U10" s="554" t="s">
        <v>192</v>
      </c>
      <c r="V10" s="554" t="s">
        <v>203</v>
      </c>
      <c r="W10" s="554" t="s">
        <v>193</v>
      </c>
      <c r="X10" s="554" t="s">
        <v>194</v>
      </c>
      <c r="Y10" s="554" t="s">
        <v>28</v>
      </c>
      <c r="Z10" s="554" t="s">
        <v>199</v>
      </c>
      <c r="AA10" s="555" t="s">
        <v>514</v>
      </c>
      <c r="AB10" s="555" t="s">
        <v>524</v>
      </c>
      <c r="AC10" s="554" t="s">
        <v>513</v>
      </c>
      <c r="AD10" s="554" t="s">
        <v>201</v>
      </c>
      <c r="AE10" s="554" t="s">
        <v>208</v>
      </c>
      <c r="AF10" s="554" t="s">
        <v>195</v>
      </c>
      <c r="AG10" s="554" t="s">
        <v>202</v>
      </c>
      <c r="AI10" s="158"/>
    </row>
    <row r="11" spans="1:35" ht="45" customHeight="1" x14ac:dyDescent="0.25">
      <c r="A11" s="549" t="s">
        <v>44</v>
      </c>
      <c r="B11" s="549" t="s">
        <v>32</v>
      </c>
      <c r="C11" s="549" t="s">
        <v>33</v>
      </c>
      <c r="D11" s="549" t="s">
        <v>34</v>
      </c>
      <c r="E11" s="549" t="s">
        <v>35</v>
      </c>
      <c r="F11" s="549" t="s">
        <v>506</v>
      </c>
      <c r="G11" s="549" t="s">
        <v>41</v>
      </c>
      <c r="H11" s="549" t="s">
        <v>148</v>
      </c>
      <c r="I11" s="567" t="s">
        <v>43</v>
      </c>
      <c r="J11" s="568"/>
      <c r="K11" s="565"/>
      <c r="L11" s="565"/>
      <c r="M11" s="565"/>
      <c r="N11" s="576"/>
      <c r="R11" s="554"/>
      <c r="S11" s="554"/>
      <c r="T11" s="554"/>
      <c r="U11" s="554"/>
      <c r="V11" s="554"/>
      <c r="W11" s="554"/>
      <c r="X11" s="554"/>
      <c r="Y11" s="554"/>
      <c r="Z11" s="554"/>
      <c r="AA11" s="554"/>
      <c r="AB11" s="554"/>
      <c r="AC11" s="554"/>
      <c r="AD11" s="554"/>
      <c r="AE11" s="554"/>
      <c r="AF11" s="554"/>
      <c r="AG11" s="554"/>
      <c r="AI11" s="158"/>
    </row>
    <row r="12" spans="1:35" s="274" customFormat="1" ht="56.25" customHeight="1" thickBot="1" x14ac:dyDescent="0.3">
      <c r="A12" s="550"/>
      <c r="B12" s="550"/>
      <c r="C12" s="550"/>
      <c r="D12" s="550"/>
      <c r="E12" s="550"/>
      <c r="F12" s="550"/>
      <c r="G12" s="550"/>
      <c r="H12" s="550"/>
      <c r="I12" s="271" t="s">
        <v>384</v>
      </c>
      <c r="J12" s="272" t="s">
        <v>385</v>
      </c>
      <c r="K12" s="566"/>
      <c r="L12" s="566"/>
      <c r="M12" s="566"/>
      <c r="N12" s="577"/>
      <c r="O12" s="273" t="s">
        <v>163</v>
      </c>
      <c r="P12" s="543"/>
      <c r="Q12" s="543"/>
      <c r="R12" s="554"/>
      <c r="S12" s="554"/>
      <c r="T12" s="554"/>
      <c r="U12" s="554"/>
      <c r="V12" s="554"/>
      <c r="W12" s="554"/>
      <c r="X12" s="554"/>
      <c r="Y12" s="554"/>
      <c r="Z12" s="554"/>
      <c r="AA12" s="554"/>
      <c r="AB12" s="554"/>
      <c r="AC12" s="554"/>
      <c r="AD12" s="554"/>
      <c r="AE12" s="554"/>
      <c r="AF12" s="554"/>
      <c r="AG12" s="554"/>
    </row>
    <row r="13" spans="1:35" ht="15" customHeight="1" x14ac:dyDescent="0.25">
      <c r="A13" s="275">
        <v>1</v>
      </c>
      <c r="B13" s="130"/>
      <c r="C13" s="130"/>
      <c r="D13" s="130"/>
      <c r="E13" s="131"/>
      <c r="F13" s="379"/>
      <c r="G13" s="155"/>
      <c r="H13" s="132">
        <v>0</v>
      </c>
      <c r="I13" s="388"/>
      <c r="J13" s="388"/>
      <c r="K13" s="380"/>
      <c r="L13" s="135"/>
      <c r="M13" s="310">
        <f>IF(G13="",0,VLOOKUP(G13,'Overview - Financial Statement'!$A$38:$B$52,2,FALSE))</f>
        <v>0</v>
      </c>
      <c r="N13" s="246">
        <f>IF(M13=0,0,H13/M13)</f>
        <v>0</v>
      </c>
      <c r="O13" s="222">
        <f t="shared" ref="O13:O76" si="1">IF(K13="YES",N13,0)</f>
        <v>0</v>
      </c>
      <c r="P13" s="338"/>
      <c r="Q13" s="340"/>
      <c r="R13" s="176" t="s">
        <v>36</v>
      </c>
      <c r="S13" s="158"/>
      <c r="T13" s="176" t="str">
        <f>IF(N13=0,"",IF(E13="","CHECK DATES","OK"))</f>
        <v/>
      </c>
      <c r="U13" s="250" t="str">
        <f>IF(E13="","",IF(E13-(I13)&lt;0,"a posteriori ?","OK"))</f>
        <v/>
      </c>
      <c r="V13" s="176" t="str">
        <f>IF(N13=0,"",(IF(OR(I13&lt;=($E$4-1),I13&gt;=($G$4+1),J13&lt;=($E$4-1),J13&gt;=($G$4+1)),"CHECK DATES","OK")))</f>
        <v/>
      </c>
      <c r="W13" s="176" t="str">
        <f t="shared" ref="W13:W76" si="2">IF(G13="","",G13)</f>
        <v/>
      </c>
      <c r="X13" s="158" t="str">
        <f t="shared" ref="X13:X76" si="3">IF(G13="","",IF(HLOOKUP(G13,$S$4:$AG$5,2,FALSE)="",M13,IF(M13&lt;&gt;HLOOKUP(G13,$S$4:$AG$5,2,FALSE),HLOOKUP(G13,$S$4:$AG$5,2,FALSE),M13)))</f>
        <v/>
      </c>
      <c r="Y13" s="242">
        <f>IF(M13=0,0,IF(X13=1,N13,H13/X13))</f>
        <v>0</v>
      </c>
      <c r="Z13" s="242">
        <f>IF(Y13="",0,IF(X13=1,0,Y13-N13))</f>
        <v>0</v>
      </c>
      <c r="AA13" s="176" t="str">
        <f t="shared" ref="AA13:AA76" si="4">IF(F13="","Not answered",IF(F13="No",Y13,0))</f>
        <v>Not answered</v>
      </c>
      <c r="AB13" s="397">
        <f>IF(AA13="Not answered",Y13,"")</f>
        <v>0</v>
      </c>
      <c r="AC13" s="242">
        <f>IF(OR(R13="NO",V13="CHECK DATES"),Y13,0)</f>
        <v>0</v>
      </c>
      <c r="AD13" s="276">
        <v>0</v>
      </c>
      <c r="AE13" s="242">
        <f>IF(OR(R13="NO",AC13&gt;0,AD13&gt;0)*(AND(OR(K13="NO",K13=""))),SUM(AC13:AD13),0)</f>
        <v>0</v>
      </c>
      <c r="AF13" s="242">
        <f>IF(OR(R13="NO",AC13&gt;0,AD13&gt;0)*(AND(OR(K13="YES"))),SUM(AC13:AD13),0)</f>
        <v>0</v>
      </c>
      <c r="AG13" s="242">
        <f t="shared" ref="AG13:AG76" si="5">IF(K13="YES",Y13,0)</f>
        <v>0</v>
      </c>
      <c r="AI13" s="158"/>
    </row>
    <row r="14" spans="1:35" x14ac:dyDescent="0.25">
      <c r="A14" s="277">
        <v>2</v>
      </c>
      <c r="B14" s="133"/>
      <c r="C14" s="133"/>
      <c r="D14" s="133"/>
      <c r="E14" s="134"/>
      <c r="F14" s="379"/>
      <c r="G14" s="155"/>
      <c r="H14" s="132">
        <v>0</v>
      </c>
      <c r="I14" s="388"/>
      <c r="J14" s="388"/>
      <c r="K14" s="380"/>
      <c r="L14" s="135"/>
      <c r="M14" s="310">
        <f>IF(G14="",0,VLOOKUP(G14,'Overview - Financial Statement'!$A$38:$B$52,2,FALSE))</f>
        <v>0</v>
      </c>
      <c r="N14" s="246">
        <f t="shared" ref="N14:N77" si="6">IF(M14=0,0,H14/M14)</f>
        <v>0</v>
      </c>
      <c r="O14" s="222">
        <f t="shared" si="1"/>
        <v>0</v>
      </c>
      <c r="P14" s="10"/>
      <c r="Q14" s="340"/>
      <c r="R14" s="176" t="s">
        <v>36</v>
      </c>
      <c r="S14" s="158"/>
      <c r="T14" s="381" t="str">
        <f t="shared" ref="T14:T77" si="7">IF(N14=0,"",IF(E14="","CHECK DATES","OK"))</f>
        <v/>
      </c>
      <c r="U14" s="355" t="str">
        <f t="shared" ref="U14:U77" si="8">IF(E14="","",IF(E14-(I14)&lt;0,"a posteriori ?","OK"))</f>
        <v/>
      </c>
      <c r="V14" s="381" t="str">
        <f t="shared" ref="V14:V77" si="9">IF(N14=0,"",(IF(OR(I14&lt;=($E$4-1),I14&gt;=($G$4+1),J14&lt;=($E$4-1),J14&gt;=($G$4+1)),"CHECK DATES","OK")))</f>
        <v/>
      </c>
      <c r="W14" s="176" t="str">
        <f t="shared" si="2"/>
        <v/>
      </c>
      <c r="X14" s="158" t="str">
        <f t="shared" si="3"/>
        <v/>
      </c>
      <c r="Y14" s="397">
        <f t="shared" ref="Y14:Y77" si="10">IF(M14=0,0,IF(X14=1,N14,H14/X14))</f>
        <v>0</v>
      </c>
      <c r="Z14" s="397">
        <f t="shared" ref="Z14:Z77" si="11">IF(Y14="",0,IF(X14=1,0,Y14-N14))</f>
        <v>0</v>
      </c>
      <c r="AA14" s="381" t="str">
        <f t="shared" si="4"/>
        <v>Not answered</v>
      </c>
      <c r="AB14" s="397">
        <f t="shared" ref="AB14:AB77" si="12">IF(AA14="Not answered",Y14,"")</f>
        <v>0</v>
      </c>
      <c r="AC14" s="397">
        <f t="shared" ref="AC14:AC77" si="13">IF(OR(R14="NO",V14="CHECK DATES"),Y14,0)</f>
        <v>0</v>
      </c>
      <c r="AD14" s="276">
        <v>0</v>
      </c>
      <c r="AE14" s="397">
        <f t="shared" ref="AE14:AE77" si="14">IF(OR(R14="NO",AC14&gt;0,AD14&gt;0)*(AND(OR(K14="NO",K14=""))),SUM(AC14:AD14),0)</f>
        <v>0</v>
      </c>
      <c r="AF14" s="397">
        <f t="shared" ref="AF14:AF77" si="15">IF(OR(R14="NO",AC14&gt;0,AD14&gt;0)*(AND(OR(K14="YES"))),SUM(AC14:AD14),0)</f>
        <v>0</v>
      </c>
      <c r="AG14" s="242">
        <f t="shared" si="5"/>
        <v>0</v>
      </c>
      <c r="AI14" s="158"/>
    </row>
    <row r="15" spans="1:35" x14ac:dyDescent="0.25">
      <c r="A15" s="275">
        <v>3</v>
      </c>
      <c r="B15" s="130"/>
      <c r="C15" s="130"/>
      <c r="D15" s="130"/>
      <c r="E15" s="131"/>
      <c r="F15" s="379"/>
      <c r="G15" s="155"/>
      <c r="H15" s="132">
        <v>0</v>
      </c>
      <c r="I15" s="388"/>
      <c r="J15" s="388"/>
      <c r="K15" s="380"/>
      <c r="L15" s="135"/>
      <c r="M15" s="310">
        <f>IF(G15="",0,VLOOKUP(G15,'Overview - Financial Statement'!$A$38:$B$52,2,FALSE))</f>
        <v>0</v>
      </c>
      <c r="N15" s="246">
        <f t="shared" si="6"/>
        <v>0</v>
      </c>
      <c r="O15" s="222">
        <f t="shared" si="1"/>
        <v>0</v>
      </c>
      <c r="P15" s="338"/>
      <c r="Q15" s="340"/>
      <c r="R15" s="354" t="s">
        <v>36</v>
      </c>
      <c r="S15" s="352"/>
      <c r="T15" s="381" t="str">
        <f t="shared" si="7"/>
        <v/>
      </c>
      <c r="U15" s="355" t="str">
        <f t="shared" si="8"/>
        <v/>
      </c>
      <c r="V15" s="381" t="str">
        <f t="shared" si="9"/>
        <v/>
      </c>
      <c r="W15" s="354" t="str">
        <f t="shared" si="2"/>
        <v/>
      </c>
      <c r="X15" s="352" t="str">
        <f t="shared" si="3"/>
        <v/>
      </c>
      <c r="Y15" s="397">
        <f t="shared" si="10"/>
        <v>0</v>
      </c>
      <c r="Z15" s="397">
        <f t="shared" si="11"/>
        <v>0</v>
      </c>
      <c r="AA15" s="381" t="str">
        <f t="shared" si="4"/>
        <v>Not answered</v>
      </c>
      <c r="AB15" s="397">
        <f t="shared" si="12"/>
        <v>0</v>
      </c>
      <c r="AC15" s="397">
        <f t="shared" si="13"/>
        <v>0</v>
      </c>
      <c r="AD15" s="358">
        <v>0</v>
      </c>
      <c r="AE15" s="397">
        <f t="shared" si="14"/>
        <v>0</v>
      </c>
      <c r="AF15" s="397">
        <f t="shared" si="15"/>
        <v>0</v>
      </c>
      <c r="AG15" s="356">
        <f t="shared" si="5"/>
        <v>0</v>
      </c>
    </row>
    <row r="16" spans="1:35" x14ac:dyDescent="0.25">
      <c r="A16" s="277">
        <v>4</v>
      </c>
      <c r="B16" s="133"/>
      <c r="C16" s="133"/>
      <c r="D16" s="133"/>
      <c r="E16" s="134"/>
      <c r="F16" s="379"/>
      <c r="G16" s="155"/>
      <c r="H16" s="132">
        <v>0</v>
      </c>
      <c r="I16" s="388"/>
      <c r="J16" s="388"/>
      <c r="K16" s="380"/>
      <c r="L16" s="135"/>
      <c r="M16" s="310">
        <f>IF(G16="",0,VLOOKUP(G16,'Overview - Financial Statement'!$A$38:$B$52,2,FALSE))</f>
        <v>0</v>
      </c>
      <c r="N16" s="246">
        <f t="shared" si="6"/>
        <v>0</v>
      </c>
      <c r="O16" s="222">
        <f t="shared" si="1"/>
        <v>0</v>
      </c>
      <c r="P16" s="10"/>
      <c r="Q16" s="340"/>
      <c r="R16" s="354" t="s">
        <v>36</v>
      </c>
      <c r="S16" s="352"/>
      <c r="T16" s="381" t="str">
        <f t="shared" si="7"/>
        <v/>
      </c>
      <c r="U16" s="355" t="str">
        <f t="shared" si="8"/>
        <v/>
      </c>
      <c r="V16" s="381" t="str">
        <f t="shared" si="9"/>
        <v/>
      </c>
      <c r="W16" s="354" t="str">
        <f t="shared" si="2"/>
        <v/>
      </c>
      <c r="X16" s="352" t="str">
        <f t="shared" si="3"/>
        <v/>
      </c>
      <c r="Y16" s="397">
        <f t="shared" si="10"/>
        <v>0</v>
      </c>
      <c r="Z16" s="397">
        <f t="shared" si="11"/>
        <v>0</v>
      </c>
      <c r="AA16" s="381" t="str">
        <f t="shared" si="4"/>
        <v>Not answered</v>
      </c>
      <c r="AB16" s="397">
        <f t="shared" si="12"/>
        <v>0</v>
      </c>
      <c r="AC16" s="397">
        <f t="shared" si="13"/>
        <v>0</v>
      </c>
      <c r="AD16" s="358">
        <v>0</v>
      </c>
      <c r="AE16" s="397">
        <f t="shared" si="14"/>
        <v>0</v>
      </c>
      <c r="AF16" s="397">
        <f t="shared" si="15"/>
        <v>0</v>
      </c>
      <c r="AG16" s="356">
        <f t="shared" si="5"/>
        <v>0</v>
      </c>
    </row>
    <row r="17" spans="1:33" x14ac:dyDescent="0.25">
      <c r="A17" s="275">
        <v>5</v>
      </c>
      <c r="B17" s="130"/>
      <c r="C17" s="130"/>
      <c r="D17" s="130"/>
      <c r="E17" s="131"/>
      <c r="F17" s="379"/>
      <c r="G17" s="155"/>
      <c r="H17" s="132">
        <v>0</v>
      </c>
      <c r="I17" s="388"/>
      <c r="J17" s="388"/>
      <c r="K17" s="380"/>
      <c r="L17" s="135"/>
      <c r="M17" s="310">
        <f>IF(G17="",0,VLOOKUP(G17,'Overview - Financial Statement'!$A$38:$B$52,2,FALSE))</f>
        <v>0</v>
      </c>
      <c r="N17" s="246">
        <f t="shared" si="6"/>
        <v>0</v>
      </c>
      <c r="O17" s="222">
        <f t="shared" si="1"/>
        <v>0</v>
      </c>
      <c r="P17" s="10"/>
      <c r="Q17" s="340"/>
      <c r="R17" s="354" t="s">
        <v>36</v>
      </c>
      <c r="S17" s="352"/>
      <c r="T17" s="381" t="str">
        <f t="shared" si="7"/>
        <v/>
      </c>
      <c r="U17" s="355" t="str">
        <f t="shared" si="8"/>
        <v/>
      </c>
      <c r="V17" s="381" t="str">
        <f t="shared" si="9"/>
        <v/>
      </c>
      <c r="W17" s="354" t="str">
        <f t="shared" si="2"/>
        <v/>
      </c>
      <c r="X17" s="352" t="str">
        <f t="shared" si="3"/>
        <v/>
      </c>
      <c r="Y17" s="397">
        <f t="shared" si="10"/>
        <v>0</v>
      </c>
      <c r="Z17" s="397">
        <f t="shared" si="11"/>
        <v>0</v>
      </c>
      <c r="AA17" s="381" t="str">
        <f t="shared" si="4"/>
        <v>Not answered</v>
      </c>
      <c r="AB17" s="397">
        <f t="shared" si="12"/>
        <v>0</v>
      </c>
      <c r="AC17" s="397">
        <f t="shared" si="13"/>
        <v>0</v>
      </c>
      <c r="AD17" s="358">
        <v>0</v>
      </c>
      <c r="AE17" s="397">
        <f t="shared" si="14"/>
        <v>0</v>
      </c>
      <c r="AF17" s="397">
        <f t="shared" si="15"/>
        <v>0</v>
      </c>
      <c r="AG17" s="356">
        <f t="shared" si="5"/>
        <v>0</v>
      </c>
    </row>
    <row r="18" spans="1:33" x14ac:dyDescent="0.25">
      <c r="A18" s="277">
        <v>6</v>
      </c>
      <c r="B18" s="133"/>
      <c r="C18" s="133"/>
      <c r="D18" s="133"/>
      <c r="E18" s="134"/>
      <c r="F18" s="379"/>
      <c r="G18" s="155"/>
      <c r="H18" s="132">
        <v>0</v>
      </c>
      <c r="I18" s="388"/>
      <c r="J18" s="388"/>
      <c r="K18" s="380"/>
      <c r="L18" s="135"/>
      <c r="M18" s="310">
        <f>IF(G18="",0,VLOOKUP(G18,'Overview - Financial Statement'!$A$38:$B$52,2,FALSE))</f>
        <v>0</v>
      </c>
      <c r="N18" s="246">
        <f t="shared" si="6"/>
        <v>0</v>
      </c>
      <c r="O18" s="222">
        <f t="shared" si="1"/>
        <v>0</v>
      </c>
      <c r="P18" s="10"/>
      <c r="Q18" s="340"/>
      <c r="R18" s="354" t="s">
        <v>36</v>
      </c>
      <c r="S18" s="352"/>
      <c r="T18" s="381" t="str">
        <f t="shared" si="7"/>
        <v/>
      </c>
      <c r="U18" s="355" t="str">
        <f t="shared" si="8"/>
        <v/>
      </c>
      <c r="V18" s="381" t="str">
        <f t="shared" si="9"/>
        <v/>
      </c>
      <c r="W18" s="354" t="str">
        <f t="shared" si="2"/>
        <v/>
      </c>
      <c r="X18" s="352" t="str">
        <f t="shared" si="3"/>
        <v/>
      </c>
      <c r="Y18" s="397">
        <f t="shared" si="10"/>
        <v>0</v>
      </c>
      <c r="Z18" s="397">
        <f t="shared" si="11"/>
        <v>0</v>
      </c>
      <c r="AA18" s="381" t="str">
        <f t="shared" si="4"/>
        <v>Not answered</v>
      </c>
      <c r="AB18" s="397">
        <f t="shared" si="12"/>
        <v>0</v>
      </c>
      <c r="AC18" s="397">
        <f t="shared" si="13"/>
        <v>0</v>
      </c>
      <c r="AD18" s="358">
        <v>0</v>
      </c>
      <c r="AE18" s="397">
        <f t="shared" si="14"/>
        <v>0</v>
      </c>
      <c r="AF18" s="397">
        <f t="shared" si="15"/>
        <v>0</v>
      </c>
      <c r="AG18" s="356">
        <f t="shared" si="5"/>
        <v>0</v>
      </c>
    </row>
    <row r="19" spans="1:33" x14ac:dyDescent="0.25">
      <c r="A19" s="275">
        <v>7</v>
      </c>
      <c r="B19" s="130"/>
      <c r="C19" s="130"/>
      <c r="D19" s="130"/>
      <c r="E19" s="131"/>
      <c r="F19" s="379"/>
      <c r="G19" s="155"/>
      <c r="H19" s="132">
        <v>0</v>
      </c>
      <c r="I19" s="388"/>
      <c r="J19" s="388"/>
      <c r="K19" s="380"/>
      <c r="L19" s="135"/>
      <c r="M19" s="310">
        <f>IF(G19="",0,VLOOKUP(G19,'Overview - Financial Statement'!$A$38:$B$52,2,FALSE))</f>
        <v>0</v>
      </c>
      <c r="N19" s="246">
        <f t="shared" si="6"/>
        <v>0</v>
      </c>
      <c r="O19" s="222">
        <f t="shared" si="1"/>
        <v>0</v>
      </c>
      <c r="P19" s="10"/>
      <c r="Q19" s="340"/>
      <c r="R19" s="354" t="s">
        <v>36</v>
      </c>
      <c r="S19" s="352"/>
      <c r="T19" s="381" t="str">
        <f t="shared" si="7"/>
        <v/>
      </c>
      <c r="U19" s="355" t="str">
        <f t="shared" si="8"/>
        <v/>
      </c>
      <c r="V19" s="381" t="str">
        <f t="shared" si="9"/>
        <v/>
      </c>
      <c r="W19" s="354" t="str">
        <f t="shared" si="2"/>
        <v/>
      </c>
      <c r="X19" s="352" t="str">
        <f t="shared" si="3"/>
        <v/>
      </c>
      <c r="Y19" s="397">
        <f t="shared" si="10"/>
        <v>0</v>
      </c>
      <c r="Z19" s="397">
        <f t="shared" si="11"/>
        <v>0</v>
      </c>
      <c r="AA19" s="381" t="str">
        <f t="shared" si="4"/>
        <v>Not answered</v>
      </c>
      <c r="AB19" s="397">
        <f t="shared" si="12"/>
        <v>0</v>
      </c>
      <c r="AC19" s="397">
        <f t="shared" si="13"/>
        <v>0</v>
      </c>
      <c r="AD19" s="358">
        <v>0</v>
      </c>
      <c r="AE19" s="397">
        <f t="shared" si="14"/>
        <v>0</v>
      </c>
      <c r="AF19" s="397">
        <f t="shared" si="15"/>
        <v>0</v>
      </c>
      <c r="AG19" s="356">
        <f t="shared" si="5"/>
        <v>0</v>
      </c>
    </row>
    <row r="20" spans="1:33" x14ac:dyDescent="0.25">
      <c r="A20" s="277">
        <v>8</v>
      </c>
      <c r="B20" s="133"/>
      <c r="C20" s="133"/>
      <c r="D20" s="133"/>
      <c r="E20" s="134"/>
      <c r="F20" s="379"/>
      <c r="G20" s="155"/>
      <c r="H20" s="132">
        <v>0</v>
      </c>
      <c r="I20" s="388"/>
      <c r="J20" s="388"/>
      <c r="K20" s="380"/>
      <c r="L20" s="135"/>
      <c r="M20" s="310">
        <f>IF(G20="",0,VLOOKUP(G20,'Overview - Financial Statement'!$A$38:$B$52,2,FALSE))</f>
        <v>0</v>
      </c>
      <c r="N20" s="246">
        <f t="shared" si="6"/>
        <v>0</v>
      </c>
      <c r="O20" s="222">
        <f t="shared" si="1"/>
        <v>0</v>
      </c>
      <c r="P20" s="10"/>
      <c r="Q20" s="340"/>
      <c r="R20" s="354" t="s">
        <v>36</v>
      </c>
      <c r="S20" s="352"/>
      <c r="T20" s="381" t="str">
        <f t="shared" si="7"/>
        <v/>
      </c>
      <c r="U20" s="355" t="str">
        <f t="shared" si="8"/>
        <v/>
      </c>
      <c r="V20" s="381" t="str">
        <f t="shared" si="9"/>
        <v/>
      </c>
      <c r="W20" s="354" t="str">
        <f t="shared" si="2"/>
        <v/>
      </c>
      <c r="X20" s="352" t="str">
        <f t="shared" si="3"/>
        <v/>
      </c>
      <c r="Y20" s="397">
        <f t="shared" si="10"/>
        <v>0</v>
      </c>
      <c r="Z20" s="397">
        <f t="shared" si="11"/>
        <v>0</v>
      </c>
      <c r="AA20" s="381" t="str">
        <f t="shared" si="4"/>
        <v>Not answered</v>
      </c>
      <c r="AB20" s="397">
        <f t="shared" si="12"/>
        <v>0</v>
      </c>
      <c r="AC20" s="397">
        <f t="shared" si="13"/>
        <v>0</v>
      </c>
      <c r="AD20" s="358">
        <v>0</v>
      </c>
      <c r="AE20" s="397">
        <f t="shared" si="14"/>
        <v>0</v>
      </c>
      <c r="AF20" s="397">
        <f t="shared" si="15"/>
        <v>0</v>
      </c>
      <c r="AG20" s="356">
        <f t="shared" si="5"/>
        <v>0</v>
      </c>
    </row>
    <row r="21" spans="1:33" x14ac:dyDescent="0.25">
      <c r="A21" s="275">
        <v>9</v>
      </c>
      <c r="B21" s="130"/>
      <c r="C21" s="130"/>
      <c r="D21" s="130"/>
      <c r="E21" s="131"/>
      <c r="F21" s="379"/>
      <c r="G21" s="155"/>
      <c r="H21" s="132">
        <v>0</v>
      </c>
      <c r="I21" s="388"/>
      <c r="J21" s="388"/>
      <c r="K21" s="380"/>
      <c r="L21" s="135"/>
      <c r="M21" s="310">
        <f>IF(G21="",0,VLOOKUP(G21,'Overview - Financial Statement'!$A$38:$B$52,2,FALSE))</f>
        <v>0</v>
      </c>
      <c r="N21" s="246">
        <f t="shared" si="6"/>
        <v>0</v>
      </c>
      <c r="O21" s="222">
        <f t="shared" si="1"/>
        <v>0</v>
      </c>
      <c r="P21" s="10"/>
      <c r="Q21" s="340"/>
      <c r="R21" s="354" t="s">
        <v>36</v>
      </c>
      <c r="S21" s="352"/>
      <c r="T21" s="381" t="str">
        <f t="shared" si="7"/>
        <v/>
      </c>
      <c r="U21" s="355" t="str">
        <f t="shared" si="8"/>
        <v/>
      </c>
      <c r="V21" s="381" t="str">
        <f t="shared" si="9"/>
        <v/>
      </c>
      <c r="W21" s="354" t="str">
        <f t="shared" si="2"/>
        <v/>
      </c>
      <c r="X21" s="352" t="str">
        <f t="shared" si="3"/>
        <v/>
      </c>
      <c r="Y21" s="397">
        <f t="shared" si="10"/>
        <v>0</v>
      </c>
      <c r="Z21" s="397">
        <f t="shared" si="11"/>
        <v>0</v>
      </c>
      <c r="AA21" s="381" t="str">
        <f t="shared" si="4"/>
        <v>Not answered</v>
      </c>
      <c r="AB21" s="397">
        <f t="shared" si="12"/>
        <v>0</v>
      </c>
      <c r="AC21" s="397">
        <f t="shared" si="13"/>
        <v>0</v>
      </c>
      <c r="AD21" s="358">
        <v>0</v>
      </c>
      <c r="AE21" s="397">
        <f t="shared" si="14"/>
        <v>0</v>
      </c>
      <c r="AF21" s="397">
        <f t="shared" si="15"/>
        <v>0</v>
      </c>
      <c r="AG21" s="356">
        <f t="shared" si="5"/>
        <v>0</v>
      </c>
    </row>
    <row r="22" spans="1:33" x14ac:dyDescent="0.25">
      <c r="A22" s="277">
        <v>10</v>
      </c>
      <c r="B22" s="133"/>
      <c r="C22" s="133"/>
      <c r="D22" s="133"/>
      <c r="E22" s="134"/>
      <c r="F22" s="379"/>
      <c r="G22" s="155"/>
      <c r="H22" s="132">
        <v>0</v>
      </c>
      <c r="I22" s="388"/>
      <c r="J22" s="388"/>
      <c r="K22" s="380"/>
      <c r="L22" s="135"/>
      <c r="M22" s="310">
        <f>IF(G22="",0,VLOOKUP(G22,'Overview - Financial Statement'!$A$38:$B$52,2,FALSE))</f>
        <v>0</v>
      </c>
      <c r="N22" s="246">
        <f t="shared" si="6"/>
        <v>0</v>
      </c>
      <c r="O22" s="222">
        <f t="shared" si="1"/>
        <v>0</v>
      </c>
      <c r="P22" s="10"/>
      <c r="Q22" s="340"/>
      <c r="R22" s="354" t="s">
        <v>36</v>
      </c>
      <c r="S22" s="352"/>
      <c r="T22" s="381" t="str">
        <f t="shared" si="7"/>
        <v/>
      </c>
      <c r="U22" s="355" t="str">
        <f t="shared" si="8"/>
        <v/>
      </c>
      <c r="V22" s="381" t="str">
        <f t="shared" si="9"/>
        <v/>
      </c>
      <c r="W22" s="354" t="str">
        <f t="shared" si="2"/>
        <v/>
      </c>
      <c r="X22" s="352" t="str">
        <f t="shared" si="3"/>
        <v/>
      </c>
      <c r="Y22" s="397">
        <f t="shared" si="10"/>
        <v>0</v>
      </c>
      <c r="Z22" s="397">
        <f t="shared" si="11"/>
        <v>0</v>
      </c>
      <c r="AA22" s="381" t="str">
        <f t="shared" si="4"/>
        <v>Not answered</v>
      </c>
      <c r="AB22" s="397">
        <f t="shared" si="12"/>
        <v>0</v>
      </c>
      <c r="AC22" s="397">
        <f t="shared" si="13"/>
        <v>0</v>
      </c>
      <c r="AD22" s="358">
        <v>0</v>
      </c>
      <c r="AE22" s="397">
        <f t="shared" si="14"/>
        <v>0</v>
      </c>
      <c r="AF22" s="397">
        <f t="shared" si="15"/>
        <v>0</v>
      </c>
      <c r="AG22" s="356">
        <f t="shared" si="5"/>
        <v>0</v>
      </c>
    </row>
    <row r="23" spans="1:33" x14ac:dyDescent="0.25">
      <c r="A23" s="275">
        <v>11</v>
      </c>
      <c r="B23" s="130"/>
      <c r="C23" s="130"/>
      <c r="D23" s="130"/>
      <c r="E23" s="131"/>
      <c r="F23" s="379"/>
      <c r="G23" s="155"/>
      <c r="H23" s="132">
        <v>0</v>
      </c>
      <c r="I23" s="388"/>
      <c r="J23" s="388"/>
      <c r="K23" s="380"/>
      <c r="L23" s="135"/>
      <c r="M23" s="310">
        <f>IF(G23="",0,VLOOKUP(G23,'Overview - Financial Statement'!$A$38:$B$52,2,FALSE))</f>
        <v>0</v>
      </c>
      <c r="N23" s="246">
        <f t="shared" si="6"/>
        <v>0</v>
      </c>
      <c r="O23" s="222">
        <f t="shared" si="1"/>
        <v>0</v>
      </c>
      <c r="P23" s="10"/>
      <c r="Q23" s="340"/>
      <c r="R23" s="354" t="s">
        <v>36</v>
      </c>
      <c r="S23" s="352"/>
      <c r="T23" s="381" t="str">
        <f t="shared" si="7"/>
        <v/>
      </c>
      <c r="U23" s="355" t="str">
        <f t="shared" si="8"/>
        <v/>
      </c>
      <c r="V23" s="381" t="str">
        <f t="shared" si="9"/>
        <v/>
      </c>
      <c r="W23" s="354" t="str">
        <f t="shared" si="2"/>
        <v/>
      </c>
      <c r="X23" s="352" t="str">
        <f t="shared" si="3"/>
        <v/>
      </c>
      <c r="Y23" s="397">
        <f t="shared" si="10"/>
        <v>0</v>
      </c>
      <c r="Z23" s="397">
        <f t="shared" si="11"/>
        <v>0</v>
      </c>
      <c r="AA23" s="381" t="str">
        <f t="shared" si="4"/>
        <v>Not answered</v>
      </c>
      <c r="AB23" s="397">
        <f t="shared" si="12"/>
        <v>0</v>
      </c>
      <c r="AC23" s="397">
        <f t="shared" si="13"/>
        <v>0</v>
      </c>
      <c r="AD23" s="358">
        <v>0</v>
      </c>
      <c r="AE23" s="397">
        <f t="shared" si="14"/>
        <v>0</v>
      </c>
      <c r="AF23" s="397">
        <f t="shared" si="15"/>
        <v>0</v>
      </c>
      <c r="AG23" s="356">
        <f t="shared" si="5"/>
        <v>0</v>
      </c>
    </row>
    <row r="24" spans="1:33" x14ac:dyDescent="0.25">
      <c r="A24" s="277">
        <v>12</v>
      </c>
      <c r="B24" s="133"/>
      <c r="C24" s="133"/>
      <c r="D24" s="133"/>
      <c r="E24" s="134"/>
      <c r="F24" s="379"/>
      <c r="G24" s="155"/>
      <c r="H24" s="132">
        <v>0</v>
      </c>
      <c r="I24" s="388"/>
      <c r="J24" s="388"/>
      <c r="K24" s="380"/>
      <c r="L24" s="135"/>
      <c r="M24" s="310">
        <f>IF(G24="",0,VLOOKUP(G24,'Overview - Financial Statement'!$A$38:$B$52,2,FALSE))</f>
        <v>0</v>
      </c>
      <c r="N24" s="246">
        <f t="shared" si="6"/>
        <v>0</v>
      </c>
      <c r="O24" s="222">
        <f t="shared" si="1"/>
        <v>0</v>
      </c>
      <c r="P24" s="10"/>
      <c r="Q24" s="340"/>
      <c r="R24" s="354" t="s">
        <v>36</v>
      </c>
      <c r="S24" s="352"/>
      <c r="T24" s="381" t="str">
        <f t="shared" si="7"/>
        <v/>
      </c>
      <c r="U24" s="355" t="str">
        <f t="shared" si="8"/>
        <v/>
      </c>
      <c r="V24" s="381" t="str">
        <f t="shared" si="9"/>
        <v/>
      </c>
      <c r="W24" s="354" t="str">
        <f t="shared" si="2"/>
        <v/>
      </c>
      <c r="X24" s="352" t="str">
        <f t="shared" si="3"/>
        <v/>
      </c>
      <c r="Y24" s="397">
        <f t="shared" si="10"/>
        <v>0</v>
      </c>
      <c r="Z24" s="397">
        <f t="shared" si="11"/>
        <v>0</v>
      </c>
      <c r="AA24" s="381" t="str">
        <f t="shared" si="4"/>
        <v>Not answered</v>
      </c>
      <c r="AB24" s="397">
        <f t="shared" si="12"/>
        <v>0</v>
      </c>
      <c r="AC24" s="397">
        <f t="shared" si="13"/>
        <v>0</v>
      </c>
      <c r="AD24" s="358">
        <v>0</v>
      </c>
      <c r="AE24" s="397">
        <f t="shared" si="14"/>
        <v>0</v>
      </c>
      <c r="AF24" s="397">
        <f t="shared" si="15"/>
        <v>0</v>
      </c>
      <c r="AG24" s="356">
        <f t="shared" si="5"/>
        <v>0</v>
      </c>
    </row>
    <row r="25" spans="1:33" x14ac:dyDescent="0.25">
      <c r="A25" s="275">
        <v>13</v>
      </c>
      <c r="B25" s="130"/>
      <c r="C25" s="130"/>
      <c r="D25" s="130"/>
      <c r="E25" s="131"/>
      <c r="F25" s="379"/>
      <c r="G25" s="155"/>
      <c r="H25" s="132">
        <v>0</v>
      </c>
      <c r="I25" s="388"/>
      <c r="J25" s="388"/>
      <c r="K25" s="380"/>
      <c r="L25" s="135"/>
      <c r="M25" s="310">
        <f>IF(G25="",0,VLOOKUP(G25,'Overview - Financial Statement'!$A$38:$B$52,2,FALSE))</f>
        <v>0</v>
      </c>
      <c r="N25" s="246">
        <f t="shared" si="6"/>
        <v>0</v>
      </c>
      <c r="O25" s="222">
        <f t="shared" si="1"/>
        <v>0</v>
      </c>
      <c r="P25" s="10"/>
      <c r="Q25" s="340"/>
      <c r="R25" s="354" t="s">
        <v>36</v>
      </c>
      <c r="S25" s="352"/>
      <c r="T25" s="381" t="str">
        <f t="shared" si="7"/>
        <v/>
      </c>
      <c r="U25" s="355" t="str">
        <f t="shared" si="8"/>
        <v/>
      </c>
      <c r="V25" s="381" t="str">
        <f t="shared" si="9"/>
        <v/>
      </c>
      <c r="W25" s="354" t="str">
        <f t="shared" si="2"/>
        <v/>
      </c>
      <c r="X25" s="352" t="str">
        <f t="shared" si="3"/>
        <v/>
      </c>
      <c r="Y25" s="397">
        <f t="shared" si="10"/>
        <v>0</v>
      </c>
      <c r="Z25" s="397">
        <f t="shared" si="11"/>
        <v>0</v>
      </c>
      <c r="AA25" s="381" t="str">
        <f t="shared" si="4"/>
        <v>Not answered</v>
      </c>
      <c r="AB25" s="397">
        <f t="shared" si="12"/>
        <v>0</v>
      </c>
      <c r="AC25" s="397">
        <f t="shared" si="13"/>
        <v>0</v>
      </c>
      <c r="AD25" s="358">
        <v>0</v>
      </c>
      <c r="AE25" s="397">
        <f t="shared" si="14"/>
        <v>0</v>
      </c>
      <c r="AF25" s="397">
        <f t="shared" si="15"/>
        <v>0</v>
      </c>
      <c r="AG25" s="356">
        <f t="shared" si="5"/>
        <v>0</v>
      </c>
    </row>
    <row r="26" spans="1:33" x14ac:dyDescent="0.25">
      <c r="A26" s="277">
        <v>14</v>
      </c>
      <c r="B26" s="133"/>
      <c r="C26" s="133"/>
      <c r="D26" s="133"/>
      <c r="E26" s="134"/>
      <c r="F26" s="379"/>
      <c r="G26" s="155"/>
      <c r="H26" s="132">
        <v>0</v>
      </c>
      <c r="I26" s="388"/>
      <c r="J26" s="388"/>
      <c r="K26" s="380"/>
      <c r="L26" s="135"/>
      <c r="M26" s="310">
        <f>IF(G26="",0,VLOOKUP(G26,'Overview - Financial Statement'!$A$38:$B$52,2,FALSE))</f>
        <v>0</v>
      </c>
      <c r="N26" s="246">
        <f t="shared" si="6"/>
        <v>0</v>
      </c>
      <c r="O26" s="222">
        <f t="shared" si="1"/>
        <v>0</v>
      </c>
      <c r="P26" s="10"/>
      <c r="Q26" s="340"/>
      <c r="R26" s="354" t="s">
        <v>36</v>
      </c>
      <c r="S26" s="352"/>
      <c r="T26" s="381" t="str">
        <f t="shared" si="7"/>
        <v/>
      </c>
      <c r="U26" s="355" t="str">
        <f t="shared" si="8"/>
        <v/>
      </c>
      <c r="V26" s="381" t="str">
        <f t="shared" si="9"/>
        <v/>
      </c>
      <c r="W26" s="354" t="str">
        <f t="shared" si="2"/>
        <v/>
      </c>
      <c r="X26" s="352" t="str">
        <f t="shared" si="3"/>
        <v/>
      </c>
      <c r="Y26" s="397">
        <f t="shared" si="10"/>
        <v>0</v>
      </c>
      <c r="Z26" s="397">
        <f t="shared" si="11"/>
        <v>0</v>
      </c>
      <c r="AA26" s="381" t="str">
        <f t="shared" si="4"/>
        <v>Not answered</v>
      </c>
      <c r="AB26" s="397">
        <f t="shared" si="12"/>
        <v>0</v>
      </c>
      <c r="AC26" s="397">
        <f t="shared" si="13"/>
        <v>0</v>
      </c>
      <c r="AD26" s="358">
        <v>0</v>
      </c>
      <c r="AE26" s="397">
        <f t="shared" si="14"/>
        <v>0</v>
      </c>
      <c r="AF26" s="397">
        <f t="shared" si="15"/>
        <v>0</v>
      </c>
      <c r="AG26" s="356">
        <f t="shared" si="5"/>
        <v>0</v>
      </c>
    </row>
    <row r="27" spans="1:33" x14ac:dyDescent="0.25">
      <c r="A27" s="275">
        <v>15</v>
      </c>
      <c r="B27" s="130"/>
      <c r="C27" s="130"/>
      <c r="D27" s="130"/>
      <c r="E27" s="131"/>
      <c r="F27" s="379"/>
      <c r="G27" s="155"/>
      <c r="H27" s="132">
        <v>0</v>
      </c>
      <c r="I27" s="388"/>
      <c r="J27" s="388"/>
      <c r="K27" s="380"/>
      <c r="L27" s="135"/>
      <c r="M27" s="310">
        <f>IF(G27="",0,VLOOKUP(G27,'Overview - Financial Statement'!$A$38:$B$52,2,FALSE))</f>
        <v>0</v>
      </c>
      <c r="N27" s="246">
        <f t="shared" si="6"/>
        <v>0</v>
      </c>
      <c r="O27" s="222">
        <f t="shared" si="1"/>
        <v>0</v>
      </c>
      <c r="P27" s="10"/>
      <c r="Q27" s="340"/>
      <c r="R27" s="354" t="s">
        <v>36</v>
      </c>
      <c r="S27" s="352"/>
      <c r="T27" s="381" t="str">
        <f t="shared" si="7"/>
        <v/>
      </c>
      <c r="U27" s="355" t="str">
        <f t="shared" si="8"/>
        <v/>
      </c>
      <c r="V27" s="381" t="str">
        <f t="shared" si="9"/>
        <v/>
      </c>
      <c r="W27" s="354" t="str">
        <f t="shared" si="2"/>
        <v/>
      </c>
      <c r="X27" s="352" t="str">
        <f t="shared" si="3"/>
        <v/>
      </c>
      <c r="Y27" s="397">
        <f t="shared" si="10"/>
        <v>0</v>
      </c>
      <c r="Z27" s="397">
        <f t="shared" si="11"/>
        <v>0</v>
      </c>
      <c r="AA27" s="381" t="str">
        <f t="shared" si="4"/>
        <v>Not answered</v>
      </c>
      <c r="AB27" s="397">
        <f t="shared" si="12"/>
        <v>0</v>
      </c>
      <c r="AC27" s="397">
        <f t="shared" si="13"/>
        <v>0</v>
      </c>
      <c r="AD27" s="358">
        <v>0</v>
      </c>
      <c r="AE27" s="397">
        <f t="shared" si="14"/>
        <v>0</v>
      </c>
      <c r="AF27" s="397">
        <f t="shared" si="15"/>
        <v>0</v>
      </c>
      <c r="AG27" s="356">
        <f t="shared" si="5"/>
        <v>0</v>
      </c>
    </row>
    <row r="28" spans="1:33" x14ac:dyDescent="0.25">
      <c r="A28" s="277">
        <v>16</v>
      </c>
      <c r="B28" s="133"/>
      <c r="C28" s="133"/>
      <c r="D28" s="133"/>
      <c r="E28" s="134"/>
      <c r="F28" s="379"/>
      <c r="G28" s="155"/>
      <c r="H28" s="132">
        <v>0</v>
      </c>
      <c r="I28" s="388"/>
      <c r="J28" s="388"/>
      <c r="K28" s="380"/>
      <c r="L28" s="135"/>
      <c r="M28" s="310">
        <f>IF(G28="",0,VLOOKUP(G28,'Overview - Financial Statement'!$A$38:$B$52,2,FALSE))</f>
        <v>0</v>
      </c>
      <c r="N28" s="246">
        <f t="shared" si="6"/>
        <v>0</v>
      </c>
      <c r="O28" s="222">
        <f t="shared" si="1"/>
        <v>0</v>
      </c>
      <c r="P28" s="339"/>
      <c r="Q28" s="340"/>
      <c r="R28" s="354" t="s">
        <v>36</v>
      </c>
      <c r="S28" s="352"/>
      <c r="T28" s="381" t="str">
        <f t="shared" si="7"/>
        <v/>
      </c>
      <c r="U28" s="355" t="str">
        <f t="shared" si="8"/>
        <v/>
      </c>
      <c r="V28" s="381" t="str">
        <f t="shared" si="9"/>
        <v/>
      </c>
      <c r="W28" s="354" t="str">
        <f t="shared" si="2"/>
        <v/>
      </c>
      <c r="X28" s="352" t="str">
        <f t="shared" si="3"/>
        <v/>
      </c>
      <c r="Y28" s="397">
        <f t="shared" si="10"/>
        <v>0</v>
      </c>
      <c r="Z28" s="397">
        <f t="shared" si="11"/>
        <v>0</v>
      </c>
      <c r="AA28" s="381" t="str">
        <f t="shared" si="4"/>
        <v>Not answered</v>
      </c>
      <c r="AB28" s="397">
        <f t="shared" si="12"/>
        <v>0</v>
      </c>
      <c r="AC28" s="397">
        <f t="shared" si="13"/>
        <v>0</v>
      </c>
      <c r="AD28" s="358">
        <v>0</v>
      </c>
      <c r="AE28" s="397">
        <f t="shared" si="14"/>
        <v>0</v>
      </c>
      <c r="AF28" s="397">
        <f t="shared" si="15"/>
        <v>0</v>
      </c>
      <c r="AG28" s="356">
        <f t="shared" si="5"/>
        <v>0</v>
      </c>
    </row>
    <row r="29" spans="1:33" x14ac:dyDescent="0.25">
      <c r="A29" s="275">
        <v>17</v>
      </c>
      <c r="B29" s="130"/>
      <c r="C29" s="130"/>
      <c r="D29" s="130"/>
      <c r="E29" s="131"/>
      <c r="F29" s="379"/>
      <c r="G29" s="155"/>
      <c r="H29" s="132">
        <v>0</v>
      </c>
      <c r="I29" s="388"/>
      <c r="J29" s="388"/>
      <c r="K29" s="380"/>
      <c r="L29" s="135"/>
      <c r="M29" s="310">
        <f>IF(G29="",0,VLOOKUP(G29,'Overview - Financial Statement'!$A$38:$B$52,2,FALSE))</f>
        <v>0</v>
      </c>
      <c r="N29" s="246">
        <f t="shared" si="6"/>
        <v>0</v>
      </c>
      <c r="O29" s="222">
        <f t="shared" si="1"/>
        <v>0</v>
      </c>
      <c r="P29" s="338"/>
      <c r="Q29" s="340"/>
      <c r="R29" s="354" t="s">
        <v>36</v>
      </c>
      <c r="S29" s="352"/>
      <c r="T29" s="381" t="str">
        <f t="shared" si="7"/>
        <v/>
      </c>
      <c r="U29" s="355" t="str">
        <f t="shared" si="8"/>
        <v/>
      </c>
      <c r="V29" s="381" t="str">
        <f t="shared" si="9"/>
        <v/>
      </c>
      <c r="W29" s="354" t="str">
        <f t="shared" si="2"/>
        <v/>
      </c>
      <c r="X29" s="352" t="str">
        <f t="shared" si="3"/>
        <v/>
      </c>
      <c r="Y29" s="397">
        <f t="shared" si="10"/>
        <v>0</v>
      </c>
      <c r="Z29" s="397">
        <f t="shared" si="11"/>
        <v>0</v>
      </c>
      <c r="AA29" s="381" t="str">
        <f t="shared" si="4"/>
        <v>Not answered</v>
      </c>
      <c r="AB29" s="397">
        <f t="shared" si="12"/>
        <v>0</v>
      </c>
      <c r="AC29" s="397">
        <f t="shared" si="13"/>
        <v>0</v>
      </c>
      <c r="AD29" s="358">
        <v>0</v>
      </c>
      <c r="AE29" s="397">
        <f t="shared" si="14"/>
        <v>0</v>
      </c>
      <c r="AF29" s="397">
        <f t="shared" si="15"/>
        <v>0</v>
      </c>
      <c r="AG29" s="356">
        <f t="shared" si="5"/>
        <v>0</v>
      </c>
    </row>
    <row r="30" spans="1:33" x14ac:dyDescent="0.25">
      <c r="A30" s="277">
        <v>18</v>
      </c>
      <c r="B30" s="133"/>
      <c r="C30" s="133"/>
      <c r="D30" s="133"/>
      <c r="E30" s="134"/>
      <c r="F30" s="379"/>
      <c r="G30" s="155"/>
      <c r="H30" s="132">
        <v>0</v>
      </c>
      <c r="I30" s="388"/>
      <c r="J30" s="388"/>
      <c r="K30" s="380"/>
      <c r="L30" s="135"/>
      <c r="M30" s="310">
        <f>IF(G30="",0,VLOOKUP(G30,'Overview - Financial Statement'!$A$38:$B$52,2,FALSE))</f>
        <v>0</v>
      </c>
      <c r="N30" s="246">
        <f t="shared" si="6"/>
        <v>0</v>
      </c>
      <c r="O30" s="222">
        <f t="shared" si="1"/>
        <v>0</v>
      </c>
      <c r="P30" s="10"/>
      <c r="Q30" s="340"/>
      <c r="R30" s="354" t="s">
        <v>36</v>
      </c>
      <c r="S30" s="352"/>
      <c r="T30" s="381" t="str">
        <f t="shared" si="7"/>
        <v/>
      </c>
      <c r="U30" s="355" t="str">
        <f t="shared" si="8"/>
        <v/>
      </c>
      <c r="V30" s="381" t="str">
        <f t="shared" si="9"/>
        <v/>
      </c>
      <c r="W30" s="354" t="str">
        <f t="shared" si="2"/>
        <v/>
      </c>
      <c r="X30" s="352" t="str">
        <f t="shared" si="3"/>
        <v/>
      </c>
      <c r="Y30" s="397">
        <f t="shared" si="10"/>
        <v>0</v>
      </c>
      <c r="Z30" s="397">
        <f t="shared" si="11"/>
        <v>0</v>
      </c>
      <c r="AA30" s="381" t="str">
        <f t="shared" si="4"/>
        <v>Not answered</v>
      </c>
      <c r="AB30" s="397">
        <f t="shared" si="12"/>
        <v>0</v>
      </c>
      <c r="AC30" s="397">
        <f t="shared" si="13"/>
        <v>0</v>
      </c>
      <c r="AD30" s="358">
        <v>0</v>
      </c>
      <c r="AE30" s="397">
        <f t="shared" si="14"/>
        <v>0</v>
      </c>
      <c r="AF30" s="397">
        <f t="shared" si="15"/>
        <v>0</v>
      </c>
      <c r="AG30" s="356">
        <f t="shared" si="5"/>
        <v>0</v>
      </c>
    </row>
    <row r="31" spans="1:33" x14ac:dyDescent="0.25">
      <c r="A31" s="275">
        <v>19</v>
      </c>
      <c r="B31" s="130"/>
      <c r="C31" s="130"/>
      <c r="D31" s="130"/>
      <c r="E31" s="131"/>
      <c r="F31" s="379"/>
      <c r="G31" s="155"/>
      <c r="H31" s="132">
        <v>0</v>
      </c>
      <c r="I31" s="388"/>
      <c r="J31" s="388"/>
      <c r="K31" s="380"/>
      <c r="L31" s="135"/>
      <c r="M31" s="310">
        <f>IF(G31="",0,VLOOKUP(G31,'Overview - Financial Statement'!$A$38:$B$52,2,FALSE))</f>
        <v>0</v>
      </c>
      <c r="N31" s="246">
        <f t="shared" si="6"/>
        <v>0</v>
      </c>
      <c r="O31" s="222">
        <f t="shared" si="1"/>
        <v>0</v>
      </c>
      <c r="P31" s="10"/>
      <c r="Q31" s="340"/>
      <c r="R31" s="354" t="s">
        <v>36</v>
      </c>
      <c r="S31" s="352"/>
      <c r="T31" s="381" t="str">
        <f t="shared" si="7"/>
        <v/>
      </c>
      <c r="U31" s="355" t="str">
        <f t="shared" si="8"/>
        <v/>
      </c>
      <c r="V31" s="381" t="str">
        <f t="shared" si="9"/>
        <v/>
      </c>
      <c r="W31" s="354" t="str">
        <f t="shared" si="2"/>
        <v/>
      </c>
      <c r="X31" s="352" t="str">
        <f t="shared" si="3"/>
        <v/>
      </c>
      <c r="Y31" s="397">
        <f t="shared" si="10"/>
        <v>0</v>
      </c>
      <c r="Z31" s="397">
        <f t="shared" si="11"/>
        <v>0</v>
      </c>
      <c r="AA31" s="381" t="str">
        <f t="shared" si="4"/>
        <v>Not answered</v>
      </c>
      <c r="AB31" s="397">
        <f t="shared" si="12"/>
        <v>0</v>
      </c>
      <c r="AC31" s="397">
        <f t="shared" si="13"/>
        <v>0</v>
      </c>
      <c r="AD31" s="358">
        <v>0</v>
      </c>
      <c r="AE31" s="397">
        <f t="shared" si="14"/>
        <v>0</v>
      </c>
      <c r="AF31" s="397">
        <f t="shared" si="15"/>
        <v>0</v>
      </c>
      <c r="AG31" s="356">
        <f t="shared" si="5"/>
        <v>0</v>
      </c>
    </row>
    <row r="32" spans="1:33" x14ac:dyDescent="0.25">
      <c r="A32" s="277">
        <v>20</v>
      </c>
      <c r="B32" s="133"/>
      <c r="C32" s="133"/>
      <c r="D32" s="133"/>
      <c r="E32" s="134"/>
      <c r="F32" s="379"/>
      <c r="G32" s="155"/>
      <c r="H32" s="132">
        <v>0</v>
      </c>
      <c r="I32" s="388"/>
      <c r="J32" s="388"/>
      <c r="K32" s="380"/>
      <c r="L32" s="135"/>
      <c r="M32" s="310">
        <f>IF(G32="",0,VLOOKUP(G32,'Overview - Financial Statement'!$A$38:$B$52,2,FALSE))</f>
        <v>0</v>
      </c>
      <c r="N32" s="246">
        <f t="shared" si="6"/>
        <v>0</v>
      </c>
      <c r="O32" s="222">
        <f t="shared" si="1"/>
        <v>0</v>
      </c>
      <c r="P32" s="338"/>
      <c r="Q32" s="340"/>
      <c r="R32" s="354" t="s">
        <v>36</v>
      </c>
      <c r="S32" s="352"/>
      <c r="T32" s="381" t="str">
        <f t="shared" si="7"/>
        <v/>
      </c>
      <c r="U32" s="355" t="str">
        <f t="shared" si="8"/>
        <v/>
      </c>
      <c r="V32" s="381" t="str">
        <f t="shared" si="9"/>
        <v/>
      </c>
      <c r="W32" s="354" t="str">
        <f t="shared" si="2"/>
        <v/>
      </c>
      <c r="X32" s="352" t="str">
        <f t="shared" si="3"/>
        <v/>
      </c>
      <c r="Y32" s="397">
        <f t="shared" si="10"/>
        <v>0</v>
      </c>
      <c r="Z32" s="397">
        <f t="shared" si="11"/>
        <v>0</v>
      </c>
      <c r="AA32" s="381" t="str">
        <f t="shared" si="4"/>
        <v>Not answered</v>
      </c>
      <c r="AB32" s="397">
        <f t="shared" si="12"/>
        <v>0</v>
      </c>
      <c r="AC32" s="397">
        <f t="shared" si="13"/>
        <v>0</v>
      </c>
      <c r="AD32" s="358">
        <v>0</v>
      </c>
      <c r="AE32" s="397">
        <f t="shared" si="14"/>
        <v>0</v>
      </c>
      <c r="AF32" s="397">
        <f t="shared" si="15"/>
        <v>0</v>
      </c>
      <c r="AG32" s="356">
        <f t="shared" si="5"/>
        <v>0</v>
      </c>
    </row>
    <row r="33" spans="1:33" x14ac:dyDescent="0.25">
      <c r="A33" s="275">
        <v>21</v>
      </c>
      <c r="B33" s="130"/>
      <c r="C33" s="130"/>
      <c r="D33" s="130"/>
      <c r="E33" s="131"/>
      <c r="F33" s="379"/>
      <c r="G33" s="155"/>
      <c r="H33" s="132">
        <v>0</v>
      </c>
      <c r="I33" s="388"/>
      <c r="J33" s="388"/>
      <c r="K33" s="380"/>
      <c r="L33" s="135"/>
      <c r="M33" s="310">
        <f>IF(G33="",0,VLOOKUP(G33,'Overview - Financial Statement'!$A$38:$B$52,2,FALSE))</f>
        <v>0</v>
      </c>
      <c r="N33" s="246">
        <f t="shared" si="6"/>
        <v>0</v>
      </c>
      <c r="O33" s="222">
        <f t="shared" si="1"/>
        <v>0</v>
      </c>
      <c r="P33" s="10"/>
      <c r="Q33" s="340"/>
      <c r="R33" s="354" t="s">
        <v>36</v>
      </c>
      <c r="S33" s="352"/>
      <c r="T33" s="381" t="str">
        <f t="shared" si="7"/>
        <v/>
      </c>
      <c r="U33" s="355" t="str">
        <f t="shared" si="8"/>
        <v/>
      </c>
      <c r="V33" s="381" t="str">
        <f t="shared" si="9"/>
        <v/>
      </c>
      <c r="W33" s="354" t="str">
        <f t="shared" si="2"/>
        <v/>
      </c>
      <c r="X33" s="352" t="str">
        <f t="shared" si="3"/>
        <v/>
      </c>
      <c r="Y33" s="397">
        <f t="shared" si="10"/>
        <v>0</v>
      </c>
      <c r="Z33" s="397">
        <f t="shared" si="11"/>
        <v>0</v>
      </c>
      <c r="AA33" s="381" t="str">
        <f t="shared" si="4"/>
        <v>Not answered</v>
      </c>
      <c r="AB33" s="397">
        <f t="shared" si="12"/>
        <v>0</v>
      </c>
      <c r="AC33" s="397">
        <f t="shared" si="13"/>
        <v>0</v>
      </c>
      <c r="AD33" s="358">
        <v>0</v>
      </c>
      <c r="AE33" s="397">
        <f t="shared" si="14"/>
        <v>0</v>
      </c>
      <c r="AF33" s="397">
        <f t="shared" si="15"/>
        <v>0</v>
      </c>
      <c r="AG33" s="356">
        <f t="shared" si="5"/>
        <v>0</v>
      </c>
    </row>
    <row r="34" spans="1:33" x14ac:dyDescent="0.25">
      <c r="A34" s="277">
        <v>22</v>
      </c>
      <c r="B34" s="133"/>
      <c r="C34" s="133"/>
      <c r="D34" s="133"/>
      <c r="E34" s="134"/>
      <c r="F34" s="379"/>
      <c r="G34" s="155"/>
      <c r="H34" s="132">
        <v>0</v>
      </c>
      <c r="I34" s="388"/>
      <c r="J34" s="388"/>
      <c r="K34" s="380"/>
      <c r="L34" s="135"/>
      <c r="M34" s="310">
        <f>IF(G34="",0,VLOOKUP(G34,'Overview - Financial Statement'!$A$38:$B$52,2,FALSE))</f>
        <v>0</v>
      </c>
      <c r="N34" s="246">
        <f t="shared" si="6"/>
        <v>0</v>
      </c>
      <c r="O34" s="222">
        <f t="shared" si="1"/>
        <v>0</v>
      </c>
      <c r="P34" s="10"/>
      <c r="Q34" s="340"/>
      <c r="R34" s="354" t="s">
        <v>36</v>
      </c>
      <c r="S34" s="352"/>
      <c r="T34" s="381" t="str">
        <f t="shared" si="7"/>
        <v/>
      </c>
      <c r="U34" s="355" t="str">
        <f t="shared" si="8"/>
        <v/>
      </c>
      <c r="V34" s="381" t="str">
        <f t="shared" si="9"/>
        <v/>
      </c>
      <c r="W34" s="354" t="str">
        <f t="shared" si="2"/>
        <v/>
      </c>
      <c r="X34" s="352" t="str">
        <f t="shared" si="3"/>
        <v/>
      </c>
      <c r="Y34" s="397">
        <f t="shared" si="10"/>
        <v>0</v>
      </c>
      <c r="Z34" s="397">
        <f t="shared" si="11"/>
        <v>0</v>
      </c>
      <c r="AA34" s="381" t="str">
        <f t="shared" si="4"/>
        <v>Not answered</v>
      </c>
      <c r="AB34" s="397">
        <f t="shared" si="12"/>
        <v>0</v>
      </c>
      <c r="AC34" s="397">
        <f t="shared" si="13"/>
        <v>0</v>
      </c>
      <c r="AD34" s="358">
        <v>0</v>
      </c>
      <c r="AE34" s="397">
        <f t="shared" si="14"/>
        <v>0</v>
      </c>
      <c r="AF34" s="397">
        <f t="shared" si="15"/>
        <v>0</v>
      </c>
      <c r="AG34" s="356">
        <f t="shared" si="5"/>
        <v>0</v>
      </c>
    </row>
    <row r="35" spans="1:33" x14ac:dyDescent="0.25">
      <c r="A35" s="275">
        <v>23</v>
      </c>
      <c r="B35" s="130"/>
      <c r="C35" s="130"/>
      <c r="D35" s="130"/>
      <c r="E35" s="131"/>
      <c r="F35" s="379"/>
      <c r="G35" s="155"/>
      <c r="H35" s="132">
        <v>0</v>
      </c>
      <c r="I35" s="388"/>
      <c r="J35" s="388"/>
      <c r="K35" s="380"/>
      <c r="L35" s="135"/>
      <c r="M35" s="310">
        <f>IF(G35="",0,VLOOKUP(G35,'Overview - Financial Statement'!$A$38:$B$52,2,FALSE))</f>
        <v>0</v>
      </c>
      <c r="N35" s="246">
        <f t="shared" si="6"/>
        <v>0</v>
      </c>
      <c r="O35" s="222">
        <f t="shared" si="1"/>
        <v>0</v>
      </c>
      <c r="P35" s="10"/>
      <c r="Q35" s="340"/>
      <c r="R35" s="354" t="s">
        <v>36</v>
      </c>
      <c r="S35" s="352"/>
      <c r="T35" s="381" t="str">
        <f t="shared" si="7"/>
        <v/>
      </c>
      <c r="U35" s="355" t="str">
        <f t="shared" si="8"/>
        <v/>
      </c>
      <c r="V35" s="381" t="str">
        <f t="shared" si="9"/>
        <v/>
      </c>
      <c r="W35" s="354" t="str">
        <f t="shared" si="2"/>
        <v/>
      </c>
      <c r="X35" s="352" t="str">
        <f t="shared" si="3"/>
        <v/>
      </c>
      <c r="Y35" s="397">
        <f t="shared" si="10"/>
        <v>0</v>
      </c>
      <c r="Z35" s="397">
        <f t="shared" si="11"/>
        <v>0</v>
      </c>
      <c r="AA35" s="381" t="str">
        <f t="shared" si="4"/>
        <v>Not answered</v>
      </c>
      <c r="AB35" s="397">
        <f t="shared" si="12"/>
        <v>0</v>
      </c>
      <c r="AC35" s="397">
        <f t="shared" si="13"/>
        <v>0</v>
      </c>
      <c r="AD35" s="358">
        <v>0</v>
      </c>
      <c r="AE35" s="397">
        <f t="shared" si="14"/>
        <v>0</v>
      </c>
      <c r="AF35" s="397">
        <f t="shared" si="15"/>
        <v>0</v>
      </c>
      <c r="AG35" s="356">
        <f t="shared" si="5"/>
        <v>0</v>
      </c>
    </row>
    <row r="36" spans="1:33" x14ac:dyDescent="0.25">
      <c r="A36" s="277">
        <v>24</v>
      </c>
      <c r="B36" s="133"/>
      <c r="C36" s="133"/>
      <c r="D36" s="133"/>
      <c r="E36" s="134"/>
      <c r="F36" s="379"/>
      <c r="G36" s="155"/>
      <c r="H36" s="132">
        <v>0</v>
      </c>
      <c r="I36" s="388"/>
      <c r="J36" s="388"/>
      <c r="K36" s="380"/>
      <c r="L36" s="135"/>
      <c r="M36" s="310">
        <f>IF(G36="",0,VLOOKUP(G36,'Overview - Financial Statement'!$A$38:$B$52,2,FALSE))</f>
        <v>0</v>
      </c>
      <c r="N36" s="246">
        <f t="shared" si="6"/>
        <v>0</v>
      </c>
      <c r="O36" s="222">
        <f t="shared" si="1"/>
        <v>0</v>
      </c>
      <c r="P36" s="10"/>
      <c r="Q36" s="340"/>
      <c r="R36" s="354" t="s">
        <v>36</v>
      </c>
      <c r="S36" s="352"/>
      <c r="T36" s="381" t="str">
        <f t="shared" si="7"/>
        <v/>
      </c>
      <c r="U36" s="355" t="str">
        <f t="shared" si="8"/>
        <v/>
      </c>
      <c r="V36" s="381" t="str">
        <f t="shared" si="9"/>
        <v/>
      </c>
      <c r="W36" s="354" t="str">
        <f t="shared" si="2"/>
        <v/>
      </c>
      <c r="X36" s="352" t="str">
        <f t="shared" si="3"/>
        <v/>
      </c>
      <c r="Y36" s="397">
        <f t="shared" si="10"/>
        <v>0</v>
      </c>
      <c r="Z36" s="397">
        <f t="shared" si="11"/>
        <v>0</v>
      </c>
      <c r="AA36" s="381" t="str">
        <f t="shared" si="4"/>
        <v>Not answered</v>
      </c>
      <c r="AB36" s="397">
        <f t="shared" si="12"/>
        <v>0</v>
      </c>
      <c r="AC36" s="397">
        <f t="shared" si="13"/>
        <v>0</v>
      </c>
      <c r="AD36" s="358">
        <v>0</v>
      </c>
      <c r="AE36" s="397">
        <f t="shared" si="14"/>
        <v>0</v>
      </c>
      <c r="AF36" s="397">
        <f t="shared" si="15"/>
        <v>0</v>
      </c>
      <c r="AG36" s="356">
        <f t="shared" si="5"/>
        <v>0</v>
      </c>
    </row>
    <row r="37" spans="1:33" x14ac:dyDescent="0.25">
      <c r="A37" s="275">
        <v>25</v>
      </c>
      <c r="B37" s="130"/>
      <c r="C37" s="130"/>
      <c r="D37" s="130"/>
      <c r="E37" s="131"/>
      <c r="F37" s="379"/>
      <c r="G37" s="155"/>
      <c r="H37" s="132">
        <v>0</v>
      </c>
      <c r="I37" s="388"/>
      <c r="J37" s="388"/>
      <c r="K37" s="380"/>
      <c r="L37" s="135"/>
      <c r="M37" s="310">
        <f>IF(G37="",0,VLOOKUP(G37,'Overview - Financial Statement'!$A$38:$B$52,2,FALSE))</f>
        <v>0</v>
      </c>
      <c r="N37" s="246">
        <f t="shared" si="6"/>
        <v>0</v>
      </c>
      <c r="O37" s="222">
        <f t="shared" si="1"/>
        <v>0</v>
      </c>
      <c r="P37" s="339"/>
      <c r="Q37" s="340"/>
      <c r="R37" s="354" t="s">
        <v>36</v>
      </c>
      <c r="S37" s="352"/>
      <c r="T37" s="381" t="str">
        <f t="shared" si="7"/>
        <v/>
      </c>
      <c r="U37" s="355" t="str">
        <f t="shared" si="8"/>
        <v/>
      </c>
      <c r="V37" s="381" t="str">
        <f t="shared" si="9"/>
        <v/>
      </c>
      <c r="W37" s="354" t="str">
        <f t="shared" si="2"/>
        <v/>
      </c>
      <c r="X37" s="352" t="str">
        <f t="shared" si="3"/>
        <v/>
      </c>
      <c r="Y37" s="397">
        <f t="shared" si="10"/>
        <v>0</v>
      </c>
      <c r="Z37" s="397">
        <f t="shared" si="11"/>
        <v>0</v>
      </c>
      <c r="AA37" s="381" t="str">
        <f t="shared" si="4"/>
        <v>Not answered</v>
      </c>
      <c r="AB37" s="397">
        <f t="shared" si="12"/>
        <v>0</v>
      </c>
      <c r="AC37" s="397">
        <f t="shared" si="13"/>
        <v>0</v>
      </c>
      <c r="AD37" s="358">
        <v>0</v>
      </c>
      <c r="AE37" s="397">
        <f t="shared" si="14"/>
        <v>0</v>
      </c>
      <c r="AF37" s="397">
        <f t="shared" si="15"/>
        <v>0</v>
      </c>
      <c r="AG37" s="356">
        <f t="shared" si="5"/>
        <v>0</v>
      </c>
    </row>
    <row r="38" spans="1:33" x14ac:dyDescent="0.25">
      <c r="A38" s="277">
        <v>26</v>
      </c>
      <c r="B38" s="133"/>
      <c r="C38" s="133"/>
      <c r="D38" s="133"/>
      <c r="E38" s="134"/>
      <c r="F38" s="379"/>
      <c r="G38" s="155"/>
      <c r="H38" s="132">
        <v>0</v>
      </c>
      <c r="I38" s="388"/>
      <c r="J38" s="388"/>
      <c r="K38" s="380"/>
      <c r="L38" s="135"/>
      <c r="M38" s="310">
        <f>IF(G38="",0,VLOOKUP(G38,'Overview - Financial Statement'!$A$38:$B$52,2,FALSE))</f>
        <v>0</v>
      </c>
      <c r="N38" s="246">
        <f t="shared" si="6"/>
        <v>0</v>
      </c>
      <c r="O38" s="222">
        <f t="shared" si="1"/>
        <v>0</v>
      </c>
      <c r="P38" s="338"/>
      <c r="Q38" s="340"/>
      <c r="R38" s="354" t="s">
        <v>36</v>
      </c>
      <c r="S38" s="352"/>
      <c r="T38" s="381" t="str">
        <f t="shared" si="7"/>
        <v/>
      </c>
      <c r="U38" s="355" t="str">
        <f t="shared" si="8"/>
        <v/>
      </c>
      <c r="V38" s="381" t="str">
        <f t="shared" si="9"/>
        <v/>
      </c>
      <c r="W38" s="354" t="str">
        <f t="shared" si="2"/>
        <v/>
      </c>
      <c r="X38" s="352" t="str">
        <f t="shared" si="3"/>
        <v/>
      </c>
      <c r="Y38" s="397">
        <f t="shared" si="10"/>
        <v>0</v>
      </c>
      <c r="Z38" s="397">
        <f t="shared" si="11"/>
        <v>0</v>
      </c>
      <c r="AA38" s="381" t="str">
        <f t="shared" si="4"/>
        <v>Not answered</v>
      </c>
      <c r="AB38" s="397">
        <f t="shared" si="12"/>
        <v>0</v>
      </c>
      <c r="AC38" s="397">
        <f t="shared" si="13"/>
        <v>0</v>
      </c>
      <c r="AD38" s="358">
        <v>0</v>
      </c>
      <c r="AE38" s="397">
        <f t="shared" si="14"/>
        <v>0</v>
      </c>
      <c r="AF38" s="397">
        <f t="shared" si="15"/>
        <v>0</v>
      </c>
      <c r="AG38" s="356">
        <f t="shared" si="5"/>
        <v>0</v>
      </c>
    </row>
    <row r="39" spans="1:33" x14ac:dyDescent="0.25">
      <c r="A39" s="275">
        <v>27</v>
      </c>
      <c r="B39" s="130"/>
      <c r="C39" s="130"/>
      <c r="D39" s="130"/>
      <c r="E39" s="131"/>
      <c r="F39" s="379"/>
      <c r="G39" s="155"/>
      <c r="H39" s="132">
        <v>0</v>
      </c>
      <c r="I39" s="388"/>
      <c r="J39" s="388"/>
      <c r="K39" s="380"/>
      <c r="L39" s="135"/>
      <c r="M39" s="310">
        <f>IF(G39="",0,VLOOKUP(G39,'Overview - Financial Statement'!$A$38:$B$52,2,FALSE))</f>
        <v>0</v>
      </c>
      <c r="N39" s="246">
        <f t="shared" si="6"/>
        <v>0</v>
      </c>
      <c r="O39" s="222">
        <f t="shared" si="1"/>
        <v>0</v>
      </c>
      <c r="P39" s="338"/>
      <c r="Q39" s="340"/>
      <c r="R39" s="354" t="s">
        <v>36</v>
      </c>
      <c r="S39" s="352"/>
      <c r="T39" s="381" t="str">
        <f t="shared" si="7"/>
        <v/>
      </c>
      <c r="U39" s="355" t="str">
        <f t="shared" si="8"/>
        <v/>
      </c>
      <c r="V39" s="381" t="str">
        <f t="shared" si="9"/>
        <v/>
      </c>
      <c r="W39" s="354" t="str">
        <f t="shared" si="2"/>
        <v/>
      </c>
      <c r="X39" s="352" t="str">
        <f t="shared" si="3"/>
        <v/>
      </c>
      <c r="Y39" s="397">
        <f t="shared" si="10"/>
        <v>0</v>
      </c>
      <c r="Z39" s="397">
        <f t="shared" si="11"/>
        <v>0</v>
      </c>
      <c r="AA39" s="381" t="str">
        <f t="shared" si="4"/>
        <v>Not answered</v>
      </c>
      <c r="AB39" s="397">
        <f t="shared" si="12"/>
        <v>0</v>
      </c>
      <c r="AC39" s="397">
        <f t="shared" si="13"/>
        <v>0</v>
      </c>
      <c r="AD39" s="358">
        <v>0</v>
      </c>
      <c r="AE39" s="397">
        <f t="shared" si="14"/>
        <v>0</v>
      </c>
      <c r="AF39" s="397">
        <f t="shared" si="15"/>
        <v>0</v>
      </c>
      <c r="AG39" s="356">
        <f t="shared" si="5"/>
        <v>0</v>
      </c>
    </row>
    <row r="40" spans="1:33" x14ac:dyDescent="0.25">
      <c r="A40" s="277">
        <v>28</v>
      </c>
      <c r="B40" s="133"/>
      <c r="C40" s="133"/>
      <c r="D40" s="133"/>
      <c r="E40" s="134"/>
      <c r="F40" s="379"/>
      <c r="G40" s="155"/>
      <c r="H40" s="132">
        <v>0</v>
      </c>
      <c r="I40" s="388"/>
      <c r="J40" s="388"/>
      <c r="K40" s="380"/>
      <c r="L40" s="135"/>
      <c r="M40" s="310">
        <f>IF(G40="",0,VLOOKUP(G40,'Overview - Financial Statement'!$A$38:$B$52,2,FALSE))</f>
        <v>0</v>
      </c>
      <c r="N40" s="246">
        <f t="shared" si="6"/>
        <v>0</v>
      </c>
      <c r="O40" s="222">
        <f t="shared" si="1"/>
        <v>0</v>
      </c>
      <c r="P40" s="10"/>
      <c r="Q40" s="340"/>
      <c r="R40" s="354" t="s">
        <v>36</v>
      </c>
      <c r="S40" s="352"/>
      <c r="T40" s="381" t="str">
        <f t="shared" si="7"/>
        <v/>
      </c>
      <c r="U40" s="355" t="str">
        <f t="shared" si="8"/>
        <v/>
      </c>
      <c r="V40" s="381" t="str">
        <f t="shared" si="9"/>
        <v/>
      </c>
      <c r="W40" s="354" t="str">
        <f t="shared" si="2"/>
        <v/>
      </c>
      <c r="X40" s="352" t="str">
        <f t="shared" si="3"/>
        <v/>
      </c>
      <c r="Y40" s="397">
        <f t="shared" si="10"/>
        <v>0</v>
      </c>
      <c r="Z40" s="397">
        <f t="shared" si="11"/>
        <v>0</v>
      </c>
      <c r="AA40" s="381" t="str">
        <f t="shared" si="4"/>
        <v>Not answered</v>
      </c>
      <c r="AB40" s="397">
        <f t="shared" si="12"/>
        <v>0</v>
      </c>
      <c r="AC40" s="397">
        <f t="shared" si="13"/>
        <v>0</v>
      </c>
      <c r="AD40" s="358">
        <v>0</v>
      </c>
      <c r="AE40" s="397">
        <f t="shared" si="14"/>
        <v>0</v>
      </c>
      <c r="AF40" s="397">
        <f t="shared" si="15"/>
        <v>0</v>
      </c>
      <c r="AG40" s="356">
        <f t="shared" si="5"/>
        <v>0</v>
      </c>
    </row>
    <row r="41" spans="1:33" x14ac:dyDescent="0.25">
      <c r="A41" s="275">
        <v>29</v>
      </c>
      <c r="B41" s="130"/>
      <c r="C41" s="130"/>
      <c r="D41" s="130"/>
      <c r="E41" s="131"/>
      <c r="F41" s="379"/>
      <c r="G41" s="155"/>
      <c r="H41" s="132">
        <v>0</v>
      </c>
      <c r="I41" s="388"/>
      <c r="J41" s="388"/>
      <c r="K41" s="380"/>
      <c r="L41" s="135"/>
      <c r="M41" s="310">
        <f>IF(G41="",0,VLOOKUP(G41,'Overview - Financial Statement'!$A$38:$B$52,2,FALSE))</f>
        <v>0</v>
      </c>
      <c r="N41" s="246">
        <f t="shared" si="6"/>
        <v>0</v>
      </c>
      <c r="O41" s="222">
        <f t="shared" si="1"/>
        <v>0</v>
      </c>
      <c r="P41" s="10"/>
      <c r="Q41" s="340"/>
      <c r="R41" s="354" t="s">
        <v>36</v>
      </c>
      <c r="S41" s="352"/>
      <c r="T41" s="381" t="str">
        <f t="shared" si="7"/>
        <v/>
      </c>
      <c r="U41" s="355" t="str">
        <f t="shared" si="8"/>
        <v/>
      </c>
      <c r="V41" s="381" t="str">
        <f t="shared" si="9"/>
        <v/>
      </c>
      <c r="W41" s="354" t="str">
        <f t="shared" si="2"/>
        <v/>
      </c>
      <c r="X41" s="352" t="str">
        <f t="shared" si="3"/>
        <v/>
      </c>
      <c r="Y41" s="397">
        <f t="shared" si="10"/>
        <v>0</v>
      </c>
      <c r="Z41" s="397">
        <f t="shared" si="11"/>
        <v>0</v>
      </c>
      <c r="AA41" s="381" t="str">
        <f t="shared" si="4"/>
        <v>Not answered</v>
      </c>
      <c r="AB41" s="397">
        <f t="shared" si="12"/>
        <v>0</v>
      </c>
      <c r="AC41" s="397">
        <f t="shared" si="13"/>
        <v>0</v>
      </c>
      <c r="AD41" s="358">
        <v>0</v>
      </c>
      <c r="AE41" s="397">
        <f t="shared" si="14"/>
        <v>0</v>
      </c>
      <c r="AF41" s="397">
        <f t="shared" si="15"/>
        <v>0</v>
      </c>
      <c r="AG41" s="356">
        <f t="shared" si="5"/>
        <v>0</v>
      </c>
    </row>
    <row r="42" spans="1:33" x14ac:dyDescent="0.25">
      <c r="A42" s="277">
        <v>30</v>
      </c>
      <c r="B42" s="133"/>
      <c r="C42" s="133"/>
      <c r="D42" s="133"/>
      <c r="E42" s="134"/>
      <c r="F42" s="379"/>
      <c r="G42" s="155"/>
      <c r="H42" s="132">
        <v>0</v>
      </c>
      <c r="I42" s="388"/>
      <c r="J42" s="388"/>
      <c r="K42" s="380"/>
      <c r="L42" s="135"/>
      <c r="M42" s="310">
        <f>IF(G42="",0,VLOOKUP(G42,'Overview - Financial Statement'!$A$38:$B$52,2,FALSE))</f>
        <v>0</v>
      </c>
      <c r="N42" s="246">
        <f t="shared" si="6"/>
        <v>0</v>
      </c>
      <c r="O42" s="222">
        <f t="shared" si="1"/>
        <v>0</v>
      </c>
      <c r="P42" s="338"/>
      <c r="Q42" s="340"/>
      <c r="R42" s="354" t="s">
        <v>36</v>
      </c>
      <c r="S42" s="352"/>
      <c r="T42" s="381" t="str">
        <f t="shared" si="7"/>
        <v/>
      </c>
      <c r="U42" s="355" t="str">
        <f t="shared" si="8"/>
        <v/>
      </c>
      <c r="V42" s="381" t="str">
        <f t="shared" si="9"/>
        <v/>
      </c>
      <c r="W42" s="354" t="str">
        <f t="shared" si="2"/>
        <v/>
      </c>
      <c r="X42" s="352" t="str">
        <f t="shared" si="3"/>
        <v/>
      </c>
      <c r="Y42" s="397">
        <f t="shared" si="10"/>
        <v>0</v>
      </c>
      <c r="Z42" s="397">
        <f t="shared" si="11"/>
        <v>0</v>
      </c>
      <c r="AA42" s="381" t="str">
        <f t="shared" si="4"/>
        <v>Not answered</v>
      </c>
      <c r="AB42" s="397">
        <f t="shared" si="12"/>
        <v>0</v>
      </c>
      <c r="AC42" s="397">
        <f t="shared" si="13"/>
        <v>0</v>
      </c>
      <c r="AD42" s="358">
        <v>0</v>
      </c>
      <c r="AE42" s="397">
        <f t="shared" si="14"/>
        <v>0</v>
      </c>
      <c r="AF42" s="397">
        <f t="shared" si="15"/>
        <v>0</v>
      </c>
      <c r="AG42" s="356">
        <f t="shared" si="5"/>
        <v>0</v>
      </c>
    </row>
    <row r="43" spans="1:33" x14ac:dyDescent="0.25">
      <c r="A43" s="275">
        <v>31</v>
      </c>
      <c r="B43" s="130"/>
      <c r="C43" s="130"/>
      <c r="D43" s="130"/>
      <c r="E43" s="131"/>
      <c r="F43" s="379"/>
      <c r="G43" s="155"/>
      <c r="H43" s="132">
        <v>0</v>
      </c>
      <c r="I43" s="388"/>
      <c r="J43" s="388"/>
      <c r="K43" s="380"/>
      <c r="L43" s="135"/>
      <c r="M43" s="310">
        <f>IF(G43="",0,VLOOKUP(G43,'Overview - Financial Statement'!$A$38:$B$52,2,FALSE))</f>
        <v>0</v>
      </c>
      <c r="N43" s="246">
        <f t="shared" si="6"/>
        <v>0</v>
      </c>
      <c r="O43" s="222">
        <f t="shared" si="1"/>
        <v>0</v>
      </c>
      <c r="P43" s="339"/>
      <c r="Q43" s="340"/>
      <c r="R43" s="354" t="s">
        <v>36</v>
      </c>
      <c r="S43" s="352"/>
      <c r="T43" s="381" t="str">
        <f t="shared" si="7"/>
        <v/>
      </c>
      <c r="U43" s="355" t="str">
        <f t="shared" si="8"/>
        <v/>
      </c>
      <c r="V43" s="381" t="str">
        <f t="shared" si="9"/>
        <v/>
      </c>
      <c r="W43" s="354" t="str">
        <f t="shared" si="2"/>
        <v/>
      </c>
      <c r="X43" s="352" t="str">
        <f t="shared" si="3"/>
        <v/>
      </c>
      <c r="Y43" s="397">
        <f t="shared" si="10"/>
        <v>0</v>
      </c>
      <c r="Z43" s="397">
        <f t="shared" si="11"/>
        <v>0</v>
      </c>
      <c r="AA43" s="381" t="str">
        <f t="shared" si="4"/>
        <v>Not answered</v>
      </c>
      <c r="AB43" s="397">
        <f t="shared" si="12"/>
        <v>0</v>
      </c>
      <c r="AC43" s="397">
        <f t="shared" si="13"/>
        <v>0</v>
      </c>
      <c r="AD43" s="358">
        <v>0</v>
      </c>
      <c r="AE43" s="397">
        <f t="shared" si="14"/>
        <v>0</v>
      </c>
      <c r="AF43" s="397">
        <f t="shared" si="15"/>
        <v>0</v>
      </c>
      <c r="AG43" s="356">
        <f t="shared" si="5"/>
        <v>0</v>
      </c>
    </row>
    <row r="44" spans="1:33" x14ac:dyDescent="0.25">
      <c r="A44" s="277">
        <v>32</v>
      </c>
      <c r="B44" s="133"/>
      <c r="C44" s="133"/>
      <c r="D44" s="133"/>
      <c r="E44" s="134"/>
      <c r="F44" s="379"/>
      <c r="G44" s="155"/>
      <c r="H44" s="132">
        <v>0</v>
      </c>
      <c r="I44" s="388"/>
      <c r="J44" s="388"/>
      <c r="K44" s="380"/>
      <c r="L44" s="135"/>
      <c r="M44" s="310">
        <f>IF(G44="",0,VLOOKUP(G44,'Overview - Financial Statement'!$A$38:$B$52,2,FALSE))</f>
        <v>0</v>
      </c>
      <c r="N44" s="246">
        <f t="shared" si="6"/>
        <v>0</v>
      </c>
      <c r="O44" s="222">
        <f t="shared" si="1"/>
        <v>0</v>
      </c>
      <c r="P44" s="10"/>
      <c r="Q44" s="340"/>
      <c r="R44" s="354" t="s">
        <v>36</v>
      </c>
      <c r="S44" s="352"/>
      <c r="T44" s="381" t="str">
        <f t="shared" si="7"/>
        <v/>
      </c>
      <c r="U44" s="355" t="str">
        <f t="shared" si="8"/>
        <v/>
      </c>
      <c r="V44" s="381" t="str">
        <f t="shared" si="9"/>
        <v/>
      </c>
      <c r="W44" s="354" t="str">
        <f t="shared" si="2"/>
        <v/>
      </c>
      <c r="X44" s="352" t="str">
        <f t="shared" si="3"/>
        <v/>
      </c>
      <c r="Y44" s="397">
        <f t="shared" si="10"/>
        <v>0</v>
      </c>
      <c r="Z44" s="397">
        <f t="shared" si="11"/>
        <v>0</v>
      </c>
      <c r="AA44" s="381" t="str">
        <f t="shared" si="4"/>
        <v>Not answered</v>
      </c>
      <c r="AB44" s="397">
        <f t="shared" si="12"/>
        <v>0</v>
      </c>
      <c r="AC44" s="397">
        <f t="shared" si="13"/>
        <v>0</v>
      </c>
      <c r="AD44" s="358">
        <v>0</v>
      </c>
      <c r="AE44" s="397">
        <f t="shared" si="14"/>
        <v>0</v>
      </c>
      <c r="AF44" s="397">
        <f t="shared" si="15"/>
        <v>0</v>
      </c>
      <c r="AG44" s="356">
        <f t="shared" si="5"/>
        <v>0</v>
      </c>
    </row>
    <row r="45" spans="1:33" x14ac:dyDescent="0.25">
      <c r="A45" s="275">
        <v>33</v>
      </c>
      <c r="B45" s="130"/>
      <c r="C45" s="130"/>
      <c r="D45" s="130"/>
      <c r="E45" s="131"/>
      <c r="F45" s="379"/>
      <c r="G45" s="155"/>
      <c r="H45" s="132">
        <v>0</v>
      </c>
      <c r="I45" s="388"/>
      <c r="J45" s="388"/>
      <c r="K45" s="380"/>
      <c r="L45" s="135"/>
      <c r="M45" s="310">
        <f>IF(G45="",0,VLOOKUP(G45,'Overview - Financial Statement'!$A$38:$B$52,2,FALSE))</f>
        <v>0</v>
      </c>
      <c r="N45" s="246">
        <f t="shared" si="6"/>
        <v>0</v>
      </c>
      <c r="O45" s="222">
        <f t="shared" si="1"/>
        <v>0</v>
      </c>
      <c r="P45" s="10"/>
      <c r="Q45" s="340"/>
      <c r="R45" s="354" t="s">
        <v>36</v>
      </c>
      <c r="S45" s="352"/>
      <c r="T45" s="381" t="str">
        <f t="shared" si="7"/>
        <v/>
      </c>
      <c r="U45" s="355" t="str">
        <f t="shared" si="8"/>
        <v/>
      </c>
      <c r="V45" s="381" t="str">
        <f t="shared" si="9"/>
        <v/>
      </c>
      <c r="W45" s="354" t="str">
        <f t="shared" si="2"/>
        <v/>
      </c>
      <c r="X45" s="352" t="str">
        <f t="shared" si="3"/>
        <v/>
      </c>
      <c r="Y45" s="397">
        <f t="shared" si="10"/>
        <v>0</v>
      </c>
      <c r="Z45" s="397">
        <f t="shared" si="11"/>
        <v>0</v>
      </c>
      <c r="AA45" s="381" t="str">
        <f t="shared" si="4"/>
        <v>Not answered</v>
      </c>
      <c r="AB45" s="397">
        <f t="shared" si="12"/>
        <v>0</v>
      </c>
      <c r="AC45" s="397">
        <f t="shared" si="13"/>
        <v>0</v>
      </c>
      <c r="AD45" s="358">
        <v>0</v>
      </c>
      <c r="AE45" s="397">
        <f t="shared" si="14"/>
        <v>0</v>
      </c>
      <c r="AF45" s="397">
        <f t="shared" si="15"/>
        <v>0</v>
      </c>
      <c r="AG45" s="356">
        <f t="shared" si="5"/>
        <v>0</v>
      </c>
    </row>
    <row r="46" spans="1:33" x14ac:dyDescent="0.25">
      <c r="A46" s="277">
        <v>34</v>
      </c>
      <c r="B46" s="133"/>
      <c r="C46" s="133"/>
      <c r="D46" s="133"/>
      <c r="E46" s="134"/>
      <c r="F46" s="379"/>
      <c r="G46" s="155"/>
      <c r="H46" s="132">
        <v>0</v>
      </c>
      <c r="I46" s="388"/>
      <c r="J46" s="388"/>
      <c r="K46" s="380"/>
      <c r="L46" s="135"/>
      <c r="M46" s="310">
        <f>IF(G46="",0,VLOOKUP(G46,'Overview - Financial Statement'!$A$38:$B$52,2,FALSE))</f>
        <v>0</v>
      </c>
      <c r="N46" s="246">
        <f t="shared" si="6"/>
        <v>0</v>
      </c>
      <c r="O46" s="222">
        <f t="shared" si="1"/>
        <v>0</v>
      </c>
      <c r="P46" s="10"/>
      <c r="Q46" s="340"/>
      <c r="R46" s="354" t="s">
        <v>36</v>
      </c>
      <c r="S46" s="352"/>
      <c r="T46" s="381" t="str">
        <f t="shared" si="7"/>
        <v/>
      </c>
      <c r="U46" s="355" t="str">
        <f t="shared" si="8"/>
        <v/>
      </c>
      <c r="V46" s="381" t="str">
        <f t="shared" si="9"/>
        <v/>
      </c>
      <c r="W46" s="354" t="str">
        <f t="shared" si="2"/>
        <v/>
      </c>
      <c r="X46" s="352" t="str">
        <f t="shared" si="3"/>
        <v/>
      </c>
      <c r="Y46" s="397">
        <f t="shared" si="10"/>
        <v>0</v>
      </c>
      <c r="Z46" s="397">
        <f t="shared" si="11"/>
        <v>0</v>
      </c>
      <c r="AA46" s="381" t="str">
        <f t="shared" si="4"/>
        <v>Not answered</v>
      </c>
      <c r="AB46" s="397">
        <f t="shared" si="12"/>
        <v>0</v>
      </c>
      <c r="AC46" s="397">
        <f t="shared" si="13"/>
        <v>0</v>
      </c>
      <c r="AD46" s="358">
        <v>0</v>
      </c>
      <c r="AE46" s="397">
        <f t="shared" si="14"/>
        <v>0</v>
      </c>
      <c r="AF46" s="397">
        <f t="shared" si="15"/>
        <v>0</v>
      </c>
      <c r="AG46" s="356">
        <f t="shared" si="5"/>
        <v>0</v>
      </c>
    </row>
    <row r="47" spans="1:33" x14ac:dyDescent="0.25">
      <c r="A47" s="275">
        <v>35</v>
      </c>
      <c r="B47" s="130"/>
      <c r="C47" s="130"/>
      <c r="D47" s="130"/>
      <c r="E47" s="131"/>
      <c r="F47" s="379"/>
      <c r="G47" s="155"/>
      <c r="H47" s="132">
        <v>0</v>
      </c>
      <c r="I47" s="388"/>
      <c r="J47" s="388"/>
      <c r="K47" s="380"/>
      <c r="L47" s="135"/>
      <c r="M47" s="310">
        <f>IF(G47="",0,VLOOKUP(G47,'Overview - Financial Statement'!$A$38:$B$52,2,FALSE))</f>
        <v>0</v>
      </c>
      <c r="N47" s="246">
        <f t="shared" si="6"/>
        <v>0</v>
      </c>
      <c r="O47" s="222">
        <f t="shared" si="1"/>
        <v>0</v>
      </c>
      <c r="P47" s="338"/>
      <c r="Q47" s="340"/>
      <c r="R47" s="354" t="s">
        <v>36</v>
      </c>
      <c r="S47" s="352"/>
      <c r="T47" s="381" t="str">
        <f t="shared" si="7"/>
        <v/>
      </c>
      <c r="U47" s="355" t="str">
        <f t="shared" si="8"/>
        <v/>
      </c>
      <c r="V47" s="381" t="str">
        <f t="shared" si="9"/>
        <v/>
      </c>
      <c r="W47" s="354" t="str">
        <f t="shared" si="2"/>
        <v/>
      </c>
      <c r="X47" s="352" t="str">
        <f t="shared" si="3"/>
        <v/>
      </c>
      <c r="Y47" s="397">
        <f t="shared" si="10"/>
        <v>0</v>
      </c>
      <c r="Z47" s="397">
        <f t="shared" si="11"/>
        <v>0</v>
      </c>
      <c r="AA47" s="381" t="str">
        <f t="shared" si="4"/>
        <v>Not answered</v>
      </c>
      <c r="AB47" s="397">
        <f t="shared" si="12"/>
        <v>0</v>
      </c>
      <c r="AC47" s="397">
        <f t="shared" si="13"/>
        <v>0</v>
      </c>
      <c r="AD47" s="358">
        <v>0</v>
      </c>
      <c r="AE47" s="397">
        <f t="shared" si="14"/>
        <v>0</v>
      </c>
      <c r="AF47" s="397">
        <f t="shared" si="15"/>
        <v>0</v>
      </c>
      <c r="AG47" s="356">
        <f t="shared" si="5"/>
        <v>0</v>
      </c>
    </row>
    <row r="48" spans="1:33" x14ac:dyDescent="0.25">
      <c r="A48" s="277">
        <v>36</v>
      </c>
      <c r="B48" s="133"/>
      <c r="C48" s="133"/>
      <c r="D48" s="133"/>
      <c r="E48" s="134"/>
      <c r="F48" s="379"/>
      <c r="G48" s="155"/>
      <c r="H48" s="132">
        <v>0</v>
      </c>
      <c r="I48" s="388"/>
      <c r="J48" s="388"/>
      <c r="K48" s="380"/>
      <c r="L48" s="135"/>
      <c r="M48" s="310">
        <f>IF(G48="",0,VLOOKUP(G48,'Overview - Financial Statement'!$A$38:$B$52,2,FALSE))</f>
        <v>0</v>
      </c>
      <c r="N48" s="246">
        <f t="shared" si="6"/>
        <v>0</v>
      </c>
      <c r="O48" s="222">
        <f t="shared" si="1"/>
        <v>0</v>
      </c>
      <c r="P48" s="10"/>
      <c r="Q48" s="340"/>
      <c r="R48" s="354" t="s">
        <v>36</v>
      </c>
      <c r="S48" s="352"/>
      <c r="T48" s="381" t="str">
        <f t="shared" si="7"/>
        <v/>
      </c>
      <c r="U48" s="355" t="str">
        <f t="shared" si="8"/>
        <v/>
      </c>
      <c r="V48" s="381" t="str">
        <f t="shared" si="9"/>
        <v/>
      </c>
      <c r="W48" s="354" t="str">
        <f t="shared" si="2"/>
        <v/>
      </c>
      <c r="X48" s="352" t="str">
        <f t="shared" si="3"/>
        <v/>
      </c>
      <c r="Y48" s="397">
        <f t="shared" si="10"/>
        <v>0</v>
      </c>
      <c r="Z48" s="397">
        <f t="shared" si="11"/>
        <v>0</v>
      </c>
      <c r="AA48" s="381" t="str">
        <f t="shared" si="4"/>
        <v>Not answered</v>
      </c>
      <c r="AB48" s="397">
        <f t="shared" si="12"/>
        <v>0</v>
      </c>
      <c r="AC48" s="397">
        <f t="shared" si="13"/>
        <v>0</v>
      </c>
      <c r="AD48" s="358">
        <v>0</v>
      </c>
      <c r="AE48" s="397">
        <f t="shared" si="14"/>
        <v>0</v>
      </c>
      <c r="AF48" s="397">
        <f t="shared" si="15"/>
        <v>0</v>
      </c>
      <c r="AG48" s="356">
        <f t="shared" si="5"/>
        <v>0</v>
      </c>
    </row>
    <row r="49" spans="1:33" x14ac:dyDescent="0.25">
      <c r="A49" s="275">
        <v>37</v>
      </c>
      <c r="B49" s="130"/>
      <c r="C49" s="130"/>
      <c r="D49" s="130"/>
      <c r="E49" s="131"/>
      <c r="F49" s="379"/>
      <c r="G49" s="155"/>
      <c r="H49" s="132">
        <v>0</v>
      </c>
      <c r="I49" s="388"/>
      <c r="J49" s="388"/>
      <c r="K49" s="380"/>
      <c r="L49" s="135"/>
      <c r="M49" s="310">
        <f>IF(G49="",0,VLOOKUP(G49,'Overview - Financial Statement'!$A$38:$B$52,2,FALSE))</f>
        <v>0</v>
      </c>
      <c r="N49" s="246">
        <f t="shared" si="6"/>
        <v>0</v>
      </c>
      <c r="O49" s="222">
        <f t="shared" si="1"/>
        <v>0</v>
      </c>
      <c r="P49" s="10"/>
      <c r="Q49" s="340"/>
      <c r="R49" s="354" t="s">
        <v>36</v>
      </c>
      <c r="S49" s="352"/>
      <c r="T49" s="381" t="str">
        <f t="shared" si="7"/>
        <v/>
      </c>
      <c r="U49" s="355" t="str">
        <f t="shared" si="8"/>
        <v/>
      </c>
      <c r="V49" s="381" t="str">
        <f t="shared" si="9"/>
        <v/>
      </c>
      <c r="W49" s="354" t="str">
        <f t="shared" si="2"/>
        <v/>
      </c>
      <c r="X49" s="352" t="str">
        <f t="shared" si="3"/>
        <v/>
      </c>
      <c r="Y49" s="397">
        <f t="shared" si="10"/>
        <v>0</v>
      </c>
      <c r="Z49" s="397">
        <f t="shared" si="11"/>
        <v>0</v>
      </c>
      <c r="AA49" s="381" t="str">
        <f t="shared" si="4"/>
        <v>Not answered</v>
      </c>
      <c r="AB49" s="397">
        <f t="shared" si="12"/>
        <v>0</v>
      </c>
      <c r="AC49" s="397">
        <f t="shared" si="13"/>
        <v>0</v>
      </c>
      <c r="AD49" s="358">
        <v>0</v>
      </c>
      <c r="AE49" s="397">
        <f t="shared" si="14"/>
        <v>0</v>
      </c>
      <c r="AF49" s="397">
        <f t="shared" si="15"/>
        <v>0</v>
      </c>
      <c r="AG49" s="356">
        <f t="shared" si="5"/>
        <v>0</v>
      </c>
    </row>
    <row r="50" spans="1:33" x14ac:dyDescent="0.25">
      <c r="A50" s="277">
        <v>38</v>
      </c>
      <c r="B50" s="133"/>
      <c r="C50" s="133"/>
      <c r="D50" s="133"/>
      <c r="E50" s="134"/>
      <c r="F50" s="379"/>
      <c r="G50" s="155"/>
      <c r="H50" s="132">
        <v>0</v>
      </c>
      <c r="I50" s="388"/>
      <c r="J50" s="388"/>
      <c r="K50" s="380"/>
      <c r="L50" s="135"/>
      <c r="M50" s="310">
        <f>IF(G50="",0,VLOOKUP(G50,'Overview - Financial Statement'!$A$38:$B$52,2,FALSE))</f>
        <v>0</v>
      </c>
      <c r="N50" s="246">
        <f t="shared" si="6"/>
        <v>0</v>
      </c>
      <c r="O50" s="222">
        <f t="shared" si="1"/>
        <v>0</v>
      </c>
      <c r="P50" s="10"/>
      <c r="Q50" s="340"/>
      <c r="R50" s="354" t="s">
        <v>36</v>
      </c>
      <c r="S50" s="352"/>
      <c r="T50" s="381" t="str">
        <f t="shared" si="7"/>
        <v/>
      </c>
      <c r="U50" s="355" t="str">
        <f t="shared" si="8"/>
        <v/>
      </c>
      <c r="V50" s="381" t="str">
        <f t="shared" si="9"/>
        <v/>
      </c>
      <c r="W50" s="354" t="str">
        <f t="shared" si="2"/>
        <v/>
      </c>
      <c r="X50" s="352" t="str">
        <f t="shared" si="3"/>
        <v/>
      </c>
      <c r="Y50" s="397">
        <f t="shared" si="10"/>
        <v>0</v>
      </c>
      <c r="Z50" s="397">
        <f t="shared" si="11"/>
        <v>0</v>
      </c>
      <c r="AA50" s="381" t="str">
        <f t="shared" si="4"/>
        <v>Not answered</v>
      </c>
      <c r="AB50" s="397">
        <f t="shared" si="12"/>
        <v>0</v>
      </c>
      <c r="AC50" s="397">
        <f t="shared" si="13"/>
        <v>0</v>
      </c>
      <c r="AD50" s="358">
        <v>0</v>
      </c>
      <c r="AE50" s="397">
        <f t="shared" si="14"/>
        <v>0</v>
      </c>
      <c r="AF50" s="397">
        <f t="shared" si="15"/>
        <v>0</v>
      </c>
      <c r="AG50" s="356">
        <f t="shared" si="5"/>
        <v>0</v>
      </c>
    </row>
    <row r="51" spans="1:33" x14ac:dyDescent="0.25">
      <c r="A51" s="275">
        <v>39</v>
      </c>
      <c r="B51" s="130"/>
      <c r="C51" s="130"/>
      <c r="D51" s="130"/>
      <c r="E51" s="131"/>
      <c r="F51" s="379"/>
      <c r="G51" s="155"/>
      <c r="H51" s="132">
        <v>0</v>
      </c>
      <c r="I51" s="388"/>
      <c r="J51" s="388"/>
      <c r="K51" s="380"/>
      <c r="L51" s="135"/>
      <c r="M51" s="310">
        <f>IF(G51="",0,VLOOKUP(G51,'Overview - Financial Statement'!$A$38:$B$52,2,FALSE))</f>
        <v>0</v>
      </c>
      <c r="N51" s="246">
        <f t="shared" si="6"/>
        <v>0</v>
      </c>
      <c r="O51" s="222">
        <f t="shared" si="1"/>
        <v>0</v>
      </c>
      <c r="P51" s="338"/>
      <c r="Q51" s="340"/>
      <c r="R51" s="354" t="s">
        <v>36</v>
      </c>
      <c r="S51" s="352"/>
      <c r="T51" s="381" t="str">
        <f t="shared" si="7"/>
        <v/>
      </c>
      <c r="U51" s="355" t="str">
        <f t="shared" si="8"/>
        <v/>
      </c>
      <c r="V51" s="381" t="str">
        <f t="shared" si="9"/>
        <v/>
      </c>
      <c r="W51" s="354" t="str">
        <f t="shared" si="2"/>
        <v/>
      </c>
      <c r="X51" s="352" t="str">
        <f t="shared" si="3"/>
        <v/>
      </c>
      <c r="Y51" s="397">
        <f t="shared" si="10"/>
        <v>0</v>
      </c>
      <c r="Z51" s="397">
        <f t="shared" si="11"/>
        <v>0</v>
      </c>
      <c r="AA51" s="381" t="str">
        <f t="shared" si="4"/>
        <v>Not answered</v>
      </c>
      <c r="AB51" s="397">
        <f t="shared" si="12"/>
        <v>0</v>
      </c>
      <c r="AC51" s="397">
        <f t="shared" si="13"/>
        <v>0</v>
      </c>
      <c r="AD51" s="358">
        <v>0</v>
      </c>
      <c r="AE51" s="397">
        <f t="shared" si="14"/>
        <v>0</v>
      </c>
      <c r="AF51" s="397">
        <f t="shared" si="15"/>
        <v>0</v>
      </c>
      <c r="AG51" s="356">
        <f t="shared" si="5"/>
        <v>0</v>
      </c>
    </row>
    <row r="52" spans="1:33" x14ac:dyDescent="0.25">
      <c r="A52" s="277">
        <v>40</v>
      </c>
      <c r="B52" s="133"/>
      <c r="C52" s="133"/>
      <c r="D52" s="133"/>
      <c r="E52" s="134"/>
      <c r="F52" s="379"/>
      <c r="G52" s="155"/>
      <c r="H52" s="132">
        <v>0</v>
      </c>
      <c r="I52" s="388"/>
      <c r="J52" s="388"/>
      <c r="K52" s="380"/>
      <c r="L52" s="135"/>
      <c r="M52" s="310">
        <f>IF(G52="",0,VLOOKUP(G52,'Overview - Financial Statement'!$A$38:$B$52,2,FALSE))</f>
        <v>0</v>
      </c>
      <c r="N52" s="246">
        <f t="shared" si="6"/>
        <v>0</v>
      </c>
      <c r="O52" s="222">
        <f t="shared" si="1"/>
        <v>0</v>
      </c>
      <c r="Q52" s="340"/>
      <c r="R52" s="354" t="s">
        <v>36</v>
      </c>
      <c r="S52" s="352"/>
      <c r="T52" s="381" t="str">
        <f t="shared" si="7"/>
        <v/>
      </c>
      <c r="U52" s="355" t="str">
        <f t="shared" si="8"/>
        <v/>
      </c>
      <c r="V52" s="381" t="str">
        <f t="shared" si="9"/>
        <v/>
      </c>
      <c r="W52" s="354" t="str">
        <f t="shared" si="2"/>
        <v/>
      </c>
      <c r="X52" s="352" t="str">
        <f t="shared" si="3"/>
        <v/>
      </c>
      <c r="Y52" s="397">
        <f t="shared" si="10"/>
        <v>0</v>
      </c>
      <c r="Z52" s="397">
        <f t="shared" si="11"/>
        <v>0</v>
      </c>
      <c r="AA52" s="381" t="str">
        <f t="shared" si="4"/>
        <v>Not answered</v>
      </c>
      <c r="AB52" s="397">
        <f t="shared" si="12"/>
        <v>0</v>
      </c>
      <c r="AC52" s="397">
        <f t="shared" si="13"/>
        <v>0</v>
      </c>
      <c r="AD52" s="358">
        <v>0</v>
      </c>
      <c r="AE52" s="397">
        <f t="shared" si="14"/>
        <v>0</v>
      </c>
      <c r="AF52" s="397">
        <f t="shared" si="15"/>
        <v>0</v>
      </c>
      <c r="AG52" s="356">
        <f t="shared" si="5"/>
        <v>0</v>
      </c>
    </row>
    <row r="53" spans="1:33" x14ac:dyDescent="0.25">
      <c r="A53" s="275">
        <v>41</v>
      </c>
      <c r="B53" s="130"/>
      <c r="C53" s="130"/>
      <c r="D53" s="130"/>
      <c r="E53" s="131"/>
      <c r="F53" s="379"/>
      <c r="G53" s="155"/>
      <c r="H53" s="132">
        <v>0</v>
      </c>
      <c r="I53" s="388"/>
      <c r="J53" s="388"/>
      <c r="K53" s="380"/>
      <c r="L53" s="135"/>
      <c r="M53" s="310">
        <f>IF(G53="",0,VLOOKUP(G53,'Overview - Financial Statement'!$A$38:$B$52,2,FALSE))</f>
        <v>0</v>
      </c>
      <c r="N53" s="246">
        <f t="shared" si="6"/>
        <v>0</v>
      </c>
      <c r="O53" s="222">
        <f t="shared" si="1"/>
        <v>0</v>
      </c>
      <c r="Q53" s="340"/>
      <c r="R53" s="354" t="s">
        <v>36</v>
      </c>
      <c r="S53" s="352"/>
      <c r="T53" s="381" t="str">
        <f t="shared" si="7"/>
        <v/>
      </c>
      <c r="U53" s="355" t="str">
        <f t="shared" si="8"/>
        <v/>
      </c>
      <c r="V53" s="381" t="str">
        <f t="shared" si="9"/>
        <v/>
      </c>
      <c r="W53" s="354" t="str">
        <f t="shared" si="2"/>
        <v/>
      </c>
      <c r="X53" s="352" t="str">
        <f t="shared" si="3"/>
        <v/>
      </c>
      <c r="Y53" s="397">
        <f t="shared" si="10"/>
        <v>0</v>
      </c>
      <c r="Z53" s="397">
        <f t="shared" si="11"/>
        <v>0</v>
      </c>
      <c r="AA53" s="381" t="str">
        <f t="shared" si="4"/>
        <v>Not answered</v>
      </c>
      <c r="AB53" s="397">
        <f t="shared" si="12"/>
        <v>0</v>
      </c>
      <c r="AC53" s="397">
        <f t="shared" si="13"/>
        <v>0</v>
      </c>
      <c r="AD53" s="358">
        <v>0</v>
      </c>
      <c r="AE53" s="397">
        <f t="shared" si="14"/>
        <v>0</v>
      </c>
      <c r="AF53" s="397">
        <f t="shared" si="15"/>
        <v>0</v>
      </c>
      <c r="AG53" s="356">
        <f t="shared" si="5"/>
        <v>0</v>
      </c>
    </row>
    <row r="54" spans="1:33" x14ac:dyDescent="0.25">
      <c r="A54" s="277">
        <v>42</v>
      </c>
      <c r="B54" s="133"/>
      <c r="C54" s="133"/>
      <c r="D54" s="133"/>
      <c r="E54" s="134"/>
      <c r="F54" s="379"/>
      <c r="G54" s="155"/>
      <c r="H54" s="132">
        <v>0</v>
      </c>
      <c r="I54" s="388"/>
      <c r="J54" s="388"/>
      <c r="K54" s="380"/>
      <c r="L54" s="135"/>
      <c r="M54" s="310">
        <f>IF(G54="",0,VLOOKUP(G54,'Overview - Financial Statement'!$A$38:$B$52,2,FALSE))</f>
        <v>0</v>
      </c>
      <c r="N54" s="246">
        <f t="shared" si="6"/>
        <v>0</v>
      </c>
      <c r="O54" s="222">
        <f t="shared" si="1"/>
        <v>0</v>
      </c>
      <c r="Q54" s="340"/>
      <c r="R54" s="354" t="s">
        <v>36</v>
      </c>
      <c r="S54" s="352"/>
      <c r="T54" s="381" t="str">
        <f t="shared" si="7"/>
        <v/>
      </c>
      <c r="U54" s="355" t="str">
        <f t="shared" si="8"/>
        <v/>
      </c>
      <c r="V54" s="381" t="str">
        <f t="shared" si="9"/>
        <v/>
      </c>
      <c r="W54" s="354" t="str">
        <f t="shared" si="2"/>
        <v/>
      </c>
      <c r="X54" s="352" t="str">
        <f t="shared" si="3"/>
        <v/>
      </c>
      <c r="Y54" s="397">
        <f t="shared" si="10"/>
        <v>0</v>
      </c>
      <c r="Z54" s="397">
        <f t="shared" si="11"/>
        <v>0</v>
      </c>
      <c r="AA54" s="381" t="str">
        <f t="shared" si="4"/>
        <v>Not answered</v>
      </c>
      <c r="AB54" s="397">
        <f t="shared" si="12"/>
        <v>0</v>
      </c>
      <c r="AC54" s="397">
        <f t="shared" si="13"/>
        <v>0</v>
      </c>
      <c r="AD54" s="358">
        <v>0</v>
      </c>
      <c r="AE54" s="397">
        <f t="shared" si="14"/>
        <v>0</v>
      </c>
      <c r="AF54" s="397">
        <f t="shared" si="15"/>
        <v>0</v>
      </c>
      <c r="AG54" s="356">
        <f t="shared" si="5"/>
        <v>0</v>
      </c>
    </row>
    <row r="55" spans="1:33" x14ac:dyDescent="0.25">
      <c r="A55" s="275">
        <v>43</v>
      </c>
      <c r="B55" s="130"/>
      <c r="C55" s="130"/>
      <c r="D55" s="130"/>
      <c r="E55" s="131"/>
      <c r="F55" s="379"/>
      <c r="G55" s="155"/>
      <c r="H55" s="132">
        <v>0</v>
      </c>
      <c r="I55" s="388"/>
      <c r="J55" s="388"/>
      <c r="K55" s="380"/>
      <c r="L55" s="135"/>
      <c r="M55" s="310">
        <f>IF(G55="",0,VLOOKUP(G55,'Overview - Financial Statement'!$A$38:$B$52,2,FALSE))</f>
        <v>0</v>
      </c>
      <c r="N55" s="246">
        <f t="shared" si="6"/>
        <v>0</v>
      </c>
      <c r="O55" s="222">
        <f t="shared" si="1"/>
        <v>0</v>
      </c>
      <c r="Q55" s="340"/>
      <c r="R55" s="354" t="s">
        <v>36</v>
      </c>
      <c r="S55" s="352"/>
      <c r="T55" s="381" t="str">
        <f t="shared" si="7"/>
        <v/>
      </c>
      <c r="U55" s="355" t="str">
        <f t="shared" si="8"/>
        <v/>
      </c>
      <c r="V55" s="381" t="str">
        <f t="shared" si="9"/>
        <v/>
      </c>
      <c r="W55" s="354" t="str">
        <f t="shared" si="2"/>
        <v/>
      </c>
      <c r="X55" s="352" t="str">
        <f t="shared" si="3"/>
        <v/>
      </c>
      <c r="Y55" s="397">
        <f t="shared" si="10"/>
        <v>0</v>
      </c>
      <c r="Z55" s="397">
        <f t="shared" si="11"/>
        <v>0</v>
      </c>
      <c r="AA55" s="381" t="str">
        <f t="shared" si="4"/>
        <v>Not answered</v>
      </c>
      <c r="AB55" s="397">
        <f t="shared" si="12"/>
        <v>0</v>
      </c>
      <c r="AC55" s="397">
        <f t="shared" si="13"/>
        <v>0</v>
      </c>
      <c r="AD55" s="358">
        <v>0</v>
      </c>
      <c r="AE55" s="397">
        <f t="shared" si="14"/>
        <v>0</v>
      </c>
      <c r="AF55" s="397">
        <f t="shared" si="15"/>
        <v>0</v>
      </c>
      <c r="AG55" s="356">
        <f t="shared" si="5"/>
        <v>0</v>
      </c>
    </row>
    <row r="56" spans="1:33" x14ac:dyDescent="0.25">
      <c r="A56" s="277">
        <v>44</v>
      </c>
      <c r="B56" s="133"/>
      <c r="C56" s="133"/>
      <c r="D56" s="133"/>
      <c r="E56" s="134"/>
      <c r="F56" s="379"/>
      <c r="G56" s="155"/>
      <c r="H56" s="132">
        <v>0</v>
      </c>
      <c r="I56" s="388"/>
      <c r="J56" s="388"/>
      <c r="K56" s="380"/>
      <c r="L56" s="135"/>
      <c r="M56" s="310">
        <f>IF(G56="",0,VLOOKUP(G56,'Overview - Financial Statement'!$A$38:$B$52,2,FALSE))</f>
        <v>0</v>
      </c>
      <c r="N56" s="246">
        <f t="shared" si="6"/>
        <v>0</v>
      </c>
      <c r="O56" s="222">
        <f t="shared" si="1"/>
        <v>0</v>
      </c>
      <c r="Q56" s="340"/>
      <c r="R56" s="354" t="s">
        <v>36</v>
      </c>
      <c r="S56" s="352"/>
      <c r="T56" s="381" t="str">
        <f t="shared" si="7"/>
        <v/>
      </c>
      <c r="U56" s="355" t="str">
        <f t="shared" si="8"/>
        <v/>
      </c>
      <c r="V56" s="381" t="str">
        <f t="shared" si="9"/>
        <v/>
      </c>
      <c r="W56" s="354" t="str">
        <f t="shared" si="2"/>
        <v/>
      </c>
      <c r="X56" s="352" t="str">
        <f t="shared" si="3"/>
        <v/>
      </c>
      <c r="Y56" s="397">
        <f t="shared" si="10"/>
        <v>0</v>
      </c>
      <c r="Z56" s="397">
        <f t="shared" si="11"/>
        <v>0</v>
      </c>
      <c r="AA56" s="381" t="str">
        <f t="shared" si="4"/>
        <v>Not answered</v>
      </c>
      <c r="AB56" s="397">
        <f t="shared" si="12"/>
        <v>0</v>
      </c>
      <c r="AC56" s="397">
        <f t="shared" si="13"/>
        <v>0</v>
      </c>
      <c r="AD56" s="358">
        <v>0</v>
      </c>
      <c r="AE56" s="397">
        <f t="shared" si="14"/>
        <v>0</v>
      </c>
      <c r="AF56" s="397">
        <f t="shared" si="15"/>
        <v>0</v>
      </c>
      <c r="AG56" s="356">
        <f t="shared" si="5"/>
        <v>0</v>
      </c>
    </row>
    <row r="57" spans="1:33" x14ac:dyDescent="0.25">
      <c r="A57" s="275">
        <v>45</v>
      </c>
      <c r="B57" s="130"/>
      <c r="C57" s="130"/>
      <c r="D57" s="130"/>
      <c r="E57" s="131"/>
      <c r="F57" s="379"/>
      <c r="G57" s="155"/>
      <c r="H57" s="132">
        <v>0</v>
      </c>
      <c r="I57" s="388"/>
      <c r="J57" s="388"/>
      <c r="K57" s="380"/>
      <c r="L57" s="135"/>
      <c r="M57" s="310">
        <f>IF(G57="",0,VLOOKUP(G57,'Overview - Financial Statement'!$A$38:$B$52,2,FALSE))</f>
        <v>0</v>
      </c>
      <c r="N57" s="246">
        <f t="shared" si="6"/>
        <v>0</v>
      </c>
      <c r="O57" s="222">
        <f t="shared" si="1"/>
        <v>0</v>
      </c>
      <c r="Q57" s="340"/>
      <c r="R57" s="354" t="s">
        <v>36</v>
      </c>
      <c r="S57" s="352"/>
      <c r="T57" s="381" t="str">
        <f t="shared" si="7"/>
        <v/>
      </c>
      <c r="U57" s="355" t="str">
        <f t="shared" si="8"/>
        <v/>
      </c>
      <c r="V57" s="381" t="str">
        <f t="shared" si="9"/>
        <v/>
      </c>
      <c r="W57" s="354" t="str">
        <f t="shared" si="2"/>
        <v/>
      </c>
      <c r="X57" s="352" t="str">
        <f t="shared" si="3"/>
        <v/>
      </c>
      <c r="Y57" s="397">
        <f t="shared" si="10"/>
        <v>0</v>
      </c>
      <c r="Z57" s="397">
        <f t="shared" si="11"/>
        <v>0</v>
      </c>
      <c r="AA57" s="381" t="str">
        <f t="shared" si="4"/>
        <v>Not answered</v>
      </c>
      <c r="AB57" s="397">
        <f t="shared" si="12"/>
        <v>0</v>
      </c>
      <c r="AC57" s="397">
        <f t="shared" si="13"/>
        <v>0</v>
      </c>
      <c r="AD57" s="358">
        <v>0</v>
      </c>
      <c r="AE57" s="397">
        <f t="shared" si="14"/>
        <v>0</v>
      </c>
      <c r="AF57" s="397">
        <f t="shared" si="15"/>
        <v>0</v>
      </c>
      <c r="AG57" s="356">
        <f t="shared" si="5"/>
        <v>0</v>
      </c>
    </row>
    <row r="58" spans="1:33" x14ac:dyDescent="0.25">
      <c r="A58" s="277">
        <v>46</v>
      </c>
      <c r="B58" s="133"/>
      <c r="C58" s="133"/>
      <c r="D58" s="133"/>
      <c r="E58" s="134"/>
      <c r="F58" s="379"/>
      <c r="G58" s="155"/>
      <c r="H58" s="132">
        <v>0</v>
      </c>
      <c r="I58" s="388"/>
      <c r="J58" s="388"/>
      <c r="K58" s="380"/>
      <c r="L58" s="135"/>
      <c r="M58" s="310">
        <f>IF(G58="",0,VLOOKUP(G58,'Overview - Financial Statement'!$A$38:$B$52,2,FALSE))</f>
        <v>0</v>
      </c>
      <c r="N58" s="246">
        <f t="shared" si="6"/>
        <v>0</v>
      </c>
      <c r="O58" s="222">
        <f t="shared" si="1"/>
        <v>0</v>
      </c>
      <c r="Q58" s="340"/>
      <c r="R58" s="354" t="s">
        <v>36</v>
      </c>
      <c r="S58" s="352"/>
      <c r="T58" s="381" t="str">
        <f t="shared" si="7"/>
        <v/>
      </c>
      <c r="U58" s="355" t="str">
        <f t="shared" si="8"/>
        <v/>
      </c>
      <c r="V58" s="381" t="str">
        <f t="shared" si="9"/>
        <v/>
      </c>
      <c r="W58" s="354" t="str">
        <f t="shared" si="2"/>
        <v/>
      </c>
      <c r="X58" s="352" t="str">
        <f t="shared" si="3"/>
        <v/>
      </c>
      <c r="Y58" s="397">
        <f t="shared" si="10"/>
        <v>0</v>
      </c>
      <c r="Z58" s="397">
        <f t="shared" si="11"/>
        <v>0</v>
      </c>
      <c r="AA58" s="381" t="str">
        <f t="shared" si="4"/>
        <v>Not answered</v>
      </c>
      <c r="AB58" s="397">
        <f t="shared" si="12"/>
        <v>0</v>
      </c>
      <c r="AC58" s="397">
        <f t="shared" si="13"/>
        <v>0</v>
      </c>
      <c r="AD58" s="358">
        <v>0</v>
      </c>
      <c r="AE58" s="397">
        <f t="shared" si="14"/>
        <v>0</v>
      </c>
      <c r="AF58" s="397">
        <f t="shared" si="15"/>
        <v>0</v>
      </c>
      <c r="AG58" s="356">
        <f t="shared" si="5"/>
        <v>0</v>
      </c>
    </row>
    <row r="59" spans="1:33" x14ac:dyDescent="0.25">
      <c r="A59" s="275">
        <v>47</v>
      </c>
      <c r="B59" s="130"/>
      <c r="C59" s="130"/>
      <c r="D59" s="130"/>
      <c r="E59" s="131"/>
      <c r="F59" s="379"/>
      <c r="G59" s="155"/>
      <c r="H59" s="132">
        <v>0</v>
      </c>
      <c r="I59" s="388"/>
      <c r="J59" s="388"/>
      <c r="K59" s="380"/>
      <c r="L59" s="135"/>
      <c r="M59" s="310">
        <f>IF(G59="",0,VLOOKUP(G59,'Overview - Financial Statement'!$A$38:$B$52,2,FALSE))</f>
        <v>0</v>
      </c>
      <c r="N59" s="246">
        <f t="shared" si="6"/>
        <v>0</v>
      </c>
      <c r="O59" s="222">
        <f t="shared" si="1"/>
        <v>0</v>
      </c>
      <c r="Q59" s="340"/>
      <c r="R59" s="354" t="s">
        <v>36</v>
      </c>
      <c r="S59" s="352"/>
      <c r="T59" s="381" t="str">
        <f t="shared" si="7"/>
        <v/>
      </c>
      <c r="U59" s="355" t="str">
        <f t="shared" si="8"/>
        <v/>
      </c>
      <c r="V59" s="381" t="str">
        <f t="shared" si="9"/>
        <v/>
      </c>
      <c r="W59" s="354" t="str">
        <f t="shared" si="2"/>
        <v/>
      </c>
      <c r="X59" s="352" t="str">
        <f t="shared" si="3"/>
        <v/>
      </c>
      <c r="Y59" s="397">
        <f t="shared" si="10"/>
        <v>0</v>
      </c>
      <c r="Z59" s="397">
        <f t="shared" si="11"/>
        <v>0</v>
      </c>
      <c r="AA59" s="381" t="str">
        <f t="shared" si="4"/>
        <v>Not answered</v>
      </c>
      <c r="AB59" s="397">
        <f t="shared" si="12"/>
        <v>0</v>
      </c>
      <c r="AC59" s="397">
        <f t="shared" si="13"/>
        <v>0</v>
      </c>
      <c r="AD59" s="358">
        <v>0</v>
      </c>
      <c r="AE59" s="397">
        <f t="shared" si="14"/>
        <v>0</v>
      </c>
      <c r="AF59" s="397">
        <f t="shared" si="15"/>
        <v>0</v>
      </c>
      <c r="AG59" s="356">
        <f t="shared" si="5"/>
        <v>0</v>
      </c>
    </row>
    <row r="60" spans="1:33" x14ac:dyDescent="0.25">
      <c r="A60" s="277">
        <v>48</v>
      </c>
      <c r="B60" s="133"/>
      <c r="C60" s="133"/>
      <c r="D60" s="133"/>
      <c r="E60" s="134"/>
      <c r="F60" s="379"/>
      <c r="G60" s="155"/>
      <c r="H60" s="132">
        <v>0</v>
      </c>
      <c r="I60" s="388"/>
      <c r="J60" s="388"/>
      <c r="K60" s="380"/>
      <c r="L60" s="135"/>
      <c r="M60" s="310">
        <f>IF(G60="",0,VLOOKUP(G60,'Overview - Financial Statement'!$A$38:$B$52,2,FALSE))</f>
        <v>0</v>
      </c>
      <c r="N60" s="246">
        <f t="shared" si="6"/>
        <v>0</v>
      </c>
      <c r="O60" s="222">
        <f t="shared" si="1"/>
        <v>0</v>
      </c>
      <c r="Q60" s="340"/>
      <c r="R60" s="354" t="s">
        <v>36</v>
      </c>
      <c r="S60" s="352"/>
      <c r="T60" s="381" t="str">
        <f t="shared" si="7"/>
        <v/>
      </c>
      <c r="U60" s="355" t="str">
        <f t="shared" si="8"/>
        <v/>
      </c>
      <c r="V60" s="381" t="str">
        <f t="shared" si="9"/>
        <v/>
      </c>
      <c r="W60" s="354" t="str">
        <f t="shared" si="2"/>
        <v/>
      </c>
      <c r="X60" s="352" t="str">
        <f t="shared" si="3"/>
        <v/>
      </c>
      <c r="Y60" s="397">
        <f t="shared" si="10"/>
        <v>0</v>
      </c>
      <c r="Z60" s="397">
        <f t="shared" si="11"/>
        <v>0</v>
      </c>
      <c r="AA60" s="381" t="str">
        <f t="shared" si="4"/>
        <v>Not answered</v>
      </c>
      <c r="AB60" s="397">
        <f t="shared" si="12"/>
        <v>0</v>
      </c>
      <c r="AC60" s="397">
        <f t="shared" si="13"/>
        <v>0</v>
      </c>
      <c r="AD60" s="358">
        <v>0</v>
      </c>
      <c r="AE60" s="397">
        <f t="shared" si="14"/>
        <v>0</v>
      </c>
      <c r="AF60" s="397">
        <f t="shared" si="15"/>
        <v>0</v>
      </c>
      <c r="AG60" s="356">
        <f t="shared" si="5"/>
        <v>0</v>
      </c>
    </row>
    <row r="61" spans="1:33" x14ac:dyDescent="0.25">
      <c r="A61" s="275">
        <v>49</v>
      </c>
      <c r="B61" s="130"/>
      <c r="C61" s="130"/>
      <c r="D61" s="130"/>
      <c r="E61" s="131"/>
      <c r="F61" s="379"/>
      <c r="G61" s="155"/>
      <c r="H61" s="132">
        <v>0</v>
      </c>
      <c r="I61" s="388"/>
      <c r="J61" s="388"/>
      <c r="K61" s="380"/>
      <c r="L61" s="135"/>
      <c r="M61" s="310">
        <f>IF(G61="",0,VLOOKUP(G61,'Overview - Financial Statement'!$A$38:$B$52,2,FALSE))</f>
        <v>0</v>
      </c>
      <c r="N61" s="246">
        <f t="shared" si="6"/>
        <v>0</v>
      </c>
      <c r="O61" s="222">
        <f t="shared" si="1"/>
        <v>0</v>
      </c>
      <c r="Q61" s="340"/>
      <c r="R61" s="354" t="s">
        <v>36</v>
      </c>
      <c r="S61" s="352"/>
      <c r="T61" s="381" t="str">
        <f t="shared" si="7"/>
        <v/>
      </c>
      <c r="U61" s="355" t="str">
        <f t="shared" si="8"/>
        <v/>
      </c>
      <c r="V61" s="381" t="str">
        <f t="shared" si="9"/>
        <v/>
      </c>
      <c r="W61" s="354" t="str">
        <f t="shared" si="2"/>
        <v/>
      </c>
      <c r="X61" s="352" t="str">
        <f t="shared" si="3"/>
        <v/>
      </c>
      <c r="Y61" s="397">
        <f t="shared" si="10"/>
        <v>0</v>
      </c>
      <c r="Z61" s="397">
        <f t="shared" si="11"/>
        <v>0</v>
      </c>
      <c r="AA61" s="381" t="str">
        <f t="shared" si="4"/>
        <v>Not answered</v>
      </c>
      <c r="AB61" s="397">
        <f t="shared" si="12"/>
        <v>0</v>
      </c>
      <c r="AC61" s="397">
        <f t="shared" si="13"/>
        <v>0</v>
      </c>
      <c r="AD61" s="358">
        <v>0</v>
      </c>
      <c r="AE61" s="397">
        <f t="shared" si="14"/>
        <v>0</v>
      </c>
      <c r="AF61" s="397">
        <f t="shared" si="15"/>
        <v>0</v>
      </c>
      <c r="AG61" s="356">
        <f t="shared" si="5"/>
        <v>0</v>
      </c>
    </row>
    <row r="62" spans="1:33" x14ac:dyDescent="0.25">
      <c r="A62" s="277">
        <v>50</v>
      </c>
      <c r="B62" s="133"/>
      <c r="C62" s="133"/>
      <c r="D62" s="133"/>
      <c r="E62" s="134"/>
      <c r="F62" s="379"/>
      <c r="G62" s="155"/>
      <c r="H62" s="132">
        <v>0</v>
      </c>
      <c r="I62" s="388"/>
      <c r="J62" s="388"/>
      <c r="K62" s="380"/>
      <c r="L62" s="135"/>
      <c r="M62" s="310">
        <f>IF(G62="",0,VLOOKUP(G62,'Overview - Financial Statement'!$A$38:$B$52,2,FALSE))</f>
        <v>0</v>
      </c>
      <c r="N62" s="246">
        <f t="shared" si="6"/>
        <v>0</v>
      </c>
      <c r="O62" s="222">
        <f t="shared" si="1"/>
        <v>0</v>
      </c>
      <c r="Q62" s="340"/>
      <c r="R62" s="354" t="s">
        <v>36</v>
      </c>
      <c r="S62" s="352"/>
      <c r="T62" s="381" t="str">
        <f t="shared" si="7"/>
        <v/>
      </c>
      <c r="U62" s="355" t="str">
        <f t="shared" si="8"/>
        <v/>
      </c>
      <c r="V62" s="381" t="str">
        <f t="shared" si="9"/>
        <v/>
      </c>
      <c r="W62" s="354" t="str">
        <f t="shared" si="2"/>
        <v/>
      </c>
      <c r="X62" s="352" t="str">
        <f t="shared" si="3"/>
        <v/>
      </c>
      <c r="Y62" s="397">
        <f t="shared" si="10"/>
        <v>0</v>
      </c>
      <c r="Z62" s="397">
        <f t="shared" si="11"/>
        <v>0</v>
      </c>
      <c r="AA62" s="381" t="str">
        <f t="shared" si="4"/>
        <v>Not answered</v>
      </c>
      <c r="AB62" s="397">
        <f t="shared" si="12"/>
        <v>0</v>
      </c>
      <c r="AC62" s="397">
        <f t="shared" si="13"/>
        <v>0</v>
      </c>
      <c r="AD62" s="358">
        <v>0</v>
      </c>
      <c r="AE62" s="397">
        <f t="shared" si="14"/>
        <v>0</v>
      </c>
      <c r="AF62" s="397">
        <f t="shared" si="15"/>
        <v>0</v>
      </c>
      <c r="AG62" s="356">
        <f t="shared" si="5"/>
        <v>0</v>
      </c>
    </row>
    <row r="63" spans="1:33" x14ac:dyDescent="0.25">
      <c r="A63" s="275">
        <v>51</v>
      </c>
      <c r="B63" s="130"/>
      <c r="C63" s="130"/>
      <c r="D63" s="130"/>
      <c r="E63" s="131"/>
      <c r="F63" s="379"/>
      <c r="G63" s="155"/>
      <c r="H63" s="132">
        <v>0</v>
      </c>
      <c r="I63" s="388"/>
      <c r="J63" s="388"/>
      <c r="K63" s="380"/>
      <c r="L63" s="135"/>
      <c r="M63" s="310">
        <f>IF(G63="",0,VLOOKUP(G63,'Overview - Financial Statement'!$A$38:$B$52,2,FALSE))</f>
        <v>0</v>
      </c>
      <c r="N63" s="246">
        <f t="shared" si="6"/>
        <v>0</v>
      </c>
      <c r="O63" s="222">
        <f t="shared" si="1"/>
        <v>0</v>
      </c>
      <c r="Q63" s="340"/>
      <c r="R63" s="354" t="s">
        <v>36</v>
      </c>
      <c r="S63" s="352"/>
      <c r="T63" s="381" t="str">
        <f t="shared" si="7"/>
        <v/>
      </c>
      <c r="U63" s="355" t="str">
        <f t="shared" si="8"/>
        <v/>
      </c>
      <c r="V63" s="381" t="str">
        <f t="shared" si="9"/>
        <v/>
      </c>
      <c r="W63" s="354" t="str">
        <f t="shared" si="2"/>
        <v/>
      </c>
      <c r="X63" s="352" t="str">
        <f t="shared" si="3"/>
        <v/>
      </c>
      <c r="Y63" s="397">
        <f t="shared" si="10"/>
        <v>0</v>
      </c>
      <c r="Z63" s="397">
        <f t="shared" si="11"/>
        <v>0</v>
      </c>
      <c r="AA63" s="381" t="str">
        <f t="shared" si="4"/>
        <v>Not answered</v>
      </c>
      <c r="AB63" s="397">
        <f t="shared" si="12"/>
        <v>0</v>
      </c>
      <c r="AC63" s="397">
        <f t="shared" si="13"/>
        <v>0</v>
      </c>
      <c r="AD63" s="358">
        <v>0</v>
      </c>
      <c r="AE63" s="397">
        <f t="shared" si="14"/>
        <v>0</v>
      </c>
      <c r="AF63" s="397">
        <f t="shared" si="15"/>
        <v>0</v>
      </c>
      <c r="AG63" s="356">
        <f t="shared" si="5"/>
        <v>0</v>
      </c>
    </row>
    <row r="64" spans="1:33" x14ac:dyDescent="0.25">
      <c r="A64" s="277">
        <v>52</v>
      </c>
      <c r="B64" s="133"/>
      <c r="C64" s="133"/>
      <c r="D64" s="133"/>
      <c r="E64" s="134"/>
      <c r="F64" s="379"/>
      <c r="G64" s="155"/>
      <c r="H64" s="132">
        <v>0</v>
      </c>
      <c r="I64" s="388"/>
      <c r="J64" s="388"/>
      <c r="K64" s="380"/>
      <c r="L64" s="135"/>
      <c r="M64" s="310">
        <f>IF(G64="",0,VLOOKUP(G64,'Overview - Financial Statement'!$A$38:$B$52,2,FALSE))</f>
        <v>0</v>
      </c>
      <c r="N64" s="246">
        <f t="shared" si="6"/>
        <v>0</v>
      </c>
      <c r="O64" s="222">
        <f t="shared" si="1"/>
        <v>0</v>
      </c>
      <c r="Q64" s="340"/>
      <c r="R64" s="354" t="s">
        <v>36</v>
      </c>
      <c r="S64" s="352"/>
      <c r="T64" s="381" t="str">
        <f t="shared" si="7"/>
        <v/>
      </c>
      <c r="U64" s="355" t="str">
        <f t="shared" si="8"/>
        <v/>
      </c>
      <c r="V64" s="381" t="str">
        <f t="shared" si="9"/>
        <v/>
      </c>
      <c r="W64" s="354" t="str">
        <f t="shared" si="2"/>
        <v/>
      </c>
      <c r="X64" s="352" t="str">
        <f t="shared" si="3"/>
        <v/>
      </c>
      <c r="Y64" s="397">
        <f t="shared" si="10"/>
        <v>0</v>
      </c>
      <c r="Z64" s="397">
        <f t="shared" si="11"/>
        <v>0</v>
      </c>
      <c r="AA64" s="381" t="str">
        <f t="shared" si="4"/>
        <v>Not answered</v>
      </c>
      <c r="AB64" s="397">
        <f t="shared" si="12"/>
        <v>0</v>
      </c>
      <c r="AC64" s="397">
        <f t="shared" si="13"/>
        <v>0</v>
      </c>
      <c r="AD64" s="358">
        <v>0</v>
      </c>
      <c r="AE64" s="397">
        <f t="shared" si="14"/>
        <v>0</v>
      </c>
      <c r="AF64" s="397">
        <f t="shared" si="15"/>
        <v>0</v>
      </c>
      <c r="AG64" s="356">
        <f t="shared" si="5"/>
        <v>0</v>
      </c>
    </row>
    <row r="65" spans="1:33" x14ac:dyDescent="0.25">
      <c r="A65" s="275">
        <v>53</v>
      </c>
      <c r="B65" s="130"/>
      <c r="C65" s="130"/>
      <c r="D65" s="130"/>
      <c r="E65" s="131"/>
      <c r="F65" s="379"/>
      <c r="G65" s="155"/>
      <c r="H65" s="132">
        <v>0</v>
      </c>
      <c r="I65" s="388"/>
      <c r="J65" s="388"/>
      <c r="K65" s="380"/>
      <c r="L65" s="135"/>
      <c r="M65" s="310">
        <f>IF(G65="",0,VLOOKUP(G65,'Overview - Financial Statement'!$A$38:$B$52,2,FALSE))</f>
        <v>0</v>
      </c>
      <c r="N65" s="246">
        <f t="shared" si="6"/>
        <v>0</v>
      </c>
      <c r="O65" s="222">
        <f t="shared" si="1"/>
        <v>0</v>
      </c>
      <c r="Q65" s="340"/>
      <c r="R65" s="354" t="s">
        <v>36</v>
      </c>
      <c r="S65" s="352"/>
      <c r="T65" s="381" t="str">
        <f t="shared" si="7"/>
        <v/>
      </c>
      <c r="U65" s="355" t="str">
        <f t="shared" si="8"/>
        <v/>
      </c>
      <c r="V65" s="381" t="str">
        <f t="shared" si="9"/>
        <v/>
      </c>
      <c r="W65" s="354" t="str">
        <f t="shared" si="2"/>
        <v/>
      </c>
      <c r="X65" s="352" t="str">
        <f t="shared" si="3"/>
        <v/>
      </c>
      <c r="Y65" s="397">
        <f t="shared" si="10"/>
        <v>0</v>
      </c>
      <c r="Z65" s="397">
        <f t="shared" si="11"/>
        <v>0</v>
      </c>
      <c r="AA65" s="381" t="str">
        <f t="shared" si="4"/>
        <v>Not answered</v>
      </c>
      <c r="AB65" s="397">
        <f t="shared" si="12"/>
        <v>0</v>
      </c>
      <c r="AC65" s="397">
        <f t="shared" si="13"/>
        <v>0</v>
      </c>
      <c r="AD65" s="358">
        <v>0</v>
      </c>
      <c r="AE65" s="397">
        <f t="shared" si="14"/>
        <v>0</v>
      </c>
      <c r="AF65" s="397">
        <f t="shared" si="15"/>
        <v>0</v>
      </c>
      <c r="AG65" s="356">
        <f t="shared" si="5"/>
        <v>0</v>
      </c>
    </row>
    <row r="66" spans="1:33" x14ac:dyDescent="0.25">
      <c r="A66" s="277">
        <v>54</v>
      </c>
      <c r="B66" s="133"/>
      <c r="C66" s="133"/>
      <c r="D66" s="133"/>
      <c r="E66" s="134"/>
      <c r="F66" s="379"/>
      <c r="G66" s="155"/>
      <c r="H66" s="132">
        <v>0</v>
      </c>
      <c r="I66" s="388"/>
      <c r="J66" s="388"/>
      <c r="K66" s="380"/>
      <c r="L66" s="135"/>
      <c r="M66" s="310">
        <f>IF(G66="",0,VLOOKUP(G66,'Overview - Financial Statement'!$A$38:$B$52,2,FALSE))</f>
        <v>0</v>
      </c>
      <c r="N66" s="246">
        <f t="shared" si="6"/>
        <v>0</v>
      </c>
      <c r="O66" s="222">
        <f t="shared" si="1"/>
        <v>0</v>
      </c>
      <c r="Q66" s="340"/>
      <c r="R66" s="354" t="s">
        <v>36</v>
      </c>
      <c r="S66" s="352"/>
      <c r="T66" s="381" t="str">
        <f t="shared" si="7"/>
        <v/>
      </c>
      <c r="U66" s="355" t="str">
        <f t="shared" si="8"/>
        <v/>
      </c>
      <c r="V66" s="381" t="str">
        <f t="shared" si="9"/>
        <v/>
      </c>
      <c r="W66" s="354" t="str">
        <f t="shared" si="2"/>
        <v/>
      </c>
      <c r="X66" s="352" t="str">
        <f t="shared" si="3"/>
        <v/>
      </c>
      <c r="Y66" s="397">
        <f t="shared" si="10"/>
        <v>0</v>
      </c>
      <c r="Z66" s="397">
        <f t="shared" si="11"/>
        <v>0</v>
      </c>
      <c r="AA66" s="381" t="str">
        <f t="shared" si="4"/>
        <v>Not answered</v>
      </c>
      <c r="AB66" s="397">
        <f t="shared" si="12"/>
        <v>0</v>
      </c>
      <c r="AC66" s="397">
        <f t="shared" si="13"/>
        <v>0</v>
      </c>
      <c r="AD66" s="358">
        <v>0</v>
      </c>
      <c r="AE66" s="397">
        <f t="shared" si="14"/>
        <v>0</v>
      </c>
      <c r="AF66" s="397">
        <f t="shared" si="15"/>
        <v>0</v>
      </c>
      <c r="AG66" s="356">
        <f t="shared" si="5"/>
        <v>0</v>
      </c>
    </row>
    <row r="67" spans="1:33" x14ac:dyDescent="0.25">
      <c r="A67" s="275">
        <v>55</v>
      </c>
      <c r="B67" s="130"/>
      <c r="C67" s="130"/>
      <c r="D67" s="130"/>
      <c r="E67" s="131"/>
      <c r="F67" s="379"/>
      <c r="G67" s="155"/>
      <c r="H67" s="132">
        <v>0</v>
      </c>
      <c r="I67" s="388"/>
      <c r="J67" s="388"/>
      <c r="K67" s="380"/>
      <c r="L67" s="135"/>
      <c r="M67" s="310">
        <f>IF(G67="",0,VLOOKUP(G67,'Overview - Financial Statement'!$A$38:$B$52,2,FALSE))</f>
        <v>0</v>
      </c>
      <c r="N67" s="246">
        <f t="shared" si="6"/>
        <v>0</v>
      </c>
      <c r="O67" s="222">
        <f t="shared" si="1"/>
        <v>0</v>
      </c>
      <c r="Q67" s="340"/>
      <c r="R67" s="354" t="s">
        <v>36</v>
      </c>
      <c r="S67" s="352"/>
      <c r="T67" s="381" t="str">
        <f t="shared" si="7"/>
        <v/>
      </c>
      <c r="U67" s="355" t="str">
        <f t="shared" si="8"/>
        <v/>
      </c>
      <c r="V67" s="381" t="str">
        <f t="shared" si="9"/>
        <v/>
      </c>
      <c r="W67" s="354" t="str">
        <f t="shared" si="2"/>
        <v/>
      </c>
      <c r="X67" s="352" t="str">
        <f t="shared" si="3"/>
        <v/>
      </c>
      <c r="Y67" s="397">
        <f t="shared" si="10"/>
        <v>0</v>
      </c>
      <c r="Z67" s="397">
        <f t="shared" si="11"/>
        <v>0</v>
      </c>
      <c r="AA67" s="381" t="str">
        <f t="shared" si="4"/>
        <v>Not answered</v>
      </c>
      <c r="AB67" s="397">
        <f t="shared" si="12"/>
        <v>0</v>
      </c>
      <c r="AC67" s="397">
        <f t="shared" si="13"/>
        <v>0</v>
      </c>
      <c r="AD67" s="358">
        <v>0</v>
      </c>
      <c r="AE67" s="397">
        <f t="shared" si="14"/>
        <v>0</v>
      </c>
      <c r="AF67" s="397">
        <f t="shared" si="15"/>
        <v>0</v>
      </c>
      <c r="AG67" s="356">
        <f t="shared" si="5"/>
        <v>0</v>
      </c>
    </row>
    <row r="68" spans="1:33" x14ac:dyDescent="0.25">
      <c r="A68" s="277">
        <v>56</v>
      </c>
      <c r="B68" s="133"/>
      <c r="C68" s="133"/>
      <c r="D68" s="133"/>
      <c r="E68" s="134"/>
      <c r="F68" s="379"/>
      <c r="G68" s="155"/>
      <c r="H68" s="132">
        <v>0</v>
      </c>
      <c r="I68" s="388"/>
      <c r="J68" s="388"/>
      <c r="K68" s="380"/>
      <c r="L68" s="135"/>
      <c r="M68" s="310">
        <f>IF(G68="",0,VLOOKUP(G68,'Overview - Financial Statement'!$A$38:$B$52,2,FALSE))</f>
        <v>0</v>
      </c>
      <c r="N68" s="246">
        <f t="shared" si="6"/>
        <v>0</v>
      </c>
      <c r="O68" s="222">
        <f t="shared" si="1"/>
        <v>0</v>
      </c>
      <c r="Q68" s="340"/>
      <c r="R68" s="354" t="s">
        <v>36</v>
      </c>
      <c r="S68" s="352"/>
      <c r="T68" s="381" t="str">
        <f t="shared" si="7"/>
        <v/>
      </c>
      <c r="U68" s="355" t="str">
        <f t="shared" si="8"/>
        <v/>
      </c>
      <c r="V68" s="381" t="str">
        <f t="shared" si="9"/>
        <v/>
      </c>
      <c r="W68" s="354" t="str">
        <f t="shared" si="2"/>
        <v/>
      </c>
      <c r="X68" s="352" t="str">
        <f t="shared" si="3"/>
        <v/>
      </c>
      <c r="Y68" s="397">
        <f t="shared" si="10"/>
        <v>0</v>
      </c>
      <c r="Z68" s="397">
        <f t="shared" si="11"/>
        <v>0</v>
      </c>
      <c r="AA68" s="381" t="str">
        <f t="shared" si="4"/>
        <v>Not answered</v>
      </c>
      <c r="AB68" s="397">
        <f t="shared" si="12"/>
        <v>0</v>
      </c>
      <c r="AC68" s="397">
        <f t="shared" si="13"/>
        <v>0</v>
      </c>
      <c r="AD68" s="358">
        <v>0</v>
      </c>
      <c r="AE68" s="397">
        <f t="shared" si="14"/>
        <v>0</v>
      </c>
      <c r="AF68" s="397">
        <f t="shared" si="15"/>
        <v>0</v>
      </c>
      <c r="AG68" s="356">
        <f t="shared" si="5"/>
        <v>0</v>
      </c>
    </row>
    <row r="69" spans="1:33" x14ac:dyDescent="0.25">
      <c r="A69" s="275">
        <v>57</v>
      </c>
      <c r="B69" s="130"/>
      <c r="C69" s="130"/>
      <c r="D69" s="130"/>
      <c r="E69" s="131"/>
      <c r="F69" s="379"/>
      <c r="G69" s="155"/>
      <c r="H69" s="132">
        <v>0</v>
      </c>
      <c r="I69" s="388"/>
      <c r="J69" s="388"/>
      <c r="K69" s="380"/>
      <c r="L69" s="135"/>
      <c r="M69" s="310">
        <f>IF(G69="",0,VLOOKUP(G69,'Overview - Financial Statement'!$A$38:$B$52,2,FALSE))</f>
        <v>0</v>
      </c>
      <c r="N69" s="246">
        <f t="shared" si="6"/>
        <v>0</v>
      </c>
      <c r="O69" s="222">
        <f t="shared" si="1"/>
        <v>0</v>
      </c>
      <c r="Q69" s="340"/>
      <c r="R69" s="354" t="s">
        <v>36</v>
      </c>
      <c r="S69" s="352"/>
      <c r="T69" s="381" t="str">
        <f t="shared" si="7"/>
        <v/>
      </c>
      <c r="U69" s="355" t="str">
        <f t="shared" si="8"/>
        <v/>
      </c>
      <c r="V69" s="381" t="str">
        <f t="shared" si="9"/>
        <v/>
      </c>
      <c r="W69" s="354" t="str">
        <f t="shared" si="2"/>
        <v/>
      </c>
      <c r="X69" s="352" t="str">
        <f t="shared" si="3"/>
        <v/>
      </c>
      <c r="Y69" s="397">
        <f t="shared" si="10"/>
        <v>0</v>
      </c>
      <c r="Z69" s="397">
        <f t="shared" si="11"/>
        <v>0</v>
      </c>
      <c r="AA69" s="381" t="str">
        <f t="shared" si="4"/>
        <v>Not answered</v>
      </c>
      <c r="AB69" s="397">
        <f t="shared" si="12"/>
        <v>0</v>
      </c>
      <c r="AC69" s="397">
        <f t="shared" si="13"/>
        <v>0</v>
      </c>
      <c r="AD69" s="358">
        <v>0</v>
      </c>
      <c r="AE69" s="397">
        <f t="shared" si="14"/>
        <v>0</v>
      </c>
      <c r="AF69" s="397">
        <f t="shared" si="15"/>
        <v>0</v>
      </c>
      <c r="AG69" s="356">
        <f t="shared" si="5"/>
        <v>0</v>
      </c>
    </row>
    <row r="70" spans="1:33" x14ac:dyDescent="0.25">
      <c r="A70" s="277">
        <v>58</v>
      </c>
      <c r="B70" s="133"/>
      <c r="C70" s="133"/>
      <c r="D70" s="133"/>
      <c r="E70" s="134"/>
      <c r="F70" s="379"/>
      <c r="G70" s="155"/>
      <c r="H70" s="132">
        <v>0</v>
      </c>
      <c r="I70" s="388"/>
      <c r="J70" s="388"/>
      <c r="K70" s="380"/>
      <c r="L70" s="135"/>
      <c r="M70" s="310">
        <f>IF(G70="",0,VLOOKUP(G70,'Overview - Financial Statement'!$A$38:$B$52,2,FALSE))</f>
        <v>0</v>
      </c>
      <c r="N70" s="246">
        <f t="shared" si="6"/>
        <v>0</v>
      </c>
      <c r="O70" s="222">
        <f t="shared" si="1"/>
        <v>0</v>
      </c>
      <c r="Q70" s="340"/>
      <c r="R70" s="354" t="s">
        <v>36</v>
      </c>
      <c r="S70" s="352"/>
      <c r="T70" s="381" t="str">
        <f t="shared" si="7"/>
        <v/>
      </c>
      <c r="U70" s="355" t="str">
        <f t="shared" si="8"/>
        <v/>
      </c>
      <c r="V70" s="381" t="str">
        <f t="shared" si="9"/>
        <v/>
      </c>
      <c r="W70" s="354" t="str">
        <f t="shared" si="2"/>
        <v/>
      </c>
      <c r="X70" s="352" t="str">
        <f t="shared" si="3"/>
        <v/>
      </c>
      <c r="Y70" s="397">
        <f t="shared" si="10"/>
        <v>0</v>
      </c>
      <c r="Z70" s="397">
        <f t="shared" si="11"/>
        <v>0</v>
      </c>
      <c r="AA70" s="381" t="str">
        <f t="shared" si="4"/>
        <v>Not answered</v>
      </c>
      <c r="AB70" s="397">
        <f t="shared" si="12"/>
        <v>0</v>
      </c>
      <c r="AC70" s="397">
        <f t="shared" si="13"/>
        <v>0</v>
      </c>
      <c r="AD70" s="358">
        <v>0</v>
      </c>
      <c r="AE70" s="397">
        <f t="shared" si="14"/>
        <v>0</v>
      </c>
      <c r="AF70" s="397">
        <f t="shared" si="15"/>
        <v>0</v>
      </c>
      <c r="AG70" s="356">
        <f t="shared" si="5"/>
        <v>0</v>
      </c>
    </row>
    <row r="71" spans="1:33" x14ac:dyDescent="0.25">
      <c r="A71" s="275">
        <v>59</v>
      </c>
      <c r="B71" s="130"/>
      <c r="C71" s="130"/>
      <c r="D71" s="130"/>
      <c r="E71" s="131"/>
      <c r="F71" s="379"/>
      <c r="G71" s="155"/>
      <c r="H71" s="132">
        <v>0</v>
      </c>
      <c r="I71" s="388"/>
      <c r="J71" s="388"/>
      <c r="K71" s="380"/>
      <c r="L71" s="135"/>
      <c r="M71" s="310">
        <f>IF(G71="",0,VLOOKUP(G71,'Overview - Financial Statement'!$A$38:$B$52,2,FALSE))</f>
        <v>0</v>
      </c>
      <c r="N71" s="246">
        <f t="shared" si="6"/>
        <v>0</v>
      </c>
      <c r="O71" s="222">
        <f t="shared" si="1"/>
        <v>0</v>
      </c>
      <c r="Q71" s="340"/>
      <c r="R71" s="354" t="s">
        <v>36</v>
      </c>
      <c r="S71" s="352"/>
      <c r="T71" s="381" t="str">
        <f t="shared" si="7"/>
        <v/>
      </c>
      <c r="U71" s="355" t="str">
        <f t="shared" si="8"/>
        <v/>
      </c>
      <c r="V71" s="381" t="str">
        <f t="shared" si="9"/>
        <v/>
      </c>
      <c r="W71" s="354" t="str">
        <f t="shared" si="2"/>
        <v/>
      </c>
      <c r="X71" s="352" t="str">
        <f t="shared" si="3"/>
        <v/>
      </c>
      <c r="Y71" s="397">
        <f t="shared" si="10"/>
        <v>0</v>
      </c>
      <c r="Z71" s="397">
        <f t="shared" si="11"/>
        <v>0</v>
      </c>
      <c r="AA71" s="381" t="str">
        <f t="shared" si="4"/>
        <v>Not answered</v>
      </c>
      <c r="AB71" s="397">
        <f t="shared" si="12"/>
        <v>0</v>
      </c>
      <c r="AC71" s="397">
        <f t="shared" si="13"/>
        <v>0</v>
      </c>
      <c r="AD71" s="358">
        <v>0</v>
      </c>
      <c r="AE71" s="397">
        <f t="shared" si="14"/>
        <v>0</v>
      </c>
      <c r="AF71" s="397">
        <f t="shared" si="15"/>
        <v>0</v>
      </c>
      <c r="AG71" s="356">
        <f t="shared" si="5"/>
        <v>0</v>
      </c>
    </row>
    <row r="72" spans="1:33" x14ac:dyDescent="0.25">
      <c r="A72" s="277">
        <v>60</v>
      </c>
      <c r="B72" s="133"/>
      <c r="C72" s="133"/>
      <c r="D72" s="133"/>
      <c r="E72" s="134"/>
      <c r="F72" s="379"/>
      <c r="G72" s="155"/>
      <c r="H72" s="132">
        <v>0</v>
      </c>
      <c r="I72" s="388"/>
      <c r="J72" s="388"/>
      <c r="K72" s="380"/>
      <c r="L72" s="135"/>
      <c r="M72" s="310">
        <f>IF(G72="",0,VLOOKUP(G72,'Overview - Financial Statement'!$A$38:$B$52,2,FALSE))</f>
        <v>0</v>
      </c>
      <c r="N72" s="246">
        <f t="shared" si="6"/>
        <v>0</v>
      </c>
      <c r="O72" s="222">
        <f t="shared" si="1"/>
        <v>0</v>
      </c>
      <c r="Q72" s="340"/>
      <c r="R72" s="354" t="s">
        <v>36</v>
      </c>
      <c r="S72" s="352"/>
      <c r="T72" s="381" t="str">
        <f t="shared" si="7"/>
        <v/>
      </c>
      <c r="U72" s="355" t="str">
        <f t="shared" si="8"/>
        <v/>
      </c>
      <c r="V72" s="381" t="str">
        <f t="shared" si="9"/>
        <v/>
      </c>
      <c r="W72" s="354" t="str">
        <f t="shared" si="2"/>
        <v/>
      </c>
      <c r="X72" s="352" t="str">
        <f t="shared" si="3"/>
        <v/>
      </c>
      <c r="Y72" s="397">
        <f t="shared" si="10"/>
        <v>0</v>
      </c>
      <c r="Z72" s="397">
        <f t="shared" si="11"/>
        <v>0</v>
      </c>
      <c r="AA72" s="381" t="str">
        <f t="shared" si="4"/>
        <v>Not answered</v>
      </c>
      <c r="AB72" s="397">
        <f t="shared" si="12"/>
        <v>0</v>
      </c>
      <c r="AC72" s="397">
        <f t="shared" si="13"/>
        <v>0</v>
      </c>
      <c r="AD72" s="358">
        <v>0</v>
      </c>
      <c r="AE72" s="397">
        <f t="shared" si="14"/>
        <v>0</v>
      </c>
      <c r="AF72" s="397">
        <f t="shared" si="15"/>
        <v>0</v>
      </c>
      <c r="AG72" s="356">
        <f t="shared" si="5"/>
        <v>0</v>
      </c>
    </row>
    <row r="73" spans="1:33" x14ac:dyDescent="0.25">
      <c r="A73" s="275">
        <v>61</v>
      </c>
      <c r="B73" s="130"/>
      <c r="C73" s="130"/>
      <c r="D73" s="130"/>
      <c r="E73" s="131"/>
      <c r="F73" s="379"/>
      <c r="G73" s="155"/>
      <c r="H73" s="132">
        <v>0</v>
      </c>
      <c r="I73" s="388"/>
      <c r="J73" s="388"/>
      <c r="K73" s="380"/>
      <c r="L73" s="135"/>
      <c r="M73" s="310">
        <f>IF(G73="",0,VLOOKUP(G73,'Overview - Financial Statement'!$A$38:$B$52,2,FALSE))</f>
        <v>0</v>
      </c>
      <c r="N73" s="246">
        <f t="shared" si="6"/>
        <v>0</v>
      </c>
      <c r="O73" s="222">
        <f t="shared" si="1"/>
        <v>0</v>
      </c>
      <c r="Q73" s="340"/>
      <c r="R73" s="354" t="s">
        <v>36</v>
      </c>
      <c r="S73" s="352"/>
      <c r="T73" s="381" t="str">
        <f t="shared" si="7"/>
        <v/>
      </c>
      <c r="U73" s="355" t="str">
        <f t="shared" si="8"/>
        <v/>
      </c>
      <c r="V73" s="381" t="str">
        <f t="shared" si="9"/>
        <v/>
      </c>
      <c r="W73" s="354" t="str">
        <f t="shared" si="2"/>
        <v/>
      </c>
      <c r="X73" s="352" t="str">
        <f t="shared" si="3"/>
        <v/>
      </c>
      <c r="Y73" s="397">
        <f t="shared" si="10"/>
        <v>0</v>
      </c>
      <c r="Z73" s="397">
        <f t="shared" si="11"/>
        <v>0</v>
      </c>
      <c r="AA73" s="381" t="str">
        <f t="shared" si="4"/>
        <v>Not answered</v>
      </c>
      <c r="AB73" s="397">
        <f t="shared" si="12"/>
        <v>0</v>
      </c>
      <c r="AC73" s="397">
        <f t="shared" si="13"/>
        <v>0</v>
      </c>
      <c r="AD73" s="358">
        <v>0</v>
      </c>
      <c r="AE73" s="397">
        <f t="shared" si="14"/>
        <v>0</v>
      </c>
      <c r="AF73" s="397">
        <f t="shared" si="15"/>
        <v>0</v>
      </c>
      <c r="AG73" s="356">
        <f t="shared" si="5"/>
        <v>0</v>
      </c>
    </row>
    <row r="74" spans="1:33" x14ac:dyDescent="0.25">
      <c r="A74" s="277">
        <v>62</v>
      </c>
      <c r="B74" s="133"/>
      <c r="C74" s="133"/>
      <c r="D74" s="133"/>
      <c r="E74" s="134"/>
      <c r="F74" s="379"/>
      <c r="G74" s="155"/>
      <c r="H74" s="132">
        <v>0</v>
      </c>
      <c r="I74" s="388"/>
      <c r="J74" s="388"/>
      <c r="K74" s="380"/>
      <c r="L74" s="135"/>
      <c r="M74" s="310">
        <f>IF(G74="",0,VLOOKUP(G74,'Overview - Financial Statement'!$A$38:$B$52,2,FALSE))</f>
        <v>0</v>
      </c>
      <c r="N74" s="246">
        <f t="shared" si="6"/>
        <v>0</v>
      </c>
      <c r="O74" s="222">
        <f t="shared" si="1"/>
        <v>0</v>
      </c>
      <c r="Q74" s="340"/>
      <c r="R74" s="354" t="s">
        <v>36</v>
      </c>
      <c r="S74" s="352"/>
      <c r="T74" s="381" t="str">
        <f t="shared" si="7"/>
        <v/>
      </c>
      <c r="U74" s="355" t="str">
        <f t="shared" si="8"/>
        <v/>
      </c>
      <c r="V74" s="381" t="str">
        <f t="shared" si="9"/>
        <v/>
      </c>
      <c r="W74" s="354" t="str">
        <f t="shared" si="2"/>
        <v/>
      </c>
      <c r="X74" s="352" t="str">
        <f t="shared" si="3"/>
        <v/>
      </c>
      <c r="Y74" s="397">
        <f t="shared" si="10"/>
        <v>0</v>
      </c>
      <c r="Z74" s="397">
        <f t="shared" si="11"/>
        <v>0</v>
      </c>
      <c r="AA74" s="381" t="str">
        <f t="shared" si="4"/>
        <v>Not answered</v>
      </c>
      <c r="AB74" s="397">
        <f t="shared" si="12"/>
        <v>0</v>
      </c>
      <c r="AC74" s="397">
        <f t="shared" si="13"/>
        <v>0</v>
      </c>
      <c r="AD74" s="358">
        <v>0</v>
      </c>
      <c r="AE74" s="397">
        <f t="shared" si="14"/>
        <v>0</v>
      </c>
      <c r="AF74" s="397">
        <f t="shared" si="15"/>
        <v>0</v>
      </c>
      <c r="AG74" s="356">
        <f t="shared" si="5"/>
        <v>0</v>
      </c>
    </row>
    <row r="75" spans="1:33" x14ac:dyDescent="0.25">
      <c r="A75" s="275">
        <v>63</v>
      </c>
      <c r="B75" s="130"/>
      <c r="C75" s="130"/>
      <c r="D75" s="130"/>
      <c r="E75" s="131"/>
      <c r="F75" s="379"/>
      <c r="G75" s="155"/>
      <c r="H75" s="132">
        <v>0</v>
      </c>
      <c r="I75" s="388"/>
      <c r="J75" s="388"/>
      <c r="K75" s="380"/>
      <c r="L75" s="135"/>
      <c r="M75" s="310">
        <f>IF(G75="",0,VLOOKUP(G75,'Overview - Financial Statement'!$A$38:$B$52,2,FALSE))</f>
        <v>0</v>
      </c>
      <c r="N75" s="246">
        <f t="shared" si="6"/>
        <v>0</v>
      </c>
      <c r="O75" s="222">
        <f t="shared" si="1"/>
        <v>0</v>
      </c>
      <c r="Q75" s="340"/>
      <c r="R75" s="354" t="s">
        <v>36</v>
      </c>
      <c r="S75" s="352"/>
      <c r="T75" s="381" t="str">
        <f t="shared" si="7"/>
        <v/>
      </c>
      <c r="U75" s="355" t="str">
        <f t="shared" si="8"/>
        <v/>
      </c>
      <c r="V75" s="381" t="str">
        <f t="shared" si="9"/>
        <v/>
      </c>
      <c r="W75" s="354" t="str">
        <f t="shared" si="2"/>
        <v/>
      </c>
      <c r="X75" s="352" t="str">
        <f t="shared" si="3"/>
        <v/>
      </c>
      <c r="Y75" s="397">
        <f t="shared" si="10"/>
        <v>0</v>
      </c>
      <c r="Z75" s="397">
        <f t="shared" si="11"/>
        <v>0</v>
      </c>
      <c r="AA75" s="381" t="str">
        <f t="shared" si="4"/>
        <v>Not answered</v>
      </c>
      <c r="AB75" s="397">
        <f t="shared" si="12"/>
        <v>0</v>
      </c>
      <c r="AC75" s="397">
        <f t="shared" si="13"/>
        <v>0</v>
      </c>
      <c r="AD75" s="358">
        <v>0</v>
      </c>
      <c r="AE75" s="397">
        <f t="shared" si="14"/>
        <v>0</v>
      </c>
      <c r="AF75" s="397">
        <f t="shared" si="15"/>
        <v>0</v>
      </c>
      <c r="AG75" s="356">
        <f t="shared" si="5"/>
        <v>0</v>
      </c>
    </row>
    <row r="76" spans="1:33" x14ac:dyDescent="0.25">
      <c r="A76" s="277">
        <v>64</v>
      </c>
      <c r="B76" s="133"/>
      <c r="C76" s="133"/>
      <c r="D76" s="133"/>
      <c r="E76" s="134"/>
      <c r="F76" s="379"/>
      <c r="G76" s="155"/>
      <c r="H76" s="132">
        <v>0</v>
      </c>
      <c r="I76" s="388"/>
      <c r="J76" s="388"/>
      <c r="K76" s="380"/>
      <c r="L76" s="135"/>
      <c r="M76" s="310">
        <f>IF(G76="",0,VLOOKUP(G76,'Overview - Financial Statement'!$A$38:$B$52,2,FALSE))</f>
        <v>0</v>
      </c>
      <c r="N76" s="246">
        <f t="shared" si="6"/>
        <v>0</v>
      </c>
      <c r="O76" s="222">
        <f t="shared" si="1"/>
        <v>0</v>
      </c>
      <c r="Q76" s="340"/>
      <c r="R76" s="354" t="s">
        <v>36</v>
      </c>
      <c r="S76" s="352"/>
      <c r="T76" s="381" t="str">
        <f t="shared" si="7"/>
        <v/>
      </c>
      <c r="U76" s="355" t="str">
        <f t="shared" si="8"/>
        <v/>
      </c>
      <c r="V76" s="381" t="str">
        <f t="shared" si="9"/>
        <v/>
      </c>
      <c r="W76" s="354" t="str">
        <f t="shared" si="2"/>
        <v/>
      </c>
      <c r="X76" s="352" t="str">
        <f t="shared" si="3"/>
        <v/>
      </c>
      <c r="Y76" s="397">
        <f t="shared" si="10"/>
        <v>0</v>
      </c>
      <c r="Z76" s="397">
        <f t="shared" si="11"/>
        <v>0</v>
      </c>
      <c r="AA76" s="381" t="str">
        <f t="shared" si="4"/>
        <v>Not answered</v>
      </c>
      <c r="AB76" s="397">
        <f t="shared" si="12"/>
        <v>0</v>
      </c>
      <c r="AC76" s="397">
        <f t="shared" si="13"/>
        <v>0</v>
      </c>
      <c r="AD76" s="358">
        <v>0</v>
      </c>
      <c r="AE76" s="397">
        <f t="shared" si="14"/>
        <v>0</v>
      </c>
      <c r="AF76" s="397">
        <f t="shared" si="15"/>
        <v>0</v>
      </c>
      <c r="AG76" s="356">
        <f t="shared" si="5"/>
        <v>0</v>
      </c>
    </row>
    <row r="77" spans="1:33" x14ac:dyDescent="0.25">
      <c r="A77" s="275">
        <v>65</v>
      </c>
      <c r="B77" s="130"/>
      <c r="C77" s="130"/>
      <c r="D77" s="130"/>
      <c r="E77" s="131"/>
      <c r="F77" s="379"/>
      <c r="G77" s="155"/>
      <c r="H77" s="132">
        <v>0</v>
      </c>
      <c r="I77" s="388"/>
      <c r="J77" s="388"/>
      <c r="K77" s="380"/>
      <c r="L77" s="135"/>
      <c r="M77" s="310">
        <f>IF(G77="",0,VLOOKUP(G77,'Overview - Financial Statement'!$A$38:$B$52,2,FALSE))</f>
        <v>0</v>
      </c>
      <c r="N77" s="246">
        <f t="shared" si="6"/>
        <v>0</v>
      </c>
      <c r="O77" s="222">
        <f t="shared" ref="O77:O140" si="16">IF(K77="YES",N77,0)</f>
        <v>0</v>
      </c>
      <c r="Q77" s="340"/>
      <c r="R77" s="354" t="s">
        <v>36</v>
      </c>
      <c r="S77" s="352"/>
      <c r="T77" s="381" t="str">
        <f t="shared" si="7"/>
        <v/>
      </c>
      <c r="U77" s="355" t="str">
        <f t="shared" si="8"/>
        <v/>
      </c>
      <c r="V77" s="381" t="str">
        <f t="shared" si="9"/>
        <v/>
      </c>
      <c r="W77" s="354" t="str">
        <f t="shared" ref="W77:W140" si="17">IF(G77="","",G77)</f>
        <v/>
      </c>
      <c r="X77" s="352" t="str">
        <f t="shared" ref="X77:X140" si="18">IF(G77="","",IF(HLOOKUP(G77,$S$4:$AG$5,2,FALSE)="",M77,IF(M77&lt;&gt;HLOOKUP(G77,$S$4:$AG$5,2,FALSE),HLOOKUP(G77,$S$4:$AG$5,2,FALSE),M77)))</f>
        <v/>
      </c>
      <c r="Y77" s="397">
        <f t="shared" si="10"/>
        <v>0</v>
      </c>
      <c r="Z77" s="397">
        <f t="shared" si="11"/>
        <v>0</v>
      </c>
      <c r="AA77" s="381" t="str">
        <f t="shared" ref="AA77:AA140" si="19">IF(F77="","Not answered",IF(F77="No",Y77,0))</f>
        <v>Not answered</v>
      </c>
      <c r="AB77" s="397">
        <f t="shared" si="12"/>
        <v>0</v>
      </c>
      <c r="AC77" s="397">
        <f t="shared" si="13"/>
        <v>0</v>
      </c>
      <c r="AD77" s="358">
        <v>0</v>
      </c>
      <c r="AE77" s="397">
        <f t="shared" si="14"/>
        <v>0</v>
      </c>
      <c r="AF77" s="397">
        <f t="shared" si="15"/>
        <v>0</v>
      </c>
      <c r="AG77" s="356">
        <f t="shared" ref="AG77:AG140" si="20">IF(K77="YES",Y77,0)</f>
        <v>0</v>
      </c>
    </row>
    <row r="78" spans="1:33" x14ac:dyDescent="0.25">
      <c r="A78" s="277">
        <v>66</v>
      </c>
      <c r="B78" s="133"/>
      <c r="C78" s="133"/>
      <c r="D78" s="133"/>
      <c r="E78" s="134"/>
      <c r="F78" s="379"/>
      <c r="G78" s="155"/>
      <c r="H78" s="132">
        <v>0</v>
      </c>
      <c r="I78" s="388"/>
      <c r="J78" s="388"/>
      <c r="K78" s="380"/>
      <c r="L78" s="135"/>
      <c r="M78" s="310">
        <f>IF(G78="",0,VLOOKUP(G78,'Overview - Financial Statement'!$A$38:$B$52,2,FALSE))</f>
        <v>0</v>
      </c>
      <c r="N78" s="246">
        <f t="shared" ref="N78:N141" si="21">IF(M78=0,0,H78/M78)</f>
        <v>0</v>
      </c>
      <c r="O78" s="222">
        <f t="shared" si="16"/>
        <v>0</v>
      </c>
      <c r="Q78" s="340"/>
      <c r="R78" s="354" t="s">
        <v>36</v>
      </c>
      <c r="S78" s="352"/>
      <c r="T78" s="381" t="str">
        <f t="shared" ref="T78:T141" si="22">IF(N78=0,"",IF(E78="","CHECK DATES","OK"))</f>
        <v/>
      </c>
      <c r="U78" s="355" t="str">
        <f t="shared" ref="U78:U141" si="23">IF(E78="","",IF(E78-(I78)&lt;0,"a posteriori ?","OK"))</f>
        <v/>
      </c>
      <c r="V78" s="381" t="str">
        <f t="shared" ref="V78:V141" si="24">IF(N78=0,"",(IF(OR(I78&lt;=($E$4-1),I78&gt;=($G$4+1),J78&lt;=($E$4-1),J78&gt;=($G$4+1)),"CHECK DATES","OK")))</f>
        <v/>
      </c>
      <c r="W78" s="354" t="str">
        <f t="shared" si="17"/>
        <v/>
      </c>
      <c r="X78" s="352" t="str">
        <f t="shared" si="18"/>
        <v/>
      </c>
      <c r="Y78" s="397">
        <f t="shared" ref="Y78:Y141" si="25">IF(M78=0,0,IF(X78=1,N78,H78/X78))</f>
        <v>0</v>
      </c>
      <c r="Z78" s="397">
        <f t="shared" ref="Z78:Z141" si="26">IF(Y78="",0,IF(X78=1,0,Y78-N78))</f>
        <v>0</v>
      </c>
      <c r="AA78" s="381" t="str">
        <f t="shared" si="19"/>
        <v>Not answered</v>
      </c>
      <c r="AB78" s="397">
        <f t="shared" ref="AB78:AB141" si="27">IF(AA78="Not answered",Y78,"")</f>
        <v>0</v>
      </c>
      <c r="AC78" s="397">
        <f t="shared" ref="AC78:AC141" si="28">IF(OR(R78="NO",V78="CHECK DATES"),Y78,0)</f>
        <v>0</v>
      </c>
      <c r="AD78" s="358">
        <v>0</v>
      </c>
      <c r="AE78" s="397">
        <f t="shared" ref="AE78:AE141" si="29">IF(OR(R78="NO",AC78&gt;0,AD78&gt;0)*(AND(OR(K78="NO",K78=""))),SUM(AC78:AD78),0)</f>
        <v>0</v>
      </c>
      <c r="AF78" s="397">
        <f t="shared" ref="AF78:AF141" si="30">IF(OR(R78="NO",AC78&gt;0,AD78&gt;0)*(AND(OR(K78="YES"))),SUM(AC78:AD78),0)</f>
        <v>0</v>
      </c>
      <c r="AG78" s="356">
        <f t="shared" si="20"/>
        <v>0</v>
      </c>
    </row>
    <row r="79" spans="1:33" x14ac:dyDescent="0.25">
      <c r="A79" s="275">
        <v>67</v>
      </c>
      <c r="B79" s="130"/>
      <c r="C79" s="130"/>
      <c r="D79" s="130"/>
      <c r="E79" s="131"/>
      <c r="F79" s="379"/>
      <c r="G79" s="155"/>
      <c r="H79" s="132">
        <v>0</v>
      </c>
      <c r="I79" s="388"/>
      <c r="J79" s="388"/>
      <c r="K79" s="380"/>
      <c r="L79" s="135"/>
      <c r="M79" s="310">
        <f>IF(G79="",0,VLOOKUP(G79,'Overview - Financial Statement'!$A$38:$B$52,2,FALSE))</f>
        <v>0</v>
      </c>
      <c r="N79" s="246">
        <f t="shared" si="21"/>
        <v>0</v>
      </c>
      <c r="O79" s="222">
        <f t="shared" si="16"/>
        <v>0</v>
      </c>
      <c r="Q79" s="340"/>
      <c r="R79" s="354" t="s">
        <v>36</v>
      </c>
      <c r="S79" s="352"/>
      <c r="T79" s="381" t="str">
        <f t="shared" si="22"/>
        <v/>
      </c>
      <c r="U79" s="355" t="str">
        <f t="shared" si="23"/>
        <v/>
      </c>
      <c r="V79" s="381" t="str">
        <f t="shared" si="24"/>
        <v/>
      </c>
      <c r="W79" s="354" t="str">
        <f t="shared" si="17"/>
        <v/>
      </c>
      <c r="X79" s="352" t="str">
        <f t="shared" si="18"/>
        <v/>
      </c>
      <c r="Y79" s="397">
        <f t="shared" si="25"/>
        <v>0</v>
      </c>
      <c r="Z79" s="397">
        <f t="shared" si="26"/>
        <v>0</v>
      </c>
      <c r="AA79" s="381" t="str">
        <f t="shared" si="19"/>
        <v>Not answered</v>
      </c>
      <c r="AB79" s="397">
        <f t="shared" si="27"/>
        <v>0</v>
      </c>
      <c r="AC79" s="397">
        <f t="shared" si="28"/>
        <v>0</v>
      </c>
      <c r="AD79" s="358">
        <v>0</v>
      </c>
      <c r="AE79" s="397">
        <f t="shared" si="29"/>
        <v>0</v>
      </c>
      <c r="AF79" s="397">
        <f t="shared" si="30"/>
        <v>0</v>
      </c>
      <c r="AG79" s="356">
        <f t="shared" si="20"/>
        <v>0</v>
      </c>
    </row>
    <row r="80" spans="1:33" x14ac:dyDescent="0.25">
      <c r="A80" s="277">
        <v>68</v>
      </c>
      <c r="B80" s="133"/>
      <c r="C80" s="133"/>
      <c r="D80" s="133"/>
      <c r="E80" s="134"/>
      <c r="F80" s="379"/>
      <c r="G80" s="155"/>
      <c r="H80" s="132">
        <v>0</v>
      </c>
      <c r="I80" s="388"/>
      <c r="J80" s="388"/>
      <c r="K80" s="380"/>
      <c r="L80" s="135"/>
      <c r="M80" s="310">
        <f>IF(G80="",0,VLOOKUP(G80,'Overview - Financial Statement'!$A$38:$B$52,2,FALSE))</f>
        <v>0</v>
      </c>
      <c r="N80" s="246">
        <f t="shared" si="21"/>
        <v>0</v>
      </c>
      <c r="O80" s="222">
        <f t="shared" si="16"/>
        <v>0</v>
      </c>
      <c r="Q80" s="340"/>
      <c r="R80" s="354" t="s">
        <v>36</v>
      </c>
      <c r="S80" s="352"/>
      <c r="T80" s="381" t="str">
        <f t="shared" si="22"/>
        <v/>
      </c>
      <c r="U80" s="355" t="str">
        <f t="shared" si="23"/>
        <v/>
      </c>
      <c r="V80" s="381" t="str">
        <f t="shared" si="24"/>
        <v/>
      </c>
      <c r="W80" s="354" t="str">
        <f t="shared" si="17"/>
        <v/>
      </c>
      <c r="X80" s="352" t="str">
        <f t="shared" si="18"/>
        <v/>
      </c>
      <c r="Y80" s="397">
        <f t="shared" si="25"/>
        <v>0</v>
      </c>
      <c r="Z80" s="397">
        <f t="shared" si="26"/>
        <v>0</v>
      </c>
      <c r="AA80" s="381" t="str">
        <f t="shared" si="19"/>
        <v>Not answered</v>
      </c>
      <c r="AB80" s="397">
        <f t="shared" si="27"/>
        <v>0</v>
      </c>
      <c r="AC80" s="397">
        <f t="shared" si="28"/>
        <v>0</v>
      </c>
      <c r="AD80" s="358">
        <v>0</v>
      </c>
      <c r="AE80" s="397">
        <f t="shared" si="29"/>
        <v>0</v>
      </c>
      <c r="AF80" s="397">
        <f t="shared" si="30"/>
        <v>0</v>
      </c>
      <c r="AG80" s="356">
        <f t="shared" si="20"/>
        <v>0</v>
      </c>
    </row>
    <row r="81" spans="1:33" x14ac:dyDescent="0.25">
      <c r="A81" s="275">
        <v>69</v>
      </c>
      <c r="B81" s="130"/>
      <c r="C81" s="130"/>
      <c r="D81" s="130"/>
      <c r="E81" s="131"/>
      <c r="F81" s="379"/>
      <c r="G81" s="155"/>
      <c r="H81" s="132">
        <v>0</v>
      </c>
      <c r="I81" s="388"/>
      <c r="J81" s="388"/>
      <c r="K81" s="380"/>
      <c r="L81" s="135"/>
      <c r="M81" s="310">
        <f>IF(G81="",0,VLOOKUP(G81,'Overview - Financial Statement'!$A$38:$B$52,2,FALSE))</f>
        <v>0</v>
      </c>
      <c r="N81" s="246">
        <f t="shared" si="21"/>
        <v>0</v>
      </c>
      <c r="O81" s="222">
        <f t="shared" si="16"/>
        <v>0</v>
      </c>
      <c r="Q81" s="340"/>
      <c r="R81" s="354" t="s">
        <v>36</v>
      </c>
      <c r="S81" s="352"/>
      <c r="T81" s="381" t="str">
        <f t="shared" si="22"/>
        <v/>
      </c>
      <c r="U81" s="355" t="str">
        <f t="shared" si="23"/>
        <v/>
      </c>
      <c r="V81" s="381" t="str">
        <f t="shared" si="24"/>
        <v/>
      </c>
      <c r="W81" s="354" t="str">
        <f t="shared" si="17"/>
        <v/>
      </c>
      <c r="X81" s="352" t="str">
        <f t="shared" si="18"/>
        <v/>
      </c>
      <c r="Y81" s="397">
        <f t="shared" si="25"/>
        <v>0</v>
      </c>
      <c r="Z81" s="397">
        <f t="shared" si="26"/>
        <v>0</v>
      </c>
      <c r="AA81" s="381" t="str">
        <f t="shared" si="19"/>
        <v>Not answered</v>
      </c>
      <c r="AB81" s="397">
        <f t="shared" si="27"/>
        <v>0</v>
      </c>
      <c r="AC81" s="397">
        <f t="shared" si="28"/>
        <v>0</v>
      </c>
      <c r="AD81" s="358">
        <v>0</v>
      </c>
      <c r="AE81" s="397">
        <f t="shared" si="29"/>
        <v>0</v>
      </c>
      <c r="AF81" s="397">
        <f t="shared" si="30"/>
        <v>0</v>
      </c>
      <c r="AG81" s="356">
        <f t="shared" si="20"/>
        <v>0</v>
      </c>
    </row>
    <row r="82" spans="1:33" x14ac:dyDescent="0.25">
      <c r="A82" s="277">
        <v>70</v>
      </c>
      <c r="B82" s="133"/>
      <c r="C82" s="133"/>
      <c r="D82" s="133"/>
      <c r="E82" s="134"/>
      <c r="F82" s="379"/>
      <c r="G82" s="155"/>
      <c r="H82" s="132">
        <v>0</v>
      </c>
      <c r="I82" s="388"/>
      <c r="J82" s="388"/>
      <c r="K82" s="380"/>
      <c r="L82" s="135"/>
      <c r="M82" s="310">
        <f>IF(G82="",0,VLOOKUP(G82,'Overview - Financial Statement'!$A$38:$B$52,2,FALSE))</f>
        <v>0</v>
      </c>
      <c r="N82" s="246">
        <f t="shared" si="21"/>
        <v>0</v>
      </c>
      <c r="O82" s="222">
        <f t="shared" si="16"/>
        <v>0</v>
      </c>
      <c r="Q82" s="340"/>
      <c r="R82" s="354" t="s">
        <v>36</v>
      </c>
      <c r="S82" s="352"/>
      <c r="T82" s="381" t="str">
        <f t="shared" si="22"/>
        <v/>
      </c>
      <c r="U82" s="355" t="str">
        <f t="shared" si="23"/>
        <v/>
      </c>
      <c r="V82" s="381" t="str">
        <f t="shared" si="24"/>
        <v/>
      </c>
      <c r="W82" s="354" t="str">
        <f t="shared" si="17"/>
        <v/>
      </c>
      <c r="X82" s="352" t="str">
        <f t="shared" si="18"/>
        <v/>
      </c>
      <c r="Y82" s="397">
        <f t="shared" si="25"/>
        <v>0</v>
      </c>
      <c r="Z82" s="397">
        <f t="shared" si="26"/>
        <v>0</v>
      </c>
      <c r="AA82" s="381" t="str">
        <f t="shared" si="19"/>
        <v>Not answered</v>
      </c>
      <c r="AB82" s="397">
        <f t="shared" si="27"/>
        <v>0</v>
      </c>
      <c r="AC82" s="397">
        <f t="shared" si="28"/>
        <v>0</v>
      </c>
      <c r="AD82" s="358">
        <v>0</v>
      </c>
      <c r="AE82" s="397">
        <f t="shared" si="29"/>
        <v>0</v>
      </c>
      <c r="AF82" s="397">
        <f t="shared" si="30"/>
        <v>0</v>
      </c>
      <c r="AG82" s="356">
        <f t="shared" si="20"/>
        <v>0</v>
      </c>
    </row>
    <row r="83" spans="1:33" x14ac:dyDescent="0.25">
      <c r="A83" s="275">
        <v>71</v>
      </c>
      <c r="B83" s="130"/>
      <c r="C83" s="130"/>
      <c r="D83" s="130"/>
      <c r="E83" s="131"/>
      <c r="F83" s="379"/>
      <c r="G83" s="155"/>
      <c r="H83" s="132">
        <v>0</v>
      </c>
      <c r="I83" s="388"/>
      <c r="J83" s="388"/>
      <c r="K83" s="380"/>
      <c r="L83" s="135"/>
      <c r="M83" s="310">
        <f>IF(G83="",0,VLOOKUP(G83,'Overview - Financial Statement'!$A$38:$B$52,2,FALSE))</f>
        <v>0</v>
      </c>
      <c r="N83" s="246">
        <f t="shared" si="21"/>
        <v>0</v>
      </c>
      <c r="O83" s="222">
        <f t="shared" si="16"/>
        <v>0</v>
      </c>
      <c r="Q83" s="340"/>
      <c r="R83" s="354" t="s">
        <v>36</v>
      </c>
      <c r="S83" s="352"/>
      <c r="T83" s="381" t="str">
        <f t="shared" si="22"/>
        <v/>
      </c>
      <c r="U83" s="355" t="str">
        <f t="shared" si="23"/>
        <v/>
      </c>
      <c r="V83" s="381" t="str">
        <f t="shared" si="24"/>
        <v/>
      </c>
      <c r="W83" s="354" t="str">
        <f t="shared" si="17"/>
        <v/>
      </c>
      <c r="X83" s="352" t="str">
        <f t="shared" si="18"/>
        <v/>
      </c>
      <c r="Y83" s="397">
        <f t="shared" si="25"/>
        <v>0</v>
      </c>
      <c r="Z83" s="397">
        <f t="shared" si="26"/>
        <v>0</v>
      </c>
      <c r="AA83" s="381" t="str">
        <f t="shared" si="19"/>
        <v>Not answered</v>
      </c>
      <c r="AB83" s="397">
        <f t="shared" si="27"/>
        <v>0</v>
      </c>
      <c r="AC83" s="397">
        <f t="shared" si="28"/>
        <v>0</v>
      </c>
      <c r="AD83" s="358">
        <v>0</v>
      </c>
      <c r="AE83" s="397">
        <f t="shared" si="29"/>
        <v>0</v>
      </c>
      <c r="AF83" s="397">
        <f t="shared" si="30"/>
        <v>0</v>
      </c>
      <c r="AG83" s="356">
        <f t="shared" si="20"/>
        <v>0</v>
      </c>
    </row>
    <row r="84" spans="1:33" x14ac:dyDescent="0.25">
      <c r="A84" s="277">
        <v>72</v>
      </c>
      <c r="B84" s="133"/>
      <c r="C84" s="133"/>
      <c r="D84" s="133"/>
      <c r="E84" s="134"/>
      <c r="F84" s="379"/>
      <c r="G84" s="155"/>
      <c r="H84" s="132">
        <v>0</v>
      </c>
      <c r="I84" s="388"/>
      <c r="J84" s="388"/>
      <c r="K84" s="380"/>
      <c r="L84" s="135"/>
      <c r="M84" s="310">
        <f>IF(G84="",0,VLOOKUP(G84,'Overview - Financial Statement'!$A$38:$B$52,2,FALSE))</f>
        <v>0</v>
      </c>
      <c r="N84" s="246">
        <f t="shared" si="21"/>
        <v>0</v>
      </c>
      <c r="O84" s="222">
        <f t="shared" si="16"/>
        <v>0</v>
      </c>
      <c r="Q84" s="340"/>
      <c r="R84" s="354" t="s">
        <v>36</v>
      </c>
      <c r="S84" s="352"/>
      <c r="T84" s="381" t="str">
        <f t="shared" si="22"/>
        <v/>
      </c>
      <c r="U84" s="355" t="str">
        <f t="shared" si="23"/>
        <v/>
      </c>
      <c r="V84" s="381" t="str">
        <f t="shared" si="24"/>
        <v/>
      </c>
      <c r="W84" s="354" t="str">
        <f t="shared" si="17"/>
        <v/>
      </c>
      <c r="X84" s="352" t="str">
        <f t="shared" si="18"/>
        <v/>
      </c>
      <c r="Y84" s="397">
        <f t="shared" si="25"/>
        <v>0</v>
      </c>
      <c r="Z84" s="397">
        <f t="shared" si="26"/>
        <v>0</v>
      </c>
      <c r="AA84" s="381" t="str">
        <f t="shared" si="19"/>
        <v>Not answered</v>
      </c>
      <c r="AB84" s="397">
        <f t="shared" si="27"/>
        <v>0</v>
      </c>
      <c r="AC84" s="397">
        <f t="shared" si="28"/>
        <v>0</v>
      </c>
      <c r="AD84" s="358">
        <v>0</v>
      </c>
      <c r="AE84" s="397">
        <f t="shared" si="29"/>
        <v>0</v>
      </c>
      <c r="AF84" s="397">
        <f t="shared" si="30"/>
        <v>0</v>
      </c>
      <c r="AG84" s="356">
        <f t="shared" si="20"/>
        <v>0</v>
      </c>
    </row>
    <row r="85" spans="1:33" x14ac:dyDescent="0.25">
      <c r="A85" s="275">
        <v>73</v>
      </c>
      <c r="B85" s="130"/>
      <c r="C85" s="130"/>
      <c r="D85" s="130"/>
      <c r="E85" s="131"/>
      <c r="F85" s="379"/>
      <c r="G85" s="155"/>
      <c r="H85" s="132">
        <v>0</v>
      </c>
      <c r="I85" s="388"/>
      <c r="J85" s="388"/>
      <c r="K85" s="380"/>
      <c r="L85" s="135"/>
      <c r="M85" s="310">
        <f>IF(G85="",0,VLOOKUP(G85,'Overview - Financial Statement'!$A$38:$B$52,2,FALSE))</f>
        <v>0</v>
      </c>
      <c r="N85" s="246">
        <f t="shared" si="21"/>
        <v>0</v>
      </c>
      <c r="O85" s="222">
        <f t="shared" si="16"/>
        <v>0</v>
      </c>
      <c r="Q85" s="340"/>
      <c r="R85" s="354" t="s">
        <v>36</v>
      </c>
      <c r="S85" s="352"/>
      <c r="T85" s="381" t="str">
        <f t="shared" si="22"/>
        <v/>
      </c>
      <c r="U85" s="355" t="str">
        <f t="shared" si="23"/>
        <v/>
      </c>
      <c r="V85" s="381" t="str">
        <f t="shared" si="24"/>
        <v/>
      </c>
      <c r="W85" s="354" t="str">
        <f t="shared" si="17"/>
        <v/>
      </c>
      <c r="X85" s="352" t="str">
        <f t="shared" si="18"/>
        <v/>
      </c>
      <c r="Y85" s="397">
        <f t="shared" si="25"/>
        <v>0</v>
      </c>
      <c r="Z85" s="397">
        <f t="shared" si="26"/>
        <v>0</v>
      </c>
      <c r="AA85" s="381" t="str">
        <f t="shared" si="19"/>
        <v>Not answered</v>
      </c>
      <c r="AB85" s="397">
        <f t="shared" si="27"/>
        <v>0</v>
      </c>
      <c r="AC85" s="397">
        <f t="shared" si="28"/>
        <v>0</v>
      </c>
      <c r="AD85" s="358">
        <v>0</v>
      </c>
      <c r="AE85" s="397">
        <f t="shared" si="29"/>
        <v>0</v>
      </c>
      <c r="AF85" s="397">
        <f t="shared" si="30"/>
        <v>0</v>
      </c>
      <c r="AG85" s="356">
        <f t="shared" si="20"/>
        <v>0</v>
      </c>
    </row>
    <row r="86" spans="1:33" x14ac:dyDescent="0.25">
      <c r="A86" s="277">
        <v>74</v>
      </c>
      <c r="B86" s="133"/>
      <c r="C86" s="133"/>
      <c r="D86" s="133"/>
      <c r="E86" s="134"/>
      <c r="F86" s="379"/>
      <c r="G86" s="155"/>
      <c r="H86" s="132">
        <v>0</v>
      </c>
      <c r="I86" s="388"/>
      <c r="J86" s="388"/>
      <c r="K86" s="380"/>
      <c r="L86" s="135"/>
      <c r="M86" s="310">
        <f>IF(G86="",0,VLOOKUP(G86,'Overview - Financial Statement'!$A$38:$B$52,2,FALSE))</f>
        <v>0</v>
      </c>
      <c r="N86" s="246">
        <f t="shared" si="21"/>
        <v>0</v>
      </c>
      <c r="O86" s="222">
        <f t="shared" si="16"/>
        <v>0</v>
      </c>
      <c r="Q86" s="340"/>
      <c r="R86" s="354" t="s">
        <v>36</v>
      </c>
      <c r="S86" s="352"/>
      <c r="T86" s="381" t="str">
        <f t="shared" si="22"/>
        <v/>
      </c>
      <c r="U86" s="355" t="str">
        <f t="shared" si="23"/>
        <v/>
      </c>
      <c r="V86" s="381" t="str">
        <f t="shared" si="24"/>
        <v/>
      </c>
      <c r="W86" s="354" t="str">
        <f t="shared" si="17"/>
        <v/>
      </c>
      <c r="X86" s="352" t="str">
        <f t="shared" si="18"/>
        <v/>
      </c>
      <c r="Y86" s="397">
        <f t="shared" si="25"/>
        <v>0</v>
      </c>
      <c r="Z86" s="397">
        <f t="shared" si="26"/>
        <v>0</v>
      </c>
      <c r="AA86" s="381" t="str">
        <f t="shared" si="19"/>
        <v>Not answered</v>
      </c>
      <c r="AB86" s="397">
        <f t="shared" si="27"/>
        <v>0</v>
      </c>
      <c r="AC86" s="397">
        <f t="shared" si="28"/>
        <v>0</v>
      </c>
      <c r="AD86" s="358">
        <v>0</v>
      </c>
      <c r="AE86" s="397">
        <f t="shared" si="29"/>
        <v>0</v>
      </c>
      <c r="AF86" s="397">
        <f t="shared" si="30"/>
        <v>0</v>
      </c>
      <c r="AG86" s="356">
        <f t="shared" si="20"/>
        <v>0</v>
      </c>
    </row>
    <row r="87" spans="1:33" x14ac:dyDescent="0.25">
      <c r="A87" s="275">
        <v>75</v>
      </c>
      <c r="B87" s="130"/>
      <c r="C87" s="130"/>
      <c r="D87" s="130"/>
      <c r="E87" s="131"/>
      <c r="F87" s="379"/>
      <c r="G87" s="155"/>
      <c r="H87" s="132">
        <v>0</v>
      </c>
      <c r="I87" s="388"/>
      <c r="J87" s="388"/>
      <c r="K87" s="380"/>
      <c r="L87" s="135"/>
      <c r="M87" s="310">
        <f>IF(G87="",0,VLOOKUP(G87,'Overview - Financial Statement'!$A$38:$B$52,2,FALSE))</f>
        <v>0</v>
      </c>
      <c r="N87" s="246">
        <f t="shared" si="21"/>
        <v>0</v>
      </c>
      <c r="O87" s="222">
        <f t="shared" si="16"/>
        <v>0</v>
      </c>
      <c r="Q87" s="340"/>
      <c r="R87" s="354" t="s">
        <v>36</v>
      </c>
      <c r="S87" s="352"/>
      <c r="T87" s="381" t="str">
        <f t="shared" si="22"/>
        <v/>
      </c>
      <c r="U87" s="355" t="str">
        <f t="shared" si="23"/>
        <v/>
      </c>
      <c r="V87" s="381" t="str">
        <f t="shared" si="24"/>
        <v/>
      </c>
      <c r="W87" s="354" t="str">
        <f t="shared" si="17"/>
        <v/>
      </c>
      <c r="X87" s="352" t="str">
        <f t="shared" si="18"/>
        <v/>
      </c>
      <c r="Y87" s="397">
        <f t="shared" si="25"/>
        <v>0</v>
      </c>
      <c r="Z87" s="397">
        <f t="shared" si="26"/>
        <v>0</v>
      </c>
      <c r="AA87" s="381" t="str">
        <f t="shared" si="19"/>
        <v>Not answered</v>
      </c>
      <c r="AB87" s="397">
        <f t="shared" si="27"/>
        <v>0</v>
      </c>
      <c r="AC87" s="397">
        <f t="shared" si="28"/>
        <v>0</v>
      </c>
      <c r="AD87" s="358">
        <v>0</v>
      </c>
      <c r="AE87" s="397">
        <f t="shared" si="29"/>
        <v>0</v>
      </c>
      <c r="AF87" s="397">
        <f t="shared" si="30"/>
        <v>0</v>
      </c>
      <c r="AG87" s="356">
        <f t="shared" si="20"/>
        <v>0</v>
      </c>
    </row>
    <row r="88" spans="1:33" x14ac:dyDescent="0.25">
      <c r="A88" s="277">
        <v>76</v>
      </c>
      <c r="B88" s="133"/>
      <c r="C88" s="133"/>
      <c r="D88" s="133"/>
      <c r="E88" s="134"/>
      <c r="F88" s="379"/>
      <c r="G88" s="155"/>
      <c r="H88" s="132">
        <v>0</v>
      </c>
      <c r="I88" s="388"/>
      <c r="J88" s="388"/>
      <c r="K88" s="380"/>
      <c r="L88" s="135"/>
      <c r="M88" s="310">
        <f>IF(G88="",0,VLOOKUP(G88,'Overview - Financial Statement'!$A$38:$B$52,2,FALSE))</f>
        <v>0</v>
      </c>
      <c r="N88" s="246">
        <f t="shared" si="21"/>
        <v>0</v>
      </c>
      <c r="O88" s="222">
        <f t="shared" si="16"/>
        <v>0</v>
      </c>
      <c r="Q88" s="340"/>
      <c r="R88" s="354" t="s">
        <v>36</v>
      </c>
      <c r="S88" s="352"/>
      <c r="T88" s="381" t="str">
        <f t="shared" si="22"/>
        <v/>
      </c>
      <c r="U88" s="355" t="str">
        <f t="shared" si="23"/>
        <v/>
      </c>
      <c r="V88" s="381" t="str">
        <f t="shared" si="24"/>
        <v/>
      </c>
      <c r="W88" s="354" t="str">
        <f t="shared" si="17"/>
        <v/>
      </c>
      <c r="X88" s="352" t="str">
        <f t="shared" si="18"/>
        <v/>
      </c>
      <c r="Y88" s="397">
        <f t="shared" si="25"/>
        <v>0</v>
      </c>
      <c r="Z88" s="397">
        <f t="shared" si="26"/>
        <v>0</v>
      </c>
      <c r="AA88" s="381" t="str">
        <f t="shared" si="19"/>
        <v>Not answered</v>
      </c>
      <c r="AB88" s="397">
        <f t="shared" si="27"/>
        <v>0</v>
      </c>
      <c r="AC88" s="397">
        <f t="shared" si="28"/>
        <v>0</v>
      </c>
      <c r="AD88" s="358">
        <v>0</v>
      </c>
      <c r="AE88" s="397">
        <f t="shared" si="29"/>
        <v>0</v>
      </c>
      <c r="AF88" s="397">
        <f t="shared" si="30"/>
        <v>0</v>
      </c>
      <c r="AG88" s="356">
        <f t="shared" si="20"/>
        <v>0</v>
      </c>
    </row>
    <row r="89" spans="1:33" x14ac:dyDescent="0.25">
      <c r="A89" s="275">
        <v>77</v>
      </c>
      <c r="B89" s="130"/>
      <c r="C89" s="130"/>
      <c r="D89" s="130"/>
      <c r="E89" s="131"/>
      <c r="F89" s="379"/>
      <c r="G89" s="155"/>
      <c r="H89" s="132">
        <v>0</v>
      </c>
      <c r="I89" s="388"/>
      <c r="J89" s="388"/>
      <c r="K89" s="380"/>
      <c r="L89" s="135"/>
      <c r="M89" s="310">
        <f>IF(G89="",0,VLOOKUP(G89,'Overview - Financial Statement'!$A$38:$B$52,2,FALSE))</f>
        <v>0</v>
      </c>
      <c r="N89" s="246">
        <f t="shared" si="21"/>
        <v>0</v>
      </c>
      <c r="O89" s="222">
        <f t="shared" si="16"/>
        <v>0</v>
      </c>
      <c r="Q89" s="340"/>
      <c r="R89" s="354" t="s">
        <v>36</v>
      </c>
      <c r="S89" s="352"/>
      <c r="T89" s="381" t="str">
        <f t="shared" si="22"/>
        <v/>
      </c>
      <c r="U89" s="355" t="str">
        <f t="shared" si="23"/>
        <v/>
      </c>
      <c r="V89" s="381" t="str">
        <f t="shared" si="24"/>
        <v/>
      </c>
      <c r="W89" s="354" t="str">
        <f t="shared" si="17"/>
        <v/>
      </c>
      <c r="X89" s="352" t="str">
        <f t="shared" si="18"/>
        <v/>
      </c>
      <c r="Y89" s="397">
        <f t="shared" si="25"/>
        <v>0</v>
      </c>
      <c r="Z89" s="397">
        <f t="shared" si="26"/>
        <v>0</v>
      </c>
      <c r="AA89" s="381" t="str">
        <f t="shared" si="19"/>
        <v>Not answered</v>
      </c>
      <c r="AB89" s="397">
        <f t="shared" si="27"/>
        <v>0</v>
      </c>
      <c r="AC89" s="397">
        <f t="shared" si="28"/>
        <v>0</v>
      </c>
      <c r="AD89" s="358">
        <v>0</v>
      </c>
      <c r="AE89" s="397">
        <f t="shared" si="29"/>
        <v>0</v>
      </c>
      <c r="AF89" s="397">
        <f t="shared" si="30"/>
        <v>0</v>
      </c>
      <c r="AG89" s="356">
        <f t="shared" si="20"/>
        <v>0</v>
      </c>
    </row>
    <row r="90" spans="1:33" x14ac:dyDescent="0.25">
      <c r="A90" s="277">
        <v>78</v>
      </c>
      <c r="B90" s="133"/>
      <c r="C90" s="133"/>
      <c r="D90" s="133"/>
      <c r="E90" s="134"/>
      <c r="F90" s="379"/>
      <c r="G90" s="155"/>
      <c r="H90" s="132">
        <v>0</v>
      </c>
      <c r="I90" s="388"/>
      <c r="J90" s="388"/>
      <c r="K90" s="380"/>
      <c r="L90" s="135"/>
      <c r="M90" s="310">
        <f>IF(G90="",0,VLOOKUP(G90,'Overview - Financial Statement'!$A$38:$B$52,2,FALSE))</f>
        <v>0</v>
      </c>
      <c r="N90" s="246">
        <f t="shared" si="21"/>
        <v>0</v>
      </c>
      <c r="O90" s="222">
        <f t="shared" si="16"/>
        <v>0</v>
      </c>
      <c r="Q90" s="340"/>
      <c r="R90" s="354" t="s">
        <v>36</v>
      </c>
      <c r="S90" s="352"/>
      <c r="T90" s="381" t="str">
        <f t="shared" si="22"/>
        <v/>
      </c>
      <c r="U90" s="355" t="str">
        <f t="shared" si="23"/>
        <v/>
      </c>
      <c r="V90" s="381" t="str">
        <f t="shared" si="24"/>
        <v/>
      </c>
      <c r="W90" s="354" t="str">
        <f t="shared" si="17"/>
        <v/>
      </c>
      <c r="X90" s="352" t="str">
        <f t="shared" si="18"/>
        <v/>
      </c>
      <c r="Y90" s="397">
        <f t="shared" si="25"/>
        <v>0</v>
      </c>
      <c r="Z90" s="397">
        <f t="shared" si="26"/>
        <v>0</v>
      </c>
      <c r="AA90" s="381" t="str">
        <f t="shared" si="19"/>
        <v>Not answered</v>
      </c>
      <c r="AB90" s="397">
        <f t="shared" si="27"/>
        <v>0</v>
      </c>
      <c r="AC90" s="397">
        <f t="shared" si="28"/>
        <v>0</v>
      </c>
      <c r="AD90" s="358">
        <v>0</v>
      </c>
      <c r="AE90" s="397">
        <f t="shared" si="29"/>
        <v>0</v>
      </c>
      <c r="AF90" s="397">
        <f t="shared" si="30"/>
        <v>0</v>
      </c>
      <c r="AG90" s="356">
        <f t="shared" si="20"/>
        <v>0</v>
      </c>
    </row>
    <row r="91" spans="1:33" x14ac:dyDescent="0.25">
      <c r="A91" s="275">
        <v>79</v>
      </c>
      <c r="B91" s="130"/>
      <c r="C91" s="130"/>
      <c r="D91" s="130"/>
      <c r="E91" s="131"/>
      <c r="F91" s="379"/>
      <c r="G91" s="155"/>
      <c r="H91" s="132">
        <v>0</v>
      </c>
      <c r="I91" s="388"/>
      <c r="J91" s="388"/>
      <c r="K91" s="380"/>
      <c r="L91" s="135"/>
      <c r="M91" s="310">
        <f>IF(G91="",0,VLOOKUP(G91,'Overview - Financial Statement'!$A$38:$B$52,2,FALSE))</f>
        <v>0</v>
      </c>
      <c r="N91" s="246">
        <f t="shared" si="21"/>
        <v>0</v>
      </c>
      <c r="O91" s="222">
        <f t="shared" si="16"/>
        <v>0</v>
      </c>
      <c r="Q91" s="340"/>
      <c r="R91" s="354" t="s">
        <v>36</v>
      </c>
      <c r="S91" s="352"/>
      <c r="T91" s="381" t="str">
        <f t="shared" si="22"/>
        <v/>
      </c>
      <c r="U91" s="355" t="str">
        <f t="shared" si="23"/>
        <v/>
      </c>
      <c r="V91" s="381" t="str">
        <f t="shared" si="24"/>
        <v/>
      </c>
      <c r="W91" s="354" t="str">
        <f t="shared" si="17"/>
        <v/>
      </c>
      <c r="X91" s="352" t="str">
        <f t="shared" si="18"/>
        <v/>
      </c>
      <c r="Y91" s="397">
        <f t="shared" si="25"/>
        <v>0</v>
      </c>
      <c r="Z91" s="397">
        <f t="shared" si="26"/>
        <v>0</v>
      </c>
      <c r="AA91" s="381" t="str">
        <f t="shared" si="19"/>
        <v>Not answered</v>
      </c>
      <c r="AB91" s="397">
        <f t="shared" si="27"/>
        <v>0</v>
      </c>
      <c r="AC91" s="397">
        <f t="shared" si="28"/>
        <v>0</v>
      </c>
      <c r="AD91" s="358">
        <v>0</v>
      </c>
      <c r="AE91" s="397">
        <f t="shared" si="29"/>
        <v>0</v>
      </c>
      <c r="AF91" s="397">
        <f t="shared" si="30"/>
        <v>0</v>
      </c>
      <c r="AG91" s="356">
        <f t="shared" si="20"/>
        <v>0</v>
      </c>
    </row>
    <row r="92" spans="1:33" x14ac:dyDescent="0.25">
      <c r="A92" s="277">
        <v>80</v>
      </c>
      <c r="B92" s="133"/>
      <c r="C92" s="133"/>
      <c r="D92" s="133"/>
      <c r="E92" s="134"/>
      <c r="F92" s="379"/>
      <c r="G92" s="155"/>
      <c r="H92" s="132">
        <v>0</v>
      </c>
      <c r="I92" s="388"/>
      <c r="J92" s="388"/>
      <c r="K92" s="380"/>
      <c r="L92" s="135"/>
      <c r="M92" s="310">
        <f>IF(G92="",0,VLOOKUP(G92,'Overview - Financial Statement'!$A$38:$B$52,2,FALSE))</f>
        <v>0</v>
      </c>
      <c r="N92" s="246">
        <f t="shared" si="21"/>
        <v>0</v>
      </c>
      <c r="O92" s="222">
        <f t="shared" si="16"/>
        <v>0</v>
      </c>
      <c r="Q92" s="340"/>
      <c r="R92" s="354" t="s">
        <v>36</v>
      </c>
      <c r="S92" s="352"/>
      <c r="T92" s="381" t="str">
        <f t="shared" si="22"/>
        <v/>
      </c>
      <c r="U92" s="355" t="str">
        <f t="shared" si="23"/>
        <v/>
      </c>
      <c r="V92" s="381" t="str">
        <f t="shared" si="24"/>
        <v/>
      </c>
      <c r="W92" s="354" t="str">
        <f t="shared" si="17"/>
        <v/>
      </c>
      <c r="X92" s="352" t="str">
        <f t="shared" si="18"/>
        <v/>
      </c>
      <c r="Y92" s="397">
        <f t="shared" si="25"/>
        <v>0</v>
      </c>
      <c r="Z92" s="397">
        <f t="shared" si="26"/>
        <v>0</v>
      </c>
      <c r="AA92" s="381" t="str">
        <f t="shared" si="19"/>
        <v>Not answered</v>
      </c>
      <c r="AB92" s="397">
        <f t="shared" si="27"/>
        <v>0</v>
      </c>
      <c r="AC92" s="397">
        <f t="shared" si="28"/>
        <v>0</v>
      </c>
      <c r="AD92" s="358">
        <v>0</v>
      </c>
      <c r="AE92" s="397">
        <f t="shared" si="29"/>
        <v>0</v>
      </c>
      <c r="AF92" s="397">
        <f t="shared" si="30"/>
        <v>0</v>
      </c>
      <c r="AG92" s="356">
        <f t="shared" si="20"/>
        <v>0</v>
      </c>
    </row>
    <row r="93" spans="1:33" x14ac:dyDescent="0.25">
      <c r="A93" s="275">
        <v>81</v>
      </c>
      <c r="B93" s="130"/>
      <c r="C93" s="130"/>
      <c r="D93" s="130"/>
      <c r="E93" s="131"/>
      <c r="F93" s="379"/>
      <c r="G93" s="155"/>
      <c r="H93" s="132">
        <v>0</v>
      </c>
      <c r="I93" s="388"/>
      <c r="J93" s="388"/>
      <c r="K93" s="380"/>
      <c r="L93" s="135"/>
      <c r="M93" s="310">
        <f>IF(G93="",0,VLOOKUP(G93,'Overview - Financial Statement'!$A$38:$B$52,2,FALSE))</f>
        <v>0</v>
      </c>
      <c r="N93" s="246">
        <f t="shared" si="21"/>
        <v>0</v>
      </c>
      <c r="O93" s="222">
        <f t="shared" si="16"/>
        <v>0</v>
      </c>
      <c r="Q93" s="340"/>
      <c r="R93" s="354" t="s">
        <v>36</v>
      </c>
      <c r="S93" s="352"/>
      <c r="T93" s="381" t="str">
        <f t="shared" si="22"/>
        <v/>
      </c>
      <c r="U93" s="355" t="str">
        <f t="shared" si="23"/>
        <v/>
      </c>
      <c r="V93" s="381" t="str">
        <f t="shared" si="24"/>
        <v/>
      </c>
      <c r="W93" s="354" t="str">
        <f t="shared" si="17"/>
        <v/>
      </c>
      <c r="X93" s="352" t="str">
        <f t="shared" si="18"/>
        <v/>
      </c>
      <c r="Y93" s="397">
        <f t="shared" si="25"/>
        <v>0</v>
      </c>
      <c r="Z93" s="397">
        <f t="shared" si="26"/>
        <v>0</v>
      </c>
      <c r="AA93" s="381" t="str">
        <f t="shared" si="19"/>
        <v>Not answered</v>
      </c>
      <c r="AB93" s="397">
        <f t="shared" si="27"/>
        <v>0</v>
      </c>
      <c r="AC93" s="397">
        <f t="shared" si="28"/>
        <v>0</v>
      </c>
      <c r="AD93" s="358">
        <v>0</v>
      </c>
      <c r="AE93" s="397">
        <f t="shared" si="29"/>
        <v>0</v>
      </c>
      <c r="AF93" s="397">
        <f t="shared" si="30"/>
        <v>0</v>
      </c>
      <c r="AG93" s="356">
        <f t="shared" si="20"/>
        <v>0</v>
      </c>
    </row>
    <row r="94" spans="1:33" x14ac:dyDescent="0.25">
      <c r="A94" s="277">
        <v>82</v>
      </c>
      <c r="B94" s="133"/>
      <c r="C94" s="133"/>
      <c r="D94" s="133"/>
      <c r="E94" s="134"/>
      <c r="F94" s="379"/>
      <c r="G94" s="155"/>
      <c r="H94" s="132">
        <v>0</v>
      </c>
      <c r="I94" s="388"/>
      <c r="J94" s="388"/>
      <c r="K94" s="380"/>
      <c r="L94" s="135"/>
      <c r="M94" s="310">
        <f>IF(G94="",0,VLOOKUP(G94,'Overview - Financial Statement'!$A$38:$B$52,2,FALSE))</f>
        <v>0</v>
      </c>
      <c r="N94" s="246">
        <f t="shared" si="21"/>
        <v>0</v>
      </c>
      <c r="O94" s="222">
        <f t="shared" si="16"/>
        <v>0</v>
      </c>
      <c r="Q94" s="340"/>
      <c r="R94" s="354" t="s">
        <v>36</v>
      </c>
      <c r="S94" s="352"/>
      <c r="T94" s="381" t="str">
        <f t="shared" si="22"/>
        <v/>
      </c>
      <c r="U94" s="355" t="str">
        <f t="shared" si="23"/>
        <v/>
      </c>
      <c r="V94" s="381" t="str">
        <f t="shared" si="24"/>
        <v/>
      </c>
      <c r="W94" s="354" t="str">
        <f t="shared" si="17"/>
        <v/>
      </c>
      <c r="X94" s="352" t="str">
        <f t="shared" si="18"/>
        <v/>
      </c>
      <c r="Y94" s="397">
        <f t="shared" si="25"/>
        <v>0</v>
      </c>
      <c r="Z94" s="397">
        <f t="shared" si="26"/>
        <v>0</v>
      </c>
      <c r="AA94" s="381" t="str">
        <f t="shared" si="19"/>
        <v>Not answered</v>
      </c>
      <c r="AB94" s="397">
        <f t="shared" si="27"/>
        <v>0</v>
      </c>
      <c r="AC94" s="397">
        <f t="shared" si="28"/>
        <v>0</v>
      </c>
      <c r="AD94" s="358">
        <v>0</v>
      </c>
      <c r="AE94" s="397">
        <f t="shared" si="29"/>
        <v>0</v>
      </c>
      <c r="AF94" s="397">
        <f t="shared" si="30"/>
        <v>0</v>
      </c>
      <c r="AG94" s="356">
        <f t="shared" si="20"/>
        <v>0</v>
      </c>
    </row>
    <row r="95" spans="1:33" x14ac:dyDescent="0.25">
      <c r="A95" s="275">
        <v>83</v>
      </c>
      <c r="B95" s="130"/>
      <c r="C95" s="130"/>
      <c r="D95" s="130"/>
      <c r="E95" s="131"/>
      <c r="F95" s="379"/>
      <c r="G95" s="155"/>
      <c r="H95" s="132">
        <v>0</v>
      </c>
      <c r="I95" s="388"/>
      <c r="J95" s="388"/>
      <c r="K95" s="380"/>
      <c r="L95" s="135"/>
      <c r="M95" s="310">
        <f>IF(G95="",0,VLOOKUP(G95,'Overview - Financial Statement'!$A$38:$B$52,2,FALSE))</f>
        <v>0</v>
      </c>
      <c r="N95" s="246">
        <f t="shared" si="21"/>
        <v>0</v>
      </c>
      <c r="O95" s="222">
        <f t="shared" si="16"/>
        <v>0</v>
      </c>
      <c r="Q95" s="340"/>
      <c r="R95" s="354" t="s">
        <v>36</v>
      </c>
      <c r="S95" s="352"/>
      <c r="T95" s="381" t="str">
        <f t="shared" si="22"/>
        <v/>
      </c>
      <c r="U95" s="355" t="str">
        <f t="shared" si="23"/>
        <v/>
      </c>
      <c r="V95" s="381" t="str">
        <f t="shared" si="24"/>
        <v/>
      </c>
      <c r="W95" s="354" t="str">
        <f t="shared" si="17"/>
        <v/>
      </c>
      <c r="X95" s="352" t="str">
        <f t="shared" si="18"/>
        <v/>
      </c>
      <c r="Y95" s="397">
        <f t="shared" si="25"/>
        <v>0</v>
      </c>
      <c r="Z95" s="397">
        <f t="shared" si="26"/>
        <v>0</v>
      </c>
      <c r="AA95" s="381" t="str">
        <f t="shared" si="19"/>
        <v>Not answered</v>
      </c>
      <c r="AB95" s="397">
        <f t="shared" si="27"/>
        <v>0</v>
      </c>
      <c r="AC95" s="397">
        <f t="shared" si="28"/>
        <v>0</v>
      </c>
      <c r="AD95" s="358">
        <v>0</v>
      </c>
      <c r="AE95" s="397">
        <f t="shared" si="29"/>
        <v>0</v>
      </c>
      <c r="AF95" s="397">
        <f t="shared" si="30"/>
        <v>0</v>
      </c>
      <c r="AG95" s="356">
        <f t="shared" si="20"/>
        <v>0</v>
      </c>
    </row>
    <row r="96" spans="1:33" x14ac:dyDescent="0.25">
      <c r="A96" s="277">
        <v>84</v>
      </c>
      <c r="B96" s="133"/>
      <c r="C96" s="133"/>
      <c r="D96" s="133"/>
      <c r="E96" s="134"/>
      <c r="F96" s="379"/>
      <c r="G96" s="155"/>
      <c r="H96" s="132">
        <v>0</v>
      </c>
      <c r="I96" s="388"/>
      <c r="J96" s="388"/>
      <c r="K96" s="380"/>
      <c r="L96" s="135"/>
      <c r="M96" s="310">
        <f>IF(G96="",0,VLOOKUP(G96,'Overview - Financial Statement'!$A$38:$B$52,2,FALSE))</f>
        <v>0</v>
      </c>
      <c r="N96" s="246">
        <f t="shared" si="21"/>
        <v>0</v>
      </c>
      <c r="O96" s="222">
        <f t="shared" si="16"/>
        <v>0</v>
      </c>
      <c r="Q96" s="340"/>
      <c r="R96" s="354" t="s">
        <v>36</v>
      </c>
      <c r="S96" s="352"/>
      <c r="T96" s="381" t="str">
        <f t="shared" si="22"/>
        <v/>
      </c>
      <c r="U96" s="355" t="str">
        <f t="shared" si="23"/>
        <v/>
      </c>
      <c r="V96" s="381" t="str">
        <f t="shared" si="24"/>
        <v/>
      </c>
      <c r="W96" s="354" t="str">
        <f t="shared" si="17"/>
        <v/>
      </c>
      <c r="X96" s="352" t="str">
        <f t="shared" si="18"/>
        <v/>
      </c>
      <c r="Y96" s="397">
        <f t="shared" si="25"/>
        <v>0</v>
      </c>
      <c r="Z96" s="397">
        <f t="shared" si="26"/>
        <v>0</v>
      </c>
      <c r="AA96" s="381" t="str">
        <f t="shared" si="19"/>
        <v>Not answered</v>
      </c>
      <c r="AB96" s="397">
        <f t="shared" si="27"/>
        <v>0</v>
      </c>
      <c r="AC96" s="397">
        <f t="shared" si="28"/>
        <v>0</v>
      </c>
      <c r="AD96" s="358">
        <v>0</v>
      </c>
      <c r="AE96" s="397">
        <f t="shared" si="29"/>
        <v>0</v>
      </c>
      <c r="AF96" s="397">
        <f t="shared" si="30"/>
        <v>0</v>
      </c>
      <c r="AG96" s="356">
        <f t="shared" si="20"/>
        <v>0</v>
      </c>
    </row>
    <row r="97" spans="1:33" x14ac:dyDescent="0.25">
      <c r="A97" s="275">
        <v>85</v>
      </c>
      <c r="B97" s="130"/>
      <c r="C97" s="130"/>
      <c r="D97" s="130"/>
      <c r="E97" s="131"/>
      <c r="F97" s="379"/>
      <c r="G97" s="155"/>
      <c r="H97" s="132">
        <v>0</v>
      </c>
      <c r="I97" s="388"/>
      <c r="J97" s="388"/>
      <c r="K97" s="380"/>
      <c r="L97" s="135"/>
      <c r="M97" s="310">
        <f>IF(G97="",0,VLOOKUP(G97,'Overview - Financial Statement'!$A$38:$B$52,2,FALSE))</f>
        <v>0</v>
      </c>
      <c r="N97" s="246">
        <f t="shared" si="21"/>
        <v>0</v>
      </c>
      <c r="O97" s="222">
        <f t="shared" si="16"/>
        <v>0</v>
      </c>
      <c r="Q97" s="340"/>
      <c r="R97" s="354" t="s">
        <v>36</v>
      </c>
      <c r="S97" s="352"/>
      <c r="T97" s="381" t="str">
        <f t="shared" si="22"/>
        <v/>
      </c>
      <c r="U97" s="355" t="str">
        <f t="shared" si="23"/>
        <v/>
      </c>
      <c r="V97" s="381" t="str">
        <f t="shared" si="24"/>
        <v/>
      </c>
      <c r="W97" s="354" t="str">
        <f t="shared" si="17"/>
        <v/>
      </c>
      <c r="X97" s="352" t="str">
        <f t="shared" si="18"/>
        <v/>
      </c>
      <c r="Y97" s="397">
        <f t="shared" si="25"/>
        <v>0</v>
      </c>
      <c r="Z97" s="397">
        <f t="shared" si="26"/>
        <v>0</v>
      </c>
      <c r="AA97" s="381" t="str">
        <f t="shared" si="19"/>
        <v>Not answered</v>
      </c>
      <c r="AB97" s="397">
        <f t="shared" si="27"/>
        <v>0</v>
      </c>
      <c r="AC97" s="397">
        <f t="shared" si="28"/>
        <v>0</v>
      </c>
      <c r="AD97" s="358">
        <v>0</v>
      </c>
      <c r="AE97" s="397">
        <f t="shared" si="29"/>
        <v>0</v>
      </c>
      <c r="AF97" s="397">
        <f t="shared" si="30"/>
        <v>0</v>
      </c>
      <c r="AG97" s="356">
        <f t="shared" si="20"/>
        <v>0</v>
      </c>
    </row>
    <row r="98" spans="1:33" x14ac:dyDescent="0.25">
      <c r="A98" s="277">
        <v>86</v>
      </c>
      <c r="B98" s="133"/>
      <c r="C98" s="133"/>
      <c r="D98" s="133"/>
      <c r="E98" s="134"/>
      <c r="F98" s="379"/>
      <c r="G98" s="155"/>
      <c r="H98" s="132">
        <v>0</v>
      </c>
      <c r="I98" s="388"/>
      <c r="J98" s="388"/>
      <c r="K98" s="380"/>
      <c r="L98" s="135"/>
      <c r="M98" s="310">
        <f>IF(G98="",0,VLOOKUP(G98,'Overview - Financial Statement'!$A$38:$B$52,2,FALSE))</f>
        <v>0</v>
      </c>
      <c r="N98" s="246">
        <f t="shared" si="21"/>
        <v>0</v>
      </c>
      <c r="O98" s="222">
        <f t="shared" si="16"/>
        <v>0</v>
      </c>
      <c r="Q98" s="340"/>
      <c r="R98" s="354" t="s">
        <v>36</v>
      </c>
      <c r="S98" s="352"/>
      <c r="T98" s="381" t="str">
        <f t="shared" si="22"/>
        <v/>
      </c>
      <c r="U98" s="355" t="str">
        <f t="shared" si="23"/>
        <v/>
      </c>
      <c r="V98" s="381" t="str">
        <f t="shared" si="24"/>
        <v/>
      </c>
      <c r="W98" s="354" t="str">
        <f t="shared" si="17"/>
        <v/>
      </c>
      <c r="X98" s="352" t="str">
        <f t="shared" si="18"/>
        <v/>
      </c>
      <c r="Y98" s="397">
        <f t="shared" si="25"/>
        <v>0</v>
      </c>
      <c r="Z98" s="397">
        <f t="shared" si="26"/>
        <v>0</v>
      </c>
      <c r="AA98" s="381" t="str">
        <f t="shared" si="19"/>
        <v>Not answered</v>
      </c>
      <c r="AB98" s="397">
        <f t="shared" si="27"/>
        <v>0</v>
      </c>
      <c r="AC98" s="397">
        <f t="shared" si="28"/>
        <v>0</v>
      </c>
      <c r="AD98" s="358">
        <v>0</v>
      </c>
      <c r="AE98" s="397">
        <f t="shared" si="29"/>
        <v>0</v>
      </c>
      <c r="AF98" s="397">
        <f t="shared" si="30"/>
        <v>0</v>
      </c>
      <c r="AG98" s="356">
        <f t="shared" si="20"/>
        <v>0</v>
      </c>
    </row>
    <row r="99" spans="1:33" x14ac:dyDescent="0.25">
      <c r="A99" s="275">
        <v>87</v>
      </c>
      <c r="B99" s="130"/>
      <c r="C99" s="130"/>
      <c r="D99" s="130"/>
      <c r="E99" s="131"/>
      <c r="F99" s="379"/>
      <c r="G99" s="155"/>
      <c r="H99" s="132">
        <v>0</v>
      </c>
      <c r="I99" s="388"/>
      <c r="J99" s="388"/>
      <c r="K99" s="380"/>
      <c r="L99" s="135"/>
      <c r="M99" s="310">
        <f>IF(G99="",0,VLOOKUP(G99,'Overview - Financial Statement'!$A$38:$B$52,2,FALSE))</f>
        <v>0</v>
      </c>
      <c r="N99" s="246">
        <f t="shared" si="21"/>
        <v>0</v>
      </c>
      <c r="O99" s="222">
        <f t="shared" si="16"/>
        <v>0</v>
      </c>
      <c r="Q99" s="340"/>
      <c r="R99" s="354" t="s">
        <v>36</v>
      </c>
      <c r="S99" s="352"/>
      <c r="T99" s="381" t="str">
        <f t="shared" si="22"/>
        <v/>
      </c>
      <c r="U99" s="355" t="str">
        <f t="shared" si="23"/>
        <v/>
      </c>
      <c r="V99" s="381" t="str">
        <f t="shared" si="24"/>
        <v/>
      </c>
      <c r="W99" s="354" t="str">
        <f t="shared" si="17"/>
        <v/>
      </c>
      <c r="X99" s="352" t="str">
        <f t="shared" si="18"/>
        <v/>
      </c>
      <c r="Y99" s="397">
        <f t="shared" si="25"/>
        <v>0</v>
      </c>
      <c r="Z99" s="397">
        <f t="shared" si="26"/>
        <v>0</v>
      </c>
      <c r="AA99" s="381" t="str">
        <f t="shared" si="19"/>
        <v>Not answered</v>
      </c>
      <c r="AB99" s="397">
        <f t="shared" si="27"/>
        <v>0</v>
      </c>
      <c r="AC99" s="397">
        <f t="shared" si="28"/>
        <v>0</v>
      </c>
      <c r="AD99" s="358">
        <v>0</v>
      </c>
      <c r="AE99" s="397">
        <f t="shared" si="29"/>
        <v>0</v>
      </c>
      <c r="AF99" s="397">
        <f t="shared" si="30"/>
        <v>0</v>
      </c>
      <c r="AG99" s="356">
        <f t="shared" si="20"/>
        <v>0</v>
      </c>
    </row>
    <row r="100" spans="1:33" x14ac:dyDescent="0.25">
      <c r="A100" s="277">
        <v>88</v>
      </c>
      <c r="B100" s="133"/>
      <c r="C100" s="133"/>
      <c r="D100" s="133"/>
      <c r="E100" s="134"/>
      <c r="F100" s="379"/>
      <c r="G100" s="155"/>
      <c r="H100" s="132">
        <v>0</v>
      </c>
      <c r="I100" s="388"/>
      <c r="J100" s="388"/>
      <c r="K100" s="380"/>
      <c r="L100" s="135"/>
      <c r="M100" s="310">
        <f>IF(G100="",0,VLOOKUP(G100,'Overview - Financial Statement'!$A$38:$B$52,2,FALSE))</f>
        <v>0</v>
      </c>
      <c r="N100" s="246">
        <f t="shared" si="21"/>
        <v>0</v>
      </c>
      <c r="O100" s="222">
        <f t="shared" si="16"/>
        <v>0</v>
      </c>
      <c r="Q100" s="340"/>
      <c r="R100" s="354" t="s">
        <v>36</v>
      </c>
      <c r="S100" s="352"/>
      <c r="T100" s="381" t="str">
        <f t="shared" si="22"/>
        <v/>
      </c>
      <c r="U100" s="355" t="str">
        <f t="shared" si="23"/>
        <v/>
      </c>
      <c r="V100" s="381" t="str">
        <f t="shared" si="24"/>
        <v/>
      </c>
      <c r="W100" s="354" t="str">
        <f t="shared" si="17"/>
        <v/>
      </c>
      <c r="X100" s="352" t="str">
        <f t="shared" si="18"/>
        <v/>
      </c>
      <c r="Y100" s="397">
        <f t="shared" si="25"/>
        <v>0</v>
      </c>
      <c r="Z100" s="397">
        <f t="shared" si="26"/>
        <v>0</v>
      </c>
      <c r="AA100" s="381" t="str">
        <f t="shared" si="19"/>
        <v>Not answered</v>
      </c>
      <c r="AB100" s="397">
        <f t="shared" si="27"/>
        <v>0</v>
      </c>
      <c r="AC100" s="397">
        <f t="shared" si="28"/>
        <v>0</v>
      </c>
      <c r="AD100" s="358">
        <v>0</v>
      </c>
      <c r="AE100" s="397">
        <f t="shared" si="29"/>
        <v>0</v>
      </c>
      <c r="AF100" s="397">
        <f t="shared" si="30"/>
        <v>0</v>
      </c>
      <c r="AG100" s="356">
        <f t="shared" si="20"/>
        <v>0</v>
      </c>
    </row>
    <row r="101" spans="1:33" x14ac:dyDescent="0.25">
      <c r="A101" s="275">
        <v>89</v>
      </c>
      <c r="B101" s="130"/>
      <c r="C101" s="130"/>
      <c r="D101" s="130"/>
      <c r="E101" s="131"/>
      <c r="F101" s="379"/>
      <c r="G101" s="155"/>
      <c r="H101" s="132">
        <v>0</v>
      </c>
      <c r="I101" s="388"/>
      <c r="J101" s="388"/>
      <c r="K101" s="380"/>
      <c r="L101" s="135"/>
      <c r="M101" s="310">
        <f>IF(G101="",0,VLOOKUP(G101,'Overview - Financial Statement'!$A$38:$B$52,2,FALSE))</f>
        <v>0</v>
      </c>
      <c r="N101" s="246">
        <f t="shared" si="21"/>
        <v>0</v>
      </c>
      <c r="O101" s="222">
        <f t="shared" si="16"/>
        <v>0</v>
      </c>
      <c r="Q101" s="340"/>
      <c r="R101" s="354" t="s">
        <v>36</v>
      </c>
      <c r="S101" s="352"/>
      <c r="T101" s="381" t="str">
        <f t="shared" si="22"/>
        <v/>
      </c>
      <c r="U101" s="355" t="str">
        <f t="shared" si="23"/>
        <v/>
      </c>
      <c r="V101" s="381" t="str">
        <f t="shared" si="24"/>
        <v/>
      </c>
      <c r="W101" s="354" t="str">
        <f t="shared" si="17"/>
        <v/>
      </c>
      <c r="X101" s="352" t="str">
        <f t="shared" si="18"/>
        <v/>
      </c>
      <c r="Y101" s="397">
        <f t="shared" si="25"/>
        <v>0</v>
      </c>
      <c r="Z101" s="397">
        <f t="shared" si="26"/>
        <v>0</v>
      </c>
      <c r="AA101" s="381" t="str">
        <f t="shared" si="19"/>
        <v>Not answered</v>
      </c>
      <c r="AB101" s="397">
        <f t="shared" si="27"/>
        <v>0</v>
      </c>
      <c r="AC101" s="397">
        <f t="shared" si="28"/>
        <v>0</v>
      </c>
      <c r="AD101" s="358">
        <v>0</v>
      </c>
      <c r="AE101" s="397">
        <f t="shared" si="29"/>
        <v>0</v>
      </c>
      <c r="AF101" s="397">
        <f t="shared" si="30"/>
        <v>0</v>
      </c>
      <c r="AG101" s="356">
        <f t="shared" si="20"/>
        <v>0</v>
      </c>
    </row>
    <row r="102" spans="1:33" x14ac:dyDescent="0.25">
      <c r="A102" s="277">
        <v>90</v>
      </c>
      <c r="B102" s="133"/>
      <c r="C102" s="133"/>
      <c r="D102" s="133"/>
      <c r="E102" s="134"/>
      <c r="F102" s="379"/>
      <c r="G102" s="155"/>
      <c r="H102" s="132">
        <v>0</v>
      </c>
      <c r="I102" s="388"/>
      <c r="J102" s="388"/>
      <c r="K102" s="380"/>
      <c r="L102" s="135"/>
      <c r="M102" s="310">
        <f>IF(G102="",0,VLOOKUP(G102,'Overview - Financial Statement'!$A$38:$B$52,2,FALSE))</f>
        <v>0</v>
      </c>
      <c r="N102" s="246">
        <f t="shared" si="21"/>
        <v>0</v>
      </c>
      <c r="O102" s="222">
        <f t="shared" si="16"/>
        <v>0</v>
      </c>
      <c r="Q102" s="340"/>
      <c r="R102" s="354" t="s">
        <v>36</v>
      </c>
      <c r="S102" s="352"/>
      <c r="T102" s="381" t="str">
        <f t="shared" si="22"/>
        <v/>
      </c>
      <c r="U102" s="355" t="str">
        <f t="shared" si="23"/>
        <v/>
      </c>
      <c r="V102" s="381" t="str">
        <f t="shared" si="24"/>
        <v/>
      </c>
      <c r="W102" s="354" t="str">
        <f t="shared" si="17"/>
        <v/>
      </c>
      <c r="X102" s="352" t="str">
        <f t="shared" si="18"/>
        <v/>
      </c>
      <c r="Y102" s="397">
        <f t="shared" si="25"/>
        <v>0</v>
      </c>
      <c r="Z102" s="397">
        <f t="shared" si="26"/>
        <v>0</v>
      </c>
      <c r="AA102" s="381" t="str">
        <f t="shared" si="19"/>
        <v>Not answered</v>
      </c>
      <c r="AB102" s="397">
        <f t="shared" si="27"/>
        <v>0</v>
      </c>
      <c r="AC102" s="397">
        <f t="shared" si="28"/>
        <v>0</v>
      </c>
      <c r="AD102" s="358">
        <v>0</v>
      </c>
      <c r="AE102" s="397">
        <f t="shared" si="29"/>
        <v>0</v>
      </c>
      <c r="AF102" s="397">
        <f t="shared" si="30"/>
        <v>0</v>
      </c>
      <c r="AG102" s="356">
        <f t="shared" si="20"/>
        <v>0</v>
      </c>
    </row>
    <row r="103" spans="1:33" x14ac:dyDescent="0.25">
      <c r="A103" s="275">
        <v>91</v>
      </c>
      <c r="B103" s="130"/>
      <c r="C103" s="130"/>
      <c r="D103" s="130"/>
      <c r="E103" s="131"/>
      <c r="F103" s="379"/>
      <c r="G103" s="155"/>
      <c r="H103" s="132">
        <v>0</v>
      </c>
      <c r="I103" s="388"/>
      <c r="J103" s="388"/>
      <c r="K103" s="380"/>
      <c r="L103" s="135"/>
      <c r="M103" s="310">
        <f>IF(G103="",0,VLOOKUP(G103,'Overview - Financial Statement'!$A$38:$B$52,2,FALSE))</f>
        <v>0</v>
      </c>
      <c r="N103" s="246">
        <f t="shared" si="21"/>
        <v>0</v>
      </c>
      <c r="O103" s="222">
        <f t="shared" si="16"/>
        <v>0</v>
      </c>
      <c r="Q103" s="340"/>
      <c r="R103" s="354" t="s">
        <v>36</v>
      </c>
      <c r="S103" s="352"/>
      <c r="T103" s="381" t="str">
        <f t="shared" si="22"/>
        <v/>
      </c>
      <c r="U103" s="355" t="str">
        <f t="shared" si="23"/>
        <v/>
      </c>
      <c r="V103" s="381" t="str">
        <f t="shared" si="24"/>
        <v/>
      </c>
      <c r="W103" s="354" t="str">
        <f t="shared" si="17"/>
        <v/>
      </c>
      <c r="X103" s="352" t="str">
        <f t="shared" si="18"/>
        <v/>
      </c>
      <c r="Y103" s="397">
        <f t="shared" si="25"/>
        <v>0</v>
      </c>
      <c r="Z103" s="397">
        <f t="shared" si="26"/>
        <v>0</v>
      </c>
      <c r="AA103" s="381" t="str">
        <f t="shared" si="19"/>
        <v>Not answered</v>
      </c>
      <c r="AB103" s="397">
        <f t="shared" si="27"/>
        <v>0</v>
      </c>
      <c r="AC103" s="397">
        <f t="shared" si="28"/>
        <v>0</v>
      </c>
      <c r="AD103" s="358">
        <v>0</v>
      </c>
      <c r="AE103" s="397">
        <f t="shared" si="29"/>
        <v>0</v>
      </c>
      <c r="AF103" s="397">
        <f t="shared" si="30"/>
        <v>0</v>
      </c>
      <c r="AG103" s="356">
        <f t="shared" si="20"/>
        <v>0</v>
      </c>
    </row>
    <row r="104" spans="1:33" x14ac:dyDescent="0.25">
      <c r="A104" s="277">
        <v>92</v>
      </c>
      <c r="B104" s="133"/>
      <c r="C104" s="133"/>
      <c r="D104" s="133"/>
      <c r="E104" s="134"/>
      <c r="F104" s="379"/>
      <c r="G104" s="155"/>
      <c r="H104" s="132">
        <v>0</v>
      </c>
      <c r="I104" s="388"/>
      <c r="J104" s="388"/>
      <c r="K104" s="380"/>
      <c r="L104" s="135"/>
      <c r="M104" s="310">
        <f>IF(G104="",0,VLOOKUP(G104,'Overview - Financial Statement'!$A$38:$B$52,2,FALSE))</f>
        <v>0</v>
      </c>
      <c r="N104" s="246">
        <f t="shared" si="21"/>
        <v>0</v>
      </c>
      <c r="O104" s="222">
        <f t="shared" si="16"/>
        <v>0</v>
      </c>
      <c r="Q104" s="340"/>
      <c r="R104" s="354" t="s">
        <v>36</v>
      </c>
      <c r="S104" s="352"/>
      <c r="T104" s="381" t="str">
        <f t="shared" si="22"/>
        <v/>
      </c>
      <c r="U104" s="355" t="str">
        <f t="shared" si="23"/>
        <v/>
      </c>
      <c r="V104" s="381" t="str">
        <f t="shared" si="24"/>
        <v/>
      </c>
      <c r="W104" s="354" t="str">
        <f t="shared" si="17"/>
        <v/>
      </c>
      <c r="X104" s="352" t="str">
        <f t="shared" si="18"/>
        <v/>
      </c>
      <c r="Y104" s="397">
        <f t="shared" si="25"/>
        <v>0</v>
      </c>
      <c r="Z104" s="397">
        <f t="shared" si="26"/>
        <v>0</v>
      </c>
      <c r="AA104" s="381" t="str">
        <f t="shared" si="19"/>
        <v>Not answered</v>
      </c>
      <c r="AB104" s="397">
        <f t="shared" si="27"/>
        <v>0</v>
      </c>
      <c r="AC104" s="397">
        <f t="shared" si="28"/>
        <v>0</v>
      </c>
      <c r="AD104" s="358">
        <v>0</v>
      </c>
      <c r="AE104" s="397">
        <f t="shared" si="29"/>
        <v>0</v>
      </c>
      <c r="AF104" s="397">
        <f t="shared" si="30"/>
        <v>0</v>
      </c>
      <c r="AG104" s="356">
        <f t="shared" si="20"/>
        <v>0</v>
      </c>
    </row>
    <row r="105" spans="1:33" x14ac:dyDescent="0.25">
      <c r="A105" s="275">
        <v>93</v>
      </c>
      <c r="B105" s="130"/>
      <c r="C105" s="130"/>
      <c r="D105" s="130"/>
      <c r="E105" s="131"/>
      <c r="F105" s="379"/>
      <c r="G105" s="155"/>
      <c r="H105" s="132">
        <v>0</v>
      </c>
      <c r="I105" s="388"/>
      <c r="J105" s="388"/>
      <c r="K105" s="380"/>
      <c r="L105" s="135"/>
      <c r="M105" s="310">
        <f>IF(G105="",0,VLOOKUP(G105,'Overview - Financial Statement'!$A$38:$B$52,2,FALSE))</f>
        <v>0</v>
      </c>
      <c r="N105" s="246">
        <f t="shared" si="21"/>
        <v>0</v>
      </c>
      <c r="O105" s="222">
        <f t="shared" si="16"/>
        <v>0</v>
      </c>
      <c r="Q105" s="340"/>
      <c r="R105" s="354" t="s">
        <v>36</v>
      </c>
      <c r="S105" s="352"/>
      <c r="T105" s="381" t="str">
        <f t="shared" si="22"/>
        <v/>
      </c>
      <c r="U105" s="355" t="str">
        <f t="shared" si="23"/>
        <v/>
      </c>
      <c r="V105" s="381" t="str">
        <f t="shared" si="24"/>
        <v/>
      </c>
      <c r="W105" s="354" t="str">
        <f t="shared" si="17"/>
        <v/>
      </c>
      <c r="X105" s="352" t="str">
        <f t="shared" si="18"/>
        <v/>
      </c>
      <c r="Y105" s="397">
        <f t="shared" si="25"/>
        <v>0</v>
      </c>
      <c r="Z105" s="397">
        <f t="shared" si="26"/>
        <v>0</v>
      </c>
      <c r="AA105" s="381" t="str">
        <f t="shared" si="19"/>
        <v>Not answered</v>
      </c>
      <c r="AB105" s="397">
        <f t="shared" si="27"/>
        <v>0</v>
      </c>
      <c r="AC105" s="397">
        <f t="shared" si="28"/>
        <v>0</v>
      </c>
      <c r="AD105" s="358">
        <v>0</v>
      </c>
      <c r="AE105" s="397">
        <f t="shared" si="29"/>
        <v>0</v>
      </c>
      <c r="AF105" s="397">
        <f t="shared" si="30"/>
        <v>0</v>
      </c>
      <c r="AG105" s="356">
        <f t="shared" si="20"/>
        <v>0</v>
      </c>
    </row>
    <row r="106" spans="1:33" x14ac:dyDescent="0.25">
      <c r="A106" s="277">
        <v>94</v>
      </c>
      <c r="B106" s="133"/>
      <c r="C106" s="133"/>
      <c r="D106" s="133"/>
      <c r="E106" s="134"/>
      <c r="F106" s="379"/>
      <c r="G106" s="155"/>
      <c r="H106" s="132">
        <v>0</v>
      </c>
      <c r="I106" s="388"/>
      <c r="J106" s="388"/>
      <c r="K106" s="380"/>
      <c r="L106" s="135"/>
      <c r="M106" s="310">
        <f>IF(G106="",0,VLOOKUP(G106,'Overview - Financial Statement'!$A$38:$B$52,2,FALSE))</f>
        <v>0</v>
      </c>
      <c r="N106" s="246">
        <f t="shared" si="21"/>
        <v>0</v>
      </c>
      <c r="O106" s="222">
        <f t="shared" si="16"/>
        <v>0</v>
      </c>
      <c r="Q106" s="340"/>
      <c r="R106" s="354" t="s">
        <v>36</v>
      </c>
      <c r="S106" s="352"/>
      <c r="T106" s="381" t="str">
        <f t="shared" si="22"/>
        <v/>
      </c>
      <c r="U106" s="355" t="str">
        <f t="shared" si="23"/>
        <v/>
      </c>
      <c r="V106" s="381" t="str">
        <f t="shared" si="24"/>
        <v/>
      </c>
      <c r="W106" s="354" t="str">
        <f t="shared" si="17"/>
        <v/>
      </c>
      <c r="X106" s="352" t="str">
        <f t="shared" si="18"/>
        <v/>
      </c>
      <c r="Y106" s="397">
        <f t="shared" si="25"/>
        <v>0</v>
      </c>
      <c r="Z106" s="397">
        <f t="shared" si="26"/>
        <v>0</v>
      </c>
      <c r="AA106" s="381" t="str">
        <f t="shared" si="19"/>
        <v>Not answered</v>
      </c>
      <c r="AB106" s="397">
        <f t="shared" si="27"/>
        <v>0</v>
      </c>
      <c r="AC106" s="397">
        <f t="shared" si="28"/>
        <v>0</v>
      </c>
      <c r="AD106" s="358">
        <v>0</v>
      </c>
      <c r="AE106" s="397">
        <f t="shared" si="29"/>
        <v>0</v>
      </c>
      <c r="AF106" s="397">
        <f t="shared" si="30"/>
        <v>0</v>
      </c>
      <c r="AG106" s="356">
        <f t="shared" si="20"/>
        <v>0</v>
      </c>
    </row>
    <row r="107" spans="1:33" x14ac:dyDescent="0.25">
      <c r="A107" s="275">
        <v>95</v>
      </c>
      <c r="B107" s="130"/>
      <c r="C107" s="130"/>
      <c r="D107" s="130"/>
      <c r="E107" s="131"/>
      <c r="F107" s="379"/>
      <c r="G107" s="155"/>
      <c r="H107" s="132">
        <v>0</v>
      </c>
      <c r="I107" s="388"/>
      <c r="J107" s="388"/>
      <c r="K107" s="380"/>
      <c r="L107" s="135"/>
      <c r="M107" s="310">
        <f>IF(G107="",0,VLOOKUP(G107,'Overview - Financial Statement'!$A$38:$B$52,2,FALSE))</f>
        <v>0</v>
      </c>
      <c r="N107" s="246">
        <f t="shared" si="21"/>
        <v>0</v>
      </c>
      <c r="O107" s="222">
        <f t="shared" si="16"/>
        <v>0</v>
      </c>
      <c r="Q107" s="340"/>
      <c r="R107" s="354" t="s">
        <v>36</v>
      </c>
      <c r="S107" s="352"/>
      <c r="T107" s="381" t="str">
        <f t="shared" si="22"/>
        <v/>
      </c>
      <c r="U107" s="355" t="str">
        <f t="shared" si="23"/>
        <v/>
      </c>
      <c r="V107" s="381" t="str">
        <f t="shared" si="24"/>
        <v/>
      </c>
      <c r="W107" s="354" t="str">
        <f t="shared" si="17"/>
        <v/>
      </c>
      <c r="X107" s="352" t="str">
        <f t="shared" si="18"/>
        <v/>
      </c>
      <c r="Y107" s="397">
        <f t="shared" si="25"/>
        <v>0</v>
      </c>
      <c r="Z107" s="397">
        <f t="shared" si="26"/>
        <v>0</v>
      </c>
      <c r="AA107" s="381" t="str">
        <f t="shared" si="19"/>
        <v>Not answered</v>
      </c>
      <c r="AB107" s="397">
        <f t="shared" si="27"/>
        <v>0</v>
      </c>
      <c r="AC107" s="397">
        <f t="shared" si="28"/>
        <v>0</v>
      </c>
      <c r="AD107" s="358">
        <v>0</v>
      </c>
      <c r="AE107" s="397">
        <f t="shared" si="29"/>
        <v>0</v>
      </c>
      <c r="AF107" s="397">
        <f t="shared" si="30"/>
        <v>0</v>
      </c>
      <c r="AG107" s="356">
        <f t="shared" si="20"/>
        <v>0</v>
      </c>
    </row>
    <row r="108" spans="1:33" x14ac:dyDescent="0.25">
      <c r="A108" s="277">
        <v>96</v>
      </c>
      <c r="B108" s="133"/>
      <c r="C108" s="133"/>
      <c r="D108" s="133"/>
      <c r="E108" s="134"/>
      <c r="F108" s="379"/>
      <c r="G108" s="155"/>
      <c r="H108" s="132">
        <v>0</v>
      </c>
      <c r="I108" s="388"/>
      <c r="J108" s="388"/>
      <c r="K108" s="380"/>
      <c r="L108" s="135"/>
      <c r="M108" s="310">
        <f>IF(G108="",0,VLOOKUP(G108,'Overview - Financial Statement'!$A$38:$B$52,2,FALSE))</f>
        <v>0</v>
      </c>
      <c r="N108" s="246">
        <f t="shared" si="21"/>
        <v>0</v>
      </c>
      <c r="O108" s="222">
        <f t="shared" si="16"/>
        <v>0</v>
      </c>
      <c r="Q108" s="340"/>
      <c r="R108" s="354" t="s">
        <v>36</v>
      </c>
      <c r="S108" s="352"/>
      <c r="T108" s="381" t="str">
        <f t="shared" si="22"/>
        <v/>
      </c>
      <c r="U108" s="355" t="str">
        <f t="shared" si="23"/>
        <v/>
      </c>
      <c r="V108" s="381" t="str">
        <f t="shared" si="24"/>
        <v/>
      </c>
      <c r="W108" s="354" t="str">
        <f t="shared" si="17"/>
        <v/>
      </c>
      <c r="X108" s="352" t="str">
        <f t="shared" si="18"/>
        <v/>
      </c>
      <c r="Y108" s="397">
        <f t="shared" si="25"/>
        <v>0</v>
      </c>
      <c r="Z108" s="397">
        <f t="shared" si="26"/>
        <v>0</v>
      </c>
      <c r="AA108" s="381" t="str">
        <f t="shared" si="19"/>
        <v>Not answered</v>
      </c>
      <c r="AB108" s="397">
        <f t="shared" si="27"/>
        <v>0</v>
      </c>
      <c r="AC108" s="397">
        <f t="shared" si="28"/>
        <v>0</v>
      </c>
      <c r="AD108" s="358">
        <v>0</v>
      </c>
      <c r="AE108" s="397">
        <f t="shared" si="29"/>
        <v>0</v>
      </c>
      <c r="AF108" s="397">
        <f t="shared" si="30"/>
        <v>0</v>
      </c>
      <c r="AG108" s="356">
        <f t="shared" si="20"/>
        <v>0</v>
      </c>
    </row>
    <row r="109" spans="1:33" x14ac:dyDescent="0.25">
      <c r="A109" s="275">
        <v>97</v>
      </c>
      <c r="B109" s="130"/>
      <c r="C109" s="130"/>
      <c r="D109" s="130"/>
      <c r="E109" s="131"/>
      <c r="F109" s="379"/>
      <c r="G109" s="155"/>
      <c r="H109" s="132">
        <v>0</v>
      </c>
      <c r="I109" s="388"/>
      <c r="J109" s="388"/>
      <c r="K109" s="380"/>
      <c r="L109" s="135"/>
      <c r="M109" s="310">
        <f>IF(G109="",0,VLOOKUP(G109,'Overview - Financial Statement'!$A$38:$B$52,2,FALSE))</f>
        <v>0</v>
      </c>
      <c r="N109" s="246">
        <f t="shared" si="21"/>
        <v>0</v>
      </c>
      <c r="O109" s="222">
        <f t="shared" si="16"/>
        <v>0</v>
      </c>
      <c r="Q109" s="340"/>
      <c r="R109" s="354" t="s">
        <v>36</v>
      </c>
      <c r="S109" s="352"/>
      <c r="T109" s="381" t="str">
        <f t="shared" si="22"/>
        <v/>
      </c>
      <c r="U109" s="355" t="str">
        <f t="shared" si="23"/>
        <v/>
      </c>
      <c r="V109" s="381" t="str">
        <f t="shared" si="24"/>
        <v/>
      </c>
      <c r="W109" s="354" t="str">
        <f t="shared" si="17"/>
        <v/>
      </c>
      <c r="X109" s="352" t="str">
        <f t="shared" si="18"/>
        <v/>
      </c>
      <c r="Y109" s="397">
        <f t="shared" si="25"/>
        <v>0</v>
      </c>
      <c r="Z109" s="397">
        <f t="shared" si="26"/>
        <v>0</v>
      </c>
      <c r="AA109" s="381" t="str">
        <f t="shared" si="19"/>
        <v>Not answered</v>
      </c>
      <c r="AB109" s="397">
        <f t="shared" si="27"/>
        <v>0</v>
      </c>
      <c r="AC109" s="397">
        <f t="shared" si="28"/>
        <v>0</v>
      </c>
      <c r="AD109" s="358">
        <v>0</v>
      </c>
      <c r="AE109" s="397">
        <f t="shared" si="29"/>
        <v>0</v>
      </c>
      <c r="AF109" s="397">
        <f t="shared" si="30"/>
        <v>0</v>
      </c>
      <c r="AG109" s="356">
        <f t="shared" si="20"/>
        <v>0</v>
      </c>
    </row>
    <row r="110" spans="1:33" x14ac:dyDescent="0.25">
      <c r="A110" s="277">
        <v>98</v>
      </c>
      <c r="B110" s="133"/>
      <c r="C110" s="133"/>
      <c r="D110" s="133"/>
      <c r="E110" s="134"/>
      <c r="F110" s="379"/>
      <c r="G110" s="155"/>
      <c r="H110" s="132">
        <v>0</v>
      </c>
      <c r="I110" s="388"/>
      <c r="J110" s="388"/>
      <c r="K110" s="380"/>
      <c r="L110" s="135"/>
      <c r="M110" s="310">
        <f>IF(G110="",0,VLOOKUP(G110,'Overview - Financial Statement'!$A$38:$B$52,2,FALSE))</f>
        <v>0</v>
      </c>
      <c r="N110" s="246">
        <f t="shared" si="21"/>
        <v>0</v>
      </c>
      <c r="O110" s="222">
        <f t="shared" si="16"/>
        <v>0</v>
      </c>
      <c r="Q110" s="340"/>
      <c r="R110" s="354" t="s">
        <v>36</v>
      </c>
      <c r="S110" s="352"/>
      <c r="T110" s="381" t="str">
        <f t="shared" si="22"/>
        <v/>
      </c>
      <c r="U110" s="355" t="str">
        <f t="shared" si="23"/>
        <v/>
      </c>
      <c r="V110" s="381" t="str">
        <f t="shared" si="24"/>
        <v/>
      </c>
      <c r="W110" s="354" t="str">
        <f t="shared" si="17"/>
        <v/>
      </c>
      <c r="X110" s="352" t="str">
        <f t="shared" si="18"/>
        <v/>
      </c>
      <c r="Y110" s="397">
        <f t="shared" si="25"/>
        <v>0</v>
      </c>
      <c r="Z110" s="397">
        <f t="shared" si="26"/>
        <v>0</v>
      </c>
      <c r="AA110" s="381" t="str">
        <f t="shared" si="19"/>
        <v>Not answered</v>
      </c>
      <c r="AB110" s="397">
        <f t="shared" si="27"/>
        <v>0</v>
      </c>
      <c r="AC110" s="397">
        <f t="shared" si="28"/>
        <v>0</v>
      </c>
      <c r="AD110" s="358">
        <v>0</v>
      </c>
      <c r="AE110" s="397">
        <f t="shared" si="29"/>
        <v>0</v>
      </c>
      <c r="AF110" s="397">
        <f t="shared" si="30"/>
        <v>0</v>
      </c>
      <c r="AG110" s="356">
        <f t="shared" si="20"/>
        <v>0</v>
      </c>
    </row>
    <row r="111" spans="1:33" x14ac:dyDescent="0.25">
      <c r="A111" s="275">
        <v>99</v>
      </c>
      <c r="B111" s="130"/>
      <c r="C111" s="130"/>
      <c r="D111" s="130"/>
      <c r="E111" s="131"/>
      <c r="F111" s="379"/>
      <c r="G111" s="155"/>
      <c r="H111" s="132">
        <v>0</v>
      </c>
      <c r="I111" s="388"/>
      <c r="J111" s="388"/>
      <c r="K111" s="380"/>
      <c r="L111" s="135"/>
      <c r="M111" s="310">
        <f>IF(G111="",0,VLOOKUP(G111,'Overview - Financial Statement'!$A$38:$B$52,2,FALSE))</f>
        <v>0</v>
      </c>
      <c r="N111" s="246">
        <f t="shared" si="21"/>
        <v>0</v>
      </c>
      <c r="O111" s="222">
        <f t="shared" si="16"/>
        <v>0</v>
      </c>
      <c r="Q111" s="340"/>
      <c r="R111" s="354" t="s">
        <v>36</v>
      </c>
      <c r="S111" s="352"/>
      <c r="T111" s="381" t="str">
        <f t="shared" si="22"/>
        <v/>
      </c>
      <c r="U111" s="355" t="str">
        <f t="shared" si="23"/>
        <v/>
      </c>
      <c r="V111" s="381" t="str">
        <f t="shared" si="24"/>
        <v/>
      </c>
      <c r="W111" s="354" t="str">
        <f t="shared" si="17"/>
        <v/>
      </c>
      <c r="X111" s="352" t="str">
        <f t="shared" si="18"/>
        <v/>
      </c>
      <c r="Y111" s="397">
        <f t="shared" si="25"/>
        <v>0</v>
      </c>
      <c r="Z111" s="397">
        <f t="shared" si="26"/>
        <v>0</v>
      </c>
      <c r="AA111" s="381" t="str">
        <f t="shared" si="19"/>
        <v>Not answered</v>
      </c>
      <c r="AB111" s="397">
        <f t="shared" si="27"/>
        <v>0</v>
      </c>
      <c r="AC111" s="397">
        <f t="shared" si="28"/>
        <v>0</v>
      </c>
      <c r="AD111" s="358">
        <v>0</v>
      </c>
      <c r="AE111" s="397">
        <f t="shared" si="29"/>
        <v>0</v>
      </c>
      <c r="AF111" s="397">
        <f t="shared" si="30"/>
        <v>0</v>
      </c>
      <c r="AG111" s="356">
        <f t="shared" si="20"/>
        <v>0</v>
      </c>
    </row>
    <row r="112" spans="1:33" x14ac:dyDescent="0.25">
      <c r="A112" s="277">
        <v>100</v>
      </c>
      <c r="B112" s="133"/>
      <c r="C112" s="133"/>
      <c r="D112" s="133"/>
      <c r="E112" s="134"/>
      <c r="F112" s="379"/>
      <c r="G112" s="155"/>
      <c r="H112" s="132">
        <v>0</v>
      </c>
      <c r="I112" s="388"/>
      <c r="J112" s="388"/>
      <c r="K112" s="380"/>
      <c r="L112" s="135"/>
      <c r="M112" s="310">
        <f>IF(G112="",0,VLOOKUP(G112,'Overview - Financial Statement'!$A$38:$B$52,2,FALSE))</f>
        <v>0</v>
      </c>
      <c r="N112" s="246">
        <f t="shared" si="21"/>
        <v>0</v>
      </c>
      <c r="O112" s="222">
        <f t="shared" si="16"/>
        <v>0</v>
      </c>
      <c r="Q112" s="340"/>
      <c r="R112" s="354" t="s">
        <v>36</v>
      </c>
      <c r="S112" s="352"/>
      <c r="T112" s="381" t="str">
        <f t="shared" si="22"/>
        <v/>
      </c>
      <c r="U112" s="355" t="str">
        <f t="shared" si="23"/>
        <v/>
      </c>
      <c r="V112" s="381" t="str">
        <f t="shared" si="24"/>
        <v/>
      </c>
      <c r="W112" s="354" t="str">
        <f t="shared" si="17"/>
        <v/>
      </c>
      <c r="X112" s="352" t="str">
        <f t="shared" si="18"/>
        <v/>
      </c>
      <c r="Y112" s="397">
        <f t="shared" si="25"/>
        <v>0</v>
      </c>
      <c r="Z112" s="397">
        <f t="shared" si="26"/>
        <v>0</v>
      </c>
      <c r="AA112" s="381" t="str">
        <f t="shared" si="19"/>
        <v>Not answered</v>
      </c>
      <c r="AB112" s="397">
        <f t="shared" si="27"/>
        <v>0</v>
      </c>
      <c r="AC112" s="397">
        <f t="shared" si="28"/>
        <v>0</v>
      </c>
      <c r="AD112" s="358">
        <v>0</v>
      </c>
      <c r="AE112" s="397">
        <f t="shared" si="29"/>
        <v>0</v>
      </c>
      <c r="AF112" s="397">
        <f t="shared" si="30"/>
        <v>0</v>
      </c>
      <c r="AG112" s="356">
        <f t="shared" si="20"/>
        <v>0</v>
      </c>
    </row>
    <row r="113" spans="1:33" x14ac:dyDescent="0.25">
      <c r="A113" s="275">
        <v>101</v>
      </c>
      <c r="B113" s="130"/>
      <c r="C113" s="130"/>
      <c r="D113" s="130"/>
      <c r="E113" s="131"/>
      <c r="F113" s="379"/>
      <c r="G113" s="155"/>
      <c r="H113" s="132">
        <v>0</v>
      </c>
      <c r="I113" s="388"/>
      <c r="J113" s="388"/>
      <c r="K113" s="380"/>
      <c r="L113" s="135"/>
      <c r="M113" s="310">
        <f>IF(G113="",0,VLOOKUP(G113,'Overview - Financial Statement'!$A$38:$B$52,2,FALSE))</f>
        <v>0</v>
      </c>
      <c r="N113" s="246">
        <f t="shared" si="21"/>
        <v>0</v>
      </c>
      <c r="O113" s="222">
        <f t="shared" si="16"/>
        <v>0</v>
      </c>
      <c r="Q113" s="340"/>
      <c r="R113" s="354" t="s">
        <v>36</v>
      </c>
      <c r="S113" s="352"/>
      <c r="T113" s="381" t="str">
        <f t="shared" si="22"/>
        <v/>
      </c>
      <c r="U113" s="355" t="str">
        <f t="shared" si="23"/>
        <v/>
      </c>
      <c r="V113" s="381" t="str">
        <f t="shared" si="24"/>
        <v/>
      </c>
      <c r="W113" s="354" t="str">
        <f t="shared" si="17"/>
        <v/>
      </c>
      <c r="X113" s="352" t="str">
        <f t="shared" si="18"/>
        <v/>
      </c>
      <c r="Y113" s="397">
        <f t="shared" si="25"/>
        <v>0</v>
      </c>
      <c r="Z113" s="397">
        <f t="shared" si="26"/>
        <v>0</v>
      </c>
      <c r="AA113" s="381" t="str">
        <f t="shared" si="19"/>
        <v>Not answered</v>
      </c>
      <c r="AB113" s="397">
        <f t="shared" si="27"/>
        <v>0</v>
      </c>
      <c r="AC113" s="397">
        <f t="shared" si="28"/>
        <v>0</v>
      </c>
      <c r="AD113" s="358">
        <v>0</v>
      </c>
      <c r="AE113" s="397">
        <f t="shared" si="29"/>
        <v>0</v>
      </c>
      <c r="AF113" s="397">
        <f t="shared" si="30"/>
        <v>0</v>
      </c>
      <c r="AG113" s="356">
        <f t="shared" si="20"/>
        <v>0</v>
      </c>
    </row>
    <row r="114" spans="1:33" x14ac:dyDescent="0.25">
      <c r="A114" s="277">
        <v>102</v>
      </c>
      <c r="B114" s="133"/>
      <c r="C114" s="133"/>
      <c r="D114" s="133"/>
      <c r="E114" s="134"/>
      <c r="F114" s="379"/>
      <c r="G114" s="155"/>
      <c r="H114" s="132">
        <v>0</v>
      </c>
      <c r="I114" s="388"/>
      <c r="J114" s="388"/>
      <c r="K114" s="380"/>
      <c r="L114" s="135"/>
      <c r="M114" s="310">
        <f>IF(G114="",0,VLOOKUP(G114,'Overview - Financial Statement'!$A$38:$B$52,2,FALSE))</f>
        <v>0</v>
      </c>
      <c r="N114" s="246">
        <f t="shared" si="21"/>
        <v>0</v>
      </c>
      <c r="O114" s="222">
        <f t="shared" si="16"/>
        <v>0</v>
      </c>
      <c r="Q114" s="340"/>
      <c r="R114" s="354" t="s">
        <v>36</v>
      </c>
      <c r="S114" s="352"/>
      <c r="T114" s="381" t="str">
        <f t="shared" si="22"/>
        <v/>
      </c>
      <c r="U114" s="355" t="str">
        <f t="shared" si="23"/>
        <v/>
      </c>
      <c r="V114" s="381" t="str">
        <f t="shared" si="24"/>
        <v/>
      </c>
      <c r="W114" s="354" t="str">
        <f t="shared" si="17"/>
        <v/>
      </c>
      <c r="X114" s="352" t="str">
        <f t="shared" si="18"/>
        <v/>
      </c>
      <c r="Y114" s="397">
        <f t="shared" si="25"/>
        <v>0</v>
      </c>
      <c r="Z114" s="397">
        <f t="shared" si="26"/>
        <v>0</v>
      </c>
      <c r="AA114" s="381" t="str">
        <f t="shared" si="19"/>
        <v>Not answered</v>
      </c>
      <c r="AB114" s="397">
        <f t="shared" si="27"/>
        <v>0</v>
      </c>
      <c r="AC114" s="397">
        <f t="shared" si="28"/>
        <v>0</v>
      </c>
      <c r="AD114" s="358">
        <v>0</v>
      </c>
      <c r="AE114" s="397">
        <f t="shared" si="29"/>
        <v>0</v>
      </c>
      <c r="AF114" s="397">
        <f t="shared" si="30"/>
        <v>0</v>
      </c>
      <c r="AG114" s="356">
        <f t="shared" si="20"/>
        <v>0</v>
      </c>
    </row>
    <row r="115" spans="1:33" x14ac:dyDescent="0.25">
      <c r="A115" s="275">
        <v>103</v>
      </c>
      <c r="B115" s="130"/>
      <c r="C115" s="130"/>
      <c r="D115" s="130"/>
      <c r="E115" s="131"/>
      <c r="F115" s="379"/>
      <c r="G115" s="155"/>
      <c r="H115" s="132">
        <v>0</v>
      </c>
      <c r="I115" s="388"/>
      <c r="J115" s="388"/>
      <c r="K115" s="380"/>
      <c r="L115" s="135"/>
      <c r="M115" s="310">
        <f>IF(G115="",0,VLOOKUP(G115,'Overview - Financial Statement'!$A$38:$B$52,2,FALSE))</f>
        <v>0</v>
      </c>
      <c r="N115" s="246">
        <f t="shared" si="21"/>
        <v>0</v>
      </c>
      <c r="O115" s="222">
        <f t="shared" si="16"/>
        <v>0</v>
      </c>
      <c r="Q115" s="340"/>
      <c r="R115" s="354" t="s">
        <v>36</v>
      </c>
      <c r="S115" s="352"/>
      <c r="T115" s="381" t="str">
        <f t="shared" si="22"/>
        <v/>
      </c>
      <c r="U115" s="355" t="str">
        <f t="shared" si="23"/>
        <v/>
      </c>
      <c r="V115" s="381" t="str">
        <f t="shared" si="24"/>
        <v/>
      </c>
      <c r="W115" s="354" t="str">
        <f t="shared" si="17"/>
        <v/>
      </c>
      <c r="X115" s="352" t="str">
        <f t="shared" si="18"/>
        <v/>
      </c>
      <c r="Y115" s="397">
        <f t="shared" si="25"/>
        <v>0</v>
      </c>
      <c r="Z115" s="397">
        <f t="shared" si="26"/>
        <v>0</v>
      </c>
      <c r="AA115" s="381" t="str">
        <f t="shared" si="19"/>
        <v>Not answered</v>
      </c>
      <c r="AB115" s="397">
        <f t="shared" si="27"/>
        <v>0</v>
      </c>
      <c r="AC115" s="397">
        <f t="shared" si="28"/>
        <v>0</v>
      </c>
      <c r="AD115" s="358">
        <v>0</v>
      </c>
      <c r="AE115" s="397">
        <f t="shared" si="29"/>
        <v>0</v>
      </c>
      <c r="AF115" s="397">
        <f t="shared" si="30"/>
        <v>0</v>
      </c>
      <c r="AG115" s="356">
        <f t="shared" si="20"/>
        <v>0</v>
      </c>
    </row>
    <row r="116" spans="1:33" x14ac:dyDescent="0.25">
      <c r="A116" s="277">
        <v>104</v>
      </c>
      <c r="B116" s="133"/>
      <c r="C116" s="133"/>
      <c r="D116" s="133"/>
      <c r="E116" s="134"/>
      <c r="F116" s="379"/>
      <c r="G116" s="155"/>
      <c r="H116" s="132">
        <v>0</v>
      </c>
      <c r="I116" s="388"/>
      <c r="J116" s="388"/>
      <c r="K116" s="380"/>
      <c r="L116" s="135"/>
      <c r="M116" s="310">
        <f>IF(G116="",0,VLOOKUP(G116,'Overview - Financial Statement'!$A$38:$B$52,2,FALSE))</f>
        <v>0</v>
      </c>
      <c r="N116" s="246">
        <f t="shared" si="21"/>
        <v>0</v>
      </c>
      <c r="O116" s="222">
        <f t="shared" si="16"/>
        <v>0</v>
      </c>
      <c r="Q116" s="340"/>
      <c r="R116" s="354" t="s">
        <v>36</v>
      </c>
      <c r="S116" s="352"/>
      <c r="T116" s="381" t="str">
        <f t="shared" si="22"/>
        <v/>
      </c>
      <c r="U116" s="355" t="str">
        <f t="shared" si="23"/>
        <v/>
      </c>
      <c r="V116" s="381" t="str">
        <f t="shared" si="24"/>
        <v/>
      </c>
      <c r="W116" s="354" t="str">
        <f t="shared" si="17"/>
        <v/>
      </c>
      <c r="X116" s="352" t="str">
        <f t="shared" si="18"/>
        <v/>
      </c>
      <c r="Y116" s="397">
        <f t="shared" si="25"/>
        <v>0</v>
      </c>
      <c r="Z116" s="397">
        <f t="shared" si="26"/>
        <v>0</v>
      </c>
      <c r="AA116" s="381" t="str">
        <f t="shared" si="19"/>
        <v>Not answered</v>
      </c>
      <c r="AB116" s="397">
        <f t="shared" si="27"/>
        <v>0</v>
      </c>
      <c r="AC116" s="397">
        <f t="shared" si="28"/>
        <v>0</v>
      </c>
      <c r="AD116" s="358">
        <v>0</v>
      </c>
      <c r="AE116" s="397">
        <f t="shared" si="29"/>
        <v>0</v>
      </c>
      <c r="AF116" s="397">
        <f t="shared" si="30"/>
        <v>0</v>
      </c>
      <c r="AG116" s="356">
        <f t="shared" si="20"/>
        <v>0</v>
      </c>
    </row>
    <row r="117" spans="1:33" x14ac:dyDescent="0.25">
      <c r="A117" s="275">
        <v>105</v>
      </c>
      <c r="B117" s="130"/>
      <c r="C117" s="130"/>
      <c r="D117" s="130"/>
      <c r="E117" s="131"/>
      <c r="F117" s="379"/>
      <c r="G117" s="155"/>
      <c r="H117" s="132">
        <v>0</v>
      </c>
      <c r="I117" s="388"/>
      <c r="J117" s="388"/>
      <c r="K117" s="380"/>
      <c r="L117" s="135"/>
      <c r="M117" s="310">
        <f>IF(G117="",0,VLOOKUP(G117,'Overview - Financial Statement'!$A$38:$B$52,2,FALSE))</f>
        <v>0</v>
      </c>
      <c r="N117" s="246">
        <f t="shared" si="21"/>
        <v>0</v>
      </c>
      <c r="O117" s="222">
        <f t="shared" si="16"/>
        <v>0</v>
      </c>
      <c r="Q117" s="340"/>
      <c r="R117" s="354" t="s">
        <v>36</v>
      </c>
      <c r="S117" s="352"/>
      <c r="T117" s="381" t="str">
        <f t="shared" si="22"/>
        <v/>
      </c>
      <c r="U117" s="355" t="str">
        <f t="shared" si="23"/>
        <v/>
      </c>
      <c r="V117" s="381" t="str">
        <f t="shared" si="24"/>
        <v/>
      </c>
      <c r="W117" s="354" t="str">
        <f t="shared" si="17"/>
        <v/>
      </c>
      <c r="X117" s="352" t="str">
        <f t="shared" si="18"/>
        <v/>
      </c>
      <c r="Y117" s="397">
        <f t="shared" si="25"/>
        <v>0</v>
      </c>
      <c r="Z117" s="397">
        <f t="shared" si="26"/>
        <v>0</v>
      </c>
      <c r="AA117" s="381" t="str">
        <f t="shared" si="19"/>
        <v>Not answered</v>
      </c>
      <c r="AB117" s="397">
        <f t="shared" si="27"/>
        <v>0</v>
      </c>
      <c r="AC117" s="397">
        <f t="shared" si="28"/>
        <v>0</v>
      </c>
      <c r="AD117" s="358">
        <v>0</v>
      </c>
      <c r="AE117" s="397">
        <f t="shared" si="29"/>
        <v>0</v>
      </c>
      <c r="AF117" s="397">
        <f t="shared" si="30"/>
        <v>0</v>
      </c>
      <c r="AG117" s="356">
        <f t="shared" si="20"/>
        <v>0</v>
      </c>
    </row>
    <row r="118" spans="1:33" x14ac:dyDescent="0.25">
      <c r="A118" s="277">
        <v>106</v>
      </c>
      <c r="B118" s="133"/>
      <c r="C118" s="133"/>
      <c r="D118" s="133"/>
      <c r="E118" s="134"/>
      <c r="F118" s="379"/>
      <c r="G118" s="155"/>
      <c r="H118" s="132">
        <v>0</v>
      </c>
      <c r="I118" s="388"/>
      <c r="J118" s="388"/>
      <c r="K118" s="380"/>
      <c r="L118" s="135"/>
      <c r="M118" s="310">
        <f>IF(G118="",0,VLOOKUP(G118,'Overview - Financial Statement'!$A$38:$B$52,2,FALSE))</f>
        <v>0</v>
      </c>
      <c r="N118" s="246">
        <f t="shared" si="21"/>
        <v>0</v>
      </c>
      <c r="O118" s="222">
        <f t="shared" si="16"/>
        <v>0</v>
      </c>
      <c r="Q118" s="340"/>
      <c r="R118" s="354" t="s">
        <v>36</v>
      </c>
      <c r="S118" s="352"/>
      <c r="T118" s="381" t="str">
        <f t="shared" si="22"/>
        <v/>
      </c>
      <c r="U118" s="355" t="str">
        <f t="shared" si="23"/>
        <v/>
      </c>
      <c r="V118" s="381" t="str">
        <f t="shared" si="24"/>
        <v/>
      </c>
      <c r="W118" s="354" t="str">
        <f t="shared" si="17"/>
        <v/>
      </c>
      <c r="X118" s="352" t="str">
        <f t="shared" si="18"/>
        <v/>
      </c>
      <c r="Y118" s="397">
        <f t="shared" si="25"/>
        <v>0</v>
      </c>
      <c r="Z118" s="397">
        <f t="shared" si="26"/>
        <v>0</v>
      </c>
      <c r="AA118" s="381" t="str">
        <f t="shared" si="19"/>
        <v>Not answered</v>
      </c>
      <c r="AB118" s="397">
        <f t="shared" si="27"/>
        <v>0</v>
      </c>
      <c r="AC118" s="397">
        <f t="shared" si="28"/>
        <v>0</v>
      </c>
      <c r="AD118" s="358">
        <v>0</v>
      </c>
      <c r="AE118" s="397">
        <f t="shared" si="29"/>
        <v>0</v>
      </c>
      <c r="AF118" s="397">
        <f t="shared" si="30"/>
        <v>0</v>
      </c>
      <c r="AG118" s="356">
        <f t="shared" si="20"/>
        <v>0</v>
      </c>
    </row>
    <row r="119" spans="1:33" x14ac:dyDescent="0.25">
      <c r="A119" s="275">
        <v>107</v>
      </c>
      <c r="B119" s="130"/>
      <c r="C119" s="130"/>
      <c r="D119" s="130"/>
      <c r="E119" s="131"/>
      <c r="F119" s="379"/>
      <c r="G119" s="155"/>
      <c r="H119" s="132">
        <v>0</v>
      </c>
      <c r="I119" s="388"/>
      <c r="J119" s="388"/>
      <c r="K119" s="380"/>
      <c r="L119" s="135"/>
      <c r="M119" s="310">
        <f>IF(G119="",0,VLOOKUP(G119,'Overview - Financial Statement'!$A$38:$B$52,2,FALSE))</f>
        <v>0</v>
      </c>
      <c r="N119" s="246">
        <f t="shared" si="21"/>
        <v>0</v>
      </c>
      <c r="O119" s="222">
        <f t="shared" si="16"/>
        <v>0</v>
      </c>
      <c r="Q119" s="340"/>
      <c r="R119" s="354" t="s">
        <v>36</v>
      </c>
      <c r="S119" s="352"/>
      <c r="T119" s="381" t="str">
        <f t="shared" si="22"/>
        <v/>
      </c>
      <c r="U119" s="355" t="str">
        <f t="shared" si="23"/>
        <v/>
      </c>
      <c r="V119" s="381" t="str">
        <f t="shared" si="24"/>
        <v/>
      </c>
      <c r="W119" s="354" t="str">
        <f t="shared" si="17"/>
        <v/>
      </c>
      <c r="X119" s="352" t="str">
        <f t="shared" si="18"/>
        <v/>
      </c>
      <c r="Y119" s="397">
        <f t="shared" si="25"/>
        <v>0</v>
      </c>
      <c r="Z119" s="397">
        <f t="shared" si="26"/>
        <v>0</v>
      </c>
      <c r="AA119" s="381" t="str">
        <f t="shared" si="19"/>
        <v>Not answered</v>
      </c>
      <c r="AB119" s="397">
        <f t="shared" si="27"/>
        <v>0</v>
      </c>
      <c r="AC119" s="397">
        <f t="shared" si="28"/>
        <v>0</v>
      </c>
      <c r="AD119" s="358">
        <v>0</v>
      </c>
      <c r="AE119" s="397">
        <f t="shared" si="29"/>
        <v>0</v>
      </c>
      <c r="AF119" s="397">
        <f t="shared" si="30"/>
        <v>0</v>
      </c>
      <c r="AG119" s="356">
        <f t="shared" si="20"/>
        <v>0</v>
      </c>
    </row>
    <row r="120" spans="1:33" x14ac:dyDescent="0.25">
      <c r="A120" s="277">
        <v>108</v>
      </c>
      <c r="B120" s="133"/>
      <c r="C120" s="133"/>
      <c r="D120" s="133"/>
      <c r="E120" s="134"/>
      <c r="F120" s="379"/>
      <c r="G120" s="155"/>
      <c r="H120" s="132">
        <v>0</v>
      </c>
      <c r="I120" s="388"/>
      <c r="J120" s="388"/>
      <c r="K120" s="380"/>
      <c r="L120" s="135"/>
      <c r="M120" s="310">
        <f>IF(G120="",0,VLOOKUP(G120,'Overview - Financial Statement'!$A$38:$B$52,2,FALSE))</f>
        <v>0</v>
      </c>
      <c r="N120" s="246">
        <f t="shared" si="21"/>
        <v>0</v>
      </c>
      <c r="O120" s="222">
        <f t="shared" si="16"/>
        <v>0</v>
      </c>
      <c r="Q120" s="340"/>
      <c r="R120" s="354" t="s">
        <v>36</v>
      </c>
      <c r="S120" s="352"/>
      <c r="T120" s="381" t="str">
        <f t="shared" si="22"/>
        <v/>
      </c>
      <c r="U120" s="355" t="str">
        <f t="shared" si="23"/>
        <v/>
      </c>
      <c r="V120" s="381" t="str">
        <f t="shared" si="24"/>
        <v/>
      </c>
      <c r="W120" s="354" t="str">
        <f t="shared" si="17"/>
        <v/>
      </c>
      <c r="X120" s="352" t="str">
        <f t="shared" si="18"/>
        <v/>
      </c>
      <c r="Y120" s="397">
        <f t="shared" si="25"/>
        <v>0</v>
      </c>
      <c r="Z120" s="397">
        <f t="shared" si="26"/>
        <v>0</v>
      </c>
      <c r="AA120" s="381" t="str">
        <f t="shared" si="19"/>
        <v>Not answered</v>
      </c>
      <c r="AB120" s="397">
        <f t="shared" si="27"/>
        <v>0</v>
      </c>
      <c r="AC120" s="397">
        <f t="shared" si="28"/>
        <v>0</v>
      </c>
      <c r="AD120" s="358">
        <v>0</v>
      </c>
      <c r="AE120" s="397">
        <f t="shared" si="29"/>
        <v>0</v>
      </c>
      <c r="AF120" s="397">
        <f t="shared" si="30"/>
        <v>0</v>
      </c>
      <c r="AG120" s="356">
        <f t="shared" si="20"/>
        <v>0</v>
      </c>
    </row>
    <row r="121" spans="1:33" x14ac:dyDescent="0.25">
      <c r="A121" s="275">
        <v>109</v>
      </c>
      <c r="B121" s="130"/>
      <c r="C121" s="130"/>
      <c r="D121" s="130"/>
      <c r="E121" s="131"/>
      <c r="F121" s="379"/>
      <c r="G121" s="155"/>
      <c r="H121" s="132">
        <v>0</v>
      </c>
      <c r="I121" s="388"/>
      <c r="J121" s="388"/>
      <c r="K121" s="380"/>
      <c r="L121" s="135"/>
      <c r="M121" s="310">
        <f>IF(G121="",0,VLOOKUP(G121,'Overview - Financial Statement'!$A$38:$B$52,2,FALSE))</f>
        <v>0</v>
      </c>
      <c r="N121" s="246">
        <f t="shared" si="21"/>
        <v>0</v>
      </c>
      <c r="O121" s="222">
        <f t="shared" si="16"/>
        <v>0</v>
      </c>
      <c r="Q121" s="340"/>
      <c r="R121" s="354" t="s">
        <v>36</v>
      </c>
      <c r="S121" s="352"/>
      <c r="T121" s="381" t="str">
        <f t="shared" si="22"/>
        <v/>
      </c>
      <c r="U121" s="355" t="str">
        <f t="shared" si="23"/>
        <v/>
      </c>
      <c r="V121" s="381" t="str">
        <f t="shared" si="24"/>
        <v/>
      </c>
      <c r="W121" s="354" t="str">
        <f t="shared" si="17"/>
        <v/>
      </c>
      <c r="X121" s="352" t="str">
        <f t="shared" si="18"/>
        <v/>
      </c>
      <c r="Y121" s="397">
        <f t="shared" si="25"/>
        <v>0</v>
      </c>
      <c r="Z121" s="397">
        <f t="shared" si="26"/>
        <v>0</v>
      </c>
      <c r="AA121" s="381" t="str">
        <f t="shared" si="19"/>
        <v>Not answered</v>
      </c>
      <c r="AB121" s="397">
        <f t="shared" si="27"/>
        <v>0</v>
      </c>
      <c r="AC121" s="397">
        <f t="shared" si="28"/>
        <v>0</v>
      </c>
      <c r="AD121" s="358">
        <v>0</v>
      </c>
      <c r="AE121" s="397">
        <f t="shared" si="29"/>
        <v>0</v>
      </c>
      <c r="AF121" s="397">
        <f t="shared" si="30"/>
        <v>0</v>
      </c>
      <c r="AG121" s="356">
        <f t="shared" si="20"/>
        <v>0</v>
      </c>
    </row>
    <row r="122" spans="1:33" x14ac:dyDescent="0.25">
      <c r="A122" s="277">
        <v>110</v>
      </c>
      <c r="B122" s="133"/>
      <c r="C122" s="133"/>
      <c r="D122" s="133"/>
      <c r="E122" s="134"/>
      <c r="F122" s="379"/>
      <c r="G122" s="155"/>
      <c r="H122" s="132">
        <v>0</v>
      </c>
      <c r="I122" s="388"/>
      <c r="J122" s="388"/>
      <c r="K122" s="380"/>
      <c r="L122" s="135"/>
      <c r="M122" s="310">
        <f>IF(G122="",0,VLOOKUP(G122,'Overview - Financial Statement'!$A$38:$B$52,2,FALSE))</f>
        <v>0</v>
      </c>
      <c r="N122" s="246">
        <f t="shared" si="21"/>
        <v>0</v>
      </c>
      <c r="O122" s="222">
        <f t="shared" si="16"/>
        <v>0</v>
      </c>
      <c r="Q122" s="340"/>
      <c r="R122" s="354" t="s">
        <v>36</v>
      </c>
      <c r="S122" s="352"/>
      <c r="T122" s="381" t="str">
        <f t="shared" si="22"/>
        <v/>
      </c>
      <c r="U122" s="355" t="str">
        <f t="shared" si="23"/>
        <v/>
      </c>
      <c r="V122" s="381" t="str">
        <f t="shared" si="24"/>
        <v/>
      </c>
      <c r="W122" s="354" t="str">
        <f t="shared" si="17"/>
        <v/>
      </c>
      <c r="X122" s="352" t="str">
        <f t="shared" si="18"/>
        <v/>
      </c>
      <c r="Y122" s="397">
        <f t="shared" si="25"/>
        <v>0</v>
      </c>
      <c r="Z122" s="397">
        <f t="shared" si="26"/>
        <v>0</v>
      </c>
      <c r="AA122" s="381" t="str">
        <f t="shared" si="19"/>
        <v>Not answered</v>
      </c>
      <c r="AB122" s="397">
        <f t="shared" si="27"/>
        <v>0</v>
      </c>
      <c r="AC122" s="397">
        <f t="shared" si="28"/>
        <v>0</v>
      </c>
      <c r="AD122" s="358">
        <v>0</v>
      </c>
      <c r="AE122" s="397">
        <f t="shared" si="29"/>
        <v>0</v>
      </c>
      <c r="AF122" s="397">
        <f t="shared" si="30"/>
        <v>0</v>
      </c>
      <c r="AG122" s="356">
        <f t="shared" si="20"/>
        <v>0</v>
      </c>
    </row>
    <row r="123" spans="1:33" x14ac:dyDescent="0.25">
      <c r="A123" s="275">
        <v>111</v>
      </c>
      <c r="B123" s="130"/>
      <c r="C123" s="130"/>
      <c r="D123" s="130"/>
      <c r="E123" s="131"/>
      <c r="F123" s="379"/>
      <c r="G123" s="155"/>
      <c r="H123" s="132">
        <v>0</v>
      </c>
      <c r="I123" s="388"/>
      <c r="J123" s="388"/>
      <c r="K123" s="380"/>
      <c r="L123" s="135"/>
      <c r="M123" s="310">
        <f>IF(G123="",0,VLOOKUP(G123,'Overview - Financial Statement'!$A$38:$B$52,2,FALSE))</f>
        <v>0</v>
      </c>
      <c r="N123" s="246">
        <f t="shared" si="21"/>
        <v>0</v>
      </c>
      <c r="O123" s="222">
        <f t="shared" si="16"/>
        <v>0</v>
      </c>
      <c r="Q123" s="340"/>
      <c r="R123" s="354" t="s">
        <v>36</v>
      </c>
      <c r="S123" s="352"/>
      <c r="T123" s="381" t="str">
        <f t="shared" si="22"/>
        <v/>
      </c>
      <c r="U123" s="355" t="str">
        <f t="shared" si="23"/>
        <v/>
      </c>
      <c r="V123" s="381" t="str">
        <f t="shared" si="24"/>
        <v/>
      </c>
      <c r="W123" s="354" t="str">
        <f t="shared" si="17"/>
        <v/>
      </c>
      <c r="X123" s="352" t="str">
        <f t="shared" si="18"/>
        <v/>
      </c>
      <c r="Y123" s="397">
        <f t="shared" si="25"/>
        <v>0</v>
      </c>
      <c r="Z123" s="397">
        <f t="shared" si="26"/>
        <v>0</v>
      </c>
      <c r="AA123" s="381" t="str">
        <f t="shared" si="19"/>
        <v>Not answered</v>
      </c>
      <c r="AB123" s="397">
        <f t="shared" si="27"/>
        <v>0</v>
      </c>
      <c r="AC123" s="397">
        <f t="shared" si="28"/>
        <v>0</v>
      </c>
      <c r="AD123" s="358">
        <v>0</v>
      </c>
      <c r="AE123" s="397">
        <f t="shared" si="29"/>
        <v>0</v>
      </c>
      <c r="AF123" s="397">
        <f t="shared" si="30"/>
        <v>0</v>
      </c>
      <c r="AG123" s="356">
        <f t="shared" si="20"/>
        <v>0</v>
      </c>
    </row>
    <row r="124" spans="1:33" x14ac:dyDescent="0.25">
      <c r="A124" s="277">
        <v>112</v>
      </c>
      <c r="B124" s="133"/>
      <c r="C124" s="133"/>
      <c r="D124" s="133"/>
      <c r="E124" s="134"/>
      <c r="F124" s="379"/>
      <c r="G124" s="155"/>
      <c r="H124" s="132">
        <v>0</v>
      </c>
      <c r="I124" s="388"/>
      <c r="J124" s="388"/>
      <c r="K124" s="380"/>
      <c r="L124" s="135"/>
      <c r="M124" s="310">
        <f>IF(G124="",0,VLOOKUP(G124,'Overview - Financial Statement'!$A$38:$B$52,2,FALSE))</f>
        <v>0</v>
      </c>
      <c r="N124" s="246">
        <f t="shared" si="21"/>
        <v>0</v>
      </c>
      <c r="O124" s="222">
        <f t="shared" si="16"/>
        <v>0</v>
      </c>
      <c r="Q124" s="340"/>
      <c r="R124" s="354" t="s">
        <v>36</v>
      </c>
      <c r="S124" s="352"/>
      <c r="T124" s="381" t="str">
        <f t="shared" si="22"/>
        <v/>
      </c>
      <c r="U124" s="355" t="str">
        <f t="shared" si="23"/>
        <v/>
      </c>
      <c r="V124" s="381" t="str">
        <f t="shared" si="24"/>
        <v/>
      </c>
      <c r="W124" s="354" t="str">
        <f t="shared" si="17"/>
        <v/>
      </c>
      <c r="X124" s="352" t="str">
        <f t="shared" si="18"/>
        <v/>
      </c>
      <c r="Y124" s="397">
        <f t="shared" si="25"/>
        <v>0</v>
      </c>
      <c r="Z124" s="397">
        <f t="shared" si="26"/>
        <v>0</v>
      </c>
      <c r="AA124" s="381" t="str">
        <f t="shared" si="19"/>
        <v>Not answered</v>
      </c>
      <c r="AB124" s="397">
        <f t="shared" si="27"/>
        <v>0</v>
      </c>
      <c r="AC124" s="397">
        <f t="shared" si="28"/>
        <v>0</v>
      </c>
      <c r="AD124" s="358">
        <v>0</v>
      </c>
      <c r="AE124" s="397">
        <f t="shared" si="29"/>
        <v>0</v>
      </c>
      <c r="AF124" s="397">
        <f t="shared" si="30"/>
        <v>0</v>
      </c>
      <c r="AG124" s="356">
        <f t="shared" si="20"/>
        <v>0</v>
      </c>
    </row>
    <row r="125" spans="1:33" x14ac:dyDescent="0.25">
      <c r="A125" s="275">
        <v>113</v>
      </c>
      <c r="B125" s="130"/>
      <c r="C125" s="130"/>
      <c r="D125" s="130"/>
      <c r="E125" s="131"/>
      <c r="F125" s="379"/>
      <c r="G125" s="155"/>
      <c r="H125" s="132">
        <v>0</v>
      </c>
      <c r="I125" s="388"/>
      <c r="J125" s="388"/>
      <c r="K125" s="380"/>
      <c r="L125" s="135"/>
      <c r="M125" s="310">
        <f>IF(G125="",0,VLOOKUP(G125,'Overview - Financial Statement'!$A$38:$B$52,2,FALSE))</f>
        <v>0</v>
      </c>
      <c r="N125" s="246">
        <f t="shared" si="21"/>
        <v>0</v>
      </c>
      <c r="O125" s="222">
        <f t="shared" si="16"/>
        <v>0</v>
      </c>
      <c r="Q125" s="340"/>
      <c r="R125" s="354" t="s">
        <v>36</v>
      </c>
      <c r="S125" s="352"/>
      <c r="T125" s="381" t="str">
        <f t="shared" si="22"/>
        <v/>
      </c>
      <c r="U125" s="355" t="str">
        <f t="shared" si="23"/>
        <v/>
      </c>
      <c r="V125" s="381" t="str">
        <f t="shared" si="24"/>
        <v/>
      </c>
      <c r="W125" s="354" t="str">
        <f t="shared" si="17"/>
        <v/>
      </c>
      <c r="X125" s="352" t="str">
        <f t="shared" si="18"/>
        <v/>
      </c>
      <c r="Y125" s="397">
        <f t="shared" si="25"/>
        <v>0</v>
      </c>
      <c r="Z125" s="397">
        <f t="shared" si="26"/>
        <v>0</v>
      </c>
      <c r="AA125" s="381" t="str">
        <f t="shared" si="19"/>
        <v>Not answered</v>
      </c>
      <c r="AB125" s="397">
        <f t="shared" si="27"/>
        <v>0</v>
      </c>
      <c r="AC125" s="397">
        <f t="shared" si="28"/>
        <v>0</v>
      </c>
      <c r="AD125" s="358">
        <v>0</v>
      </c>
      <c r="AE125" s="397">
        <f t="shared" si="29"/>
        <v>0</v>
      </c>
      <c r="AF125" s="397">
        <f t="shared" si="30"/>
        <v>0</v>
      </c>
      <c r="AG125" s="356">
        <f t="shared" si="20"/>
        <v>0</v>
      </c>
    </row>
    <row r="126" spans="1:33" x14ac:dyDescent="0.25">
      <c r="A126" s="277">
        <v>114</v>
      </c>
      <c r="B126" s="133"/>
      <c r="C126" s="133"/>
      <c r="D126" s="133"/>
      <c r="E126" s="134"/>
      <c r="F126" s="379"/>
      <c r="G126" s="155"/>
      <c r="H126" s="132">
        <v>0</v>
      </c>
      <c r="I126" s="388"/>
      <c r="J126" s="388"/>
      <c r="K126" s="380"/>
      <c r="L126" s="135"/>
      <c r="M126" s="310">
        <f>IF(G126="",0,VLOOKUP(G126,'Overview - Financial Statement'!$A$38:$B$52,2,FALSE))</f>
        <v>0</v>
      </c>
      <c r="N126" s="246">
        <f t="shared" si="21"/>
        <v>0</v>
      </c>
      <c r="O126" s="222">
        <f t="shared" si="16"/>
        <v>0</v>
      </c>
      <c r="Q126" s="340"/>
      <c r="R126" s="354" t="s">
        <v>36</v>
      </c>
      <c r="S126" s="352"/>
      <c r="T126" s="381" t="str">
        <f t="shared" si="22"/>
        <v/>
      </c>
      <c r="U126" s="355" t="str">
        <f t="shared" si="23"/>
        <v/>
      </c>
      <c r="V126" s="381" t="str">
        <f t="shared" si="24"/>
        <v/>
      </c>
      <c r="W126" s="354" t="str">
        <f t="shared" si="17"/>
        <v/>
      </c>
      <c r="X126" s="352" t="str">
        <f t="shared" si="18"/>
        <v/>
      </c>
      <c r="Y126" s="397">
        <f t="shared" si="25"/>
        <v>0</v>
      </c>
      <c r="Z126" s="397">
        <f t="shared" si="26"/>
        <v>0</v>
      </c>
      <c r="AA126" s="381" t="str">
        <f t="shared" si="19"/>
        <v>Not answered</v>
      </c>
      <c r="AB126" s="397">
        <f t="shared" si="27"/>
        <v>0</v>
      </c>
      <c r="AC126" s="397">
        <f t="shared" si="28"/>
        <v>0</v>
      </c>
      <c r="AD126" s="358">
        <v>0</v>
      </c>
      <c r="AE126" s="397">
        <f t="shared" si="29"/>
        <v>0</v>
      </c>
      <c r="AF126" s="397">
        <f t="shared" si="30"/>
        <v>0</v>
      </c>
      <c r="AG126" s="356">
        <f t="shared" si="20"/>
        <v>0</v>
      </c>
    </row>
    <row r="127" spans="1:33" x14ac:dyDescent="0.25">
      <c r="A127" s="275">
        <v>115</v>
      </c>
      <c r="B127" s="130"/>
      <c r="C127" s="130"/>
      <c r="D127" s="130"/>
      <c r="E127" s="131"/>
      <c r="F127" s="379"/>
      <c r="G127" s="155"/>
      <c r="H127" s="132">
        <v>0</v>
      </c>
      <c r="I127" s="388"/>
      <c r="J127" s="388"/>
      <c r="K127" s="380"/>
      <c r="L127" s="135"/>
      <c r="M127" s="310">
        <f>IF(G127="",0,VLOOKUP(G127,'Overview - Financial Statement'!$A$38:$B$52,2,FALSE))</f>
        <v>0</v>
      </c>
      <c r="N127" s="246">
        <f t="shared" si="21"/>
        <v>0</v>
      </c>
      <c r="O127" s="222">
        <f t="shared" si="16"/>
        <v>0</v>
      </c>
      <c r="Q127" s="340"/>
      <c r="R127" s="354" t="s">
        <v>36</v>
      </c>
      <c r="S127" s="352"/>
      <c r="T127" s="381" t="str">
        <f t="shared" si="22"/>
        <v/>
      </c>
      <c r="U127" s="355" t="str">
        <f t="shared" si="23"/>
        <v/>
      </c>
      <c r="V127" s="381" t="str">
        <f t="shared" si="24"/>
        <v/>
      </c>
      <c r="W127" s="354" t="str">
        <f t="shared" si="17"/>
        <v/>
      </c>
      <c r="X127" s="352" t="str">
        <f t="shared" si="18"/>
        <v/>
      </c>
      <c r="Y127" s="397">
        <f t="shared" si="25"/>
        <v>0</v>
      </c>
      <c r="Z127" s="397">
        <f t="shared" si="26"/>
        <v>0</v>
      </c>
      <c r="AA127" s="381" t="str">
        <f t="shared" si="19"/>
        <v>Not answered</v>
      </c>
      <c r="AB127" s="397">
        <f t="shared" si="27"/>
        <v>0</v>
      </c>
      <c r="AC127" s="397">
        <f t="shared" si="28"/>
        <v>0</v>
      </c>
      <c r="AD127" s="358">
        <v>0</v>
      </c>
      <c r="AE127" s="397">
        <f t="shared" si="29"/>
        <v>0</v>
      </c>
      <c r="AF127" s="397">
        <f t="shared" si="30"/>
        <v>0</v>
      </c>
      <c r="AG127" s="356">
        <f t="shared" si="20"/>
        <v>0</v>
      </c>
    </row>
    <row r="128" spans="1:33" x14ac:dyDescent="0.25">
      <c r="A128" s="277">
        <v>116</v>
      </c>
      <c r="B128" s="133"/>
      <c r="C128" s="133"/>
      <c r="D128" s="133"/>
      <c r="E128" s="134"/>
      <c r="F128" s="379"/>
      <c r="G128" s="155"/>
      <c r="H128" s="132">
        <v>0</v>
      </c>
      <c r="I128" s="388"/>
      <c r="J128" s="388"/>
      <c r="K128" s="380"/>
      <c r="L128" s="135"/>
      <c r="M128" s="310">
        <f>IF(G128="",0,VLOOKUP(G128,'Overview - Financial Statement'!$A$38:$B$52,2,FALSE))</f>
        <v>0</v>
      </c>
      <c r="N128" s="246">
        <f t="shared" si="21"/>
        <v>0</v>
      </c>
      <c r="O128" s="222">
        <f t="shared" si="16"/>
        <v>0</v>
      </c>
      <c r="Q128" s="340"/>
      <c r="R128" s="354" t="s">
        <v>36</v>
      </c>
      <c r="S128" s="352"/>
      <c r="T128" s="381" t="str">
        <f t="shared" si="22"/>
        <v/>
      </c>
      <c r="U128" s="355" t="str">
        <f t="shared" si="23"/>
        <v/>
      </c>
      <c r="V128" s="381" t="str">
        <f t="shared" si="24"/>
        <v/>
      </c>
      <c r="W128" s="354" t="str">
        <f t="shared" si="17"/>
        <v/>
      </c>
      <c r="X128" s="352" t="str">
        <f t="shared" si="18"/>
        <v/>
      </c>
      <c r="Y128" s="397">
        <f t="shared" si="25"/>
        <v>0</v>
      </c>
      <c r="Z128" s="397">
        <f t="shared" si="26"/>
        <v>0</v>
      </c>
      <c r="AA128" s="381" t="str">
        <f t="shared" si="19"/>
        <v>Not answered</v>
      </c>
      <c r="AB128" s="397">
        <f t="shared" si="27"/>
        <v>0</v>
      </c>
      <c r="AC128" s="397">
        <f t="shared" si="28"/>
        <v>0</v>
      </c>
      <c r="AD128" s="358">
        <v>0</v>
      </c>
      <c r="AE128" s="397">
        <f t="shared" si="29"/>
        <v>0</v>
      </c>
      <c r="AF128" s="397">
        <f t="shared" si="30"/>
        <v>0</v>
      </c>
      <c r="AG128" s="356">
        <f t="shared" si="20"/>
        <v>0</v>
      </c>
    </row>
    <row r="129" spans="1:33" x14ac:dyDescent="0.25">
      <c r="A129" s="275">
        <v>117</v>
      </c>
      <c r="B129" s="130"/>
      <c r="C129" s="130"/>
      <c r="D129" s="130"/>
      <c r="E129" s="131"/>
      <c r="F129" s="379"/>
      <c r="G129" s="155"/>
      <c r="H129" s="132">
        <v>0</v>
      </c>
      <c r="I129" s="388"/>
      <c r="J129" s="388"/>
      <c r="K129" s="380"/>
      <c r="L129" s="135"/>
      <c r="M129" s="310">
        <f>IF(G129="",0,VLOOKUP(G129,'Overview - Financial Statement'!$A$38:$B$52,2,FALSE))</f>
        <v>0</v>
      </c>
      <c r="N129" s="246">
        <f t="shared" si="21"/>
        <v>0</v>
      </c>
      <c r="O129" s="222">
        <f t="shared" si="16"/>
        <v>0</v>
      </c>
      <c r="Q129" s="340"/>
      <c r="R129" s="354" t="s">
        <v>36</v>
      </c>
      <c r="S129" s="352"/>
      <c r="T129" s="381" t="str">
        <f t="shared" si="22"/>
        <v/>
      </c>
      <c r="U129" s="355" t="str">
        <f t="shared" si="23"/>
        <v/>
      </c>
      <c r="V129" s="381" t="str">
        <f t="shared" si="24"/>
        <v/>
      </c>
      <c r="W129" s="354" t="str">
        <f t="shared" si="17"/>
        <v/>
      </c>
      <c r="X129" s="352" t="str">
        <f t="shared" si="18"/>
        <v/>
      </c>
      <c r="Y129" s="397">
        <f t="shared" si="25"/>
        <v>0</v>
      </c>
      <c r="Z129" s="397">
        <f t="shared" si="26"/>
        <v>0</v>
      </c>
      <c r="AA129" s="381" t="str">
        <f t="shared" si="19"/>
        <v>Not answered</v>
      </c>
      <c r="AB129" s="397">
        <f t="shared" si="27"/>
        <v>0</v>
      </c>
      <c r="AC129" s="397">
        <f t="shared" si="28"/>
        <v>0</v>
      </c>
      <c r="AD129" s="358">
        <v>0</v>
      </c>
      <c r="AE129" s="397">
        <f t="shared" si="29"/>
        <v>0</v>
      </c>
      <c r="AF129" s="397">
        <f t="shared" si="30"/>
        <v>0</v>
      </c>
      <c r="AG129" s="356">
        <f t="shared" si="20"/>
        <v>0</v>
      </c>
    </row>
    <row r="130" spans="1:33" x14ac:dyDescent="0.25">
      <c r="A130" s="277">
        <v>118</v>
      </c>
      <c r="B130" s="133"/>
      <c r="C130" s="133"/>
      <c r="D130" s="133"/>
      <c r="E130" s="134"/>
      <c r="F130" s="379"/>
      <c r="G130" s="155"/>
      <c r="H130" s="132">
        <v>0</v>
      </c>
      <c r="I130" s="388"/>
      <c r="J130" s="388"/>
      <c r="K130" s="380"/>
      <c r="L130" s="135"/>
      <c r="M130" s="310">
        <f>IF(G130="",0,VLOOKUP(G130,'Overview - Financial Statement'!$A$38:$B$52,2,FALSE))</f>
        <v>0</v>
      </c>
      <c r="N130" s="246">
        <f t="shared" si="21"/>
        <v>0</v>
      </c>
      <c r="O130" s="222">
        <f t="shared" si="16"/>
        <v>0</v>
      </c>
      <c r="Q130" s="340"/>
      <c r="R130" s="354" t="s">
        <v>36</v>
      </c>
      <c r="S130" s="352"/>
      <c r="T130" s="381" t="str">
        <f t="shared" si="22"/>
        <v/>
      </c>
      <c r="U130" s="355" t="str">
        <f t="shared" si="23"/>
        <v/>
      </c>
      <c r="V130" s="381" t="str">
        <f t="shared" si="24"/>
        <v/>
      </c>
      <c r="W130" s="354" t="str">
        <f t="shared" si="17"/>
        <v/>
      </c>
      <c r="X130" s="352" t="str">
        <f t="shared" si="18"/>
        <v/>
      </c>
      <c r="Y130" s="397">
        <f t="shared" si="25"/>
        <v>0</v>
      </c>
      <c r="Z130" s="397">
        <f t="shared" si="26"/>
        <v>0</v>
      </c>
      <c r="AA130" s="381" t="str">
        <f t="shared" si="19"/>
        <v>Not answered</v>
      </c>
      <c r="AB130" s="397">
        <f t="shared" si="27"/>
        <v>0</v>
      </c>
      <c r="AC130" s="397">
        <f t="shared" si="28"/>
        <v>0</v>
      </c>
      <c r="AD130" s="358">
        <v>0</v>
      </c>
      <c r="AE130" s="397">
        <f t="shared" si="29"/>
        <v>0</v>
      </c>
      <c r="AF130" s="397">
        <f t="shared" si="30"/>
        <v>0</v>
      </c>
      <c r="AG130" s="356">
        <f t="shared" si="20"/>
        <v>0</v>
      </c>
    </row>
    <row r="131" spans="1:33" x14ac:dyDescent="0.25">
      <c r="A131" s="275">
        <v>119</v>
      </c>
      <c r="B131" s="130"/>
      <c r="C131" s="130"/>
      <c r="D131" s="130"/>
      <c r="E131" s="131"/>
      <c r="F131" s="379"/>
      <c r="G131" s="155"/>
      <c r="H131" s="132">
        <v>0</v>
      </c>
      <c r="I131" s="388"/>
      <c r="J131" s="388"/>
      <c r="K131" s="380"/>
      <c r="L131" s="135"/>
      <c r="M131" s="310">
        <f>IF(G131="",0,VLOOKUP(G131,'Overview - Financial Statement'!$A$38:$B$52,2,FALSE))</f>
        <v>0</v>
      </c>
      <c r="N131" s="246">
        <f t="shared" si="21"/>
        <v>0</v>
      </c>
      <c r="O131" s="222">
        <f t="shared" si="16"/>
        <v>0</v>
      </c>
      <c r="Q131" s="340"/>
      <c r="R131" s="354" t="s">
        <v>36</v>
      </c>
      <c r="S131" s="352"/>
      <c r="T131" s="381" t="str">
        <f t="shared" si="22"/>
        <v/>
      </c>
      <c r="U131" s="355" t="str">
        <f t="shared" si="23"/>
        <v/>
      </c>
      <c r="V131" s="381" t="str">
        <f t="shared" si="24"/>
        <v/>
      </c>
      <c r="W131" s="354" t="str">
        <f t="shared" si="17"/>
        <v/>
      </c>
      <c r="X131" s="352" t="str">
        <f t="shared" si="18"/>
        <v/>
      </c>
      <c r="Y131" s="397">
        <f t="shared" si="25"/>
        <v>0</v>
      </c>
      <c r="Z131" s="397">
        <f t="shared" si="26"/>
        <v>0</v>
      </c>
      <c r="AA131" s="381" t="str">
        <f t="shared" si="19"/>
        <v>Not answered</v>
      </c>
      <c r="AB131" s="397">
        <f t="shared" si="27"/>
        <v>0</v>
      </c>
      <c r="AC131" s="397">
        <f t="shared" si="28"/>
        <v>0</v>
      </c>
      <c r="AD131" s="358">
        <v>0</v>
      </c>
      <c r="AE131" s="397">
        <f t="shared" si="29"/>
        <v>0</v>
      </c>
      <c r="AF131" s="397">
        <f t="shared" si="30"/>
        <v>0</v>
      </c>
      <c r="AG131" s="356">
        <f t="shared" si="20"/>
        <v>0</v>
      </c>
    </row>
    <row r="132" spans="1:33" x14ac:dyDescent="0.25">
      <c r="A132" s="277">
        <v>120</v>
      </c>
      <c r="B132" s="133"/>
      <c r="C132" s="133"/>
      <c r="D132" s="133"/>
      <c r="E132" s="134"/>
      <c r="F132" s="379"/>
      <c r="G132" s="155"/>
      <c r="H132" s="132">
        <v>0</v>
      </c>
      <c r="I132" s="388"/>
      <c r="J132" s="388"/>
      <c r="K132" s="380"/>
      <c r="L132" s="135"/>
      <c r="M132" s="310">
        <f>IF(G132="",0,VLOOKUP(G132,'Overview - Financial Statement'!$A$38:$B$52,2,FALSE))</f>
        <v>0</v>
      </c>
      <c r="N132" s="246">
        <f t="shared" si="21"/>
        <v>0</v>
      </c>
      <c r="O132" s="222">
        <f t="shared" si="16"/>
        <v>0</v>
      </c>
      <c r="Q132" s="340"/>
      <c r="R132" s="354" t="s">
        <v>36</v>
      </c>
      <c r="S132" s="352"/>
      <c r="T132" s="381" t="str">
        <f t="shared" si="22"/>
        <v/>
      </c>
      <c r="U132" s="355" t="str">
        <f t="shared" si="23"/>
        <v/>
      </c>
      <c r="V132" s="381" t="str">
        <f t="shared" si="24"/>
        <v/>
      </c>
      <c r="W132" s="354" t="str">
        <f t="shared" si="17"/>
        <v/>
      </c>
      <c r="X132" s="352" t="str">
        <f t="shared" si="18"/>
        <v/>
      </c>
      <c r="Y132" s="397">
        <f t="shared" si="25"/>
        <v>0</v>
      </c>
      <c r="Z132" s="397">
        <f t="shared" si="26"/>
        <v>0</v>
      </c>
      <c r="AA132" s="381" t="str">
        <f t="shared" si="19"/>
        <v>Not answered</v>
      </c>
      <c r="AB132" s="397">
        <f t="shared" si="27"/>
        <v>0</v>
      </c>
      <c r="AC132" s="397">
        <f t="shared" si="28"/>
        <v>0</v>
      </c>
      <c r="AD132" s="358">
        <v>0</v>
      </c>
      <c r="AE132" s="397">
        <f t="shared" si="29"/>
        <v>0</v>
      </c>
      <c r="AF132" s="397">
        <f t="shared" si="30"/>
        <v>0</v>
      </c>
      <c r="AG132" s="356">
        <f t="shared" si="20"/>
        <v>0</v>
      </c>
    </row>
    <row r="133" spans="1:33" x14ac:dyDescent="0.25">
      <c r="A133" s="275">
        <v>121</v>
      </c>
      <c r="B133" s="130"/>
      <c r="C133" s="130"/>
      <c r="D133" s="130"/>
      <c r="E133" s="131"/>
      <c r="F133" s="379"/>
      <c r="G133" s="155"/>
      <c r="H133" s="132">
        <v>0</v>
      </c>
      <c r="I133" s="388"/>
      <c r="J133" s="388"/>
      <c r="K133" s="380"/>
      <c r="L133" s="135"/>
      <c r="M133" s="310">
        <f>IF(G133="",0,VLOOKUP(G133,'Overview - Financial Statement'!$A$38:$B$52,2,FALSE))</f>
        <v>0</v>
      </c>
      <c r="N133" s="246">
        <f t="shared" si="21"/>
        <v>0</v>
      </c>
      <c r="O133" s="222">
        <f t="shared" si="16"/>
        <v>0</v>
      </c>
      <c r="Q133" s="340"/>
      <c r="R133" s="354" t="s">
        <v>36</v>
      </c>
      <c r="S133" s="352"/>
      <c r="T133" s="381" t="str">
        <f t="shared" si="22"/>
        <v/>
      </c>
      <c r="U133" s="355" t="str">
        <f t="shared" si="23"/>
        <v/>
      </c>
      <c r="V133" s="381" t="str">
        <f t="shared" si="24"/>
        <v/>
      </c>
      <c r="W133" s="354" t="str">
        <f t="shared" si="17"/>
        <v/>
      </c>
      <c r="X133" s="352" t="str">
        <f t="shared" si="18"/>
        <v/>
      </c>
      <c r="Y133" s="397">
        <f t="shared" si="25"/>
        <v>0</v>
      </c>
      <c r="Z133" s="397">
        <f t="shared" si="26"/>
        <v>0</v>
      </c>
      <c r="AA133" s="381" t="str">
        <f t="shared" si="19"/>
        <v>Not answered</v>
      </c>
      <c r="AB133" s="397">
        <f t="shared" si="27"/>
        <v>0</v>
      </c>
      <c r="AC133" s="397">
        <f t="shared" si="28"/>
        <v>0</v>
      </c>
      <c r="AD133" s="358">
        <v>0</v>
      </c>
      <c r="AE133" s="397">
        <f t="shared" si="29"/>
        <v>0</v>
      </c>
      <c r="AF133" s="397">
        <f t="shared" si="30"/>
        <v>0</v>
      </c>
      <c r="AG133" s="356">
        <f t="shared" si="20"/>
        <v>0</v>
      </c>
    </row>
    <row r="134" spans="1:33" x14ac:dyDescent="0.25">
      <c r="A134" s="277">
        <v>122</v>
      </c>
      <c r="B134" s="133"/>
      <c r="C134" s="133"/>
      <c r="D134" s="133"/>
      <c r="E134" s="134"/>
      <c r="F134" s="379"/>
      <c r="G134" s="155"/>
      <c r="H134" s="132">
        <v>0</v>
      </c>
      <c r="I134" s="388"/>
      <c r="J134" s="388"/>
      <c r="K134" s="380"/>
      <c r="L134" s="135"/>
      <c r="M134" s="310">
        <f>IF(G134="",0,VLOOKUP(G134,'Overview - Financial Statement'!$A$38:$B$52,2,FALSE))</f>
        <v>0</v>
      </c>
      <c r="N134" s="246">
        <f t="shared" si="21"/>
        <v>0</v>
      </c>
      <c r="O134" s="222">
        <f t="shared" si="16"/>
        <v>0</v>
      </c>
      <c r="Q134" s="340"/>
      <c r="R134" s="354" t="s">
        <v>36</v>
      </c>
      <c r="S134" s="352"/>
      <c r="T134" s="381" t="str">
        <f t="shared" si="22"/>
        <v/>
      </c>
      <c r="U134" s="355" t="str">
        <f t="shared" si="23"/>
        <v/>
      </c>
      <c r="V134" s="381" t="str">
        <f t="shared" si="24"/>
        <v/>
      </c>
      <c r="W134" s="354" t="str">
        <f t="shared" si="17"/>
        <v/>
      </c>
      <c r="X134" s="352" t="str">
        <f t="shared" si="18"/>
        <v/>
      </c>
      <c r="Y134" s="397">
        <f t="shared" si="25"/>
        <v>0</v>
      </c>
      <c r="Z134" s="397">
        <f t="shared" si="26"/>
        <v>0</v>
      </c>
      <c r="AA134" s="381" t="str">
        <f t="shared" si="19"/>
        <v>Not answered</v>
      </c>
      <c r="AB134" s="397">
        <f t="shared" si="27"/>
        <v>0</v>
      </c>
      <c r="AC134" s="397">
        <f t="shared" si="28"/>
        <v>0</v>
      </c>
      <c r="AD134" s="358">
        <v>0</v>
      </c>
      <c r="AE134" s="397">
        <f t="shared" si="29"/>
        <v>0</v>
      </c>
      <c r="AF134" s="397">
        <f t="shared" si="30"/>
        <v>0</v>
      </c>
      <c r="AG134" s="356">
        <f t="shared" si="20"/>
        <v>0</v>
      </c>
    </row>
    <row r="135" spans="1:33" x14ac:dyDescent="0.25">
      <c r="A135" s="275">
        <v>123</v>
      </c>
      <c r="B135" s="130"/>
      <c r="C135" s="130"/>
      <c r="D135" s="130"/>
      <c r="E135" s="131"/>
      <c r="F135" s="379"/>
      <c r="G135" s="155"/>
      <c r="H135" s="132">
        <v>0</v>
      </c>
      <c r="I135" s="388"/>
      <c r="J135" s="388"/>
      <c r="K135" s="380"/>
      <c r="L135" s="135"/>
      <c r="M135" s="310">
        <f>IF(G135="",0,VLOOKUP(G135,'Overview - Financial Statement'!$A$38:$B$52,2,FALSE))</f>
        <v>0</v>
      </c>
      <c r="N135" s="246">
        <f t="shared" si="21"/>
        <v>0</v>
      </c>
      <c r="O135" s="222">
        <f t="shared" si="16"/>
        <v>0</v>
      </c>
      <c r="Q135" s="340"/>
      <c r="R135" s="354" t="s">
        <v>36</v>
      </c>
      <c r="S135" s="352"/>
      <c r="T135" s="381" t="str">
        <f t="shared" si="22"/>
        <v/>
      </c>
      <c r="U135" s="355" t="str">
        <f t="shared" si="23"/>
        <v/>
      </c>
      <c r="V135" s="381" t="str">
        <f t="shared" si="24"/>
        <v/>
      </c>
      <c r="W135" s="354" t="str">
        <f t="shared" si="17"/>
        <v/>
      </c>
      <c r="X135" s="352" t="str">
        <f t="shared" si="18"/>
        <v/>
      </c>
      <c r="Y135" s="397">
        <f t="shared" si="25"/>
        <v>0</v>
      </c>
      <c r="Z135" s="397">
        <f t="shared" si="26"/>
        <v>0</v>
      </c>
      <c r="AA135" s="381" t="str">
        <f t="shared" si="19"/>
        <v>Not answered</v>
      </c>
      <c r="AB135" s="397">
        <f t="shared" si="27"/>
        <v>0</v>
      </c>
      <c r="AC135" s="397">
        <f t="shared" si="28"/>
        <v>0</v>
      </c>
      <c r="AD135" s="358">
        <v>0</v>
      </c>
      <c r="AE135" s="397">
        <f t="shared" si="29"/>
        <v>0</v>
      </c>
      <c r="AF135" s="397">
        <f t="shared" si="30"/>
        <v>0</v>
      </c>
      <c r="AG135" s="356">
        <f t="shared" si="20"/>
        <v>0</v>
      </c>
    </row>
    <row r="136" spans="1:33" x14ac:dyDescent="0.25">
      <c r="A136" s="277">
        <v>124</v>
      </c>
      <c r="B136" s="133"/>
      <c r="C136" s="133"/>
      <c r="D136" s="133"/>
      <c r="E136" s="134"/>
      <c r="F136" s="379"/>
      <c r="G136" s="155"/>
      <c r="H136" s="132">
        <v>0</v>
      </c>
      <c r="I136" s="388"/>
      <c r="J136" s="388"/>
      <c r="K136" s="380"/>
      <c r="L136" s="135"/>
      <c r="M136" s="310">
        <f>IF(G136="",0,VLOOKUP(G136,'Overview - Financial Statement'!$A$38:$B$52,2,FALSE))</f>
        <v>0</v>
      </c>
      <c r="N136" s="246">
        <f t="shared" si="21"/>
        <v>0</v>
      </c>
      <c r="O136" s="222">
        <f t="shared" si="16"/>
        <v>0</v>
      </c>
      <c r="Q136" s="340"/>
      <c r="R136" s="354" t="s">
        <v>36</v>
      </c>
      <c r="S136" s="352"/>
      <c r="T136" s="381" t="str">
        <f t="shared" si="22"/>
        <v/>
      </c>
      <c r="U136" s="355" t="str">
        <f t="shared" si="23"/>
        <v/>
      </c>
      <c r="V136" s="381" t="str">
        <f t="shared" si="24"/>
        <v/>
      </c>
      <c r="W136" s="354" t="str">
        <f t="shared" si="17"/>
        <v/>
      </c>
      <c r="X136" s="352" t="str">
        <f t="shared" si="18"/>
        <v/>
      </c>
      <c r="Y136" s="397">
        <f t="shared" si="25"/>
        <v>0</v>
      </c>
      <c r="Z136" s="397">
        <f t="shared" si="26"/>
        <v>0</v>
      </c>
      <c r="AA136" s="381" t="str">
        <f t="shared" si="19"/>
        <v>Not answered</v>
      </c>
      <c r="AB136" s="397">
        <f t="shared" si="27"/>
        <v>0</v>
      </c>
      <c r="AC136" s="397">
        <f t="shared" si="28"/>
        <v>0</v>
      </c>
      <c r="AD136" s="358">
        <v>0</v>
      </c>
      <c r="AE136" s="397">
        <f t="shared" si="29"/>
        <v>0</v>
      </c>
      <c r="AF136" s="397">
        <f t="shared" si="30"/>
        <v>0</v>
      </c>
      <c r="AG136" s="356">
        <f t="shared" si="20"/>
        <v>0</v>
      </c>
    </row>
    <row r="137" spans="1:33" x14ac:dyDescent="0.25">
      <c r="A137" s="275">
        <v>125</v>
      </c>
      <c r="B137" s="130"/>
      <c r="C137" s="130"/>
      <c r="D137" s="130"/>
      <c r="E137" s="131"/>
      <c r="F137" s="379"/>
      <c r="G137" s="155"/>
      <c r="H137" s="132">
        <v>0</v>
      </c>
      <c r="I137" s="388"/>
      <c r="J137" s="388"/>
      <c r="K137" s="380"/>
      <c r="L137" s="135"/>
      <c r="M137" s="310">
        <f>IF(G137="",0,VLOOKUP(G137,'Overview - Financial Statement'!$A$38:$B$52,2,FALSE))</f>
        <v>0</v>
      </c>
      <c r="N137" s="246">
        <f t="shared" si="21"/>
        <v>0</v>
      </c>
      <c r="O137" s="222">
        <f t="shared" si="16"/>
        <v>0</v>
      </c>
      <c r="Q137" s="340"/>
      <c r="R137" s="354" t="s">
        <v>36</v>
      </c>
      <c r="S137" s="352"/>
      <c r="T137" s="381" t="str">
        <f t="shared" si="22"/>
        <v/>
      </c>
      <c r="U137" s="355" t="str">
        <f t="shared" si="23"/>
        <v/>
      </c>
      <c r="V137" s="381" t="str">
        <f t="shared" si="24"/>
        <v/>
      </c>
      <c r="W137" s="354" t="str">
        <f t="shared" si="17"/>
        <v/>
      </c>
      <c r="X137" s="352" t="str">
        <f t="shared" si="18"/>
        <v/>
      </c>
      <c r="Y137" s="397">
        <f t="shared" si="25"/>
        <v>0</v>
      </c>
      <c r="Z137" s="397">
        <f t="shared" si="26"/>
        <v>0</v>
      </c>
      <c r="AA137" s="381" t="str">
        <f t="shared" si="19"/>
        <v>Not answered</v>
      </c>
      <c r="AB137" s="397">
        <f t="shared" si="27"/>
        <v>0</v>
      </c>
      <c r="AC137" s="397">
        <f t="shared" si="28"/>
        <v>0</v>
      </c>
      <c r="AD137" s="358">
        <v>0</v>
      </c>
      <c r="AE137" s="397">
        <f t="shared" si="29"/>
        <v>0</v>
      </c>
      <c r="AF137" s="397">
        <f t="shared" si="30"/>
        <v>0</v>
      </c>
      <c r="AG137" s="356">
        <f t="shared" si="20"/>
        <v>0</v>
      </c>
    </row>
    <row r="138" spans="1:33" x14ac:dyDescent="0.25">
      <c r="A138" s="277">
        <v>126</v>
      </c>
      <c r="B138" s="133"/>
      <c r="C138" s="133"/>
      <c r="D138" s="133"/>
      <c r="E138" s="134"/>
      <c r="F138" s="379"/>
      <c r="G138" s="155"/>
      <c r="H138" s="132">
        <v>0</v>
      </c>
      <c r="I138" s="388"/>
      <c r="J138" s="388"/>
      <c r="K138" s="380"/>
      <c r="L138" s="135"/>
      <c r="M138" s="310">
        <f>IF(G138="",0,VLOOKUP(G138,'Overview - Financial Statement'!$A$38:$B$52,2,FALSE))</f>
        <v>0</v>
      </c>
      <c r="N138" s="246">
        <f t="shared" si="21"/>
        <v>0</v>
      </c>
      <c r="O138" s="222">
        <f t="shared" si="16"/>
        <v>0</v>
      </c>
      <c r="Q138" s="340"/>
      <c r="R138" s="354" t="s">
        <v>36</v>
      </c>
      <c r="S138" s="352"/>
      <c r="T138" s="381" t="str">
        <f t="shared" si="22"/>
        <v/>
      </c>
      <c r="U138" s="355" t="str">
        <f t="shared" si="23"/>
        <v/>
      </c>
      <c r="V138" s="381" t="str">
        <f t="shared" si="24"/>
        <v/>
      </c>
      <c r="W138" s="354" t="str">
        <f t="shared" si="17"/>
        <v/>
      </c>
      <c r="X138" s="352" t="str">
        <f t="shared" si="18"/>
        <v/>
      </c>
      <c r="Y138" s="397">
        <f t="shared" si="25"/>
        <v>0</v>
      </c>
      <c r="Z138" s="397">
        <f t="shared" si="26"/>
        <v>0</v>
      </c>
      <c r="AA138" s="381" t="str">
        <f t="shared" si="19"/>
        <v>Not answered</v>
      </c>
      <c r="AB138" s="397">
        <f t="shared" si="27"/>
        <v>0</v>
      </c>
      <c r="AC138" s="397">
        <f t="shared" si="28"/>
        <v>0</v>
      </c>
      <c r="AD138" s="358">
        <v>0</v>
      </c>
      <c r="AE138" s="397">
        <f t="shared" si="29"/>
        <v>0</v>
      </c>
      <c r="AF138" s="397">
        <f t="shared" si="30"/>
        <v>0</v>
      </c>
      <c r="AG138" s="356">
        <f t="shared" si="20"/>
        <v>0</v>
      </c>
    </row>
    <row r="139" spans="1:33" x14ac:dyDescent="0.25">
      <c r="A139" s="275">
        <v>127</v>
      </c>
      <c r="B139" s="130"/>
      <c r="C139" s="130"/>
      <c r="D139" s="130"/>
      <c r="E139" s="131"/>
      <c r="F139" s="379"/>
      <c r="G139" s="155"/>
      <c r="H139" s="132">
        <v>0</v>
      </c>
      <c r="I139" s="388"/>
      <c r="J139" s="388"/>
      <c r="K139" s="380"/>
      <c r="L139" s="135"/>
      <c r="M139" s="310">
        <f>IF(G139="",0,VLOOKUP(G139,'Overview - Financial Statement'!$A$38:$B$52,2,FALSE))</f>
        <v>0</v>
      </c>
      <c r="N139" s="246">
        <f t="shared" si="21"/>
        <v>0</v>
      </c>
      <c r="O139" s="222">
        <f t="shared" si="16"/>
        <v>0</v>
      </c>
      <c r="Q139" s="340"/>
      <c r="R139" s="354" t="s">
        <v>36</v>
      </c>
      <c r="S139" s="352"/>
      <c r="T139" s="381" t="str">
        <f t="shared" si="22"/>
        <v/>
      </c>
      <c r="U139" s="355" t="str">
        <f t="shared" si="23"/>
        <v/>
      </c>
      <c r="V139" s="381" t="str">
        <f t="shared" si="24"/>
        <v/>
      </c>
      <c r="W139" s="354" t="str">
        <f t="shared" si="17"/>
        <v/>
      </c>
      <c r="X139" s="352" t="str">
        <f t="shared" si="18"/>
        <v/>
      </c>
      <c r="Y139" s="397">
        <f t="shared" si="25"/>
        <v>0</v>
      </c>
      <c r="Z139" s="397">
        <f t="shared" si="26"/>
        <v>0</v>
      </c>
      <c r="AA139" s="381" t="str">
        <f t="shared" si="19"/>
        <v>Not answered</v>
      </c>
      <c r="AB139" s="397">
        <f t="shared" si="27"/>
        <v>0</v>
      </c>
      <c r="AC139" s="397">
        <f t="shared" si="28"/>
        <v>0</v>
      </c>
      <c r="AD139" s="358">
        <v>0</v>
      </c>
      <c r="AE139" s="397">
        <f t="shared" si="29"/>
        <v>0</v>
      </c>
      <c r="AF139" s="397">
        <f t="shared" si="30"/>
        <v>0</v>
      </c>
      <c r="AG139" s="356">
        <f t="shared" si="20"/>
        <v>0</v>
      </c>
    </row>
    <row r="140" spans="1:33" x14ac:dyDescent="0.25">
      <c r="A140" s="277">
        <v>128</v>
      </c>
      <c r="B140" s="133"/>
      <c r="C140" s="133"/>
      <c r="D140" s="133"/>
      <c r="E140" s="134"/>
      <c r="F140" s="379"/>
      <c r="G140" s="155"/>
      <c r="H140" s="132">
        <v>0</v>
      </c>
      <c r="I140" s="388"/>
      <c r="J140" s="388"/>
      <c r="K140" s="380"/>
      <c r="L140" s="135"/>
      <c r="M140" s="310">
        <f>IF(G140="",0,VLOOKUP(G140,'Overview - Financial Statement'!$A$38:$B$52,2,FALSE))</f>
        <v>0</v>
      </c>
      <c r="N140" s="246">
        <f t="shared" si="21"/>
        <v>0</v>
      </c>
      <c r="O140" s="222">
        <f t="shared" si="16"/>
        <v>0</v>
      </c>
      <c r="Q140" s="340"/>
      <c r="R140" s="354" t="s">
        <v>36</v>
      </c>
      <c r="S140" s="352"/>
      <c r="T140" s="381" t="str">
        <f t="shared" si="22"/>
        <v/>
      </c>
      <c r="U140" s="355" t="str">
        <f t="shared" si="23"/>
        <v/>
      </c>
      <c r="V140" s="381" t="str">
        <f t="shared" si="24"/>
        <v/>
      </c>
      <c r="W140" s="354" t="str">
        <f t="shared" si="17"/>
        <v/>
      </c>
      <c r="X140" s="352" t="str">
        <f t="shared" si="18"/>
        <v/>
      </c>
      <c r="Y140" s="397">
        <f t="shared" si="25"/>
        <v>0</v>
      </c>
      <c r="Z140" s="397">
        <f t="shared" si="26"/>
        <v>0</v>
      </c>
      <c r="AA140" s="381" t="str">
        <f t="shared" si="19"/>
        <v>Not answered</v>
      </c>
      <c r="AB140" s="397">
        <f t="shared" si="27"/>
        <v>0</v>
      </c>
      <c r="AC140" s="397">
        <f t="shared" si="28"/>
        <v>0</v>
      </c>
      <c r="AD140" s="358">
        <v>0</v>
      </c>
      <c r="AE140" s="397">
        <f t="shared" si="29"/>
        <v>0</v>
      </c>
      <c r="AF140" s="397">
        <f t="shared" si="30"/>
        <v>0</v>
      </c>
      <c r="AG140" s="356">
        <f t="shared" si="20"/>
        <v>0</v>
      </c>
    </row>
    <row r="141" spans="1:33" x14ac:dyDescent="0.25">
      <c r="A141" s="275">
        <v>129</v>
      </c>
      <c r="B141" s="130"/>
      <c r="C141" s="130"/>
      <c r="D141" s="130"/>
      <c r="E141" s="131"/>
      <c r="F141" s="379"/>
      <c r="G141" s="155"/>
      <c r="H141" s="132">
        <v>0</v>
      </c>
      <c r="I141" s="388"/>
      <c r="J141" s="388"/>
      <c r="K141" s="380"/>
      <c r="L141" s="135"/>
      <c r="M141" s="310">
        <f>IF(G141="",0,VLOOKUP(G141,'Overview - Financial Statement'!$A$38:$B$52,2,FALSE))</f>
        <v>0</v>
      </c>
      <c r="N141" s="246">
        <f t="shared" si="21"/>
        <v>0</v>
      </c>
      <c r="O141" s="222">
        <f t="shared" ref="O141:O204" si="31">IF(K141="YES",N141,0)</f>
        <v>0</v>
      </c>
      <c r="Q141" s="340"/>
      <c r="R141" s="354" t="s">
        <v>36</v>
      </c>
      <c r="S141" s="352"/>
      <c r="T141" s="381" t="str">
        <f t="shared" si="22"/>
        <v/>
      </c>
      <c r="U141" s="355" t="str">
        <f t="shared" si="23"/>
        <v/>
      </c>
      <c r="V141" s="381" t="str">
        <f t="shared" si="24"/>
        <v/>
      </c>
      <c r="W141" s="354" t="str">
        <f t="shared" ref="W141:W204" si="32">IF(G141="","",G141)</f>
        <v/>
      </c>
      <c r="X141" s="352" t="str">
        <f t="shared" ref="X141:X204" si="33">IF(G141="","",IF(HLOOKUP(G141,$S$4:$AG$5,2,FALSE)="",M141,IF(M141&lt;&gt;HLOOKUP(G141,$S$4:$AG$5,2,FALSE),HLOOKUP(G141,$S$4:$AG$5,2,FALSE),M141)))</f>
        <v/>
      </c>
      <c r="Y141" s="397">
        <f t="shared" si="25"/>
        <v>0</v>
      </c>
      <c r="Z141" s="397">
        <f t="shared" si="26"/>
        <v>0</v>
      </c>
      <c r="AA141" s="381" t="str">
        <f t="shared" ref="AA141:AA204" si="34">IF(F141="","Not answered",IF(F141="No",Y141,0))</f>
        <v>Not answered</v>
      </c>
      <c r="AB141" s="397">
        <f t="shared" si="27"/>
        <v>0</v>
      </c>
      <c r="AC141" s="397">
        <f t="shared" si="28"/>
        <v>0</v>
      </c>
      <c r="AD141" s="358">
        <v>0</v>
      </c>
      <c r="AE141" s="397">
        <f t="shared" si="29"/>
        <v>0</v>
      </c>
      <c r="AF141" s="397">
        <f t="shared" si="30"/>
        <v>0</v>
      </c>
      <c r="AG141" s="356">
        <f t="shared" ref="AG141:AG204" si="35">IF(K141="YES",Y141,0)</f>
        <v>0</v>
      </c>
    </row>
    <row r="142" spans="1:33" x14ac:dyDescent="0.25">
      <c r="A142" s="277">
        <v>130</v>
      </c>
      <c r="B142" s="133"/>
      <c r="C142" s="133"/>
      <c r="D142" s="133"/>
      <c r="E142" s="134"/>
      <c r="F142" s="379"/>
      <c r="G142" s="155"/>
      <c r="H142" s="132">
        <v>0</v>
      </c>
      <c r="I142" s="388"/>
      <c r="J142" s="388"/>
      <c r="K142" s="380"/>
      <c r="L142" s="135"/>
      <c r="M142" s="310">
        <f>IF(G142="",0,VLOOKUP(G142,'Overview - Financial Statement'!$A$38:$B$52,2,FALSE))</f>
        <v>0</v>
      </c>
      <c r="N142" s="246">
        <f t="shared" ref="N142:N205" si="36">IF(M142=0,0,H142/M142)</f>
        <v>0</v>
      </c>
      <c r="O142" s="222">
        <f t="shared" si="31"/>
        <v>0</v>
      </c>
      <c r="Q142" s="340"/>
      <c r="R142" s="354" t="s">
        <v>36</v>
      </c>
      <c r="S142" s="352"/>
      <c r="T142" s="381" t="str">
        <f t="shared" ref="T142:T205" si="37">IF(N142=0,"",IF(E142="","CHECK DATES","OK"))</f>
        <v/>
      </c>
      <c r="U142" s="355" t="str">
        <f t="shared" ref="U142:U205" si="38">IF(E142="","",IF(E142-(I142)&lt;0,"a posteriori ?","OK"))</f>
        <v/>
      </c>
      <c r="V142" s="381" t="str">
        <f t="shared" ref="V142:V205" si="39">IF(N142=0,"",(IF(OR(I142&lt;=($E$4-1),I142&gt;=($G$4+1),J142&lt;=($E$4-1),J142&gt;=($G$4+1)),"CHECK DATES","OK")))</f>
        <v/>
      </c>
      <c r="W142" s="354" t="str">
        <f t="shared" si="32"/>
        <v/>
      </c>
      <c r="X142" s="352" t="str">
        <f t="shared" si="33"/>
        <v/>
      </c>
      <c r="Y142" s="397">
        <f t="shared" ref="Y142:Y205" si="40">IF(M142=0,0,IF(X142=1,N142,H142/X142))</f>
        <v>0</v>
      </c>
      <c r="Z142" s="397">
        <f t="shared" ref="Z142:Z205" si="41">IF(Y142="",0,IF(X142=1,0,Y142-N142))</f>
        <v>0</v>
      </c>
      <c r="AA142" s="381" t="str">
        <f t="shared" si="34"/>
        <v>Not answered</v>
      </c>
      <c r="AB142" s="397">
        <f t="shared" ref="AB142:AB205" si="42">IF(AA142="Not answered",Y142,"")</f>
        <v>0</v>
      </c>
      <c r="AC142" s="397">
        <f t="shared" ref="AC142:AC205" si="43">IF(OR(R142="NO",V142="CHECK DATES"),Y142,0)</f>
        <v>0</v>
      </c>
      <c r="AD142" s="358">
        <v>0</v>
      </c>
      <c r="AE142" s="397">
        <f t="shared" ref="AE142:AE205" si="44">IF(OR(R142="NO",AC142&gt;0,AD142&gt;0)*(AND(OR(K142="NO",K142=""))),SUM(AC142:AD142),0)</f>
        <v>0</v>
      </c>
      <c r="AF142" s="397">
        <f t="shared" ref="AF142:AF205" si="45">IF(OR(R142="NO",AC142&gt;0,AD142&gt;0)*(AND(OR(K142="YES"))),SUM(AC142:AD142),0)</f>
        <v>0</v>
      </c>
      <c r="AG142" s="356">
        <f t="shared" si="35"/>
        <v>0</v>
      </c>
    </row>
    <row r="143" spans="1:33" x14ac:dyDescent="0.25">
      <c r="A143" s="275">
        <v>131</v>
      </c>
      <c r="B143" s="130"/>
      <c r="C143" s="130"/>
      <c r="D143" s="130"/>
      <c r="E143" s="131"/>
      <c r="F143" s="379"/>
      <c r="G143" s="155"/>
      <c r="H143" s="132">
        <v>0</v>
      </c>
      <c r="I143" s="388"/>
      <c r="J143" s="388"/>
      <c r="K143" s="380"/>
      <c r="L143" s="135"/>
      <c r="M143" s="310">
        <f>IF(G143="",0,VLOOKUP(G143,'Overview - Financial Statement'!$A$38:$B$52,2,FALSE))</f>
        <v>0</v>
      </c>
      <c r="N143" s="246">
        <f t="shared" si="36"/>
        <v>0</v>
      </c>
      <c r="O143" s="222">
        <f t="shared" si="31"/>
        <v>0</v>
      </c>
      <c r="Q143" s="340"/>
      <c r="R143" s="354" t="s">
        <v>36</v>
      </c>
      <c r="S143" s="352"/>
      <c r="T143" s="381" t="str">
        <f t="shared" si="37"/>
        <v/>
      </c>
      <c r="U143" s="355" t="str">
        <f t="shared" si="38"/>
        <v/>
      </c>
      <c r="V143" s="381" t="str">
        <f t="shared" si="39"/>
        <v/>
      </c>
      <c r="W143" s="354" t="str">
        <f t="shared" si="32"/>
        <v/>
      </c>
      <c r="X143" s="352" t="str">
        <f t="shared" si="33"/>
        <v/>
      </c>
      <c r="Y143" s="397">
        <f t="shared" si="40"/>
        <v>0</v>
      </c>
      <c r="Z143" s="397">
        <f t="shared" si="41"/>
        <v>0</v>
      </c>
      <c r="AA143" s="381" t="str">
        <f t="shared" si="34"/>
        <v>Not answered</v>
      </c>
      <c r="AB143" s="397">
        <f t="shared" si="42"/>
        <v>0</v>
      </c>
      <c r="AC143" s="397">
        <f t="shared" si="43"/>
        <v>0</v>
      </c>
      <c r="AD143" s="358">
        <v>0</v>
      </c>
      <c r="AE143" s="397">
        <f t="shared" si="44"/>
        <v>0</v>
      </c>
      <c r="AF143" s="397">
        <f t="shared" si="45"/>
        <v>0</v>
      </c>
      <c r="AG143" s="356">
        <f t="shared" si="35"/>
        <v>0</v>
      </c>
    </row>
    <row r="144" spans="1:33" x14ac:dyDescent="0.25">
      <c r="A144" s="277">
        <v>132</v>
      </c>
      <c r="B144" s="133"/>
      <c r="C144" s="133"/>
      <c r="D144" s="133"/>
      <c r="E144" s="134"/>
      <c r="F144" s="379"/>
      <c r="G144" s="155"/>
      <c r="H144" s="132">
        <v>0</v>
      </c>
      <c r="I144" s="388"/>
      <c r="J144" s="388"/>
      <c r="K144" s="380"/>
      <c r="L144" s="135"/>
      <c r="M144" s="310">
        <f>IF(G144="",0,VLOOKUP(G144,'Overview - Financial Statement'!$A$38:$B$52,2,FALSE))</f>
        <v>0</v>
      </c>
      <c r="N144" s="246">
        <f t="shared" si="36"/>
        <v>0</v>
      </c>
      <c r="O144" s="222">
        <f t="shared" si="31"/>
        <v>0</v>
      </c>
      <c r="Q144" s="340"/>
      <c r="R144" s="354" t="s">
        <v>36</v>
      </c>
      <c r="S144" s="352"/>
      <c r="T144" s="381" t="str">
        <f t="shared" si="37"/>
        <v/>
      </c>
      <c r="U144" s="355" t="str">
        <f t="shared" si="38"/>
        <v/>
      </c>
      <c r="V144" s="381" t="str">
        <f t="shared" si="39"/>
        <v/>
      </c>
      <c r="W144" s="354" t="str">
        <f t="shared" si="32"/>
        <v/>
      </c>
      <c r="X144" s="352" t="str">
        <f t="shared" si="33"/>
        <v/>
      </c>
      <c r="Y144" s="397">
        <f t="shared" si="40"/>
        <v>0</v>
      </c>
      <c r="Z144" s="397">
        <f t="shared" si="41"/>
        <v>0</v>
      </c>
      <c r="AA144" s="381" t="str">
        <f t="shared" si="34"/>
        <v>Not answered</v>
      </c>
      <c r="AB144" s="397">
        <f t="shared" si="42"/>
        <v>0</v>
      </c>
      <c r="AC144" s="397">
        <f t="shared" si="43"/>
        <v>0</v>
      </c>
      <c r="AD144" s="358">
        <v>0</v>
      </c>
      <c r="AE144" s="397">
        <f t="shared" si="44"/>
        <v>0</v>
      </c>
      <c r="AF144" s="397">
        <f t="shared" si="45"/>
        <v>0</v>
      </c>
      <c r="AG144" s="356">
        <f t="shared" si="35"/>
        <v>0</v>
      </c>
    </row>
    <row r="145" spans="1:33" x14ac:dyDescent="0.25">
      <c r="A145" s="275">
        <v>133</v>
      </c>
      <c r="B145" s="130"/>
      <c r="C145" s="130"/>
      <c r="D145" s="130"/>
      <c r="E145" s="131"/>
      <c r="F145" s="379"/>
      <c r="G145" s="155"/>
      <c r="H145" s="132">
        <v>0</v>
      </c>
      <c r="I145" s="388"/>
      <c r="J145" s="388"/>
      <c r="K145" s="380"/>
      <c r="L145" s="135"/>
      <c r="M145" s="310">
        <f>IF(G145="",0,VLOOKUP(G145,'Overview - Financial Statement'!$A$38:$B$52,2,FALSE))</f>
        <v>0</v>
      </c>
      <c r="N145" s="246">
        <f t="shared" si="36"/>
        <v>0</v>
      </c>
      <c r="O145" s="222">
        <f t="shared" si="31"/>
        <v>0</v>
      </c>
      <c r="Q145" s="340"/>
      <c r="R145" s="354" t="s">
        <v>36</v>
      </c>
      <c r="S145" s="352"/>
      <c r="T145" s="381" t="str">
        <f t="shared" si="37"/>
        <v/>
      </c>
      <c r="U145" s="355" t="str">
        <f t="shared" si="38"/>
        <v/>
      </c>
      <c r="V145" s="381" t="str">
        <f t="shared" si="39"/>
        <v/>
      </c>
      <c r="W145" s="354" t="str">
        <f t="shared" si="32"/>
        <v/>
      </c>
      <c r="X145" s="352" t="str">
        <f t="shared" si="33"/>
        <v/>
      </c>
      <c r="Y145" s="397">
        <f t="shared" si="40"/>
        <v>0</v>
      </c>
      <c r="Z145" s="397">
        <f t="shared" si="41"/>
        <v>0</v>
      </c>
      <c r="AA145" s="381" t="str">
        <f t="shared" si="34"/>
        <v>Not answered</v>
      </c>
      <c r="AB145" s="397">
        <f t="shared" si="42"/>
        <v>0</v>
      </c>
      <c r="AC145" s="397">
        <f t="shared" si="43"/>
        <v>0</v>
      </c>
      <c r="AD145" s="358">
        <v>0</v>
      </c>
      <c r="AE145" s="397">
        <f t="shared" si="44"/>
        <v>0</v>
      </c>
      <c r="AF145" s="397">
        <f t="shared" si="45"/>
        <v>0</v>
      </c>
      <c r="AG145" s="356">
        <f t="shared" si="35"/>
        <v>0</v>
      </c>
    </row>
    <row r="146" spans="1:33" x14ac:dyDescent="0.25">
      <c r="A146" s="277">
        <v>134</v>
      </c>
      <c r="B146" s="133"/>
      <c r="C146" s="133"/>
      <c r="D146" s="133"/>
      <c r="E146" s="134"/>
      <c r="F146" s="379"/>
      <c r="G146" s="155"/>
      <c r="H146" s="132">
        <v>0</v>
      </c>
      <c r="I146" s="388"/>
      <c r="J146" s="388"/>
      <c r="K146" s="380"/>
      <c r="L146" s="135"/>
      <c r="M146" s="310">
        <f>IF(G146="",0,VLOOKUP(G146,'Overview - Financial Statement'!$A$38:$B$52,2,FALSE))</f>
        <v>0</v>
      </c>
      <c r="N146" s="246">
        <f t="shared" si="36"/>
        <v>0</v>
      </c>
      <c r="O146" s="222">
        <f t="shared" si="31"/>
        <v>0</v>
      </c>
      <c r="Q146" s="340"/>
      <c r="R146" s="354" t="s">
        <v>36</v>
      </c>
      <c r="S146" s="352"/>
      <c r="T146" s="381" t="str">
        <f t="shared" si="37"/>
        <v/>
      </c>
      <c r="U146" s="355" t="str">
        <f t="shared" si="38"/>
        <v/>
      </c>
      <c r="V146" s="381" t="str">
        <f t="shared" si="39"/>
        <v/>
      </c>
      <c r="W146" s="354" t="str">
        <f t="shared" si="32"/>
        <v/>
      </c>
      <c r="X146" s="352" t="str">
        <f t="shared" si="33"/>
        <v/>
      </c>
      <c r="Y146" s="397">
        <f t="shared" si="40"/>
        <v>0</v>
      </c>
      <c r="Z146" s="397">
        <f t="shared" si="41"/>
        <v>0</v>
      </c>
      <c r="AA146" s="381" t="str">
        <f t="shared" si="34"/>
        <v>Not answered</v>
      </c>
      <c r="AB146" s="397">
        <f t="shared" si="42"/>
        <v>0</v>
      </c>
      <c r="AC146" s="397">
        <f t="shared" si="43"/>
        <v>0</v>
      </c>
      <c r="AD146" s="358">
        <v>0</v>
      </c>
      <c r="AE146" s="397">
        <f t="shared" si="44"/>
        <v>0</v>
      </c>
      <c r="AF146" s="397">
        <f t="shared" si="45"/>
        <v>0</v>
      </c>
      <c r="AG146" s="356">
        <f t="shared" si="35"/>
        <v>0</v>
      </c>
    </row>
    <row r="147" spans="1:33" x14ac:dyDescent="0.25">
      <c r="A147" s="275">
        <v>135</v>
      </c>
      <c r="B147" s="130"/>
      <c r="C147" s="130"/>
      <c r="D147" s="130"/>
      <c r="E147" s="131"/>
      <c r="F147" s="379"/>
      <c r="G147" s="155"/>
      <c r="H147" s="132">
        <v>0</v>
      </c>
      <c r="I147" s="388"/>
      <c r="J147" s="388"/>
      <c r="K147" s="380"/>
      <c r="L147" s="135"/>
      <c r="M147" s="310">
        <f>IF(G147="",0,VLOOKUP(G147,'Overview - Financial Statement'!$A$38:$B$52,2,FALSE))</f>
        <v>0</v>
      </c>
      <c r="N147" s="246">
        <f t="shared" si="36"/>
        <v>0</v>
      </c>
      <c r="O147" s="222">
        <f t="shared" si="31"/>
        <v>0</v>
      </c>
      <c r="Q147" s="340"/>
      <c r="R147" s="354" t="s">
        <v>36</v>
      </c>
      <c r="S147" s="352"/>
      <c r="T147" s="381" t="str">
        <f t="shared" si="37"/>
        <v/>
      </c>
      <c r="U147" s="355" t="str">
        <f t="shared" si="38"/>
        <v/>
      </c>
      <c r="V147" s="381" t="str">
        <f t="shared" si="39"/>
        <v/>
      </c>
      <c r="W147" s="354" t="str">
        <f t="shared" si="32"/>
        <v/>
      </c>
      <c r="X147" s="352" t="str">
        <f t="shared" si="33"/>
        <v/>
      </c>
      <c r="Y147" s="397">
        <f t="shared" si="40"/>
        <v>0</v>
      </c>
      <c r="Z147" s="397">
        <f t="shared" si="41"/>
        <v>0</v>
      </c>
      <c r="AA147" s="381" t="str">
        <f t="shared" si="34"/>
        <v>Not answered</v>
      </c>
      <c r="AB147" s="397">
        <f t="shared" si="42"/>
        <v>0</v>
      </c>
      <c r="AC147" s="397">
        <f t="shared" si="43"/>
        <v>0</v>
      </c>
      <c r="AD147" s="358">
        <v>0</v>
      </c>
      <c r="AE147" s="397">
        <f t="shared" si="44"/>
        <v>0</v>
      </c>
      <c r="AF147" s="397">
        <f t="shared" si="45"/>
        <v>0</v>
      </c>
      <c r="AG147" s="356">
        <f t="shared" si="35"/>
        <v>0</v>
      </c>
    </row>
    <row r="148" spans="1:33" x14ac:dyDescent="0.25">
      <c r="A148" s="277">
        <v>136</v>
      </c>
      <c r="B148" s="133"/>
      <c r="C148" s="133"/>
      <c r="D148" s="133"/>
      <c r="E148" s="134"/>
      <c r="F148" s="379"/>
      <c r="G148" s="155"/>
      <c r="H148" s="132">
        <v>0</v>
      </c>
      <c r="I148" s="388"/>
      <c r="J148" s="388"/>
      <c r="K148" s="380"/>
      <c r="L148" s="135"/>
      <c r="M148" s="310">
        <f>IF(G148="",0,VLOOKUP(G148,'Overview - Financial Statement'!$A$38:$B$52,2,FALSE))</f>
        <v>0</v>
      </c>
      <c r="N148" s="246">
        <f t="shared" si="36"/>
        <v>0</v>
      </c>
      <c r="O148" s="222">
        <f t="shared" si="31"/>
        <v>0</v>
      </c>
      <c r="Q148" s="340"/>
      <c r="R148" s="354" t="s">
        <v>36</v>
      </c>
      <c r="S148" s="352"/>
      <c r="T148" s="381" t="str">
        <f t="shared" si="37"/>
        <v/>
      </c>
      <c r="U148" s="355" t="str">
        <f t="shared" si="38"/>
        <v/>
      </c>
      <c r="V148" s="381" t="str">
        <f t="shared" si="39"/>
        <v/>
      </c>
      <c r="W148" s="354" t="str">
        <f t="shared" si="32"/>
        <v/>
      </c>
      <c r="X148" s="352" t="str">
        <f t="shared" si="33"/>
        <v/>
      </c>
      <c r="Y148" s="397">
        <f t="shared" si="40"/>
        <v>0</v>
      </c>
      <c r="Z148" s="397">
        <f t="shared" si="41"/>
        <v>0</v>
      </c>
      <c r="AA148" s="381" t="str">
        <f t="shared" si="34"/>
        <v>Not answered</v>
      </c>
      <c r="AB148" s="397">
        <f t="shared" si="42"/>
        <v>0</v>
      </c>
      <c r="AC148" s="397">
        <f t="shared" si="43"/>
        <v>0</v>
      </c>
      <c r="AD148" s="358">
        <v>0</v>
      </c>
      <c r="AE148" s="397">
        <f t="shared" si="44"/>
        <v>0</v>
      </c>
      <c r="AF148" s="397">
        <f t="shared" si="45"/>
        <v>0</v>
      </c>
      <c r="AG148" s="356">
        <f t="shared" si="35"/>
        <v>0</v>
      </c>
    </row>
    <row r="149" spans="1:33" x14ac:dyDescent="0.25">
      <c r="A149" s="275">
        <v>137</v>
      </c>
      <c r="B149" s="130"/>
      <c r="C149" s="130"/>
      <c r="D149" s="130"/>
      <c r="E149" s="131"/>
      <c r="F149" s="379"/>
      <c r="G149" s="155"/>
      <c r="H149" s="132">
        <v>0</v>
      </c>
      <c r="I149" s="388"/>
      <c r="J149" s="388"/>
      <c r="K149" s="380"/>
      <c r="L149" s="135"/>
      <c r="M149" s="310">
        <f>IF(G149="",0,VLOOKUP(G149,'Overview - Financial Statement'!$A$38:$B$52,2,FALSE))</f>
        <v>0</v>
      </c>
      <c r="N149" s="246">
        <f t="shared" si="36"/>
        <v>0</v>
      </c>
      <c r="O149" s="222">
        <f t="shared" si="31"/>
        <v>0</v>
      </c>
      <c r="Q149" s="340"/>
      <c r="R149" s="354" t="s">
        <v>36</v>
      </c>
      <c r="S149" s="352"/>
      <c r="T149" s="381" t="str">
        <f t="shared" si="37"/>
        <v/>
      </c>
      <c r="U149" s="355" t="str">
        <f t="shared" si="38"/>
        <v/>
      </c>
      <c r="V149" s="381" t="str">
        <f t="shared" si="39"/>
        <v/>
      </c>
      <c r="W149" s="354" t="str">
        <f t="shared" si="32"/>
        <v/>
      </c>
      <c r="X149" s="352" t="str">
        <f t="shared" si="33"/>
        <v/>
      </c>
      <c r="Y149" s="397">
        <f t="shared" si="40"/>
        <v>0</v>
      </c>
      <c r="Z149" s="397">
        <f t="shared" si="41"/>
        <v>0</v>
      </c>
      <c r="AA149" s="381" t="str">
        <f t="shared" si="34"/>
        <v>Not answered</v>
      </c>
      <c r="AB149" s="397">
        <f t="shared" si="42"/>
        <v>0</v>
      </c>
      <c r="AC149" s="397">
        <f t="shared" si="43"/>
        <v>0</v>
      </c>
      <c r="AD149" s="358">
        <v>0</v>
      </c>
      <c r="AE149" s="397">
        <f t="shared" si="44"/>
        <v>0</v>
      </c>
      <c r="AF149" s="397">
        <f t="shared" si="45"/>
        <v>0</v>
      </c>
      <c r="AG149" s="356">
        <f t="shared" si="35"/>
        <v>0</v>
      </c>
    </row>
    <row r="150" spans="1:33" x14ac:dyDescent="0.25">
      <c r="A150" s="277">
        <v>138</v>
      </c>
      <c r="B150" s="133"/>
      <c r="C150" s="133"/>
      <c r="D150" s="133"/>
      <c r="E150" s="134"/>
      <c r="F150" s="379"/>
      <c r="G150" s="155"/>
      <c r="H150" s="132">
        <v>0</v>
      </c>
      <c r="I150" s="388"/>
      <c r="J150" s="388"/>
      <c r="K150" s="380"/>
      <c r="L150" s="135"/>
      <c r="M150" s="310">
        <f>IF(G150="",0,VLOOKUP(G150,'Overview - Financial Statement'!$A$38:$B$52,2,FALSE))</f>
        <v>0</v>
      </c>
      <c r="N150" s="246">
        <f t="shared" si="36"/>
        <v>0</v>
      </c>
      <c r="O150" s="222">
        <f t="shared" si="31"/>
        <v>0</v>
      </c>
      <c r="Q150" s="340"/>
      <c r="R150" s="354" t="s">
        <v>36</v>
      </c>
      <c r="S150" s="352"/>
      <c r="T150" s="381" t="str">
        <f t="shared" si="37"/>
        <v/>
      </c>
      <c r="U150" s="355" t="str">
        <f t="shared" si="38"/>
        <v/>
      </c>
      <c r="V150" s="381" t="str">
        <f t="shared" si="39"/>
        <v/>
      </c>
      <c r="W150" s="354" t="str">
        <f t="shared" si="32"/>
        <v/>
      </c>
      <c r="X150" s="352" t="str">
        <f t="shared" si="33"/>
        <v/>
      </c>
      <c r="Y150" s="397">
        <f t="shared" si="40"/>
        <v>0</v>
      </c>
      <c r="Z150" s="397">
        <f t="shared" si="41"/>
        <v>0</v>
      </c>
      <c r="AA150" s="381" t="str">
        <f t="shared" si="34"/>
        <v>Not answered</v>
      </c>
      <c r="AB150" s="397">
        <f t="shared" si="42"/>
        <v>0</v>
      </c>
      <c r="AC150" s="397">
        <f t="shared" si="43"/>
        <v>0</v>
      </c>
      <c r="AD150" s="358">
        <v>0</v>
      </c>
      <c r="AE150" s="397">
        <f t="shared" si="44"/>
        <v>0</v>
      </c>
      <c r="AF150" s="397">
        <f t="shared" si="45"/>
        <v>0</v>
      </c>
      <c r="AG150" s="356">
        <f t="shared" si="35"/>
        <v>0</v>
      </c>
    </row>
    <row r="151" spans="1:33" x14ac:dyDescent="0.25">
      <c r="A151" s="275">
        <v>139</v>
      </c>
      <c r="B151" s="130"/>
      <c r="C151" s="130"/>
      <c r="D151" s="130"/>
      <c r="E151" s="131"/>
      <c r="F151" s="379"/>
      <c r="G151" s="155"/>
      <c r="H151" s="132">
        <v>0</v>
      </c>
      <c r="I151" s="388"/>
      <c r="J151" s="388"/>
      <c r="K151" s="380"/>
      <c r="L151" s="135"/>
      <c r="M151" s="310">
        <f>IF(G151="",0,VLOOKUP(G151,'Overview - Financial Statement'!$A$38:$B$52,2,FALSE))</f>
        <v>0</v>
      </c>
      <c r="N151" s="246">
        <f t="shared" si="36"/>
        <v>0</v>
      </c>
      <c r="O151" s="222">
        <f t="shared" si="31"/>
        <v>0</v>
      </c>
      <c r="Q151" s="340"/>
      <c r="R151" s="354" t="s">
        <v>36</v>
      </c>
      <c r="S151" s="352"/>
      <c r="T151" s="381" t="str">
        <f t="shared" si="37"/>
        <v/>
      </c>
      <c r="U151" s="355" t="str">
        <f t="shared" si="38"/>
        <v/>
      </c>
      <c r="V151" s="381" t="str">
        <f t="shared" si="39"/>
        <v/>
      </c>
      <c r="W151" s="354" t="str">
        <f t="shared" si="32"/>
        <v/>
      </c>
      <c r="X151" s="352" t="str">
        <f t="shared" si="33"/>
        <v/>
      </c>
      <c r="Y151" s="397">
        <f t="shared" si="40"/>
        <v>0</v>
      </c>
      <c r="Z151" s="397">
        <f t="shared" si="41"/>
        <v>0</v>
      </c>
      <c r="AA151" s="381" t="str">
        <f t="shared" si="34"/>
        <v>Not answered</v>
      </c>
      <c r="AB151" s="397">
        <f t="shared" si="42"/>
        <v>0</v>
      </c>
      <c r="AC151" s="397">
        <f t="shared" si="43"/>
        <v>0</v>
      </c>
      <c r="AD151" s="358">
        <v>0</v>
      </c>
      <c r="AE151" s="397">
        <f t="shared" si="44"/>
        <v>0</v>
      </c>
      <c r="AF151" s="397">
        <f t="shared" si="45"/>
        <v>0</v>
      </c>
      <c r="AG151" s="356">
        <f t="shared" si="35"/>
        <v>0</v>
      </c>
    </row>
    <row r="152" spans="1:33" x14ac:dyDescent="0.25">
      <c r="A152" s="277">
        <v>140</v>
      </c>
      <c r="B152" s="133"/>
      <c r="C152" s="133"/>
      <c r="D152" s="133"/>
      <c r="E152" s="134"/>
      <c r="F152" s="379"/>
      <c r="G152" s="155"/>
      <c r="H152" s="132">
        <v>0</v>
      </c>
      <c r="I152" s="388"/>
      <c r="J152" s="388"/>
      <c r="K152" s="380"/>
      <c r="L152" s="135"/>
      <c r="M152" s="310">
        <f>IF(G152="",0,VLOOKUP(G152,'Overview - Financial Statement'!$A$38:$B$52,2,FALSE))</f>
        <v>0</v>
      </c>
      <c r="N152" s="246">
        <f t="shared" si="36"/>
        <v>0</v>
      </c>
      <c r="O152" s="222">
        <f t="shared" si="31"/>
        <v>0</v>
      </c>
      <c r="Q152" s="340"/>
      <c r="R152" s="354" t="s">
        <v>36</v>
      </c>
      <c r="S152" s="352"/>
      <c r="T152" s="381" t="str">
        <f t="shared" si="37"/>
        <v/>
      </c>
      <c r="U152" s="355" t="str">
        <f t="shared" si="38"/>
        <v/>
      </c>
      <c r="V152" s="381" t="str">
        <f t="shared" si="39"/>
        <v/>
      </c>
      <c r="W152" s="354" t="str">
        <f t="shared" si="32"/>
        <v/>
      </c>
      <c r="X152" s="352" t="str">
        <f t="shared" si="33"/>
        <v/>
      </c>
      <c r="Y152" s="397">
        <f t="shared" si="40"/>
        <v>0</v>
      </c>
      <c r="Z152" s="397">
        <f t="shared" si="41"/>
        <v>0</v>
      </c>
      <c r="AA152" s="381" t="str">
        <f t="shared" si="34"/>
        <v>Not answered</v>
      </c>
      <c r="AB152" s="397">
        <f t="shared" si="42"/>
        <v>0</v>
      </c>
      <c r="AC152" s="397">
        <f t="shared" si="43"/>
        <v>0</v>
      </c>
      <c r="AD152" s="358">
        <v>0</v>
      </c>
      <c r="AE152" s="397">
        <f t="shared" si="44"/>
        <v>0</v>
      </c>
      <c r="AF152" s="397">
        <f t="shared" si="45"/>
        <v>0</v>
      </c>
      <c r="AG152" s="356">
        <f t="shared" si="35"/>
        <v>0</v>
      </c>
    </row>
    <row r="153" spans="1:33" x14ac:dyDescent="0.25">
      <c r="A153" s="275">
        <v>141</v>
      </c>
      <c r="B153" s="130"/>
      <c r="C153" s="130"/>
      <c r="D153" s="130"/>
      <c r="E153" s="131"/>
      <c r="F153" s="379"/>
      <c r="G153" s="155"/>
      <c r="H153" s="132">
        <v>0</v>
      </c>
      <c r="I153" s="388"/>
      <c r="J153" s="388"/>
      <c r="K153" s="380"/>
      <c r="L153" s="135"/>
      <c r="M153" s="310">
        <f>IF(G153="",0,VLOOKUP(G153,'Overview - Financial Statement'!$A$38:$B$52,2,FALSE))</f>
        <v>0</v>
      </c>
      <c r="N153" s="246">
        <f t="shared" si="36"/>
        <v>0</v>
      </c>
      <c r="O153" s="222">
        <f t="shared" si="31"/>
        <v>0</v>
      </c>
      <c r="Q153" s="340"/>
      <c r="R153" s="354" t="s">
        <v>36</v>
      </c>
      <c r="S153" s="352"/>
      <c r="T153" s="381" t="str">
        <f t="shared" si="37"/>
        <v/>
      </c>
      <c r="U153" s="355" t="str">
        <f t="shared" si="38"/>
        <v/>
      </c>
      <c r="V153" s="381" t="str">
        <f t="shared" si="39"/>
        <v/>
      </c>
      <c r="W153" s="354" t="str">
        <f t="shared" si="32"/>
        <v/>
      </c>
      <c r="X153" s="352" t="str">
        <f t="shared" si="33"/>
        <v/>
      </c>
      <c r="Y153" s="397">
        <f t="shared" si="40"/>
        <v>0</v>
      </c>
      <c r="Z153" s="397">
        <f t="shared" si="41"/>
        <v>0</v>
      </c>
      <c r="AA153" s="381" t="str">
        <f t="shared" si="34"/>
        <v>Not answered</v>
      </c>
      <c r="AB153" s="397">
        <f t="shared" si="42"/>
        <v>0</v>
      </c>
      <c r="AC153" s="397">
        <f t="shared" si="43"/>
        <v>0</v>
      </c>
      <c r="AD153" s="358">
        <v>0</v>
      </c>
      <c r="AE153" s="397">
        <f t="shared" si="44"/>
        <v>0</v>
      </c>
      <c r="AF153" s="397">
        <f t="shared" si="45"/>
        <v>0</v>
      </c>
      <c r="AG153" s="356">
        <f t="shared" si="35"/>
        <v>0</v>
      </c>
    </row>
    <row r="154" spans="1:33" x14ac:dyDescent="0.25">
      <c r="A154" s="277">
        <v>142</v>
      </c>
      <c r="B154" s="133"/>
      <c r="C154" s="133"/>
      <c r="D154" s="133"/>
      <c r="E154" s="134"/>
      <c r="F154" s="379"/>
      <c r="G154" s="155"/>
      <c r="H154" s="132">
        <v>0</v>
      </c>
      <c r="I154" s="388"/>
      <c r="J154" s="388"/>
      <c r="K154" s="380"/>
      <c r="L154" s="135"/>
      <c r="M154" s="310">
        <f>IF(G154="",0,VLOOKUP(G154,'Overview - Financial Statement'!$A$38:$B$52,2,FALSE))</f>
        <v>0</v>
      </c>
      <c r="N154" s="246">
        <f t="shared" si="36"/>
        <v>0</v>
      </c>
      <c r="O154" s="222">
        <f t="shared" si="31"/>
        <v>0</v>
      </c>
      <c r="Q154" s="340"/>
      <c r="R154" s="354" t="s">
        <v>36</v>
      </c>
      <c r="S154" s="352"/>
      <c r="T154" s="381" t="str">
        <f t="shared" si="37"/>
        <v/>
      </c>
      <c r="U154" s="355" t="str">
        <f t="shared" si="38"/>
        <v/>
      </c>
      <c r="V154" s="381" t="str">
        <f t="shared" si="39"/>
        <v/>
      </c>
      <c r="W154" s="354" t="str">
        <f t="shared" si="32"/>
        <v/>
      </c>
      <c r="X154" s="352" t="str">
        <f t="shared" si="33"/>
        <v/>
      </c>
      <c r="Y154" s="397">
        <f t="shared" si="40"/>
        <v>0</v>
      </c>
      <c r="Z154" s="397">
        <f t="shared" si="41"/>
        <v>0</v>
      </c>
      <c r="AA154" s="381" t="str">
        <f t="shared" si="34"/>
        <v>Not answered</v>
      </c>
      <c r="AB154" s="397">
        <f t="shared" si="42"/>
        <v>0</v>
      </c>
      <c r="AC154" s="397">
        <f t="shared" si="43"/>
        <v>0</v>
      </c>
      <c r="AD154" s="358">
        <v>0</v>
      </c>
      <c r="AE154" s="397">
        <f t="shared" si="44"/>
        <v>0</v>
      </c>
      <c r="AF154" s="397">
        <f t="shared" si="45"/>
        <v>0</v>
      </c>
      <c r="AG154" s="356">
        <f t="shared" si="35"/>
        <v>0</v>
      </c>
    </row>
    <row r="155" spans="1:33" x14ac:dyDescent="0.25">
      <c r="A155" s="275">
        <v>143</v>
      </c>
      <c r="B155" s="130"/>
      <c r="C155" s="130"/>
      <c r="D155" s="130"/>
      <c r="E155" s="131"/>
      <c r="F155" s="379"/>
      <c r="G155" s="155"/>
      <c r="H155" s="132">
        <v>0</v>
      </c>
      <c r="I155" s="388"/>
      <c r="J155" s="388"/>
      <c r="K155" s="380"/>
      <c r="L155" s="135"/>
      <c r="M155" s="310">
        <f>IF(G155="",0,VLOOKUP(G155,'Overview - Financial Statement'!$A$38:$B$52,2,FALSE))</f>
        <v>0</v>
      </c>
      <c r="N155" s="246">
        <f t="shared" si="36"/>
        <v>0</v>
      </c>
      <c r="O155" s="222">
        <f t="shared" si="31"/>
        <v>0</v>
      </c>
      <c r="Q155" s="340"/>
      <c r="R155" s="354" t="s">
        <v>36</v>
      </c>
      <c r="S155" s="352"/>
      <c r="T155" s="381" t="str">
        <f t="shared" si="37"/>
        <v/>
      </c>
      <c r="U155" s="355" t="str">
        <f t="shared" si="38"/>
        <v/>
      </c>
      <c r="V155" s="381" t="str">
        <f t="shared" si="39"/>
        <v/>
      </c>
      <c r="W155" s="354" t="str">
        <f t="shared" si="32"/>
        <v/>
      </c>
      <c r="X155" s="352" t="str">
        <f t="shared" si="33"/>
        <v/>
      </c>
      <c r="Y155" s="397">
        <f t="shared" si="40"/>
        <v>0</v>
      </c>
      <c r="Z155" s="397">
        <f t="shared" si="41"/>
        <v>0</v>
      </c>
      <c r="AA155" s="381" t="str">
        <f t="shared" si="34"/>
        <v>Not answered</v>
      </c>
      <c r="AB155" s="397">
        <f t="shared" si="42"/>
        <v>0</v>
      </c>
      <c r="AC155" s="397">
        <f t="shared" si="43"/>
        <v>0</v>
      </c>
      <c r="AD155" s="358">
        <v>0</v>
      </c>
      <c r="AE155" s="397">
        <f t="shared" si="44"/>
        <v>0</v>
      </c>
      <c r="AF155" s="397">
        <f t="shared" si="45"/>
        <v>0</v>
      </c>
      <c r="AG155" s="356">
        <f t="shared" si="35"/>
        <v>0</v>
      </c>
    </row>
    <row r="156" spans="1:33" x14ac:dyDescent="0.25">
      <c r="A156" s="277">
        <v>144</v>
      </c>
      <c r="B156" s="133"/>
      <c r="C156" s="133"/>
      <c r="D156" s="133"/>
      <c r="E156" s="134"/>
      <c r="F156" s="379"/>
      <c r="G156" s="155"/>
      <c r="H156" s="132">
        <v>0</v>
      </c>
      <c r="I156" s="388"/>
      <c r="J156" s="388"/>
      <c r="K156" s="380"/>
      <c r="L156" s="135"/>
      <c r="M156" s="310">
        <f>IF(G156="",0,VLOOKUP(G156,'Overview - Financial Statement'!$A$38:$B$52,2,FALSE))</f>
        <v>0</v>
      </c>
      <c r="N156" s="246">
        <f t="shared" si="36"/>
        <v>0</v>
      </c>
      <c r="O156" s="222">
        <f t="shared" si="31"/>
        <v>0</v>
      </c>
      <c r="Q156" s="340"/>
      <c r="R156" s="354" t="s">
        <v>36</v>
      </c>
      <c r="S156" s="352"/>
      <c r="T156" s="381" t="str">
        <f t="shared" si="37"/>
        <v/>
      </c>
      <c r="U156" s="355" t="str">
        <f t="shared" si="38"/>
        <v/>
      </c>
      <c r="V156" s="381" t="str">
        <f t="shared" si="39"/>
        <v/>
      </c>
      <c r="W156" s="354" t="str">
        <f t="shared" si="32"/>
        <v/>
      </c>
      <c r="X156" s="352" t="str">
        <f t="shared" si="33"/>
        <v/>
      </c>
      <c r="Y156" s="397">
        <f t="shared" si="40"/>
        <v>0</v>
      </c>
      <c r="Z156" s="397">
        <f t="shared" si="41"/>
        <v>0</v>
      </c>
      <c r="AA156" s="381" t="str">
        <f t="shared" si="34"/>
        <v>Not answered</v>
      </c>
      <c r="AB156" s="397">
        <f t="shared" si="42"/>
        <v>0</v>
      </c>
      <c r="AC156" s="397">
        <f t="shared" si="43"/>
        <v>0</v>
      </c>
      <c r="AD156" s="358">
        <v>0</v>
      </c>
      <c r="AE156" s="397">
        <f t="shared" si="44"/>
        <v>0</v>
      </c>
      <c r="AF156" s="397">
        <f t="shared" si="45"/>
        <v>0</v>
      </c>
      <c r="AG156" s="356">
        <f t="shared" si="35"/>
        <v>0</v>
      </c>
    </row>
    <row r="157" spans="1:33" x14ac:dyDescent="0.25">
      <c r="A157" s="275">
        <v>145</v>
      </c>
      <c r="B157" s="130"/>
      <c r="C157" s="130"/>
      <c r="D157" s="130"/>
      <c r="E157" s="131"/>
      <c r="F157" s="379"/>
      <c r="G157" s="155"/>
      <c r="H157" s="132">
        <v>0</v>
      </c>
      <c r="I157" s="388"/>
      <c r="J157" s="388"/>
      <c r="K157" s="380"/>
      <c r="L157" s="135"/>
      <c r="M157" s="310">
        <f>IF(G157="",0,VLOOKUP(G157,'Overview - Financial Statement'!$A$38:$B$52,2,FALSE))</f>
        <v>0</v>
      </c>
      <c r="N157" s="246">
        <f t="shared" si="36"/>
        <v>0</v>
      </c>
      <c r="O157" s="222">
        <f t="shared" si="31"/>
        <v>0</v>
      </c>
      <c r="Q157" s="340"/>
      <c r="R157" s="354" t="s">
        <v>36</v>
      </c>
      <c r="S157" s="352"/>
      <c r="T157" s="381" t="str">
        <f t="shared" si="37"/>
        <v/>
      </c>
      <c r="U157" s="355" t="str">
        <f t="shared" si="38"/>
        <v/>
      </c>
      <c r="V157" s="381" t="str">
        <f t="shared" si="39"/>
        <v/>
      </c>
      <c r="W157" s="354" t="str">
        <f t="shared" si="32"/>
        <v/>
      </c>
      <c r="X157" s="352" t="str">
        <f t="shared" si="33"/>
        <v/>
      </c>
      <c r="Y157" s="397">
        <f t="shared" si="40"/>
        <v>0</v>
      </c>
      <c r="Z157" s="397">
        <f t="shared" si="41"/>
        <v>0</v>
      </c>
      <c r="AA157" s="381" t="str">
        <f t="shared" si="34"/>
        <v>Not answered</v>
      </c>
      <c r="AB157" s="397">
        <f t="shared" si="42"/>
        <v>0</v>
      </c>
      <c r="AC157" s="397">
        <f t="shared" si="43"/>
        <v>0</v>
      </c>
      <c r="AD157" s="358">
        <v>0</v>
      </c>
      <c r="AE157" s="397">
        <f t="shared" si="44"/>
        <v>0</v>
      </c>
      <c r="AF157" s="397">
        <f t="shared" si="45"/>
        <v>0</v>
      </c>
      <c r="AG157" s="356">
        <f t="shared" si="35"/>
        <v>0</v>
      </c>
    </row>
    <row r="158" spans="1:33" x14ac:dyDescent="0.25">
      <c r="A158" s="277">
        <v>146</v>
      </c>
      <c r="B158" s="133"/>
      <c r="C158" s="133"/>
      <c r="D158" s="133"/>
      <c r="E158" s="134"/>
      <c r="F158" s="379"/>
      <c r="G158" s="155"/>
      <c r="H158" s="132">
        <v>0</v>
      </c>
      <c r="I158" s="388"/>
      <c r="J158" s="388"/>
      <c r="K158" s="380"/>
      <c r="L158" s="135"/>
      <c r="M158" s="310">
        <f>IF(G158="",0,VLOOKUP(G158,'Overview - Financial Statement'!$A$38:$B$52,2,FALSE))</f>
        <v>0</v>
      </c>
      <c r="N158" s="246">
        <f t="shared" si="36"/>
        <v>0</v>
      </c>
      <c r="O158" s="222">
        <f t="shared" si="31"/>
        <v>0</v>
      </c>
      <c r="Q158" s="340"/>
      <c r="R158" s="354" t="s">
        <v>36</v>
      </c>
      <c r="S158" s="352"/>
      <c r="T158" s="381" t="str">
        <f t="shared" si="37"/>
        <v/>
      </c>
      <c r="U158" s="355" t="str">
        <f t="shared" si="38"/>
        <v/>
      </c>
      <c r="V158" s="381" t="str">
        <f t="shared" si="39"/>
        <v/>
      </c>
      <c r="W158" s="354" t="str">
        <f t="shared" si="32"/>
        <v/>
      </c>
      <c r="X158" s="352" t="str">
        <f t="shared" si="33"/>
        <v/>
      </c>
      <c r="Y158" s="397">
        <f t="shared" si="40"/>
        <v>0</v>
      </c>
      <c r="Z158" s="397">
        <f t="shared" si="41"/>
        <v>0</v>
      </c>
      <c r="AA158" s="381" t="str">
        <f t="shared" si="34"/>
        <v>Not answered</v>
      </c>
      <c r="AB158" s="397">
        <f t="shared" si="42"/>
        <v>0</v>
      </c>
      <c r="AC158" s="397">
        <f t="shared" si="43"/>
        <v>0</v>
      </c>
      <c r="AD158" s="358">
        <v>0</v>
      </c>
      <c r="AE158" s="397">
        <f t="shared" si="44"/>
        <v>0</v>
      </c>
      <c r="AF158" s="397">
        <f t="shared" si="45"/>
        <v>0</v>
      </c>
      <c r="AG158" s="356">
        <f t="shared" si="35"/>
        <v>0</v>
      </c>
    </row>
    <row r="159" spans="1:33" x14ac:dyDescent="0.25">
      <c r="A159" s="275">
        <v>147</v>
      </c>
      <c r="B159" s="130"/>
      <c r="C159" s="130"/>
      <c r="D159" s="130"/>
      <c r="E159" s="131"/>
      <c r="F159" s="379"/>
      <c r="G159" s="155"/>
      <c r="H159" s="132">
        <v>0</v>
      </c>
      <c r="I159" s="388"/>
      <c r="J159" s="388"/>
      <c r="K159" s="380"/>
      <c r="L159" s="135"/>
      <c r="M159" s="310">
        <f>IF(G159="",0,VLOOKUP(G159,'Overview - Financial Statement'!$A$38:$B$52,2,FALSE))</f>
        <v>0</v>
      </c>
      <c r="N159" s="246">
        <f t="shared" si="36"/>
        <v>0</v>
      </c>
      <c r="O159" s="222">
        <f t="shared" si="31"/>
        <v>0</v>
      </c>
      <c r="Q159" s="340"/>
      <c r="R159" s="354" t="s">
        <v>36</v>
      </c>
      <c r="S159" s="352"/>
      <c r="T159" s="381" t="str">
        <f t="shared" si="37"/>
        <v/>
      </c>
      <c r="U159" s="355" t="str">
        <f t="shared" si="38"/>
        <v/>
      </c>
      <c r="V159" s="381" t="str">
        <f t="shared" si="39"/>
        <v/>
      </c>
      <c r="W159" s="354" t="str">
        <f t="shared" si="32"/>
        <v/>
      </c>
      <c r="X159" s="352" t="str">
        <f t="shared" si="33"/>
        <v/>
      </c>
      <c r="Y159" s="397">
        <f t="shared" si="40"/>
        <v>0</v>
      </c>
      <c r="Z159" s="397">
        <f t="shared" si="41"/>
        <v>0</v>
      </c>
      <c r="AA159" s="381" t="str">
        <f t="shared" si="34"/>
        <v>Not answered</v>
      </c>
      <c r="AB159" s="397">
        <f t="shared" si="42"/>
        <v>0</v>
      </c>
      <c r="AC159" s="397">
        <f t="shared" si="43"/>
        <v>0</v>
      </c>
      <c r="AD159" s="358">
        <v>0</v>
      </c>
      <c r="AE159" s="397">
        <f t="shared" si="44"/>
        <v>0</v>
      </c>
      <c r="AF159" s="397">
        <f t="shared" si="45"/>
        <v>0</v>
      </c>
      <c r="AG159" s="356">
        <f t="shared" si="35"/>
        <v>0</v>
      </c>
    </row>
    <row r="160" spans="1:33" x14ac:dyDescent="0.25">
      <c r="A160" s="277">
        <v>148</v>
      </c>
      <c r="B160" s="133"/>
      <c r="C160" s="133"/>
      <c r="D160" s="133"/>
      <c r="E160" s="134"/>
      <c r="F160" s="379"/>
      <c r="G160" s="155"/>
      <c r="H160" s="132">
        <v>0</v>
      </c>
      <c r="I160" s="388"/>
      <c r="J160" s="388"/>
      <c r="K160" s="380"/>
      <c r="L160" s="135"/>
      <c r="M160" s="310">
        <f>IF(G160="",0,VLOOKUP(G160,'Overview - Financial Statement'!$A$38:$B$52,2,FALSE))</f>
        <v>0</v>
      </c>
      <c r="N160" s="246">
        <f t="shared" si="36"/>
        <v>0</v>
      </c>
      <c r="O160" s="222">
        <f t="shared" si="31"/>
        <v>0</v>
      </c>
      <c r="Q160" s="340"/>
      <c r="R160" s="354" t="s">
        <v>36</v>
      </c>
      <c r="S160" s="352"/>
      <c r="T160" s="381" t="str">
        <f t="shared" si="37"/>
        <v/>
      </c>
      <c r="U160" s="355" t="str">
        <f t="shared" si="38"/>
        <v/>
      </c>
      <c r="V160" s="381" t="str">
        <f t="shared" si="39"/>
        <v/>
      </c>
      <c r="W160" s="354" t="str">
        <f t="shared" si="32"/>
        <v/>
      </c>
      <c r="X160" s="352" t="str">
        <f t="shared" si="33"/>
        <v/>
      </c>
      <c r="Y160" s="397">
        <f t="shared" si="40"/>
        <v>0</v>
      </c>
      <c r="Z160" s="397">
        <f t="shared" si="41"/>
        <v>0</v>
      </c>
      <c r="AA160" s="381" t="str">
        <f t="shared" si="34"/>
        <v>Not answered</v>
      </c>
      <c r="AB160" s="397">
        <f t="shared" si="42"/>
        <v>0</v>
      </c>
      <c r="AC160" s="397">
        <f t="shared" si="43"/>
        <v>0</v>
      </c>
      <c r="AD160" s="358">
        <v>0</v>
      </c>
      <c r="AE160" s="397">
        <f t="shared" si="44"/>
        <v>0</v>
      </c>
      <c r="AF160" s="397">
        <f t="shared" si="45"/>
        <v>0</v>
      </c>
      <c r="AG160" s="356">
        <f t="shared" si="35"/>
        <v>0</v>
      </c>
    </row>
    <row r="161" spans="1:33" x14ac:dyDescent="0.25">
      <c r="A161" s="275">
        <v>149</v>
      </c>
      <c r="B161" s="130"/>
      <c r="C161" s="130"/>
      <c r="D161" s="130"/>
      <c r="E161" s="131"/>
      <c r="F161" s="379"/>
      <c r="G161" s="155"/>
      <c r="H161" s="132">
        <v>0</v>
      </c>
      <c r="I161" s="388"/>
      <c r="J161" s="388"/>
      <c r="K161" s="380"/>
      <c r="L161" s="135"/>
      <c r="M161" s="310">
        <f>IF(G161="",0,VLOOKUP(G161,'Overview - Financial Statement'!$A$38:$B$52,2,FALSE))</f>
        <v>0</v>
      </c>
      <c r="N161" s="246">
        <f t="shared" si="36"/>
        <v>0</v>
      </c>
      <c r="O161" s="222">
        <f t="shared" si="31"/>
        <v>0</v>
      </c>
      <c r="Q161" s="340"/>
      <c r="R161" s="354" t="s">
        <v>36</v>
      </c>
      <c r="S161" s="352"/>
      <c r="T161" s="381" t="str">
        <f t="shared" si="37"/>
        <v/>
      </c>
      <c r="U161" s="355" t="str">
        <f t="shared" si="38"/>
        <v/>
      </c>
      <c r="V161" s="381" t="str">
        <f t="shared" si="39"/>
        <v/>
      </c>
      <c r="W161" s="354" t="str">
        <f t="shared" si="32"/>
        <v/>
      </c>
      <c r="X161" s="352" t="str">
        <f t="shared" si="33"/>
        <v/>
      </c>
      <c r="Y161" s="397">
        <f t="shared" si="40"/>
        <v>0</v>
      </c>
      <c r="Z161" s="397">
        <f t="shared" si="41"/>
        <v>0</v>
      </c>
      <c r="AA161" s="381" t="str">
        <f t="shared" si="34"/>
        <v>Not answered</v>
      </c>
      <c r="AB161" s="397">
        <f t="shared" si="42"/>
        <v>0</v>
      </c>
      <c r="AC161" s="397">
        <f t="shared" si="43"/>
        <v>0</v>
      </c>
      <c r="AD161" s="358">
        <v>0</v>
      </c>
      <c r="AE161" s="397">
        <f t="shared" si="44"/>
        <v>0</v>
      </c>
      <c r="AF161" s="397">
        <f t="shared" si="45"/>
        <v>0</v>
      </c>
      <c r="AG161" s="356">
        <f t="shared" si="35"/>
        <v>0</v>
      </c>
    </row>
    <row r="162" spans="1:33" x14ac:dyDescent="0.25">
      <c r="A162" s="277">
        <v>150</v>
      </c>
      <c r="B162" s="133"/>
      <c r="C162" s="133"/>
      <c r="D162" s="133"/>
      <c r="E162" s="134"/>
      <c r="F162" s="379"/>
      <c r="G162" s="155"/>
      <c r="H162" s="132">
        <v>0</v>
      </c>
      <c r="I162" s="388"/>
      <c r="J162" s="388"/>
      <c r="K162" s="380"/>
      <c r="L162" s="135"/>
      <c r="M162" s="310">
        <f>IF(G162="",0,VLOOKUP(G162,'Overview - Financial Statement'!$A$38:$B$52,2,FALSE))</f>
        <v>0</v>
      </c>
      <c r="N162" s="246">
        <f t="shared" si="36"/>
        <v>0</v>
      </c>
      <c r="O162" s="222">
        <f t="shared" si="31"/>
        <v>0</v>
      </c>
      <c r="Q162" s="340"/>
      <c r="R162" s="354" t="s">
        <v>36</v>
      </c>
      <c r="S162" s="352"/>
      <c r="T162" s="381" t="str">
        <f t="shared" si="37"/>
        <v/>
      </c>
      <c r="U162" s="355" t="str">
        <f t="shared" si="38"/>
        <v/>
      </c>
      <c r="V162" s="381" t="str">
        <f t="shared" si="39"/>
        <v/>
      </c>
      <c r="W162" s="354" t="str">
        <f t="shared" si="32"/>
        <v/>
      </c>
      <c r="X162" s="352" t="str">
        <f t="shared" si="33"/>
        <v/>
      </c>
      <c r="Y162" s="397">
        <f t="shared" si="40"/>
        <v>0</v>
      </c>
      <c r="Z162" s="397">
        <f t="shared" si="41"/>
        <v>0</v>
      </c>
      <c r="AA162" s="381" t="str">
        <f t="shared" si="34"/>
        <v>Not answered</v>
      </c>
      <c r="AB162" s="397">
        <f t="shared" si="42"/>
        <v>0</v>
      </c>
      <c r="AC162" s="397">
        <f t="shared" si="43"/>
        <v>0</v>
      </c>
      <c r="AD162" s="358">
        <v>0</v>
      </c>
      <c r="AE162" s="397">
        <f t="shared" si="44"/>
        <v>0</v>
      </c>
      <c r="AF162" s="397">
        <f t="shared" si="45"/>
        <v>0</v>
      </c>
      <c r="AG162" s="356">
        <f t="shared" si="35"/>
        <v>0</v>
      </c>
    </row>
    <row r="163" spans="1:33" x14ac:dyDescent="0.25">
      <c r="A163" s="275">
        <v>151</v>
      </c>
      <c r="B163" s="130"/>
      <c r="C163" s="130"/>
      <c r="D163" s="130"/>
      <c r="E163" s="131"/>
      <c r="F163" s="379"/>
      <c r="G163" s="155"/>
      <c r="H163" s="132">
        <v>0</v>
      </c>
      <c r="I163" s="388"/>
      <c r="J163" s="388"/>
      <c r="K163" s="380"/>
      <c r="L163" s="135"/>
      <c r="M163" s="310">
        <f>IF(G163="",0,VLOOKUP(G163,'Overview - Financial Statement'!$A$38:$B$52,2,FALSE))</f>
        <v>0</v>
      </c>
      <c r="N163" s="246">
        <f t="shared" si="36"/>
        <v>0</v>
      </c>
      <c r="O163" s="222">
        <f t="shared" si="31"/>
        <v>0</v>
      </c>
      <c r="Q163" s="340"/>
      <c r="R163" s="354" t="s">
        <v>36</v>
      </c>
      <c r="S163" s="352"/>
      <c r="T163" s="381" t="str">
        <f t="shared" si="37"/>
        <v/>
      </c>
      <c r="U163" s="355" t="str">
        <f t="shared" si="38"/>
        <v/>
      </c>
      <c r="V163" s="381" t="str">
        <f t="shared" si="39"/>
        <v/>
      </c>
      <c r="W163" s="354" t="str">
        <f t="shared" si="32"/>
        <v/>
      </c>
      <c r="X163" s="352" t="str">
        <f t="shared" si="33"/>
        <v/>
      </c>
      <c r="Y163" s="397">
        <f t="shared" si="40"/>
        <v>0</v>
      </c>
      <c r="Z163" s="397">
        <f t="shared" si="41"/>
        <v>0</v>
      </c>
      <c r="AA163" s="381" t="str">
        <f t="shared" si="34"/>
        <v>Not answered</v>
      </c>
      <c r="AB163" s="397">
        <f t="shared" si="42"/>
        <v>0</v>
      </c>
      <c r="AC163" s="397">
        <f t="shared" si="43"/>
        <v>0</v>
      </c>
      <c r="AD163" s="358">
        <v>0</v>
      </c>
      <c r="AE163" s="397">
        <f t="shared" si="44"/>
        <v>0</v>
      </c>
      <c r="AF163" s="397">
        <f t="shared" si="45"/>
        <v>0</v>
      </c>
      <c r="AG163" s="356">
        <f t="shared" si="35"/>
        <v>0</v>
      </c>
    </row>
    <row r="164" spans="1:33" x14ac:dyDescent="0.25">
      <c r="A164" s="277">
        <v>152</v>
      </c>
      <c r="B164" s="133"/>
      <c r="C164" s="133"/>
      <c r="D164" s="133"/>
      <c r="E164" s="134"/>
      <c r="F164" s="379"/>
      <c r="G164" s="155"/>
      <c r="H164" s="132">
        <v>0</v>
      </c>
      <c r="I164" s="388"/>
      <c r="J164" s="388"/>
      <c r="K164" s="380"/>
      <c r="L164" s="135"/>
      <c r="M164" s="310">
        <f>IF(G164="",0,VLOOKUP(G164,'Overview - Financial Statement'!$A$38:$B$52,2,FALSE))</f>
        <v>0</v>
      </c>
      <c r="N164" s="246">
        <f t="shared" si="36"/>
        <v>0</v>
      </c>
      <c r="O164" s="222">
        <f t="shared" si="31"/>
        <v>0</v>
      </c>
      <c r="Q164" s="340"/>
      <c r="R164" s="354" t="s">
        <v>36</v>
      </c>
      <c r="S164" s="352"/>
      <c r="T164" s="381" t="str">
        <f t="shared" si="37"/>
        <v/>
      </c>
      <c r="U164" s="355" t="str">
        <f t="shared" si="38"/>
        <v/>
      </c>
      <c r="V164" s="381" t="str">
        <f t="shared" si="39"/>
        <v/>
      </c>
      <c r="W164" s="354" t="str">
        <f t="shared" si="32"/>
        <v/>
      </c>
      <c r="X164" s="352" t="str">
        <f t="shared" si="33"/>
        <v/>
      </c>
      <c r="Y164" s="397">
        <f t="shared" si="40"/>
        <v>0</v>
      </c>
      <c r="Z164" s="397">
        <f t="shared" si="41"/>
        <v>0</v>
      </c>
      <c r="AA164" s="381" t="str">
        <f t="shared" si="34"/>
        <v>Not answered</v>
      </c>
      <c r="AB164" s="397">
        <f t="shared" si="42"/>
        <v>0</v>
      </c>
      <c r="AC164" s="397">
        <f t="shared" si="43"/>
        <v>0</v>
      </c>
      <c r="AD164" s="358">
        <v>0</v>
      </c>
      <c r="AE164" s="397">
        <f t="shared" si="44"/>
        <v>0</v>
      </c>
      <c r="AF164" s="397">
        <f t="shared" si="45"/>
        <v>0</v>
      </c>
      <c r="AG164" s="356">
        <f t="shared" si="35"/>
        <v>0</v>
      </c>
    </row>
    <row r="165" spans="1:33" x14ac:dyDescent="0.25">
      <c r="A165" s="275">
        <v>153</v>
      </c>
      <c r="B165" s="130"/>
      <c r="C165" s="130"/>
      <c r="D165" s="130"/>
      <c r="E165" s="131"/>
      <c r="F165" s="379"/>
      <c r="G165" s="155"/>
      <c r="H165" s="132">
        <v>0</v>
      </c>
      <c r="I165" s="388"/>
      <c r="J165" s="388"/>
      <c r="K165" s="380"/>
      <c r="L165" s="135"/>
      <c r="M165" s="310">
        <f>IF(G165="",0,VLOOKUP(G165,'Overview - Financial Statement'!$A$38:$B$52,2,FALSE))</f>
        <v>0</v>
      </c>
      <c r="N165" s="246">
        <f t="shared" si="36"/>
        <v>0</v>
      </c>
      <c r="O165" s="222">
        <f t="shared" si="31"/>
        <v>0</v>
      </c>
      <c r="Q165" s="340"/>
      <c r="R165" s="354" t="s">
        <v>36</v>
      </c>
      <c r="S165" s="352"/>
      <c r="T165" s="381" t="str">
        <f t="shared" si="37"/>
        <v/>
      </c>
      <c r="U165" s="355" t="str">
        <f t="shared" si="38"/>
        <v/>
      </c>
      <c r="V165" s="381" t="str">
        <f t="shared" si="39"/>
        <v/>
      </c>
      <c r="W165" s="354" t="str">
        <f t="shared" si="32"/>
        <v/>
      </c>
      <c r="X165" s="352" t="str">
        <f t="shared" si="33"/>
        <v/>
      </c>
      <c r="Y165" s="397">
        <f t="shared" si="40"/>
        <v>0</v>
      </c>
      <c r="Z165" s="397">
        <f t="shared" si="41"/>
        <v>0</v>
      </c>
      <c r="AA165" s="381" t="str">
        <f t="shared" si="34"/>
        <v>Not answered</v>
      </c>
      <c r="AB165" s="397">
        <f t="shared" si="42"/>
        <v>0</v>
      </c>
      <c r="AC165" s="397">
        <f t="shared" si="43"/>
        <v>0</v>
      </c>
      <c r="AD165" s="358">
        <v>0</v>
      </c>
      <c r="AE165" s="397">
        <f t="shared" si="44"/>
        <v>0</v>
      </c>
      <c r="AF165" s="397">
        <f t="shared" si="45"/>
        <v>0</v>
      </c>
      <c r="AG165" s="356">
        <f t="shared" si="35"/>
        <v>0</v>
      </c>
    </row>
    <row r="166" spans="1:33" x14ac:dyDescent="0.25">
      <c r="A166" s="277">
        <v>154</v>
      </c>
      <c r="B166" s="133"/>
      <c r="C166" s="133"/>
      <c r="D166" s="133"/>
      <c r="E166" s="134"/>
      <c r="F166" s="379"/>
      <c r="G166" s="155"/>
      <c r="H166" s="132">
        <v>0</v>
      </c>
      <c r="I166" s="388"/>
      <c r="J166" s="388"/>
      <c r="K166" s="380"/>
      <c r="L166" s="135"/>
      <c r="M166" s="310">
        <f>IF(G166="",0,VLOOKUP(G166,'Overview - Financial Statement'!$A$38:$B$52,2,FALSE))</f>
        <v>0</v>
      </c>
      <c r="N166" s="246">
        <f t="shared" si="36"/>
        <v>0</v>
      </c>
      <c r="O166" s="222">
        <f t="shared" si="31"/>
        <v>0</v>
      </c>
      <c r="Q166" s="340"/>
      <c r="R166" s="354" t="s">
        <v>36</v>
      </c>
      <c r="S166" s="352"/>
      <c r="T166" s="381" t="str">
        <f t="shared" si="37"/>
        <v/>
      </c>
      <c r="U166" s="355" t="str">
        <f t="shared" si="38"/>
        <v/>
      </c>
      <c r="V166" s="381" t="str">
        <f t="shared" si="39"/>
        <v/>
      </c>
      <c r="W166" s="354" t="str">
        <f t="shared" si="32"/>
        <v/>
      </c>
      <c r="X166" s="352" t="str">
        <f t="shared" si="33"/>
        <v/>
      </c>
      <c r="Y166" s="397">
        <f t="shared" si="40"/>
        <v>0</v>
      </c>
      <c r="Z166" s="397">
        <f t="shared" si="41"/>
        <v>0</v>
      </c>
      <c r="AA166" s="381" t="str">
        <f t="shared" si="34"/>
        <v>Not answered</v>
      </c>
      <c r="AB166" s="397">
        <f t="shared" si="42"/>
        <v>0</v>
      </c>
      <c r="AC166" s="397">
        <f t="shared" si="43"/>
        <v>0</v>
      </c>
      <c r="AD166" s="358">
        <v>0</v>
      </c>
      <c r="AE166" s="397">
        <f t="shared" si="44"/>
        <v>0</v>
      </c>
      <c r="AF166" s="397">
        <f t="shared" si="45"/>
        <v>0</v>
      </c>
      <c r="AG166" s="356">
        <f t="shared" si="35"/>
        <v>0</v>
      </c>
    </row>
    <row r="167" spans="1:33" x14ac:dyDescent="0.25">
      <c r="A167" s="275">
        <v>155</v>
      </c>
      <c r="B167" s="130"/>
      <c r="C167" s="130"/>
      <c r="D167" s="130"/>
      <c r="E167" s="131"/>
      <c r="F167" s="379"/>
      <c r="G167" s="155"/>
      <c r="H167" s="132">
        <v>0</v>
      </c>
      <c r="I167" s="388"/>
      <c r="J167" s="388"/>
      <c r="K167" s="380"/>
      <c r="L167" s="135"/>
      <c r="M167" s="310">
        <f>IF(G167="",0,VLOOKUP(G167,'Overview - Financial Statement'!$A$38:$B$52,2,FALSE))</f>
        <v>0</v>
      </c>
      <c r="N167" s="246">
        <f t="shared" si="36"/>
        <v>0</v>
      </c>
      <c r="O167" s="222">
        <f t="shared" si="31"/>
        <v>0</v>
      </c>
      <c r="Q167" s="340"/>
      <c r="R167" s="354" t="s">
        <v>36</v>
      </c>
      <c r="S167" s="352"/>
      <c r="T167" s="381" t="str">
        <f t="shared" si="37"/>
        <v/>
      </c>
      <c r="U167" s="355" t="str">
        <f t="shared" si="38"/>
        <v/>
      </c>
      <c r="V167" s="381" t="str">
        <f t="shared" si="39"/>
        <v/>
      </c>
      <c r="W167" s="354" t="str">
        <f t="shared" si="32"/>
        <v/>
      </c>
      <c r="X167" s="352" t="str">
        <f t="shared" si="33"/>
        <v/>
      </c>
      <c r="Y167" s="397">
        <f t="shared" si="40"/>
        <v>0</v>
      </c>
      <c r="Z167" s="397">
        <f t="shared" si="41"/>
        <v>0</v>
      </c>
      <c r="AA167" s="381" t="str">
        <f t="shared" si="34"/>
        <v>Not answered</v>
      </c>
      <c r="AB167" s="397">
        <f t="shared" si="42"/>
        <v>0</v>
      </c>
      <c r="AC167" s="397">
        <f t="shared" si="43"/>
        <v>0</v>
      </c>
      <c r="AD167" s="358">
        <v>0</v>
      </c>
      <c r="AE167" s="397">
        <f t="shared" si="44"/>
        <v>0</v>
      </c>
      <c r="AF167" s="397">
        <f t="shared" si="45"/>
        <v>0</v>
      </c>
      <c r="AG167" s="356">
        <f t="shared" si="35"/>
        <v>0</v>
      </c>
    </row>
    <row r="168" spans="1:33" x14ac:dyDescent="0.25">
      <c r="A168" s="277">
        <v>156</v>
      </c>
      <c r="B168" s="133"/>
      <c r="C168" s="133"/>
      <c r="D168" s="133"/>
      <c r="E168" s="134"/>
      <c r="F168" s="379"/>
      <c r="G168" s="155"/>
      <c r="H168" s="132">
        <v>0</v>
      </c>
      <c r="I168" s="388"/>
      <c r="J168" s="388"/>
      <c r="K168" s="380"/>
      <c r="L168" s="135"/>
      <c r="M168" s="310">
        <f>IF(G168="",0,VLOOKUP(G168,'Overview - Financial Statement'!$A$38:$B$52,2,FALSE))</f>
        <v>0</v>
      </c>
      <c r="N168" s="246">
        <f t="shared" si="36"/>
        <v>0</v>
      </c>
      <c r="O168" s="222">
        <f t="shared" si="31"/>
        <v>0</v>
      </c>
      <c r="Q168" s="340"/>
      <c r="R168" s="354" t="s">
        <v>36</v>
      </c>
      <c r="S168" s="352"/>
      <c r="T168" s="381" t="str">
        <f t="shared" si="37"/>
        <v/>
      </c>
      <c r="U168" s="355" t="str">
        <f t="shared" si="38"/>
        <v/>
      </c>
      <c r="V168" s="381" t="str">
        <f t="shared" si="39"/>
        <v/>
      </c>
      <c r="W168" s="354" t="str">
        <f t="shared" si="32"/>
        <v/>
      </c>
      <c r="X168" s="352" t="str">
        <f t="shared" si="33"/>
        <v/>
      </c>
      <c r="Y168" s="397">
        <f t="shared" si="40"/>
        <v>0</v>
      </c>
      <c r="Z168" s="397">
        <f t="shared" si="41"/>
        <v>0</v>
      </c>
      <c r="AA168" s="381" t="str">
        <f t="shared" si="34"/>
        <v>Not answered</v>
      </c>
      <c r="AB168" s="397">
        <f t="shared" si="42"/>
        <v>0</v>
      </c>
      <c r="AC168" s="397">
        <f t="shared" si="43"/>
        <v>0</v>
      </c>
      <c r="AD168" s="358">
        <v>0</v>
      </c>
      <c r="AE168" s="397">
        <f t="shared" si="44"/>
        <v>0</v>
      </c>
      <c r="AF168" s="397">
        <f t="shared" si="45"/>
        <v>0</v>
      </c>
      <c r="AG168" s="356">
        <f t="shared" si="35"/>
        <v>0</v>
      </c>
    </row>
    <row r="169" spans="1:33" x14ac:dyDescent="0.25">
      <c r="A169" s="275">
        <v>157</v>
      </c>
      <c r="B169" s="130"/>
      <c r="C169" s="130"/>
      <c r="D169" s="130"/>
      <c r="E169" s="131"/>
      <c r="F169" s="379"/>
      <c r="G169" s="155"/>
      <c r="H169" s="132">
        <v>0</v>
      </c>
      <c r="I169" s="388"/>
      <c r="J169" s="388"/>
      <c r="K169" s="380"/>
      <c r="L169" s="135"/>
      <c r="M169" s="310">
        <f>IF(G169="",0,VLOOKUP(G169,'Overview - Financial Statement'!$A$38:$B$52,2,FALSE))</f>
        <v>0</v>
      </c>
      <c r="N169" s="246">
        <f t="shared" si="36"/>
        <v>0</v>
      </c>
      <c r="O169" s="222">
        <f t="shared" si="31"/>
        <v>0</v>
      </c>
      <c r="Q169" s="340"/>
      <c r="R169" s="354" t="s">
        <v>36</v>
      </c>
      <c r="S169" s="352"/>
      <c r="T169" s="381" t="str">
        <f t="shared" si="37"/>
        <v/>
      </c>
      <c r="U169" s="355" t="str">
        <f t="shared" si="38"/>
        <v/>
      </c>
      <c r="V169" s="381" t="str">
        <f t="shared" si="39"/>
        <v/>
      </c>
      <c r="W169" s="354" t="str">
        <f t="shared" si="32"/>
        <v/>
      </c>
      <c r="X169" s="352" t="str">
        <f t="shared" si="33"/>
        <v/>
      </c>
      <c r="Y169" s="397">
        <f t="shared" si="40"/>
        <v>0</v>
      </c>
      <c r="Z169" s="397">
        <f t="shared" si="41"/>
        <v>0</v>
      </c>
      <c r="AA169" s="381" t="str">
        <f t="shared" si="34"/>
        <v>Not answered</v>
      </c>
      <c r="AB169" s="397">
        <f t="shared" si="42"/>
        <v>0</v>
      </c>
      <c r="AC169" s="397">
        <f t="shared" si="43"/>
        <v>0</v>
      </c>
      <c r="AD169" s="358">
        <v>0</v>
      </c>
      <c r="AE169" s="397">
        <f t="shared" si="44"/>
        <v>0</v>
      </c>
      <c r="AF169" s="397">
        <f t="shared" si="45"/>
        <v>0</v>
      </c>
      <c r="AG169" s="356">
        <f t="shared" si="35"/>
        <v>0</v>
      </c>
    </row>
    <row r="170" spans="1:33" x14ac:dyDescent="0.25">
      <c r="A170" s="277">
        <v>158</v>
      </c>
      <c r="B170" s="133"/>
      <c r="C170" s="133"/>
      <c r="D170" s="133"/>
      <c r="E170" s="134"/>
      <c r="F170" s="379"/>
      <c r="G170" s="155"/>
      <c r="H170" s="132">
        <v>0</v>
      </c>
      <c r="I170" s="388"/>
      <c r="J170" s="388"/>
      <c r="K170" s="380"/>
      <c r="L170" s="135"/>
      <c r="M170" s="310">
        <f>IF(G170="",0,VLOOKUP(G170,'Overview - Financial Statement'!$A$38:$B$52,2,FALSE))</f>
        <v>0</v>
      </c>
      <c r="N170" s="246">
        <f t="shared" si="36"/>
        <v>0</v>
      </c>
      <c r="O170" s="222">
        <f t="shared" si="31"/>
        <v>0</v>
      </c>
      <c r="Q170" s="340"/>
      <c r="R170" s="354" t="s">
        <v>36</v>
      </c>
      <c r="S170" s="352"/>
      <c r="T170" s="381" t="str">
        <f t="shared" si="37"/>
        <v/>
      </c>
      <c r="U170" s="355" t="str">
        <f t="shared" si="38"/>
        <v/>
      </c>
      <c r="V170" s="381" t="str">
        <f t="shared" si="39"/>
        <v/>
      </c>
      <c r="W170" s="354" t="str">
        <f t="shared" si="32"/>
        <v/>
      </c>
      <c r="X170" s="352" t="str">
        <f t="shared" si="33"/>
        <v/>
      </c>
      <c r="Y170" s="397">
        <f t="shared" si="40"/>
        <v>0</v>
      </c>
      <c r="Z170" s="397">
        <f t="shared" si="41"/>
        <v>0</v>
      </c>
      <c r="AA170" s="381" t="str">
        <f t="shared" si="34"/>
        <v>Not answered</v>
      </c>
      <c r="AB170" s="397">
        <f t="shared" si="42"/>
        <v>0</v>
      </c>
      <c r="AC170" s="397">
        <f t="shared" si="43"/>
        <v>0</v>
      </c>
      <c r="AD170" s="358">
        <v>0</v>
      </c>
      <c r="AE170" s="397">
        <f t="shared" si="44"/>
        <v>0</v>
      </c>
      <c r="AF170" s="397">
        <f t="shared" si="45"/>
        <v>0</v>
      </c>
      <c r="AG170" s="356">
        <f t="shared" si="35"/>
        <v>0</v>
      </c>
    </row>
    <row r="171" spans="1:33" x14ac:dyDescent="0.25">
      <c r="A171" s="275">
        <v>159</v>
      </c>
      <c r="B171" s="130"/>
      <c r="C171" s="130"/>
      <c r="D171" s="130"/>
      <c r="E171" s="131"/>
      <c r="F171" s="379"/>
      <c r="G171" s="155"/>
      <c r="H171" s="132">
        <v>0</v>
      </c>
      <c r="I171" s="388"/>
      <c r="J171" s="388"/>
      <c r="K171" s="380"/>
      <c r="L171" s="135"/>
      <c r="M171" s="310">
        <f>IF(G171="",0,VLOOKUP(G171,'Overview - Financial Statement'!$A$38:$B$52,2,FALSE))</f>
        <v>0</v>
      </c>
      <c r="N171" s="246">
        <f t="shared" si="36"/>
        <v>0</v>
      </c>
      <c r="O171" s="222">
        <f t="shared" si="31"/>
        <v>0</v>
      </c>
      <c r="Q171" s="340"/>
      <c r="R171" s="354" t="s">
        <v>36</v>
      </c>
      <c r="S171" s="352"/>
      <c r="T171" s="381" t="str">
        <f t="shared" si="37"/>
        <v/>
      </c>
      <c r="U171" s="355" t="str">
        <f t="shared" si="38"/>
        <v/>
      </c>
      <c r="V171" s="381" t="str">
        <f t="shared" si="39"/>
        <v/>
      </c>
      <c r="W171" s="354" t="str">
        <f t="shared" si="32"/>
        <v/>
      </c>
      <c r="X171" s="352" t="str">
        <f t="shared" si="33"/>
        <v/>
      </c>
      <c r="Y171" s="397">
        <f t="shared" si="40"/>
        <v>0</v>
      </c>
      <c r="Z171" s="397">
        <f t="shared" si="41"/>
        <v>0</v>
      </c>
      <c r="AA171" s="381" t="str">
        <f t="shared" si="34"/>
        <v>Not answered</v>
      </c>
      <c r="AB171" s="397">
        <f t="shared" si="42"/>
        <v>0</v>
      </c>
      <c r="AC171" s="397">
        <f t="shared" si="43"/>
        <v>0</v>
      </c>
      <c r="AD171" s="358">
        <v>0</v>
      </c>
      <c r="AE171" s="397">
        <f t="shared" si="44"/>
        <v>0</v>
      </c>
      <c r="AF171" s="397">
        <f t="shared" si="45"/>
        <v>0</v>
      </c>
      <c r="AG171" s="356">
        <f t="shared" si="35"/>
        <v>0</v>
      </c>
    </row>
    <row r="172" spans="1:33" x14ac:dyDescent="0.25">
      <c r="A172" s="277">
        <v>160</v>
      </c>
      <c r="B172" s="133"/>
      <c r="C172" s="133"/>
      <c r="D172" s="133"/>
      <c r="E172" s="134"/>
      <c r="F172" s="379"/>
      <c r="G172" s="155"/>
      <c r="H172" s="132">
        <v>0</v>
      </c>
      <c r="I172" s="388"/>
      <c r="J172" s="388"/>
      <c r="K172" s="380"/>
      <c r="L172" s="135"/>
      <c r="M172" s="310">
        <f>IF(G172="",0,VLOOKUP(G172,'Overview - Financial Statement'!$A$38:$B$52,2,FALSE))</f>
        <v>0</v>
      </c>
      <c r="N172" s="246">
        <f t="shared" si="36"/>
        <v>0</v>
      </c>
      <c r="O172" s="222">
        <f t="shared" si="31"/>
        <v>0</v>
      </c>
      <c r="Q172" s="340"/>
      <c r="R172" s="354" t="s">
        <v>36</v>
      </c>
      <c r="S172" s="352"/>
      <c r="T172" s="381" t="str">
        <f t="shared" si="37"/>
        <v/>
      </c>
      <c r="U172" s="355" t="str">
        <f t="shared" si="38"/>
        <v/>
      </c>
      <c r="V172" s="381" t="str">
        <f t="shared" si="39"/>
        <v/>
      </c>
      <c r="W172" s="354" t="str">
        <f t="shared" si="32"/>
        <v/>
      </c>
      <c r="X172" s="352" t="str">
        <f t="shared" si="33"/>
        <v/>
      </c>
      <c r="Y172" s="397">
        <f t="shared" si="40"/>
        <v>0</v>
      </c>
      <c r="Z172" s="397">
        <f t="shared" si="41"/>
        <v>0</v>
      </c>
      <c r="AA172" s="381" t="str">
        <f t="shared" si="34"/>
        <v>Not answered</v>
      </c>
      <c r="AB172" s="397">
        <f t="shared" si="42"/>
        <v>0</v>
      </c>
      <c r="AC172" s="397">
        <f t="shared" si="43"/>
        <v>0</v>
      </c>
      <c r="AD172" s="358">
        <v>0</v>
      </c>
      <c r="AE172" s="397">
        <f t="shared" si="44"/>
        <v>0</v>
      </c>
      <c r="AF172" s="397">
        <f t="shared" si="45"/>
        <v>0</v>
      </c>
      <c r="AG172" s="356">
        <f t="shared" si="35"/>
        <v>0</v>
      </c>
    </row>
    <row r="173" spans="1:33" x14ac:dyDescent="0.25">
      <c r="A173" s="275">
        <v>161</v>
      </c>
      <c r="B173" s="130"/>
      <c r="C173" s="130"/>
      <c r="D173" s="130"/>
      <c r="E173" s="131"/>
      <c r="F173" s="379"/>
      <c r="G173" s="155"/>
      <c r="H173" s="132">
        <v>0</v>
      </c>
      <c r="I173" s="388"/>
      <c r="J173" s="388"/>
      <c r="K173" s="380"/>
      <c r="L173" s="135"/>
      <c r="M173" s="310">
        <f>IF(G173="",0,VLOOKUP(G173,'Overview - Financial Statement'!$A$38:$B$52,2,FALSE))</f>
        <v>0</v>
      </c>
      <c r="N173" s="246">
        <f t="shared" si="36"/>
        <v>0</v>
      </c>
      <c r="O173" s="222">
        <f t="shared" si="31"/>
        <v>0</v>
      </c>
      <c r="Q173" s="340"/>
      <c r="R173" s="354" t="s">
        <v>36</v>
      </c>
      <c r="S173" s="352"/>
      <c r="T173" s="381" t="str">
        <f t="shared" si="37"/>
        <v/>
      </c>
      <c r="U173" s="355" t="str">
        <f t="shared" si="38"/>
        <v/>
      </c>
      <c r="V173" s="381" t="str">
        <f t="shared" si="39"/>
        <v/>
      </c>
      <c r="W173" s="354" t="str">
        <f t="shared" si="32"/>
        <v/>
      </c>
      <c r="X173" s="352" t="str">
        <f t="shared" si="33"/>
        <v/>
      </c>
      <c r="Y173" s="397">
        <f t="shared" si="40"/>
        <v>0</v>
      </c>
      <c r="Z173" s="397">
        <f t="shared" si="41"/>
        <v>0</v>
      </c>
      <c r="AA173" s="381" t="str">
        <f t="shared" si="34"/>
        <v>Not answered</v>
      </c>
      <c r="AB173" s="397">
        <f t="shared" si="42"/>
        <v>0</v>
      </c>
      <c r="AC173" s="397">
        <f t="shared" si="43"/>
        <v>0</v>
      </c>
      <c r="AD173" s="358">
        <v>0</v>
      </c>
      <c r="AE173" s="397">
        <f t="shared" si="44"/>
        <v>0</v>
      </c>
      <c r="AF173" s="397">
        <f t="shared" si="45"/>
        <v>0</v>
      </c>
      <c r="AG173" s="356">
        <f t="shared" si="35"/>
        <v>0</v>
      </c>
    </row>
    <row r="174" spans="1:33" x14ac:dyDescent="0.25">
      <c r="A174" s="277">
        <v>162</v>
      </c>
      <c r="B174" s="133"/>
      <c r="C174" s="133"/>
      <c r="D174" s="133"/>
      <c r="E174" s="134"/>
      <c r="F174" s="379"/>
      <c r="G174" s="155"/>
      <c r="H174" s="132">
        <v>0</v>
      </c>
      <c r="I174" s="388"/>
      <c r="J174" s="388"/>
      <c r="K174" s="380"/>
      <c r="L174" s="135"/>
      <c r="M174" s="310">
        <f>IF(G174="",0,VLOOKUP(G174,'Overview - Financial Statement'!$A$38:$B$52,2,FALSE))</f>
        <v>0</v>
      </c>
      <c r="N174" s="246">
        <f t="shared" si="36"/>
        <v>0</v>
      </c>
      <c r="O174" s="222">
        <f t="shared" si="31"/>
        <v>0</v>
      </c>
      <c r="Q174" s="340"/>
      <c r="R174" s="354" t="s">
        <v>36</v>
      </c>
      <c r="S174" s="352"/>
      <c r="T174" s="381" t="str">
        <f t="shared" si="37"/>
        <v/>
      </c>
      <c r="U174" s="355" t="str">
        <f t="shared" si="38"/>
        <v/>
      </c>
      <c r="V174" s="381" t="str">
        <f t="shared" si="39"/>
        <v/>
      </c>
      <c r="W174" s="354" t="str">
        <f t="shared" si="32"/>
        <v/>
      </c>
      <c r="X174" s="352" t="str">
        <f t="shared" si="33"/>
        <v/>
      </c>
      <c r="Y174" s="397">
        <f t="shared" si="40"/>
        <v>0</v>
      </c>
      <c r="Z174" s="397">
        <f t="shared" si="41"/>
        <v>0</v>
      </c>
      <c r="AA174" s="381" t="str">
        <f t="shared" si="34"/>
        <v>Not answered</v>
      </c>
      <c r="AB174" s="397">
        <f t="shared" si="42"/>
        <v>0</v>
      </c>
      <c r="AC174" s="397">
        <f t="shared" si="43"/>
        <v>0</v>
      </c>
      <c r="AD174" s="358">
        <v>0</v>
      </c>
      <c r="AE174" s="397">
        <f t="shared" si="44"/>
        <v>0</v>
      </c>
      <c r="AF174" s="397">
        <f t="shared" si="45"/>
        <v>0</v>
      </c>
      <c r="AG174" s="356">
        <f t="shared" si="35"/>
        <v>0</v>
      </c>
    </row>
    <row r="175" spans="1:33" x14ac:dyDescent="0.25">
      <c r="A175" s="275">
        <v>163</v>
      </c>
      <c r="B175" s="130"/>
      <c r="C175" s="130"/>
      <c r="D175" s="130"/>
      <c r="E175" s="131"/>
      <c r="F175" s="379"/>
      <c r="G175" s="155"/>
      <c r="H175" s="132">
        <v>0</v>
      </c>
      <c r="I175" s="388"/>
      <c r="J175" s="388"/>
      <c r="K175" s="380"/>
      <c r="L175" s="135"/>
      <c r="M175" s="310">
        <f>IF(G175="",0,VLOOKUP(G175,'Overview - Financial Statement'!$A$38:$B$52,2,FALSE))</f>
        <v>0</v>
      </c>
      <c r="N175" s="246">
        <f t="shared" si="36"/>
        <v>0</v>
      </c>
      <c r="O175" s="222">
        <f t="shared" si="31"/>
        <v>0</v>
      </c>
      <c r="Q175" s="340"/>
      <c r="R175" s="354" t="s">
        <v>36</v>
      </c>
      <c r="S175" s="352"/>
      <c r="T175" s="381" t="str">
        <f t="shared" si="37"/>
        <v/>
      </c>
      <c r="U175" s="355" t="str">
        <f t="shared" si="38"/>
        <v/>
      </c>
      <c r="V175" s="381" t="str">
        <f t="shared" si="39"/>
        <v/>
      </c>
      <c r="W175" s="354" t="str">
        <f t="shared" si="32"/>
        <v/>
      </c>
      <c r="X175" s="352" t="str">
        <f t="shared" si="33"/>
        <v/>
      </c>
      <c r="Y175" s="397">
        <f t="shared" si="40"/>
        <v>0</v>
      </c>
      <c r="Z175" s="397">
        <f t="shared" si="41"/>
        <v>0</v>
      </c>
      <c r="AA175" s="381" t="str">
        <f t="shared" si="34"/>
        <v>Not answered</v>
      </c>
      <c r="AB175" s="397">
        <f t="shared" si="42"/>
        <v>0</v>
      </c>
      <c r="AC175" s="397">
        <f t="shared" si="43"/>
        <v>0</v>
      </c>
      <c r="AD175" s="358">
        <v>0</v>
      </c>
      <c r="AE175" s="397">
        <f t="shared" si="44"/>
        <v>0</v>
      </c>
      <c r="AF175" s="397">
        <f t="shared" si="45"/>
        <v>0</v>
      </c>
      <c r="AG175" s="356">
        <f t="shared" si="35"/>
        <v>0</v>
      </c>
    </row>
    <row r="176" spans="1:33" x14ac:dyDescent="0.25">
      <c r="A176" s="277">
        <v>164</v>
      </c>
      <c r="B176" s="133"/>
      <c r="C176" s="133"/>
      <c r="D176" s="133"/>
      <c r="E176" s="134"/>
      <c r="F176" s="379"/>
      <c r="G176" s="155"/>
      <c r="H176" s="132">
        <v>0</v>
      </c>
      <c r="I176" s="388"/>
      <c r="J176" s="388"/>
      <c r="K176" s="380"/>
      <c r="L176" s="135"/>
      <c r="M176" s="310">
        <f>IF(G176="",0,VLOOKUP(G176,'Overview - Financial Statement'!$A$38:$B$52,2,FALSE))</f>
        <v>0</v>
      </c>
      <c r="N176" s="246">
        <f t="shared" si="36"/>
        <v>0</v>
      </c>
      <c r="O176" s="222">
        <f t="shared" si="31"/>
        <v>0</v>
      </c>
      <c r="Q176" s="340"/>
      <c r="R176" s="354" t="s">
        <v>36</v>
      </c>
      <c r="S176" s="352"/>
      <c r="T176" s="381" t="str">
        <f t="shared" si="37"/>
        <v/>
      </c>
      <c r="U176" s="355" t="str">
        <f t="shared" si="38"/>
        <v/>
      </c>
      <c r="V176" s="381" t="str">
        <f t="shared" si="39"/>
        <v/>
      </c>
      <c r="W176" s="354" t="str">
        <f t="shared" si="32"/>
        <v/>
      </c>
      <c r="X176" s="352" t="str">
        <f t="shared" si="33"/>
        <v/>
      </c>
      <c r="Y176" s="397">
        <f t="shared" si="40"/>
        <v>0</v>
      </c>
      <c r="Z176" s="397">
        <f t="shared" si="41"/>
        <v>0</v>
      </c>
      <c r="AA176" s="381" t="str">
        <f t="shared" si="34"/>
        <v>Not answered</v>
      </c>
      <c r="AB176" s="397">
        <f t="shared" si="42"/>
        <v>0</v>
      </c>
      <c r="AC176" s="397">
        <f t="shared" si="43"/>
        <v>0</v>
      </c>
      <c r="AD176" s="358">
        <v>0</v>
      </c>
      <c r="AE176" s="397">
        <f t="shared" si="44"/>
        <v>0</v>
      </c>
      <c r="AF176" s="397">
        <f t="shared" si="45"/>
        <v>0</v>
      </c>
      <c r="AG176" s="356">
        <f t="shared" si="35"/>
        <v>0</v>
      </c>
    </row>
    <row r="177" spans="1:33" x14ac:dyDescent="0.25">
      <c r="A177" s="275">
        <v>165</v>
      </c>
      <c r="B177" s="130"/>
      <c r="C177" s="130"/>
      <c r="D177" s="130"/>
      <c r="E177" s="131"/>
      <c r="F177" s="379"/>
      <c r="G177" s="155"/>
      <c r="H177" s="132">
        <v>0</v>
      </c>
      <c r="I177" s="388"/>
      <c r="J177" s="388"/>
      <c r="K177" s="380"/>
      <c r="L177" s="135"/>
      <c r="M177" s="310">
        <f>IF(G177="",0,VLOOKUP(G177,'Overview - Financial Statement'!$A$38:$B$52,2,FALSE))</f>
        <v>0</v>
      </c>
      <c r="N177" s="246">
        <f t="shared" si="36"/>
        <v>0</v>
      </c>
      <c r="O177" s="222">
        <f t="shared" si="31"/>
        <v>0</v>
      </c>
      <c r="Q177" s="340"/>
      <c r="R177" s="354" t="s">
        <v>36</v>
      </c>
      <c r="S177" s="352"/>
      <c r="T177" s="381" t="str">
        <f t="shared" si="37"/>
        <v/>
      </c>
      <c r="U177" s="355" t="str">
        <f t="shared" si="38"/>
        <v/>
      </c>
      <c r="V177" s="381" t="str">
        <f t="shared" si="39"/>
        <v/>
      </c>
      <c r="W177" s="354" t="str">
        <f t="shared" si="32"/>
        <v/>
      </c>
      <c r="X177" s="352" t="str">
        <f t="shared" si="33"/>
        <v/>
      </c>
      <c r="Y177" s="397">
        <f t="shared" si="40"/>
        <v>0</v>
      </c>
      <c r="Z177" s="397">
        <f t="shared" si="41"/>
        <v>0</v>
      </c>
      <c r="AA177" s="381" t="str">
        <f t="shared" si="34"/>
        <v>Not answered</v>
      </c>
      <c r="AB177" s="397">
        <f t="shared" si="42"/>
        <v>0</v>
      </c>
      <c r="AC177" s="397">
        <f t="shared" si="43"/>
        <v>0</v>
      </c>
      <c r="AD177" s="358">
        <v>0</v>
      </c>
      <c r="AE177" s="397">
        <f t="shared" si="44"/>
        <v>0</v>
      </c>
      <c r="AF177" s="397">
        <f t="shared" si="45"/>
        <v>0</v>
      </c>
      <c r="AG177" s="356">
        <f t="shared" si="35"/>
        <v>0</v>
      </c>
    </row>
    <row r="178" spans="1:33" x14ac:dyDescent="0.25">
      <c r="A178" s="277">
        <v>166</v>
      </c>
      <c r="B178" s="133"/>
      <c r="C178" s="133"/>
      <c r="D178" s="133"/>
      <c r="E178" s="134"/>
      <c r="F178" s="379"/>
      <c r="G178" s="155"/>
      <c r="H178" s="132">
        <v>0</v>
      </c>
      <c r="I178" s="388"/>
      <c r="J178" s="388"/>
      <c r="K178" s="380"/>
      <c r="L178" s="135"/>
      <c r="M178" s="310">
        <f>IF(G178="",0,VLOOKUP(G178,'Overview - Financial Statement'!$A$38:$B$52,2,FALSE))</f>
        <v>0</v>
      </c>
      <c r="N178" s="246">
        <f t="shared" si="36"/>
        <v>0</v>
      </c>
      <c r="O178" s="222">
        <f t="shared" si="31"/>
        <v>0</v>
      </c>
      <c r="Q178" s="340"/>
      <c r="R178" s="354" t="s">
        <v>36</v>
      </c>
      <c r="S178" s="352"/>
      <c r="T178" s="381" t="str">
        <f t="shared" si="37"/>
        <v/>
      </c>
      <c r="U178" s="355" t="str">
        <f t="shared" si="38"/>
        <v/>
      </c>
      <c r="V178" s="381" t="str">
        <f t="shared" si="39"/>
        <v/>
      </c>
      <c r="W178" s="354" t="str">
        <f t="shared" si="32"/>
        <v/>
      </c>
      <c r="X178" s="352" t="str">
        <f t="shared" si="33"/>
        <v/>
      </c>
      <c r="Y178" s="397">
        <f t="shared" si="40"/>
        <v>0</v>
      </c>
      <c r="Z178" s="397">
        <f t="shared" si="41"/>
        <v>0</v>
      </c>
      <c r="AA178" s="381" t="str">
        <f t="shared" si="34"/>
        <v>Not answered</v>
      </c>
      <c r="AB178" s="397">
        <f t="shared" si="42"/>
        <v>0</v>
      </c>
      <c r="AC178" s="397">
        <f t="shared" si="43"/>
        <v>0</v>
      </c>
      <c r="AD178" s="358">
        <v>0</v>
      </c>
      <c r="AE178" s="397">
        <f t="shared" si="44"/>
        <v>0</v>
      </c>
      <c r="AF178" s="397">
        <f t="shared" si="45"/>
        <v>0</v>
      </c>
      <c r="AG178" s="356">
        <f t="shared" si="35"/>
        <v>0</v>
      </c>
    </row>
    <row r="179" spans="1:33" x14ac:dyDescent="0.25">
      <c r="A179" s="275">
        <v>167</v>
      </c>
      <c r="B179" s="130"/>
      <c r="C179" s="130"/>
      <c r="D179" s="130"/>
      <c r="E179" s="131"/>
      <c r="F179" s="379"/>
      <c r="G179" s="155"/>
      <c r="H179" s="132">
        <v>0</v>
      </c>
      <c r="I179" s="388"/>
      <c r="J179" s="388"/>
      <c r="K179" s="380"/>
      <c r="L179" s="135"/>
      <c r="M179" s="310">
        <f>IF(G179="",0,VLOOKUP(G179,'Overview - Financial Statement'!$A$38:$B$52,2,FALSE))</f>
        <v>0</v>
      </c>
      <c r="N179" s="246">
        <f t="shared" si="36"/>
        <v>0</v>
      </c>
      <c r="O179" s="222">
        <f t="shared" si="31"/>
        <v>0</v>
      </c>
      <c r="Q179" s="340"/>
      <c r="R179" s="354" t="s">
        <v>36</v>
      </c>
      <c r="S179" s="352"/>
      <c r="T179" s="381" t="str">
        <f t="shared" si="37"/>
        <v/>
      </c>
      <c r="U179" s="355" t="str">
        <f t="shared" si="38"/>
        <v/>
      </c>
      <c r="V179" s="381" t="str">
        <f t="shared" si="39"/>
        <v/>
      </c>
      <c r="W179" s="354" t="str">
        <f t="shared" si="32"/>
        <v/>
      </c>
      <c r="X179" s="352" t="str">
        <f t="shared" si="33"/>
        <v/>
      </c>
      <c r="Y179" s="397">
        <f t="shared" si="40"/>
        <v>0</v>
      </c>
      <c r="Z179" s="397">
        <f t="shared" si="41"/>
        <v>0</v>
      </c>
      <c r="AA179" s="381" t="str">
        <f t="shared" si="34"/>
        <v>Not answered</v>
      </c>
      <c r="AB179" s="397">
        <f t="shared" si="42"/>
        <v>0</v>
      </c>
      <c r="AC179" s="397">
        <f t="shared" si="43"/>
        <v>0</v>
      </c>
      <c r="AD179" s="358">
        <v>0</v>
      </c>
      <c r="AE179" s="397">
        <f t="shared" si="44"/>
        <v>0</v>
      </c>
      <c r="AF179" s="397">
        <f t="shared" si="45"/>
        <v>0</v>
      </c>
      <c r="AG179" s="356">
        <f t="shared" si="35"/>
        <v>0</v>
      </c>
    </row>
    <row r="180" spans="1:33" x14ac:dyDescent="0.25">
      <c r="A180" s="277">
        <v>168</v>
      </c>
      <c r="B180" s="133"/>
      <c r="C180" s="133"/>
      <c r="D180" s="133"/>
      <c r="E180" s="134"/>
      <c r="F180" s="379"/>
      <c r="G180" s="155"/>
      <c r="H180" s="132">
        <v>0</v>
      </c>
      <c r="I180" s="388"/>
      <c r="J180" s="388"/>
      <c r="K180" s="380"/>
      <c r="L180" s="135"/>
      <c r="M180" s="310">
        <f>IF(G180="",0,VLOOKUP(G180,'Overview - Financial Statement'!$A$38:$B$52,2,FALSE))</f>
        <v>0</v>
      </c>
      <c r="N180" s="246">
        <f t="shared" si="36"/>
        <v>0</v>
      </c>
      <c r="O180" s="222">
        <f t="shared" si="31"/>
        <v>0</v>
      </c>
      <c r="Q180" s="340"/>
      <c r="R180" s="354" t="s">
        <v>36</v>
      </c>
      <c r="S180" s="352"/>
      <c r="T180" s="381" t="str">
        <f t="shared" si="37"/>
        <v/>
      </c>
      <c r="U180" s="355" t="str">
        <f t="shared" si="38"/>
        <v/>
      </c>
      <c r="V180" s="381" t="str">
        <f t="shared" si="39"/>
        <v/>
      </c>
      <c r="W180" s="354" t="str">
        <f t="shared" si="32"/>
        <v/>
      </c>
      <c r="X180" s="352" t="str">
        <f t="shared" si="33"/>
        <v/>
      </c>
      <c r="Y180" s="397">
        <f t="shared" si="40"/>
        <v>0</v>
      </c>
      <c r="Z180" s="397">
        <f t="shared" si="41"/>
        <v>0</v>
      </c>
      <c r="AA180" s="381" t="str">
        <f t="shared" si="34"/>
        <v>Not answered</v>
      </c>
      <c r="AB180" s="397">
        <f t="shared" si="42"/>
        <v>0</v>
      </c>
      <c r="AC180" s="397">
        <f t="shared" si="43"/>
        <v>0</v>
      </c>
      <c r="AD180" s="358">
        <v>0</v>
      </c>
      <c r="AE180" s="397">
        <f t="shared" si="44"/>
        <v>0</v>
      </c>
      <c r="AF180" s="397">
        <f t="shared" si="45"/>
        <v>0</v>
      </c>
      <c r="AG180" s="356">
        <f t="shared" si="35"/>
        <v>0</v>
      </c>
    </row>
    <row r="181" spans="1:33" x14ac:dyDescent="0.25">
      <c r="A181" s="275">
        <v>169</v>
      </c>
      <c r="B181" s="130"/>
      <c r="C181" s="130"/>
      <c r="D181" s="130"/>
      <c r="E181" s="131"/>
      <c r="F181" s="379"/>
      <c r="G181" s="155"/>
      <c r="H181" s="132">
        <v>0</v>
      </c>
      <c r="I181" s="388"/>
      <c r="J181" s="388"/>
      <c r="K181" s="380"/>
      <c r="L181" s="135"/>
      <c r="M181" s="310">
        <f>IF(G181="",0,VLOOKUP(G181,'Overview - Financial Statement'!$A$38:$B$52,2,FALSE))</f>
        <v>0</v>
      </c>
      <c r="N181" s="246">
        <f t="shared" si="36"/>
        <v>0</v>
      </c>
      <c r="O181" s="222">
        <f t="shared" si="31"/>
        <v>0</v>
      </c>
      <c r="Q181" s="340"/>
      <c r="R181" s="354" t="s">
        <v>36</v>
      </c>
      <c r="S181" s="352"/>
      <c r="T181" s="381" t="str">
        <f t="shared" si="37"/>
        <v/>
      </c>
      <c r="U181" s="355" t="str">
        <f t="shared" si="38"/>
        <v/>
      </c>
      <c r="V181" s="381" t="str">
        <f t="shared" si="39"/>
        <v/>
      </c>
      <c r="W181" s="354" t="str">
        <f t="shared" si="32"/>
        <v/>
      </c>
      <c r="X181" s="352" t="str">
        <f t="shared" si="33"/>
        <v/>
      </c>
      <c r="Y181" s="397">
        <f t="shared" si="40"/>
        <v>0</v>
      </c>
      <c r="Z181" s="397">
        <f t="shared" si="41"/>
        <v>0</v>
      </c>
      <c r="AA181" s="381" t="str">
        <f t="shared" si="34"/>
        <v>Not answered</v>
      </c>
      <c r="AB181" s="397">
        <f t="shared" si="42"/>
        <v>0</v>
      </c>
      <c r="AC181" s="397">
        <f t="shared" si="43"/>
        <v>0</v>
      </c>
      <c r="AD181" s="358">
        <v>0</v>
      </c>
      <c r="AE181" s="397">
        <f t="shared" si="44"/>
        <v>0</v>
      </c>
      <c r="AF181" s="397">
        <f t="shared" si="45"/>
        <v>0</v>
      </c>
      <c r="AG181" s="356">
        <f t="shared" si="35"/>
        <v>0</v>
      </c>
    </row>
    <row r="182" spans="1:33" x14ac:dyDescent="0.25">
      <c r="A182" s="277">
        <v>170</v>
      </c>
      <c r="B182" s="133"/>
      <c r="C182" s="133"/>
      <c r="D182" s="133"/>
      <c r="E182" s="134"/>
      <c r="F182" s="379"/>
      <c r="G182" s="155"/>
      <c r="H182" s="132">
        <v>0</v>
      </c>
      <c r="I182" s="388"/>
      <c r="J182" s="388"/>
      <c r="K182" s="380"/>
      <c r="L182" s="135"/>
      <c r="M182" s="310">
        <f>IF(G182="",0,VLOOKUP(G182,'Overview - Financial Statement'!$A$38:$B$52,2,FALSE))</f>
        <v>0</v>
      </c>
      <c r="N182" s="246">
        <f t="shared" si="36"/>
        <v>0</v>
      </c>
      <c r="O182" s="222">
        <f t="shared" si="31"/>
        <v>0</v>
      </c>
      <c r="Q182" s="340"/>
      <c r="R182" s="354" t="s">
        <v>36</v>
      </c>
      <c r="S182" s="352"/>
      <c r="T182" s="381" t="str">
        <f t="shared" si="37"/>
        <v/>
      </c>
      <c r="U182" s="355" t="str">
        <f t="shared" si="38"/>
        <v/>
      </c>
      <c r="V182" s="381" t="str">
        <f t="shared" si="39"/>
        <v/>
      </c>
      <c r="W182" s="354" t="str">
        <f t="shared" si="32"/>
        <v/>
      </c>
      <c r="X182" s="352" t="str">
        <f t="shared" si="33"/>
        <v/>
      </c>
      <c r="Y182" s="397">
        <f t="shared" si="40"/>
        <v>0</v>
      </c>
      <c r="Z182" s="397">
        <f t="shared" si="41"/>
        <v>0</v>
      </c>
      <c r="AA182" s="381" t="str">
        <f t="shared" si="34"/>
        <v>Not answered</v>
      </c>
      <c r="AB182" s="397">
        <f t="shared" si="42"/>
        <v>0</v>
      </c>
      <c r="AC182" s="397">
        <f t="shared" si="43"/>
        <v>0</v>
      </c>
      <c r="AD182" s="358">
        <v>0</v>
      </c>
      <c r="AE182" s="397">
        <f t="shared" si="44"/>
        <v>0</v>
      </c>
      <c r="AF182" s="397">
        <f t="shared" si="45"/>
        <v>0</v>
      </c>
      <c r="AG182" s="356">
        <f t="shared" si="35"/>
        <v>0</v>
      </c>
    </row>
    <row r="183" spans="1:33" x14ac:dyDescent="0.25">
      <c r="A183" s="275">
        <v>171</v>
      </c>
      <c r="B183" s="130"/>
      <c r="C183" s="130"/>
      <c r="D183" s="130"/>
      <c r="E183" s="131"/>
      <c r="F183" s="379"/>
      <c r="G183" s="155"/>
      <c r="H183" s="132">
        <v>0</v>
      </c>
      <c r="I183" s="388"/>
      <c r="J183" s="388"/>
      <c r="K183" s="380"/>
      <c r="L183" s="135"/>
      <c r="M183" s="310">
        <f>IF(G183="",0,VLOOKUP(G183,'Overview - Financial Statement'!$A$38:$B$52,2,FALSE))</f>
        <v>0</v>
      </c>
      <c r="N183" s="246">
        <f t="shared" si="36"/>
        <v>0</v>
      </c>
      <c r="O183" s="222">
        <f t="shared" si="31"/>
        <v>0</v>
      </c>
      <c r="R183" s="354" t="s">
        <v>36</v>
      </c>
      <c r="S183" s="352"/>
      <c r="T183" s="381" t="str">
        <f t="shared" si="37"/>
        <v/>
      </c>
      <c r="U183" s="355" t="str">
        <f t="shared" si="38"/>
        <v/>
      </c>
      <c r="V183" s="381" t="str">
        <f t="shared" si="39"/>
        <v/>
      </c>
      <c r="W183" s="354" t="str">
        <f t="shared" si="32"/>
        <v/>
      </c>
      <c r="X183" s="352" t="str">
        <f t="shared" si="33"/>
        <v/>
      </c>
      <c r="Y183" s="397">
        <f t="shared" si="40"/>
        <v>0</v>
      </c>
      <c r="Z183" s="397">
        <f t="shared" si="41"/>
        <v>0</v>
      </c>
      <c r="AA183" s="381" t="str">
        <f t="shared" si="34"/>
        <v>Not answered</v>
      </c>
      <c r="AB183" s="397">
        <f t="shared" si="42"/>
        <v>0</v>
      </c>
      <c r="AC183" s="397">
        <f t="shared" si="43"/>
        <v>0</v>
      </c>
      <c r="AD183" s="358">
        <v>0</v>
      </c>
      <c r="AE183" s="397">
        <f t="shared" si="44"/>
        <v>0</v>
      </c>
      <c r="AF183" s="397">
        <f t="shared" si="45"/>
        <v>0</v>
      </c>
      <c r="AG183" s="356">
        <f t="shared" si="35"/>
        <v>0</v>
      </c>
    </row>
    <row r="184" spans="1:33" x14ac:dyDescent="0.25">
      <c r="A184" s="277">
        <v>172</v>
      </c>
      <c r="B184" s="133"/>
      <c r="C184" s="133"/>
      <c r="D184" s="133"/>
      <c r="E184" s="134"/>
      <c r="F184" s="379"/>
      <c r="G184" s="155"/>
      <c r="H184" s="132">
        <v>0</v>
      </c>
      <c r="I184" s="388"/>
      <c r="J184" s="388"/>
      <c r="K184" s="380"/>
      <c r="L184" s="135"/>
      <c r="M184" s="310">
        <f>IF(G184="",0,VLOOKUP(G184,'Overview - Financial Statement'!$A$38:$B$52,2,FALSE))</f>
        <v>0</v>
      </c>
      <c r="N184" s="246">
        <f t="shared" si="36"/>
        <v>0</v>
      </c>
      <c r="O184" s="222">
        <f t="shared" si="31"/>
        <v>0</v>
      </c>
      <c r="R184" s="354" t="s">
        <v>36</v>
      </c>
      <c r="S184" s="352"/>
      <c r="T184" s="381" t="str">
        <f t="shared" si="37"/>
        <v/>
      </c>
      <c r="U184" s="355" t="str">
        <f t="shared" si="38"/>
        <v/>
      </c>
      <c r="V184" s="381" t="str">
        <f t="shared" si="39"/>
        <v/>
      </c>
      <c r="W184" s="354" t="str">
        <f t="shared" si="32"/>
        <v/>
      </c>
      <c r="X184" s="352" t="str">
        <f t="shared" si="33"/>
        <v/>
      </c>
      <c r="Y184" s="397">
        <f t="shared" si="40"/>
        <v>0</v>
      </c>
      <c r="Z184" s="397">
        <f t="shared" si="41"/>
        <v>0</v>
      </c>
      <c r="AA184" s="381" t="str">
        <f t="shared" si="34"/>
        <v>Not answered</v>
      </c>
      <c r="AB184" s="397">
        <f t="shared" si="42"/>
        <v>0</v>
      </c>
      <c r="AC184" s="397">
        <f t="shared" si="43"/>
        <v>0</v>
      </c>
      <c r="AD184" s="358">
        <v>0</v>
      </c>
      <c r="AE184" s="397">
        <f t="shared" si="44"/>
        <v>0</v>
      </c>
      <c r="AF184" s="397">
        <f t="shared" si="45"/>
        <v>0</v>
      </c>
      <c r="AG184" s="356">
        <f t="shared" si="35"/>
        <v>0</v>
      </c>
    </row>
    <row r="185" spans="1:33" x14ac:dyDescent="0.25">
      <c r="A185" s="275">
        <v>173</v>
      </c>
      <c r="B185" s="130"/>
      <c r="C185" s="130"/>
      <c r="D185" s="130"/>
      <c r="E185" s="131"/>
      <c r="F185" s="379"/>
      <c r="G185" s="155"/>
      <c r="H185" s="132">
        <v>0</v>
      </c>
      <c r="I185" s="388"/>
      <c r="J185" s="388"/>
      <c r="K185" s="380"/>
      <c r="L185" s="135"/>
      <c r="M185" s="310">
        <f>IF(G185="",0,VLOOKUP(G185,'Overview - Financial Statement'!$A$38:$B$52,2,FALSE))</f>
        <v>0</v>
      </c>
      <c r="N185" s="246">
        <f t="shared" si="36"/>
        <v>0</v>
      </c>
      <c r="O185" s="222">
        <f t="shared" si="31"/>
        <v>0</v>
      </c>
      <c r="R185" s="354" t="s">
        <v>36</v>
      </c>
      <c r="S185" s="352"/>
      <c r="T185" s="381" t="str">
        <f t="shared" si="37"/>
        <v/>
      </c>
      <c r="U185" s="355" t="str">
        <f t="shared" si="38"/>
        <v/>
      </c>
      <c r="V185" s="381" t="str">
        <f t="shared" si="39"/>
        <v/>
      </c>
      <c r="W185" s="354" t="str">
        <f t="shared" si="32"/>
        <v/>
      </c>
      <c r="X185" s="352" t="str">
        <f t="shared" si="33"/>
        <v/>
      </c>
      <c r="Y185" s="397">
        <f t="shared" si="40"/>
        <v>0</v>
      </c>
      <c r="Z185" s="397">
        <f t="shared" si="41"/>
        <v>0</v>
      </c>
      <c r="AA185" s="381" t="str">
        <f t="shared" si="34"/>
        <v>Not answered</v>
      </c>
      <c r="AB185" s="397">
        <f t="shared" si="42"/>
        <v>0</v>
      </c>
      <c r="AC185" s="397">
        <f t="shared" si="43"/>
        <v>0</v>
      </c>
      <c r="AD185" s="358">
        <v>0</v>
      </c>
      <c r="AE185" s="397">
        <f t="shared" si="44"/>
        <v>0</v>
      </c>
      <c r="AF185" s="397">
        <f t="shared" si="45"/>
        <v>0</v>
      </c>
      <c r="AG185" s="356">
        <f t="shared" si="35"/>
        <v>0</v>
      </c>
    </row>
    <row r="186" spans="1:33" x14ac:dyDescent="0.25">
      <c r="A186" s="277">
        <v>174</v>
      </c>
      <c r="B186" s="133"/>
      <c r="C186" s="133"/>
      <c r="D186" s="133"/>
      <c r="E186" s="134"/>
      <c r="F186" s="379"/>
      <c r="G186" s="155"/>
      <c r="H186" s="132">
        <v>0</v>
      </c>
      <c r="I186" s="388"/>
      <c r="J186" s="388"/>
      <c r="K186" s="380"/>
      <c r="L186" s="135"/>
      <c r="M186" s="310">
        <f>IF(G186="",0,VLOOKUP(G186,'Overview - Financial Statement'!$A$38:$B$52,2,FALSE))</f>
        <v>0</v>
      </c>
      <c r="N186" s="246">
        <f t="shared" si="36"/>
        <v>0</v>
      </c>
      <c r="O186" s="222">
        <f t="shared" si="31"/>
        <v>0</v>
      </c>
      <c r="R186" s="354" t="s">
        <v>36</v>
      </c>
      <c r="S186" s="352"/>
      <c r="T186" s="381" t="str">
        <f t="shared" si="37"/>
        <v/>
      </c>
      <c r="U186" s="355" t="str">
        <f t="shared" si="38"/>
        <v/>
      </c>
      <c r="V186" s="381" t="str">
        <f t="shared" si="39"/>
        <v/>
      </c>
      <c r="W186" s="354" t="str">
        <f t="shared" si="32"/>
        <v/>
      </c>
      <c r="X186" s="352" t="str">
        <f t="shared" si="33"/>
        <v/>
      </c>
      <c r="Y186" s="397">
        <f t="shared" si="40"/>
        <v>0</v>
      </c>
      <c r="Z186" s="397">
        <f t="shared" si="41"/>
        <v>0</v>
      </c>
      <c r="AA186" s="381" t="str">
        <f t="shared" si="34"/>
        <v>Not answered</v>
      </c>
      <c r="AB186" s="397">
        <f t="shared" si="42"/>
        <v>0</v>
      </c>
      <c r="AC186" s="397">
        <f t="shared" si="43"/>
        <v>0</v>
      </c>
      <c r="AD186" s="358">
        <v>0</v>
      </c>
      <c r="AE186" s="397">
        <f t="shared" si="44"/>
        <v>0</v>
      </c>
      <c r="AF186" s="397">
        <f t="shared" si="45"/>
        <v>0</v>
      </c>
      <c r="AG186" s="356">
        <f t="shared" si="35"/>
        <v>0</v>
      </c>
    </row>
    <row r="187" spans="1:33" x14ac:dyDescent="0.25">
      <c r="A187" s="275">
        <v>175</v>
      </c>
      <c r="B187" s="130"/>
      <c r="C187" s="130"/>
      <c r="D187" s="130"/>
      <c r="E187" s="131"/>
      <c r="F187" s="379"/>
      <c r="G187" s="155"/>
      <c r="H187" s="132">
        <v>0</v>
      </c>
      <c r="I187" s="388"/>
      <c r="J187" s="388"/>
      <c r="K187" s="380"/>
      <c r="L187" s="135"/>
      <c r="M187" s="310">
        <f>IF(G187="",0,VLOOKUP(G187,'Overview - Financial Statement'!$A$38:$B$52,2,FALSE))</f>
        <v>0</v>
      </c>
      <c r="N187" s="246">
        <f t="shared" si="36"/>
        <v>0</v>
      </c>
      <c r="O187" s="222">
        <f t="shared" si="31"/>
        <v>0</v>
      </c>
      <c r="R187" s="354" t="s">
        <v>36</v>
      </c>
      <c r="S187" s="352"/>
      <c r="T187" s="381" t="str">
        <f t="shared" si="37"/>
        <v/>
      </c>
      <c r="U187" s="355" t="str">
        <f t="shared" si="38"/>
        <v/>
      </c>
      <c r="V187" s="381" t="str">
        <f t="shared" si="39"/>
        <v/>
      </c>
      <c r="W187" s="354" t="str">
        <f t="shared" si="32"/>
        <v/>
      </c>
      <c r="X187" s="352" t="str">
        <f t="shared" si="33"/>
        <v/>
      </c>
      <c r="Y187" s="397">
        <f t="shared" si="40"/>
        <v>0</v>
      </c>
      <c r="Z187" s="397">
        <f t="shared" si="41"/>
        <v>0</v>
      </c>
      <c r="AA187" s="381" t="str">
        <f t="shared" si="34"/>
        <v>Not answered</v>
      </c>
      <c r="AB187" s="397">
        <f t="shared" si="42"/>
        <v>0</v>
      </c>
      <c r="AC187" s="397">
        <f t="shared" si="43"/>
        <v>0</v>
      </c>
      <c r="AD187" s="358">
        <v>0</v>
      </c>
      <c r="AE187" s="397">
        <f t="shared" si="44"/>
        <v>0</v>
      </c>
      <c r="AF187" s="397">
        <f t="shared" si="45"/>
        <v>0</v>
      </c>
      <c r="AG187" s="356">
        <f t="shared" si="35"/>
        <v>0</v>
      </c>
    </row>
    <row r="188" spans="1:33" x14ac:dyDescent="0.25">
      <c r="A188" s="277">
        <v>176</v>
      </c>
      <c r="B188" s="133"/>
      <c r="C188" s="133"/>
      <c r="D188" s="133"/>
      <c r="E188" s="134"/>
      <c r="F188" s="379"/>
      <c r="G188" s="155"/>
      <c r="H188" s="132">
        <v>0</v>
      </c>
      <c r="I188" s="388"/>
      <c r="J188" s="388"/>
      <c r="K188" s="380"/>
      <c r="L188" s="135"/>
      <c r="M188" s="310">
        <f>IF(G188="",0,VLOOKUP(G188,'Overview - Financial Statement'!$A$38:$B$52,2,FALSE))</f>
        <v>0</v>
      </c>
      <c r="N188" s="246">
        <f t="shared" si="36"/>
        <v>0</v>
      </c>
      <c r="O188" s="222">
        <f t="shared" si="31"/>
        <v>0</v>
      </c>
      <c r="R188" s="354" t="s">
        <v>36</v>
      </c>
      <c r="S188" s="352"/>
      <c r="T188" s="381" t="str">
        <f t="shared" si="37"/>
        <v/>
      </c>
      <c r="U188" s="355" t="str">
        <f t="shared" si="38"/>
        <v/>
      </c>
      <c r="V188" s="381" t="str">
        <f t="shared" si="39"/>
        <v/>
      </c>
      <c r="W188" s="354" t="str">
        <f t="shared" si="32"/>
        <v/>
      </c>
      <c r="X188" s="352" t="str">
        <f t="shared" si="33"/>
        <v/>
      </c>
      <c r="Y188" s="397">
        <f t="shared" si="40"/>
        <v>0</v>
      </c>
      <c r="Z188" s="397">
        <f t="shared" si="41"/>
        <v>0</v>
      </c>
      <c r="AA188" s="381" t="str">
        <f t="shared" si="34"/>
        <v>Not answered</v>
      </c>
      <c r="AB188" s="397">
        <f t="shared" si="42"/>
        <v>0</v>
      </c>
      <c r="AC188" s="397">
        <f t="shared" si="43"/>
        <v>0</v>
      </c>
      <c r="AD188" s="358">
        <v>0</v>
      </c>
      <c r="AE188" s="397">
        <f t="shared" si="44"/>
        <v>0</v>
      </c>
      <c r="AF188" s="397">
        <f t="shared" si="45"/>
        <v>0</v>
      </c>
      <c r="AG188" s="356">
        <f t="shared" si="35"/>
        <v>0</v>
      </c>
    </row>
    <row r="189" spans="1:33" x14ac:dyDescent="0.25">
      <c r="A189" s="275">
        <v>177</v>
      </c>
      <c r="B189" s="130"/>
      <c r="C189" s="130"/>
      <c r="D189" s="130"/>
      <c r="E189" s="131"/>
      <c r="F189" s="379"/>
      <c r="G189" s="155"/>
      <c r="H189" s="132">
        <v>0</v>
      </c>
      <c r="I189" s="388"/>
      <c r="J189" s="388"/>
      <c r="K189" s="380"/>
      <c r="L189" s="135"/>
      <c r="M189" s="310">
        <f>IF(G189="",0,VLOOKUP(G189,'Overview - Financial Statement'!$A$38:$B$52,2,FALSE))</f>
        <v>0</v>
      </c>
      <c r="N189" s="246">
        <f t="shared" si="36"/>
        <v>0</v>
      </c>
      <c r="O189" s="222">
        <f t="shared" si="31"/>
        <v>0</v>
      </c>
      <c r="R189" s="354" t="s">
        <v>36</v>
      </c>
      <c r="S189" s="352"/>
      <c r="T189" s="381" t="str">
        <f t="shared" si="37"/>
        <v/>
      </c>
      <c r="U189" s="355" t="str">
        <f t="shared" si="38"/>
        <v/>
      </c>
      <c r="V189" s="381" t="str">
        <f t="shared" si="39"/>
        <v/>
      </c>
      <c r="W189" s="354" t="str">
        <f t="shared" si="32"/>
        <v/>
      </c>
      <c r="X189" s="352" t="str">
        <f t="shared" si="33"/>
        <v/>
      </c>
      <c r="Y189" s="397">
        <f t="shared" si="40"/>
        <v>0</v>
      </c>
      <c r="Z189" s="397">
        <f t="shared" si="41"/>
        <v>0</v>
      </c>
      <c r="AA189" s="381" t="str">
        <f t="shared" si="34"/>
        <v>Not answered</v>
      </c>
      <c r="AB189" s="397">
        <f t="shared" si="42"/>
        <v>0</v>
      </c>
      <c r="AC189" s="397">
        <f t="shared" si="43"/>
        <v>0</v>
      </c>
      <c r="AD189" s="358">
        <v>0</v>
      </c>
      <c r="AE189" s="397">
        <f t="shared" si="44"/>
        <v>0</v>
      </c>
      <c r="AF189" s="397">
        <f t="shared" si="45"/>
        <v>0</v>
      </c>
      <c r="AG189" s="356">
        <f t="shared" si="35"/>
        <v>0</v>
      </c>
    </row>
    <row r="190" spans="1:33" x14ac:dyDescent="0.25">
      <c r="A190" s="277">
        <v>178</v>
      </c>
      <c r="B190" s="133"/>
      <c r="C190" s="133"/>
      <c r="D190" s="133"/>
      <c r="E190" s="134"/>
      <c r="F190" s="379"/>
      <c r="G190" s="155"/>
      <c r="H190" s="132">
        <v>0</v>
      </c>
      <c r="I190" s="388"/>
      <c r="J190" s="388"/>
      <c r="K190" s="380"/>
      <c r="L190" s="135"/>
      <c r="M190" s="310">
        <f>IF(G190="",0,VLOOKUP(G190,'Overview - Financial Statement'!$A$38:$B$52,2,FALSE))</f>
        <v>0</v>
      </c>
      <c r="N190" s="246">
        <f t="shared" si="36"/>
        <v>0</v>
      </c>
      <c r="O190" s="222">
        <f t="shared" si="31"/>
        <v>0</v>
      </c>
      <c r="R190" s="354" t="s">
        <v>36</v>
      </c>
      <c r="S190" s="352"/>
      <c r="T190" s="381" t="str">
        <f t="shared" si="37"/>
        <v/>
      </c>
      <c r="U190" s="355" t="str">
        <f t="shared" si="38"/>
        <v/>
      </c>
      <c r="V190" s="381" t="str">
        <f t="shared" si="39"/>
        <v/>
      </c>
      <c r="W190" s="354" t="str">
        <f t="shared" si="32"/>
        <v/>
      </c>
      <c r="X190" s="352" t="str">
        <f t="shared" si="33"/>
        <v/>
      </c>
      <c r="Y190" s="397">
        <f t="shared" si="40"/>
        <v>0</v>
      </c>
      <c r="Z190" s="397">
        <f t="shared" si="41"/>
        <v>0</v>
      </c>
      <c r="AA190" s="381" t="str">
        <f t="shared" si="34"/>
        <v>Not answered</v>
      </c>
      <c r="AB190" s="397">
        <f t="shared" si="42"/>
        <v>0</v>
      </c>
      <c r="AC190" s="397">
        <f t="shared" si="43"/>
        <v>0</v>
      </c>
      <c r="AD190" s="358">
        <v>0</v>
      </c>
      <c r="AE190" s="397">
        <f t="shared" si="44"/>
        <v>0</v>
      </c>
      <c r="AF190" s="397">
        <f t="shared" si="45"/>
        <v>0</v>
      </c>
      <c r="AG190" s="356">
        <f t="shared" si="35"/>
        <v>0</v>
      </c>
    </row>
    <row r="191" spans="1:33" x14ac:dyDescent="0.25">
      <c r="A191" s="275">
        <v>179</v>
      </c>
      <c r="B191" s="130"/>
      <c r="C191" s="130"/>
      <c r="D191" s="130"/>
      <c r="E191" s="131"/>
      <c r="F191" s="379"/>
      <c r="G191" s="155"/>
      <c r="H191" s="132">
        <v>0</v>
      </c>
      <c r="I191" s="388"/>
      <c r="J191" s="388"/>
      <c r="K191" s="380"/>
      <c r="L191" s="135"/>
      <c r="M191" s="310">
        <f>IF(G191="",0,VLOOKUP(G191,'Overview - Financial Statement'!$A$38:$B$52,2,FALSE))</f>
        <v>0</v>
      </c>
      <c r="N191" s="246">
        <f t="shared" si="36"/>
        <v>0</v>
      </c>
      <c r="O191" s="222">
        <f t="shared" si="31"/>
        <v>0</v>
      </c>
      <c r="R191" s="354" t="s">
        <v>36</v>
      </c>
      <c r="S191" s="352"/>
      <c r="T191" s="381" t="str">
        <f t="shared" si="37"/>
        <v/>
      </c>
      <c r="U191" s="355" t="str">
        <f t="shared" si="38"/>
        <v/>
      </c>
      <c r="V191" s="381" t="str">
        <f t="shared" si="39"/>
        <v/>
      </c>
      <c r="W191" s="354" t="str">
        <f t="shared" si="32"/>
        <v/>
      </c>
      <c r="X191" s="352" t="str">
        <f t="shared" si="33"/>
        <v/>
      </c>
      <c r="Y191" s="397">
        <f t="shared" si="40"/>
        <v>0</v>
      </c>
      <c r="Z191" s="397">
        <f t="shared" si="41"/>
        <v>0</v>
      </c>
      <c r="AA191" s="381" t="str">
        <f t="shared" si="34"/>
        <v>Not answered</v>
      </c>
      <c r="AB191" s="397">
        <f t="shared" si="42"/>
        <v>0</v>
      </c>
      <c r="AC191" s="397">
        <f t="shared" si="43"/>
        <v>0</v>
      </c>
      <c r="AD191" s="358">
        <v>0</v>
      </c>
      <c r="AE191" s="397">
        <f t="shared" si="44"/>
        <v>0</v>
      </c>
      <c r="AF191" s="397">
        <f t="shared" si="45"/>
        <v>0</v>
      </c>
      <c r="AG191" s="356">
        <f t="shared" si="35"/>
        <v>0</v>
      </c>
    </row>
    <row r="192" spans="1:33" x14ac:dyDescent="0.25">
      <c r="A192" s="277">
        <v>180</v>
      </c>
      <c r="B192" s="133"/>
      <c r="C192" s="133"/>
      <c r="D192" s="133"/>
      <c r="E192" s="134"/>
      <c r="F192" s="379"/>
      <c r="G192" s="155"/>
      <c r="H192" s="132">
        <v>0</v>
      </c>
      <c r="I192" s="388"/>
      <c r="J192" s="388"/>
      <c r="K192" s="380"/>
      <c r="L192" s="135"/>
      <c r="M192" s="310">
        <f>IF(G192="",0,VLOOKUP(G192,'Overview - Financial Statement'!$A$38:$B$52,2,FALSE))</f>
        <v>0</v>
      </c>
      <c r="N192" s="246">
        <f t="shared" si="36"/>
        <v>0</v>
      </c>
      <c r="O192" s="222">
        <f t="shared" si="31"/>
        <v>0</v>
      </c>
      <c r="R192" s="354" t="s">
        <v>36</v>
      </c>
      <c r="S192" s="352"/>
      <c r="T192" s="381" t="str">
        <f t="shared" si="37"/>
        <v/>
      </c>
      <c r="U192" s="355" t="str">
        <f t="shared" si="38"/>
        <v/>
      </c>
      <c r="V192" s="381" t="str">
        <f t="shared" si="39"/>
        <v/>
      </c>
      <c r="W192" s="354" t="str">
        <f t="shared" si="32"/>
        <v/>
      </c>
      <c r="X192" s="352" t="str">
        <f t="shared" si="33"/>
        <v/>
      </c>
      <c r="Y192" s="397">
        <f t="shared" si="40"/>
        <v>0</v>
      </c>
      <c r="Z192" s="397">
        <f t="shared" si="41"/>
        <v>0</v>
      </c>
      <c r="AA192" s="381" t="str">
        <f t="shared" si="34"/>
        <v>Not answered</v>
      </c>
      <c r="AB192" s="397">
        <f t="shared" si="42"/>
        <v>0</v>
      </c>
      <c r="AC192" s="397">
        <f t="shared" si="43"/>
        <v>0</v>
      </c>
      <c r="AD192" s="358">
        <v>0</v>
      </c>
      <c r="AE192" s="397">
        <f t="shared" si="44"/>
        <v>0</v>
      </c>
      <c r="AF192" s="397">
        <f t="shared" si="45"/>
        <v>0</v>
      </c>
      <c r="AG192" s="356">
        <f t="shared" si="35"/>
        <v>0</v>
      </c>
    </row>
    <row r="193" spans="1:33" x14ac:dyDescent="0.25">
      <c r="A193" s="275">
        <v>181</v>
      </c>
      <c r="B193" s="130"/>
      <c r="C193" s="130"/>
      <c r="D193" s="130"/>
      <c r="E193" s="131"/>
      <c r="F193" s="379"/>
      <c r="G193" s="155"/>
      <c r="H193" s="132">
        <v>0</v>
      </c>
      <c r="I193" s="388"/>
      <c r="J193" s="388"/>
      <c r="K193" s="380"/>
      <c r="L193" s="135"/>
      <c r="M193" s="310">
        <f>IF(G193="",0,VLOOKUP(G193,'Overview - Financial Statement'!$A$38:$B$52,2,FALSE))</f>
        <v>0</v>
      </c>
      <c r="N193" s="246">
        <f t="shared" si="36"/>
        <v>0</v>
      </c>
      <c r="O193" s="222">
        <f t="shared" si="31"/>
        <v>0</v>
      </c>
      <c r="R193" s="354" t="s">
        <v>36</v>
      </c>
      <c r="S193" s="352"/>
      <c r="T193" s="381" t="str">
        <f t="shared" si="37"/>
        <v/>
      </c>
      <c r="U193" s="355" t="str">
        <f t="shared" si="38"/>
        <v/>
      </c>
      <c r="V193" s="381" t="str">
        <f t="shared" si="39"/>
        <v/>
      </c>
      <c r="W193" s="354" t="str">
        <f t="shared" si="32"/>
        <v/>
      </c>
      <c r="X193" s="352" t="str">
        <f t="shared" si="33"/>
        <v/>
      </c>
      <c r="Y193" s="397">
        <f t="shared" si="40"/>
        <v>0</v>
      </c>
      <c r="Z193" s="397">
        <f t="shared" si="41"/>
        <v>0</v>
      </c>
      <c r="AA193" s="381" t="str">
        <f t="shared" si="34"/>
        <v>Not answered</v>
      </c>
      <c r="AB193" s="397">
        <f t="shared" si="42"/>
        <v>0</v>
      </c>
      <c r="AC193" s="397">
        <f t="shared" si="43"/>
        <v>0</v>
      </c>
      <c r="AD193" s="358">
        <v>0</v>
      </c>
      <c r="AE193" s="397">
        <f t="shared" si="44"/>
        <v>0</v>
      </c>
      <c r="AF193" s="397">
        <f t="shared" si="45"/>
        <v>0</v>
      </c>
      <c r="AG193" s="356">
        <f t="shared" si="35"/>
        <v>0</v>
      </c>
    </row>
    <row r="194" spans="1:33" x14ac:dyDescent="0.25">
      <c r="A194" s="277">
        <v>182</v>
      </c>
      <c r="B194" s="133"/>
      <c r="C194" s="133"/>
      <c r="D194" s="133"/>
      <c r="E194" s="134"/>
      <c r="F194" s="379"/>
      <c r="G194" s="155"/>
      <c r="H194" s="132">
        <v>0</v>
      </c>
      <c r="I194" s="388"/>
      <c r="J194" s="388"/>
      <c r="K194" s="380"/>
      <c r="L194" s="135"/>
      <c r="M194" s="310">
        <f>IF(G194="",0,VLOOKUP(G194,'Overview - Financial Statement'!$A$38:$B$52,2,FALSE))</f>
        <v>0</v>
      </c>
      <c r="N194" s="246">
        <f t="shared" si="36"/>
        <v>0</v>
      </c>
      <c r="O194" s="222">
        <f t="shared" si="31"/>
        <v>0</v>
      </c>
      <c r="R194" s="354" t="s">
        <v>36</v>
      </c>
      <c r="S194" s="352"/>
      <c r="T194" s="381" t="str">
        <f t="shared" si="37"/>
        <v/>
      </c>
      <c r="U194" s="355" t="str">
        <f t="shared" si="38"/>
        <v/>
      </c>
      <c r="V194" s="381" t="str">
        <f t="shared" si="39"/>
        <v/>
      </c>
      <c r="W194" s="354" t="str">
        <f t="shared" si="32"/>
        <v/>
      </c>
      <c r="X194" s="352" t="str">
        <f t="shared" si="33"/>
        <v/>
      </c>
      <c r="Y194" s="397">
        <f t="shared" si="40"/>
        <v>0</v>
      </c>
      <c r="Z194" s="397">
        <f t="shared" si="41"/>
        <v>0</v>
      </c>
      <c r="AA194" s="381" t="str">
        <f t="shared" si="34"/>
        <v>Not answered</v>
      </c>
      <c r="AB194" s="397">
        <f t="shared" si="42"/>
        <v>0</v>
      </c>
      <c r="AC194" s="397">
        <f t="shared" si="43"/>
        <v>0</v>
      </c>
      <c r="AD194" s="358">
        <v>0</v>
      </c>
      <c r="AE194" s="397">
        <f t="shared" si="44"/>
        <v>0</v>
      </c>
      <c r="AF194" s="397">
        <f t="shared" si="45"/>
        <v>0</v>
      </c>
      <c r="AG194" s="356">
        <f t="shared" si="35"/>
        <v>0</v>
      </c>
    </row>
    <row r="195" spans="1:33" x14ac:dyDescent="0.25">
      <c r="A195" s="275">
        <v>183</v>
      </c>
      <c r="B195" s="130"/>
      <c r="C195" s="130"/>
      <c r="D195" s="130"/>
      <c r="E195" s="131"/>
      <c r="F195" s="379"/>
      <c r="G195" s="155"/>
      <c r="H195" s="132">
        <v>0</v>
      </c>
      <c r="I195" s="388"/>
      <c r="J195" s="388"/>
      <c r="K195" s="380"/>
      <c r="L195" s="135"/>
      <c r="M195" s="310">
        <f>IF(G195="",0,VLOOKUP(G195,'Overview - Financial Statement'!$A$38:$B$52,2,FALSE))</f>
        <v>0</v>
      </c>
      <c r="N195" s="246">
        <f t="shared" si="36"/>
        <v>0</v>
      </c>
      <c r="O195" s="222">
        <f t="shared" si="31"/>
        <v>0</v>
      </c>
      <c r="R195" s="354" t="s">
        <v>36</v>
      </c>
      <c r="S195" s="352"/>
      <c r="T195" s="381" t="str">
        <f t="shared" si="37"/>
        <v/>
      </c>
      <c r="U195" s="355" t="str">
        <f t="shared" si="38"/>
        <v/>
      </c>
      <c r="V195" s="381" t="str">
        <f t="shared" si="39"/>
        <v/>
      </c>
      <c r="W195" s="354" t="str">
        <f t="shared" si="32"/>
        <v/>
      </c>
      <c r="X195" s="352" t="str">
        <f t="shared" si="33"/>
        <v/>
      </c>
      <c r="Y195" s="397">
        <f t="shared" si="40"/>
        <v>0</v>
      </c>
      <c r="Z195" s="397">
        <f t="shared" si="41"/>
        <v>0</v>
      </c>
      <c r="AA195" s="381" t="str">
        <f t="shared" si="34"/>
        <v>Not answered</v>
      </c>
      <c r="AB195" s="397">
        <f t="shared" si="42"/>
        <v>0</v>
      </c>
      <c r="AC195" s="397">
        <f t="shared" si="43"/>
        <v>0</v>
      </c>
      <c r="AD195" s="358">
        <v>0</v>
      </c>
      <c r="AE195" s="397">
        <f t="shared" si="44"/>
        <v>0</v>
      </c>
      <c r="AF195" s="397">
        <f t="shared" si="45"/>
        <v>0</v>
      </c>
      <c r="AG195" s="356">
        <f t="shared" si="35"/>
        <v>0</v>
      </c>
    </row>
    <row r="196" spans="1:33" x14ac:dyDescent="0.25">
      <c r="A196" s="277">
        <v>184</v>
      </c>
      <c r="B196" s="133"/>
      <c r="C196" s="133"/>
      <c r="D196" s="133"/>
      <c r="E196" s="134"/>
      <c r="F196" s="379"/>
      <c r="G196" s="155"/>
      <c r="H196" s="132">
        <v>0</v>
      </c>
      <c r="I196" s="388"/>
      <c r="J196" s="388"/>
      <c r="K196" s="380"/>
      <c r="L196" s="135"/>
      <c r="M196" s="310">
        <f>IF(G196="",0,VLOOKUP(G196,'Overview - Financial Statement'!$A$38:$B$52,2,FALSE))</f>
        <v>0</v>
      </c>
      <c r="N196" s="246">
        <f t="shared" si="36"/>
        <v>0</v>
      </c>
      <c r="O196" s="222">
        <f t="shared" si="31"/>
        <v>0</v>
      </c>
      <c r="R196" s="354" t="s">
        <v>36</v>
      </c>
      <c r="S196" s="352"/>
      <c r="T196" s="381" t="str">
        <f t="shared" si="37"/>
        <v/>
      </c>
      <c r="U196" s="355" t="str">
        <f t="shared" si="38"/>
        <v/>
      </c>
      <c r="V196" s="381" t="str">
        <f t="shared" si="39"/>
        <v/>
      </c>
      <c r="W196" s="354" t="str">
        <f t="shared" si="32"/>
        <v/>
      </c>
      <c r="X196" s="352" t="str">
        <f t="shared" si="33"/>
        <v/>
      </c>
      <c r="Y196" s="397">
        <f t="shared" si="40"/>
        <v>0</v>
      </c>
      <c r="Z196" s="397">
        <f t="shared" si="41"/>
        <v>0</v>
      </c>
      <c r="AA196" s="381" t="str">
        <f t="shared" si="34"/>
        <v>Not answered</v>
      </c>
      <c r="AB196" s="397">
        <f t="shared" si="42"/>
        <v>0</v>
      </c>
      <c r="AC196" s="397">
        <f t="shared" si="43"/>
        <v>0</v>
      </c>
      <c r="AD196" s="358">
        <v>0</v>
      </c>
      <c r="AE196" s="397">
        <f t="shared" si="44"/>
        <v>0</v>
      </c>
      <c r="AF196" s="397">
        <f t="shared" si="45"/>
        <v>0</v>
      </c>
      <c r="AG196" s="356">
        <f t="shared" si="35"/>
        <v>0</v>
      </c>
    </row>
    <row r="197" spans="1:33" x14ac:dyDescent="0.25">
      <c r="A197" s="275">
        <v>185</v>
      </c>
      <c r="B197" s="130"/>
      <c r="C197" s="130"/>
      <c r="D197" s="130"/>
      <c r="E197" s="131"/>
      <c r="F197" s="379"/>
      <c r="G197" s="155"/>
      <c r="H197" s="132">
        <v>0</v>
      </c>
      <c r="I197" s="388"/>
      <c r="J197" s="388"/>
      <c r="K197" s="380"/>
      <c r="L197" s="135"/>
      <c r="M197" s="310">
        <f>IF(G197="",0,VLOOKUP(G197,'Overview - Financial Statement'!$A$38:$B$52,2,FALSE))</f>
        <v>0</v>
      </c>
      <c r="N197" s="246">
        <f t="shared" si="36"/>
        <v>0</v>
      </c>
      <c r="O197" s="222">
        <f t="shared" si="31"/>
        <v>0</v>
      </c>
      <c r="R197" s="354" t="s">
        <v>36</v>
      </c>
      <c r="S197" s="352"/>
      <c r="T197" s="381" t="str">
        <f t="shared" si="37"/>
        <v/>
      </c>
      <c r="U197" s="355" t="str">
        <f t="shared" si="38"/>
        <v/>
      </c>
      <c r="V197" s="381" t="str">
        <f t="shared" si="39"/>
        <v/>
      </c>
      <c r="W197" s="354" t="str">
        <f t="shared" si="32"/>
        <v/>
      </c>
      <c r="X197" s="352" t="str">
        <f t="shared" si="33"/>
        <v/>
      </c>
      <c r="Y197" s="397">
        <f t="shared" si="40"/>
        <v>0</v>
      </c>
      <c r="Z197" s="397">
        <f t="shared" si="41"/>
        <v>0</v>
      </c>
      <c r="AA197" s="381" t="str">
        <f t="shared" si="34"/>
        <v>Not answered</v>
      </c>
      <c r="AB197" s="397">
        <f t="shared" si="42"/>
        <v>0</v>
      </c>
      <c r="AC197" s="397">
        <f t="shared" si="43"/>
        <v>0</v>
      </c>
      <c r="AD197" s="358">
        <v>0</v>
      </c>
      <c r="AE197" s="397">
        <f t="shared" si="44"/>
        <v>0</v>
      </c>
      <c r="AF197" s="397">
        <f t="shared" si="45"/>
        <v>0</v>
      </c>
      <c r="AG197" s="356">
        <f t="shared" si="35"/>
        <v>0</v>
      </c>
    </row>
    <row r="198" spans="1:33" x14ac:dyDescent="0.25">
      <c r="A198" s="277">
        <v>186</v>
      </c>
      <c r="B198" s="133"/>
      <c r="C198" s="133"/>
      <c r="D198" s="133"/>
      <c r="E198" s="134"/>
      <c r="F198" s="379"/>
      <c r="G198" s="155"/>
      <c r="H198" s="132">
        <v>0</v>
      </c>
      <c r="I198" s="388"/>
      <c r="J198" s="388"/>
      <c r="K198" s="380"/>
      <c r="L198" s="135"/>
      <c r="M198" s="310">
        <f>IF(G198="",0,VLOOKUP(G198,'Overview - Financial Statement'!$A$38:$B$52,2,FALSE))</f>
        <v>0</v>
      </c>
      <c r="N198" s="246">
        <f t="shared" si="36"/>
        <v>0</v>
      </c>
      <c r="O198" s="222">
        <f t="shared" si="31"/>
        <v>0</v>
      </c>
      <c r="R198" s="354" t="s">
        <v>36</v>
      </c>
      <c r="S198" s="352"/>
      <c r="T198" s="381" t="str">
        <f t="shared" si="37"/>
        <v/>
      </c>
      <c r="U198" s="355" t="str">
        <f t="shared" si="38"/>
        <v/>
      </c>
      <c r="V198" s="381" t="str">
        <f t="shared" si="39"/>
        <v/>
      </c>
      <c r="W198" s="354" t="str">
        <f t="shared" si="32"/>
        <v/>
      </c>
      <c r="X198" s="352" t="str">
        <f t="shared" si="33"/>
        <v/>
      </c>
      <c r="Y198" s="397">
        <f t="shared" si="40"/>
        <v>0</v>
      </c>
      <c r="Z198" s="397">
        <f t="shared" si="41"/>
        <v>0</v>
      </c>
      <c r="AA198" s="381" t="str">
        <f t="shared" si="34"/>
        <v>Not answered</v>
      </c>
      <c r="AB198" s="397">
        <f t="shared" si="42"/>
        <v>0</v>
      </c>
      <c r="AC198" s="397">
        <f t="shared" si="43"/>
        <v>0</v>
      </c>
      <c r="AD198" s="358">
        <v>0</v>
      </c>
      <c r="AE198" s="397">
        <f t="shared" si="44"/>
        <v>0</v>
      </c>
      <c r="AF198" s="397">
        <f t="shared" si="45"/>
        <v>0</v>
      </c>
      <c r="AG198" s="356">
        <f t="shared" si="35"/>
        <v>0</v>
      </c>
    </row>
    <row r="199" spans="1:33" x14ac:dyDescent="0.25">
      <c r="A199" s="275">
        <v>187</v>
      </c>
      <c r="B199" s="130"/>
      <c r="C199" s="130"/>
      <c r="D199" s="130"/>
      <c r="E199" s="131"/>
      <c r="F199" s="379"/>
      <c r="G199" s="155"/>
      <c r="H199" s="132">
        <v>0</v>
      </c>
      <c r="I199" s="388"/>
      <c r="J199" s="388"/>
      <c r="K199" s="380"/>
      <c r="L199" s="135"/>
      <c r="M199" s="310">
        <f>IF(G199="",0,VLOOKUP(G199,'Overview - Financial Statement'!$A$38:$B$52,2,FALSE))</f>
        <v>0</v>
      </c>
      <c r="N199" s="246">
        <f t="shared" si="36"/>
        <v>0</v>
      </c>
      <c r="O199" s="222">
        <f t="shared" si="31"/>
        <v>0</v>
      </c>
      <c r="R199" s="354" t="s">
        <v>36</v>
      </c>
      <c r="S199" s="352"/>
      <c r="T199" s="381" t="str">
        <f t="shared" si="37"/>
        <v/>
      </c>
      <c r="U199" s="355" t="str">
        <f t="shared" si="38"/>
        <v/>
      </c>
      <c r="V199" s="381" t="str">
        <f t="shared" si="39"/>
        <v/>
      </c>
      <c r="W199" s="354" t="str">
        <f t="shared" si="32"/>
        <v/>
      </c>
      <c r="X199" s="352" t="str">
        <f t="shared" si="33"/>
        <v/>
      </c>
      <c r="Y199" s="397">
        <f t="shared" si="40"/>
        <v>0</v>
      </c>
      <c r="Z199" s="397">
        <f t="shared" si="41"/>
        <v>0</v>
      </c>
      <c r="AA199" s="381" t="str">
        <f t="shared" si="34"/>
        <v>Not answered</v>
      </c>
      <c r="AB199" s="397">
        <f t="shared" si="42"/>
        <v>0</v>
      </c>
      <c r="AC199" s="397">
        <f t="shared" si="43"/>
        <v>0</v>
      </c>
      <c r="AD199" s="358">
        <v>0</v>
      </c>
      <c r="AE199" s="397">
        <f t="shared" si="44"/>
        <v>0</v>
      </c>
      <c r="AF199" s="397">
        <f t="shared" si="45"/>
        <v>0</v>
      </c>
      <c r="AG199" s="356">
        <f t="shared" si="35"/>
        <v>0</v>
      </c>
    </row>
    <row r="200" spans="1:33" x14ac:dyDescent="0.25">
      <c r="A200" s="277">
        <v>188</v>
      </c>
      <c r="B200" s="133"/>
      <c r="C200" s="133"/>
      <c r="D200" s="133"/>
      <c r="E200" s="134"/>
      <c r="F200" s="379"/>
      <c r="G200" s="155"/>
      <c r="H200" s="132">
        <v>0</v>
      </c>
      <c r="I200" s="388"/>
      <c r="J200" s="388"/>
      <c r="K200" s="380"/>
      <c r="L200" s="135"/>
      <c r="M200" s="310">
        <f>IF(G200="",0,VLOOKUP(G200,'Overview - Financial Statement'!$A$38:$B$52,2,FALSE))</f>
        <v>0</v>
      </c>
      <c r="N200" s="246">
        <f t="shared" si="36"/>
        <v>0</v>
      </c>
      <c r="O200" s="222">
        <f t="shared" si="31"/>
        <v>0</v>
      </c>
      <c r="R200" s="354" t="s">
        <v>36</v>
      </c>
      <c r="S200" s="352"/>
      <c r="T200" s="381" t="str">
        <f t="shared" si="37"/>
        <v/>
      </c>
      <c r="U200" s="355" t="str">
        <f t="shared" si="38"/>
        <v/>
      </c>
      <c r="V200" s="381" t="str">
        <f t="shared" si="39"/>
        <v/>
      </c>
      <c r="W200" s="354" t="str">
        <f t="shared" si="32"/>
        <v/>
      </c>
      <c r="X200" s="352" t="str">
        <f t="shared" si="33"/>
        <v/>
      </c>
      <c r="Y200" s="397">
        <f t="shared" si="40"/>
        <v>0</v>
      </c>
      <c r="Z200" s="397">
        <f t="shared" si="41"/>
        <v>0</v>
      </c>
      <c r="AA200" s="381" t="str">
        <f t="shared" si="34"/>
        <v>Not answered</v>
      </c>
      <c r="AB200" s="397">
        <f t="shared" si="42"/>
        <v>0</v>
      </c>
      <c r="AC200" s="397">
        <f t="shared" si="43"/>
        <v>0</v>
      </c>
      <c r="AD200" s="358">
        <v>0</v>
      </c>
      <c r="AE200" s="397">
        <f t="shared" si="44"/>
        <v>0</v>
      </c>
      <c r="AF200" s="397">
        <f t="shared" si="45"/>
        <v>0</v>
      </c>
      <c r="AG200" s="356">
        <f t="shared" si="35"/>
        <v>0</v>
      </c>
    </row>
    <row r="201" spans="1:33" x14ac:dyDescent="0.25">
      <c r="A201" s="275">
        <v>189</v>
      </c>
      <c r="B201" s="130"/>
      <c r="C201" s="130"/>
      <c r="D201" s="130"/>
      <c r="E201" s="131"/>
      <c r="F201" s="379"/>
      <c r="G201" s="155"/>
      <c r="H201" s="132">
        <v>0</v>
      </c>
      <c r="I201" s="388"/>
      <c r="J201" s="388"/>
      <c r="K201" s="380"/>
      <c r="L201" s="135"/>
      <c r="M201" s="310">
        <f>IF(G201="",0,VLOOKUP(G201,'Overview - Financial Statement'!$A$38:$B$52,2,FALSE))</f>
        <v>0</v>
      </c>
      <c r="N201" s="246">
        <f t="shared" si="36"/>
        <v>0</v>
      </c>
      <c r="O201" s="222">
        <f t="shared" si="31"/>
        <v>0</v>
      </c>
      <c r="R201" s="354" t="s">
        <v>36</v>
      </c>
      <c r="S201" s="352"/>
      <c r="T201" s="381" t="str">
        <f t="shared" si="37"/>
        <v/>
      </c>
      <c r="U201" s="355" t="str">
        <f t="shared" si="38"/>
        <v/>
      </c>
      <c r="V201" s="381" t="str">
        <f t="shared" si="39"/>
        <v/>
      </c>
      <c r="W201" s="354" t="str">
        <f t="shared" si="32"/>
        <v/>
      </c>
      <c r="X201" s="352" t="str">
        <f t="shared" si="33"/>
        <v/>
      </c>
      <c r="Y201" s="397">
        <f t="shared" si="40"/>
        <v>0</v>
      </c>
      <c r="Z201" s="397">
        <f t="shared" si="41"/>
        <v>0</v>
      </c>
      <c r="AA201" s="381" t="str">
        <f t="shared" si="34"/>
        <v>Not answered</v>
      </c>
      <c r="AB201" s="397">
        <f t="shared" si="42"/>
        <v>0</v>
      </c>
      <c r="AC201" s="397">
        <f t="shared" si="43"/>
        <v>0</v>
      </c>
      <c r="AD201" s="358">
        <v>0</v>
      </c>
      <c r="AE201" s="397">
        <f t="shared" si="44"/>
        <v>0</v>
      </c>
      <c r="AF201" s="397">
        <f t="shared" si="45"/>
        <v>0</v>
      </c>
      <c r="AG201" s="356">
        <f t="shared" si="35"/>
        <v>0</v>
      </c>
    </row>
    <row r="202" spans="1:33" x14ac:dyDescent="0.25">
      <c r="A202" s="277">
        <v>190</v>
      </c>
      <c r="B202" s="133"/>
      <c r="C202" s="133"/>
      <c r="D202" s="133"/>
      <c r="E202" s="134"/>
      <c r="F202" s="379"/>
      <c r="G202" s="155"/>
      <c r="H202" s="132">
        <v>0</v>
      </c>
      <c r="I202" s="388"/>
      <c r="J202" s="388"/>
      <c r="K202" s="380"/>
      <c r="L202" s="135"/>
      <c r="M202" s="310">
        <f>IF(G202="",0,VLOOKUP(G202,'Overview - Financial Statement'!$A$38:$B$52,2,FALSE))</f>
        <v>0</v>
      </c>
      <c r="N202" s="246">
        <f t="shared" si="36"/>
        <v>0</v>
      </c>
      <c r="O202" s="222">
        <f t="shared" si="31"/>
        <v>0</v>
      </c>
      <c r="R202" s="354" t="s">
        <v>36</v>
      </c>
      <c r="S202" s="352"/>
      <c r="T202" s="381" t="str">
        <f t="shared" si="37"/>
        <v/>
      </c>
      <c r="U202" s="355" t="str">
        <f t="shared" si="38"/>
        <v/>
      </c>
      <c r="V202" s="381" t="str">
        <f t="shared" si="39"/>
        <v/>
      </c>
      <c r="W202" s="354" t="str">
        <f t="shared" si="32"/>
        <v/>
      </c>
      <c r="X202" s="352" t="str">
        <f t="shared" si="33"/>
        <v/>
      </c>
      <c r="Y202" s="397">
        <f t="shared" si="40"/>
        <v>0</v>
      </c>
      <c r="Z202" s="397">
        <f t="shared" si="41"/>
        <v>0</v>
      </c>
      <c r="AA202" s="381" t="str">
        <f t="shared" si="34"/>
        <v>Not answered</v>
      </c>
      <c r="AB202" s="397">
        <f t="shared" si="42"/>
        <v>0</v>
      </c>
      <c r="AC202" s="397">
        <f t="shared" si="43"/>
        <v>0</v>
      </c>
      <c r="AD202" s="358">
        <v>0</v>
      </c>
      <c r="AE202" s="397">
        <f t="shared" si="44"/>
        <v>0</v>
      </c>
      <c r="AF202" s="397">
        <f t="shared" si="45"/>
        <v>0</v>
      </c>
      <c r="AG202" s="356">
        <f t="shared" si="35"/>
        <v>0</v>
      </c>
    </row>
    <row r="203" spans="1:33" x14ac:dyDescent="0.25">
      <c r="A203" s="275">
        <v>191</v>
      </c>
      <c r="B203" s="130"/>
      <c r="C203" s="130"/>
      <c r="D203" s="130"/>
      <c r="E203" s="131"/>
      <c r="F203" s="379"/>
      <c r="G203" s="155"/>
      <c r="H203" s="132">
        <v>0</v>
      </c>
      <c r="I203" s="388"/>
      <c r="J203" s="388"/>
      <c r="K203" s="380"/>
      <c r="L203" s="135"/>
      <c r="M203" s="310">
        <f>IF(G203="",0,VLOOKUP(G203,'Overview - Financial Statement'!$A$38:$B$52,2,FALSE))</f>
        <v>0</v>
      </c>
      <c r="N203" s="246">
        <f t="shared" si="36"/>
        <v>0</v>
      </c>
      <c r="O203" s="222">
        <f t="shared" si="31"/>
        <v>0</v>
      </c>
      <c r="R203" s="354" t="s">
        <v>36</v>
      </c>
      <c r="S203" s="352"/>
      <c r="T203" s="381" t="str">
        <f t="shared" si="37"/>
        <v/>
      </c>
      <c r="U203" s="355" t="str">
        <f t="shared" si="38"/>
        <v/>
      </c>
      <c r="V203" s="381" t="str">
        <f t="shared" si="39"/>
        <v/>
      </c>
      <c r="W203" s="354" t="str">
        <f t="shared" si="32"/>
        <v/>
      </c>
      <c r="X203" s="352" t="str">
        <f t="shared" si="33"/>
        <v/>
      </c>
      <c r="Y203" s="397">
        <f t="shared" si="40"/>
        <v>0</v>
      </c>
      <c r="Z203" s="397">
        <f t="shared" si="41"/>
        <v>0</v>
      </c>
      <c r="AA203" s="381" t="str">
        <f t="shared" si="34"/>
        <v>Not answered</v>
      </c>
      <c r="AB203" s="397">
        <f t="shared" si="42"/>
        <v>0</v>
      </c>
      <c r="AC203" s="397">
        <f t="shared" si="43"/>
        <v>0</v>
      </c>
      <c r="AD203" s="358">
        <v>0</v>
      </c>
      <c r="AE203" s="397">
        <f t="shared" si="44"/>
        <v>0</v>
      </c>
      <c r="AF203" s="397">
        <f t="shared" si="45"/>
        <v>0</v>
      </c>
      <c r="AG203" s="356">
        <f t="shared" si="35"/>
        <v>0</v>
      </c>
    </row>
    <row r="204" spans="1:33" x14ac:dyDescent="0.25">
      <c r="A204" s="277">
        <v>192</v>
      </c>
      <c r="B204" s="133"/>
      <c r="C204" s="133"/>
      <c r="D204" s="133"/>
      <c r="E204" s="134"/>
      <c r="F204" s="379"/>
      <c r="G204" s="155"/>
      <c r="H204" s="132">
        <v>0</v>
      </c>
      <c r="I204" s="388"/>
      <c r="J204" s="388"/>
      <c r="K204" s="380"/>
      <c r="L204" s="135"/>
      <c r="M204" s="310">
        <f>IF(G204="",0,VLOOKUP(G204,'Overview - Financial Statement'!$A$38:$B$52,2,FALSE))</f>
        <v>0</v>
      </c>
      <c r="N204" s="246">
        <f t="shared" si="36"/>
        <v>0</v>
      </c>
      <c r="O204" s="222">
        <f t="shared" si="31"/>
        <v>0</v>
      </c>
      <c r="R204" s="354" t="s">
        <v>36</v>
      </c>
      <c r="S204" s="352"/>
      <c r="T204" s="381" t="str">
        <f t="shared" si="37"/>
        <v/>
      </c>
      <c r="U204" s="355" t="str">
        <f t="shared" si="38"/>
        <v/>
      </c>
      <c r="V204" s="381" t="str">
        <f t="shared" si="39"/>
        <v/>
      </c>
      <c r="W204" s="354" t="str">
        <f t="shared" si="32"/>
        <v/>
      </c>
      <c r="X204" s="352" t="str">
        <f t="shared" si="33"/>
        <v/>
      </c>
      <c r="Y204" s="397">
        <f t="shared" si="40"/>
        <v>0</v>
      </c>
      <c r="Z204" s="397">
        <f t="shared" si="41"/>
        <v>0</v>
      </c>
      <c r="AA204" s="381" t="str">
        <f t="shared" si="34"/>
        <v>Not answered</v>
      </c>
      <c r="AB204" s="397">
        <f t="shared" si="42"/>
        <v>0</v>
      </c>
      <c r="AC204" s="397">
        <f t="shared" si="43"/>
        <v>0</v>
      </c>
      <c r="AD204" s="358">
        <v>0</v>
      </c>
      <c r="AE204" s="397">
        <f t="shared" si="44"/>
        <v>0</v>
      </c>
      <c r="AF204" s="397">
        <f t="shared" si="45"/>
        <v>0</v>
      </c>
      <c r="AG204" s="356">
        <f t="shared" si="35"/>
        <v>0</v>
      </c>
    </row>
    <row r="205" spans="1:33" x14ac:dyDescent="0.25">
      <c r="A205" s="275">
        <v>193</v>
      </c>
      <c r="B205" s="130"/>
      <c r="C205" s="130"/>
      <c r="D205" s="130"/>
      <c r="E205" s="131"/>
      <c r="F205" s="379"/>
      <c r="G205" s="155"/>
      <c r="H205" s="132">
        <v>0</v>
      </c>
      <c r="I205" s="388"/>
      <c r="J205" s="388"/>
      <c r="K205" s="380"/>
      <c r="L205" s="135"/>
      <c r="M205" s="310">
        <f>IF(G205="",0,VLOOKUP(G205,'Overview - Financial Statement'!$A$38:$B$52,2,FALSE))</f>
        <v>0</v>
      </c>
      <c r="N205" s="246">
        <f t="shared" si="36"/>
        <v>0</v>
      </c>
      <c r="O205" s="222">
        <f t="shared" ref="O205:O232" si="46">IF(K205="YES",N205,0)</f>
        <v>0</v>
      </c>
      <c r="R205" s="354" t="s">
        <v>36</v>
      </c>
      <c r="S205" s="352"/>
      <c r="T205" s="381" t="str">
        <f t="shared" si="37"/>
        <v/>
      </c>
      <c r="U205" s="355" t="str">
        <f t="shared" si="38"/>
        <v/>
      </c>
      <c r="V205" s="381" t="str">
        <f t="shared" si="39"/>
        <v/>
      </c>
      <c r="W205" s="354" t="str">
        <f t="shared" ref="W205:W232" si="47">IF(G205="","",G205)</f>
        <v/>
      </c>
      <c r="X205" s="352" t="str">
        <f t="shared" ref="X205:X232" si="48">IF(G205="","",IF(HLOOKUP(G205,$S$4:$AG$5,2,FALSE)="",M205,IF(M205&lt;&gt;HLOOKUP(G205,$S$4:$AG$5,2,FALSE),HLOOKUP(G205,$S$4:$AG$5,2,FALSE),M205)))</f>
        <v/>
      </c>
      <c r="Y205" s="397">
        <f t="shared" si="40"/>
        <v>0</v>
      </c>
      <c r="Z205" s="397">
        <f t="shared" si="41"/>
        <v>0</v>
      </c>
      <c r="AA205" s="381" t="str">
        <f t="shared" ref="AA205:AA232" si="49">IF(F205="","Not answered",IF(F205="No",Y205,0))</f>
        <v>Not answered</v>
      </c>
      <c r="AB205" s="397">
        <f t="shared" si="42"/>
        <v>0</v>
      </c>
      <c r="AC205" s="397">
        <f t="shared" si="43"/>
        <v>0</v>
      </c>
      <c r="AD205" s="358">
        <v>0</v>
      </c>
      <c r="AE205" s="397">
        <f t="shared" si="44"/>
        <v>0</v>
      </c>
      <c r="AF205" s="397">
        <f t="shared" si="45"/>
        <v>0</v>
      </c>
      <c r="AG205" s="356">
        <f t="shared" ref="AG205:AG232" si="50">IF(K205="YES",Y205,0)</f>
        <v>0</v>
      </c>
    </row>
    <row r="206" spans="1:33" x14ac:dyDescent="0.25">
      <c r="A206" s="277">
        <v>194</v>
      </c>
      <c r="B206" s="133"/>
      <c r="C206" s="133"/>
      <c r="D206" s="133"/>
      <c r="E206" s="134"/>
      <c r="F206" s="379"/>
      <c r="G206" s="155"/>
      <c r="H206" s="132">
        <v>0</v>
      </c>
      <c r="I206" s="388"/>
      <c r="J206" s="388"/>
      <c r="K206" s="380"/>
      <c r="L206" s="135"/>
      <c r="M206" s="310">
        <f>IF(G206="",0,VLOOKUP(G206,'Overview - Financial Statement'!$A$38:$B$52,2,FALSE))</f>
        <v>0</v>
      </c>
      <c r="N206" s="246">
        <f t="shared" ref="N206:N232" si="51">IF(M206=0,0,H206/M206)</f>
        <v>0</v>
      </c>
      <c r="O206" s="222">
        <f t="shared" si="46"/>
        <v>0</v>
      </c>
      <c r="R206" s="354" t="s">
        <v>36</v>
      </c>
      <c r="S206" s="352"/>
      <c r="T206" s="381" t="str">
        <f t="shared" ref="T206:T232" si="52">IF(N206=0,"",IF(E206="","CHECK DATES","OK"))</f>
        <v/>
      </c>
      <c r="U206" s="355" t="str">
        <f t="shared" ref="U206:U232" si="53">IF(E206="","",IF(E206-(I206)&lt;0,"a posteriori ?","OK"))</f>
        <v/>
      </c>
      <c r="V206" s="381" t="str">
        <f t="shared" ref="V206:V232" si="54">IF(N206=0,"",(IF(OR(I206&lt;=($E$4-1),I206&gt;=($G$4+1),J206&lt;=($E$4-1),J206&gt;=($G$4+1)),"CHECK DATES","OK")))</f>
        <v/>
      </c>
      <c r="W206" s="354" t="str">
        <f t="shared" si="47"/>
        <v/>
      </c>
      <c r="X206" s="352" t="str">
        <f t="shared" si="48"/>
        <v/>
      </c>
      <c r="Y206" s="397">
        <f t="shared" ref="Y206:Y232" si="55">IF(M206=0,0,IF(X206=1,N206,H206/X206))</f>
        <v>0</v>
      </c>
      <c r="Z206" s="397">
        <f t="shared" ref="Z206:Z232" si="56">IF(Y206="",0,IF(X206=1,0,Y206-N206))</f>
        <v>0</v>
      </c>
      <c r="AA206" s="381" t="str">
        <f t="shared" si="49"/>
        <v>Not answered</v>
      </c>
      <c r="AB206" s="397">
        <f t="shared" ref="AB206:AB232" si="57">IF(AA206="Not answered",Y206,"")</f>
        <v>0</v>
      </c>
      <c r="AC206" s="397">
        <f t="shared" ref="AC206:AC232" si="58">IF(OR(R206="NO",V206="CHECK DATES"),Y206,0)</f>
        <v>0</v>
      </c>
      <c r="AD206" s="358">
        <v>0</v>
      </c>
      <c r="AE206" s="397">
        <f t="shared" ref="AE206:AE232" si="59">IF(OR(R206="NO",AC206&gt;0,AD206&gt;0)*(AND(OR(K206="NO",K206=""))),SUM(AC206:AD206),0)</f>
        <v>0</v>
      </c>
      <c r="AF206" s="397">
        <f t="shared" ref="AF206:AF232" si="60">IF(OR(R206="NO",AC206&gt;0,AD206&gt;0)*(AND(OR(K206="YES"))),SUM(AC206:AD206),0)</f>
        <v>0</v>
      </c>
      <c r="AG206" s="356">
        <f t="shared" si="50"/>
        <v>0</v>
      </c>
    </row>
    <row r="207" spans="1:33" x14ac:dyDescent="0.25">
      <c r="A207" s="275">
        <v>195</v>
      </c>
      <c r="B207" s="130"/>
      <c r="C207" s="130"/>
      <c r="D207" s="130"/>
      <c r="E207" s="131"/>
      <c r="F207" s="379"/>
      <c r="G207" s="155"/>
      <c r="H207" s="132">
        <v>0</v>
      </c>
      <c r="I207" s="388"/>
      <c r="J207" s="388"/>
      <c r="K207" s="380"/>
      <c r="L207" s="135"/>
      <c r="M207" s="310">
        <f>IF(G207="",0,VLOOKUP(G207,'Overview - Financial Statement'!$A$38:$B$52,2,FALSE))</f>
        <v>0</v>
      </c>
      <c r="N207" s="246">
        <f t="shared" si="51"/>
        <v>0</v>
      </c>
      <c r="O207" s="222">
        <f t="shared" si="46"/>
        <v>0</v>
      </c>
      <c r="R207" s="354" t="s">
        <v>36</v>
      </c>
      <c r="S207" s="352"/>
      <c r="T207" s="381" t="str">
        <f t="shared" si="52"/>
        <v/>
      </c>
      <c r="U207" s="355" t="str">
        <f t="shared" si="53"/>
        <v/>
      </c>
      <c r="V207" s="381" t="str">
        <f t="shared" si="54"/>
        <v/>
      </c>
      <c r="W207" s="354" t="str">
        <f t="shared" si="47"/>
        <v/>
      </c>
      <c r="X207" s="352" t="str">
        <f t="shared" si="48"/>
        <v/>
      </c>
      <c r="Y207" s="397">
        <f t="shared" si="55"/>
        <v>0</v>
      </c>
      <c r="Z207" s="397">
        <f t="shared" si="56"/>
        <v>0</v>
      </c>
      <c r="AA207" s="381" t="str">
        <f t="shared" si="49"/>
        <v>Not answered</v>
      </c>
      <c r="AB207" s="397">
        <f t="shared" si="57"/>
        <v>0</v>
      </c>
      <c r="AC207" s="397">
        <f t="shared" si="58"/>
        <v>0</v>
      </c>
      <c r="AD207" s="358">
        <v>0</v>
      </c>
      <c r="AE207" s="397">
        <f t="shared" si="59"/>
        <v>0</v>
      </c>
      <c r="AF207" s="397">
        <f t="shared" si="60"/>
        <v>0</v>
      </c>
      <c r="AG207" s="356">
        <f t="shared" si="50"/>
        <v>0</v>
      </c>
    </row>
    <row r="208" spans="1:33" x14ac:dyDescent="0.25">
      <c r="A208" s="277">
        <v>196</v>
      </c>
      <c r="B208" s="133"/>
      <c r="C208" s="133"/>
      <c r="D208" s="133"/>
      <c r="E208" s="134"/>
      <c r="F208" s="379"/>
      <c r="G208" s="155"/>
      <c r="H208" s="132">
        <v>0</v>
      </c>
      <c r="I208" s="388"/>
      <c r="J208" s="388"/>
      <c r="K208" s="380"/>
      <c r="L208" s="135"/>
      <c r="M208" s="310">
        <f>IF(G208="",0,VLOOKUP(G208,'Overview - Financial Statement'!$A$38:$B$52,2,FALSE))</f>
        <v>0</v>
      </c>
      <c r="N208" s="246">
        <f t="shared" si="51"/>
        <v>0</v>
      </c>
      <c r="O208" s="222">
        <f t="shared" si="46"/>
        <v>0</v>
      </c>
      <c r="R208" s="354" t="s">
        <v>36</v>
      </c>
      <c r="S208" s="352"/>
      <c r="T208" s="381" t="str">
        <f t="shared" si="52"/>
        <v/>
      </c>
      <c r="U208" s="355" t="str">
        <f t="shared" si="53"/>
        <v/>
      </c>
      <c r="V208" s="381" t="str">
        <f t="shared" si="54"/>
        <v/>
      </c>
      <c r="W208" s="354" t="str">
        <f t="shared" si="47"/>
        <v/>
      </c>
      <c r="X208" s="352" t="str">
        <f t="shared" si="48"/>
        <v/>
      </c>
      <c r="Y208" s="397">
        <f t="shared" si="55"/>
        <v>0</v>
      </c>
      <c r="Z208" s="397">
        <f t="shared" si="56"/>
        <v>0</v>
      </c>
      <c r="AA208" s="381" t="str">
        <f t="shared" si="49"/>
        <v>Not answered</v>
      </c>
      <c r="AB208" s="397">
        <f t="shared" si="57"/>
        <v>0</v>
      </c>
      <c r="AC208" s="397">
        <f t="shared" si="58"/>
        <v>0</v>
      </c>
      <c r="AD208" s="358">
        <v>0</v>
      </c>
      <c r="AE208" s="397">
        <f t="shared" si="59"/>
        <v>0</v>
      </c>
      <c r="AF208" s="397">
        <f t="shared" si="60"/>
        <v>0</v>
      </c>
      <c r="AG208" s="356">
        <f t="shared" si="50"/>
        <v>0</v>
      </c>
    </row>
    <row r="209" spans="1:33" x14ac:dyDescent="0.25">
      <c r="A209" s="275">
        <v>197</v>
      </c>
      <c r="B209" s="130"/>
      <c r="C209" s="130"/>
      <c r="D209" s="130"/>
      <c r="E209" s="131"/>
      <c r="F209" s="379"/>
      <c r="G209" s="155"/>
      <c r="H209" s="132">
        <v>0</v>
      </c>
      <c r="I209" s="388"/>
      <c r="J209" s="388"/>
      <c r="K209" s="380"/>
      <c r="L209" s="135"/>
      <c r="M209" s="310">
        <f>IF(G209="",0,VLOOKUP(G209,'Overview - Financial Statement'!$A$38:$B$52,2,FALSE))</f>
        <v>0</v>
      </c>
      <c r="N209" s="246">
        <f t="shared" si="51"/>
        <v>0</v>
      </c>
      <c r="O209" s="222">
        <f t="shared" si="46"/>
        <v>0</v>
      </c>
      <c r="R209" s="354" t="s">
        <v>36</v>
      </c>
      <c r="S209" s="352"/>
      <c r="T209" s="381" t="str">
        <f t="shared" si="52"/>
        <v/>
      </c>
      <c r="U209" s="355" t="str">
        <f t="shared" si="53"/>
        <v/>
      </c>
      <c r="V209" s="381" t="str">
        <f t="shared" si="54"/>
        <v/>
      </c>
      <c r="W209" s="354" t="str">
        <f t="shared" si="47"/>
        <v/>
      </c>
      <c r="X209" s="352" t="str">
        <f t="shared" si="48"/>
        <v/>
      </c>
      <c r="Y209" s="397">
        <f t="shared" si="55"/>
        <v>0</v>
      </c>
      <c r="Z209" s="397">
        <f t="shared" si="56"/>
        <v>0</v>
      </c>
      <c r="AA209" s="381" t="str">
        <f t="shared" si="49"/>
        <v>Not answered</v>
      </c>
      <c r="AB209" s="397">
        <f t="shared" si="57"/>
        <v>0</v>
      </c>
      <c r="AC209" s="397">
        <f t="shared" si="58"/>
        <v>0</v>
      </c>
      <c r="AD209" s="358">
        <v>0</v>
      </c>
      <c r="AE209" s="397">
        <f t="shared" si="59"/>
        <v>0</v>
      </c>
      <c r="AF209" s="397">
        <f t="shared" si="60"/>
        <v>0</v>
      </c>
      <c r="AG209" s="356">
        <f t="shared" si="50"/>
        <v>0</v>
      </c>
    </row>
    <row r="210" spans="1:33" x14ac:dyDescent="0.25">
      <c r="A210" s="277">
        <v>198</v>
      </c>
      <c r="B210" s="133"/>
      <c r="C210" s="133"/>
      <c r="D210" s="133"/>
      <c r="E210" s="134"/>
      <c r="F210" s="379"/>
      <c r="G210" s="155"/>
      <c r="H210" s="132">
        <v>0</v>
      </c>
      <c r="I210" s="388"/>
      <c r="J210" s="388"/>
      <c r="K210" s="380"/>
      <c r="L210" s="135"/>
      <c r="M210" s="310">
        <f>IF(G210="",0,VLOOKUP(G210,'Overview - Financial Statement'!$A$38:$B$52,2,FALSE))</f>
        <v>0</v>
      </c>
      <c r="N210" s="246">
        <f t="shared" si="51"/>
        <v>0</v>
      </c>
      <c r="O210" s="222">
        <f t="shared" si="46"/>
        <v>0</v>
      </c>
      <c r="R210" s="354" t="s">
        <v>36</v>
      </c>
      <c r="S210" s="352"/>
      <c r="T210" s="381" t="str">
        <f t="shared" si="52"/>
        <v/>
      </c>
      <c r="U210" s="355" t="str">
        <f t="shared" si="53"/>
        <v/>
      </c>
      <c r="V210" s="381" t="str">
        <f t="shared" si="54"/>
        <v/>
      </c>
      <c r="W210" s="354" t="str">
        <f t="shared" si="47"/>
        <v/>
      </c>
      <c r="X210" s="352" t="str">
        <f t="shared" si="48"/>
        <v/>
      </c>
      <c r="Y210" s="397">
        <f t="shared" si="55"/>
        <v>0</v>
      </c>
      <c r="Z210" s="397">
        <f t="shared" si="56"/>
        <v>0</v>
      </c>
      <c r="AA210" s="381" t="str">
        <f t="shared" si="49"/>
        <v>Not answered</v>
      </c>
      <c r="AB210" s="397">
        <f t="shared" si="57"/>
        <v>0</v>
      </c>
      <c r="AC210" s="397">
        <f t="shared" si="58"/>
        <v>0</v>
      </c>
      <c r="AD210" s="358">
        <v>0</v>
      </c>
      <c r="AE210" s="397">
        <f t="shared" si="59"/>
        <v>0</v>
      </c>
      <c r="AF210" s="397">
        <f t="shared" si="60"/>
        <v>0</v>
      </c>
      <c r="AG210" s="356">
        <f t="shared" si="50"/>
        <v>0</v>
      </c>
    </row>
    <row r="211" spans="1:33" x14ac:dyDescent="0.25">
      <c r="A211" s="275">
        <v>199</v>
      </c>
      <c r="B211" s="130"/>
      <c r="C211" s="130"/>
      <c r="D211" s="130"/>
      <c r="E211" s="131"/>
      <c r="F211" s="379"/>
      <c r="G211" s="155"/>
      <c r="H211" s="132">
        <v>0</v>
      </c>
      <c r="I211" s="388"/>
      <c r="J211" s="388"/>
      <c r="K211" s="380"/>
      <c r="L211" s="135"/>
      <c r="M211" s="310">
        <f>IF(G211="",0,VLOOKUP(G211,'Overview - Financial Statement'!$A$38:$B$52,2,FALSE))</f>
        <v>0</v>
      </c>
      <c r="N211" s="246">
        <f t="shared" si="51"/>
        <v>0</v>
      </c>
      <c r="O211" s="222">
        <f t="shared" si="46"/>
        <v>0</v>
      </c>
      <c r="R211" s="354" t="s">
        <v>36</v>
      </c>
      <c r="S211" s="352"/>
      <c r="T211" s="381" t="str">
        <f t="shared" si="52"/>
        <v/>
      </c>
      <c r="U211" s="355" t="str">
        <f t="shared" si="53"/>
        <v/>
      </c>
      <c r="V211" s="381" t="str">
        <f t="shared" si="54"/>
        <v/>
      </c>
      <c r="W211" s="354" t="str">
        <f t="shared" si="47"/>
        <v/>
      </c>
      <c r="X211" s="352" t="str">
        <f t="shared" si="48"/>
        <v/>
      </c>
      <c r="Y211" s="397">
        <f t="shared" si="55"/>
        <v>0</v>
      </c>
      <c r="Z211" s="397">
        <f t="shared" si="56"/>
        <v>0</v>
      </c>
      <c r="AA211" s="381" t="str">
        <f t="shared" si="49"/>
        <v>Not answered</v>
      </c>
      <c r="AB211" s="397">
        <f t="shared" si="57"/>
        <v>0</v>
      </c>
      <c r="AC211" s="397">
        <f t="shared" si="58"/>
        <v>0</v>
      </c>
      <c r="AD211" s="358">
        <v>0</v>
      </c>
      <c r="AE211" s="397">
        <f t="shared" si="59"/>
        <v>0</v>
      </c>
      <c r="AF211" s="397">
        <f t="shared" si="60"/>
        <v>0</v>
      </c>
      <c r="AG211" s="356">
        <f t="shared" si="50"/>
        <v>0</v>
      </c>
    </row>
    <row r="212" spans="1:33" x14ac:dyDescent="0.25">
      <c r="A212" s="277">
        <v>200</v>
      </c>
      <c r="B212" s="133"/>
      <c r="C212" s="133"/>
      <c r="D212" s="133"/>
      <c r="E212" s="134"/>
      <c r="F212" s="379"/>
      <c r="G212" s="155"/>
      <c r="H212" s="132">
        <v>0</v>
      </c>
      <c r="I212" s="388"/>
      <c r="J212" s="388"/>
      <c r="K212" s="380"/>
      <c r="L212" s="135"/>
      <c r="M212" s="310">
        <f>IF(G212="",0,VLOOKUP(G212,'Overview - Financial Statement'!$A$38:$B$52,2,FALSE))</f>
        <v>0</v>
      </c>
      <c r="N212" s="246">
        <f t="shared" si="51"/>
        <v>0</v>
      </c>
      <c r="O212" s="222">
        <f t="shared" si="46"/>
        <v>0</v>
      </c>
      <c r="R212" s="354" t="s">
        <v>36</v>
      </c>
      <c r="S212" s="352"/>
      <c r="T212" s="381" t="str">
        <f t="shared" si="52"/>
        <v/>
      </c>
      <c r="U212" s="355" t="str">
        <f t="shared" si="53"/>
        <v/>
      </c>
      <c r="V212" s="381" t="str">
        <f t="shared" si="54"/>
        <v/>
      </c>
      <c r="W212" s="354" t="str">
        <f t="shared" si="47"/>
        <v/>
      </c>
      <c r="X212" s="352" t="str">
        <f t="shared" si="48"/>
        <v/>
      </c>
      <c r="Y212" s="397">
        <f t="shared" si="55"/>
        <v>0</v>
      </c>
      <c r="Z212" s="397">
        <f t="shared" si="56"/>
        <v>0</v>
      </c>
      <c r="AA212" s="381" t="str">
        <f t="shared" si="49"/>
        <v>Not answered</v>
      </c>
      <c r="AB212" s="397">
        <f t="shared" si="57"/>
        <v>0</v>
      </c>
      <c r="AC212" s="397">
        <f t="shared" si="58"/>
        <v>0</v>
      </c>
      <c r="AD212" s="358">
        <v>0</v>
      </c>
      <c r="AE212" s="397">
        <f t="shared" si="59"/>
        <v>0</v>
      </c>
      <c r="AF212" s="397">
        <f t="shared" si="60"/>
        <v>0</v>
      </c>
      <c r="AG212" s="356">
        <f t="shared" si="50"/>
        <v>0</v>
      </c>
    </row>
    <row r="213" spans="1:33" x14ac:dyDescent="0.25">
      <c r="A213" s="275">
        <v>201</v>
      </c>
      <c r="B213" s="130"/>
      <c r="C213" s="130"/>
      <c r="D213" s="130"/>
      <c r="E213" s="131"/>
      <c r="F213" s="379"/>
      <c r="G213" s="155"/>
      <c r="H213" s="132">
        <v>0</v>
      </c>
      <c r="I213" s="388"/>
      <c r="J213" s="388"/>
      <c r="K213" s="380"/>
      <c r="L213" s="135"/>
      <c r="M213" s="310">
        <f>IF(G213="",0,VLOOKUP(G213,'Overview - Financial Statement'!$A$38:$B$52,2,FALSE))</f>
        <v>0</v>
      </c>
      <c r="N213" s="246">
        <f t="shared" si="51"/>
        <v>0</v>
      </c>
      <c r="O213" s="222">
        <f t="shared" si="46"/>
        <v>0</v>
      </c>
      <c r="R213" s="354" t="s">
        <v>36</v>
      </c>
      <c r="S213" s="352"/>
      <c r="T213" s="381" t="str">
        <f t="shared" si="52"/>
        <v/>
      </c>
      <c r="U213" s="355" t="str">
        <f t="shared" si="53"/>
        <v/>
      </c>
      <c r="V213" s="381" t="str">
        <f t="shared" si="54"/>
        <v/>
      </c>
      <c r="W213" s="354" t="str">
        <f t="shared" si="47"/>
        <v/>
      </c>
      <c r="X213" s="352" t="str">
        <f t="shared" si="48"/>
        <v/>
      </c>
      <c r="Y213" s="397">
        <f t="shared" si="55"/>
        <v>0</v>
      </c>
      <c r="Z213" s="397">
        <f t="shared" si="56"/>
        <v>0</v>
      </c>
      <c r="AA213" s="381" t="str">
        <f t="shared" si="49"/>
        <v>Not answered</v>
      </c>
      <c r="AB213" s="397">
        <f t="shared" si="57"/>
        <v>0</v>
      </c>
      <c r="AC213" s="397">
        <f t="shared" si="58"/>
        <v>0</v>
      </c>
      <c r="AD213" s="358">
        <v>0</v>
      </c>
      <c r="AE213" s="397">
        <f t="shared" si="59"/>
        <v>0</v>
      </c>
      <c r="AF213" s="397">
        <f t="shared" si="60"/>
        <v>0</v>
      </c>
      <c r="AG213" s="356">
        <f t="shared" si="50"/>
        <v>0</v>
      </c>
    </row>
    <row r="214" spans="1:33" x14ac:dyDescent="0.25">
      <c r="A214" s="277">
        <v>202</v>
      </c>
      <c r="B214" s="133"/>
      <c r="C214" s="133"/>
      <c r="D214" s="133"/>
      <c r="E214" s="134"/>
      <c r="F214" s="379"/>
      <c r="G214" s="155"/>
      <c r="H214" s="132">
        <v>0</v>
      </c>
      <c r="I214" s="388"/>
      <c r="J214" s="388"/>
      <c r="K214" s="380"/>
      <c r="L214" s="135"/>
      <c r="M214" s="310">
        <f>IF(G214="",0,VLOOKUP(G214,'Overview - Financial Statement'!$A$38:$B$52,2,FALSE))</f>
        <v>0</v>
      </c>
      <c r="N214" s="246">
        <f t="shared" si="51"/>
        <v>0</v>
      </c>
      <c r="O214" s="222">
        <f t="shared" si="46"/>
        <v>0</v>
      </c>
      <c r="R214" s="354" t="s">
        <v>36</v>
      </c>
      <c r="S214" s="352"/>
      <c r="T214" s="381" t="str">
        <f t="shared" si="52"/>
        <v/>
      </c>
      <c r="U214" s="355" t="str">
        <f t="shared" si="53"/>
        <v/>
      </c>
      <c r="V214" s="381" t="str">
        <f t="shared" si="54"/>
        <v/>
      </c>
      <c r="W214" s="354" t="str">
        <f t="shared" si="47"/>
        <v/>
      </c>
      <c r="X214" s="352" t="str">
        <f t="shared" si="48"/>
        <v/>
      </c>
      <c r="Y214" s="397">
        <f t="shared" si="55"/>
        <v>0</v>
      </c>
      <c r="Z214" s="397">
        <f t="shared" si="56"/>
        <v>0</v>
      </c>
      <c r="AA214" s="381" t="str">
        <f t="shared" si="49"/>
        <v>Not answered</v>
      </c>
      <c r="AB214" s="397">
        <f t="shared" si="57"/>
        <v>0</v>
      </c>
      <c r="AC214" s="397">
        <f t="shared" si="58"/>
        <v>0</v>
      </c>
      <c r="AD214" s="358">
        <v>0</v>
      </c>
      <c r="AE214" s="397">
        <f t="shared" si="59"/>
        <v>0</v>
      </c>
      <c r="AF214" s="397">
        <f t="shared" si="60"/>
        <v>0</v>
      </c>
      <c r="AG214" s="356">
        <f t="shared" si="50"/>
        <v>0</v>
      </c>
    </row>
    <row r="215" spans="1:33" x14ac:dyDescent="0.25">
      <c r="A215" s="275">
        <v>203</v>
      </c>
      <c r="B215" s="130"/>
      <c r="C215" s="130"/>
      <c r="D215" s="130"/>
      <c r="E215" s="131"/>
      <c r="F215" s="379"/>
      <c r="G215" s="155"/>
      <c r="H215" s="132">
        <v>0</v>
      </c>
      <c r="I215" s="388"/>
      <c r="J215" s="388"/>
      <c r="K215" s="380"/>
      <c r="L215" s="135"/>
      <c r="M215" s="310">
        <f>IF(G215="",0,VLOOKUP(G215,'Overview - Financial Statement'!$A$38:$B$52,2,FALSE))</f>
        <v>0</v>
      </c>
      <c r="N215" s="246">
        <f t="shared" si="51"/>
        <v>0</v>
      </c>
      <c r="O215" s="222">
        <f t="shared" si="46"/>
        <v>0</v>
      </c>
      <c r="R215" s="354" t="s">
        <v>36</v>
      </c>
      <c r="S215" s="352"/>
      <c r="T215" s="381" t="str">
        <f t="shared" si="52"/>
        <v/>
      </c>
      <c r="U215" s="355" t="str">
        <f t="shared" si="53"/>
        <v/>
      </c>
      <c r="V215" s="381" t="str">
        <f t="shared" si="54"/>
        <v/>
      </c>
      <c r="W215" s="354" t="str">
        <f t="shared" si="47"/>
        <v/>
      </c>
      <c r="X215" s="352" t="str">
        <f t="shared" si="48"/>
        <v/>
      </c>
      <c r="Y215" s="397">
        <f t="shared" si="55"/>
        <v>0</v>
      </c>
      <c r="Z215" s="397">
        <f t="shared" si="56"/>
        <v>0</v>
      </c>
      <c r="AA215" s="381" t="str">
        <f t="shared" si="49"/>
        <v>Not answered</v>
      </c>
      <c r="AB215" s="397">
        <f t="shared" si="57"/>
        <v>0</v>
      </c>
      <c r="AC215" s="397">
        <f t="shared" si="58"/>
        <v>0</v>
      </c>
      <c r="AD215" s="358">
        <v>0</v>
      </c>
      <c r="AE215" s="397">
        <f t="shared" si="59"/>
        <v>0</v>
      </c>
      <c r="AF215" s="397">
        <f t="shared" si="60"/>
        <v>0</v>
      </c>
      <c r="AG215" s="356">
        <f t="shared" si="50"/>
        <v>0</v>
      </c>
    </row>
    <row r="216" spans="1:33" x14ac:dyDescent="0.25">
      <c r="A216" s="277">
        <v>204</v>
      </c>
      <c r="B216" s="133"/>
      <c r="C216" s="133"/>
      <c r="D216" s="133"/>
      <c r="E216" s="134"/>
      <c r="F216" s="379"/>
      <c r="G216" s="155"/>
      <c r="H216" s="132">
        <v>0</v>
      </c>
      <c r="I216" s="388"/>
      <c r="J216" s="388"/>
      <c r="K216" s="380"/>
      <c r="L216" s="135"/>
      <c r="M216" s="310">
        <f>IF(G216="",0,VLOOKUP(G216,'Overview - Financial Statement'!$A$38:$B$52,2,FALSE))</f>
        <v>0</v>
      </c>
      <c r="N216" s="246">
        <f t="shared" si="51"/>
        <v>0</v>
      </c>
      <c r="O216" s="222">
        <f t="shared" si="46"/>
        <v>0</v>
      </c>
      <c r="R216" s="354" t="s">
        <v>36</v>
      </c>
      <c r="S216" s="352"/>
      <c r="T216" s="381" t="str">
        <f t="shared" si="52"/>
        <v/>
      </c>
      <c r="U216" s="355" t="str">
        <f t="shared" si="53"/>
        <v/>
      </c>
      <c r="V216" s="381" t="str">
        <f t="shared" si="54"/>
        <v/>
      </c>
      <c r="W216" s="354" t="str">
        <f t="shared" si="47"/>
        <v/>
      </c>
      <c r="X216" s="352" t="str">
        <f t="shared" si="48"/>
        <v/>
      </c>
      <c r="Y216" s="397">
        <f t="shared" si="55"/>
        <v>0</v>
      </c>
      <c r="Z216" s="397">
        <f t="shared" si="56"/>
        <v>0</v>
      </c>
      <c r="AA216" s="381" t="str">
        <f t="shared" si="49"/>
        <v>Not answered</v>
      </c>
      <c r="AB216" s="397">
        <f t="shared" si="57"/>
        <v>0</v>
      </c>
      <c r="AC216" s="397">
        <f t="shared" si="58"/>
        <v>0</v>
      </c>
      <c r="AD216" s="358">
        <v>0</v>
      </c>
      <c r="AE216" s="397">
        <f t="shared" si="59"/>
        <v>0</v>
      </c>
      <c r="AF216" s="397">
        <f t="shared" si="60"/>
        <v>0</v>
      </c>
      <c r="AG216" s="356">
        <f t="shared" si="50"/>
        <v>0</v>
      </c>
    </row>
    <row r="217" spans="1:33" x14ac:dyDescent="0.25">
      <c r="A217" s="275">
        <v>205</v>
      </c>
      <c r="B217" s="130"/>
      <c r="C217" s="130"/>
      <c r="D217" s="130"/>
      <c r="E217" s="131"/>
      <c r="F217" s="379"/>
      <c r="G217" s="155"/>
      <c r="H217" s="132">
        <v>0</v>
      </c>
      <c r="I217" s="388"/>
      <c r="J217" s="388"/>
      <c r="K217" s="380"/>
      <c r="L217" s="135"/>
      <c r="M217" s="310">
        <f>IF(G217="",0,VLOOKUP(G217,'Overview - Financial Statement'!$A$38:$B$52,2,FALSE))</f>
        <v>0</v>
      </c>
      <c r="N217" s="246">
        <f t="shared" si="51"/>
        <v>0</v>
      </c>
      <c r="O217" s="222">
        <f t="shared" si="46"/>
        <v>0</v>
      </c>
      <c r="R217" s="354" t="s">
        <v>36</v>
      </c>
      <c r="S217" s="352"/>
      <c r="T217" s="381" t="str">
        <f t="shared" si="52"/>
        <v/>
      </c>
      <c r="U217" s="355" t="str">
        <f t="shared" si="53"/>
        <v/>
      </c>
      <c r="V217" s="381" t="str">
        <f t="shared" si="54"/>
        <v/>
      </c>
      <c r="W217" s="354" t="str">
        <f t="shared" si="47"/>
        <v/>
      </c>
      <c r="X217" s="352" t="str">
        <f t="shared" si="48"/>
        <v/>
      </c>
      <c r="Y217" s="397">
        <f t="shared" si="55"/>
        <v>0</v>
      </c>
      <c r="Z217" s="397">
        <f t="shared" si="56"/>
        <v>0</v>
      </c>
      <c r="AA217" s="381" t="str">
        <f t="shared" si="49"/>
        <v>Not answered</v>
      </c>
      <c r="AB217" s="397">
        <f t="shared" si="57"/>
        <v>0</v>
      </c>
      <c r="AC217" s="397">
        <f t="shared" si="58"/>
        <v>0</v>
      </c>
      <c r="AD217" s="358">
        <v>0</v>
      </c>
      <c r="AE217" s="397">
        <f t="shared" si="59"/>
        <v>0</v>
      </c>
      <c r="AF217" s="397">
        <f t="shared" si="60"/>
        <v>0</v>
      </c>
      <c r="AG217" s="356">
        <f t="shared" si="50"/>
        <v>0</v>
      </c>
    </row>
    <row r="218" spans="1:33" x14ac:dyDescent="0.25">
      <c r="A218" s="277">
        <v>206</v>
      </c>
      <c r="B218" s="133"/>
      <c r="C218" s="133"/>
      <c r="D218" s="133"/>
      <c r="E218" s="134"/>
      <c r="F218" s="379"/>
      <c r="G218" s="155"/>
      <c r="H218" s="132">
        <v>0</v>
      </c>
      <c r="I218" s="388"/>
      <c r="J218" s="388"/>
      <c r="K218" s="380"/>
      <c r="L218" s="135"/>
      <c r="M218" s="310">
        <f>IF(G218="",0,VLOOKUP(G218,'Overview - Financial Statement'!$A$38:$B$52,2,FALSE))</f>
        <v>0</v>
      </c>
      <c r="N218" s="246">
        <f t="shared" si="51"/>
        <v>0</v>
      </c>
      <c r="O218" s="222">
        <f t="shared" si="46"/>
        <v>0</v>
      </c>
      <c r="R218" s="354" t="s">
        <v>36</v>
      </c>
      <c r="S218" s="352"/>
      <c r="T218" s="381" t="str">
        <f t="shared" si="52"/>
        <v/>
      </c>
      <c r="U218" s="355" t="str">
        <f t="shared" si="53"/>
        <v/>
      </c>
      <c r="V218" s="381" t="str">
        <f t="shared" si="54"/>
        <v/>
      </c>
      <c r="W218" s="354" t="str">
        <f t="shared" si="47"/>
        <v/>
      </c>
      <c r="X218" s="352" t="str">
        <f t="shared" si="48"/>
        <v/>
      </c>
      <c r="Y218" s="397">
        <f t="shared" si="55"/>
        <v>0</v>
      </c>
      <c r="Z218" s="397">
        <f t="shared" si="56"/>
        <v>0</v>
      </c>
      <c r="AA218" s="381" t="str">
        <f t="shared" si="49"/>
        <v>Not answered</v>
      </c>
      <c r="AB218" s="397">
        <f t="shared" si="57"/>
        <v>0</v>
      </c>
      <c r="AC218" s="397">
        <f t="shared" si="58"/>
        <v>0</v>
      </c>
      <c r="AD218" s="358">
        <v>0</v>
      </c>
      <c r="AE218" s="397">
        <f t="shared" si="59"/>
        <v>0</v>
      </c>
      <c r="AF218" s="397">
        <f t="shared" si="60"/>
        <v>0</v>
      </c>
      <c r="AG218" s="356">
        <f t="shared" si="50"/>
        <v>0</v>
      </c>
    </row>
    <row r="219" spans="1:33" x14ac:dyDescent="0.25">
      <c r="A219" s="275">
        <v>207</v>
      </c>
      <c r="B219" s="130"/>
      <c r="C219" s="130"/>
      <c r="D219" s="130"/>
      <c r="E219" s="131"/>
      <c r="F219" s="379"/>
      <c r="G219" s="155"/>
      <c r="H219" s="132">
        <v>0</v>
      </c>
      <c r="I219" s="388"/>
      <c r="J219" s="388"/>
      <c r="K219" s="380"/>
      <c r="L219" s="135"/>
      <c r="M219" s="310">
        <f>IF(G219="",0,VLOOKUP(G219,'Overview - Financial Statement'!$A$38:$B$52,2,FALSE))</f>
        <v>0</v>
      </c>
      <c r="N219" s="246">
        <f t="shared" si="51"/>
        <v>0</v>
      </c>
      <c r="O219" s="222">
        <f t="shared" si="46"/>
        <v>0</v>
      </c>
      <c r="R219" s="354" t="s">
        <v>36</v>
      </c>
      <c r="S219" s="352"/>
      <c r="T219" s="381" t="str">
        <f t="shared" si="52"/>
        <v/>
      </c>
      <c r="U219" s="355" t="str">
        <f t="shared" si="53"/>
        <v/>
      </c>
      <c r="V219" s="381" t="str">
        <f t="shared" si="54"/>
        <v/>
      </c>
      <c r="W219" s="354" t="str">
        <f t="shared" si="47"/>
        <v/>
      </c>
      <c r="X219" s="352" t="str">
        <f t="shared" si="48"/>
        <v/>
      </c>
      <c r="Y219" s="397">
        <f t="shared" si="55"/>
        <v>0</v>
      </c>
      <c r="Z219" s="397">
        <f t="shared" si="56"/>
        <v>0</v>
      </c>
      <c r="AA219" s="381" t="str">
        <f t="shared" si="49"/>
        <v>Not answered</v>
      </c>
      <c r="AB219" s="397">
        <f t="shared" si="57"/>
        <v>0</v>
      </c>
      <c r="AC219" s="397">
        <f t="shared" si="58"/>
        <v>0</v>
      </c>
      <c r="AD219" s="358">
        <v>0</v>
      </c>
      <c r="AE219" s="397">
        <f t="shared" si="59"/>
        <v>0</v>
      </c>
      <c r="AF219" s="397">
        <f t="shared" si="60"/>
        <v>0</v>
      </c>
      <c r="AG219" s="356">
        <f t="shared" si="50"/>
        <v>0</v>
      </c>
    </row>
    <row r="220" spans="1:33" x14ac:dyDescent="0.25">
      <c r="A220" s="277">
        <v>208</v>
      </c>
      <c r="B220" s="133"/>
      <c r="C220" s="133"/>
      <c r="D220" s="133"/>
      <c r="E220" s="134"/>
      <c r="F220" s="379"/>
      <c r="G220" s="155"/>
      <c r="H220" s="132">
        <v>0</v>
      </c>
      <c r="I220" s="388"/>
      <c r="J220" s="388"/>
      <c r="K220" s="380"/>
      <c r="L220" s="135"/>
      <c r="M220" s="310">
        <f>IF(G220="",0,VLOOKUP(G220,'Overview - Financial Statement'!$A$38:$B$52,2,FALSE))</f>
        <v>0</v>
      </c>
      <c r="N220" s="246">
        <f t="shared" si="51"/>
        <v>0</v>
      </c>
      <c r="O220" s="222">
        <f t="shared" si="46"/>
        <v>0</v>
      </c>
      <c r="R220" s="354" t="s">
        <v>36</v>
      </c>
      <c r="S220" s="352"/>
      <c r="T220" s="381" t="str">
        <f t="shared" si="52"/>
        <v/>
      </c>
      <c r="U220" s="355" t="str">
        <f t="shared" si="53"/>
        <v/>
      </c>
      <c r="V220" s="381" t="str">
        <f t="shared" si="54"/>
        <v/>
      </c>
      <c r="W220" s="354" t="str">
        <f t="shared" si="47"/>
        <v/>
      </c>
      <c r="X220" s="352" t="str">
        <f t="shared" si="48"/>
        <v/>
      </c>
      <c r="Y220" s="397">
        <f t="shared" si="55"/>
        <v>0</v>
      </c>
      <c r="Z220" s="397">
        <f t="shared" si="56"/>
        <v>0</v>
      </c>
      <c r="AA220" s="381" t="str">
        <f t="shared" si="49"/>
        <v>Not answered</v>
      </c>
      <c r="AB220" s="397">
        <f t="shared" si="57"/>
        <v>0</v>
      </c>
      <c r="AC220" s="397">
        <f t="shared" si="58"/>
        <v>0</v>
      </c>
      <c r="AD220" s="358">
        <v>0</v>
      </c>
      <c r="AE220" s="397">
        <f t="shared" si="59"/>
        <v>0</v>
      </c>
      <c r="AF220" s="397">
        <f t="shared" si="60"/>
        <v>0</v>
      </c>
      <c r="AG220" s="356">
        <f t="shared" si="50"/>
        <v>0</v>
      </c>
    </row>
    <row r="221" spans="1:33" x14ac:dyDescent="0.25">
      <c r="A221" s="275">
        <v>209</v>
      </c>
      <c r="B221" s="130"/>
      <c r="C221" s="130"/>
      <c r="D221" s="130"/>
      <c r="E221" s="131"/>
      <c r="F221" s="379"/>
      <c r="G221" s="155"/>
      <c r="H221" s="132">
        <v>0</v>
      </c>
      <c r="I221" s="388"/>
      <c r="J221" s="388"/>
      <c r="K221" s="380"/>
      <c r="L221" s="135"/>
      <c r="M221" s="310">
        <f>IF(G221="",0,VLOOKUP(G221,'Overview - Financial Statement'!$A$38:$B$52,2,FALSE))</f>
        <v>0</v>
      </c>
      <c r="N221" s="246">
        <f t="shared" si="51"/>
        <v>0</v>
      </c>
      <c r="O221" s="222">
        <f t="shared" si="46"/>
        <v>0</v>
      </c>
      <c r="R221" s="354" t="s">
        <v>36</v>
      </c>
      <c r="S221" s="352"/>
      <c r="T221" s="381" t="str">
        <f t="shared" si="52"/>
        <v/>
      </c>
      <c r="U221" s="355" t="str">
        <f t="shared" si="53"/>
        <v/>
      </c>
      <c r="V221" s="381" t="str">
        <f t="shared" si="54"/>
        <v/>
      </c>
      <c r="W221" s="354" t="str">
        <f t="shared" si="47"/>
        <v/>
      </c>
      <c r="X221" s="352" t="str">
        <f t="shared" si="48"/>
        <v/>
      </c>
      <c r="Y221" s="397">
        <f t="shared" si="55"/>
        <v>0</v>
      </c>
      <c r="Z221" s="397">
        <f t="shared" si="56"/>
        <v>0</v>
      </c>
      <c r="AA221" s="381" t="str">
        <f t="shared" si="49"/>
        <v>Not answered</v>
      </c>
      <c r="AB221" s="397">
        <f t="shared" si="57"/>
        <v>0</v>
      </c>
      <c r="AC221" s="397">
        <f t="shared" si="58"/>
        <v>0</v>
      </c>
      <c r="AD221" s="358">
        <v>0</v>
      </c>
      <c r="AE221" s="397">
        <f t="shared" si="59"/>
        <v>0</v>
      </c>
      <c r="AF221" s="397">
        <f t="shared" si="60"/>
        <v>0</v>
      </c>
      <c r="AG221" s="356">
        <f t="shared" si="50"/>
        <v>0</v>
      </c>
    </row>
    <row r="222" spans="1:33" x14ac:dyDescent="0.25">
      <c r="A222" s="277">
        <v>210</v>
      </c>
      <c r="B222" s="133"/>
      <c r="C222" s="133"/>
      <c r="D222" s="133"/>
      <c r="E222" s="134"/>
      <c r="F222" s="379"/>
      <c r="G222" s="155"/>
      <c r="H222" s="132">
        <v>0</v>
      </c>
      <c r="I222" s="388"/>
      <c r="J222" s="388"/>
      <c r="K222" s="380"/>
      <c r="L222" s="135"/>
      <c r="M222" s="310">
        <f>IF(G222="",0,VLOOKUP(G222,'Overview - Financial Statement'!$A$38:$B$52,2,FALSE))</f>
        <v>0</v>
      </c>
      <c r="N222" s="246">
        <f t="shared" si="51"/>
        <v>0</v>
      </c>
      <c r="O222" s="222">
        <f t="shared" si="46"/>
        <v>0</v>
      </c>
      <c r="R222" s="354" t="s">
        <v>36</v>
      </c>
      <c r="S222" s="352"/>
      <c r="T222" s="381" t="str">
        <f t="shared" si="52"/>
        <v/>
      </c>
      <c r="U222" s="355" t="str">
        <f t="shared" si="53"/>
        <v/>
      </c>
      <c r="V222" s="381" t="str">
        <f t="shared" si="54"/>
        <v/>
      </c>
      <c r="W222" s="354" t="str">
        <f t="shared" si="47"/>
        <v/>
      </c>
      <c r="X222" s="352" t="str">
        <f t="shared" si="48"/>
        <v/>
      </c>
      <c r="Y222" s="397">
        <f t="shared" si="55"/>
        <v>0</v>
      </c>
      <c r="Z222" s="397">
        <f t="shared" si="56"/>
        <v>0</v>
      </c>
      <c r="AA222" s="381" t="str">
        <f t="shared" si="49"/>
        <v>Not answered</v>
      </c>
      <c r="AB222" s="397">
        <f t="shared" si="57"/>
        <v>0</v>
      </c>
      <c r="AC222" s="397">
        <f t="shared" si="58"/>
        <v>0</v>
      </c>
      <c r="AD222" s="358">
        <v>0</v>
      </c>
      <c r="AE222" s="397">
        <f t="shared" si="59"/>
        <v>0</v>
      </c>
      <c r="AF222" s="397">
        <f t="shared" si="60"/>
        <v>0</v>
      </c>
      <c r="AG222" s="356">
        <f t="shared" si="50"/>
        <v>0</v>
      </c>
    </row>
    <row r="223" spans="1:33" x14ac:dyDescent="0.25">
      <c r="A223" s="275">
        <v>211</v>
      </c>
      <c r="B223" s="130"/>
      <c r="C223" s="130"/>
      <c r="D223" s="130"/>
      <c r="E223" s="131"/>
      <c r="F223" s="379"/>
      <c r="G223" s="155"/>
      <c r="H223" s="132">
        <v>0</v>
      </c>
      <c r="I223" s="388"/>
      <c r="J223" s="388"/>
      <c r="K223" s="380"/>
      <c r="L223" s="135"/>
      <c r="M223" s="310">
        <f>IF(G223="",0,VLOOKUP(G223,'Overview - Financial Statement'!$A$38:$B$52,2,FALSE))</f>
        <v>0</v>
      </c>
      <c r="N223" s="246">
        <f t="shared" si="51"/>
        <v>0</v>
      </c>
      <c r="O223" s="222">
        <f t="shared" si="46"/>
        <v>0</v>
      </c>
      <c r="R223" s="354" t="s">
        <v>36</v>
      </c>
      <c r="S223" s="352"/>
      <c r="T223" s="381" t="str">
        <f t="shared" si="52"/>
        <v/>
      </c>
      <c r="U223" s="355" t="str">
        <f t="shared" si="53"/>
        <v/>
      </c>
      <c r="V223" s="381" t="str">
        <f t="shared" si="54"/>
        <v/>
      </c>
      <c r="W223" s="354" t="str">
        <f t="shared" si="47"/>
        <v/>
      </c>
      <c r="X223" s="352" t="str">
        <f t="shared" si="48"/>
        <v/>
      </c>
      <c r="Y223" s="397">
        <f t="shared" si="55"/>
        <v>0</v>
      </c>
      <c r="Z223" s="397">
        <f t="shared" si="56"/>
        <v>0</v>
      </c>
      <c r="AA223" s="381" t="str">
        <f t="shared" si="49"/>
        <v>Not answered</v>
      </c>
      <c r="AB223" s="397">
        <f t="shared" si="57"/>
        <v>0</v>
      </c>
      <c r="AC223" s="397">
        <f t="shared" si="58"/>
        <v>0</v>
      </c>
      <c r="AD223" s="358">
        <v>0</v>
      </c>
      <c r="AE223" s="397">
        <f t="shared" si="59"/>
        <v>0</v>
      </c>
      <c r="AF223" s="397">
        <f t="shared" si="60"/>
        <v>0</v>
      </c>
      <c r="AG223" s="356">
        <f t="shared" si="50"/>
        <v>0</v>
      </c>
    </row>
    <row r="224" spans="1:33" x14ac:dyDescent="0.25">
      <c r="A224" s="277">
        <v>212</v>
      </c>
      <c r="B224" s="133"/>
      <c r="C224" s="133"/>
      <c r="D224" s="133"/>
      <c r="E224" s="134"/>
      <c r="F224" s="379"/>
      <c r="G224" s="155"/>
      <c r="H224" s="132">
        <v>0</v>
      </c>
      <c r="I224" s="388"/>
      <c r="J224" s="388"/>
      <c r="K224" s="380"/>
      <c r="L224" s="135"/>
      <c r="M224" s="310">
        <f>IF(G224="",0,VLOOKUP(G224,'Overview - Financial Statement'!$A$38:$B$52,2,FALSE))</f>
        <v>0</v>
      </c>
      <c r="N224" s="246">
        <f t="shared" si="51"/>
        <v>0</v>
      </c>
      <c r="O224" s="222">
        <f t="shared" si="46"/>
        <v>0</v>
      </c>
      <c r="R224" s="354" t="s">
        <v>36</v>
      </c>
      <c r="S224" s="352"/>
      <c r="T224" s="381" t="str">
        <f t="shared" si="52"/>
        <v/>
      </c>
      <c r="U224" s="355" t="str">
        <f t="shared" si="53"/>
        <v/>
      </c>
      <c r="V224" s="381" t="str">
        <f t="shared" si="54"/>
        <v/>
      </c>
      <c r="W224" s="354" t="str">
        <f t="shared" si="47"/>
        <v/>
      </c>
      <c r="X224" s="352" t="str">
        <f t="shared" si="48"/>
        <v/>
      </c>
      <c r="Y224" s="397">
        <f t="shared" si="55"/>
        <v>0</v>
      </c>
      <c r="Z224" s="397">
        <f t="shared" si="56"/>
        <v>0</v>
      </c>
      <c r="AA224" s="381" t="str">
        <f t="shared" si="49"/>
        <v>Not answered</v>
      </c>
      <c r="AB224" s="397">
        <f t="shared" si="57"/>
        <v>0</v>
      </c>
      <c r="AC224" s="397">
        <f t="shared" si="58"/>
        <v>0</v>
      </c>
      <c r="AD224" s="358">
        <v>0</v>
      </c>
      <c r="AE224" s="397">
        <f t="shared" si="59"/>
        <v>0</v>
      </c>
      <c r="AF224" s="397">
        <f t="shared" si="60"/>
        <v>0</v>
      </c>
      <c r="AG224" s="356">
        <f t="shared" si="50"/>
        <v>0</v>
      </c>
    </row>
    <row r="225" spans="1:33" x14ac:dyDescent="0.25">
      <c r="A225" s="275">
        <v>213</v>
      </c>
      <c r="B225" s="130"/>
      <c r="C225" s="130"/>
      <c r="D225" s="130"/>
      <c r="E225" s="131"/>
      <c r="F225" s="379"/>
      <c r="G225" s="155"/>
      <c r="H225" s="132">
        <v>0</v>
      </c>
      <c r="I225" s="388"/>
      <c r="J225" s="388"/>
      <c r="K225" s="380"/>
      <c r="L225" s="135"/>
      <c r="M225" s="310">
        <f>IF(G225="",0,VLOOKUP(G225,'Overview - Financial Statement'!$A$38:$B$52,2,FALSE))</f>
        <v>0</v>
      </c>
      <c r="N225" s="246">
        <f t="shared" si="51"/>
        <v>0</v>
      </c>
      <c r="O225" s="222">
        <f t="shared" si="46"/>
        <v>0</v>
      </c>
      <c r="R225" s="354" t="s">
        <v>36</v>
      </c>
      <c r="S225" s="352"/>
      <c r="T225" s="381" t="str">
        <f t="shared" si="52"/>
        <v/>
      </c>
      <c r="U225" s="355" t="str">
        <f t="shared" si="53"/>
        <v/>
      </c>
      <c r="V225" s="381" t="str">
        <f t="shared" si="54"/>
        <v/>
      </c>
      <c r="W225" s="354" t="str">
        <f t="shared" si="47"/>
        <v/>
      </c>
      <c r="X225" s="352" t="str">
        <f t="shared" si="48"/>
        <v/>
      </c>
      <c r="Y225" s="397">
        <f t="shared" si="55"/>
        <v>0</v>
      </c>
      <c r="Z225" s="397">
        <f t="shared" si="56"/>
        <v>0</v>
      </c>
      <c r="AA225" s="381" t="str">
        <f t="shared" si="49"/>
        <v>Not answered</v>
      </c>
      <c r="AB225" s="397">
        <f t="shared" si="57"/>
        <v>0</v>
      </c>
      <c r="AC225" s="397">
        <f t="shared" si="58"/>
        <v>0</v>
      </c>
      <c r="AD225" s="358">
        <v>0</v>
      </c>
      <c r="AE225" s="397">
        <f t="shared" si="59"/>
        <v>0</v>
      </c>
      <c r="AF225" s="397">
        <f t="shared" si="60"/>
        <v>0</v>
      </c>
      <c r="AG225" s="356">
        <f t="shared" si="50"/>
        <v>0</v>
      </c>
    </row>
    <row r="226" spans="1:33" x14ac:dyDescent="0.25">
      <c r="A226" s="277">
        <v>214</v>
      </c>
      <c r="B226" s="133"/>
      <c r="C226" s="133"/>
      <c r="D226" s="133"/>
      <c r="E226" s="134"/>
      <c r="F226" s="379"/>
      <c r="G226" s="155"/>
      <c r="H226" s="132">
        <v>0</v>
      </c>
      <c r="I226" s="388"/>
      <c r="J226" s="388"/>
      <c r="K226" s="380"/>
      <c r="L226" s="135"/>
      <c r="M226" s="310">
        <f>IF(G226="",0,VLOOKUP(G226,'Overview - Financial Statement'!$A$38:$B$52,2,FALSE))</f>
        <v>0</v>
      </c>
      <c r="N226" s="246">
        <f t="shared" si="51"/>
        <v>0</v>
      </c>
      <c r="O226" s="222">
        <f t="shared" si="46"/>
        <v>0</v>
      </c>
      <c r="R226" s="354" t="s">
        <v>36</v>
      </c>
      <c r="S226" s="352"/>
      <c r="T226" s="381" t="str">
        <f t="shared" si="52"/>
        <v/>
      </c>
      <c r="U226" s="355" t="str">
        <f t="shared" si="53"/>
        <v/>
      </c>
      <c r="V226" s="381" t="str">
        <f t="shared" si="54"/>
        <v/>
      </c>
      <c r="W226" s="354" t="str">
        <f t="shared" si="47"/>
        <v/>
      </c>
      <c r="X226" s="352" t="str">
        <f t="shared" si="48"/>
        <v/>
      </c>
      <c r="Y226" s="397">
        <f t="shared" si="55"/>
        <v>0</v>
      </c>
      <c r="Z226" s="397">
        <f t="shared" si="56"/>
        <v>0</v>
      </c>
      <c r="AA226" s="381" t="str">
        <f t="shared" si="49"/>
        <v>Not answered</v>
      </c>
      <c r="AB226" s="397">
        <f t="shared" si="57"/>
        <v>0</v>
      </c>
      <c r="AC226" s="397">
        <f t="shared" si="58"/>
        <v>0</v>
      </c>
      <c r="AD226" s="358">
        <v>0</v>
      </c>
      <c r="AE226" s="397">
        <f t="shared" si="59"/>
        <v>0</v>
      </c>
      <c r="AF226" s="397">
        <f t="shared" si="60"/>
        <v>0</v>
      </c>
      <c r="AG226" s="356">
        <f t="shared" si="50"/>
        <v>0</v>
      </c>
    </row>
    <row r="227" spans="1:33" x14ac:dyDescent="0.25">
      <c r="A227" s="275">
        <v>215</v>
      </c>
      <c r="B227" s="130"/>
      <c r="C227" s="130"/>
      <c r="D227" s="130"/>
      <c r="E227" s="131"/>
      <c r="F227" s="379"/>
      <c r="G227" s="155"/>
      <c r="H227" s="132">
        <v>0</v>
      </c>
      <c r="I227" s="388"/>
      <c r="J227" s="388"/>
      <c r="K227" s="380"/>
      <c r="L227" s="135"/>
      <c r="M227" s="310">
        <f>IF(G227="",0,VLOOKUP(G227,'Overview - Financial Statement'!$A$38:$B$52,2,FALSE))</f>
        <v>0</v>
      </c>
      <c r="N227" s="246">
        <f t="shared" si="51"/>
        <v>0</v>
      </c>
      <c r="O227" s="222">
        <f t="shared" si="46"/>
        <v>0</v>
      </c>
      <c r="R227" s="354" t="s">
        <v>36</v>
      </c>
      <c r="S227" s="352"/>
      <c r="T227" s="381" t="str">
        <f t="shared" si="52"/>
        <v/>
      </c>
      <c r="U227" s="355" t="str">
        <f t="shared" si="53"/>
        <v/>
      </c>
      <c r="V227" s="381" t="str">
        <f t="shared" si="54"/>
        <v/>
      </c>
      <c r="W227" s="354" t="str">
        <f t="shared" si="47"/>
        <v/>
      </c>
      <c r="X227" s="352" t="str">
        <f t="shared" si="48"/>
        <v/>
      </c>
      <c r="Y227" s="397">
        <f t="shared" si="55"/>
        <v>0</v>
      </c>
      <c r="Z227" s="397">
        <f t="shared" si="56"/>
        <v>0</v>
      </c>
      <c r="AA227" s="381" t="str">
        <f t="shared" si="49"/>
        <v>Not answered</v>
      </c>
      <c r="AB227" s="397">
        <f t="shared" si="57"/>
        <v>0</v>
      </c>
      <c r="AC227" s="397">
        <f t="shared" si="58"/>
        <v>0</v>
      </c>
      <c r="AD227" s="358">
        <v>0</v>
      </c>
      <c r="AE227" s="397">
        <f t="shared" si="59"/>
        <v>0</v>
      </c>
      <c r="AF227" s="397">
        <f t="shared" si="60"/>
        <v>0</v>
      </c>
      <c r="AG227" s="356">
        <f t="shared" si="50"/>
        <v>0</v>
      </c>
    </row>
    <row r="228" spans="1:33" x14ac:dyDescent="0.25">
      <c r="A228" s="277">
        <v>216</v>
      </c>
      <c r="B228" s="133"/>
      <c r="C228" s="133"/>
      <c r="D228" s="133"/>
      <c r="E228" s="134"/>
      <c r="F228" s="379"/>
      <c r="G228" s="155"/>
      <c r="H228" s="132">
        <v>0</v>
      </c>
      <c r="I228" s="388"/>
      <c r="J228" s="388"/>
      <c r="K228" s="380"/>
      <c r="L228" s="135"/>
      <c r="M228" s="310">
        <f>IF(G228="",0,VLOOKUP(G228,'Overview - Financial Statement'!$A$38:$B$52,2,FALSE))</f>
        <v>0</v>
      </c>
      <c r="N228" s="246">
        <f t="shared" si="51"/>
        <v>0</v>
      </c>
      <c r="O228" s="222">
        <f t="shared" si="46"/>
        <v>0</v>
      </c>
      <c r="R228" s="354" t="s">
        <v>36</v>
      </c>
      <c r="S228" s="352"/>
      <c r="T228" s="381" t="str">
        <f t="shared" si="52"/>
        <v/>
      </c>
      <c r="U228" s="355" t="str">
        <f t="shared" si="53"/>
        <v/>
      </c>
      <c r="V228" s="381" t="str">
        <f t="shared" si="54"/>
        <v/>
      </c>
      <c r="W228" s="354" t="str">
        <f t="shared" si="47"/>
        <v/>
      </c>
      <c r="X228" s="352" t="str">
        <f t="shared" si="48"/>
        <v/>
      </c>
      <c r="Y228" s="397">
        <f t="shared" si="55"/>
        <v>0</v>
      </c>
      <c r="Z228" s="397">
        <f t="shared" si="56"/>
        <v>0</v>
      </c>
      <c r="AA228" s="381" t="str">
        <f t="shared" si="49"/>
        <v>Not answered</v>
      </c>
      <c r="AB228" s="397">
        <f t="shared" si="57"/>
        <v>0</v>
      </c>
      <c r="AC228" s="397">
        <f t="shared" si="58"/>
        <v>0</v>
      </c>
      <c r="AD228" s="358">
        <v>0</v>
      </c>
      <c r="AE228" s="397">
        <f t="shared" si="59"/>
        <v>0</v>
      </c>
      <c r="AF228" s="397">
        <f t="shared" si="60"/>
        <v>0</v>
      </c>
      <c r="AG228" s="356">
        <f t="shared" si="50"/>
        <v>0</v>
      </c>
    </row>
    <row r="229" spans="1:33" x14ac:dyDescent="0.25">
      <c r="A229" s="275">
        <v>217</v>
      </c>
      <c r="B229" s="130"/>
      <c r="C229" s="130"/>
      <c r="D229" s="130"/>
      <c r="E229" s="131"/>
      <c r="F229" s="379"/>
      <c r="G229" s="155"/>
      <c r="H229" s="132">
        <v>0</v>
      </c>
      <c r="I229" s="388"/>
      <c r="J229" s="388"/>
      <c r="K229" s="380"/>
      <c r="L229" s="135"/>
      <c r="M229" s="310">
        <f>IF(G229="",0,VLOOKUP(G229,'Overview - Financial Statement'!$A$38:$B$52,2,FALSE))</f>
        <v>0</v>
      </c>
      <c r="N229" s="246">
        <f t="shared" si="51"/>
        <v>0</v>
      </c>
      <c r="O229" s="222">
        <f t="shared" si="46"/>
        <v>0</v>
      </c>
      <c r="R229" s="354" t="s">
        <v>36</v>
      </c>
      <c r="S229" s="352"/>
      <c r="T229" s="381" t="str">
        <f t="shared" si="52"/>
        <v/>
      </c>
      <c r="U229" s="355" t="str">
        <f t="shared" si="53"/>
        <v/>
      </c>
      <c r="V229" s="381" t="str">
        <f t="shared" si="54"/>
        <v/>
      </c>
      <c r="W229" s="354" t="str">
        <f t="shared" si="47"/>
        <v/>
      </c>
      <c r="X229" s="352" t="str">
        <f t="shared" si="48"/>
        <v/>
      </c>
      <c r="Y229" s="397">
        <f t="shared" si="55"/>
        <v>0</v>
      </c>
      <c r="Z229" s="397">
        <f t="shared" si="56"/>
        <v>0</v>
      </c>
      <c r="AA229" s="381" t="str">
        <f t="shared" si="49"/>
        <v>Not answered</v>
      </c>
      <c r="AB229" s="397">
        <f t="shared" si="57"/>
        <v>0</v>
      </c>
      <c r="AC229" s="397">
        <f t="shared" si="58"/>
        <v>0</v>
      </c>
      <c r="AD229" s="358">
        <v>0</v>
      </c>
      <c r="AE229" s="397">
        <f t="shared" si="59"/>
        <v>0</v>
      </c>
      <c r="AF229" s="397">
        <f t="shared" si="60"/>
        <v>0</v>
      </c>
      <c r="AG229" s="356">
        <f t="shared" si="50"/>
        <v>0</v>
      </c>
    </row>
    <row r="230" spans="1:33" x14ac:dyDescent="0.25">
      <c r="A230" s="277">
        <v>218</v>
      </c>
      <c r="B230" s="133"/>
      <c r="C230" s="133"/>
      <c r="D230" s="133"/>
      <c r="E230" s="134"/>
      <c r="F230" s="379"/>
      <c r="G230" s="155"/>
      <c r="H230" s="132">
        <v>0</v>
      </c>
      <c r="I230" s="388"/>
      <c r="J230" s="388"/>
      <c r="K230" s="380"/>
      <c r="L230" s="135"/>
      <c r="M230" s="310">
        <f>IF(G230="",0,VLOOKUP(G230,'Overview - Financial Statement'!$A$38:$B$52,2,FALSE))</f>
        <v>0</v>
      </c>
      <c r="N230" s="246">
        <f t="shared" si="51"/>
        <v>0</v>
      </c>
      <c r="O230" s="222">
        <f t="shared" si="46"/>
        <v>0</v>
      </c>
      <c r="R230" s="354" t="s">
        <v>36</v>
      </c>
      <c r="S230" s="352"/>
      <c r="T230" s="381" t="str">
        <f t="shared" si="52"/>
        <v/>
      </c>
      <c r="U230" s="355" t="str">
        <f t="shared" si="53"/>
        <v/>
      </c>
      <c r="V230" s="381" t="str">
        <f t="shared" si="54"/>
        <v/>
      </c>
      <c r="W230" s="354" t="str">
        <f t="shared" si="47"/>
        <v/>
      </c>
      <c r="X230" s="352" t="str">
        <f t="shared" si="48"/>
        <v/>
      </c>
      <c r="Y230" s="397">
        <f t="shared" si="55"/>
        <v>0</v>
      </c>
      <c r="Z230" s="397">
        <f t="shared" si="56"/>
        <v>0</v>
      </c>
      <c r="AA230" s="381" t="str">
        <f t="shared" si="49"/>
        <v>Not answered</v>
      </c>
      <c r="AB230" s="397">
        <f t="shared" si="57"/>
        <v>0</v>
      </c>
      <c r="AC230" s="397">
        <f t="shared" si="58"/>
        <v>0</v>
      </c>
      <c r="AD230" s="358">
        <v>0</v>
      </c>
      <c r="AE230" s="397">
        <f t="shared" si="59"/>
        <v>0</v>
      </c>
      <c r="AF230" s="397">
        <f t="shared" si="60"/>
        <v>0</v>
      </c>
      <c r="AG230" s="356">
        <f t="shared" si="50"/>
        <v>0</v>
      </c>
    </row>
    <row r="231" spans="1:33" x14ac:dyDescent="0.25">
      <c r="A231" s="275">
        <v>219</v>
      </c>
      <c r="B231" s="130"/>
      <c r="C231" s="130"/>
      <c r="D231" s="130"/>
      <c r="E231" s="131"/>
      <c r="F231" s="379"/>
      <c r="G231" s="155"/>
      <c r="H231" s="132">
        <v>0</v>
      </c>
      <c r="I231" s="388"/>
      <c r="J231" s="388"/>
      <c r="K231" s="380"/>
      <c r="L231" s="135"/>
      <c r="M231" s="310">
        <f>IF(G231="",0,VLOOKUP(G231,'Overview - Financial Statement'!$A$38:$B$52,2,FALSE))</f>
        <v>0</v>
      </c>
      <c r="N231" s="246">
        <f t="shared" si="51"/>
        <v>0</v>
      </c>
      <c r="O231" s="222">
        <f t="shared" si="46"/>
        <v>0</v>
      </c>
      <c r="R231" s="354" t="s">
        <v>36</v>
      </c>
      <c r="S231" s="352"/>
      <c r="T231" s="381" t="str">
        <f t="shared" si="52"/>
        <v/>
      </c>
      <c r="U231" s="355" t="str">
        <f t="shared" si="53"/>
        <v/>
      </c>
      <c r="V231" s="381" t="str">
        <f t="shared" si="54"/>
        <v/>
      </c>
      <c r="W231" s="354" t="str">
        <f t="shared" si="47"/>
        <v/>
      </c>
      <c r="X231" s="352" t="str">
        <f t="shared" si="48"/>
        <v/>
      </c>
      <c r="Y231" s="397">
        <f t="shared" si="55"/>
        <v>0</v>
      </c>
      <c r="Z231" s="397">
        <f t="shared" si="56"/>
        <v>0</v>
      </c>
      <c r="AA231" s="381" t="str">
        <f t="shared" si="49"/>
        <v>Not answered</v>
      </c>
      <c r="AB231" s="397">
        <f t="shared" si="57"/>
        <v>0</v>
      </c>
      <c r="AC231" s="397">
        <f t="shared" si="58"/>
        <v>0</v>
      </c>
      <c r="AD231" s="358">
        <v>0</v>
      </c>
      <c r="AE231" s="397">
        <f t="shared" si="59"/>
        <v>0</v>
      </c>
      <c r="AF231" s="397">
        <f t="shared" si="60"/>
        <v>0</v>
      </c>
      <c r="AG231" s="356">
        <f t="shared" si="50"/>
        <v>0</v>
      </c>
    </row>
    <row r="232" spans="1:33" x14ac:dyDescent="0.25">
      <c r="A232" s="277">
        <v>220</v>
      </c>
      <c r="B232" s="133"/>
      <c r="C232" s="133"/>
      <c r="D232" s="133"/>
      <c r="E232" s="134"/>
      <c r="F232" s="379"/>
      <c r="G232" s="155"/>
      <c r="H232" s="132">
        <v>0</v>
      </c>
      <c r="I232" s="388"/>
      <c r="J232" s="388"/>
      <c r="K232" s="380"/>
      <c r="L232" s="135"/>
      <c r="M232" s="310">
        <f>IF(G232="",0,VLOOKUP(G232,'Overview - Financial Statement'!$A$38:$B$52,2,FALSE))</f>
        <v>0</v>
      </c>
      <c r="N232" s="246">
        <f t="shared" si="51"/>
        <v>0</v>
      </c>
      <c r="O232" s="222">
        <f t="shared" si="46"/>
        <v>0</v>
      </c>
      <c r="R232" s="354" t="s">
        <v>36</v>
      </c>
      <c r="S232" s="352"/>
      <c r="T232" s="381" t="str">
        <f t="shared" si="52"/>
        <v/>
      </c>
      <c r="U232" s="355" t="str">
        <f t="shared" si="53"/>
        <v/>
      </c>
      <c r="V232" s="381" t="str">
        <f t="shared" si="54"/>
        <v/>
      </c>
      <c r="W232" s="354" t="str">
        <f t="shared" si="47"/>
        <v/>
      </c>
      <c r="X232" s="352" t="str">
        <f t="shared" si="48"/>
        <v/>
      </c>
      <c r="Y232" s="397">
        <f t="shared" si="55"/>
        <v>0</v>
      </c>
      <c r="Z232" s="397">
        <f t="shared" si="56"/>
        <v>0</v>
      </c>
      <c r="AA232" s="381" t="str">
        <f t="shared" si="49"/>
        <v>Not answered</v>
      </c>
      <c r="AB232" s="397">
        <f t="shared" si="57"/>
        <v>0</v>
      </c>
      <c r="AC232" s="397">
        <f t="shared" si="58"/>
        <v>0</v>
      </c>
      <c r="AD232" s="358">
        <v>0</v>
      </c>
      <c r="AE232" s="397">
        <f t="shared" si="59"/>
        <v>0</v>
      </c>
      <c r="AF232" s="397">
        <f t="shared" si="60"/>
        <v>0</v>
      </c>
      <c r="AG232" s="356">
        <f t="shared" si="50"/>
        <v>0</v>
      </c>
    </row>
  </sheetData>
  <sheetProtection password="CA00" sheet="1" objects="1" scenarios="1" formatCells="0" insertRows="0" deleteRows="0" autoFilter="0"/>
  <protectedRanges>
    <protectedRange sqref="A13:XFD232" name="Range1"/>
  </protectedRanges>
  <autoFilter ref="A12:AI12">
    <filterColumn colId="15" showButton="0"/>
  </autoFilter>
  <dataConsolidate/>
  <mergeCells count="37">
    <mergeCell ref="L10:L12"/>
    <mergeCell ref="G4:H4"/>
    <mergeCell ref="M9:N9"/>
    <mergeCell ref="AC10:AC12"/>
    <mergeCell ref="A10:H10"/>
    <mergeCell ref="A11:A12"/>
    <mergeCell ref="B11:B12"/>
    <mergeCell ref="C11:C12"/>
    <mergeCell ref="D11:D12"/>
    <mergeCell ref="E11:E12"/>
    <mergeCell ref="F11:F12"/>
    <mergeCell ref="G11:G12"/>
    <mergeCell ref="H11:H12"/>
    <mergeCell ref="I10:J10"/>
    <mergeCell ref="A7:N7"/>
    <mergeCell ref="M8:N8"/>
    <mergeCell ref="S10:S12"/>
    <mergeCell ref="T10:T12"/>
    <mergeCell ref="U10:U12"/>
    <mergeCell ref="M10:M12"/>
    <mergeCell ref="AD10:AD12"/>
    <mergeCell ref="A9:I9"/>
    <mergeCell ref="AF10:AF12"/>
    <mergeCell ref="AG10:AG12"/>
    <mergeCell ref="I11:J11"/>
    <mergeCell ref="P12:Q12"/>
    <mergeCell ref="V10:V12"/>
    <mergeCell ref="W10:W12"/>
    <mergeCell ref="X10:X12"/>
    <mergeCell ref="Y10:Y12"/>
    <mergeCell ref="Z10:Z12"/>
    <mergeCell ref="AA10:AA12"/>
    <mergeCell ref="N10:N12"/>
    <mergeCell ref="K10:K12"/>
    <mergeCell ref="R10:R12"/>
    <mergeCell ref="AB10:AB12"/>
    <mergeCell ref="AE10:AE12"/>
  </mergeCells>
  <dataValidations count="6">
    <dataValidation type="list" allowBlank="1" showInputMessage="1" showErrorMessage="1" sqref="R13:R1048576 L13:L232">
      <formula1>"YES, NO"</formula1>
    </dataValidation>
    <dataValidation type="list" allowBlank="1" showInputMessage="1" showErrorMessage="1" sqref="F13:F232">
      <formula1>"YES,NO"</formula1>
    </dataValidation>
    <dataValidation allowBlank="1" showInputMessage="1" showErrorMessage="1" promptTitle="Eligibility period" prompt="Must be within the eligibility period mentioned in the art. I.2.2 of the Grant Agreement / Specific Partnership Agreement  or its amendment  and art. 2.2 of the Grant Decision or its amendmend" sqref="I13:J232"/>
    <dataValidation type="list" allowBlank="1" showInputMessage="1" showErrorMessage="1" promptTitle="Third Country" prompt="A third country =a country not participating to the Creative Europe - Culture Sub-programme._x000a_All costs regarding a person having the nationality of a third country and/or an activity taking place in a 3rd country must be regarded as a third country cost." sqref="K13:K232">
      <formula1>"YES, NO"</formula1>
    </dataValidation>
    <dataValidation allowBlank="1" showInputMessage="1" showErrorMessage="1" promptTitle="Automatic" prompt="The conversion into EUR is calculated automaticaly. Even if the cost has been incurred in EUR, the colomns 'I' and 'J' must be filled in first." sqref="N13:N232"/>
    <dataValidation allowBlank="1" showInputMessage="1" showErrorMessage="1" promptTitle="Automatic" prompt="The Exchange rate is automatically generated via the worksheet  &quot;Overview - Financial statement''." sqref="M13:M232"/>
  </dataValidations>
  <pageMargins left="0.19685039370078741" right="0.47244094488188981" top="0.51181102362204722" bottom="0.47244094488188981" header="0.31496062992125984" footer="0.31496062992125984"/>
  <pageSetup paperSize="9" scale="45" orientation="landscape" r:id="rId1"/>
  <headerFooter>
    <oddFooter>&amp;CPage &amp;P of &amp;N</oddFooter>
  </headerFooter>
  <colBreaks count="1" manualBreakCount="1">
    <brk id="14" max="1211"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Currency foreseen in Overview" prompt="Please use a currency you specified in the  'Overview - Financial Statement'">
          <x14:formula1>
            <xm:f>ISO!$H$4:$H$173</xm:f>
          </x14:formula1>
          <xm:sqref>G13:G232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A2:Q116"/>
  <sheetViews>
    <sheetView view="pageBreakPreview" zoomScaleNormal="100" zoomScaleSheetLayoutView="100" workbookViewId="0">
      <pane ySplit="16" topLeftCell="A17" activePane="bottomLeft" state="frozenSplit"/>
      <selection activeCell="C25" sqref="C25"/>
      <selection pane="bottomLeft" activeCell="E109" sqref="E109"/>
    </sheetView>
  </sheetViews>
  <sheetFormatPr defaultColWidth="9.140625" defaultRowHeight="15" x14ac:dyDescent="0.25"/>
  <cols>
    <col min="1" max="1" width="9.7109375" style="176" customWidth="1"/>
    <col min="2" max="2" width="34.85546875" style="170" customWidth="1"/>
    <col min="3" max="3" width="16.28515625" style="249" customWidth="1"/>
    <col min="4" max="4" width="17.42578125" style="170" customWidth="1"/>
    <col min="5" max="5" width="27.28515625" style="302" customWidth="1"/>
    <col min="6" max="6" width="13.85546875" style="170" customWidth="1"/>
    <col min="7" max="7" width="17.42578125" style="248" customWidth="1"/>
    <col min="8" max="8" width="14" style="248" customWidth="1"/>
    <col min="9" max="9" width="15.28515625" style="170" customWidth="1"/>
    <col min="10" max="10" width="19" style="170" customWidth="1"/>
    <col min="11" max="11" width="15.140625" style="297" bestFit="1" customWidth="1"/>
    <col min="12" max="12" width="21.140625" style="176" customWidth="1"/>
    <col min="13" max="13" width="14.7109375" style="222" customWidth="1"/>
    <col min="14" max="14" width="14.7109375" style="176" customWidth="1"/>
    <col min="15" max="15" width="14.140625" style="222" customWidth="1"/>
    <col min="16" max="16384" width="9.140625" style="158"/>
  </cols>
  <sheetData>
    <row r="2" spans="1:17" s="202" customFormat="1" x14ac:dyDescent="0.25">
      <c r="A2" s="247" t="s">
        <v>392</v>
      </c>
      <c r="B2" s="160"/>
      <c r="C2" s="532" t="str">
        <f>'Overview - Financial Statement'!C8</f>
        <v>&lt;insert name of the beneficiary&gt;</v>
      </c>
      <c r="D2" s="532"/>
      <c r="E2" s="532"/>
      <c r="F2" s="532"/>
      <c r="G2" s="532"/>
      <c r="H2" s="532"/>
      <c r="I2" s="532"/>
      <c r="J2" s="532"/>
      <c r="K2" s="532"/>
      <c r="L2" s="532"/>
      <c r="M2" s="532"/>
      <c r="N2" s="532"/>
      <c r="O2" s="253"/>
    </row>
    <row r="3" spans="1:17" s="202" customFormat="1" x14ac:dyDescent="0.25">
      <c r="A3" s="247" t="s">
        <v>1</v>
      </c>
      <c r="B3" s="160"/>
      <c r="C3" s="532" t="str">
        <f>'Overview - Financial Statement'!B9</f>
        <v>&lt;insert title of the project&gt;</v>
      </c>
      <c r="D3" s="532"/>
      <c r="E3" s="532"/>
      <c r="F3" s="532"/>
      <c r="G3" s="532"/>
      <c r="H3" s="532"/>
      <c r="I3" s="532"/>
      <c r="J3" s="532"/>
      <c r="K3" s="532"/>
      <c r="L3" s="532"/>
      <c r="M3" s="532"/>
      <c r="N3" s="532"/>
      <c r="O3" s="203"/>
    </row>
    <row r="4" spans="1:17" s="207" customFormat="1" ht="15.75" customHeight="1" x14ac:dyDescent="0.25">
      <c r="A4" s="247" t="s">
        <v>0</v>
      </c>
      <c r="B4" s="260"/>
      <c r="C4" s="252" t="str">
        <f>'Overview - Financial Statement'!B10</f>
        <v>&lt;insert agreement number&gt;</v>
      </c>
      <c r="E4" s="391"/>
      <c r="F4" s="391"/>
      <c r="K4" s="296"/>
      <c r="M4" s="258"/>
      <c r="N4" s="259"/>
      <c r="O4" s="206"/>
    </row>
    <row r="5" spans="1:17" s="207" customFormat="1" x14ac:dyDescent="0.25">
      <c r="A5" s="247"/>
      <c r="B5" s="260"/>
      <c r="C5" s="252"/>
      <c r="D5" s="284"/>
      <c r="F5" s="457" t="s">
        <v>27</v>
      </c>
      <c r="G5" s="385">
        <f>'Overview - Financial Statement'!H10</f>
        <v>0</v>
      </c>
      <c r="H5" s="383" t="s">
        <v>4</v>
      </c>
      <c r="I5" s="384">
        <f>'Overview - Financial Statement'!J10</f>
        <v>0</v>
      </c>
      <c r="J5" s="262"/>
      <c r="K5" s="296"/>
      <c r="M5" s="258"/>
      <c r="N5" s="259"/>
      <c r="O5" s="206"/>
    </row>
    <row r="6" spans="1:17" s="207" customFormat="1" x14ac:dyDescent="0.25">
      <c r="A6" s="164" t="s">
        <v>5</v>
      </c>
      <c r="B6" s="158"/>
      <c r="C6" s="158"/>
      <c r="D6" s="158"/>
      <c r="E6" s="303"/>
      <c r="F6" s="158"/>
      <c r="G6" s="158"/>
      <c r="H6" s="158"/>
      <c r="I6" s="158"/>
      <c r="J6" s="158"/>
      <c r="K6" s="176"/>
      <c r="M6" s="258"/>
      <c r="N6" s="258"/>
      <c r="O6" s="258"/>
      <c r="P6" s="259"/>
      <c r="Q6" s="206"/>
    </row>
    <row r="7" spans="1:17" s="207" customFormat="1" ht="30.75" customHeight="1" x14ac:dyDescent="0.25">
      <c r="A7" s="501" t="s">
        <v>414</v>
      </c>
      <c r="B7" s="501"/>
      <c r="C7" s="501"/>
      <c r="D7" s="501"/>
      <c r="E7" s="501"/>
      <c r="F7" s="501"/>
      <c r="G7" s="501"/>
      <c r="H7" s="501"/>
      <c r="I7" s="501"/>
      <c r="J7" s="501"/>
      <c r="K7" s="290"/>
      <c r="L7" s="262"/>
      <c r="M7" s="258"/>
      <c r="N7" s="258"/>
      <c r="O7" s="258"/>
      <c r="P7" s="259"/>
      <c r="Q7" s="206"/>
    </row>
    <row r="8" spans="1:17" x14ac:dyDescent="0.25">
      <c r="L8" s="158"/>
      <c r="M8" s="158"/>
      <c r="N8" s="158"/>
      <c r="O8" s="158"/>
    </row>
    <row r="9" spans="1:17" s="207" customFormat="1" ht="23.25" x14ac:dyDescent="0.25">
      <c r="A9" s="227" t="s">
        <v>388</v>
      </c>
      <c r="B9" s="260"/>
      <c r="C9" s="252"/>
      <c r="D9" s="284"/>
      <c r="E9" s="304"/>
      <c r="F9" s="284"/>
      <c r="G9" s="284"/>
      <c r="H9" s="284"/>
      <c r="I9" s="262"/>
      <c r="K9" s="296"/>
      <c r="M9" s="258"/>
      <c r="N9" s="259"/>
      <c r="O9" s="206"/>
    </row>
    <row r="10" spans="1:17" ht="15" customHeight="1" x14ac:dyDescent="0.25">
      <c r="A10" s="601" t="s">
        <v>390</v>
      </c>
      <c r="B10" s="601"/>
      <c r="C10" s="601"/>
      <c r="D10" s="601"/>
      <c r="E10" s="601"/>
      <c r="F10" s="601"/>
      <c r="G10" s="601"/>
      <c r="H10" s="392"/>
      <c r="I10" s="392"/>
      <c r="J10" s="266"/>
      <c r="K10" s="158"/>
      <c r="L10" s="158"/>
    </row>
    <row r="11" spans="1:17" s="382" customFormat="1" ht="28.5" customHeight="1" thickBot="1" x14ac:dyDescent="0.3">
      <c r="A11" s="601"/>
      <c r="B11" s="601"/>
      <c r="C11" s="601"/>
      <c r="D11" s="601"/>
      <c r="E11" s="601"/>
      <c r="F11" s="601"/>
      <c r="G11" s="601"/>
      <c r="H11" s="392"/>
      <c r="I11" s="392"/>
      <c r="J11" s="266"/>
      <c r="M11" s="367"/>
      <c r="N11" s="245"/>
      <c r="O11" s="367"/>
    </row>
    <row r="12" spans="1:17" s="382" customFormat="1" ht="28.5" customHeight="1" thickBot="1" x14ac:dyDescent="0.3">
      <c r="A12" s="601"/>
      <c r="B12" s="601"/>
      <c r="C12" s="601"/>
      <c r="D12" s="601"/>
      <c r="E12" s="601"/>
      <c r="F12" s="601"/>
      <c r="G12" s="601"/>
      <c r="H12" s="603" t="s">
        <v>38</v>
      </c>
      <c r="I12" s="604"/>
      <c r="J12" s="266"/>
      <c r="K12" s="368"/>
      <c r="L12" s="368"/>
      <c r="M12" s="367"/>
      <c r="N12" s="245"/>
      <c r="O12" s="367"/>
    </row>
    <row r="13" spans="1:17" s="382" customFormat="1" ht="28.5" customHeight="1" thickBot="1" x14ac:dyDescent="0.3">
      <c r="A13" s="602"/>
      <c r="B13" s="602"/>
      <c r="C13" s="602"/>
      <c r="D13" s="602"/>
      <c r="E13" s="602"/>
      <c r="F13" s="602"/>
      <c r="G13" s="602"/>
      <c r="H13" s="558">
        <f>SUM(I17:I116)</f>
        <v>0</v>
      </c>
      <c r="I13" s="559"/>
      <c r="J13" s="266"/>
      <c r="K13" s="368"/>
      <c r="L13" s="368"/>
      <c r="M13" s="367"/>
      <c r="N13" s="245"/>
      <c r="O13" s="367"/>
    </row>
    <row r="14" spans="1:17" ht="15" customHeight="1" x14ac:dyDescent="0.25">
      <c r="A14" s="564" t="s">
        <v>44</v>
      </c>
      <c r="B14" s="580" t="s">
        <v>154</v>
      </c>
      <c r="C14" s="586" t="s">
        <v>416</v>
      </c>
      <c r="D14" s="564" t="s">
        <v>389</v>
      </c>
      <c r="E14" s="575" t="s">
        <v>155</v>
      </c>
      <c r="F14" s="564" t="s">
        <v>371</v>
      </c>
      <c r="G14" s="575" t="s">
        <v>148</v>
      </c>
      <c r="H14" s="564" t="s">
        <v>31</v>
      </c>
      <c r="I14" s="575" t="s">
        <v>28</v>
      </c>
      <c r="J14" s="158"/>
      <c r="K14" s="158"/>
      <c r="L14" s="158"/>
      <c r="M14" s="158"/>
      <c r="N14" s="158"/>
      <c r="O14" s="158"/>
    </row>
    <row r="15" spans="1:17" ht="45" customHeight="1" x14ac:dyDescent="0.25">
      <c r="A15" s="565"/>
      <c r="B15" s="581"/>
      <c r="C15" s="587"/>
      <c r="D15" s="565"/>
      <c r="E15" s="576"/>
      <c r="F15" s="565"/>
      <c r="G15" s="576"/>
      <c r="H15" s="565"/>
      <c r="I15" s="576"/>
      <c r="J15" s="158"/>
      <c r="K15" s="158"/>
      <c r="L15" s="158"/>
      <c r="M15" s="158"/>
      <c r="N15" s="158"/>
      <c r="O15" s="158"/>
    </row>
    <row r="16" spans="1:17" s="274" customFormat="1" ht="15.75" thickBot="1" x14ac:dyDescent="0.3">
      <c r="A16" s="566"/>
      <c r="B16" s="582"/>
      <c r="C16" s="588"/>
      <c r="D16" s="566"/>
      <c r="E16" s="577"/>
      <c r="F16" s="566"/>
      <c r="G16" s="577"/>
      <c r="H16" s="566"/>
      <c r="I16" s="577"/>
    </row>
    <row r="17" spans="1:15" x14ac:dyDescent="0.25">
      <c r="A17" s="275">
        <v>1</v>
      </c>
      <c r="B17" s="131"/>
      <c r="C17" s="305"/>
      <c r="D17" s="130"/>
      <c r="E17" s="130"/>
      <c r="F17" s="155"/>
      <c r="G17" s="156">
        <v>0</v>
      </c>
      <c r="H17" s="310">
        <f>IF(F17="",0,VLOOKUP(F17,'Overview - Financial Statement'!$A$38:$B$52,2,FALSE))</f>
        <v>0</v>
      </c>
      <c r="I17" s="246">
        <f>IF(G17=0,0,G17/H17)</f>
        <v>0</v>
      </c>
      <c r="J17" s="158"/>
      <c r="K17" s="158"/>
      <c r="L17" s="158"/>
      <c r="M17" s="158"/>
      <c r="N17" s="158"/>
      <c r="O17" s="158"/>
    </row>
    <row r="18" spans="1:15" x14ac:dyDescent="0.25">
      <c r="A18" s="277">
        <v>2</v>
      </c>
      <c r="B18" s="134"/>
      <c r="C18" s="305"/>
      <c r="D18" s="130"/>
      <c r="E18" s="133"/>
      <c r="F18" s="155"/>
      <c r="G18" s="132">
        <v>0</v>
      </c>
      <c r="H18" s="310">
        <f>IF(F18="",0,VLOOKUP(F18,'Overview - Financial Statement'!$A$38:$B$52,2,FALSE))</f>
        <v>0</v>
      </c>
      <c r="I18" s="246">
        <f t="shared" ref="I18:I81" si="0">IF(G18=0,0,G18/H18)</f>
        <v>0</v>
      </c>
      <c r="J18" s="158"/>
      <c r="K18" s="158"/>
      <c r="L18" s="158"/>
      <c r="M18" s="158"/>
      <c r="N18" s="158"/>
      <c r="O18" s="158"/>
    </row>
    <row r="19" spans="1:15" x14ac:dyDescent="0.25">
      <c r="A19" s="277">
        <v>3</v>
      </c>
      <c r="B19" s="134"/>
      <c r="C19" s="305"/>
      <c r="D19" s="130"/>
      <c r="E19" s="133"/>
      <c r="F19" s="155"/>
      <c r="G19" s="132">
        <v>0</v>
      </c>
      <c r="H19" s="310">
        <f>IF(F19="",0,VLOOKUP(F19,'Overview - Financial Statement'!$A$38:$B$52,2,FALSE))</f>
        <v>0</v>
      </c>
      <c r="I19" s="246">
        <f t="shared" si="0"/>
        <v>0</v>
      </c>
      <c r="J19" s="158"/>
      <c r="K19" s="158"/>
      <c r="L19" s="158"/>
      <c r="M19" s="158"/>
      <c r="N19" s="158"/>
      <c r="O19" s="158"/>
    </row>
    <row r="20" spans="1:15" x14ac:dyDescent="0.25">
      <c r="A20" s="277">
        <v>4</v>
      </c>
      <c r="B20" s="134"/>
      <c r="C20" s="306"/>
      <c r="D20" s="133"/>
      <c r="E20" s="133"/>
      <c r="F20" s="155"/>
      <c r="G20" s="132">
        <v>0</v>
      </c>
      <c r="H20" s="310">
        <f>IF(F20="",0,VLOOKUP(F20,'Overview - Financial Statement'!$A$38:$B$52,2,FALSE))</f>
        <v>0</v>
      </c>
      <c r="I20" s="246">
        <f t="shared" si="0"/>
        <v>0</v>
      </c>
      <c r="J20" s="158"/>
      <c r="K20" s="158"/>
      <c r="L20" s="158"/>
      <c r="M20" s="158"/>
      <c r="N20" s="158"/>
      <c r="O20" s="158"/>
    </row>
    <row r="21" spans="1:15" x14ac:dyDescent="0.25">
      <c r="A21" s="277">
        <v>5</v>
      </c>
      <c r="B21" s="134"/>
      <c r="C21" s="306"/>
      <c r="D21" s="133"/>
      <c r="E21" s="133"/>
      <c r="F21" s="155"/>
      <c r="G21" s="132">
        <v>0</v>
      </c>
      <c r="H21" s="310">
        <f>IF(F21="",0,VLOOKUP(F21,'Overview - Financial Statement'!$A$38:$B$52,2,FALSE))</f>
        <v>0</v>
      </c>
      <c r="I21" s="246">
        <f t="shared" si="0"/>
        <v>0</v>
      </c>
      <c r="J21" s="158"/>
      <c r="K21" s="158"/>
      <c r="L21" s="158"/>
      <c r="M21" s="158"/>
      <c r="N21" s="158"/>
      <c r="O21" s="158"/>
    </row>
    <row r="22" spans="1:15" x14ac:dyDescent="0.25">
      <c r="A22" s="277">
        <v>6</v>
      </c>
      <c r="B22" s="134"/>
      <c r="C22" s="306"/>
      <c r="D22" s="133"/>
      <c r="E22" s="133"/>
      <c r="F22" s="155"/>
      <c r="G22" s="132">
        <v>0</v>
      </c>
      <c r="H22" s="310">
        <f>IF(F22="",0,VLOOKUP(F22,'Overview - Financial Statement'!$A$38:$B$52,2,FALSE))</f>
        <v>0</v>
      </c>
      <c r="I22" s="246">
        <f t="shared" si="0"/>
        <v>0</v>
      </c>
      <c r="J22" s="158"/>
      <c r="K22" s="158"/>
      <c r="L22" s="158"/>
      <c r="M22" s="158"/>
      <c r="N22" s="158"/>
      <c r="O22" s="158"/>
    </row>
    <row r="23" spans="1:15" x14ac:dyDescent="0.25">
      <c r="A23" s="277">
        <v>7</v>
      </c>
      <c r="B23" s="134"/>
      <c r="C23" s="306"/>
      <c r="D23" s="133"/>
      <c r="E23" s="133"/>
      <c r="F23" s="155"/>
      <c r="G23" s="132">
        <v>0</v>
      </c>
      <c r="H23" s="310">
        <f>IF(F23="",0,VLOOKUP(F23,'Overview - Financial Statement'!$A$38:$B$52,2,FALSE))</f>
        <v>0</v>
      </c>
      <c r="I23" s="246">
        <f t="shared" si="0"/>
        <v>0</v>
      </c>
      <c r="J23" s="158"/>
      <c r="K23" s="158"/>
      <c r="L23" s="158"/>
      <c r="M23" s="158"/>
      <c r="N23" s="158"/>
      <c r="O23" s="158"/>
    </row>
    <row r="24" spans="1:15" x14ac:dyDescent="0.25">
      <c r="A24" s="277">
        <v>8</v>
      </c>
      <c r="B24" s="134"/>
      <c r="C24" s="306"/>
      <c r="D24" s="133"/>
      <c r="E24" s="133"/>
      <c r="F24" s="155"/>
      <c r="G24" s="132">
        <v>0</v>
      </c>
      <c r="H24" s="310">
        <f>IF(F24="",0,VLOOKUP(F24,'Overview - Financial Statement'!$A$38:$B$52,2,FALSE))</f>
        <v>0</v>
      </c>
      <c r="I24" s="246">
        <f t="shared" si="0"/>
        <v>0</v>
      </c>
      <c r="J24" s="158"/>
      <c r="K24" s="158"/>
      <c r="L24" s="158"/>
      <c r="M24" s="158"/>
      <c r="N24" s="158"/>
      <c r="O24" s="158"/>
    </row>
    <row r="25" spans="1:15" x14ac:dyDescent="0.25">
      <c r="A25" s="277">
        <v>9</v>
      </c>
      <c r="B25" s="134"/>
      <c r="C25" s="306"/>
      <c r="D25" s="133"/>
      <c r="E25" s="133"/>
      <c r="F25" s="155"/>
      <c r="G25" s="132">
        <v>0</v>
      </c>
      <c r="H25" s="310">
        <f>IF(F25="",0,VLOOKUP(F25,'Overview - Financial Statement'!$A$38:$B$52,2,FALSE))</f>
        <v>0</v>
      </c>
      <c r="I25" s="246">
        <f t="shared" si="0"/>
        <v>0</v>
      </c>
      <c r="J25" s="158"/>
      <c r="K25" s="158"/>
      <c r="L25" s="158"/>
      <c r="M25" s="158"/>
      <c r="N25" s="158"/>
      <c r="O25" s="158"/>
    </row>
    <row r="26" spans="1:15" x14ac:dyDescent="0.25">
      <c r="A26" s="277">
        <v>10</v>
      </c>
      <c r="B26" s="134"/>
      <c r="C26" s="306"/>
      <c r="D26" s="133"/>
      <c r="E26" s="133"/>
      <c r="F26" s="155"/>
      <c r="G26" s="132">
        <v>0</v>
      </c>
      <c r="H26" s="310">
        <f>IF(F26="",0,VLOOKUP(F26,'Overview - Financial Statement'!$A$38:$B$52,2,FALSE))</f>
        <v>0</v>
      </c>
      <c r="I26" s="246">
        <f t="shared" si="0"/>
        <v>0</v>
      </c>
      <c r="J26" s="158"/>
      <c r="K26" s="158"/>
      <c r="L26" s="158"/>
      <c r="M26" s="158"/>
      <c r="N26" s="158"/>
      <c r="O26" s="158"/>
    </row>
    <row r="27" spans="1:15" x14ac:dyDescent="0.25">
      <c r="A27" s="277">
        <v>11</v>
      </c>
      <c r="B27" s="134"/>
      <c r="C27" s="306"/>
      <c r="D27" s="133"/>
      <c r="E27" s="133"/>
      <c r="F27" s="155"/>
      <c r="G27" s="132">
        <v>0</v>
      </c>
      <c r="H27" s="310">
        <f>IF(F27="",0,VLOOKUP(F27,'Overview - Financial Statement'!$A$38:$B$52,2,FALSE))</f>
        <v>0</v>
      </c>
      <c r="I27" s="246">
        <f t="shared" si="0"/>
        <v>0</v>
      </c>
      <c r="J27" s="158"/>
      <c r="K27" s="158"/>
      <c r="L27" s="158"/>
      <c r="M27" s="158"/>
      <c r="N27" s="158"/>
      <c r="O27" s="158"/>
    </row>
    <row r="28" spans="1:15" x14ac:dyDescent="0.25">
      <c r="A28" s="277">
        <v>12</v>
      </c>
      <c r="B28" s="134"/>
      <c r="C28" s="306"/>
      <c r="D28" s="133"/>
      <c r="E28" s="133"/>
      <c r="F28" s="155"/>
      <c r="G28" s="132">
        <v>0</v>
      </c>
      <c r="H28" s="310">
        <f>IF(F28="",0,VLOOKUP(F28,'Overview - Financial Statement'!$A$38:$B$52,2,FALSE))</f>
        <v>0</v>
      </c>
      <c r="I28" s="246">
        <f t="shared" si="0"/>
        <v>0</v>
      </c>
      <c r="J28" s="158"/>
      <c r="K28" s="158"/>
      <c r="L28" s="158"/>
      <c r="M28" s="158"/>
      <c r="N28" s="158"/>
      <c r="O28" s="158"/>
    </row>
    <row r="29" spans="1:15" x14ac:dyDescent="0.25">
      <c r="A29" s="277">
        <v>13</v>
      </c>
      <c r="B29" s="134"/>
      <c r="C29" s="306"/>
      <c r="D29" s="133"/>
      <c r="E29" s="133"/>
      <c r="F29" s="155"/>
      <c r="G29" s="132">
        <v>0</v>
      </c>
      <c r="H29" s="310">
        <f>IF(F29="",0,VLOOKUP(F29,'Overview - Financial Statement'!$A$38:$B$52,2,FALSE))</f>
        <v>0</v>
      </c>
      <c r="I29" s="246">
        <f t="shared" si="0"/>
        <v>0</v>
      </c>
      <c r="J29" s="158"/>
      <c r="K29" s="158"/>
      <c r="L29" s="158"/>
      <c r="M29" s="158"/>
      <c r="N29" s="158"/>
      <c r="O29" s="158"/>
    </row>
    <row r="30" spans="1:15" x14ac:dyDescent="0.25">
      <c r="A30" s="277">
        <v>14</v>
      </c>
      <c r="B30" s="134"/>
      <c r="C30" s="306"/>
      <c r="D30" s="133"/>
      <c r="E30" s="133"/>
      <c r="F30" s="155"/>
      <c r="G30" s="132">
        <v>0</v>
      </c>
      <c r="H30" s="310">
        <f>IF(F30="",0,VLOOKUP(F30,'Overview - Financial Statement'!$A$38:$B$52,2,FALSE))</f>
        <v>0</v>
      </c>
      <c r="I30" s="246">
        <f t="shared" si="0"/>
        <v>0</v>
      </c>
      <c r="J30" s="158"/>
      <c r="K30" s="158"/>
      <c r="L30" s="158"/>
      <c r="M30" s="158"/>
      <c r="N30" s="158"/>
      <c r="O30" s="158"/>
    </row>
    <row r="31" spans="1:15" x14ac:dyDescent="0.25">
      <c r="A31" s="277">
        <v>15</v>
      </c>
      <c r="B31" s="134"/>
      <c r="C31" s="306"/>
      <c r="D31" s="133"/>
      <c r="E31" s="133"/>
      <c r="F31" s="155"/>
      <c r="G31" s="132">
        <v>0</v>
      </c>
      <c r="H31" s="310">
        <f>IF(F31="",0,VLOOKUP(F31,'Overview - Financial Statement'!$A$38:$B$52,2,FALSE))</f>
        <v>0</v>
      </c>
      <c r="I31" s="246">
        <f t="shared" si="0"/>
        <v>0</v>
      </c>
      <c r="J31" s="158"/>
      <c r="K31" s="158"/>
      <c r="L31" s="158"/>
      <c r="M31" s="158"/>
      <c r="N31" s="158"/>
      <c r="O31" s="158"/>
    </row>
    <row r="32" spans="1:15" x14ac:dyDescent="0.25">
      <c r="A32" s="277">
        <v>16</v>
      </c>
      <c r="B32" s="134"/>
      <c r="C32" s="306"/>
      <c r="D32" s="133"/>
      <c r="E32" s="133"/>
      <c r="F32" s="155"/>
      <c r="G32" s="132">
        <v>0</v>
      </c>
      <c r="H32" s="310">
        <f>IF(F32="",0,VLOOKUP(F32,'Overview - Financial Statement'!$A$38:$B$52,2,FALSE))</f>
        <v>0</v>
      </c>
      <c r="I32" s="246">
        <f t="shared" si="0"/>
        <v>0</v>
      </c>
      <c r="J32" s="158"/>
      <c r="K32" s="158"/>
      <c r="L32" s="158"/>
      <c r="M32" s="158"/>
      <c r="N32" s="158"/>
      <c r="O32" s="158"/>
    </row>
    <row r="33" spans="1:15" x14ac:dyDescent="0.25">
      <c r="A33" s="277">
        <v>17</v>
      </c>
      <c r="B33" s="134"/>
      <c r="C33" s="306"/>
      <c r="D33" s="133"/>
      <c r="E33" s="133"/>
      <c r="F33" s="155"/>
      <c r="G33" s="132">
        <v>0</v>
      </c>
      <c r="H33" s="310">
        <f>IF(F33="",0,VLOOKUP(F33,'Overview - Financial Statement'!$A$38:$B$52,2,FALSE))</f>
        <v>0</v>
      </c>
      <c r="I33" s="246">
        <f t="shared" si="0"/>
        <v>0</v>
      </c>
      <c r="J33" s="158"/>
      <c r="K33" s="158"/>
      <c r="L33" s="158"/>
      <c r="M33" s="158"/>
      <c r="N33" s="158"/>
      <c r="O33" s="158"/>
    </row>
    <row r="34" spans="1:15" x14ac:dyDescent="0.25">
      <c r="A34" s="277">
        <v>18</v>
      </c>
      <c r="B34" s="134"/>
      <c r="C34" s="306"/>
      <c r="D34" s="133"/>
      <c r="E34" s="133"/>
      <c r="F34" s="155"/>
      <c r="G34" s="132">
        <v>0</v>
      </c>
      <c r="H34" s="310">
        <f>IF(F34="",0,VLOOKUP(F34,'Overview - Financial Statement'!$A$38:$B$52,2,FALSE))</f>
        <v>0</v>
      </c>
      <c r="I34" s="246">
        <f t="shared" si="0"/>
        <v>0</v>
      </c>
      <c r="J34" s="158"/>
      <c r="K34" s="158"/>
      <c r="L34" s="158"/>
      <c r="M34" s="158"/>
      <c r="N34" s="158"/>
      <c r="O34" s="158"/>
    </row>
    <row r="35" spans="1:15" x14ac:dyDescent="0.25">
      <c r="A35" s="277">
        <v>19</v>
      </c>
      <c r="B35" s="134"/>
      <c r="C35" s="306"/>
      <c r="D35" s="133"/>
      <c r="E35" s="133"/>
      <c r="F35" s="155"/>
      <c r="G35" s="132">
        <v>0</v>
      </c>
      <c r="H35" s="310">
        <f>IF(F35="",0,VLOOKUP(F35,'Overview - Financial Statement'!$A$38:$B$52,2,FALSE))</f>
        <v>0</v>
      </c>
      <c r="I35" s="246">
        <f t="shared" si="0"/>
        <v>0</v>
      </c>
      <c r="J35" s="158"/>
      <c r="K35" s="158"/>
      <c r="L35" s="158"/>
      <c r="M35" s="158"/>
      <c r="N35" s="158"/>
      <c r="O35" s="158"/>
    </row>
    <row r="36" spans="1:15" x14ac:dyDescent="0.25">
      <c r="A36" s="277">
        <v>20</v>
      </c>
      <c r="B36" s="134"/>
      <c r="C36" s="306"/>
      <c r="D36" s="133"/>
      <c r="E36" s="133"/>
      <c r="F36" s="155"/>
      <c r="G36" s="132">
        <v>0</v>
      </c>
      <c r="H36" s="310">
        <f>IF(F36="",0,VLOOKUP(F36,'Overview - Financial Statement'!$A$38:$B$52,2,FALSE))</f>
        <v>0</v>
      </c>
      <c r="I36" s="246">
        <f t="shared" si="0"/>
        <v>0</v>
      </c>
      <c r="J36" s="158"/>
      <c r="K36" s="158"/>
      <c r="L36" s="158"/>
      <c r="M36" s="158"/>
      <c r="N36" s="158"/>
      <c r="O36" s="158"/>
    </row>
    <row r="37" spans="1:15" x14ac:dyDescent="0.25">
      <c r="A37" s="277">
        <v>21</v>
      </c>
      <c r="B37" s="134"/>
      <c r="C37" s="306"/>
      <c r="D37" s="133"/>
      <c r="E37" s="133"/>
      <c r="F37" s="155"/>
      <c r="G37" s="132">
        <v>0</v>
      </c>
      <c r="H37" s="310">
        <f>IF(F37="",0,VLOOKUP(F37,'Overview - Financial Statement'!$A$38:$B$52,2,FALSE))</f>
        <v>0</v>
      </c>
      <c r="I37" s="246">
        <f t="shared" si="0"/>
        <v>0</v>
      </c>
      <c r="J37" s="158"/>
      <c r="K37" s="158"/>
      <c r="L37" s="158"/>
      <c r="M37" s="158"/>
      <c r="N37" s="158"/>
      <c r="O37" s="158"/>
    </row>
    <row r="38" spans="1:15" x14ac:dyDescent="0.25">
      <c r="A38" s="277">
        <v>22</v>
      </c>
      <c r="B38" s="134"/>
      <c r="C38" s="306"/>
      <c r="D38" s="133"/>
      <c r="E38" s="133"/>
      <c r="F38" s="155"/>
      <c r="G38" s="132">
        <v>0</v>
      </c>
      <c r="H38" s="310">
        <f>IF(F38="",0,VLOOKUP(F38,'Overview - Financial Statement'!$A$38:$B$52,2,FALSE))</f>
        <v>0</v>
      </c>
      <c r="I38" s="246">
        <f t="shared" si="0"/>
        <v>0</v>
      </c>
      <c r="J38" s="158"/>
      <c r="K38" s="158"/>
      <c r="L38" s="158"/>
      <c r="M38" s="158"/>
      <c r="N38" s="158"/>
      <c r="O38" s="158"/>
    </row>
    <row r="39" spans="1:15" x14ac:dyDescent="0.25">
      <c r="A39" s="277">
        <v>23</v>
      </c>
      <c r="B39" s="134"/>
      <c r="C39" s="306"/>
      <c r="D39" s="133"/>
      <c r="E39" s="133"/>
      <c r="F39" s="155"/>
      <c r="G39" s="132">
        <v>0</v>
      </c>
      <c r="H39" s="310">
        <f>IF(F39="",0,VLOOKUP(F39,'Overview - Financial Statement'!$A$38:$B$52,2,FALSE))</f>
        <v>0</v>
      </c>
      <c r="I39" s="246">
        <f t="shared" si="0"/>
        <v>0</v>
      </c>
      <c r="J39" s="158"/>
      <c r="K39" s="158"/>
      <c r="L39" s="158"/>
      <c r="M39" s="158"/>
      <c r="N39" s="158"/>
      <c r="O39" s="158"/>
    </row>
    <row r="40" spans="1:15" x14ac:dyDescent="0.25">
      <c r="A40" s="277">
        <v>24</v>
      </c>
      <c r="B40" s="134"/>
      <c r="C40" s="306"/>
      <c r="D40" s="133"/>
      <c r="E40" s="133"/>
      <c r="F40" s="155"/>
      <c r="G40" s="132">
        <v>0</v>
      </c>
      <c r="H40" s="310">
        <f>IF(F40="",0,VLOOKUP(F40,'Overview - Financial Statement'!$A$38:$B$52,2,FALSE))</f>
        <v>0</v>
      </c>
      <c r="I40" s="246">
        <f t="shared" si="0"/>
        <v>0</v>
      </c>
      <c r="J40" s="158"/>
      <c r="K40" s="158"/>
      <c r="L40" s="158"/>
      <c r="M40" s="158"/>
      <c r="N40" s="158"/>
      <c r="O40" s="158"/>
    </row>
    <row r="41" spans="1:15" x14ac:dyDescent="0.25">
      <c r="A41" s="277">
        <v>25</v>
      </c>
      <c r="B41" s="134"/>
      <c r="C41" s="306"/>
      <c r="D41" s="133"/>
      <c r="E41" s="133"/>
      <c r="F41" s="155"/>
      <c r="G41" s="132">
        <v>0</v>
      </c>
      <c r="H41" s="310">
        <f>IF(F41="",0,VLOOKUP(F41,'Overview - Financial Statement'!$A$38:$B$52,2,FALSE))</f>
        <v>0</v>
      </c>
      <c r="I41" s="246">
        <f t="shared" si="0"/>
        <v>0</v>
      </c>
      <c r="J41" s="158"/>
      <c r="K41" s="158"/>
      <c r="L41" s="158"/>
      <c r="M41" s="158"/>
      <c r="N41" s="158"/>
      <c r="O41" s="158"/>
    </row>
    <row r="42" spans="1:15" x14ac:dyDescent="0.25">
      <c r="A42" s="277">
        <v>26</v>
      </c>
      <c r="B42" s="134"/>
      <c r="C42" s="306"/>
      <c r="D42" s="133"/>
      <c r="E42" s="133"/>
      <c r="F42" s="155"/>
      <c r="G42" s="132">
        <v>0</v>
      </c>
      <c r="H42" s="310">
        <f>IF(F42="",0,VLOOKUP(F42,'Overview - Financial Statement'!$A$38:$B$52,2,FALSE))</f>
        <v>0</v>
      </c>
      <c r="I42" s="246">
        <f t="shared" si="0"/>
        <v>0</v>
      </c>
      <c r="J42" s="158"/>
      <c r="K42" s="158"/>
      <c r="L42" s="158"/>
      <c r="M42" s="158"/>
      <c r="N42" s="158"/>
      <c r="O42" s="158"/>
    </row>
    <row r="43" spans="1:15" x14ac:dyDescent="0.25">
      <c r="A43" s="277">
        <v>27</v>
      </c>
      <c r="B43" s="134"/>
      <c r="C43" s="306"/>
      <c r="D43" s="133"/>
      <c r="E43" s="133"/>
      <c r="F43" s="155"/>
      <c r="G43" s="132">
        <v>0</v>
      </c>
      <c r="H43" s="310">
        <f>IF(F43="",0,VLOOKUP(F43,'Overview - Financial Statement'!$A$38:$B$52,2,FALSE))</f>
        <v>0</v>
      </c>
      <c r="I43" s="246">
        <f t="shared" si="0"/>
        <v>0</v>
      </c>
      <c r="J43" s="158"/>
      <c r="K43" s="158"/>
      <c r="L43" s="158"/>
      <c r="M43" s="158"/>
      <c r="N43" s="158"/>
      <c r="O43" s="158"/>
    </row>
    <row r="44" spans="1:15" x14ac:dyDescent="0.25">
      <c r="A44" s="277">
        <v>28</v>
      </c>
      <c r="B44" s="134"/>
      <c r="C44" s="306"/>
      <c r="D44" s="133"/>
      <c r="E44" s="133"/>
      <c r="F44" s="155"/>
      <c r="G44" s="132">
        <v>0</v>
      </c>
      <c r="H44" s="310">
        <f>IF(F44="",0,VLOOKUP(F44,'Overview - Financial Statement'!$A$38:$B$52,2,FALSE))</f>
        <v>0</v>
      </c>
      <c r="I44" s="246">
        <f t="shared" si="0"/>
        <v>0</v>
      </c>
      <c r="J44" s="158"/>
      <c r="K44" s="158"/>
      <c r="L44" s="158"/>
      <c r="M44" s="158"/>
      <c r="N44" s="158"/>
      <c r="O44" s="158"/>
    </row>
    <row r="45" spans="1:15" x14ac:dyDescent="0.25">
      <c r="A45" s="277">
        <v>29</v>
      </c>
      <c r="B45" s="134"/>
      <c r="C45" s="306"/>
      <c r="D45" s="133"/>
      <c r="E45" s="133"/>
      <c r="F45" s="155"/>
      <c r="G45" s="132">
        <v>0</v>
      </c>
      <c r="H45" s="310">
        <f>IF(F45="",0,VLOOKUP(F45,'Overview - Financial Statement'!$A$38:$B$52,2,FALSE))</f>
        <v>0</v>
      </c>
      <c r="I45" s="246">
        <f t="shared" si="0"/>
        <v>0</v>
      </c>
      <c r="J45" s="158"/>
      <c r="K45" s="158"/>
      <c r="L45" s="158"/>
      <c r="M45" s="158"/>
      <c r="N45" s="158"/>
      <c r="O45" s="158"/>
    </row>
    <row r="46" spans="1:15" x14ac:dyDescent="0.25">
      <c r="A46" s="277">
        <v>30</v>
      </c>
      <c r="B46" s="134"/>
      <c r="C46" s="306"/>
      <c r="D46" s="133"/>
      <c r="E46" s="133"/>
      <c r="F46" s="155"/>
      <c r="G46" s="132">
        <v>0</v>
      </c>
      <c r="H46" s="310">
        <f>IF(F46="",0,VLOOKUP(F46,'Overview - Financial Statement'!$A$38:$B$52,2,FALSE))</f>
        <v>0</v>
      </c>
      <c r="I46" s="246">
        <f t="shared" si="0"/>
        <v>0</v>
      </c>
      <c r="J46" s="158"/>
      <c r="K46" s="158"/>
      <c r="L46" s="158"/>
      <c r="M46" s="158"/>
      <c r="N46" s="158"/>
      <c r="O46" s="158"/>
    </row>
    <row r="47" spans="1:15" x14ac:dyDescent="0.25">
      <c r="A47" s="277">
        <v>31</v>
      </c>
      <c r="B47" s="134"/>
      <c r="C47" s="306"/>
      <c r="D47" s="133"/>
      <c r="E47" s="133"/>
      <c r="F47" s="155"/>
      <c r="G47" s="132">
        <v>0</v>
      </c>
      <c r="H47" s="310">
        <f>IF(F47="",0,VLOOKUP(F47,'Overview - Financial Statement'!$A$38:$B$52,2,FALSE))</f>
        <v>0</v>
      </c>
      <c r="I47" s="246">
        <f t="shared" si="0"/>
        <v>0</v>
      </c>
      <c r="J47" s="158"/>
      <c r="K47" s="158"/>
      <c r="L47" s="158"/>
      <c r="M47" s="158"/>
      <c r="N47" s="158"/>
      <c r="O47" s="158"/>
    </row>
    <row r="48" spans="1:15" x14ac:dyDescent="0.25">
      <c r="A48" s="277">
        <v>32</v>
      </c>
      <c r="B48" s="134"/>
      <c r="C48" s="306"/>
      <c r="D48" s="133"/>
      <c r="E48" s="133"/>
      <c r="F48" s="155"/>
      <c r="G48" s="132">
        <v>0</v>
      </c>
      <c r="H48" s="310">
        <f>IF(F48="",0,VLOOKUP(F48,'Overview - Financial Statement'!$A$38:$B$52,2,FALSE))</f>
        <v>0</v>
      </c>
      <c r="I48" s="246">
        <f t="shared" si="0"/>
        <v>0</v>
      </c>
      <c r="J48" s="158"/>
      <c r="K48" s="158"/>
      <c r="L48" s="158"/>
      <c r="M48" s="158"/>
      <c r="N48" s="158"/>
      <c r="O48" s="158"/>
    </row>
    <row r="49" spans="1:15" x14ac:dyDescent="0.25">
      <c r="A49" s="277">
        <v>33</v>
      </c>
      <c r="B49" s="134"/>
      <c r="C49" s="306"/>
      <c r="D49" s="133"/>
      <c r="E49" s="133"/>
      <c r="F49" s="155"/>
      <c r="G49" s="132">
        <v>0</v>
      </c>
      <c r="H49" s="310">
        <f>IF(F49="",0,VLOOKUP(F49,'Overview - Financial Statement'!$A$38:$B$52,2,FALSE))</f>
        <v>0</v>
      </c>
      <c r="I49" s="246">
        <f t="shared" si="0"/>
        <v>0</v>
      </c>
      <c r="J49" s="158"/>
      <c r="K49" s="158"/>
      <c r="L49" s="158"/>
      <c r="M49" s="158"/>
      <c r="N49" s="158"/>
      <c r="O49" s="158"/>
    </row>
    <row r="50" spans="1:15" x14ac:dyDescent="0.25">
      <c r="A50" s="277">
        <v>34</v>
      </c>
      <c r="B50" s="134"/>
      <c r="C50" s="306"/>
      <c r="D50" s="133"/>
      <c r="E50" s="133"/>
      <c r="F50" s="155"/>
      <c r="G50" s="132">
        <v>0</v>
      </c>
      <c r="H50" s="310">
        <f>IF(F50="",0,VLOOKUP(F50,'Overview - Financial Statement'!$A$38:$B$52,2,FALSE))</f>
        <v>0</v>
      </c>
      <c r="I50" s="246">
        <f t="shared" si="0"/>
        <v>0</v>
      </c>
      <c r="J50" s="158"/>
      <c r="K50" s="158"/>
      <c r="L50" s="158"/>
      <c r="M50" s="158"/>
      <c r="N50" s="158"/>
      <c r="O50" s="158"/>
    </row>
    <row r="51" spans="1:15" x14ac:dyDescent="0.25">
      <c r="A51" s="277">
        <v>35</v>
      </c>
      <c r="B51" s="134"/>
      <c r="C51" s="306"/>
      <c r="D51" s="133"/>
      <c r="E51" s="133"/>
      <c r="F51" s="155"/>
      <c r="G51" s="132">
        <v>0</v>
      </c>
      <c r="H51" s="310">
        <f>IF(F51="",0,VLOOKUP(F51,'Overview - Financial Statement'!$A$38:$B$52,2,FALSE))</f>
        <v>0</v>
      </c>
      <c r="I51" s="246">
        <f t="shared" si="0"/>
        <v>0</v>
      </c>
      <c r="J51" s="158"/>
      <c r="K51" s="158"/>
      <c r="L51" s="158"/>
      <c r="M51" s="158"/>
      <c r="N51" s="158"/>
      <c r="O51" s="158"/>
    </row>
    <row r="52" spans="1:15" x14ac:dyDescent="0.25">
      <c r="A52" s="277">
        <v>36</v>
      </c>
      <c r="B52" s="134"/>
      <c r="C52" s="306"/>
      <c r="D52" s="133"/>
      <c r="E52" s="133"/>
      <c r="F52" s="155"/>
      <c r="G52" s="132">
        <v>0</v>
      </c>
      <c r="H52" s="310">
        <f>IF(F52="",0,VLOOKUP(F52,'Overview - Financial Statement'!$A$38:$B$52,2,FALSE))</f>
        <v>0</v>
      </c>
      <c r="I52" s="246">
        <f t="shared" si="0"/>
        <v>0</v>
      </c>
      <c r="J52" s="158"/>
      <c r="K52" s="158"/>
      <c r="L52" s="158"/>
      <c r="M52" s="158"/>
      <c r="N52" s="158"/>
      <c r="O52" s="158"/>
    </row>
    <row r="53" spans="1:15" x14ac:dyDescent="0.25">
      <c r="A53" s="277">
        <v>37</v>
      </c>
      <c r="B53" s="134"/>
      <c r="C53" s="306"/>
      <c r="D53" s="133"/>
      <c r="E53" s="133"/>
      <c r="F53" s="155"/>
      <c r="G53" s="132">
        <v>0</v>
      </c>
      <c r="H53" s="310">
        <f>IF(F53="",0,VLOOKUP(F53,'Overview - Financial Statement'!$A$38:$B$52,2,FALSE))</f>
        <v>0</v>
      </c>
      <c r="I53" s="246">
        <f t="shared" si="0"/>
        <v>0</v>
      </c>
      <c r="J53" s="158"/>
      <c r="K53" s="158"/>
      <c r="L53" s="158"/>
      <c r="M53" s="158"/>
      <c r="N53" s="158"/>
      <c r="O53" s="158"/>
    </row>
    <row r="54" spans="1:15" x14ac:dyDescent="0.25">
      <c r="A54" s="277">
        <v>38</v>
      </c>
      <c r="B54" s="134"/>
      <c r="C54" s="306"/>
      <c r="D54" s="133"/>
      <c r="E54" s="133"/>
      <c r="F54" s="155"/>
      <c r="G54" s="132">
        <v>0</v>
      </c>
      <c r="H54" s="310">
        <f>IF(F54="",0,VLOOKUP(F54,'Overview - Financial Statement'!$A$38:$B$52,2,FALSE))</f>
        <v>0</v>
      </c>
      <c r="I54" s="246">
        <f t="shared" si="0"/>
        <v>0</v>
      </c>
      <c r="J54" s="158"/>
      <c r="K54" s="158"/>
      <c r="L54" s="158"/>
      <c r="M54" s="158"/>
      <c r="N54" s="158"/>
      <c r="O54" s="158"/>
    </row>
    <row r="55" spans="1:15" x14ac:dyDescent="0.25">
      <c r="A55" s="277">
        <v>39</v>
      </c>
      <c r="B55" s="134"/>
      <c r="C55" s="306"/>
      <c r="D55" s="133"/>
      <c r="E55" s="133"/>
      <c r="F55" s="155"/>
      <c r="G55" s="132">
        <v>0</v>
      </c>
      <c r="H55" s="310">
        <f>IF(F55="",0,VLOOKUP(F55,'Overview - Financial Statement'!$A$38:$B$52,2,FALSE))</f>
        <v>0</v>
      </c>
      <c r="I55" s="246">
        <f t="shared" si="0"/>
        <v>0</v>
      </c>
      <c r="J55" s="158"/>
      <c r="K55" s="158"/>
      <c r="L55" s="158"/>
      <c r="M55" s="158"/>
      <c r="N55" s="158"/>
      <c r="O55" s="158"/>
    </row>
    <row r="56" spans="1:15" x14ac:dyDescent="0.25">
      <c r="A56" s="277">
        <v>40</v>
      </c>
      <c r="B56" s="134"/>
      <c r="C56" s="306"/>
      <c r="D56" s="133"/>
      <c r="E56" s="133"/>
      <c r="F56" s="155"/>
      <c r="G56" s="132">
        <v>0</v>
      </c>
      <c r="H56" s="310">
        <f>IF(F56="",0,VLOOKUP(F56,'Overview - Financial Statement'!$A$38:$B$52,2,FALSE))</f>
        <v>0</v>
      </c>
      <c r="I56" s="246">
        <f t="shared" si="0"/>
        <v>0</v>
      </c>
      <c r="J56" s="158"/>
      <c r="K56" s="158"/>
      <c r="L56" s="158"/>
      <c r="M56" s="158"/>
      <c r="N56" s="158"/>
      <c r="O56" s="158"/>
    </row>
    <row r="57" spans="1:15" x14ac:dyDescent="0.25">
      <c r="A57" s="277">
        <v>41</v>
      </c>
      <c r="B57" s="134"/>
      <c r="C57" s="306"/>
      <c r="D57" s="133"/>
      <c r="E57" s="133"/>
      <c r="F57" s="155"/>
      <c r="G57" s="132">
        <v>0</v>
      </c>
      <c r="H57" s="310">
        <f>IF(F57="",0,VLOOKUP(F57,'Overview - Financial Statement'!$A$38:$B$52,2,FALSE))</f>
        <v>0</v>
      </c>
      <c r="I57" s="246">
        <f t="shared" si="0"/>
        <v>0</v>
      </c>
      <c r="J57" s="158"/>
      <c r="K57" s="158"/>
      <c r="L57" s="158"/>
      <c r="M57" s="158"/>
      <c r="N57" s="158"/>
      <c r="O57" s="158"/>
    </row>
    <row r="58" spans="1:15" x14ac:dyDescent="0.25">
      <c r="A58" s="277">
        <v>42</v>
      </c>
      <c r="B58" s="134"/>
      <c r="C58" s="306"/>
      <c r="D58" s="133"/>
      <c r="E58" s="133"/>
      <c r="F58" s="155"/>
      <c r="G58" s="132">
        <v>0</v>
      </c>
      <c r="H58" s="310">
        <f>IF(F58="",0,VLOOKUP(F58,'Overview - Financial Statement'!$A$38:$B$52,2,FALSE))</f>
        <v>0</v>
      </c>
      <c r="I58" s="246">
        <f t="shared" si="0"/>
        <v>0</v>
      </c>
      <c r="J58" s="158"/>
      <c r="K58" s="158"/>
      <c r="L58" s="158"/>
      <c r="M58" s="158"/>
      <c r="N58" s="158"/>
      <c r="O58" s="158"/>
    </row>
    <row r="59" spans="1:15" x14ac:dyDescent="0.25">
      <c r="A59" s="277">
        <v>43</v>
      </c>
      <c r="B59" s="134"/>
      <c r="C59" s="306"/>
      <c r="D59" s="133"/>
      <c r="E59" s="133"/>
      <c r="F59" s="155"/>
      <c r="G59" s="132">
        <v>0</v>
      </c>
      <c r="H59" s="310">
        <f>IF(F59="",0,VLOOKUP(F59,'Overview - Financial Statement'!$A$38:$B$52,2,FALSE))</f>
        <v>0</v>
      </c>
      <c r="I59" s="246">
        <f t="shared" si="0"/>
        <v>0</v>
      </c>
      <c r="J59" s="158"/>
      <c r="K59" s="158"/>
      <c r="L59" s="158"/>
      <c r="M59" s="158"/>
      <c r="N59" s="158"/>
      <c r="O59" s="158"/>
    </row>
    <row r="60" spans="1:15" x14ac:dyDescent="0.25">
      <c r="A60" s="277">
        <v>44</v>
      </c>
      <c r="B60" s="134"/>
      <c r="C60" s="306"/>
      <c r="D60" s="133"/>
      <c r="E60" s="133"/>
      <c r="F60" s="155"/>
      <c r="G60" s="132">
        <v>0</v>
      </c>
      <c r="H60" s="310">
        <f>IF(F60="",0,VLOOKUP(F60,'Overview - Financial Statement'!$A$38:$B$52,2,FALSE))</f>
        <v>0</v>
      </c>
      <c r="I60" s="246">
        <f t="shared" si="0"/>
        <v>0</v>
      </c>
      <c r="J60" s="158"/>
      <c r="K60" s="158"/>
      <c r="L60" s="158"/>
      <c r="M60" s="158"/>
      <c r="N60" s="158"/>
      <c r="O60" s="158"/>
    </row>
    <row r="61" spans="1:15" x14ac:dyDescent="0.25">
      <c r="A61" s="277">
        <v>45</v>
      </c>
      <c r="B61" s="134"/>
      <c r="C61" s="306"/>
      <c r="D61" s="133"/>
      <c r="E61" s="133"/>
      <c r="F61" s="155"/>
      <c r="G61" s="132">
        <v>0</v>
      </c>
      <c r="H61" s="310">
        <f>IF(F61="",0,VLOOKUP(F61,'Overview - Financial Statement'!$A$38:$B$52,2,FALSE))</f>
        <v>0</v>
      </c>
      <c r="I61" s="246">
        <f t="shared" si="0"/>
        <v>0</v>
      </c>
      <c r="J61" s="158"/>
      <c r="K61" s="158"/>
      <c r="L61" s="158"/>
      <c r="M61" s="158"/>
      <c r="N61" s="158"/>
      <c r="O61" s="158"/>
    </row>
    <row r="62" spans="1:15" x14ac:dyDescent="0.25">
      <c r="A62" s="277">
        <v>46</v>
      </c>
      <c r="B62" s="134"/>
      <c r="C62" s="306"/>
      <c r="D62" s="133"/>
      <c r="E62" s="133"/>
      <c r="F62" s="155"/>
      <c r="G62" s="132">
        <v>0</v>
      </c>
      <c r="H62" s="310">
        <f>IF(F62="",0,VLOOKUP(F62,'Overview - Financial Statement'!$A$38:$B$52,2,FALSE))</f>
        <v>0</v>
      </c>
      <c r="I62" s="246">
        <f t="shared" si="0"/>
        <v>0</v>
      </c>
      <c r="J62" s="158"/>
      <c r="K62" s="158"/>
      <c r="L62" s="158"/>
      <c r="M62" s="158"/>
      <c r="N62" s="158"/>
      <c r="O62" s="158"/>
    </row>
    <row r="63" spans="1:15" x14ac:dyDescent="0.25">
      <c r="A63" s="277">
        <v>47</v>
      </c>
      <c r="B63" s="134"/>
      <c r="C63" s="306"/>
      <c r="D63" s="133"/>
      <c r="E63" s="133"/>
      <c r="F63" s="155"/>
      <c r="G63" s="132">
        <v>0</v>
      </c>
      <c r="H63" s="310">
        <f>IF(F63="",0,VLOOKUP(F63,'Overview - Financial Statement'!$A$38:$B$52,2,FALSE))</f>
        <v>0</v>
      </c>
      <c r="I63" s="246">
        <f t="shared" si="0"/>
        <v>0</v>
      </c>
      <c r="J63" s="158"/>
      <c r="K63" s="158"/>
      <c r="L63" s="158"/>
      <c r="M63" s="158"/>
      <c r="N63" s="158"/>
      <c r="O63" s="158"/>
    </row>
    <row r="64" spans="1:15" x14ac:dyDescent="0.25">
      <c r="A64" s="277">
        <v>48</v>
      </c>
      <c r="B64" s="134"/>
      <c r="C64" s="306"/>
      <c r="D64" s="133"/>
      <c r="E64" s="133"/>
      <c r="F64" s="155"/>
      <c r="G64" s="132">
        <v>0</v>
      </c>
      <c r="H64" s="310">
        <f>IF(F64="",0,VLOOKUP(F64,'Overview - Financial Statement'!$A$38:$B$52,2,FALSE))</f>
        <v>0</v>
      </c>
      <c r="I64" s="246">
        <f t="shared" si="0"/>
        <v>0</v>
      </c>
      <c r="J64" s="158"/>
      <c r="K64" s="158"/>
      <c r="L64" s="158"/>
      <c r="M64" s="158"/>
      <c r="N64" s="158"/>
      <c r="O64" s="158"/>
    </row>
    <row r="65" spans="1:15" x14ac:dyDescent="0.25">
      <c r="A65" s="277">
        <v>49</v>
      </c>
      <c r="B65" s="134"/>
      <c r="C65" s="306"/>
      <c r="D65" s="133"/>
      <c r="E65" s="133"/>
      <c r="F65" s="155"/>
      <c r="G65" s="132">
        <v>0</v>
      </c>
      <c r="H65" s="310">
        <f>IF(F65="",0,VLOOKUP(F65,'Overview - Financial Statement'!$A$38:$B$52,2,FALSE))</f>
        <v>0</v>
      </c>
      <c r="I65" s="246">
        <f t="shared" si="0"/>
        <v>0</v>
      </c>
      <c r="J65" s="158"/>
      <c r="K65" s="158"/>
      <c r="L65" s="158"/>
      <c r="M65" s="158"/>
      <c r="N65" s="158"/>
      <c r="O65" s="158"/>
    </row>
    <row r="66" spans="1:15" x14ac:dyDescent="0.25">
      <c r="A66" s="277">
        <v>50</v>
      </c>
      <c r="B66" s="134"/>
      <c r="C66" s="306"/>
      <c r="D66" s="133"/>
      <c r="E66" s="133"/>
      <c r="F66" s="155"/>
      <c r="G66" s="132">
        <v>0</v>
      </c>
      <c r="H66" s="310">
        <f>IF(F66="",0,VLOOKUP(F66,'Overview - Financial Statement'!$A$38:$B$52,2,FALSE))</f>
        <v>0</v>
      </c>
      <c r="I66" s="246">
        <f t="shared" si="0"/>
        <v>0</v>
      </c>
      <c r="J66" s="158"/>
      <c r="K66" s="158"/>
      <c r="L66" s="158"/>
      <c r="M66" s="158"/>
      <c r="N66" s="158"/>
      <c r="O66" s="158"/>
    </row>
    <row r="67" spans="1:15" x14ac:dyDescent="0.25">
      <c r="A67" s="277">
        <v>51</v>
      </c>
      <c r="B67" s="134"/>
      <c r="C67" s="306"/>
      <c r="D67" s="133"/>
      <c r="E67" s="133"/>
      <c r="F67" s="155"/>
      <c r="G67" s="132">
        <v>0</v>
      </c>
      <c r="H67" s="310">
        <f>IF(F67="",0,VLOOKUP(F67,'Overview - Financial Statement'!$A$38:$B$52,2,FALSE))</f>
        <v>0</v>
      </c>
      <c r="I67" s="246">
        <f t="shared" si="0"/>
        <v>0</v>
      </c>
      <c r="J67" s="158"/>
      <c r="K67" s="158"/>
      <c r="L67" s="158"/>
      <c r="M67" s="158"/>
      <c r="N67" s="158"/>
      <c r="O67" s="158"/>
    </row>
    <row r="68" spans="1:15" x14ac:dyDescent="0.25">
      <c r="A68" s="277">
        <v>52</v>
      </c>
      <c r="B68" s="134"/>
      <c r="C68" s="306"/>
      <c r="D68" s="133"/>
      <c r="E68" s="133"/>
      <c r="F68" s="155"/>
      <c r="G68" s="132">
        <v>0</v>
      </c>
      <c r="H68" s="310">
        <f>IF(F68="",0,VLOOKUP(F68,'Overview - Financial Statement'!$A$38:$B$52,2,FALSE))</f>
        <v>0</v>
      </c>
      <c r="I68" s="246">
        <f t="shared" si="0"/>
        <v>0</v>
      </c>
      <c r="J68" s="158"/>
      <c r="K68" s="158"/>
      <c r="L68" s="158"/>
      <c r="M68" s="158"/>
      <c r="N68" s="158"/>
      <c r="O68" s="158"/>
    </row>
    <row r="69" spans="1:15" x14ac:dyDescent="0.25">
      <c r="A69" s="277">
        <v>53</v>
      </c>
      <c r="B69" s="134"/>
      <c r="C69" s="306"/>
      <c r="D69" s="133"/>
      <c r="E69" s="133"/>
      <c r="F69" s="155"/>
      <c r="G69" s="132">
        <v>0</v>
      </c>
      <c r="H69" s="310">
        <f>IF(F69="",0,VLOOKUP(F69,'Overview - Financial Statement'!$A$38:$B$52,2,FALSE))</f>
        <v>0</v>
      </c>
      <c r="I69" s="246">
        <f t="shared" si="0"/>
        <v>0</v>
      </c>
      <c r="J69" s="158"/>
      <c r="K69" s="158"/>
      <c r="L69" s="158"/>
      <c r="M69" s="158"/>
      <c r="N69" s="158"/>
      <c r="O69" s="158"/>
    </row>
    <row r="70" spans="1:15" x14ac:dyDescent="0.25">
      <c r="A70" s="277">
        <v>54</v>
      </c>
      <c r="B70" s="134"/>
      <c r="C70" s="306"/>
      <c r="D70" s="133"/>
      <c r="E70" s="133"/>
      <c r="F70" s="155"/>
      <c r="G70" s="132">
        <v>0</v>
      </c>
      <c r="H70" s="310">
        <f>IF(F70="",0,VLOOKUP(F70,'Overview - Financial Statement'!$A$38:$B$52,2,FALSE))</f>
        <v>0</v>
      </c>
      <c r="I70" s="246">
        <f t="shared" si="0"/>
        <v>0</v>
      </c>
      <c r="J70" s="158"/>
      <c r="K70" s="158"/>
      <c r="L70" s="158"/>
      <c r="M70" s="158"/>
      <c r="N70" s="158"/>
      <c r="O70" s="158"/>
    </row>
    <row r="71" spans="1:15" x14ac:dyDescent="0.25">
      <c r="A71" s="277">
        <v>55</v>
      </c>
      <c r="B71" s="134"/>
      <c r="C71" s="306"/>
      <c r="D71" s="133"/>
      <c r="E71" s="133"/>
      <c r="F71" s="155"/>
      <c r="G71" s="132">
        <v>0</v>
      </c>
      <c r="H71" s="310">
        <f>IF(F71="",0,VLOOKUP(F71,'Overview - Financial Statement'!$A$38:$B$52,2,FALSE))</f>
        <v>0</v>
      </c>
      <c r="I71" s="246">
        <f t="shared" si="0"/>
        <v>0</v>
      </c>
      <c r="J71" s="158"/>
      <c r="K71" s="158"/>
      <c r="L71" s="158"/>
      <c r="M71" s="158"/>
      <c r="N71" s="158"/>
      <c r="O71" s="158"/>
    </row>
    <row r="72" spans="1:15" x14ac:dyDescent="0.25">
      <c r="A72" s="277">
        <v>56</v>
      </c>
      <c r="B72" s="134"/>
      <c r="C72" s="306"/>
      <c r="D72" s="133"/>
      <c r="E72" s="133"/>
      <c r="F72" s="155"/>
      <c r="G72" s="132">
        <v>0</v>
      </c>
      <c r="H72" s="310">
        <f>IF(F72="",0,VLOOKUP(F72,'Overview - Financial Statement'!$A$38:$B$52,2,FALSE))</f>
        <v>0</v>
      </c>
      <c r="I72" s="246">
        <f t="shared" si="0"/>
        <v>0</v>
      </c>
      <c r="J72" s="158"/>
      <c r="K72" s="158"/>
      <c r="L72" s="158"/>
      <c r="M72" s="158"/>
      <c r="N72" s="158"/>
      <c r="O72" s="158"/>
    </row>
    <row r="73" spans="1:15" x14ac:dyDescent="0.25">
      <c r="A73" s="277">
        <v>57</v>
      </c>
      <c r="B73" s="134"/>
      <c r="C73" s="306"/>
      <c r="D73" s="133"/>
      <c r="E73" s="133"/>
      <c r="F73" s="155"/>
      <c r="G73" s="132">
        <v>0</v>
      </c>
      <c r="H73" s="310">
        <f>IF(F73="",0,VLOOKUP(F73,'Overview - Financial Statement'!$A$38:$B$52,2,FALSE))</f>
        <v>0</v>
      </c>
      <c r="I73" s="246">
        <f t="shared" si="0"/>
        <v>0</v>
      </c>
      <c r="J73" s="158"/>
      <c r="K73" s="158"/>
      <c r="L73" s="158"/>
      <c r="M73" s="158"/>
      <c r="N73" s="158"/>
      <c r="O73" s="158"/>
    </row>
    <row r="74" spans="1:15" x14ac:dyDescent="0.25">
      <c r="A74" s="277">
        <v>58</v>
      </c>
      <c r="B74" s="134"/>
      <c r="C74" s="306"/>
      <c r="D74" s="133"/>
      <c r="E74" s="133"/>
      <c r="F74" s="155"/>
      <c r="G74" s="132">
        <v>0</v>
      </c>
      <c r="H74" s="310">
        <f>IF(F74="",0,VLOOKUP(F74,'Overview - Financial Statement'!$A$38:$B$52,2,FALSE))</f>
        <v>0</v>
      </c>
      <c r="I74" s="246">
        <f t="shared" si="0"/>
        <v>0</v>
      </c>
      <c r="J74" s="158"/>
      <c r="K74" s="158"/>
      <c r="L74" s="158"/>
      <c r="M74" s="158"/>
      <c r="N74" s="158"/>
      <c r="O74" s="158"/>
    </row>
    <row r="75" spans="1:15" x14ac:dyDescent="0.25">
      <c r="A75" s="277">
        <v>59</v>
      </c>
      <c r="B75" s="134"/>
      <c r="C75" s="306"/>
      <c r="D75" s="133"/>
      <c r="E75" s="133"/>
      <c r="F75" s="155"/>
      <c r="G75" s="132">
        <v>0</v>
      </c>
      <c r="H75" s="310">
        <f>IF(F75="",0,VLOOKUP(F75,'Overview - Financial Statement'!$A$38:$B$52,2,FALSE))</f>
        <v>0</v>
      </c>
      <c r="I75" s="246">
        <f t="shared" si="0"/>
        <v>0</v>
      </c>
      <c r="J75" s="158"/>
      <c r="K75" s="158"/>
      <c r="L75" s="158"/>
      <c r="M75" s="158"/>
      <c r="N75" s="158"/>
      <c r="O75" s="158"/>
    </row>
    <row r="76" spans="1:15" x14ac:dyDescent="0.25">
      <c r="A76" s="277">
        <v>60</v>
      </c>
      <c r="B76" s="134"/>
      <c r="C76" s="306"/>
      <c r="D76" s="133"/>
      <c r="E76" s="133"/>
      <c r="F76" s="155"/>
      <c r="G76" s="132">
        <v>0</v>
      </c>
      <c r="H76" s="310">
        <f>IF(F76="",0,VLOOKUP(F76,'Overview - Financial Statement'!$A$38:$B$52,2,FALSE))</f>
        <v>0</v>
      </c>
      <c r="I76" s="246">
        <f t="shared" si="0"/>
        <v>0</v>
      </c>
      <c r="J76" s="158"/>
      <c r="K76" s="158"/>
      <c r="L76" s="158"/>
      <c r="M76" s="158"/>
      <c r="N76" s="158"/>
      <c r="O76" s="158"/>
    </row>
    <row r="77" spans="1:15" x14ac:dyDescent="0.25">
      <c r="A77" s="277">
        <v>61</v>
      </c>
      <c r="B77" s="134"/>
      <c r="C77" s="306"/>
      <c r="D77" s="133"/>
      <c r="E77" s="133"/>
      <c r="F77" s="155"/>
      <c r="G77" s="132">
        <v>0</v>
      </c>
      <c r="H77" s="310">
        <f>IF(F77="",0,VLOOKUP(F77,'Overview - Financial Statement'!$A$38:$B$52,2,FALSE))</f>
        <v>0</v>
      </c>
      <c r="I77" s="246">
        <f t="shared" si="0"/>
        <v>0</v>
      </c>
      <c r="J77" s="158"/>
      <c r="K77" s="158"/>
      <c r="L77" s="158"/>
      <c r="M77" s="158"/>
      <c r="N77" s="158"/>
      <c r="O77" s="158"/>
    </row>
    <row r="78" spans="1:15" x14ac:dyDescent="0.25">
      <c r="A78" s="277">
        <v>62</v>
      </c>
      <c r="B78" s="134"/>
      <c r="C78" s="306"/>
      <c r="D78" s="133"/>
      <c r="E78" s="133"/>
      <c r="F78" s="155"/>
      <c r="G78" s="132">
        <v>0</v>
      </c>
      <c r="H78" s="310">
        <f>IF(F78="",0,VLOOKUP(F78,'Overview - Financial Statement'!$A$38:$B$52,2,FALSE))</f>
        <v>0</v>
      </c>
      <c r="I78" s="246">
        <f t="shared" si="0"/>
        <v>0</v>
      </c>
      <c r="J78" s="158"/>
      <c r="K78" s="158"/>
      <c r="L78" s="158"/>
      <c r="M78" s="158"/>
      <c r="N78" s="158"/>
      <c r="O78" s="158"/>
    </row>
    <row r="79" spans="1:15" x14ac:dyDescent="0.25">
      <c r="A79" s="277">
        <v>63</v>
      </c>
      <c r="B79" s="134"/>
      <c r="C79" s="306"/>
      <c r="D79" s="133"/>
      <c r="E79" s="133"/>
      <c r="F79" s="155"/>
      <c r="G79" s="132">
        <v>0</v>
      </c>
      <c r="H79" s="310">
        <f>IF(F79="",0,VLOOKUP(F79,'Overview - Financial Statement'!$A$38:$B$52,2,FALSE))</f>
        <v>0</v>
      </c>
      <c r="I79" s="246">
        <f t="shared" si="0"/>
        <v>0</v>
      </c>
      <c r="J79" s="158"/>
      <c r="K79" s="158"/>
      <c r="L79" s="158"/>
      <c r="M79" s="158"/>
      <c r="N79" s="158"/>
      <c r="O79" s="158"/>
    </row>
    <row r="80" spans="1:15" x14ac:dyDescent="0.25">
      <c r="A80" s="277">
        <v>64</v>
      </c>
      <c r="B80" s="134"/>
      <c r="C80" s="306"/>
      <c r="D80" s="133"/>
      <c r="E80" s="133"/>
      <c r="F80" s="155"/>
      <c r="G80" s="132">
        <v>0</v>
      </c>
      <c r="H80" s="310">
        <f>IF(F80="",0,VLOOKUP(F80,'Overview - Financial Statement'!$A$38:$B$52,2,FALSE))</f>
        <v>0</v>
      </c>
      <c r="I80" s="246">
        <f t="shared" si="0"/>
        <v>0</v>
      </c>
      <c r="J80" s="158"/>
      <c r="K80" s="158"/>
      <c r="L80" s="158"/>
      <c r="M80" s="158"/>
      <c r="N80" s="158"/>
      <c r="O80" s="158"/>
    </row>
    <row r="81" spans="1:15" x14ac:dyDescent="0.25">
      <c r="A81" s="277">
        <v>65</v>
      </c>
      <c r="B81" s="134"/>
      <c r="C81" s="306"/>
      <c r="D81" s="133"/>
      <c r="E81" s="133"/>
      <c r="F81" s="155"/>
      <c r="G81" s="132">
        <v>0</v>
      </c>
      <c r="H81" s="310">
        <f>IF(F81="",0,VLOOKUP(F81,'Overview - Financial Statement'!$A$38:$B$52,2,FALSE))</f>
        <v>0</v>
      </c>
      <c r="I81" s="246">
        <f t="shared" si="0"/>
        <v>0</v>
      </c>
      <c r="J81" s="158"/>
      <c r="K81" s="158"/>
      <c r="L81" s="158"/>
      <c r="M81" s="158"/>
      <c r="N81" s="158"/>
      <c r="O81" s="158"/>
    </row>
    <row r="82" spans="1:15" x14ac:dyDescent="0.25">
      <c r="A82" s="277">
        <v>66</v>
      </c>
      <c r="B82" s="134"/>
      <c r="C82" s="306"/>
      <c r="D82" s="133"/>
      <c r="E82" s="133"/>
      <c r="F82" s="155"/>
      <c r="G82" s="132">
        <v>0</v>
      </c>
      <c r="H82" s="310">
        <f>IF(F82="",0,VLOOKUP(F82,'Overview - Financial Statement'!$A$38:$B$52,2,FALSE))</f>
        <v>0</v>
      </c>
      <c r="I82" s="246">
        <f t="shared" ref="I82:I116" si="1">IF(G82=0,0,G82/H82)</f>
        <v>0</v>
      </c>
      <c r="J82" s="158"/>
      <c r="K82" s="158"/>
      <c r="L82" s="158"/>
      <c r="M82" s="158"/>
      <c r="N82" s="158"/>
      <c r="O82" s="158"/>
    </row>
    <row r="83" spans="1:15" x14ac:dyDescent="0.25">
      <c r="A83" s="277">
        <v>67</v>
      </c>
      <c r="B83" s="134"/>
      <c r="C83" s="306"/>
      <c r="D83" s="133"/>
      <c r="E83" s="133"/>
      <c r="F83" s="155"/>
      <c r="G83" s="132">
        <v>0</v>
      </c>
      <c r="H83" s="310">
        <f>IF(F83="",0,VLOOKUP(F83,'Overview - Financial Statement'!$A$38:$B$52,2,FALSE))</f>
        <v>0</v>
      </c>
      <c r="I83" s="246">
        <f t="shared" si="1"/>
        <v>0</v>
      </c>
      <c r="J83" s="158"/>
      <c r="K83" s="158"/>
      <c r="L83" s="158"/>
      <c r="M83" s="158"/>
      <c r="N83" s="158"/>
      <c r="O83" s="158"/>
    </row>
    <row r="84" spans="1:15" x14ac:dyDescent="0.25">
      <c r="A84" s="277">
        <v>68</v>
      </c>
      <c r="B84" s="134"/>
      <c r="C84" s="306"/>
      <c r="D84" s="133"/>
      <c r="E84" s="133"/>
      <c r="F84" s="155"/>
      <c r="G84" s="132">
        <v>0</v>
      </c>
      <c r="H84" s="310">
        <f>IF(F84="",0,VLOOKUP(F84,'Overview - Financial Statement'!$A$38:$B$52,2,FALSE))</f>
        <v>0</v>
      </c>
      <c r="I84" s="246">
        <f t="shared" si="1"/>
        <v>0</v>
      </c>
      <c r="J84" s="158"/>
      <c r="K84" s="158"/>
      <c r="L84" s="158"/>
      <c r="M84" s="158"/>
      <c r="N84" s="158"/>
      <c r="O84" s="158"/>
    </row>
    <row r="85" spans="1:15" x14ac:dyDescent="0.25">
      <c r="A85" s="277">
        <v>69</v>
      </c>
      <c r="B85" s="134"/>
      <c r="C85" s="306"/>
      <c r="D85" s="133"/>
      <c r="E85" s="133"/>
      <c r="F85" s="155"/>
      <c r="G85" s="132">
        <v>0</v>
      </c>
      <c r="H85" s="310">
        <f>IF(F85="",0,VLOOKUP(F85,'Overview - Financial Statement'!$A$38:$B$52,2,FALSE))</f>
        <v>0</v>
      </c>
      <c r="I85" s="246">
        <f t="shared" si="1"/>
        <v>0</v>
      </c>
      <c r="J85" s="158"/>
      <c r="K85" s="158"/>
      <c r="L85" s="158"/>
      <c r="M85" s="158"/>
      <c r="N85" s="158"/>
      <c r="O85" s="158"/>
    </row>
    <row r="86" spans="1:15" x14ac:dyDescent="0.25">
      <c r="A86" s="277">
        <v>70</v>
      </c>
      <c r="B86" s="134"/>
      <c r="C86" s="306"/>
      <c r="D86" s="133"/>
      <c r="E86" s="133"/>
      <c r="F86" s="155"/>
      <c r="G86" s="132">
        <v>0</v>
      </c>
      <c r="H86" s="310">
        <f>IF(F86="",0,VLOOKUP(F86,'Overview - Financial Statement'!$A$38:$B$52,2,FALSE))</f>
        <v>0</v>
      </c>
      <c r="I86" s="246">
        <f t="shared" si="1"/>
        <v>0</v>
      </c>
      <c r="J86" s="158"/>
      <c r="K86" s="158"/>
      <c r="L86" s="158"/>
      <c r="M86" s="158"/>
      <c r="N86" s="158"/>
      <c r="O86" s="158"/>
    </row>
    <row r="87" spans="1:15" x14ac:dyDescent="0.25">
      <c r="A87" s="277">
        <v>71</v>
      </c>
      <c r="B87" s="134"/>
      <c r="C87" s="306"/>
      <c r="D87" s="133"/>
      <c r="E87" s="133"/>
      <c r="F87" s="155"/>
      <c r="G87" s="132">
        <v>0</v>
      </c>
      <c r="H87" s="310">
        <f>IF(F87="",0,VLOOKUP(F87,'Overview - Financial Statement'!$A$38:$B$52,2,FALSE))</f>
        <v>0</v>
      </c>
      <c r="I87" s="246">
        <f t="shared" si="1"/>
        <v>0</v>
      </c>
      <c r="J87" s="158"/>
      <c r="K87" s="158"/>
      <c r="L87" s="158"/>
      <c r="M87" s="158"/>
      <c r="N87" s="158"/>
      <c r="O87" s="158"/>
    </row>
    <row r="88" spans="1:15" x14ac:dyDescent="0.25">
      <c r="A88" s="277">
        <v>72</v>
      </c>
      <c r="B88" s="134"/>
      <c r="C88" s="306"/>
      <c r="D88" s="133"/>
      <c r="E88" s="133"/>
      <c r="F88" s="155"/>
      <c r="G88" s="132">
        <v>0</v>
      </c>
      <c r="H88" s="310">
        <f>IF(F88="",0,VLOOKUP(F88,'Overview - Financial Statement'!$A$38:$B$52,2,FALSE))</f>
        <v>0</v>
      </c>
      <c r="I88" s="246">
        <f t="shared" si="1"/>
        <v>0</v>
      </c>
      <c r="J88" s="158"/>
      <c r="K88" s="158"/>
      <c r="L88" s="158"/>
      <c r="M88" s="158"/>
      <c r="N88" s="158"/>
      <c r="O88" s="158"/>
    </row>
    <row r="89" spans="1:15" x14ac:dyDescent="0.25">
      <c r="A89" s="277">
        <v>73</v>
      </c>
      <c r="B89" s="134"/>
      <c r="C89" s="306"/>
      <c r="D89" s="133"/>
      <c r="E89" s="133"/>
      <c r="F89" s="155"/>
      <c r="G89" s="132">
        <v>0</v>
      </c>
      <c r="H89" s="310">
        <f>IF(F89="",0,VLOOKUP(F89,'Overview - Financial Statement'!$A$38:$B$52,2,FALSE))</f>
        <v>0</v>
      </c>
      <c r="I89" s="246">
        <f t="shared" si="1"/>
        <v>0</v>
      </c>
      <c r="J89" s="158"/>
      <c r="K89" s="158"/>
      <c r="L89" s="158"/>
      <c r="M89" s="158"/>
      <c r="N89" s="158"/>
      <c r="O89" s="158"/>
    </row>
    <row r="90" spans="1:15" x14ac:dyDescent="0.25">
      <c r="A90" s="277">
        <v>74</v>
      </c>
      <c r="B90" s="134"/>
      <c r="C90" s="306"/>
      <c r="D90" s="133"/>
      <c r="E90" s="133"/>
      <c r="F90" s="155"/>
      <c r="G90" s="132">
        <v>0</v>
      </c>
      <c r="H90" s="310">
        <f>IF(F90="",0,VLOOKUP(F90,'Overview - Financial Statement'!$A$38:$B$52,2,FALSE))</f>
        <v>0</v>
      </c>
      <c r="I90" s="246">
        <f t="shared" si="1"/>
        <v>0</v>
      </c>
      <c r="J90" s="158"/>
      <c r="K90" s="158"/>
      <c r="L90" s="158"/>
      <c r="M90" s="158"/>
      <c r="N90" s="158"/>
      <c r="O90" s="158"/>
    </row>
    <row r="91" spans="1:15" x14ac:dyDescent="0.25">
      <c r="A91" s="277">
        <v>75</v>
      </c>
      <c r="B91" s="134"/>
      <c r="C91" s="306"/>
      <c r="D91" s="133"/>
      <c r="E91" s="133"/>
      <c r="F91" s="155"/>
      <c r="G91" s="132">
        <v>0</v>
      </c>
      <c r="H91" s="310">
        <f>IF(F91="",0,VLOOKUP(F91,'Overview - Financial Statement'!$A$38:$B$52,2,FALSE))</f>
        <v>0</v>
      </c>
      <c r="I91" s="246">
        <f t="shared" si="1"/>
        <v>0</v>
      </c>
      <c r="J91" s="158"/>
      <c r="K91" s="158"/>
      <c r="L91" s="158"/>
      <c r="M91" s="158"/>
      <c r="N91" s="158"/>
      <c r="O91" s="158"/>
    </row>
    <row r="92" spans="1:15" x14ac:dyDescent="0.25">
      <c r="A92" s="277">
        <v>76</v>
      </c>
      <c r="B92" s="134"/>
      <c r="C92" s="306"/>
      <c r="D92" s="133"/>
      <c r="E92" s="133"/>
      <c r="F92" s="155"/>
      <c r="G92" s="132">
        <v>0</v>
      </c>
      <c r="H92" s="310">
        <f>IF(F92="",0,VLOOKUP(F92,'Overview - Financial Statement'!$A$38:$B$52,2,FALSE))</f>
        <v>0</v>
      </c>
      <c r="I92" s="246">
        <f t="shared" si="1"/>
        <v>0</v>
      </c>
      <c r="J92" s="158"/>
      <c r="K92" s="158"/>
      <c r="L92" s="158"/>
      <c r="M92" s="158"/>
      <c r="N92" s="158"/>
      <c r="O92" s="158"/>
    </row>
    <row r="93" spans="1:15" x14ac:dyDescent="0.25">
      <c r="A93" s="277">
        <v>77</v>
      </c>
      <c r="B93" s="134"/>
      <c r="C93" s="306"/>
      <c r="D93" s="133"/>
      <c r="E93" s="133"/>
      <c r="F93" s="155"/>
      <c r="G93" s="132">
        <v>0</v>
      </c>
      <c r="H93" s="310">
        <f>IF(F93="",0,VLOOKUP(F93,'Overview - Financial Statement'!$A$38:$B$52,2,FALSE))</f>
        <v>0</v>
      </c>
      <c r="I93" s="246">
        <f t="shared" si="1"/>
        <v>0</v>
      </c>
      <c r="J93" s="158"/>
      <c r="K93" s="158"/>
      <c r="L93" s="158"/>
      <c r="M93" s="158"/>
      <c r="N93" s="158"/>
      <c r="O93" s="158"/>
    </row>
    <row r="94" spans="1:15" x14ac:dyDescent="0.25">
      <c r="A94" s="277">
        <v>78</v>
      </c>
      <c r="B94" s="134"/>
      <c r="C94" s="306"/>
      <c r="D94" s="133"/>
      <c r="E94" s="133"/>
      <c r="F94" s="155"/>
      <c r="G94" s="132">
        <v>0</v>
      </c>
      <c r="H94" s="310">
        <f>IF(F94="",0,VLOOKUP(F94,'Overview - Financial Statement'!$A$38:$B$52,2,FALSE))</f>
        <v>0</v>
      </c>
      <c r="I94" s="246">
        <f t="shared" si="1"/>
        <v>0</v>
      </c>
      <c r="J94" s="158"/>
      <c r="K94" s="158"/>
      <c r="L94" s="158"/>
      <c r="M94" s="158"/>
      <c r="N94" s="158"/>
      <c r="O94" s="158"/>
    </row>
    <row r="95" spans="1:15" x14ac:dyDescent="0.25">
      <c r="A95" s="277">
        <v>79</v>
      </c>
      <c r="B95" s="134"/>
      <c r="C95" s="306"/>
      <c r="D95" s="133"/>
      <c r="E95" s="133"/>
      <c r="F95" s="155"/>
      <c r="G95" s="132">
        <v>0</v>
      </c>
      <c r="H95" s="310">
        <f>IF(F95="",0,VLOOKUP(F95,'Overview - Financial Statement'!$A$38:$B$52,2,FALSE))</f>
        <v>0</v>
      </c>
      <c r="I95" s="246">
        <f t="shared" si="1"/>
        <v>0</v>
      </c>
      <c r="J95" s="158"/>
      <c r="K95" s="158"/>
      <c r="L95" s="158"/>
      <c r="M95" s="158"/>
      <c r="N95" s="158"/>
      <c r="O95" s="158"/>
    </row>
    <row r="96" spans="1:15" x14ac:dyDescent="0.25">
      <c r="A96" s="277">
        <v>80</v>
      </c>
      <c r="B96" s="134"/>
      <c r="C96" s="306"/>
      <c r="D96" s="133"/>
      <c r="E96" s="133"/>
      <c r="F96" s="155"/>
      <c r="G96" s="132">
        <v>0</v>
      </c>
      <c r="H96" s="310">
        <f>IF(F96="",0,VLOOKUP(F96,'Overview - Financial Statement'!$A$38:$B$52,2,FALSE))</f>
        <v>0</v>
      </c>
      <c r="I96" s="246">
        <f t="shared" si="1"/>
        <v>0</v>
      </c>
      <c r="J96" s="158"/>
      <c r="K96" s="158"/>
      <c r="L96" s="158"/>
      <c r="M96" s="158"/>
      <c r="N96" s="158"/>
      <c r="O96" s="158"/>
    </row>
    <row r="97" spans="1:15" x14ac:dyDescent="0.25">
      <c r="A97" s="277">
        <v>81</v>
      </c>
      <c r="B97" s="134"/>
      <c r="C97" s="306"/>
      <c r="D97" s="133"/>
      <c r="E97" s="133"/>
      <c r="F97" s="155"/>
      <c r="G97" s="132">
        <v>0</v>
      </c>
      <c r="H97" s="310">
        <f>IF(F97="",0,VLOOKUP(F97,'Overview - Financial Statement'!$A$38:$B$52,2,FALSE))</f>
        <v>0</v>
      </c>
      <c r="I97" s="246">
        <f t="shared" si="1"/>
        <v>0</v>
      </c>
      <c r="J97" s="158"/>
      <c r="K97" s="158"/>
      <c r="L97" s="158"/>
      <c r="M97" s="158"/>
      <c r="N97" s="158"/>
      <c r="O97" s="158"/>
    </row>
    <row r="98" spans="1:15" x14ac:dyDescent="0.25">
      <c r="A98" s="277">
        <v>82</v>
      </c>
      <c r="B98" s="134"/>
      <c r="C98" s="306"/>
      <c r="D98" s="133"/>
      <c r="E98" s="133"/>
      <c r="F98" s="155"/>
      <c r="G98" s="132">
        <v>0</v>
      </c>
      <c r="H98" s="310">
        <f>IF(F98="",0,VLOOKUP(F98,'Overview - Financial Statement'!$A$38:$B$52,2,FALSE))</f>
        <v>0</v>
      </c>
      <c r="I98" s="246">
        <f t="shared" si="1"/>
        <v>0</v>
      </c>
      <c r="J98" s="158"/>
      <c r="K98" s="158"/>
      <c r="L98" s="158"/>
      <c r="M98" s="158"/>
      <c r="N98" s="158"/>
      <c r="O98" s="158"/>
    </row>
    <row r="99" spans="1:15" x14ac:dyDescent="0.25">
      <c r="A99" s="277">
        <v>83</v>
      </c>
      <c r="B99" s="134"/>
      <c r="C99" s="306"/>
      <c r="D99" s="133"/>
      <c r="E99" s="133"/>
      <c r="F99" s="155"/>
      <c r="G99" s="132">
        <v>0</v>
      </c>
      <c r="H99" s="310">
        <f>IF(F99="",0,VLOOKUP(F99,'Overview - Financial Statement'!$A$38:$B$52,2,FALSE))</f>
        <v>0</v>
      </c>
      <c r="I99" s="246">
        <f t="shared" si="1"/>
        <v>0</v>
      </c>
      <c r="J99" s="158"/>
      <c r="K99" s="158"/>
      <c r="L99" s="158"/>
      <c r="M99" s="158"/>
      <c r="N99" s="158"/>
      <c r="O99" s="158"/>
    </row>
    <row r="100" spans="1:15" x14ac:dyDescent="0.25">
      <c r="A100" s="277">
        <v>84</v>
      </c>
      <c r="B100" s="134"/>
      <c r="C100" s="306"/>
      <c r="D100" s="133"/>
      <c r="E100" s="133"/>
      <c r="F100" s="155"/>
      <c r="G100" s="132">
        <v>0</v>
      </c>
      <c r="H100" s="310">
        <f>IF(F100="",0,VLOOKUP(F100,'Overview - Financial Statement'!$A$38:$B$52,2,FALSE))</f>
        <v>0</v>
      </c>
      <c r="I100" s="246">
        <f t="shared" si="1"/>
        <v>0</v>
      </c>
      <c r="J100" s="158"/>
      <c r="K100" s="158"/>
      <c r="L100" s="158"/>
      <c r="M100" s="158"/>
      <c r="N100" s="158"/>
      <c r="O100" s="158"/>
    </row>
    <row r="101" spans="1:15" x14ac:dyDescent="0.25">
      <c r="A101" s="277">
        <v>85</v>
      </c>
      <c r="B101" s="134"/>
      <c r="C101" s="306"/>
      <c r="D101" s="133"/>
      <c r="E101" s="133"/>
      <c r="F101" s="155"/>
      <c r="G101" s="132">
        <v>0</v>
      </c>
      <c r="H101" s="310">
        <f>IF(F101="",0,VLOOKUP(F101,'Overview - Financial Statement'!$A$38:$B$52,2,FALSE))</f>
        <v>0</v>
      </c>
      <c r="I101" s="246">
        <f t="shared" si="1"/>
        <v>0</v>
      </c>
      <c r="J101" s="158"/>
      <c r="K101" s="158"/>
      <c r="L101" s="158"/>
      <c r="M101" s="158"/>
      <c r="N101" s="158"/>
      <c r="O101" s="158"/>
    </row>
    <row r="102" spans="1:15" x14ac:dyDescent="0.25">
      <c r="A102" s="277">
        <v>86</v>
      </c>
      <c r="B102" s="134"/>
      <c r="C102" s="306"/>
      <c r="D102" s="133"/>
      <c r="E102" s="133"/>
      <c r="F102" s="155"/>
      <c r="G102" s="132">
        <v>0</v>
      </c>
      <c r="H102" s="310">
        <f>IF(F102="",0,VLOOKUP(F102,'Overview - Financial Statement'!$A$38:$B$52,2,FALSE))</f>
        <v>0</v>
      </c>
      <c r="I102" s="246">
        <f t="shared" si="1"/>
        <v>0</v>
      </c>
      <c r="J102" s="158"/>
      <c r="K102" s="158"/>
      <c r="L102" s="158"/>
      <c r="M102" s="158"/>
      <c r="N102" s="158"/>
      <c r="O102" s="158"/>
    </row>
    <row r="103" spans="1:15" x14ac:dyDescent="0.25">
      <c r="A103" s="277">
        <v>87</v>
      </c>
      <c r="B103" s="134"/>
      <c r="C103" s="306"/>
      <c r="D103" s="133"/>
      <c r="E103" s="133"/>
      <c r="F103" s="155"/>
      <c r="G103" s="132">
        <v>0</v>
      </c>
      <c r="H103" s="310">
        <f>IF(F103="",0,VLOOKUP(F103,'Overview - Financial Statement'!$A$38:$B$52,2,FALSE))</f>
        <v>0</v>
      </c>
      <c r="I103" s="246">
        <f t="shared" si="1"/>
        <v>0</v>
      </c>
      <c r="J103" s="158"/>
      <c r="K103" s="158"/>
      <c r="L103" s="158"/>
      <c r="M103" s="158"/>
      <c r="N103" s="158"/>
      <c r="O103" s="158"/>
    </row>
    <row r="104" spans="1:15" x14ac:dyDescent="0.25">
      <c r="A104" s="277">
        <v>88</v>
      </c>
      <c r="B104" s="134"/>
      <c r="C104" s="306"/>
      <c r="D104" s="133"/>
      <c r="E104" s="133"/>
      <c r="F104" s="155"/>
      <c r="G104" s="132">
        <v>0</v>
      </c>
      <c r="H104" s="310">
        <f>IF(F104="",0,VLOOKUP(F104,'Overview - Financial Statement'!$A$38:$B$52,2,FALSE))</f>
        <v>0</v>
      </c>
      <c r="I104" s="246">
        <f t="shared" si="1"/>
        <v>0</v>
      </c>
      <c r="J104" s="158"/>
      <c r="K104" s="158"/>
      <c r="L104" s="158"/>
      <c r="M104" s="158"/>
      <c r="N104" s="158"/>
      <c r="O104" s="158"/>
    </row>
    <row r="105" spans="1:15" x14ac:dyDescent="0.25">
      <c r="A105" s="277">
        <v>89</v>
      </c>
      <c r="B105" s="134"/>
      <c r="C105" s="306"/>
      <c r="D105" s="133"/>
      <c r="E105" s="133"/>
      <c r="F105" s="155"/>
      <c r="G105" s="132">
        <v>0</v>
      </c>
      <c r="H105" s="310">
        <f>IF(F105="",0,VLOOKUP(F105,'Overview - Financial Statement'!$A$38:$B$52,2,FALSE))</f>
        <v>0</v>
      </c>
      <c r="I105" s="246">
        <f t="shared" si="1"/>
        <v>0</v>
      </c>
      <c r="J105" s="158"/>
      <c r="K105" s="158"/>
      <c r="L105" s="158"/>
      <c r="M105" s="158"/>
      <c r="N105" s="158"/>
      <c r="O105" s="158"/>
    </row>
    <row r="106" spans="1:15" x14ac:dyDescent="0.25">
      <c r="A106" s="277">
        <v>90</v>
      </c>
      <c r="B106" s="134"/>
      <c r="C106" s="306"/>
      <c r="D106" s="133"/>
      <c r="E106" s="133"/>
      <c r="F106" s="155"/>
      <c r="G106" s="132">
        <v>0</v>
      </c>
      <c r="H106" s="310">
        <f>IF(F106="",0,VLOOKUP(F106,'Overview - Financial Statement'!$A$38:$B$52,2,FALSE))</f>
        <v>0</v>
      </c>
      <c r="I106" s="246">
        <f t="shared" si="1"/>
        <v>0</v>
      </c>
      <c r="J106" s="158"/>
      <c r="K106" s="158"/>
      <c r="L106" s="158"/>
      <c r="M106" s="158"/>
      <c r="N106" s="158"/>
      <c r="O106" s="158"/>
    </row>
    <row r="107" spans="1:15" x14ac:dyDescent="0.25">
      <c r="A107" s="277">
        <v>91</v>
      </c>
      <c r="B107" s="134"/>
      <c r="C107" s="306"/>
      <c r="D107" s="133"/>
      <c r="E107" s="133"/>
      <c r="F107" s="155"/>
      <c r="G107" s="132">
        <v>0</v>
      </c>
      <c r="H107" s="310">
        <f>IF(F107="",0,VLOOKUP(F107,'Overview - Financial Statement'!$A$38:$B$52,2,FALSE))</f>
        <v>0</v>
      </c>
      <c r="I107" s="246">
        <f t="shared" si="1"/>
        <v>0</v>
      </c>
      <c r="J107" s="158"/>
      <c r="K107" s="158"/>
      <c r="L107" s="158"/>
      <c r="M107" s="158"/>
      <c r="N107" s="158"/>
      <c r="O107" s="158"/>
    </row>
    <row r="108" spans="1:15" x14ac:dyDescent="0.25">
      <c r="A108" s="277">
        <v>92</v>
      </c>
      <c r="B108" s="134"/>
      <c r="C108" s="306"/>
      <c r="D108" s="133"/>
      <c r="E108" s="133"/>
      <c r="F108" s="155"/>
      <c r="G108" s="132">
        <v>0</v>
      </c>
      <c r="H108" s="310">
        <f>IF(F108="",0,VLOOKUP(F108,'Overview - Financial Statement'!$A$38:$B$52,2,FALSE))</f>
        <v>0</v>
      </c>
      <c r="I108" s="246">
        <f t="shared" si="1"/>
        <v>0</v>
      </c>
      <c r="J108" s="158"/>
      <c r="K108" s="158"/>
      <c r="L108" s="158"/>
      <c r="M108" s="158"/>
      <c r="N108" s="158"/>
      <c r="O108" s="158"/>
    </row>
    <row r="109" spans="1:15" x14ac:dyDescent="0.25">
      <c r="A109" s="277">
        <v>93</v>
      </c>
      <c r="B109" s="134"/>
      <c r="C109" s="306"/>
      <c r="D109" s="133"/>
      <c r="E109" s="133"/>
      <c r="F109" s="155"/>
      <c r="G109" s="132">
        <v>0</v>
      </c>
      <c r="H109" s="310">
        <f>IF(F109="",0,VLOOKUP(F109,'Overview - Financial Statement'!$A$38:$B$52,2,FALSE))</f>
        <v>0</v>
      </c>
      <c r="I109" s="246">
        <f t="shared" si="1"/>
        <v>0</v>
      </c>
      <c r="J109" s="158"/>
      <c r="K109" s="158"/>
      <c r="L109" s="158"/>
      <c r="M109" s="158"/>
      <c r="N109" s="158"/>
      <c r="O109" s="158"/>
    </row>
    <row r="110" spans="1:15" x14ac:dyDescent="0.25">
      <c r="A110" s="277">
        <v>94</v>
      </c>
      <c r="B110" s="134"/>
      <c r="C110" s="306"/>
      <c r="D110" s="133"/>
      <c r="E110" s="133"/>
      <c r="F110" s="155"/>
      <c r="G110" s="132">
        <v>0</v>
      </c>
      <c r="H110" s="310">
        <f>IF(F110="",0,VLOOKUP(F110,'Overview - Financial Statement'!$A$38:$B$52,2,FALSE))</f>
        <v>0</v>
      </c>
      <c r="I110" s="246">
        <f t="shared" si="1"/>
        <v>0</v>
      </c>
      <c r="J110" s="158"/>
      <c r="K110" s="158"/>
      <c r="L110" s="158"/>
      <c r="M110" s="158"/>
      <c r="N110" s="158"/>
      <c r="O110" s="158"/>
    </row>
    <row r="111" spans="1:15" x14ac:dyDescent="0.25">
      <c r="A111" s="277">
        <v>95</v>
      </c>
      <c r="B111" s="134"/>
      <c r="C111" s="306"/>
      <c r="D111" s="133"/>
      <c r="E111" s="133"/>
      <c r="F111" s="155"/>
      <c r="G111" s="132">
        <v>0</v>
      </c>
      <c r="H111" s="310">
        <f>IF(F111="",0,VLOOKUP(F111,'Overview - Financial Statement'!$A$38:$B$52,2,FALSE))</f>
        <v>0</v>
      </c>
      <c r="I111" s="246">
        <f t="shared" si="1"/>
        <v>0</v>
      </c>
      <c r="J111" s="158"/>
      <c r="K111" s="158"/>
      <c r="L111" s="158"/>
      <c r="M111" s="158"/>
      <c r="N111" s="158"/>
      <c r="O111" s="158"/>
    </row>
    <row r="112" spans="1:15" x14ac:dyDescent="0.25">
      <c r="A112" s="277">
        <v>96</v>
      </c>
      <c r="B112" s="134"/>
      <c r="C112" s="306"/>
      <c r="D112" s="133"/>
      <c r="E112" s="133"/>
      <c r="F112" s="155"/>
      <c r="G112" s="132">
        <v>0</v>
      </c>
      <c r="H112" s="310">
        <f>IF(F112="",0,VLOOKUP(F112,'Overview - Financial Statement'!$A$38:$B$52,2,FALSE))</f>
        <v>0</v>
      </c>
      <c r="I112" s="246">
        <f t="shared" si="1"/>
        <v>0</v>
      </c>
      <c r="J112" s="158"/>
      <c r="K112" s="158"/>
      <c r="L112" s="158"/>
      <c r="M112" s="158"/>
      <c r="N112" s="158"/>
      <c r="O112" s="158"/>
    </row>
    <row r="113" spans="1:15" x14ac:dyDescent="0.25">
      <c r="A113" s="277">
        <v>97</v>
      </c>
      <c r="B113" s="134"/>
      <c r="C113" s="306"/>
      <c r="D113" s="133"/>
      <c r="E113" s="133"/>
      <c r="F113" s="155"/>
      <c r="G113" s="132">
        <v>0</v>
      </c>
      <c r="H113" s="310">
        <f>IF(F113="",0,VLOOKUP(F113,'Overview - Financial Statement'!$A$38:$B$52,2,FALSE))</f>
        <v>0</v>
      </c>
      <c r="I113" s="246">
        <f t="shared" si="1"/>
        <v>0</v>
      </c>
      <c r="J113" s="158"/>
      <c r="K113" s="158"/>
      <c r="L113" s="158"/>
      <c r="M113" s="158"/>
      <c r="N113" s="158"/>
      <c r="O113" s="158"/>
    </row>
    <row r="114" spans="1:15" x14ac:dyDescent="0.25">
      <c r="A114" s="277">
        <v>98</v>
      </c>
      <c r="B114" s="134"/>
      <c r="C114" s="306"/>
      <c r="D114" s="133"/>
      <c r="E114" s="133"/>
      <c r="F114" s="155"/>
      <c r="G114" s="132">
        <v>0</v>
      </c>
      <c r="H114" s="310">
        <f>IF(F114="",0,VLOOKUP(F114,'Overview - Financial Statement'!$A$38:$B$52,2,FALSE))</f>
        <v>0</v>
      </c>
      <c r="I114" s="246">
        <f t="shared" si="1"/>
        <v>0</v>
      </c>
      <c r="J114" s="158"/>
      <c r="K114" s="158"/>
      <c r="L114" s="158"/>
      <c r="M114" s="158"/>
      <c r="N114" s="158"/>
      <c r="O114" s="158"/>
    </row>
    <row r="115" spans="1:15" x14ac:dyDescent="0.25">
      <c r="A115" s="277">
        <v>99</v>
      </c>
      <c r="B115" s="134"/>
      <c r="C115" s="306"/>
      <c r="D115" s="133"/>
      <c r="E115" s="133"/>
      <c r="F115" s="155"/>
      <c r="G115" s="132">
        <v>0</v>
      </c>
      <c r="H115" s="310">
        <f>IF(F115="",0,VLOOKUP(F115,'Overview - Financial Statement'!$A$38:$B$52,2,FALSE))</f>
        <v>0</v>
      </c>
      <c r="I115" s="246">
        <f t="shared" si="1"/>
        <v>0</v>
      </c>
      <c r="J115" s="158"/>
      <c r="K115" s="158"/>
      <c r="L115" s="158"/>
      <c r="M115" s="158"/>
      <c r="N115" s="158"/>
      <c r="O115" s="158"/>
    </row>
    <row r="116" spans="1:15" x14ac:dyDescent="0.25">
      <c r="A116" s="277">
        <v>100</v>
      </c>
      <c r="B116" s="134"/>
      <c r="C116" s="306"/>
      <c r="D116" s="133"/>
      <c r="E116" s="133"/>
      <c r="F116" s="155"/>
      <c r="G116" s="132">
        <v>0</v>
      </c>
      <c r="H116" s="310">
        <f>IF(F116="",0,VLOOKUP(F116,'Overview - Financial Statement'!$A$38:$B$52,2,FALSE))</f>
        <v>0</v>
      </c>
      <c r="I116" s="246">
        <f t="shared" si="1"/>
        <v>0</v>
      </c>
      <c r="J116" s="158"/>
      <c r="K116" s="158"/>
      <c r="L116" s="158"/>
      <c r="M116" s="158"/>
      <c r="N116" s="158"/>
      <c r="O116" s="158"/>
    </row>
  </sheetData>
  <sheetProtection password="CA00" sheet="1" objects="1" scenarios="1" formatCells="0" insertRows="0" deleteRows="0" autoFilter="0"/>
  <protectedRanges>
    <protectedRange sqref="A17:XFD116" name="Range1"/>
  </protectedRanges>
  <autoFilter ref="A16:Q16"/>
  <mergeCells count="15">
    <mergeCell ref="C2:N2"/>
    <mergeCell ref="C3:N3"/>
    <mergeCell ref="F14:F16"/>
    <mergeCell ref="I14:I16"/>
    <mergeCell ref="A7:J7"/>
    <mergeCell ref="A14:A16"/>
    <mergeCell ref="B14:B16"/>
    <mergeCell ref="D14:D16"/>
    <mergeCell ref="E14:E16"/>
    <mergeCell ref="A10:G13"/>
    <mergeCell ref="H12:I12"/>
    <mergeCell ref="C14:C16"/>
    <mergeCell ref="H13:I13"/>
    <mergeCell ref="G14:G16"/>
    <mergeCell ref="H14:H16"/>
  </mergeCells>
  <dataValidations count="3">
    <dataValidation type="list" allowBlank="1" showInputMessage="1" showErrorMessage="1" sqref="B17:B116">
      <formula1>"Chapter1, Chapter 2, Chapter 3, Chapter 4"</formula1>
    </dataValidation>
    <dataValidation allowBlank="1" showInputMessage="1" showErrorMessage="1" promptTitle="Automatic" prompt="The conversion into EUR is calculated automaticaly. Even if the cost has been incurred in EUR, the colomns 'G' and 'H' must be filled in first." sqref="I17:I116"/>
    <dataValidation allowBlank="1" showInputMessage="1" showErrorMessage="1" promptTitle="Automatic" prompt="The Exchange rate is automatically generated via the worksheet  &quot;Overview - Financial statement''." sqref="H17:H116"/>
  </dataValidations>
  <pageMargins left="0.19685039370078741" right="0.47244094488188981" top="0.51181102362204722" bottom="0.47244094488188981" header="0.31496062992125984" footer="0.31496062992125984"/>
  <pageSetup paperSize="9" scale="47" orientation="landscape" r:id="rId1"/>
  <headerFooter>
    <oddFooter>&amp;CPage &amp;P of &amp;N</oddFooter>
  </headerFooter>
  <colBreaks count="1" manualBreakCount="1">
    <brk id="14" max="1206" man="1"/>
  </colBreaks>
  <extLst>
    <ext xmlns:x14="http://schemas.microsoft.com/office/spreadsheetml/2009/9/main" uri="{CCE6A557-97BC-4b89-ADB6-D9C93CAAB3DF}">
      <x14:dataValidations xmlns:xm="http://schemas.microsoft.com/office/excel/2006/main" count="1">
        <x14:dataValidation type="list" allowBlank="1" showInputMessage="1" showErrorMessage="1" promptTitle="Currency foreseen in Overview" prompt="Please use a currency you specified in the  'Overview - Financial Statement'">
          <x14:formula1>
            <xm:f>ISO!$H$4:$H$173</xm:f>
          </x14:formula1>
          <xm:sqref>F17:F116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4:A5"/>
  <sheetViews>
    <sheetView workbookViewId="0">
      <selection activeCell="D8" sqref="D8"/>
    </sheetView>
  </sheetViews>
  <sheetFormatPr defaultRowHeight="15" x14ac:dyDescent="0.25"/>
  <sheetData>
    <row r="4" spans="1:1" x14ac:dyDescent="0.25">
      <c r="A4" t="s">
        <v>426</v>
      </c>
    </row>
    <row r="5" spans="1:1" x14ac:dyDescent="0.25">
      <c r="A5" t="s">
        <v>427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7030A0"/>
  </sheetPr>
  <dimension ref="A2:O30"/>
  <sheetViews>
    <sheetView view="pageBreakPreview" topLeftCell="D1" zoomScaleNormal="100" zoomScaleSheetLayoutView="100" workbookViewId="0">
      <selection activeCell="D19" sqref="D19"/>
    </sheetView>
  </sheetViews>
  <sheetFormatPr defaultColWidth="11.42578125" defaultRowHeight="15" x14ac:dyDescent="0.25"/>
  <cols>
    <col min="1" max="1" width="20.140625" style="1" customWidth="1"/>
    <col min="2" max="2" width="27.7109375" style="1" customWidth="1"/>
    <col min="3" max="11" width="15.28515625" style="1" customWidth="1"/>
    <col min="12" max="12" width="15.28515625" style="369" customWidth="1"/>
    <col min="13" max="13" width="15.28515625" style="1" customWidth="1"/>
    <col min="14" max="14" width="24.42578125" style="1" customWidth="1"/>
    <col min="15" max="15" width="17.5703125" style="1" customWidth="1"/>
    <col min="16" max="16" width="13" style="1" customWidth="1"/>
    <col min="17" max="16384" width="11.42578125" style="1"/>
  </cols>
  <sheetData>
    <row r="2" spans="1:15" s="54" customFormat="1" ht="15.75" x14ac:dyDescent="0.25">
      <c r="A2" s="54" t="s">
        <v>392</v>
      </c>
      <c r="C2" s="483" t="str">
        <f>'Overview - Financial Statement'!C8</f>
        <v>&lt;insert name of the beneficiary&gt;</v>
      </c>
      <c r="D2" s="483"/>
      <c r="E2" s="483"/>
      <c r="F2" s="483"/>
      <c r="G2" s="483"/>
      <c r="H2" s="483"/>
      <c r="I2" s="483"/>
      <c r="J2" s="483"/>
      <c r="K2" s="483"/>
      <c r="L2" s="389"/>
      <c r="M2" s="55"/>
    </row>
    <row r="3" spans="1:15" s="54" customFormat="1" ht="15.75" x14ac:dyDescent="0.25">
      <c r="A3" s="54" t="s">
        <v>1</v>
      </c>
      <c r="B3" s="484" t="str">
        <f>'Overview - Financial Statement'!B9</f>
        <v>&lt;insert title of the project&gt;</v>
      </c>
      <c r="C3" s="484"/>
      <c r="D3" s="484"/>
      <c r="E3" s="484"/>
      <c r="F3" s="484"/>
      <c r="G3" s="484"/>
      <c r="H3" s="484"/>
      <c r="I3" s="484"/>
      <c r="J3" s="484"/>
      <c r="K3" s="484"/>
      <c r="L3" s="390"/>
    </row>
    <row r="4" spans="1:15" s="58" customFormat="1" ht="15.75" x14ac:dyDescent="0.25">
      <c r="A4" s="54" t="s">
        <v>0</v>
      </c>
      <c r="B4" s="54" t="str">
        <f>'Overview - Financial Statement'!B10</f>
        <v>&lt;insert agreement number&gt;</v>
      </c>
      <c r="C4" s="485" t="s">
        <v>27</v>
      </c>
      <c r="D4" s="485"/>
      <c r="E4" s="56">
        <f>'Overview - Financial Statement'!H10</f>
        <v>0</v>
      </c>
      <c r="F4" s="57" t="s">
        <v>4</v>
      </c>
      <c r="G4" s="56">
        <f>'Overview - Financial Statement'!J10</f>
        <v>0</v>
      </c>
      <c r="J4" s="49" t="s">
        <v>159</v>
      </c>
      <c r="K4" s="59" t="s">
        <v>2</v>
      </c>
      <c r="L4" s="371"/>
      <c r="O4" s="54"/>
    </row>
    <row r="5" spans="1:15" ht="15.75" thickBot="1" x14ac:dyDescent="0.3"/>
    <row r="6" spans="1:15" s="2" customFormat="1" ht="60.75" thickBot="1" x14ac:dyDescent="0.3">
      <c r="A6" s="490" t="s">
        <v>165</v>
      </c>
      <c r="B6" s="491"/>
      <c r="C6" s="97" t="s">
        <v>186</v>
      </c>
      <c r="D6" s="97" t="s">
        <v>185</v>
      </c>
      <c r="E6" s="97" t="s">
        <v>174</v>
      </c>
      <c r="F6" s="97" t="s">
        <v>175</v>
      </c>
      <c r="G6" s="97" t="s">
        <v>173</v>
      </c>
      <c r="H6" s="97" t="s">
        <v>210</v>
      </c>
      <c r="I6" s="97" t="s">
        <v>209</v>
      </c>
      <c r="J6" s="437" t="s">
        <v>181</v>
      </c>
      <c r="K6" s="97" t="s">
        <v>176</v>
      </c>
      <c r="L6" s="436" t="s">
        <v>507</v>
      </c>
      <c r="M6" s="98" t="s">
        <v>177</v>
      </c>
    </row>
    <row r="7" spans="1:15" ht="15.75" x14ac:dyDescent="0.25">
      <c r="J7" s="438">
        <f>C12*10%</f>
        <v>0</v>
      </c>
    </row>
    <row r="8" spans="1:15" ht="27" customHeight="1" x14ac:dyDescent="0.25">
      <c r="A8" s="60" t="s">
        <v>166</v>
      </c>
      <c r="B8" s="140" t="s">
        <v>405</v>
      </c>
      <c r="C8" s="64">
        <f>'Overview - Financial Statement'!F17</f>
        <v>0</v>
      </c>
      <c r="D8" s="65">
        <f>'Overview - Financial Statement'!H17</f>
        <v>0</v>
      </c>
      <c r="E8" s="65">
        <f>'1. Translation costs'!Z9</f>
        <v>0</v>
      </c>
      <c r="F8" s="102">
        <v>0</v>
      </c>
      <c r="G8" s="66">
        <f>'1. Translation costs'!Y9</f>
        <v>0</v>
      </c>
      <c r="H8" s="66">
        <f>'1. Translation costs'!AE9</f>
        <v>0</v>
      </c>
      <c r="I8" s="66">
        <f>'1. Translation costs'!AF9</f>
        <v>0</v>
      </c>
      <c r="J8" s="66">
        <f t="shared" ref="J8:J11" si="0">C8+$J$7</f>
        <v>0</v>
      </c>
      <c r="K8" s="66">
        <f t="shared" ref="K8:K10" si="1">IF(G8-H8&gt;J8,G8-H8-J8,0)</f>
        <v>0</v>
      </c>
      <c r="L8" s="423">
        <f>'1. Translation costs'!AA9+'1. Translation costs'!AB9</f>
        <v>0</v>
      </c>
      <c r="M8" s="72">
        <f>MIN(G8-H8-I8,J8)</f>
        <v>0</v>
      </c>
    </row>
    <row r="9" spans="1:15" ht="27" customHeight="1" x14ac:dyDescent="0.25">
      <c r="A9" s="61" t="s">
        <v>167</v>
      </c>
      <c r="B9" s="8" t="s">
        <v>406</v>
      </c>
      <c r="C9" s="68">
        <f>'Overview - Financial Statement'!F18</f>
        <v>0</v>
      </c>
      <c r="D9" s="69">
        <f>'Overview - Financial Statement'!H18</f>
        <v>0</v>
      </c>
      <c r="E9" s="69">
        <f>'2. Publication costs'!AA9</f>
        <v>0</v>
      </c>
      <c r="F9" s="103">
        <v>0</v>
      </c>
      <c r="G9" s="70">
        <f>'2. Publication costs'!Z9</f>
        <v>0</v>
      </c>
      <c r="H9" s="70">
        <f>'2. Publication costs'!AF9</f>
        <v>0</v>
      </c>
      <c r="I9" s="70">
        <f>'2. Publication costs'!AG9</f>
        <v>0</v>
      </c>
      <c r="J9" s="70">
        <f t="shared" si="0"/>
        <v>0</v>
      </c>
      <c r="K9" s="70">
        <f t="shared" si="1"/>
        <v>0</v>
      </c>
      <c r="L9" s="424">
        <f>'2. Publication costs'!AB9+'2. Publication costs'!AC9</f>
        <v>0</v>
      </c>
      <c r="M9" s="73">
        <f>MIN(G9-H9-I9,J9)</f>
        <v>0</v>
      </c>
    </row>
    <row r="10" spans="1:15" ht="27" customHeight="1" x14ac:dyDescent="0.25">
      <c r="A10" s="61" t="s">
        <v>168</v>
      </c>
      <c r="B10" s="8" t="s">
        <v>407</v>
      </c>
      <c r="C10" s="68">
        <f>'Overview - Financial Statement'!F19</f>
        <v>0</v>
      </c>
      <c r="D10" s="69">
        <f>'Overview - Financial Statement'!H19</f>
        <v>0</v>
      </c>
      <c r="E10" s="69">
        <f>'3. Promotion costs'!AP10</f>
        <v>0</v>
      </c>
      <c r="F10" s="103">
        <v>0</v>
      </c>
      <c r="G10" s="70">
        <f>'3. Promotion costs'!AO10</f>
        <v>0</v>
      </c>
      <c r="H10" s="70">
        <f>'3. Promotion costs'!AV10</f>
        <v>0</v>
      </c>
      <c r="I10" s="70">
        <f>'3. Promotion costs'!AW10</f>
        <v>0</v>
      </c>
      <c r="J10" s="70">
        <f t="shared" si="0"/>
        <v>0</v>
      </c>
      <c r="K10" s="70">
        <f t="shared" si="1"/>
        <v>0</v>
      </c>
      <c r="L10" s="424">
        <f>'3. Promotion costs'!AQ10+'3. Promotion costs'!AR10</f>
        <v>0</v>
      </c>
      <c r="M10" s="73">
        <f>MIN(G10-H10-I10,J10)</f>
        <v>0</v>
      </c>
    </row>
    <row r="11" spans="1:15" ht="27" customHeight="1" thickBot="1" x14ac:dyDescent="0.3">
      <c r="A11" s="61" t="s">
        <v>169</v>
      </c>
      <c r="B11" s="1" t="s">
        <v>408</v>
      </c>
      <c r="C11" s="68">
        <f>'Overview - Financial Statement'!F20</f>
        <v>0</v>
      </c>
      <c r="D11" s="69">
        <f>'Overview - Financial Statement'!H20</f>
        <v>0</v>
      </c>
      <c r="E11" s="69">
        <f>'4. Other costs - Audit'!Z9</f>
        <v>0</v>
      </c>
      <c r="F11" s="103">
        <v>0</v>
      </c>
      <c r="G11" s="70">
        <f>'4. Other costs - Audit'!Y9+F11</f>
        <v>0</v>
      </c>
      <c r="H11" s="70">
        <f>'4. Other costs - Audit'!AE9</f>
        <v>0</v>
      </c>
      <c r="I11" s="70">
        <f>'4. Other costs - Audit'!AF9</f>
        <v>0</v>
      </c>
      <c r="J11" s="70">
        <f t="shared" si="0"/>
        <v>0</v>
      </c>
      <c r="K11" s="70">
        <f>IF(G11-H11&gt;J11,G11-H11-J11,0)</f>
        <v>0</v>
      </c>
      <c r="L11" s="424">
        <f>'4. Other costs - Audit'!AA9+'4. Other costs - Audit'!AB9</f>
        <v>0</v>
      </c>
      <c r="M11" s="73">
        <f t="shared" ref="M11" si="2">MIN(G11-H11-I11,J11)</f>
        <v>0</v>
      </c>
    </row>
    <row r="12" spans="1:15" s="48" customFormat="1" ht="27" customHeight="1" thickBot="1" x14ac:dyDescent="0.3">
      <c r="A12" s="486" t="s">
        <v>9</v>
      </c>
      <c r="B12" s="487"/>
      <c r="C12" s="74">
        <f t="shared" ref="C12:I12" si="3">SUM(C8:C11)</f>
        <v>0</v>
      </c>
      <c r="D12" s="74">
        <f t="shared" si="3"/>
        <v>0</v>
      </c>
      <c r="E12" s="74">
        <f t="shared" si="3"/>
        <v>0</v>
      </c>
      <c r="F12" s="74">
        <f t="shared" si="3"/>
        <v>0</v>
      </c>
      <c r="G12" s="74">
        <f t="shared" si="3"/>
        <v>0</v>
      </c>
      <c r="H12" s="74">
        <f t="shared" si="3"/>
        <v>0</v>
      </c>
      <c r="I12" s="74">
        <f t="shared" si="3"/>
        <v>0</v>
      </c>
      <c r="J12" s="75"/>
      <c r="K12" s="74">
        <f>SUM(K8:K11)</f>
        <v>0</v>
      </c>
      <c r="L12" s="425">
        <f>SUM(L8:L11)</f>
        <v>0</v>
      </c>
      <c r="M12" s="76">
        <f>SUM(M8:M11)</f>
        <v>0</v>
      </c>
    </row>
    <row r="14" spans="1:15" s="50" customFormat="1" ht="30" x14ac:dyDescent="0.25">
      <c r="B14" s="77" t="s">
        <v>170</v>
      </c>
      <c r="C14" s="78">
        <f>'Overview - Financial Statement'!F23</f>
        <v>0</v>
      </c>
      <c r="D14" s="78">
        <f>'Overview - Financial Statement'!H23</f>
        <v>0</v>
      </c>
      <c r="E14" s="78"/>
      <c r="F14" s="78"/>
      <c r="G14" s="78">
        <f>'2. Publication costs'!AH9+'3. Promotion costs'!AX10+'1. Translation costs'!AG9+'4. Other costs - Audit'!AG9</f>
        <v>0</v>
      </c>
      <c r="H14" s="78"/>
      <c r="I14" s="78">
        <f>SUM(I8:I11)</f>
        <v>0</v>
      </c>
      <c r="J14" s="78"/>
      <c r="K14" s="78">
        <f ca="1">IF(G14&gt;O14,G14-O14,0)</f>
        <v>0</v>
      </c>
      <c r="L14" s="374"/>
      <c r="M14" s="79">
        <f ca="1">MIN(G14-I14,O14)</f>
        <v>0</v>
      </c>
      <c r="N14" s="439" t="s">
        <v>182</v>
      </c>
      <c r="O14" s="440">
        <f ca="1">(M12-K14)*30%</f>
        <v>0</v>
      </c>
    </row>
    <row r="15" spans="1:15" s="47" customFormat="1" x14ac:dyDescent="0.25">
      <c r="B15" s="80"/>
      <c r="C15" s="81">
        <f>IF(C12=0,0,C14/C12)</f>
        <v>0</v>
      </c>
      <c r="D15" s="81">
        <f>IF(D12=0,0,D14/D12)</f>
        <v>0</v>
      </c>
      <c r="E15" s="82"/>
      <c r="F15" s="82"/>
      <c r="G15" s="81">
        <f>IF(G12=0,0,G14/G12)</f>
        <v>0</v>
      </c>
      <c r="H15" s="82"/>
      <c r="I15" s="82"/>
      <c r="J15" s="82"/>
      <c r="K15" s="82"/>
      <c r="L15" s="375"/>
      <c r="M15" s="91">
        <f>IF(M12=0,0,M14/M12)</f>
        <v>0</v>
      </c>
    </row>
    <row r="16" spans="1:15" s="47" customFormat="1" ht="27" customHeight="1" thickBot="1" x14ac:dyDescent="0.3">
      <c r="B16" s="92"/>
      <c r="C16" s="93"/>
      <c r="D16" s="93"/>
      <c r="E16" s="92"/>
      <c r="F16" s="92"/>
      <c r="G16" s="93"/>
      <c r="H16" s="92"/>
      <c r="I16" s="92"/>
      <c r="J16" s="92"/>
      <c r="K16" s="421"/>
      <c r="L16" s="443" t="s">
        <v>508</v>
      </c>
      <c r="M16" s="422"/>
    </row>
    <row r="17" spans="1:15" s="47" customFormat="1" ht="39" customHeight="1" thickBot="1" x14ac:dyDescent="0.3">
      <c r="A17" s="486" t="s">
        <v>9</v>
      </c>
      <c r="B17" s="487"/>
      <c r="C17" s="94">
        <f t="shared" ref="C17:I17" si="4">C12</f>
        <v>0</v>
      </c>
      <c r="D17" s="94">
        <f t="shared" si="4"/>
        <v>0</v>
      </c>
      <c r="E17" s="94">
        <f t="shared" si="4"/>
        <v>0</v>
      </c>
      <c r="F17" s="94">
        <f t="shared" si="4"/>
        <v>0</v>
      </c>
      <c r="G17" s="94">
        <f t="shared" si="4"/>
        <v>0</v>
      </c>
      <c r="H17" s="94">
        <f t="shared" si="4"/>
        <v>0</v>
      </c>
      <c r="I17" s="94">
        <f t="shared" si="4"/>
        <v>0</v>
      </c>
      <c r="J17" s="95"/>
      <c r="K17" s="96">
        <f ca="1">K12+K14</f>
        <v>0</v>
      </c>
      <c r="L17" s="420">
        <f ca="1">IF(L12&gt;M24,L12-M24,0)</f>
        <v>0</v>
      </c>
      <c r="M17" s="432">
        <f ca="1">IF((M12-K14-L17)&lt;0,0,IF(K14=0,M12,M12-K14-L17))</f>
        <v>0</v>
      </c>
      <c r="N17" s="477" t="s">
        <v>187</v>
      </c>
      <c r="O17" s="478"/>
    </row>
    <row r="18" spans="1:15" ht="15.75" thickBot="1" x14ac:dyDescent="0.3"/>
    <row r="19" spans="1:15" ht="75.75" thickBot="1" x14ac:dyDescent="0.3">
      <c r="A19" s="490" t="s">
        <v>178</v>
      </c>
      <c r="B19" s="491"/>
      <c r="C19" s="97" t="s">
        <v>172</v>
      </c>
      <c r="D19" s="97" t="s">
        <v>184</v>
      </c>
      <c r="E19" s="97" t="s">
        <v>174</v>
      </c>
      <c r="F19" s="97"/>
      <c r="G19" s="97" t="s">
        <v>173</v>
      </c>
      <c r="H19" s="97"/>
      <c r="I19" s="427" t="s">
        <v>487</v>
      </c>
      <c r="J19" s="427" t="s">
        <v>488</v>
      </c>
      <c r="K19" s="98"/>
      <c r="L19" s="377"/>
      <c r="M19" s="98" t="s">
        <v>183</v>
      </c>
    </row>
    <row r="20" spans="1:15" ht="12.75" customHeight="1" x14ac:dyDescent="0.25">
      <c r="A20" s="89"/>
      <c r="B20" s="89"/>
      <c r="C20" s="5"/>
      <c r="D20" s="5"/>
      <c r="E20" s="5"/>
      <c r="F20" s="5"/>
      <c r="G20" s="5"/>
      <c r="H20" s="5"/>
      <c r="I20" s="101"/>
      <c r="J20" s="12"/>
      <c r="K20" s="12"/>
      <c r="L20" s="370"/>
      <c r="M20" s="5"/>
    </row>
    <row r="21" spans="1:15" x14ac:dyDescent="0.25">
      <c r="A21" s="51"/>
      <c r="B21" s="52"/>
      <c r="C21" s="83">
        <f>IF(C17=0,0,C22/C12)</f>
        <v>0</v>
      </c>
      <c r="D21" s="83">
        <f>IF(D17=0,0,D22/D12)</f>
        <v>0</v>
      </c>
      <c r="E21" s="84"/>
      <c r="F21" s="84"/>
      <c r="G21" s="83">
        <f>IF(G17=0,0,G22/G17)</f>
        <v>0</v>
      </c>
      <c r="H21" s="84"/>
      <c r="I21" s="84"/>
      <c r="J21" s="84"/>
      <c r="K21" s="84"/>
      <c r="L21" s="376"/>
      <c r="M21" s="85">
        <f ca="1">IF(M17=0,0,M22/M17)</f>
        <v>0</v>
      </c>
      <c r="N21" s="441" t="s">
        <v>395</v>
      </c>
      <c r="O21" s="479">
        <v>100000</v>
      </c>
    </row>
    <row r="22" spans="1:15" ht="15.75" thickBot="1" x14ac:dyDescent="0.3">
      <c r="A22" s="63" t="s">
        <v>166</v>
      </c>
      <c r="B22" s="62" t="s">
        <v>11</v>
      </c>
      <c r="C22" s="70">
        <f>'Overview - Financial Statement'!F27</f>
        <v>0</v>
      </c>
      <c r="D22" s="70">
        <f>SUM(D23:D24)</f>
        <v>0</v>
      </c>
      <c r="E22" s="70"/>
      <c r="F22" s="70"/>
      <c r="G22" s="70">
        <f>SUM(G23:G24)</f>
        <v>0</v>
      </c>
      <c r="H22" s="70"/>
      <c r="I22" s="70"/>
      <c r="J22" s="70"/>
      <c r="K22" s="70"/>
      <c r="L22" s="372"/>
      <c r="M22" s="433">
        <f ca="1">MIN(C22,D22,G22,M17*C21,O21)</f>
        <v>0</v>
      </c>
      <c r="N22" s="442" t="s">
        <v>518</v>
      </c>
      <c r="O22" s="480"/>
    </row>
    <row r="23" spans="1:15" ht="30.75" thickBot="1" x14ac:dyDescent="0.3">
      <c r="A23" s="63"/>
      <c r="B23" s="90"/>
      <c r="C23" s="87" t="s">
        <v>17</v>
      </c>
      <c r="D23" s="67">
        <f>'Overview - Financial Statement'!H28</f>
        <v>0</v>
      </c>
      <c r="E23" s="70"/>
      <c r="F23" s="70"/>
      <c r="G23" s="86">
        <v>0</v>
      </c>
      <c r="H23" s="70"/>
      <c r="I23" s="70"/>
      <c r="J23" s="70"/>
      <c r="K23" s="70"/>
      <c r="L23" s="372"/>
      <c r="M23" s="71">
        <f>G23</f>
        <v>0</v>
      </c>
      <c r="N23" s="99" t="s">
        <v>188</v>
      </c>
      <c r="O23" s="344">
        <f ca="1">M22</f>
        <v>0</v>
      </c>
    </row>
    <row r="24" spans="1:15" ht="15.75" thickBot="1" x14ac:dyDescent="0.3">
      <c r="A24" s="63"/>
      <c r="B24" s="14"/>
      <c r="C24" s="88" t="s">
        <v>18</v>
      </c>
      <c r="D24" s="53">
        <f>'Overview - Financial Statement'!H29</f>
        <v>0</v>
      </c>
      <c r="E24" s="70"/>
      <c r="F24" s="70"/>
      <c r="G24" s="418">
        <f>D24</f>
        <v>0</v>
      </c>
      <c r="H24" s="70"/>
      <c r="I24" s="70"/>
      <c r="J24" s="70"/>
      <c r="K24" s="70"/>
      <c r="L24" s="372"/>
      <c r="M24" s="419">
        <f ca="1">M22-M23</f>
        <v>0</v>
      </c>
      <c r="N24" s="99" t="s">
        <v>492</v>
      </c>
      <c r="O24" s="426">
        <v>0</v>
      </c>
    </row>
    <row r="25" spans="1:15" ht="30.75" thickBot="1" x14ac:dyDescent="0.3">
      <c r="A25" s="63" t="s">
        <v>167</v>
      </c>
      <c r="B25" s="62" t="s">
        <v>12</v>
      </c>
      <c r="C25" s="70">
        <f>'Overview - Financial Statement'!F30</f>
        <v>0</v>
      </c>
      <c r="D25" s="70">
        <f>'Overview - Financial Statement'!H30</f>
        <v>0</v>
      </c>
      <c r="E25" s="70">
        <f>'List of income'!X9</f>
        <v>0</v>
      </c>
      <c r="F25" s="70"/>
      <c r="G25" s="70">
        <f>'List of income'!W9</f>
        <v>0</v>
      </c>
      <c r="H25" s="70"/>
      <c r="I25" s="428" t="str">
        <f>IF(C22&lt;60000,"",G25+G27+G28+M22)</f>
        <v/>
      </c>
      <c r="J25" s="429" t="str">
        <f>IF(I25="","",I25-M17)</f>
        <v/>
      </c>
      <c r="K25" s="70"/>
      <c r="L25" s="372"/>
      <c r="M25" s="71">
        <f t="shared" ref="M25:M28" si="5">G25</f>
        <v>0</v>
      </c>
      <c r="N25" s="99" t="s">
        <v>489</v>
      </c>
      <c r="O25" s="431">
        <f>IF(J26="",0,J26)</f>
        <v>0</v>
      </c>
    </row>
    <row r="26" spans="1:15" ht="30.75" thickBot="1" x14ac:dyDescent="0.3">
      <c r="A26" s="63" t="s">
        <v>168</v>
      </c>
      <c r="B26" s="62" t="s">
        <v>13</v>
      </c>
      <c r="C26" s="70">
        <f>'Overview - Financial Statement'!F31</f>
        <v>0</v>
      </c>
      <c r="D26" s="70">
        <f>'Overview - Financial Statement'!H31</f>
        <v>0</v>
      </c>
      <c r="E26" s="70">
        <f>'List of income'!V9</f>
        <v>0</v>
      </c>
      <c r="F26" s="70"/>
      <c r="G26" s="70">
        <f>'List of income'!U9</f>
        <v>0</v>
      </c>
      <c r="H26" s="70"/>
      <c r="I26" s="328"/>
      <c r="J26" s="430" t="str">
        <f>IF(OR(J25&lt;0,J25=""),"",J25*C21)</f>
        <v/>
      </c>
      <c r="K26" s="70"/>
      <c r="L26" s="372"/>
      <c r="M26" s="71">
        <f t="shared" si="5"/>
        <v>0</v>
      </c>
      <c r="N26" s="99" t="s">
        <v>485</v>
      </c>
      <c r="O26" s="344">
        <f ca="1">O23-O24-O25</f>
        <v>0</v>
      </c>
    </row>
    <row r="27" spans="1:15" ht="30.75" thickBot="1" x14ac:dyDescent="0.3">
      <c r="A27" s="63" t="s">
        <v>179</v>
      </c>
      <c r="B27" s="62" t="s">
        <v>14</v>
      </c>
      <c r="C27" s="70">
        <f>'Overview - Financial Statement'!F32</f>
        <v>0</v>
      </c>
      <c r="D27" s="70">
        <f>'Overview - Financial Statement'!H32</f>
        <v>0</v>
      </c>
      <c r="E27" s="70">
        <f>'List of income'!AB9</f>
        <v>0</v>
      </c>
      <c r="F27" s="70"/>
      <c r="G27" s="70">
        <f>'List of income'!AA9</f>
        <v>0</v>
      </c>
      <c r="H27" s="70"/>
      <c r="I27" s="70"/>
      <c r="J27" s="70"/>
      <c r="K27" s="70"/>
      <c r="L27" s="372"/>
      <c r="M27" s="71">
        <f t="shared" si="5"/>
        <v>0</v>
      </c>
      <c r="N27" s="100" t="s">
        <v>189</v>
      </c>
      <c r="O27" s="344">
        <f>M23</f>
        <v>0</v>
      </c>
    </row>
    <row r="28" spans="1:15" ht="30.75" thickBot="1" x14ac:dyDescent="0.3">
      <c r="A28" s="63" t="s">
        <v>180</v>
      </c>
      <c r="B28" s="62" t="s">
        <v>15</v>
      </c>
      <c r="C28" s="70">
        <f>'Overview - Financial Statement'!F33</f>
        <v>0</v>
      </c>
      <c r="D28" s="70">
        <f>'Overview - Financial Statement'!H33</f>
        <v>0</v>
      </c>
      <c r="E28" s="70">
        <f>'List of income'!Z9</f>
        <v>0</v>
      </c>
      <c r="F28" s="70"/>
      <c r="G28" s="70">
        <f>'List of income'!Y9</f>
        <v>0</v>
      </c>
      <c r="H28" s="70"/>
      <c r="I28" s="70"/>
      <c r="J28" s="70"/>
      <c r="K28" s="70"/>
      <c r="L28" s="372"/>
      <c r="M28" s="71">
        <f t="shared" si="5"/>
        <v>0</v>
      </c>
      <c r="N28" s="434" t="str">
        <f ca="1">IF(O28&gt;0,"Amount to be paid",IF(O28=0,"Amount to be paid","Amount to be reimbursed"))</f>
        <v>Amount to be paid</v>
      </c>
      <c r="O28" s="435">
        <f ca="1">O26-O27</f>
        <v>0</v>
      </c>
    </row>
    <row r="29" spans="1:15" s="48" customFormat="1" ht="16.5" thickBot="1" x14ac:dyDescent="0.3">
      <c r="A29" s="488" t="s">
        <v>16</v>
      </c>
      <c r="B29" s="489"/>
      <c r="C29" s="74">
        <f>C22+SUM(C25:C28)</f>
        <v>0</v>
      </c>
      <c r="D29" s="74">
        <f>D22+SUM(D25:D28)</f>
        <v>0</v>
      </c>
      <c r="E29" s="74">
        <f>SUM(E25:E28)</f>
        <v>0</v>
      </c>
      <c r="F29" s="74"/>
      <c r="G29" s="74">
        <f>G22+SUM(G25:G28)</f>
        <v>0</v>
      </c>
      <c r="H29" s="74">
        <f>H22+SUM(H25:H28)</f>
        <v>0</v>
      </c>
      <c r="I29" s="74"/>
      <c r="J29" s="74"/>
      <c r="K29" s="74"/>
      <c r="L29" s="373"/>
      <c r="M29" s="76">
        <f ca="1">M22+SUM(M25:M28)</f>
        <v>0</v>
      </c>
      <c r="N29" s="481" t="s">
        <v>509</v>
      </c>
      <c r="O29" s="481"/>
    </row>
    <row r="30" spans="1:15" ht="48.75" customHeight="1" x14ac:dyDescent="0.25">
      <c r="N30" s="482"/>
      <c r="O30" s="482"/>
    </row>
  </sheetData>
  <mergeCells count="11">
    <mergeCell ref="N17:O17"/>
    <mergeCell ref="O21:O22"/>
    <mergeCell ref="N29:O30"/>
    <mergeCell ref="C2:K2"/>
    <mergeCell ref="B3:K3"/>
    <mergeCell ref="C4:D4"/>
    <mergeCell ref="A12:B12"/>
    <mergeCell ref="A29:B29"/>
    <mergeCell ref="A17:B17"/>
    <mergeCell ref="A6:B6"/>
    <mergeCell ref="A19:B19"/>
  </mergeCells>
  <printOptions horizontalCentered="1"/>
  <pageMargins left="0.39370078740157483" right="0.43307086614173229" top="0.55000000000000004" bottom="0.47244094488188981" header="0.31496062992125984" footer="0.31496062992125984"/>
  <pageSetup paperSize="9" scale="51" orientation="landscape" horizontalDpi="4294967293" r:id="rId1"/>
  <headerFooter>
    <oddHeader>&amp;C&amp;A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sheetPr>
  <dimension ref="A1:H173"/>
  <sheetViews>
    <sheetView workbookViewId="0">
      <selection activeCell="K17" sqref="K17"/>
    </sheetView>
  </sheetViews>
  <sheetFormatPr defaultColWidth="11.42578125" defaultRowHeight="15" x14ac:dyDescent="0.25"/>
  <cols>
    <col min="1" max="1" width="21.28515625" style="1" customWidth="1"/>
    <col min="2" max="16384" width="11.42578125" style="1"/>
  </cols>
  <sheetData>
    <row r="1" spans="1:8" x14ac:dyDescent="0.25">
      <c r="A1" s="362" t="s">
        <v>156</v>
      </c>
      <c r="B1" s="362"/>
      <c r="C1" s="362"/>
      <c r="D1" s="362"/>
      <c r="E1" s="362"/>
      <c r="F1" s="362"/>
    </row>
    <row r="2" spans="1:8" ht="45" x14ac:dyDescent="0.25">
      <c r="A2" s="6" t="s">
        <v>147</v>
      </c>
      <c r="B2" s="7" t="s">
        <v>125</v>
      </c>
      <c r="C2" s="7" t="s">
        <v>49</v>
      </c>
      <c r="D2" s="7" t="s">
        <v>50</v>
      </c>
      <c r="E2" s="7" t="s">
        <v>51</v>
      </c>
      <c r="F2" s="7" t="s">
        <v>126</v>
      </c>
      <c r="H2" s="347" t="s">
        <v>126</v>
      </c>
    </row>
    <row r="3" spans="1:8" x14ac:dyDescent="0.25">
      <c r="A3" s="15"/>
      <c r="B3" s="19"/>
      <c r="C3" s="16"/>
      <c r="D3" s="17"/>
      <c r="E3" s="18"/>
      <c r="F3" s="19"/>
      <c r="H3" s="348"/>
    </row>
    <row r="4" spans="1:8" x14ac:dyDescent="0.25">
      <c r="A4" s="20" t="s">
        <v>52</v>
      </c>
      <c r="B4" s="23" t="s">
        <v>53</v>
      </c>
      <c r="C4" s="21">
        <v>130</v>
      </c>
      <c r="D4" s="22">
        <v>95</v>
      </c>
      <c r="E4" s="22">
        <f>SUM(C4:D4)</f>
        <v>225</v>
      </c>
      <c r="F4" s="23" t="s">
        <v>26</v>
      </c>
      <c r="H4" s="349" t="s">
        <v>26</v>
      </c>
    </row>
    <row r="5" spans="1:8" x14ac:dyDescent="0.25">
      <c r="A5" s="20" t="s">
        <v>54</v>
      </c>
      <c r="B5" s="23" t="s">
        <v>55</v>
      </c>
      <c r="C5" s="21">
        <v>140</v>
      </c>
      <c r="D5" s="22">
        <v>92</v>
      </c>
      <c r="E5" s="22">
        <f t="shared" ref="E5:E36" si="0">SUM(C5:D5)</f>
        <v>232</v>
      </c>
      <c r="F5" s="23" t="s">
        <v>26</v>
      </c>
      <c r="H5" s="349" t="s">
        <v>360</v>
      </c>
    </row>
    <row r="6" spans="1:8" x14ac:dyDescent="0.25">
      <c r="A6" s="20" t="s">
        <v>56</v>
      </c>
      <c r="B6" s="23" t="s">
        <v>57</v>
      </c>
      <c r="C6" s="24">
        <v>169</v>
      </c>
      <c r="D6" s="25">
        <v>58</v>
      </c>
      <c r="E6" s="22">
        <f t="shared" si="0"/>
        <v>227</v>
      </c>
      <c r="F6" s="23" t="s">
        <v>130</v>
      </c>
      <c r="H6" s="349" t="s">
        <v>222</v>
      </c>
    </row>
    <row r="7" spans="1:8" x14ac:dyDescent="0.25">
      <c r="A7" s="20" t="s">
        <v>109</v>
      </c>
      <c r="B7" s="26" t="s">
        <v>110</v>
      </c>
      <c r="C7" s="24">
        <v>120</v>
      </c>
      <c r="D7" s="26">
        <v>60</v>
      </c>
      <c r="E7" s="22">
        <f>SUM(C7:D7)</f>
        <v>180</v>
      </c>
      <c r="F7" s="27" t="s">
        <v>131</v>
      </c>
      <c r="H7" s="351" t="s">
        <v>138</v>
      </c>
    </row>
    <row r="8" spans="1:8" x14ac:dyDescent="0.25">
      <c r="A8" s="20" t="s">
        <v>58</v>
      </c>
      <c r="B8" s="23" t="s">
        <v>59</v>
      </c>
      <c r="C8" s="21">
        <v>145</v>
      </c>
      <c r="D8" s="22">
        <v>93</v>
      </c>
      <c r="E8" s="22">
        <f t="shared" si="0"/>
        <v>238</v>
      </c>
      <c r="F8" s="23" t="s">
        <v>26</v>
      </c>
      <c r="H8" s="349" t="s">
        <v>226</v>
      </c>
    </row>
    <row r="9" spans="1:8" x14ac:dyDescent="0.25">
      <c r="A9" s="20" t="s">
        <v>60</v>
      </c>
      <c r="B9" s="23" t="s">
        <v>61</v>
      </c>
      <c r="C9" s="21">
        <v>155</v>
      </c>
      <c r="D9" s="22">
        <v>75</v>
      </c>
      <c r="E9" s="22">
        <f t="shared" si="0"/>
        <v>230</v>
      </c>
      <c r="F9" s="23" t="s">
        <v>132</v>
      </c>
      <c r="H9" s="349" t="s">
        <v>224</v>
      </c>
    </row>
    <row r="10" spans="1:8" x14ac:dyDescent="0.25">
      <c r="A10" s="20" t="s">
        <v>62</v>
      </c>
      <c r="B10" s="23" t="s">
        <v>63</v>
      </c>
      <c r="C10" s="21">
        <v>150</v>
      </c>
      <c r="D10" s="22">
        <v>120</v>
      </c>
      <c r="E10" s="22">
        <f t="shared" si="0"/>
        <v>270</v>
      </c>
      <c r="F10" s="23" t="s">
        <v>133</v>
      </c>
      <c r="H10" s="349" t="s">
        <v>225</v>
      </c>
    </row>
    <row r="11" spans="1:8" x14ac:dyDescent="0.25">
      <c r="A11" s="20" t="s">
        <v>64</v>
      </c>
      <c r="B11" s="23" t="s">
        <v>65</v>
      </c>
      <c r="C11" s="21">
        <v>110</v>
      </c>
      <c r="D11" s="22">
        <v>71</v>
      </c>
      <c r="E11" s="22">
        <f t="shared" si="0"/>
        <v>181</v>
      </c>
      <c r="F11" s="23" t="s">
        <v>26</v>
      </c>
      <c r="H11" s="349" t="s">
        <v>228</v>
      </c>
    </row>
    <row r="12" spans="1:8" x14ac:dyDescent="0.25">
      <c r="A12" s="20" t="s">
        <v>66</v>
      </c>
      <c r="B12" s="23" t="s">
        <v>67</v>
      </c>
      <c r="C12" s="21">
        <v>140</v>
      </c>
      <c r="D12" s="22">
        <v>104</v>
      </c>
      <c r="E12" s="22">
        <f t="shared" si="0"/>
        <v>244</v>
      </c>
      <c r="F12" s="23" t="s">
        <v>26</v>
      </c>
      <c r="H12" s="349" t="s">
        <v>227</v>
      </c>
    </row>
    <row r="13" spans="1:8" x14ac:dyDescent="0.25">
      <c r="A13" s="20" t="s">
        <v>68</v>
      </c>
      <c r="B13" s="23" t="s">
        <v>69</v>
      </c>
      <c r="C13" s="21">
        <v>150</v>
      </c>
      <c r="D13" s="22">
        <v>95</v>
      </c>
      <c r="E13" s="22">
        <f t="shared" si="0"/>
        <v>245</v>
      </c>
      <c r="F13" s="23" t="s">
        <v>26</v>
      </c>
      <c r="H13" s="349" t="s">
        <v>229</v>
      </c>
    </row>
    <row r="14" spans="1:8" x14ac:dyDescent="0.25">
      <c r="A14" s="20" t="s">
        <v>70</v>
      </c>
      <c r="B14" s="23" t="s">
        <v>71</v>
      </c>
      <c r="C14" s="21">
        <v>115</v>
      </c>
      <c r="D14" s="22">
        <v>93</v>
      </c>
      <c r="E14" s="22">
        <f t="shared" si="0"/>
        <v>208</v>
      </c>
      <c r="F14" s="23" t="s">
        <v>26</v>
      </c>
      <c r="H14" s="349" t="s">
        <v>139</v>
      </c>
    </row>
    <row r="15" spans="1:8" x14ac:dyDescent="0.25">
      <c r="A15" s="20" t="s">
        <v>72</v>
      </c>
      <c r="B15" s="23" t="s">
        <v>73</v>
      </c>
      <c r="C15" s="21">
        <v>140</v>
      </c>
      <c r="D15" s="22">
        <v>82</v>
      </c>
      <c r="E15" s="22">
        <f t="shared" si="0"/>
        <v>222</v>
      </c>
      <c r="F15" s="23" t="s">
        <v>26</v>
      </c>
      <c r="H15" s="349" t="s">
        <v>232</v>
      </c>
    </row>
    <row r="16" spans="1:8" x14ac:dyDescent="0.25">
      <c r="A16" s="20" t="s">
        <v>74</v>
      </c>
      <c r="B16" s="23" t="s">
        <v>75</v>
      </c>
      <c r="C16" s="21">
        <v>150</v>
      </c>
      <c r="D16" s="22">
        <v>72</v>
      </c>
      <c r="E16" s="22">
        <f t="shared" si="0"/>
        <v>222</v>
      </c>
      <c r="F16" s="23" t="s">
        <v>134</v>
      </c>
      <c r="H16" s="349" t="s">
        <v>234</v>
      </c>
    </row>
    <row r="17" spans="1:8" x14ac:dyDescent="0.25">
      <c r="A17" s="20" t="s">
        <v>76</v>
      </c>
      <c r="B17" s="23" t="s">
        <v>77</v>
      </c>
      <c r="C17" s="21">
        <v>150</v>
      </c>
      <c r="D17" s="22">
        <v>104</v>
      </c>
      <c r="E17" s="22">
        <f t="shared" si="0"/>
        <v>254</v>
      </c>
      <c r="F17" s="23" t="s">
        <v>26</v>
      </c>
      <c r="H17" s="349" t="s">
        <v>130</v>
      </c>
    </row>
    <row r="18" spans="1:8" x14ac:dyDescent="0.25">
      <c r="A18" s="20" t="s">
        <v>78</v>
      </c>
      <c r="B18" s="23" t="s">
        <v>79</v>
      </c>
      <c r="C18" s="21">
        <v>135</v>
      </c>
      <c r="D18" s="22">
        <v>95</v>
      </c>
      <c r="E18" s="22">
        <f t="shared" si="0"/>
        <v>230</v>
      </c>
      <c r="F18" s="23" t="s">
        <v>26</v>
      </c>
      <c r="H18" s="349" t="s">
        <v>231</v>
      </c>
    </row>
    <row r="19" spans="1:8" x14ac:dyDescent="0.25">
      <c r="A19" s="20" t="s">
        <v>80</v>
      </c>
      <c r="B19" s="23" t="s">
        <v>81</v>
      </c>
      <c r="C19" s="21">
        <v>145</v>
      </c>
      <c r="D19" s="22">
        <v>66</v>
      </c>
      <c r="E19" s="22">
        <f t="shared" si="0"/>
        <v>211</v>
      </c>
      <c r="F19" s="23" t="s">
        <v>26</v>
      </c>
      <c r="H19" s="349" t="s">
        <v>241</v>
      </c>
    </row>
    <row r="20" spans="1:8" x14ac:dyDescent="0.25">
      <c r="A20" s="20" t="s">
        <v>82</v>
      </c>
      <c r="B20" s="23" t="s">
        <v>83</v>
      </c>
      <c r="C20" s="21">
        <v>115</v>
      </c>
      <c r="D20" s="22">
        <v>68</v>
      </c>
      <c r="E20" s="22">
        <f t="shared" si="0"/>
        <v>183</v>
      </c>
      <c r="F20" s="23" t="s">
        <v>135</v>
      </c>
      <c r="H20" s="349" t="s">
        <v>236</v>
      </c>
    </row>
    <row r="21" spans="1:8" x14ac:dyDescent="0.25">
      <c r="A21" s="20" t="s">
        <v>84</v>
      </c>
      <c r="B21" s="23" t="s">
        <v>85</v>
      </c>
      <c r="C21" s="21">
        <v>145</v>
      </c>
      <c r="D21" s="22">
        <v>92</v>
      </c>
      <c r="E21" s="22">
        <f t="shared" si="0"/>
        <v>237</v>
      </c>
      <c r="F21" s="23" t="s">
        <v>26</v>
      </c>
      <c r="H21" s="349" t="s">
        <v>238</v>
      </c>
    </row>
    <row r="22" spans="1:8" x14ac:dyDescent="0.25">
      <c r="A22" s="20" t="s">
        <v>86</v>
      </c>
      <c r="B22" s="23" t="s">
        <v>87</v>
      </c>
      <c r="C22" s="21">
        <v>115</v>
      </c>
      <c r="D22" s="22">
        <v>90</v>
      </c>
      <c r="E22" s="22">
        <f t="shared" si="0"/>
        <v>205</v>
      </c>
      <c r="F22" s="23" t="s">
        <v>26</v>
      </c>
      <c r="H22" s="349" t="s">
        <v>240</v>
      </c>
    </row>
    <row r="23" spans="1:8" x14ac:dyDescent="0.25">
      <c r="A23" s="20" t="s">
        <v>88</v>
      </c>
      <c r="B23" s="23" t="s">
        <v>89</v>
      </c>
      <c r="C23" s="21">
        <v>170</v>
      </c>
      <c r="D23" s="22">
        <v>93</v>
      </c>
      <c r="E23" s="22">
        <f t="shared" si="0"/>
        <v>263</v>
      </c>
      <c r="F23" s="23" t="s">
        <v>26</v>
      </c>
      <c r="H23" s="349" t="s">
        <v>230</v>
      </c>
    </row>
    <row r="24" spans="1:8" x14ac:dyDescent="0.25">
      <c r="A24" s="20" t="s">
        <v>90</v>
      </c>
      <c r="B24" s="23" t="s">
        <v>91</v>
      </c>
      <c r="C24" s="21">
        <v>145</v>
      </c>
      <c r="D24" s="22">
        <v>72</v>
      </c>
      <c r="E24" s="22">
        <f t="shared" si="0"/>
        <v>217</v>
      </c>
      <c r="F24" s="23" t="s">
        <v>129</v>
      </c>
      <c r="H24" s="349" t="s">
        <v>237</v>
      </c>
    </row>
    <row r="25" spans="1:8" x14ac:dyDescent="0.25">
      <c r="A25" s="20" t="s">
        <v>92</v>
      </c>
      <c r="B25" s="23" t="s">
        <v>93</v>
      </c>
      <c r="C25" s="21">
        <v>120</v>
      </c>
      <c r="D25" s="22">
        <v>84</v>
      </c>
      <c r="E25" s="22">
        <f t="shared" si="0"/>
        <v>204</v>
      </c>
      <c r="F25" s="23" t="s">
        <v>26</v>
      </c>
      <c r="H25" s="349" t="s">
        <v>239</v>
      </c>
    </row>
    <row r="26" spans="1:8" x14ac:dyDescent="0.25">
      <c r="A26" s="20" t="s">
        <v>94</v>
      </c>
      <c r="B26" s="23" t="s">
        <v>95</v>
      </c>
      <c r="C26" s="24">
        <v>170</v>
      </c>
      <c r="D26" s="25">
        <v>52</v>
      </c>
      <c r="E26" s="22">
        <f t="shared" si="0"/>
        <v>222</v>
      </c>
      <c r="F26" s="23" t="s">
        <v>136</v>
      </c>
      <c r="H26" s="349" t="s">
        <v>233</v>
      </c>
    </row>
    <row r="27" spans="1:8" x14ac:dyDescent="0.25">
      <c r="A27" s="20" t="s">
        <v>96</v>
      </c>
      <c r="B27" s="23" t="s">
        <v>97</v>
      </c>
      <c r="C27" s="21">
        <v>125</v>
      </c>
      <c r="D27" s="22">
        <v>80</v>
      </c>
      <c r="E27" s="22">
        <f t="shared" si="0"/>
        <v>205</v>
      </c>
      <c r="F27" s="23" t="s">
        <v>26</v>
      </c>
      <c r="H27" s="349" t="s">
        <v>235</v>
      </c>
    </row>
    <row r="28" spans="1:8" x14ac:dyDescent="0.25">
      <c r="A28" s="20" t="s">
        <v>98</v>
      </c>
      <c r="B28" s="23" t="s">
        <v>99</v>
      </c>
      <c r="C28" s="21">
        <v>110</v>
      </c>
      <c r="D28" s="22">
        <v>70</v>
      </c>
      <c r="E28" s="22">
        <f t="shared" si="0"/>
        <v>180</v>
      </c>
      <c r="F28" s="23" t="s">
        <v>26</v>
      </c>
      <c r="H28" s="349" t="s">
        <v>244</v>
      </c>
    </row>
    <row r="29" spans="1:8" x14ac:dyDescent="0.25">
      <c r="A29" s="20" t="s">
        <v>100</v>
      </c>
      <c r="B29" s="23" t="s">
        <v>101</v>
      </c>
      <c r="C29" s="21">
        <v>125</v>
      </c>
      <c r="D29" s="22">
        <v>87</v>
      </c>
      <c r="E29" s="22">
        <f t="shared" si="0"/>
        <v>212</v>
      </c>
      <c r="F29" s="23" t="s">
        <v>26</v>
      </c>
      <c r="H29" s="349" t="s">
        <v>250</v>
      </c>
    </row>
    <row r="30" spans="1:8" x14ac:dyDescent="0.25">
      <c r="A30" s="20" t="s">
        <v>102</v>
      </c>
      <c r="B30" s="23" t="s">
        <v>103</v>
      </c>
      <c r="C30" s="21">
        <v>160</v>
      </c>
      <c r="D30" s="22">
        <v>97</v>
      </c>
      <c r="E30" s="22">
        <f t="shared" si="0"/>
        <v>257</v>
      </c>
      <c r="F30" s="23" t="s">
        <v>128</v>
      </c>
      <c r="H30" s="349" t="s">
        <v>347</v>
      </c>
    </row>
    <row r="31" spans="1:8" x14ac:dyDescent="0.25">
      <c r="A31" s="28" t="s">
        <v>104</v>
      </c>
      <c r="B31" s="31" t="s">
        <v>105</v>
      </c>
      <c r="C31" s="29">
        <v>175</v>
      </c>
      <c r="D31" s="30">
        <v>101</v>
      </c>
      <c r="E31" s="30">
        <f t="shared" si="0"/>
        <v>276</v>
      </c>
      <c r="F31" s="31" t="s">
        <v>40</v>
      </c>
      <c r="H31" s="349" t="s">
        <v>246</v>
      </c>
    </row>
    <row r="32" spans="1:8" x14ac:dyDescent="0.25">
      <c r="A32" s="20" t="s">
        <v>106</v>
      </c>
      <c r="B32" s="26" t="s">
        <v>107</v>
      </c>
      <c r="C32" s="24">
        <v>160</v>
      </c>
      <c r="D32" s="26">
        <v>85</v>
      </c>
      <c r="E32" s="22">
        <f t="shared" si="0"/>
        <v>245</v>
      </c>
      <c r="F32" s="27" t="s">
        <v>137</v>
      </c>
      <c r="H32" s="351" t="s">
        <v>247</v>
      </c>
    </row>
    <row r="33" spans="1:8" x14ac:dyDescent="0.25">
      <c r="A33" s="28" t="s">
        <v>108</v>
      </c>
      <c r="B33" s="33" t="s">
        <v>37</v>
      </c>
      <c r="C33" s="32">
        <v>140</v>
      </c>
      <c r="D33" s="33">
        <v>80</v>
      </c>
      <c r="E33" s="30">
        <f t="shared" si="0"/>
        <v>220</v>
      </c>
      <c r="F33" s="33" t="s">
        <v>127</v>
      </c>
      <c r="H33" s="350" t="s">
        <v>248</v>
      </c>
    </row>
    <row r="34" spans="1:8" x14ac:dyDescent="0.25">
      <c r="A34" s="34" t="s">
        <v>120</v>
      </c>
      <c r="B34" s="19" t="s">
        <v>114</v>
      </c>
      <c r="C34" s="19">
        <v>160</v>
      </c>
      <c r="D34" s="19">
        <v>50</v>
      </c>
      <c r="E34" s="35">
        <f>SUM(C34:D34)</f>
        <v>210</v>
      </c>
      <c r="F34" s="36" t="s">
        <v>138</v>
      </c>
      <c r="H34" s="351" t="s">
        <v>251</v>
      </c>
    </row>
    <row r="35" spans="1:8" x14ac:dyDescent="0.25">
      <c r="A35" s="37" t="s">
        <v>121</v>
      </c>
      <c r="B35" s="26" t="s">
        <v>115</v>
      </c>
      <c r="C35" s="26">
        <v>135</v>
      </c>
      <c r="D35" s="26">
        <v>65</v>
      </c>
      <c r="E35" s="22">
        <f>SUM(C35:D35)</f>
        <v>200</v>
      </c>
      <c r="F35" s="27" t="s">
        <v>139</v>
      </c>
      <c r="H35" s="351" t="s">
        <v>252</v>
      </c>
    </row>
    <row r="36" spans="1:8" x14ac:dyDescent="0.25">
      <c r="A36" s="38" t="s">
        <v>111</v>
      </c>
      <c r="B36" s="26" t="s">
        <v>112</v>
      </c>
      <c r="C36" s="26">
        <v>160</v>
      </c>
      <c r="D36" s="26">
        <v>50</v>
      </c>
      <c r="E36" s="22">
        <f t="shared" si="0"/>
        <v>210</v>
      </c>
      <c r="F36" s="27" t="s">
        <v>140</v>
      </c>
      <c r="H36" s="351" t="s">
        <v>253</v>
      </c>
    </row>
    <row r="37" spans="1:8" x14ac:dyDescent="0.25">
      <c r="A37" s="38" t="s">
        <v>116</v>
      </c>
      <c r="B37" s="26" t="s">
        <v>117</v>
      </c>
      <c r="C37" s="26">
        <v>140</v>
      </c>
      <c r="D37" s="26">
        <v>80</v>
      </c>
      <c r="E37" s="22">
        <f t="shared" ref="E37:E42" si="1">SUM(C37:D37)</f>
        <v>220</v>
      </c>
      <c r="F37" s="27" t="s">
        <v>26</v>
      </c>
      <c r="H37" s="351" t="s">
        <v>242</v>
      </c>
    </row>
    <row r="38" spans="1:8" x14ac:dyDescent="0.25">
      <c r="A38" s="38" t="s">
        <v>118</v>
      </c>
      <c r="B38" s="26" t="s">
        <v>119</v>
      </c>
      <c r="C38" s="26">
        <v>140</v>
      </c>
      <c r="D38" s="26">
        <v>80</v>
      </c>
      <c r="E38" s="22">
        <f t="shared" si="1"/>
        <v>220</v>
      </c>
      <c r="F38" s="27" t="s">
        <v>141</v>
      </c>
      <c r="H38" s="351" t="s">
        <v>254</v>
      </c>
    </row>
    <row r="39" spans="1:8" x14ac:dyDescent="0.25">
      <c r="A39" s="39" t="s">
        <v>122</v>
      </c>
      <c r="B39" s="41" t="s">
        <v>145</v>
      </c>
      <c r="C39" s="19">
        <v>215</v>
      </c>
      <c r="D39" s="40">
        <v>80</v>
      </c>
      <c r="E39" s="35">
        <f t="shared" si="1"/>
        <v>295</v>
      </c>
      <c r="F39" s="36" t="s">
        <v>142</v>
      </c>
      <c r="H39" s="351" t="s">
        <v>132</v>
      </c>
    </row>
    <row r="40" spans="1:8" x14ac:dyDescent="0.25">
      <c r="A40" s="42" t="s">
        <v>123</v>
      </c>
      <c r="B40" s="9" t="s">
        <v>146</v>
      </c>
      <c r="C40" s="26">
        <v>170</v>
      </c>
      <c r="D40" s="13">
        <v>80</v>
      </c>
      <c r="E40" s="22">
        <f t="shared" si="1"/>
        <v>250</v>
      </c>
      <c r="F40" s="27" t="s">
        <v>143</v>
      </c>
      <c r="H40" s="351" t="s">
        <v>268</v>
      </c>
    </row>
    <row r="41" spans="1:8" x14ac:dyDescent="0.25">
      <c r="A41" s="28" t="s">
        <v>124</v>
      </c>
      <c r="B41" s="43" t="s">
        <v>113</v>
      </c>
      <c r="C41" s="33">
        <v>165</v>
      </c>
      <c r="D41" s="43">
        <v>55</v>
      </c>
      <c r="E41" s="30">
        <f t="shared" si="1"/>
        <v>220</v>
      </c>
      <c r="F41" s="4" t="s">
        <v>144</v>
      </c>
      <c r="H41" s="351" t="s">
        <v>255</v>
      </c>
    </row>
    <row r="42" spans="1:8" x14ac:dyDescent="0.25">
      <c r="A42" s="44" t="s">
        <v>162</v>
      </c>
      <c r="B42" s="45" t="s">
        <v>161</v>
      </c>
      <c r="C42" s="3">
        <v>145</v>
      </c>
      <c r="D42" s="45">
        <v>60</v>
      </c>
      <c r="E42" s="3">
        <f t="shared" si="1"/>
        <v>205</v>
      </c>
      <c r="F42" s="3" t="s">
        <v>161</v>
      </c>
      <c r="H42" s="351" t="s">
        <v>133</v>
      </c>
    </row>
    <row r="43" spans="1:8" x14ac:dyDescent="0.25">
      <c r="A43" s="46"/>
      <c r="H43" s="351" t="s">
        <v>256</v>
      </c>
    </row>
    <row r="44" spans="1:8" x14ac:dyDescent="0.25">
      <c r="H44" s="351" t="s">
        <v>223</v>
      </c>
    </row>
    <row r="45" spans="1:8" x14ac:dyDescent="0.25">
      <c r="H45" s="351" t="s">
        <v>258</v>
      </c>
    </row>
    <row r="46" spans="1:8" x14ac:dyDescent="0.25">
      <c r="H46" s="351" t="s">
        <v>262</v>
      </c>
    </row>
    <row r="47" spans="1:8" x14ac:dyDescent="0.25">
      <c r="H47" s="351" t="s">
        <v>259</v>
      </c>
    </row>
    <row r="48" spans="1:8" x14ac:dyDescent="0.25">
      <c r="H48" s="351" t="s">
        <v>261</v>
      </c>
    </row>
    <row r="49" spans="8:8" x14ac:dyDescent="0.25">
      <c r="H49" s="351" t="s">
        <v>342</v>
      </c>
    </row>
    <row r="50" spans="8:8" x14ac:dyDescent="0.25">
      <c r="H50" s="351" t="s">
        <v>263</v>
      </c>
    </row>
    <row r="51" spans="8:8" x14ac:dyDescent="0.25">
      <c r="H51" s="351" t="s">
        <v>265</v>
      </c>
    </row>
    <row r="52" spans="8:8" x14ac:dyDescent="0.25">
      <c r="H52" s="351" t="s">
        <v>264</v>
      </c>
    </row>
    <row r="53" spans="8:8" x14ac:dyDescent="0.25">
      <c r="H53" s="351" t="s">
        <v>266</v>
      </c>
    </row>
    <row r="54" spans="8:8" x14ac:dyDescent="0.25">
      <c r="H54" s="351" t="s">
        <v>40</v>
      </c>
    </row>
    <row r="55" spans="8:8" x14ac:dyDescent="0.25">
      <c r="H55" s="351" t="s">
        <v>142</v>
      </c>
    </row>
    <row r="56" spans="8:8" x14ac:dyDescent="0.25">
      <c r="H56" s="351" t="s">
        <v>269</v>
      </c>
    </row>
    <row r="57" spans="8:8" x14ac:dyDescent="0.25">
      <c r="H57" s="351" t="s">
        <v>270</v>
      </c>
    </row>
    <row r="58" spans="8:8" x14ac:dyDescent="0.25">
      <c r="H58" s="351" t="s">
        <v>271</v>
      </c>
    </row>
    <row r="59" spans="8:8" x14ac:dyDescent="0.25">
      <c r="H59" s="351" t="s">
        <v>267</v>
      </c>
    </row>
    <row r="60" spans="8:8" x14ac:dyDescent="0.25">
      <c r="H60" s="351" t="s">
        <v>274</v>
      </c>
    </row>
    <row r="61" spans="8:8" x14ac:dyDescent="0.25">
      <c r="H61" s="351" t="s">
        <v>272</v>
      </c>
    </row>
    <row r="62" spans="8:8" x14ac:dyDescent="0.25">
      <c r="H62" s="351" t="s">
        <v>273</v>
      </c>
    </row>
    <row r="63" spans="8:8" x14ac:dyDescent="0.25">
      <c r="H63" s="351" t="s">
        <v>275</v>
      </c>
    </row>
    <row r="64" spans="8:8" x14ac:dyDescent="0.25">
      <c r="H64" s="351" t="s">
        <v>278</v>
      </c>
    </row>
    <row r="65" spans="8:8" x14ac:dyDescent="0.25">
      <c r="H65" s="351" t="s">
        <v>277</v>
      </c>
    </row>
    <row r="66" spans="8:8" x14ac:dyDescent="0.25">
      <c r="H66" s="351" t="s">
        <v>131</v>
      </c>
    </row>
    <row r="67" spans="8:8" x14ac:dyDescent="0.25">
      <c r="H67" s="351" t="s">
        <v>276</v>
      </c>
    </row>
    <row r="68" spans="8:8" x14ac:dyDescent="0.25">
      <c r="H68" s="351" t="s">
        <v>134</v>
      </c>
    </row>
    <row r="69" spans="8:8" x14ac:dyDescent="0.25">
      <c r="H69" s="351" t="s">
        <v>280</v>
      </c>
    </row>
    <row r="70" spans="8:8" x14ac:dyDescent="0.25">
      <c r="H70" s="351" t="s">
        <v>283</v>
      </c>
    </row>
    <row r="71" spans="8:8" x14ac:dyDescent="0.25">
      <c r="H71" s="351" t="s">
        <v>284</v>
      </c>
    </row>
    <row r="72" spans="8:8" x14ac:dyDescent="0.25">
      <c r="H72" s="351" t="s">
        <v>279</v>
      </c>
    </row>
    <row r="73" spans="8:8" x14ac:dyDescent="0.25">
      <c r="H73" s="351" t="s">
        <v>282</v>
      </c>
    </row>
    <row r="74" spans="8:8" x14ac:dyDescent="0.25">
      <c r="H74" s="351" t="s">
        <v>281</v>
      </c>
    </row>
    <row r="75" spans="8:8" x14ac:dyDescent="0.25">
      <c r="H75" s="351" t="s">
        <v>137</v>
      </c>
    </row>
    <row r="76" spans="8:8" x14ac:dyDescent="0.25">
      <c r="H76" s="351" t="s">
        <v>285</v>
      </c>
    </row>
    <row r="77" spans="8:8" x14ac:dyDescent="0.25">
      <c r="H77" s="351" t="s">
        <v>286</v>
      </c>
    </row>
    <row r="78" spans="8:8" x14ac:dyDescent="0.25">
      <c r="H78" s="351" t="s">
        <v>288</v>
      </c>
    </row>
    <row r="79" spans="8:8" x14ac:dyDescent="0.25">
      <c r="H79" s="351" t="s">
        <v>287</v>
      </c>
    </row>
    <row r="80" spans="8:8" x14ac:dyDescent="0.25">
      <c r="H80" s="351" t="s">
        <v>290</v>
      </c>
    </row>
    <row r="81" spans="8:8" x14ac:dyDescent="0.25">
      <c r="H81" s="351" t="s">
        <v>291</v>
      </c>
    </row>
    <row r="82" spans="8:8" x14ac:dyDescent="0.25">
      <c r="H82" s="351" t="s">
        <v>243</v>
      </c>
    </row>
    <row r="83" spans="8:8" x14ac:dyDescent="0.25">
      <c r="H83" s="351" t="s">
        <v>249</v>
      </c>
    </row>
    <row r="84" spans="8:8" x14ac:dyDescent="0.25">
      <c r="H84" s="351" t="s">
        <v>292</v>
      </c>
    </row>
    <row r="85" spans="8:8" x14ac:dyDescent="0.25">
      <c r="H85" s="351" t="s">
        <v>293</v>
      </c>
    </row>
    <row r="86" spans="8:8" x14ac:dyDescent="0.25">
      <c r="H86" s="351" t="s">
        <v>245</v>
      </c>
    </row>
    <row r="87" spans="8:8" x14ac:dyDescent="0.25">
      <c r="H87" s="351" t="s">
        <v>289</v>
      </c>
    </row>
    <row r="88" spans="8:8" x14ac:dyDescent="0.25">
      <c r="H88" s="351" t="s">
        <v>294</v>
      </c>
    </row>
    <row r="89" spans="8:8" x14ac:dyDescent="0.25">
      <c r="H89" s="351" t="s">
        <v>297</v>
      </c>
    </row>
    <row r="90" spans="8:8" x14ac:dyDescent="0.25">
      <c r="H90" s="351" t="s">
        <v>343</v>
      </c>
    </row>
    <row r="91" spans="8:8" x14ac:dyDescent="0.25">
      <c r="H91" s="351" t="s">
        <v>298</v>
      </c>
    </row>
    <row r="92" spans="8:8" x14ac:dyDescent="0.25">
      <c r="H92" s="351" t="s">
        <v>296</v>
      </c>
    </row>
    <row r="93" spans="8:8" x14ac:dyDescent="0.25">
      <c r="H93" s="351" t="s">
        <v>135</v>
      </c>
    </row>
    <row r="94" spans="8:8" x14ac:dyDescent="0.25">
      <c r="H94" s="351" t="s">
        <v>300</v>
      </c>
    </row>
    <row r="95" spans="8:8" x14ac:dyDescent="0.25">
      <c r="H95" s="351" t="s">
        <v>295</v>
      </c>
    </row>
    <row r="96" spans="8:8" x14ac:dyDescent="0.25">
      <c r="H96" s="351" t="s">
        <v>299</v>
      </c>
    </row>
    <row r="97" spans="8:8" x14ac:dyDescent="0.25">
      <c r="H97" s="351" t="s">
        <v>306</v>
      </c>
    </row>
    <row r="98" spans="8:8" x14ac:dyDescent="0.25">
      <c r="H98" s="351" t="s">
        <v>143</v>
      </c>
    </row>
    <row r="99" spans="8:8" x14ac:dyDescent="0.25">
      <c r="H99" s="351" t="s">
        <v>301</v>
      </c>
    </row>
    <row r="100" spans="8:8" x14ac:dyDescent="0.25">
      <c r="H100" s="351" t="s">
        <v>140</v>
      </c>
    </row>
    <row r="101" spans="8:8" x14ac:dyDescent="0.25">
      <c r="H101" s="351" t="s">
        <v>312</v>
      </c>
    </row>
    <row r="102" spans="8:8" x14ac:dyDescent="0.25">
      <c r="H102" s="351" t="s">
        <v>310</v>
      </c>
    </row>
    <row r="103" spans="8:8" x14ac:dyDescent="0.25">
      <c r="H103" s="351" t="s">
        <v>307</v>
      </c>
    </row>
    <row r="104" spans="8:8" x14ac:dyDescent="0.25">
      <c r="H104" s="351" t="s">
        <v>305</v>
      </c>
    </row>
    <row r="105" spans="8:8" x14ac:dyDescent="0.25">
      <c r="H105" s="351" t="s">
        <v>308</v>
      </c>
    </row>
    <row r="106" spans="8:8" x14ac:dyDescent="0.25">
      <c r="H106" s="351" t="s">
        <v>304</v>
      </c>
    </row>
    <row r="107" spans="8:8" x14ac:dyDescent="0.25">
      <c r="H107" s="351" t="s">
        <v>303</v>
      </c>
    </row>
    <row r="108" spans="8:8" x14ac:dyDescent="0.25">
      <c r="H108" s="351" t="s">
        <v>309</v>
      </c>
    </row>
    <row r="109" spans="8:8" x14ac:dyDescent="0.25">
      <c r="H109" s="351" t="s">
        <v>302</v>
      </c>
    </row>
    <row r="110" spans="8:8" x14ac:dyDescent="0.25">
      <c r="H110" s="351" t="s">
        <v>311</v>
      </c>
    </row>
    <row r="111" spans="8:8" x14ac:dyDescent="0.25">
      <c r="H111" s="351" t="s">
        <v>313</v>
      </c>
    </row>
    <row r="112" spans="8:8" x14ac:dyDescent="0.25">
      <c r="H112" s="351" t="s">
        <v>318</v>
      </c>
    </row>
    <row r="113" spans="8:8" x14ac:dyDescent="0.25">
      <c r="H113" s="351" t="s">
        <v>317</v>
      </c>
    </row>
    <row r="114" spans="8:8" x14ac:dyDescent="0.25">
      <c r="H114" s="351" t="s">
        <v>315</v>
      </c>
    </row>
    <row r="115" spans="8:8" x14ac:dyDescent="0.25">
      <c r="H115" s="351" t="s">
        <v>127</v>
      </c>
    </row>
    <row r="116" spans="8:8" x14ac:dyDescent="0.25">
      <c r="H116" s="351" t="s">
        <v>314</v>
      </c>
    </row>
    <row r="117" spans="8:8" x14ac:dyDescent="0.25">
      <c r="H117" s="351" t="s">
        <v>316</v>
      </c>
    </row>
    <row r="118" spans="8:8" x14ac:dyDescent="0.25">
      <c r="H118" s="351" t="s">
        <v>319</v>
      </c>
    </row>
    <row r="119" spans="8:8" x14ac:dyDescent="0.25">
      <c r="H119" s="351" t="s">
        <v>161</v>
      </c>
    </row>
    <row r="120" spans="8:8" x14ac:dyDescent="0.25">
      <c r="H120" s="351" t="s">
        <v>322</v>
      </c>
    </row>
    <row r="121" spans="8:8" x14ac:dyDescent="0.25">
      <c r="H121" s="351" t="s">
        <v>325</v>
      </c>
    </row>
    <row r="122" spans="8:8" x14ac:dyDescent="0.25">
      <c r="H122" s="351" t="s">
        <v>323</v>
      </c>
    </row>
    <row r="123" spans="8:8" x14ac:dyDescent="0.25">
      <c r="H123" s="351" t="s">
        <v>326</v>
      </c>
    </row>
    <row r="124" spans="8:8" x14ac:dyDescent="0.25">
      <c r="H124" s="351" t="s">
        <v>321</v>
      </c>
    </row>
    <row r="125" spans="8:8" x14ac:dyDescent="0.25">
      <c r="H125" s="351" t="s">
        <v>129</v>
      </c>
    </row>
    <row r="126" spans="8:8" x14ac:dyDescent="0.25">
      <c r="H126" s="351" t="s">
        <v>327</v>
      </c>
    </row>
    <row r="127" spans="8:8" x14ac:dyDescent="0.25">
      <c r="H127" s="351" t="s">
        <v>324</v>
      </c>
    </row>
    <row r="128" spans="8:8" x14ac:dyDescent="0.25">
      <c r="H128" s="351" t="s">
        <v>328</v>
      </c>
    </row>
    <row r="129" spans="8:8" x14ac:dyDescent="0.25">
      <c r="H129" s="351" t="s">
        <v>136</v>
      </c>
    </row>
    <row r="130" spans="8:8" x14ac:dyDescent="0.25">
      <c r="H130" s="351" t="s">
        <v>141</v>
      </c>
    </row>
    <row r="131" spans="8:8" x14ac:dyDescent="0.25">
      <c r="H131" s="351" t="s">
        <v>329</v>
      </c>
    </row>
    <row r="132" spans="8:8" x14ac:dyDescent="0.25">
      <c r="H132" s="351" t="s">
        <v>330</v>
      </c>
    </row>
    <row r="133" spans="8:8" x14ac:dyDescent="0.25">
      <c r="H133" s="351" t="s">
        <v>333</v>
      </c>
    </row>
    <row r="134" spans="8:8" x14ac:dyDescent="0.25">
      <c r="H134" s="351" t="s">
        <v>339</v>
      </c>
    </row>
    <row r="135" spans="8:8" x14ac:dyDescent="0.25">
      <c r="H135" s="351" t="s">
        <v>334</v>
      </c>
    </row>
    <row r="136" spans="8:8" x14ac:dyDescent="0.25">
      <c r="H136" s="351" t="s">
        <v>344</v>
      </c>
    </row>
    <row r="137" spans="8:8" x14ac:dyDescent="0.25">
      <c r="H137" s="351" t="s">
        <v>128</v>
      </c>
    </row>
    <row r="138" spans="8:8" x14ac:dyDescent="0.25">
      <c r="H138" s="351" t="s">
        <v>336</v>
      </c>
    </row>
    <row r="139" spans="8:8" x14ac:dyDescent="0.25">
      <c r="H139" s="351" t="s">
        <v>338</v>
      </c>
    </row>
    <row r="140" spans="8:8" x14ac:dyDescent="0.25">
      <c r="H140" s="351" t="s">
        <v>337</v>
      </c>
    </row>
    <row r="141" spans="8:8" x14ac:dyDescent="0.25">
      <c r="H141" s="351" t="s">
        <v>335</v>
      </c>
    </row>
    <row r="142" spans="8:8" x14ac:dyDescent="0.25">
      <c r="H142" s="351" t="s">
        <v>340</v>
      </c>
    </row>
    <row r="143" spans="8:8" x14ac:dyDescent="0.25">
      <c r="H143" s="351" t="s">
        <v>345</v>
      </c>
    </row>
    <row r="144" spans="8:8" x14ac:dyDescent="0.25">
      <c r="H144" s="351" t="s">
        <v>332</v>
      </c>
    </row>
    <row r="145" spans="8:8" x14ac:dyDescent="0.25">
      <c r="H145" s="351" t="s">
        <v>260</v>
      </c>
    </row>
    <row r="146" spans="8:8" x14ac:dyDescent="0.25">
      <c r="H146" s="351" t="s">
        <v>348</v>
      </c>
    </row>
    <row r="147" spans="8:8" x14ac:dyDescent="0.25">
      <c r="H147" s="351" t="s">
        <v>346</v>
      </c>
    </row>
    <row r="148" spans="8:8" x14ac:dyDescent="0.25">
      <c r="H148" s="351" t="s">
        <v>352</v>
      </c>
    </row>
    <row r="149" spans="8:8" x14ac:dyDescent="0.25">
      <c r="H149" s="351" t="s">
        <v>350</v>
      </c>
    </row>
    <row r="150" spans="8:8" x14ac:dyDescent="0.25">
      <c r="H150" s="351" t="s">
        <v>357</v>
      </c>
    </row>
    <row r="151" spans="8:8" x14ac:dyDescent="0.25">
      <c r="H151" s="351" t="s">
        <v>356</v>
      </c>
    </row>
    <row r="152" spans="8:8" x14ac:dyDescent="0.25">
      <c r="H152" s="351" t="s">
        <v>355</v>
      </c>
    </row>
    <row r="153" spans="8:8" x14ac:dyDescent="0.25">
      <c r="H153" s="351" t="s">
        <v>353</v>
      </c>
    </row>
    <row r="154" spans="8:8" x14ac:dyDescent="0.25">
      <c r="H154" s="351" t="s">
        <v>144</v>
      </c>
    </row>
    <row r="155" spans="8:8" x14ac:dyDescent="0.25">
      <c r="H155" s="351" t="s">
        <v>354</v>
      </c>
    </row>
    <row r="156" spans="8:8" x14ac:dyDescent="0.25">
      <c r="H156" s="351" t="s">
        <v>349</v>
      </c>
    </row>
    <row r="157" spans="8:8" x14ac:dyDescent="0.25">
      <c r="H157" s="351" t="s">
        <v>351</v>
      </c>
    </row>
    <row r="158" spans="8:8" x14ac:dyDescent="0.25">
      <c r="H158" s="351" t="s">
        <v>359</v>
      </c>
    </row>
    <row r="159" spans="8:8" x14ac:dyDescent="0.25">
      <c r="H159" s="351" t="s">
        <v>358</v>
      </c>
    </row>
    <row r="160" spans="8:8" x14ac:dyDescent="0.25">
      <c r="H160" s="351" t="s">
        <v>361</v>
      </c>
    </row>
    <row r="161" spans="8:8" x14ac:dyDescent="0.25">
      <c r="H161" s="351" t="s">
        <v>362</v>
      </c>
    </row>
    <row r="162" spans="8:8" x14ac:dyDescent="0.25">
      <c r="H162" s="351" t="s">
        <v>363</v>
      </c>
    </row>
    <row r="163" spans="8:8" x14ac:dyDescent="0.25">
      <c r="H163" s="351" t="s">
        <v>365</v>
      </c>
    </row>
    <row r="164" spans="8:8" x14ac:dyDescent="0.25">
      <c r="H164" s="351" t="s">
        <v>364</v>
      </c>
    </row>
    <row r="165" spans="8:8" x14ac:dyDescent="0.25">
      <c r="H165" s="351" t="s">
        <v>366</v>
      </c>
    </row>
    <row r="166" spans="8:8" x14ac:dyDescent="0.25">
      <c r="H166" s="351" t="s">
        <v>331</v>
      </c>
    </row>
    <row r="167" spans="8:8" x14ac:dyDescent="0.25">
      <c r="H167" s="351" t="s">
        <v>367</v>
      </c>
    </row>
    <row r="168" spans="8:8" x14ac:dyDescent="0.25">
      <c r="H168" s="351" t="s">
        <v>257</v>
      </c>
    </row>
    <row r="169" spans="8:8" x14ac:dyDescent="0.25">
      <c r="H169" s="351" t="s">
        <v>320</v>
      </c>
    </row>
    <row r="170" spans="8:8" x14ac:dyDescent="0.25">
      <c r="H170" s="351" t="s">
        <v>368</v>
      </c>
    </row>
    <row r="171" spans="8:8" x14ac:dyDescent="0.25">
      <c r="H171" s="351" t="s">
        <v>341</v>
      </c>
    </row>
    <row r="172" spans="8:8" x14ac:dyDescent="0.25">
      <c r="H172" s="351" t="s">
        <v>369</v>
      </c>
    </row>
    <row r="173" spans="8:8" x14ac:dyDescent="0.25">
      <c r="H173" s="346" t="s">
        <v>370</v>
      </c>
    </row>
  </sheetData>
  <sheetProtection password="CA00"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9"/>
  </sheetPr>
  <dimension ref="A2:M200"/>
  <sheetViews>
    <sheetView tabSelected="1" view="pageBreakPreview" zoomScale="110" zoomScaleNormal="110" zoomScaleSheetLayoutView="110" workbookViewId="0">
      <selection activeCell="A13" sqref="A13:K13"/>
    </sheetView>
  </sheetViews>
  <sheetFormatPr defaultColWidth="9.140625" defaultRowHeight="15" x14ac:dyDescent="0.25"/>
  <cols>
    <col min="1" max="1" width="20.42578125" style="158" customWidth="1"/>
    <col min="2" max="2" width="23.5703125" style="158" customWidth="1"/>
    <col min="3" max="3" width="15.42578125" style="158" customWidth="1"/>
    <col min="4" max="4" width="23.5703125" style="158" customWidth="1"/>
    <col min="5" max="5" width="19" style="158" customWidth="1"/>
    <col min="6" max="6" width="19.42578125" style="158" customWidth="1"/>
    <col min="7" max="7" width="8" style="158" customWidth="1"/>
    <col min="8" max="8" width="19.42578125" style="158" customWidth="1"/>
    <col min="9" max="9" width="8" style="158" customWidth="1"/>
    <col min="10" max="10" width="19.42578125" style="158" customWidth="1"/>
    <col min="11" max="11" width="10.42578125" style="158" customWidth="1"/>
    <col min="12" max="12" width="12.140625" style="158" customWidth="1"/>
    <col min="13" max="13" width="9.140625" style="158" customWidth="1"/>
    <col min="14" max="16384" width="9.140625" style="158"/>
  </cols>
  <sheetData>
    <row r="2" spans="1:11" ht="15" customHeight="1" x14ac:dyDescent="0.25">
      <c r="A2" s="492" t="s">
        <v>404</v>
      </c>
      <c r="B2" s="492"/>
      <c r="C2" s="492"/>
    </row>
    <row r="3" spans="1:11" ht="15" customHeight="1" x14ac:dyDescent="0.25">
      <c r="A3" s="492"/>
      <c r="B3" s="492"/>
      <c r="C3" s="492"/>
    </row>
    <row r="4" spans="1:11" ht="15" customHeight="1" x14ac:dyDescent="0.25">
      <c r="A4" s="492"/>
      <c r="B4" s="492"/>
      <c r="C4" s="492"/>
    </row>
    <row r="6" spans="1:11" s="159" customFormat="1" x14ac:dyDescent="0.25">
      <c r="A6" s="159" t="s">
        <v>3</v>
      </c>
      <c r="C6" s="502"/>
      <c r="D6" s="502"/>
    </row>
    <row r="8" spans="1:11" s="159" customFormat="1" x14ac:dyDescent="0.25">
      <c r="A8" s="159" t="s">
        <v>392</v>
      </c>
      <c r="C8" s="494" t="s">
        <v>431</v>
      </c>
      <c r="D8" s="494"/>
      <c r="E8" s="494"/>
      <c r="F8" s="494"/>
      <c r="G8" s="494"/>
      <c r="H8" s="494"/>
      <c r="I8" s="494"/>
      <c r="J8" s="494"/>
      <c r="K8" s="160"/>
    </row>
    <row r="9" spans="1:11" s="159" customFormat="1" x14ac:dyDescent="0.25">
      <c r="A9" s="159" t="s">
        <v>1</v>
      </c>
      <c r="B9" s="493" t="s">
        <v>432</v>
      </c>
      <c r="C9" s="493"/>
      <c r="D9" s="493"/>
      <c r="E9" s="493"/>
      <c r="F9" s="493"/>
      <c r="G9" s="493"/>
      <c r="H9" s="493"/>
      <c r="I9" s="493"/>
      <c r="J9" s="493"/>
    </row>
    <row r="10" spans="1:11" x14ac:dyDescent="0.25">
      <c r="A10" s="159" t="s">
        <v>0</v>
      </c>
      <c r="B10" s="493" t="s">
        <v>433</v>
      </c>
      <c r="C10" s="493"/>
      <c r="D10" s="493"/>
      <c r="E10" s="493"/>
      <c r="F10" s="161" t="s">
        <v>480</v>
      </c>
      <c r="G10" s="162" t="s">
        <v>19</v>
      </c>
      <c r="H10" s="148"/>
      <c r="I10" s="163" t="s">
        <v>4</v>
      </c>
      <c r="J10" s="148"/>
    </row>
    <row r="11" spans="1:11" x14ac:dyDescent="0.25">
      <c r="B11" s="161"/>
    </row>
    <row r="12" spans="1:11" x14ac:dyDescent="0.25">
      <c r="A12" s="164" t="s">
        <v>5</v>
      </c>
    </row>
    <row r="13" spans="1:11" ht="30" customHeight="1" x14ac:dyDescent="0.25">
      <c r="A13" s="501" t="s">
        <v>383</v>
      </c>
      <c r="B13" s="501"/>
      <c r="C13" s="501"/>
      <c r="D13" s="501"/>
      <c r="E13" s="501"/>
      <c r="F13" s="501"/>
      <c r="G13" s="501"/>
      <c r="H13" s="501"/>
      <c r="I13" s="501"/>
      <c r="J13" s="501"/>
      <c r="K13" s="501"/>
    </row>
    <row r="14" spans="1:11" x14ac:dyDescent="0.25">
      <c r="A14" s="165"/>
    </row>
    <row r="15" spans="1:11" s="167" customFormat="1" ht="71.25" x14ac:dyDescent="0.25">
      <c r="A15" s="166" t="s">
        <v>214</v>
      </c>
      <c r="F15" s="168" t="s">
        <v>375</v>
      </c>
      <c r="G15" s="169"/>
      <c r="H15" s="168" t="s">
        <v>372</v>
      </c>
      <c r="J15" s="168" t="s">
        <v>158</v>
      </c>
      <c r="K15" s="169" t="s">
        <v>25</v>
      </c>
    </row>
    <row r="17" spans="1:13" x14ac:dyDescent="0.25">
      <c r="A17" s="158" t="s">
        <v>6</v>
      </c>
      <c r="B17" s="170" t="s">
        <v>405</v>
      </c>
      <c r="C17" s="170"/>
      <c r="D17" s="170"/>
      <c r="E17" s="170"/>
      <c r="F17" s="149">
        <v>0</v>
      </c>
      <c r="H17" s="171">
        <f>'1. Translation costs'!M9</f>
        <v>0</v>
      </c>
      <c r="J17" s="171">
        <f>H17-F17</f>
        <v>0</v>
      </c>
      <c r="K17" s="172" t="str">
        <f>IF(J17=0,"",J17/$F$21)</f>
        <v/>
      </c>
      <c r="L17" s="173" t="str">
        <f>IF(J17=0,"",IF(OR(K17&gt;10%),"ATTENTION",""))</f>
        <v/>
      </c>
    </row>
    <row r="18" spans="1:13" x14ac:dyDescent="0.25">
      <c r="A18" s="158" t="s">
        <v>7</v>
      </c>
      <c r="B18" s="170" t="s">
        <v>406</v>
      </c>
      <c r="F18" s="149">
        <v>0</v>
      </c>
      <c r="H18" s="171">
        <f>'2. Publication costs'!N9</f>
        <v>0</v>
      </c>
      <c r="J18" s="171">
        <f t="shared" ref="J18:J20" si="0">H18-F18</f>
        <v>0</v>
      </c>
      <c r="K18" s="172" t="str">
        <f>IF(J18=0,"",J18/$F$21)</f>
        <v/>
      </c>
      <c r="L18" s="173" t="str">
        <f t="shared" ref="L18:L20" si="1">IF(J18=0,"",IF(OR(K18&gt;10%),"ATTENTION",""))</f>
        <v/>
      </c>
    </row>
    <row r="19" spans="1:13" x14ac:dyDescent="0.25">
      <c r="A19" s="158" t="s">
        <v>8</v>
      </c>
      <c r="B19" s="170" t="s">
        <v>407</v>
      </c>
      <c r="F19" s="149">
        <v>0</v>
      </c>
      <c r="H19" s="171">
        <f>'3. Promotion costs'!X10</f>
        <v>0</v>
      </c>
      <c r="J19" s="171">
        <f t="shared" si="0"/>
        <v>0</v>
      </c>
      <c r="K19" s="172" t="str">
        <f>IF(J19=0,"",J19/$F$21)</f>
        <v/>
      </c>
      <c r="L19" s="173" t="str">
        <f t="shared" si="1"/>
        <v/>
      </c>
    </row>
    <row r="20" spans="1:13" x14ac:dyDescent="0.25">
      <c r="A20" s="158" t="s">
        <v>393</v>
      </c>
      <c r="B20" s="158" t="s">
        <v>394</v>
      </c>
      <c r="F20" s="149">
        <v>0</v>
      </c>
      <c r="H20" s="171">
        <f>'4. Other costs - Audit'!M9</f>
        <v>0</v>
      </c>
      <c r="J20" s="171">
        <f t="shared" si="0"/>
        <v>0</v>
      </c>
      <c r="K20" s="172" t="str">
        <f>IF(J20=0,"",J20/$F$21)</f>
        <v/>
      </c>
      <c r="L20" s="173" t="str">
        <f t="shared" si="1"/>
        <v/>
      </c>
    </row>
    <row r="21" spans="1:13" s="159" customFormat="1" x14ac:dyDescent="0.25">
      <c r="B21" s="159" t="s">
        <v>9</v>
      </c>
      <c r="F21" s="174">
        <f>SUM(F17:F20)</f>
        <v>0</v>
      </c>
      <c r="H21" s="174">
        <f>SUM(H17:H20)</f>
        <v>0</v>
      </c>
      <c r="I21" s="175"/>
      <c r="J21" s="163"/>
      <c r="K21" s="163"/>
      <c r="L21" s="163"/>
    </row>
    <row r="22" spans="1:13" x14ac:dyDescent="0.25">
      <c r="I22" s="176"/>
      <c r="J22" s="176"/>
      <c r="K22" s="176"/>
      <c r="L22" s="176"/>
    </row>
    <row r="23" spans="1:13" s="177" customFormat="1" x14ac:dyDescent="0.25">
      <c r="B23" s="177" t="s">
        <v>171</v>
      </c>
      <c r="F23" s="150">
        <v>0</v>
      </c>
      <c r="G23" s="178" t="str">
        <f>IF(F21=0,"",F23/F21)</f>
        <v/>
      </c>
      <c r="H23" s="179">
        <f>'1. Translation costs'!K9+'2. Publication costs'!L9+'3. Promotion costs'!V10</f>
        <v>0</v>
      </c>
      <c r="I23" s="180" t="str">
        <f>IF(H23=0,"",H23/H21)</f>
        <v/>
      </c>
      <c r="J23" s="173" t="str">
        <f>IF(I23="","",IF(I23&gt;30%,"ATTENTION",""))</f>
        <v/>
      </c>
      <c r="K23" s="181"/>
      <c r="L23" s="181"/>
    </row>
    <row r="24" spans="1:13" x14ac:dyDescent="0.25">
      <c r="I24" s="176"/>
      <c r="J24" s="176"/>
      <c r="K24" s="176"/>
      <c r="L24" s="176"/>
    </row>
    <row r="25" spans="1:13" s="167" customFormat="1" ht="41.25" x14ac:dyDescent="0.25">
      <c r="A25" s="166" t="s">
        <v>517</v>
      </c>
      <c r="F25" s="168" t="s">
        <v>10</v>
      </c>
      <c r="G25" s="169"/>
      <c r="H25" s="168" t="s">
        <v>373</v>
      </c>
    </row>
    <row r="26" spans="1:13" x14ac:dyDescent="0.25">
      <c r="A26" s="159"/>
      <c r="I26" s="176"/>
      <c r="J26" s="176"/>
      <c r="K26" s="176"/>
      <c r="L26" s="176"/>
    </row>
    <row r="27" spans="1:13" x14ac:dyDescent="0.25">
      <c r="A27" s="158" t="s">
        <v>6</v>
      </c>
      <c r="B27" s="158" t="s">
        <v>378</v>
      </c>
      <c r="F27" s="149">
        <v>0</v>
      </c>
      <c r="G27" s="182" t="str">
        <f>IF(F27=0,"",F27/F21)</f>
        <v/>
      </c>
      <c r="H27" s="171">
        <f>SUM(H28:H29)</f>
        <v>0</v>
      </c>
      <c r="I27" s="172" t="str">
        <f>IF(H21=0,"",H27/H21)</f>
        <v/>
      </c>
      <c r="J27" s="173" t="str">
        <f>IF(I27="","",IF(ROUND(I27,2)&gt;ROUND(G27,2),"ATTENTION",""))</f>
        <v/>
      </c>
      <c r="K27" s="176"/>
      <c r="L27" s="176"/>
    </row>
    <row r="28" spans="1:13" x14ac:dyDescent="0.25">
      <c r="G28" s="183" t="s">
        <v>481</v>
      </c>
      <c r="H28" s="149">
        <v>0</v>
      </c>
      <c r="I28" s="176"/>
      <c r="J28" s="176"/>
      <c r="K28" s="176"/>
      <c r="L28" s="176"/>
    </row>
    <row r="29" spans="1:13" x14ac:dyDescent="0.25">
      <c r="G29" s="183" t="s">
        <v>18</v>
      </c>
      <c r="H29" s="149">
        <v>0</v>
      </c>
      <c r="I29" s="176"/>
      <c r="J29" s="176"/>
      <c r="K29" s="176"/>
      <c r="L29" s="176"/>
    </row>
    <row r="30" spans="1:13" x14ac:dyDescent="0.25">
      <c r="A30" s="158" t="s">
        <v>7</v>
      </c>
      <c r="B30" s="158" t="s">
        <v>374</v>
      </c>
      <c r="F30" s="149">
        <v>0</v>
      </c>
      <c r="H30" s="184">
        <f>'List of income'!L9</f>
        <v>0</v>
      </c>
      <c r="I30" s="176"/>
      <c r="J30" s="176"/>
      <c r="K30" s="176"/>
      <c r="L30" s="176"/>
    </row>
    <row r="31" spans="1:13" x14ac:dyDescent="0.25">
      <c r="A31" s="158" t="s">
        <v>8</v>
      </c>
      <c r="B31" s="158" t="s">
        <v>13</v>
      </c>
      <c r="F31" s="149">
        <v>0</v>
      </c>
      <c r="H31" s="184">
        <f>'List of income'!K9</f>
        <v>0</v>
      </c>
      <c r="I31" s="176"/>
      <c r="J31" s="173"/>
      <c r="K31" s="176"/>
      <c r="L31" s="176"/>
      <c r="M31" s="129"/>
    </row>
    <row r="32" spans="1:13" x14ac:dyDescent="0.25">
      <c r="A32" s="158" t="s">
        <v>376</v>
      </c>
      <c r="B32" s="158" t="s">
        <v>14</v>
      </c>
      <c r="F32" s="149">
        <v>0</v>
      </c>
      <c r="H32" s="184">
        <f>'List of income'!N9</f>
        <v>0</v>
      </c>
      <c r="I32" s="176"/>
      <c r="J32" s="176"/>
      <c r="K32" s="176"/>
      <c r="L32" s="176"/>
      <c r="M32" s="129"/>
    </row>
    <row r="33" spans="1:13" x14ac:dyDescent="0.25">
      <c r="A33" s="158" t="s">
        <v>377</v>
      </c>
      <c r="B33" s="158" t="s">
        <v>15</v>
      </c>
      <c r="F33" s="149">
        <v>0</v>
      </c>
      <c r="H33" s="184">
        <f>'List of income'!M9</f>
        <v>0</v>
      </c>
      <c r="I33" s="176"/>
      <c r="J33" s="176"/>
      <c r="K33" s="176"/>
      <c r="L33" s="176"/>
      <c r="M33" s="129"/>
    </row>
    <row r="34" spans="1:13" s="159" customFormat="1" x14ac:dyDescent="0.25">
      <c r="B34" s="159" t="s">
        <v>16</v>
      </c>
      <c r="F34" s="174">
        <f>SUM(F27:F33)</f>
        <v>0</v>
      </c>
      <c r="H34" s="174">
        <f>SUM(H30:H33)+H27</f>
        <v>0</v>
      </c>
      <c r="I34" s="185" t="str">
        <f>IF(H21=0,"",H34/H21)</f>
        <v/>
      </c>
      <c r="J34" s="173" t="str">
        <f>IF((ROUND(H23,2)=ROUND(H34,2)),"","ATTENTION")</f>
        <v/>
      </c>
      <c r="K34" s="163"/>
      <c r="L34" s="163"/>
      <c r="M34" s="129"/>
    </row>
    <row r="35" spans="1:13" s="159" customFormat="1" x14ac:dyDescent="0.25">
      <c r="F35" s="174"/>
      <c r="H35" s="174"/>
      <c r="M35" s="129"/>
    </row>
    <row r="36" spans="1:13" s="159" customFormat="1" ht="15.75" thickBot="1" x14ac:dyDescent="0.3">
      <c r="A36" s="159" t="s">
        <v>532</v>
      </c>
      <c r="D36" s="158" t="s">
        <v>48</v>
      </c>
      <c r="F36" s="174"/>
      <c r="H36" s="174"/>
      <c r="M36" s="129"/>
    </row>
    <row r="37" spans="1:13" s="163" customFormat="1" ht="15.75" thickBot="1" x14ac:dyDescent="0.3">
      <c r="A37" s="307" t="s">
        <v>41</v>
      </c>
      <c r="B37" s="308" t="s">
        <v>39</v>
      </c>
      <c r="C37" s="186"/>
      <c r="D37" s="11" t="s">
        <v>47</v>
      </c>
      <c r="E37" s="186"/>
      <c r="F37" s="186"/>
      <c r="G37" s="186"/>
      <c r="H37" s="186"/>
      <c r="I37" s="186"/>
      <c r="J37" s="186"/>
      <c r="M37" s="129"/>
    </row>
    <row r="38" spans="1:13" s="163" customFormat="1" x14ac:dyDescent="0.25">
      <c r="A38" s="309" t="s">
        <v>26</v>
      </c>
      <c r="B38" s="458">
        <v>1</v>
      </c>
      <c r="C38" s="187"/>
      <c r="D38" s="495" t="s">
        <v>164</v>
      </c>
      <c r="E38" s="496"/>
      <c r="F38" s="497"/>
      <c r="G38" s="498"/>
      <c r="H38" s="499"/>
      <c r="I38" s="499"/>
      <c r="J38" s="499"/>
      <c r="K38" s="500"/>
      <c r="M38" s="129"/>
    </row>
    <row r="39" spans="1:13" s="163" customFormat="1" ht="15.75" thickBot="1" x14ac:dyDescent="0.3">
      <c r="A39" s="151"/>
      <c r="B39" s="459"/>
      <c r="M39" s="129"/>
    </row>
    <row r="40" spans="1:13" s="163" customFormat="1" x14ac:dyDescent="0.25">
      <c r="A40" s="151"/>
      <c r="B40" s="459"/>
      <c r="D40" s="188"/>
      <c r="E40" s="189"/>
      <c r="F40" s="190"/>
      <c r="G40" s="191"/>
      <c r="H40" s="503" t="s">
        <v>484</v>
      </c>
      <c r="I40" s="504"/>
      <c r="J40" s="504"/>
      <c r="K40" s="504"/>
      <c r="L40" s="505"/>
      <c r="M40" s="129"/>
    </row>
    <row r="41" spans="1:13" x14ac:dyDescent="0.25">
      <c r="A41" s="151"/>
      <c r="B41" s="459"/>
      <c r="D41" s="192" t="s">
        <v>23</v>
      </c>
      <c r="E41" s="515"/>
      <c r="F41" s="515"/>
      <c r="G41" s="516"/>
      <c r="H41" s="193" t="s">
        <v>24</v>
      </c>
      <c r="I41" s="194"/>
      <c r="J41" s="187"/>
      <c r="K41" s="187"/>
      <c r="L41" s="195"/>
      <c r="M41" s="129"/>
    </row>
    <row r="42" spans="1:13" x14ac:dyDescent="0.25">
      <c r="A42" s="151"/>
      <c r="B42" s="459"/>
      <c r="D42" s="192" t="s">
        <v>22</v>
      </c>
      <c r="E42" s="193"/>
      <c r="F42" s="193"/>
      <c r="G42" s="196"/>
      <c r="H42" s="517"/>
      <c r="I42" s="506"/>
      <c r="J42" s="506"/>
      <c r="K42" s="506"/>
      <c r="L42" s="507"/>
      <c r="M42" s="129"/>
    </row>
    <row r="43" spans="1:13" x14ac:dyDescent="0.25">
      <c r="A43" s="151"/>
      <c r="B43" s="459"/>
      <c r="D43" s="192" t="s">
        <v>379</v>
      </c>
      <c r="E43" s="193"/>
      <c r="F43" s="193"/>
      <c r="G43" s="196"/>
      <c r="H43" s="517"/>
      <c r="I43" s="506"/>
      <c r="J43" s="506"/>
      <c r="K43" s="506"/>
      <c r="L43" s="507"/>
      <c r="M43" s="129"/>
    </row>
    <row r="44" spans="1:13" x14ac:dyDescent="0.25">
      <c r="A44" s="151"/>
      <c r="B44" s="459"/>
      <c r="D44" s="518"/>
      <c r="E44" s="506"/>
      <c r="F44" s="506"/>
      <c r="G44" s="508"/>
      <c r="H44" s="326" t="s">
        <v>477</v>
      </c>
      <c r="I44" s="519" t="s">
        <v>478</v>
      </c>
      <c r="J44" s="519"/>
      <c r="K44" s="519"/>
      <c r="L44" s="520"/>
      <c r="M44" s="129"/>
    </row>
    <row r="45" spans="1:13" ht="25.5" customHeight="1" x14ac:dyDescent="0.25">
      <c r="A45" s="151"/>
      <c r="B45" s="459"/>
      <c r="D45" s="518"/>
      <c r="E45" s="506"/>
      <c r="F45" s="506"/>
      <c r="G45" s="508"/>
      <c r="H45" s="512" t="s">
        <v>525</v>
      </c>
      <c r="I45" s="513"/>
      <c r="J45" s="513"/>
      <c r="K45" s="513"/>
      <c r="L45" s="514"/>
      <c r="M45" s="129"/>
    </row>
    <row r="46" spans="1:13" ht="25.5" customHeight="1" x14ac:dyDescent="0.25">
      <c r="A46" s="151"/>
      <c r="B46" s="459"/>
      <c r="D46" s="509"/>
      <c r="E46" s="510"/>
      <c r="F46" s="510"/>
      <c r="G46" s="511"/>
      <c r="H46" s="512"/>
      <c r="I46" s="513"/>
      <c r="J46" s="513"/>
      <c r="K46" s="513"/>
      <c r="L46" s="514"/>
      <c r="M46" s="129"/>
    </row>
    <row r="47" spans="1:13" x14ac:dyDescent="0.25">
      <c r="A47" s="151"/>
      <c r="B47" s="459"/>
      <c r="D47" s="192" t="s">
        <v>20</v>
      </c>
      <c r="E47" s="506"/>
      <c r="F47" s="506"/>
      <c r="G47" s="508"/>
      <c r="H47" s="193" t="s">
        <v>20</v>
      </c>
      <c r="I47" s="506"/>
      <c r="J47" s="506"/>
      <c r="K47" s="506"/>
      <c r="L47" s="507"/>
      <c r="M47" s="129"/>
    </row>
    <row r="48" spans="1:13" x14ac:dyDescent="0.25">
      <c r="A48" s="151"/>
      <c r="B48" s="459"/>
      <c r="D48" s="192" t="s">
        <v>21</v>
      </c>
      <c r="E48" s="506"/>
      <c r="F48" s="506"/>
      <c r="G48" s="508"/>
      <c r="H48" s="193" t="s">
        <v>21</v>
      </c>
      <c r="I48" s="506"/>
      <c r="J48" s="506"/>
      <c r="K48" s="506"/>
      <c r="L48" s="507"/>
      <c r="M48" s="129"/>
    </row>
    <row r="49" spans="1:13" x14ac:dyDescent="0.25">
      <c r="A49" s="151"/>
      <c r="B49" s="459"/>
      <c r="D49" s="192"/>
      <c r="E49" s="506"/>
      <c r="F49" s="506"/>
      <c r="G49" s="508"/>
      <c r="H49" s="193"/>
      <c r="I49" s="506"/>
      <c r="J49" s="506"/>
      <c r="K49" s="506"/>
      <c r="L49" s="507"/>
      <c r="M49" s="129"/>
    </row>
    <row r="50" spans="1:13" x14ac:dyDescent="0.25">
      <c r="A50" s="151"/>
      <c r="B50" s="459"/>
      <c r="D50" s="192" t="s">
        <v>380</v>
      </c>
      <c r="E50" s="193"/>
      <c r="F50" s="193"/>
      <c r="G50" s="196"/>
      <c r="H50" s="193" t="s">
        <v>381</v>
      </c>
      <c r="I50" s="193"/>
      <c r="J50" s="193"/>
      <c r="K50" s="193"/>
      <c r="L50" s="197"/>
      <c r="M50" s="129"/>
    </row>
    <row r="51" spans="1:13" x14ac:dyDescent="0.25">
      <c r="A51" s="151"/>
      <c r="B51" s="459"/>
      <c r="D51" s="192"/>
      <c r="E51" s="193"/>
      <c r="F51" s="193"/>
      <c r="G51" s="196"/>
      <c r="H51" s="193"/>
      <c r="I51" s="193"/>
      <c r="J51" s="193"/>
      <c r="K51" s="193"/>
      <c r="L51" s="197"/>
      <c r="M51" s="129"/>
    </row>
    <row r="52" spans="1:13" ht="15.75" thickBot="1" x14ac:dyDescent="0.3">
      <c r="A52" s="152"/>
      <c r="B52" s="460"/>
      <c r="D52" s="198"/>
      <c r="E52" s="199"/>
      <c r="F52" s="199"/>
      <c r="G52" s="200"/>
      <c r="H52" s="199"/>
      <c r="I52" s="199"/>
      <c r="J52" s="199"/>
      <c r="K52" s="199"/>
      <c r="L52" s="201"/>
      <c r="M52" s="129"/>
    </row>
    <row r="53" spans="1:13" x14ac:dyDescent="0.25">
      <c r="M53" s="129"/>
    </row>
    <row r="54" spans="1:13" x14ac:dyDescent="0.25">
      <c r="M54" s="129"/>
    </row>
    <row r="55" spans="1:13" x14ac:dyDescent="0.25">
      <c r="M55" s="129"/>
    </row>
    <row r="56" spans="1:13" x14ac:dyDescent="0.25">
      <c r="M56" s="129"/>
    </row>
    <row r="57" spans="1:13" x14ac:dyDescent="0.25">
      <c r="M57" s="129"/>
    </row>
    <row r="58" spans="1:13" x14ac:dyDescent="0.25">
      <c r="M58" s="129"/>
    </row>
    <row r="59" spans="1:13" x14ac:dyDescent="0.25">
      <c r="M59" s="129"/>
    </row>
    <row r="60" spans="1:13" x14ac:dyDescent="0.25">
      <c r="M60" s="129"/>
    </row>
    <row r="61" spans="1:13" x14ac:dyDescent="0.25">
      <c r="M61" s="129"/>
    </row>
    <row r="62" spans="1:13" x14ac:dyDescent="0.25">
      <c r="M62" s="129"/>
    </row>
    <row r="63" spans="1:13" x14ac:dyDescent="0.25">
      <c r="M63" s="129"/>
    </row>
    <row r="64" spans="1:13" x14ac:dyDescent="0.25">
      <c r="M64" s="129"/>
    </row>
    <row r="65" spans="13:13" x14ac:dyDescent="0.25">
      <c r="M65" s="129"/>
    </row>
    <row r="66" spans="13:13" x14ac:dyDescent="0.25">
      <c r="M66" s="129"/>
    </row>
    <row r="67" spans="13:13" x14ac:dyDescent="0.25">
      <c r="M67" s="129"/>
    </row>
    <row r="68" spans="13:13" x14ac:dyDescent="0.25">
      <c r="M68" s="129"/>
    </row>
    <row r="69" spans="13:13" x14ac:dyDescent="0.25">
      <c r="M69" s="129"/>
    </row>
    <row r="70" spans="13:13" x14ac:dyDescent="0.25">
      <c r="M70" s="129"/>
    </row>
    <row r="71" spans="13:13" x14ac:dyDescent="0.25">
      <c r="M71" s="129"/>
    </row>
    <row r="72" spans="13:13" x14ac:dyDescent="0.25">
      <c r="M72" s="129"/>
    </row>
    <row r="73" spans="13:13" x14ac:dyDescent="0.25">
      <c r="M73" s="129"/>
    </row>
    <row r="74" spans="13:13" x14ac:dyDescent="0.25">
      <c r="M74" s="129"/>
    </row>
    <row r="75" spans="13:13" x14ac:dyDescent="0.25">
      <c r="M75" s="129"/>
    </row>
    <row r="76" spans="13:13" x14ac:dyDescent="0.25">
      <c r="M76" s="129"/>
    </row>
    <row r="77" spans="13:13" x14ac:dyDescent="0.25">
      <c r="M77" s="129"/>
    </row>
    <row r="78" spans="13:13" x14ac:dyDescent="0.25">
      <c r="M78" s="129"/>
    </row>
    <row r="79" spans="13:13" x14ac:dyDescent="0.25">
      <c r="M79" s="129"/>
    </row>
    <row r="80" spans="13:13" x14ac:dyDescent="0.25">
      <c r="M80" s="129"/>
    </row>
    <row r="81" spans="13:13" x14ac:dyDescent="0.25">
      <c r="M81" s="129"/>
    </row>
    <row r="82" spans="13:13" x14ac:dyDescent="0.25">
      <c r="M82" s="129"/>
    </row>
    <row r="83" spans="13:13" x14ac:dyDescent="0.25">
      <c r="M83" s="129"/>
    </row>
    <row r="84" spans="13:13" x14ac:dyDescent="0.25">
      <c r="M84" s="129"/>
    </row>
    <row r="85" spans="13:13" x14ac:dyDescent="0.25">
      <c r="M85" s="129"/>
    </row>
    <row r="86" spans="13:13" x14ac:dyDescent="0.25">
      <c r="M86" s="129"/>
    </row>
    <row r="87" spans="13:13" x14ac:dyDescent="0.25">
      <c r="M87" s="129"/>
    </row>
    <row r="88" spans="13:13" x14ac:dyDescent="0.25">
      <c r="M88" s="129"/>
    </row>
    <row r="89" spans="13:13" x14ac:dyDescent="0.25">
      <c r="M89" s="129"/>
    </row>
    <row r="90" spans="13:13" x14ac:dyDescent="0.25">
      <c r="M90" s="129"/>
    </row>
    <row r="91" spans="13:13" x14ac:dyDescent="0.25">
      <c r="M91" s="129"/>
    </row>
    <row r="92" spans="13:13" x14ac:dyDescent="0.25">
      <c r="M92" s="129"/>
    </row>
    <row r="93" spans="13:13" x14ac:dyDescent="0.25">
      <c r="M93" s="129"/>
    </row>
    <row r="94" spans="13:13" x14ac:dyDescent="0.25">
      <c r="M94" s="129"/>
    </row>
    <row r="95" spans="13:13" x14ac:dyDescent="0.25">
      <c r="M95" s="129"/>
    </row>
    <row r="96" spans="13:13" x14ac:dyDescent="0.25">
      <c r="M96" s="129"/>
    </row>
    <row r="97" spans="13:13" x14ac:dyDescent="0.25">
      <c r="M97" s="129"/>
    </row>
    <row r="98" spans="13:13" x14ac:dyDescent="0.25">
      <c r="M98" s="129"/>
    </row>
    <row r="99" spans="13:13" x14ac:dyDescent="0.25">
      <c r="M99" s="129"/>
    </row>
    <row r="100" spans="13:13" x14ac:dyDescent="0.25">
      <c r="M100" s="129"/>
    </row>
    <row r="101" spans="13:13" x14ac:dyDescent="0.25">
      <c r="M101" s="129"/>
    </row>
    <row r="102" spans="13:13" x14ac:dyDescent="0.25">
      <c r="M102" s="129"/>
    </row>
    <row r="103" spans="13:13" x14ac:dyDescent="0.25">
      <c r="M103" s="129"/>
    </row>
    <row r="104" spans="13:13" x14ac:dyDescent="0.25">
      <c r="M104" s="129"/>
    </row>
    <row r="105" spans="13:13" x14ac:dyDescent="0.25">
      <c r="M105" s="129"/>
    </row>
    <row r="106" spans="13:13" x14ac:dyDescent="0.25">
      <c r="M106" s="129"/>
    </row>
    <row r="107" spans="13:13" x14ac:dyDescent="0.25">
      <c r="M107" s="129"/>
    </row>
    <row r="108" spans="13:13" x14ac:dyDescent="0.25">
      <c r="M108" s="129"/>
    </row>
    <row r="109" spans="13:13" x14ac:dyDescent="0.25">
      <c r="M109" s="129"/>
    </row>
    <row r="110" spans="13:13" x14ac:dyDescent="0.25">
      <c r="M110" s="129"/>
    </row>
    <row r="111" spans="13:13" x14ac:dyDescent="0.25">
      <c r="M111" s="129"/>
    </row>
    <row r="112" spans="13:13" x14ac:dyDescent="0.25">
      <c r="M112" s="129"/>
    </row>
    <row r="113" spans="13:13" x14ac:dyDescent="0.25">
      <c r="M113" s="129"/>
    </row>
    <row r="114" spans="13:13" x14ac:dyDescent="0.25">
      <c r="M114" s="129"/>
    </row>
    <row r="115" spans="13:13" x14ac:dyDescent="0.25">
      <c r="M115" s="129"/>
    </row>
    <row r="116" spans="13:13" x14ac:dyDescent="0.25">
      <c r="M116" s="129"/>
    </row>
    <row r="117" spans="13:13" x14ac:dyDescent="0.25">
      <c r="M117" s="129"/>
    </row>
    <row r="118" spans="13:13" x14ac:dyDescent="0.25">
      <c r="M118" s="129"/>
    </row>
    <row r="119" spans="13:13" x14ac:dyDescent="0.25">
      <c r="M119" s="129"/>
    </row>
    <row r="120" spans="13:13" x14ac:dyDescent="0.25">
      <c r="M120" s="129"/>
    </row>
    <row r="121" spans="13:13" x14ac:dyDescent="0.25">
      <c r="M121" s="129"/>
    </row>
    <row r="122" spans="13:13" x14ac:dyDescent="0.25">
      <c r="M122" s="129"/>
    </row>
    <row r="123" spans="13:13" x14ac:dyDescent="0.25">
      <c r="M123" s="129"/>
    </row>
    <row r="124" spans="13:13" x14ac:dyDescent="0.25">
      <c r="M124" s="129"/>
    </row>
    <row r="125" spans="13:13" x14ac:dyDescent="0.25">
      <c r="M125" s="129"/>
    </row>
    <row r="126" spans="13:13" x14ac:dyDescent="0.25">
      <c r="M126" s="129"/>
    </row>
    <row r="127" spans="13:13" x14ac:dyDescent="0.25">
      <c r="M127" s="129"/>
    </row>
    <row r="128" spans="13:13" x14ac:dyDescent="0.25">
      <c r="M128" s="129"/>
    </row>
    <row r="129" spans="13:13" x14ac:dyDescent="0.25">
      <c r="M129" s="129"/>
    </row>
    <row r="130" spans="13:13" x14ac:dyDescent="0.25">
      <c r="M130" s="129"/>
    </row>
    <row r="131" spans="13:13" x14ac:dyDescent="0.25">
      <c r="M131" s="129"/>
    </row>
    <row r="132" spans="13:13" x14ac:dyDescent="0.25">
      <c r="M132" s="129"/>
    </row>
    <row r="133" spans="13:13" x14ac:dyDescent="0.25">
      <c r="M133" s="129"/>
    </row>
    <row r="134" spans="13:13" x14ac:dyDescent="0.25">
      <c r="M134" s="129"/>
    </row>
    <row r="135" spans="13:13" x14ac:dyDescent="0.25">
      <c r="M135" s="129"/>
    </row>
    <row r="136" spans="13:13" x14ac:dyDescent="0.25">
      <c r="M136" s="129"/>
    </row>
    <row r="137" spans="13:13" x14ac:dyDescent="0.25">
      <c r="M137" s="129"/>
    </row>
    <row r="138" spans="13:13" x14ac:dyDescent="0.25">
      <c r="M138" s="129"/>
    </row>
    <row r="139" spans="13:13" x14ac:dyDescent="0.25">
      <c r="M139" s="129"/>
    </row>
    <row r="140" spans="13:13" x14ac:dyDescent="0.25">
      <c r="M140" s="129"/>
    </row>
    <row r="141" spans="13:13" x14ac:dyDescent="0.25">
      <c r="M141" s="129"/>
    </row>
    <row r="142" spans="13:13" x14ac:dyDescent="0.25">
      <c r="M142" s="129"/>
    </row>
    <row r="143" spans="13:13" x14ac:dyDescent="0.25">
      <c r="M143" s="129"/>
    </row>
    <row r="144" spans="13:13" x14ac:dyDescent="0.25">
      <c r="M144" s="129"/>
    </row>
    <row r="145" spans="13:13" x14ac:dyDescent="0.25">
      <c r="M145" s="129"/>
    </row>
    <row r="146" spans="13:13" x14ac:dyDescent="0.25">
      <c r="M146" s="129"/>
    </row>
    <row r="147" spans="13:13" x14ac:dyDescent="0.25">
      <c r="M147" s="129"/>
    </row>
    <row r="148" spans="13:13" x14ac:dyDescent="0.25">
      <c r="M148" s="129"/>
    </row>
    <row r="149" spans="13:13" x14ac:dyDescent="0.25">
      <c r="M149" s="129"/>
    </row>
    <row r="150" spans="13:13" x14ac:dyDescent="0.25">
      <c r="M150" s="129"/>
    </row>
    <row r="151" spans="13:13" x14ac:dyDescent="0.25">
      <c r="M151" s="129"/>
    </row>
    <row r="152" spans="13:13" x14ac:dyDescent="0.25">
      <c r="M152" s="129"/>
    </row>
    <row r="153" spans="13:13" x14ac:dyDescent="0.25">
      <c r="M153" s="129"/>
    </row>
    <row r="154" spans="13:13" x14ac:dyDescent="0.25">
      <c r="M154" s="129"/>
    </row>
    <row r="155" spans="13:13" x14ac:dyDescent="0.25">
      <c r="M155" s="129"/>
    </row>
    <row r="156" spans="13:13" x14ac:dyDescent="0.25">
      <c r="M156" s="129"/>
    </row>
    <row r="157" spans="13:13" x14ac:dyDescent="0.25">
      <c r="M157" s="129"/>
    </row>
    <row r="158" spans="13:13" x14ac:dyDescent="0.25">
      <c r="M158" s="129"/>
    </row>
    <row r="159" spans="13:13" x14ac:dyDescent="0.25">
      <c r="M159" s="129"/>
    </row>
    <row r="160" spans="13:13" x14ac:dyDescent="0.25">
      <c r="M160" s="129"/>
    </row>
    <row r="161" spans="13:13" x14ac:dyDescent="0.25">
      <c r="M161" s="129"/>
    </row>
    <row r="162" spans="13:13" x14ac:dyDescent="0.25">
      <c r="M162" s="129"/>
    </row>
    <row r="163" spans="13:13" x14ac:dyDescent="0.25">
      <c r="M163" s="129"/>
    </row>
    <row r="164" spans="13:13" x14ac:dyDescent="0.25">
      <c r="M164" s="129"/>
    </row>
    <row r="165" spans="13:13" x14ac:dyDescent="0.25">
      <c r="M165" s="129"/>
    </row>
    <row r="166" spans="13:13" x14ac:dyDescent="0.25">
      <c r="M166" s="129"/>
    </row>
    <row r="167" spans="13:13" x14ac:dyDescent="0.25">
      <c r="M167" s="129"/>
    </row>
    <row r="168" spans="13:13" x14ac:dyDescent="0.25">
      <c r="M168" s="129"/>
    </row>
    <row r="169" spans="13:13" x14ac:dyDescent="0.25">
      <c r="M169" s="129"/>
    </row>
    <row r="170" spans="13:13" x14ac:dyDescent="0.25">
      <c r="M170" s="129"/>
    </row>
    <row r="171" spans="13:13" x14ac:dyDescent="0.25">
      <c r="M171" s="129"/>
    </row>
    <row r="172" spans="13:13" x14ac:dyDescent="0.25">
      <c r="M172" s="129"/>
    </row>
    <row r="173" spans="13:13" x14ac:dyDescent="0.25">
      <c r="M173" s="129"/>
    </row>
    <row r="174" spans="13:13" x14ac:dyDescent="0.25">
      <c r="M174" s="129"/>
    </row>
    <row r="175" spans="13:13" x14ac:dyDescent="0.25">
      <c r="M175" s="129"/>
    </row>
    <row r="176" spans="13:13" x14ac:dyDescent="0.25">
      <c r="M176" s="129"/>
    </row>
    <row r="177" spans="13:13" x14ac:dyDescent="0.25">
      <c r="M177" s="129"/>
    </row>
    <row r="178" spans="13:13" x14ac:dyDescent="0.25">
      <c r="M178" s="129"/>
    </row>
    <row r="179" spans="13:13" x14ac:dyDescent="0.25">
      <c r="M179" s="129"/>
    </row>
    <row r="180" spans="13:13" x14ac:dyDescent="0.25">
      <c r="M180" s="129"/>
    </row>
    <row r="181" spans="13:13" x14ac:dyDescent="0.25">
      <c r="M181" s="129"/>
    </row>
    <row r="182" spans="13:13" x14ac:dyDescent="0.25">
      <c r="M182" s="129"/>
    </row>
    <row r="183" spans="13:13" x14ac:dyDescent="0.25">
      <c r="M183" s="129"/>
    </row>
    <row r="184" spans="13:13" x14ac:dyDescent="0.25">
      <c r="M184" s="129"/>
    </row>
    <row r="185" spans="13:13" x14ac:dyDescent="0.25">
      <c r="M185" s="129"/>
    </row>
    <row r="186" spans="13:13" x14ac:dyDescent="0.25">
      <c r="M186" s="129"/>
    </row>
    <row r="187" spans="13:13" x14ac:dyDescent="0.25">
      <c r="M187" s="129"/>
    </row>
    <row r="188" spans="13:13" x14ac:dyDescent="0.25">
      <c r="M188" s="129"/>
    </row>
    <row r="189" spans="13:13" x14ac:dyDescent="0.25">
      <c r="M189" s="129"/>
    </row>
    <row r="190" spans="13:13" x14ac:dyDescent="0.25">
      <c r="M190" s="129"/>
    </row>
    <row r="191" spans="13:13" x14ac:dyDescent="0.25">
      <c r="M191" s="129"/>
    </row>
    <row r="192" spans="13:13" x14ac:dyDescent="0.25">
      <c r="M192" s="129"/>
    </row>
    <row r="193" spans="13:13" x14ac:dyDescent="0.25">
      <c r="M193" s="129"/>
    </row>
    <row r="194" spans="13:13" x14ac:dyDescent="0.25">
      <c r="M194" s="129"/>
    </row>
    <row r="195" spans="13:13" x14ac:dyDescent="0.25">
      <c r="M195" s="129"/>
    </row>
    <row r="196" spans="13:13" x14ac:dyDescent="0.25">
      <c r="M196" s="129"/>
    </row>
    <row r="197" spans="13:13" x14ac:dyDescent="0.25">
      <c r="M197" s="129"/>
    </row>
    <row r="198" spans="13:13" x14ac:dyDescent="0.25">
      <c r="M198" s="129"/>
    </row>
    <row r="199" spans="13:13" x14ac:dyDescent="0.25">
      <c r="M199" s="129"/>
    </row>
    <row r="200" spans="13:13" x14ac:dyDescent="0.25">
      <c r="M200" s="129"/>
    </row>
  </sheetData>
  <sheetProtection selectLockedCells="1"/>
  <sortState ref="M37:M206">
    <sortCondition ref="M37"/>
  </sortState>
  <dataConsolidate/>
  <mergeCells count="21">
    <mergeCell ref="H40:L40"/>
    <mergeCell ref="I47:L47"/>
    <mergeCell ref="I48:L49"/>
    <mergeCell ref="E48:G49"/>
    <mergeCell ref="E47:G47"/>
    <mergeCell ref="D46:G46"/>
    <mergeCell ref="H45:L46"/>
    <mergeCell ref="E41:G41"/>
    <mergeCell ref="H42:L42"/>
    <mergeCell ref="H43:L43"/>
    <mergeCell ref="D44:G44"/>
    <mergeCell ref="D45:G45"/>
    <mergeCell ref="I44:L44"/>
    <mergeCell ref="A2:C4"/>
    <mergeCell ref="B10:E10"/>
    <mergeCell ref="B9:J9"/>
    <mergeCell ref="C8:J8"/>
    <mergeCell ref="D38:F38"/>
    <mergeCell ref="G38:K38"/>
    <mergeCell ref="A13:K13"/>
    <mergeCell ref="C6:D6"/>
  </mergeCells>
  <dataValidations count="3">
    <dataValidation type="list" allowBlank="1" showInputMessage="1" showErrorMessage="1" sqref="C6:D6">
      <formula1>"First interim statement, Final statement"</formula1>
    </dataValidation>
    <dataValidation type="date" allowBlank="1" showInputMessage="1" showErrorMessage="1" errorTitle="Format" error="The date must be between 01/01/2014 and 31/12/2020 and with format dd/mm/yyyy" sqref="H10">
      <formula1>41640</formula1>
      <formula2>44196</formula2>
    </dataValidation>
    <dataValidation type="date" allowBlank="1" showInputMessage="1" showErrorMessage="1" errorTitle="Format" error="The date must be between 01/01/2014 and 31/12/2020 and with format dd/mm/yyyy" sqref="J10">
      <formula1>41640</formula1>
      <formula2>46022</formula2>
    </dataValidation>
  </dataValidations>
  <hyperlinks>
    <hyperlink ref="D37" r:id="rId1"/>
  </hyperlinks>
  <printOptions horizontalCentered="1"/>
  <pageMargins left="0.23622047244094491" right="0.23622047244094491" top="0.24" bottom="0.43307086614173229" header="0.13" footer="0.31496062992125984"/>
  <pageSetup paperSize="9" scale="56" orientation="landscape"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ISO!$H$4:$H$173</xm:f>
          </x14:formula1>
          <xm:sqref>A39:A52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AF102"/>
  <sheetViews>
    <sheetView view="pageBreakPreview" zoomScaleNormal="100" zoomScaleSheetLayoutView="100" workbookViewId="0">
      <selection activeCell="G45" sqref="G45"/>
    </sheetView>
  </sheetViews>
  <sheetFormatPr defaultColWidth="9.140625" defaultRowHeight="15" x14ac:dyDescent="0.25"/>
  <cols>
    <col min="1" max="1" width="6.42578125" style="402" customWidth="1"/>
    <col min="2" max="2" width="27.7109375" style="404" customWidth="1"/>
    <col min="3" max="3" width="19.140625" style="403" customWidth="1"/>
    <col min="4" max="4" width="15.42578125" style="403" customWidth="1"/>
    <col min="5" max="5" width="16.7109375" style="404" customWidth="1"/>
    <col min="6" max="6" width="20.140625" style="317" customWidth="1"/>
    <col min="7" max="7" width="23.28515625" style="317" customWidth="1"/>
    <col min="8" max="8" width="19.7109375" style="317" customWidth="1"/>
    <col min="9" max="9" width="17.42578125" style="317" customWidth="1"/>
    <col min="10" max="10" width="19.28515625" style="317" customWidth="1"/>
    <col min="11" max="11" width="19.42578125" style="317" customWidth="1"/>
    <col min="12" max="12" width="22.7109375" style="317" customWidth="1"/>
    <col min="13" max="13" width="17.5703125" style="317" customWidth="1"/>
    <col min="14" max="16384" width="9.140625" style="317"/>
  </cols>
  <sheetData>
    <row r="1" spans="1:32" s="409" customFormat="1" x14ac:dyDescent="0.25">
      <c r="A1" s="406"/>
      <c r="B1" s="407"/>
      <c r="C1" s="408"/>
      <c r="D1" s="408"/>
      <c r="E1" s="407"/>
    </row>
    <row r="2" spans="1:32" s="409" customFormat="1" x14ac:dyDescent="0.25">
      <c r="A2" s="406"/>
      <c r="B2" s="527" t="s">
        <v>466</v>
      </c>
      <c r="C2" s="528"/>
      <c r="D2" s="528"/>
      <c r="E2" s="528"/>
      <c r="F2" s="528"/>
      <c r="G2" s="528"/>
      <c r="H2" s="528"/>
      <c r="I2" s="528"/>
      <c r="J2" s="528"/>
      <c r="K2" s="529"/>
    </row>
    <row r="3" spans="1:32" s="409" customFormat="1" x14ac:dyDescent="0.25">
      <c r="A3" s="406"/>
      <c r="B3" s="407"/>
      <c r="C3" s="408"/>
      <c r="D3" s="408"/>
      <c r="E3" s="407"/>
    </row>
    <row r="4" spans="1:32" s="202" customFormat="1" ht="15" customHeight="1" x14ac:dyDescent="0.25">
      <c r="A4" s="363" t="s">
        <v>392</v>
      </c>
      <c r="B4" s="209"/>
      <c r="C4" s="533" t="str">
        <f>'Overview - Financial Statement'!C8</f>
        <v>&lt;insert name of the beneficiary&gt;</v>
      </c>
      <c r="D4" s="533"/>
      <c r="E4" s="533"/>
      <c r="F4" s="366"/>
      <c r="G4" s="334"/>
      <c r="H4" s="334"/>
      <c r="I4" s="334"/>
      <c r="J4" s="334"/>
      <c r="K4" s="334"/>
      <c r="L4" s="334"/>
      <c r="M4" s="334"/>
      <c r="N4" s="252"/>
      <c r="O4" s="253"/>
      <c r="AF4" s="209"/>
    </row>
    <row r="5" spans="1:32" s="202" customFormat="1" ht="15.75" thickBot="1" x14ac:dyDescent="0.3">
      <c r="A5" s="363" t="s">
        <v>1</v>
      </c>
      <c r="B5" s="209"/>
      <c r="C5" s="532" t="str">
        <f>'Overview - Financial Statement'!B9</f>
        <v>&lt;insert title of the project&gt;</v>
      </c>
      <c r="D5" s="532"/>
      <c r="E5" s="532"/>
      <c r="F5" s="252"/>
      <c r="G5" s="365"/>
      <c r="H5" s="365"/>
      <c r="I5" s="365"/>
      <c r="J5" s="365"/>
      <c r="K5" s="365"/>
      <c r="L5" s="365"/>
      <c r="M5" s="365"/>
      <c r="N5" s="252"/>
      <c r="O5" s="409"/>
      <c r="P5" s="409"/>
      <c r="Q5" s="409"/>
      <c r="R5" s="409"/>
      <c r="S5" s="409"/>
      <c r="T5" s="409"/>
      <c r="U5" s="409"/>
      <c r="V5" s="409"/>
      <c r="W5" s="409"/>
      <c r="X5" s="409"/>
      <c r="Y5" s="409"/>
      <c r="Z5" s="409"/>
      <c r="AA5" s="409"/>
      <c r="AB5" s="409"/>
      <c r="AF5" s="209"/>
    </row>
    <row r="6" spans="1:32" s="207" customFormat="1" ht="15.75" customHeight="1" thickBot="1" x14ac:dyDescent="0.3">
      <c r="A6" s="363" t="s">
        <v>0</v>
      </c>
      <c r="B6" s="209"/>
      <c r="C6" s="532" t="str">
        <f>'Overview - Financial Statement'!B10</f>
        <v>&lt;insert agreement number&gt;</v>
      </c>
      <c r="D6" s="532"/>
      <c r="E6" s="530" t="s">
        <v>27</v>
      </c>
      <c r="F6" s="531"/>
      <c r="G6" s="456">
        <f>'Overview - Financial Statement'!H10</f>
        <v>0</v>
      </c>
      <c r="H6" s="301" t="s">
        <v>4</v>
      </c>
      <c r="I6" s="456">
        <f>'Overview - Financial Statement'!J10</f>
        <v>0</v>
      </c>
      <c r="J6" s="261"/>
      <c r="K6" s="261"/>
      <c r="O6" s="409"/>
      <c r="P6" s="409"/>
      <c r="Q6" s="409"/>
      <c r="R6" s="409"/>
      <c r="S6" s="409"/>
      <c r="T6" s="409"/>
      <c r="U6" s="409"/>
      <c r="V6" s="409"/>
      <c r="W6" s="409"/>
      <c r="X6" s="409"/>
      <c r="Y6" s="409"/>
      <c r="Z6" s="409"/>
      <c r="AA6" s="409"/>
      <c r="AB6" s="409"/>
      <c r="AF6" s="282"/>
    </row>
    <row r="7" spans="1:32" s="409" customFormat="1" x14ac:dyDescent="0.25">
      <c r="A7" s="406"/>
      <c r="B7" s="407"/>
      <c r="C7" s="408"/>
      <c r="D7" s="408"/>
      <c r="E7" s="407"/>
    </row>
    <row r="8" spans="1:32" s="409" customFormat="1" ht="19.5" thickBot="1" x14ac:dyDescent="0.35">
      <c r="A8" s="523" t="s">
        <v>501</v>
      </c>
      <c r="B8" s="523"/>
      <c r="C8" s="523"/>
      <c r="D8" s="408"/>
      <c r="E8" s="407"/>
    </row>
    <row r="9" spans="1:32" s="409" customFormat="1" ht="48.75" customHeight="1" thickBot="1" x14ac:dyDescent="0.3">
      <c r="A9" s="410" t="s">
        <v>419</v>
      </c>
      <c r="B9" s="411" t="s">
        <v>418</v>
      </c>
      <c r="C9" s="411" t="s">
        <v>430</v>
      </c>
      <c r="D9" s="412" t="s">
        <v>423</v>
      </c>
      <c r="E9" s="412" t="s">
        <v>424</v>
      </c>
      <c r="F9" s="412" t="s">
        <v>425</v>
      </c>
      <c r="G9" s="411" t="s">
        <v>422</v>
      </c>
      <c r="H9" s="413" t="s">
        <v>420</v>
      </c>
      <c r="I9" s="413" t="s">
        <v>421</v>
      </c>
      <c r="J9" s="411" t="s">
        <v>519</v>
      </c>
      <c r="K9" s="412" t="s">
        <v>428</v>
      </c>
      <c r="L9" s="411" t="s">
        <v>460</v>
      </c>
      <c r="M9" s="414" t="s">
        <v>465</v>
      </c>
    </row>
    <row r="10" spans="1:32" x14ac:dyDescent="0.25">
      <c r="A10" s="314">
        <v>1</v>
      </c>
      <c r="B10" s="315" t="s">
        <v>434</v>
      </c>
      <c r="C10" s="315"/>
      <c r="D10" s="315"/>
      <c r="E10" s="315"/>
      <c r="F10" s="315"/>
      <c r="G10" s="315"/>
      <c r="H10" s="405"/>
      <c r="I10" s="324"/>
      <c r="J10" s="315"/>
      <c r="K10" s="316"/>
      <c r="L10" s="316"/>
      <c r="M10" s="315"/>
    </row>
    <row r="11" spans="1:32" x14ac:dyDescent="0.25">
      <c r="A11" s="318">
        <v>1</v>
      </c>
      <c r="B11" s="315" t="s">
        <v>434</v>
      </c>
      <c r="C11" s="319"/>
      <c r="D11" s="319"/>
      <c r="E11" s="319"/>
      <c r="F11" s="319"/>
      <c r="G11" s="319"/>
      <c r="H11" s="325"/>
      <c r="I11" s="325"/>
      <c r="J11" s="319"/>
      <c r="K11" s="320"/>
      <c r="L11" s="320"/>
      <c r="M11" s="319"/>
    </row>
    <row r="12" spans="1:32" x14ac:dyDescent="0.25">
      <c r="A12" s="314">
        <v>2</v>
      </c>
      <c r="B12" s="315" t="s">
        <v>435</v>
      </c>
      <c r="C12" s="319"/>
      <c r="D12" s="319"/>
      <c r="E12" s="319"/>
      <c r="F12" s="319"/>
      <c r="G12" s="319"/>
      <c r="H12" s="325"/>
      <c r="I12" s="325"/>
      <c r="J12" s="319"/>
      <c r="K12" s="320"/>
      <c r="L12" s="320"/>
      <c r="M12" s="319"/>
    </row>
    <row r="13" spans="1:32" x14ac:dyDescent="0.25">
      <c r="A13" s="318">
        <v>2</v>
      </c>
      <c r="B13" s="315" t="s">
        <v>435</v>
      </c>
      <c r="C13" s="319"/>
      <c r="D13" s="319"/>
      <c r="E13" s="319"/>
      <c r="F13" s="319"/>
      <c r="G13" s="319"/>
      <c r="H13" s="325"/>
      <c r="I13" s="325"/>
      <c r="J13" s="319"/>
      <c r="K13" s="320"/>
      <c r="L13" s="320"/>
      <c r="M13" s="319"/>
    </row>
    <row r="14" spans="1:32" x14ac:dyDescent="0.25">
      <c r="A14" s="314">
        <v>3</v>
      </c>
      <c r="B14" s="315" t="s">
        <v>436</v>
      </c>
      <c r="C14" s="319"/>
      <c r="D14" s="319"/>
      <c r="E14" s="319"/>
      <c r="F14" s="319"/>
      <c r="G14" s="319"/>
      <c r="H14" s="325"/>
      <c r="I14" s="325"/>
      <c r="J14" s="319"/>
      <c r="K14" s="320"/>
      <c r="L14" s="320"/>
      <c r="M14" s="319"/>
    </row>
    <row r="15" spans="1:32" x14ac:dyDescent="0.25">
      <c r="A15" s="318">
        <v>3</v>
      </c>
      <c r="B15" s="315" t="s">
        <v>436</v>
      </c>
      <c r="C15" s="319"/>
      <c r="D15" s="319"/>
      <c r="E15" s="319"/>
      <c r="F15" s="319"/>
      <c r="G15" s="319"/>
      <c r="H15" s="325"/>
      <c r="I15" s="325"/>
      <c r="J15" s="319"/>
      <c r="K15" s="320"/>
      <c r="L15" s="320"/>
      <c r="M15" s="319"/>
    </row>
    <row r="16" spans="1:32" x14ac:dyDescent="0.25">
      <c r="A16" s="314">
        <v>4</v>
      </c>
      <c r="B16" s="315" t="s">
        <v>437</v>
      </c>
      <c r="C16" s="319"/>
      <c r="D16" s="319"/>
      <c r="E16" s="319"/>
      <c r="F16" s="319"/>
      <c r="G16" s="319"/>
      <c r="H16" s="325"/>
      <c r="I16" s="325"/>
      <c r="J16" s="319"/>
      <c r="K16" s="320"/>
      <c r="L16" s="320"/>
      <c r="M16" s="319"/>
    </row>
    <row r="17" spans="1:13" x14ac:dyDescent="0.25">
      <c r="A17" s="318">
        <v>4</v>
      </c>
      <c r="B17" s="315" t="s">
        <v>437</v>
      </c>
      <c r="C17" s="319"/>
      <c r="D17" s="319"/>
      <c r="E17" s="319"/>
      <c r="F17" s="319"/>
      <c r="G17" s="319"/>
      <c r="H17" s="325"/>
      <c r="I17" s="325"/>
      <c r="J17" s="319"/>
      <c r="K17" s="320"/>
      <c r="L17" s="320"/>
      <c r="M17" s="319"/>
    </row>
    <row r="18" spans="1:13" x14ac:dyDescent="0.25">
      <c r="A18" s="314">
        <v>5</v>
      </c>
      <c r="B18" s="315" t="s">
        <v>438</v>
      </c>
      <c r="C18" s="319"/>
      <c r="D18" s="319"/>
      <c r="E18" s="319"/>
      <c r="F18" s="319"/>
      <c r="G18" s="319"/>
      <c r="H18" s="325"/>
      <c r="I18" s="325"/>
      <c r="J18" s="319"/>
      <c r="K18" s="320"/>
      <c r="L18" s="320"/>
      <c r="M18" s="319"/>
    </row>
    <row r="19" spans="1:13" x14ac:dyDescent="0.25">
      <c r="A19" s="318">
        <v>5</v>
      </c>
      <c r="B19" s="315" t="s">
        <v>438</v>
      </c>
      <c r="C19" s="319"/>
      <c r="D19" s="319"/>
      <c r="E19" s="319"/>
      <c r="F19" s="319"/>
      <c r="G19" s="319"/>
      <c r="H19" s="325"/>
      <c r="I19" s="325"/>
      <c r="J19" s="319"/>
      <c r="K19" s="320"/>
      <c r="L19" s="320"/>
      <c r="M19" s="319"/>
    </row>
    <row r="20" spans="1:13" x14ac:dyDescent="0.25">
      <c r="A20" s="314">
        <v>6</v>
      </c>
      <c r="B20" s="315" t="s">
        <v>439</v>
      </c>
      <c r="C20" s="319"/>
      <c r="D20" s="319"/>
      <c r="E20" s="319"/>
      <c r="F20" s="319"/>
      <c r="G20" s="319"/>
      <c r="H20" s="325"/>
      <c r="I20" s="325"/>
      <c r="J20" s="319"/>
      <c r="K20" s="320"/>
      <c r="L20" s="320"/>
      <c r="M20" s="319"/>
    </row>
    <row r="21" spans="1:13" x14ac:dyDescent="0.25">
      <c r="A21" s="318">
        <v>6</v>
      </c>
      <c r="B21" s="315" t="s">
        <v>439</v>
      </c>
      <c r="C21" s="319"/>
      <c r="D21" s="319"/>
      <c r="E21" s="319"/>
      <c r="F21" s="319"/>
      <c r="G21" s="319"/>
      <c r="H21" s="325"/>
      <c r="I21" s="325"/>
      <c r="J21" s="319"/>
      <c r="K21" s="320"/>
      <c r="L21" s="320"/>
      <c r="M21" s="319"/>
    </row>
    <row r="22" spans="1:13" x14ac:dyDescent="0.25">
      <c r="A22" s="314">
        <v>7</v>
      </c>
      <c r="B22" s="315" t="s">
        <v>440</v>
      </c>
      <c r="C22" s="319"/>
      <c r="D22" s="319"/>
      <c r="E22" s="319"/>
      <c r="F22" s="319"/>
      <c r="G22" s="319"/>
      <c r="H22" s="325"/>
      <c r="I22" s="325"/>
      <c r="J22" s="319"/>
      <c r="K22" s="320"/>
      <c r="L22" s="320"/>
      <c r="M22" s="319"/>
    </row>
    <row r="23" spans="1:13" x14ac:dyDescent="0.25">
      <c r="A23" s="318">
        <v>7</v>
      </c>
      <c r="B23" s="315" t="s">
        <v>440</v>
      </c>
      <c r="C23" s="319"/>
      <c r="D23" s="319"/>
      <c r="E23" s="319"/>
      <c r="F23" s="319"/>
      <c r="G23" s="319"/>
      <c r="H23" s="325"/>
      <c r="I23" s="325"/>
      <c r="J23" s="319"/>
      <c r="K23" s="320"/>
      <c r="L23" s="320"/>
      <c r="M23" s="319"/>
    </row>
    <row r="24" spans="1:13" x14ac:dyDescent="0.25">
      <c r="A24" s="314">
        <v>8</v>
      </c>
      <c r="B24" s="315" t="s">
        <v>441</v>
      </c>
      <c r="C24" s="319"/>
      <c r="D24" s="319"/>
      <c r="E24" s="319"/>
      <c r="F24" s="319"/>
      <c r="G24" s="319"/>
      <c r="H24" s="325"/>
      <c r="I24" s="325"/>
      <c r="J24" s="319"/>
      <c r="K24" s="320"/>
      <c r="L24" s="320"/>
      <c r="M24" s="319"/>
    </row>
    <row r="25" spans="1:13" x14ac:dyDescent="0.25">
      <c r="A25" s="318">
        <v>8</v>
      </c>
      <c r="B25" s="315" t="s">
        <v>441</v>
      </c>
      <c r="C25" s="319"/>
      <c r="D25" s="319"/>
      <c r="E25" s="319"/>
      <c r="F25" s="319"/>
      <c r="G25" s="319"/>
      <c r="H25" s="325"/>
      <c r="I25" s="325"/>
      <c r="J25" s="319"/>
      <c r="K25" s="320"/>
      <c r="L25" s="320"/>
      <c r="M25" s="319"/>
    </row>
    <row r="26" spans="1:13" x14ac:dyDescent="0.25">
      <c r="A26" s="314">
        <v>9</v>
      </c>
      <c r="B26" s="315" t="s">
        <v>442</v>
      </c>
      <c r="C26" s="319"/>
      <c r="D26" s="319"/>
      <c r="E26" s="319"/>
      <c r="F26" s="319"/>
      <c r="G26" s="319"/>
      <c r="H26" s="325"/>
      <c r="I26" s="325"/>
      <c r="J26" s="319"/>
      <c r="K26" s="320"/>
      <c r="L26" s="320"/>
      <c r="M26" s="319"/>
    </row>
    <row r="27" spans="1:13" x14ac:dyDescent="0.25">
      <c r="A27" s="318">
        <v>9</v>
      </c>
      <c r="B27" s="315" t="s">
        <v>442</v>
      </c>
      <c r="C27" s="319"/>
      <c r="D27" s="319"/>
      <c r="E27" s="319"/>
      <c r="F27" s="319"/>
      <c r="G27" s="319"/>
      <c r="H27" s="325"/>
      <c r="I27" s="325"/>
      <c r="J27" s="319"/>
      <c r="K27" s="320"/>
      <c r="L27" s="320"/>
      <c r="M27" s="319"/>
    </row>
    <row r="28" spans="1:13" x14ac:dyDescent="0.25">
      <c r="A28" s="314">
        <v>10</v>
      </c>
      <c r="B28" s="315" t="s">
        <v>443</v>
      </c>
      <c r="C28" s="319"/>
      <c r="D28" s="319"/>
      <c r="E28" s="319"/>
      <c r="F28" s="319"/>
      <c r="G28" s="319"/>
      <c r="H28" s="325"/>
      <c r="I28" s="325"/>
      <c r="J28" s="319"/>
      <c r="K28" s="320"/>
      <c r="L28" s="320"/>
      <c r="M28" s="319"/>
    </row>
    <row r="29" spans="1:13" x14ac:dyDescent="0.25">
      <c r="A29" s="318">
        <v>10</v>
      </c>
      <c r="B29" s="315" t="s">
        <v>443</v>
      </c>
      <c r="C29" s="319"/>
      <c r="D29" s="319"/>
      <c r="E29" s="319"/>
      <c r="F29" s="319"/>
      <c r="G29" s="319"/>
      <c r="H29" s="325"/>
      <c r="I29" s="325"/>
      <c r="J29" s="319"/>
      <c r="K29" s="320"/>
      <c r="L29" s="320"/>
      <c r="M29" s="319"/>
    </row>
    <row r="31" spans="1:13" s="409" customFormat="1" ht="19.5" thickBot="1" x14ac:dyDescent="0.35">
      <c r="A31" s="524" t="s">
        <v>479</v>
      </c>
      <c r="B31" s="524"/>
      <c r="C31" s="408"/>
      <c r="D31" s="408"/>
      <c r="E31" s="407"/>
    </row>
    <row r="32" spans="1:13" s="409" customFormat="1" ht="66.75" customHeight="1" thickBot="1" x14ac:dyDescent="0.3">
      <c r="A32" s="410" t="s">
        <v>419</v>
      </c>
      <c r="B32" s="411" t="s">
        <v>418</v>
      </c>
      <c r="C32" s="411" t="s">
        <v>461</v>
      </c>
      <c r="D32" s="411" t="s">
        <v>464</v>
      </c>
      <c r="E32" s="414" t="s">
        <v>467</v>
      </c>
      <c r="F32" s="414" t="s">
        <v>462</v>
      </c>
      <c r="G32" s="414" t="s">
        <v>463</v>
      </c>
      <c r="H32" s="411" t="s">
        <v>465</v>
      </c>
      <c r="I32" s="411" t="s">
        <v>475</v>
      </c>
      <c r="J32" s="411" t="s">
        <v>473</v>
      </c>
      <c r="K32" s="525" t="s">
        <v>474</v>
      </c>
      <c r="L32" s="526"/>
    </row>
    <row r="33" spans="1:12" x14ac:dyDescent="0.25">
      <c r="A33" s="314">
        <v>1</v>
      </c>
      <c r="B33" s="321" t="str">
        <f>B10</f>
        <v>&lt;title of book 1&gt;</v>
      </c>
      <c r="C33" s="316"/>
      <c r="D33" s="445"/>
      <c r="E33" s="445"/>
      <c r="F33" s="315"/>
      <c r="G33" s="315"/>
      <c r="H33" s="315"/>
      <c r="I33" s="322">
        <v>0</v>
      </c>
      <c r="J33" s="322">
        <v>0</v>
      </c>
      <c r="K33" s="522"/>
      <c r="L33" s="522"/>
    </row>
    <row r="34" spans="1:12" x14ac:dyDescent="0.25">
      <c r="A34" s="318">
        <v>1</v>
      </c>
      <c r="B34" s="321" t="str">
        <f t="shared" ref="B34:B52" si="0">B11</f>
        <v>&lt;title of book 1&gt;</v>
      </c>
      <c r="C34" s="316"/>
      <c r="D34" s="445"/>
      <c r="E34" s="445"/>
      <c r="F34" s="315"/>
      <c r="G34" s="315"/>
      <c r="H34" s="315"/>
      <c r="I34" s="322">
        <v>0</v>
      </c>
      <c r="J34" s="322">
        <v>0</v>
      </c>
      <c r="K34" s="522"/>
      <c r="L34" s="522"/>
    </row>
    <row r="35" spans="1:12" x14ac:dyDescent="0.25">
      <c r="A35" s="314">
        <v>2</v>
      </c>
      <c r="B35" s="321" t="str">
        <f t="shared" si="0"/>
        <v>&lt;title of book 2&gt;</v>
      </c>
      <c r="C35" s="316"/>
      <c r="D35" s="445"/>
      <c r="E35" s="445"/>
      <c r="F35" s="315"/>
      <c r="G35" s="315"/>
      <c r="H35" s="315"/>
      <c r="I35" s="322">
        <v>0</v>
      </c>
      <c r="J35" s="322">
        <v>0</v>
      </c>
      <c r="K35" s="522"/>
      <c r="L35" s="522"/>
    </row>
    <row r="36" spans="1:12" x14ac:dyDescent="0.25">
      <c r="A36" s="318">
        <v>2</v>
      </c>
      <c r="B36" s="321" t="str">
        <f t="shared" si="0"/>
        <v>&lt;title of book 2&gt;</v>
      </c>
      <c r="C36" s="320"/>
      <c r="D36" s="446"/>
      <c r="E36" s="446"/>
      <c r="F36" s="319"/>
      <c r="G36" s="319"/>
      <c r="H36" s="319"/>
      <c r="I36" s="323">
        <v>0</v>
      </c>
      <c r="J36" s="323">
        <v>0</v>
      </c>
      <c r="K36" s="521"/>
      <c r="L36" s="521"/>
    </row>
    <row r="37" spans="1:12" x14ac:dyDescent="0.25">
      <c r="A37" s="314">
        <v>3</v>
      </c>
      <c r="B37" s="321" t="str">
        <f t="shared" si="0"/>
        <v>&lt;title of book 3&gt;</v>
      </c>
      <c r="C37" s="320"/>
      <c r="D37" s="446"/>
      <c r="E37" s="446"/>
      <c r="F37" s="319"/>
      <c r="G37" s="319"/>
      <c r="H37" s="319"/>
      <c r="I37" s="323">
        <v>0</v>
      </c>
      <c r="J37" s="323">
        <v>0</v>
      </c>
      <c r="K37" s="521"/>
      <c r="L37" s="521"/>
    </row>
    <row r="38" spans="1:12" x14ac:dyDescent="0.25">
      <c r="A38" s="318">
        <v>3</v>
      </c>
      <c r="B38" s="321" t="str">
        <f t="shared" si="0"/>
        <v>&lt;title of book 3&gt;</v>
      </c>
      <c r="C38" s="320"/>
      <c r="D38" s="446"/>
      <c r="E38" s="446"/>
      <c r="F38" s="319"/>
      <c r="G38" s="319"/>
      <c r="H38" s="319"/>
      <c r="I38" s="323">
        <v>0</v>
      </c>
      <c r="J38" s="323">
        <v>0</v>
      </c>
      <c r="K38" s="521"/>
      <c r="L38" s="521"/>
    </row>
    <row r="39" spans="1:12" x14ac:dyDescent="0.25">
      <c r="A39" s="314">
        <v>4</v>
      </c>
      <c r="B39" s="321" t="str">
        <f t="shared" si="0"/>
        <v>&lt;title of book 4&gt;</v>
      </c>
      <c r="C39" s="320"/>
      <c r="D39" s="446"/>
      <c r="E39" s="446"/>
      <c r="F39" s="319"/>
      <c r="G39" s="319"/>
      <c r="H39" s="319"/>
      <c r="I39" s="323">
        <v>0</v>
      </c>
      <c r="J39" s="323">
        <v>0</v>
      </c>
      <c r="K39" s="521"/>
      <c r="L39" s="521"/>
    </row>
    <row r="40" spans="1:12" x14ac:dyDescent="0.25">
      <c r="A40" s="318">
        <v>4</v>
      </c>
      <c r="B40" s="321" t="str">
        <f t="shared" si="0"/>
        <v>&lt;title of book 4&gt;</v>
      </c>
      <c r="C40" s="320"/>
      <c r="D40" s="446"/>
      <c r="E40" s="446"/>
      <c r="F40" s="319"/>
      <c r="G40" s="319"/>
      <c r="H40" s="319"/>
      <c r="I40" s="323">
        <v>0</v>
      </c>
      <c r="J40" s="323">
        <v>0</v>
      </c>
      <c r="K40" s="521"/>
      <c r="L40" s="521"/>
    </row>
    <row r="41" spans="1:12" x14ac:dyDescent="0.25">
      <c r="A41" s="314">
        <v>5</v>
      </c>
      <c r="B41" s="321" t="str">
        <f t="shared" si="0"/>
        <v>&lt;title of book 5&gt;</v>
      </c>
      <c r="C41" s="320"/>
      <c r="D41" s="446"/>
      <c r="E41" s="446"/>
      <c r="F41" s="319"/>
      <c r="G41" s="319"/>
      <c r="H41" s="319"/>
      <c r="I41" s="323">
        <v>0</v>
      </c>
      <c r="J41" s="323">
        <v>0</v>
      </c>
      <c r="K41" s="521"/>
      <c r="L41" s="521"/>
    </row>
    <row r="42" spans="1:12" x14ac:dyDescent="0.25">
      <c r="A42" s="318">
        <v>5</v>
      </c>
      <c r="B42" s="321" t="str">
        <f t="shared" si="0"/>
        <v>&lt;title of book 5&gt;</v>
      </c>
      <c r="C42" s="320"/>
      <c r="D42" s="446"/>
      <c r="E42" s="446"/>
      <c r="F42" s="319"/>
      <c r="G42" s="319"/>
      <c r="H42" s="319"/>
      <c r="I42" s="323">
        <v>0</v>
      </c>
      <c r="J42" s="323">
        <v>0</v>
      </c>
      <c r="K42" s="521"/>
      <c r="L42" s="521"/>
    </row>
    <row r="43" spans="1:12" x14ac:dyDescent="0.25">
      <c r="A43" s="314">
        <v>6</v>
      </c>
      <c r="B43" s="321" t="str">
        <f t="shared" si="0"/>
        <v>&lt;title of book 6&gt;</v>
      </c>
      <c r="C43" s="320"/>
      <c r="D43" s="446"/>
      <c r="E43" s="446"/>
      <c r="F43" s="319"/>
      <c r="G43" s="319"/>
      <c r="H43" s="319"/>
      <c r="I43" s="323">
        <v>0</v>
      </c>
      <c r="J43" s="323">
        <v>0</v>
      </c>
      <c r="K43" s="521"/>
      <c r="L43" s="521"/>
    </row>
    <row r="44" spans="1:12" x14ac:dyDescent="0.25">
      <c r="A44" s="318">
        <v>6</v>
      </c>
      <c r="B44" s="321" t="str">
        <f t="shared" si="0"/>
        <v>&lt;title of book 6&gt;</v>
      </c>
      <c r="C44" s="316"/>
      <c r="D44" s="445"/>
      <c r="E44" s="445"/>
      <c r="F44" s="315"/>
      <c r="G44" s="315"/>
      <c r="H44" s="315"/>
      <c r="I44" s="322">
        <v>0</v>
      </c>
      <c r="J44" s="322">
        <v>0</v>
      </c>
      <c r="K44" s="522"/>
      <c r="L44" s="522"/>
    </row>
    <row r="45" spans="1:12" x14ac:dyDescent="0.25">
      <c r="A45" s="314">
        <v>7</v>
      </c>
      <c r="B45" s="321" t="str">
        <f t="shared" si="0"/>
        <v>&lt;title of book 7&gt;</v>
      </c>
      <c r="C45" s="320"/>
      <c r="D45" s="446"/>
      <c r="E45" s="446"/>
      <c r="F45" s="319"/>
      <c r="G45" s="319"/>
      <c r="H45" s="319"/>
      <c r="I45" s="323">
        <v>0</v>
      </c>
      <c r="J45" s="323">
        <v>0</v>
      </c>
      <c r="K45" s="521"/>
      <c r="L45" s="521"/>
    </row>
    <row r="46" spans="1:12" x14ac:dyDescent="0.25">
      <c r="A46" s="318">
        <v>7</v>
      </c>
      <c r="B46" s="321" t="str">
        <f t="shared" si="0"/>
        <v>&lt;title of book 7&gt;</v>
      </c>
      <c r="C46" s="320"/>
      <c r="D46" s="446"/>
      <c r="E46" s="446"/>
      <c r="F46" s="319"/>
      <c r="G46" s="319"/>
      <c r="H46" s="319"/>
      <c r="I46" s="323">
        <v>0</v>
      </c>
      <c r="J46" s="323">
        <v>0</v>
      </c>
      <c r="K46" s="521"/>
      <c r="L46" s="521"/>
    </row>
    <row r="47" spans="1:12" x14ac:dyDescent="0.25">
      <c r="A47" s="314">
        <v>8</v>
      </c>
      <c r="B47" s="321" t="str">
        <f t="shared" si="0"/>
        <v>&lt;title of book 8&gt;</v>
      </c>
      <c r="C47" s="320"/>
      <c r="D47" s="446"/>
      <c r="E47" s="446"/>
      <c r="F47" s="319"/>
      <c r="G47" s="319"/>
      <c r="H47" s="319"/>
      <c r="I47" s="323">
        <v>0</v>
      </c>
      <c r="J47" s="323">
        <v>0</v>
      </c>
      <c r="K47" s="521"/>
      <c r="L47" s="521"/>
    </row>
    <row r="48" spans="1:12" x14ac:dyDescent="0.25">
      <c r="A48" s="318">
        <v>8</v>
      </c>
      <c r="B48" s="321" t="str">
        <f t="shared" si="0"/>
        <v>&lt;title of book 8&gt;</v>
      </c>
      <c r="C48" s="320"/>
      <c r="D48" s="446"/>
      <c r="E48" s="446"/>
      <c r="F48" s="319"/>
      <c r="G48" s="319"/>
      <c r="H48" s="319"/>
      <c r="I48" s="323">
        <v>0</v>
      </c>
      <c r="J48" s="323">
        <v>0</v>
      </c>
      <c r="K48" s="521"/>
      <c r="L48" s="521"/>
    </row>
    <row r="49" spans="1:12" x14ac:dyDescent="0.25">
      <c r="A49" s="314">
        <v>9</v>
      </c>
      <c r="B49" s="321" t="str">
        <f t="shared" si="0"/>
        <v>&lt;title of book 9&gt;</v>
      </c>
      <c r="C49" s="320"/>
      <c r="D49" s="446"/>
      <c r="E49" s="446"/>
      <c r="F49" s="319"/>
      <c r="G49" s="319"/>
      <c r="H49" s="319"/>
      <c r="I49" s="323">
        <v>0</v>
      </c>
      <c r="J49" s="323">
        <v>0</v>
      </c>
      <c r="K49" s="521"/>
      <c r="L49" s="521"/>
    </row>
    <row r="50" spans="1:12" x14ac:dyDescent="0.25">
      <c r="A50" s="318">
        <v>9</v>
      </c>
      <c r="B50" s="321" t="str">
        <f t="shared" si="0"/>
        <v>&lt;title of book 9&gt;</v>
      </c>
      <c r="C50" s="320"/>
      <c r="D50" s="446"/>
      <c r="E50" s="446"/>
      <c r="F50" s="319"/>
      <c r="G50" s="319"/>
      <c r="H50" s="319"/>
      <c r="I50" s="323">
        <v>0</v>
      </c>
      <c r="J50" s="323">
        <v>0</v>
      </c>
      <c r="K50" s="521"/>
      <c r="L50" s="521"/>
    </row>
    <row r="51" spans="1:12" x14ac:dyDescent="0.25">
      <c r="A51" s="314">
        <v>10</v>
      </c>
      <c r="B51" s="321" t="str">
        <f t="shared" si="0"/>
        <v>&lt;title of book 10&gt;</v>
      </c>
      <c r="C51" s="320"/>
      <c r="D51" s="446"/>
      <c r="E51" s="446"/>
      <c r="F51" s="319"/>
      <c r="G51" s="319"/>
      <c r="H51" s="319"/>
      <c r="I51" s="323">
        <v>0</v>
      </c>
      <c r="J51" s="323">
        <v>0</v>
      </c>
      <c r="K51" s="521"/>
      <c r="L51" s="521"/>
    </row>
    <row r="52" spans="1:12" x14ac:dyDescent="0.25">
      <c r="A52" s="318">
        <v>10</v>
      </c>
      <c r="B52" s="321" t="str">
        <f t="shared" si="0"/>
        <v>&lt;title of book 10&gt;</v>
      </c>
      <c r="C52" s="320"/>
      <c r="D52" s="446"/>
      <c r="E52" s="446"/>
      <c r="F52" s="319"/>
      <c r="G52" s="319"/>
      <c r="H52" s="319"/>
      <c r="I52" s="323">
        <v>0</v>
      </c>
      <c r="J52" s="323">
        <v>0</v>
      </c>
      <c r="K52" s="521"/>
      <c r="L52" s="521"/>
    </row>
    <row r="96" spans="2:6" x14ac:dyDescent="0.25">
      <c r="B96" s="404" t="s">
        <v>444</v>
      </c>
      <c r="C96" s="403" t="s">
        <v>451</v>
      </c>
      <c r="D96" s="403" t="s">
        <v>454</v>
      </c>
      <c r="E96" s="404" t="s">
        <v>36</v>
      </c>
      <c r="F96" s="317" t="s">
        <v>468</v>
      </c>
    </row>
    <row r="97" spans="2:6" x14ac:dyDescent="0.25">
      <c r="B97" s="404" t="s">
        <v>447</v>
      </c>
      <c r="C97" s="403" t="s">
        <v>452</v>
      </c>
      <c r="D97" s="403" t="s">
        <v>456</v>
      </c>
      <c r="E97" s="404" t="s">
        <v>37</v>
      </c>
      <c r="F97" s="317" t="s">
        <v>469</v>
      </c>
    </row>
    <row r="98" spans="2:6" x14ac:dyDescent="0.25">
      <c r="B98" s="404" t="s">
        <v>446</v>
      </c>
      <c r="C98" s="403" t="s">
        <v>453</v>
      </c>
      <c r="D98" s="403" t="s">
        <v>455</v>
      </c>
      <c r="F98" s="317" t="s">
        <v>470</v>
      </c>
    </row>
    <row r="99" spans="2:6" x14ac:dyDescent="0.25">
      <c r="B99" s="404" t="s">
        <v>448</v>
      </c>
      <c r="C99" s="403" t="s">
        <v>450</v>
      </c>
      <c r="D99" s="403" t="s">
        <v>457</v>
      </c>
      <c r="F99" s="317" t="s">
        <v>471</v>
      </c>
    </row>
    <row r="100" spans="2:6" x14ac:dyDescent="0.25">
      <c r="B100" s="404" t="s">
        <v>445</v>
      </c>
      <c r="D100" s="403" t="s">
        <v>458</v>
      </c>
      <c r="F100" s="317" t="s">
        <v>472</v>
      </c>
    </row>
    <row r="101" spans="2:6" x14ac:dyDescent="0.25">
      <c r="B101" s="404" t="s">
        <v>449</v>
      </c>
      <c r="D101" s="403" t="s">
        <v>459</v>
      </c>
      <c r="F101" s="317" t="s">
        <v>448</v>
      </c>
    </row>
    <row r="102" spans="2:6" x14ac:dyDescent="0.25">
      <c r="B102" s="404" t="s">
        <v>450</v>
      </c>
      <c r="D102" s="403" t="s">
        <v>450</v>
      </c>
      <c r="F102" s="317" t="s">
        <v>450</v>
      </c>
    </row>
  </sheetData>
  <sheetProtection password="CA00" sheet="1" objects="1" scenarios="1" insertRows="0" deleteRows="0"/>
  <mergeCells count="28">
    <mergeCell ref="B2:K2"/>
    <mergeCell ref="E6:F6"/>
    <mergeCell ref="C6:D6"/>
    <mergeCell ref="C4:E4"/>
    <mergeCell ref="C5:E5"/>
    <mergeCell ref="K45:L45"/>
    <mergeCell ref="K46:L46"/>
    <mergeCell ref="K52:L52"/>
    <mergeCell ref="A8:C8"/>
    <mergeCell ref="A31:B31"/>
    <mergeCell ref="K47:L47"/>
    <mergeCell ref="K48:L48"/>
    <mergeCell ref="K49:L49"/>
    <mergeCell ref="K50:L50"/>
    <mergeCell ref="K51:L51"/>
    <mergeCell ref="K32:L32"/>
    <mergeCell ref="K33:L33"/>
    <mergeCell ref="K44:L44"/>
    <mergeCell ref="K34:L34"/>
    <mergeCell ref="K36:L36"/>
    <mergeCell ref="K37:L37"/>
    <mergeCell ref="K43:L43"/>
    <mergeCell ref="K35:L35"/>
    <mergeCell ref="K38:L38"/>
    <mergeCell ref="K39:L39"/>
    <mergeCell ref="K40:L40"/>
    <mergeCell ref="K41:L41"/>
    <mergeCell ref="K42:L42"/>
  </mergeCells>
  <dataValidations count="3">
    <dataValidation type="list" allowBlank="1" showInputMessage="1" showErrorMessage="1" sqref="C33:C52">
      <formula1>$C$96:$C$99</formula1>
    </dataValidation>
    <dataValidation type="list" allowBlank="1" showInputMessage="1" showErrorMessage="1" sqref="L10:L29">
      <formula1>$D$96:$D$102</formula1>
    </dataValidation>
    <dataValidation allowBlank="1" showInputMessage="1" showErrorMessage="1" promptTitle="Eligibility period" prompt="Must be within the eligibility period mentioned in the art. I.2.2 of the Grant Agreement / Specific Partnership Agreement  or its amendment  and art. 2.2 of the Grant Decision or its amendmend" sqref="H10:J29"/>
  </dataValidations>
  <printOptions horizontalCentered="1"/>
  <pageMargins left="0.23622047244094491" right="0.23622047244094491" top="0.74803149606299213" bottom="0.74803149606299213" header="0.31496062992125984" footer="0.31496062992125984"/>
  <pageSetup paperSize="9" scale="57" orientation="landscape" r:id="rId1"/>
  <headerFooter>
    <oddFooter>&amp;L&amp;D&amp;CPage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Sheet1!$A$4:$A$5</xm:f>
          </x14:formula1>
          <xm:sqref>K10:K29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59999389629810485"/>
  </sheetPr>
  <dimension ref="A2:AJ180"/>
  <sheetViews>
    <sheetView view="pageBreakPreview" zoomScaleNormal="100" zoomScaleSheetLayoutView="100" workbookViewId="0">
      <pane ySplit="10" topLeftCell="A11" activePane="bottomLeft" state="frozenSplit"/>
      <selection activeCell="A14" sqref="A14"/>
      <selection pane="bottomLeft" activeCell="H11" sqref="H11:H37"/>
    </sheetView>
  </sheetViews>
  <sheetFormatPr defaultColWidth="9.140625" defaultRowHeight="15" x14ac:dyDescent="0.25"/>
  <cols>
    <col min="1" max="1" width="9.140625" style="158"/>
    <col min="2" max="2" width="35" style="170" bestFit="1" customWidth="1"/>
    <col min="3" max="5" width="29.140625" style="170" customWidth="1"/>
    <col min="6" max="6" width="12.28515625" style="158" bestFit="1" customWidth="1"/>
    <col min="7" max="7" width="20.140625" style="176" customWidth="1"/>
    <col min="8" max="8" width="16" style="222" customWidth="1"/>
    <col min="9" max="9" width="18.7109375" style="223" customWidth="1"/>
    <col min="10" max="10" width="15.85546875" style="222" customWidth="1"/>
    <col min="11" max="11" width="13.42578125" style="158" customWidth="1"/>
    <col min="12" max="14" width="12.5703125" style="158" customWidth="1"/>
    <col min="15" max="15" width="12.5703125" style="158" hidden="1" customWidth="1"/>
    <col min="16" max="16" width="9.140625" style="158" hidden="1" customWidth="1"/>
    <col min="17" max="17" width="6.85546875" style="337" hidden="1" customWidth="1"/>
    <col min="18" max="18" width="6.85546875" style="158" hidden="1" customWidth="1"/>
    <col min="19" max="19" width="11.42578125" style="158" hidden="1" customWidth="1"/>
    <col min="20" max="20" width="10.28515625" style="158" hidden="1" customWidth="1"/>
    <col min="21" max="21" width="15.85546875" style="158" hidden="1" customWidth="1"/>
    <col min="22" max="29" width="14.85546875" style="158" hidden="1" customWidth="1"/>
    <col min="30" max="32" width="13.85546875" style="158" hidden="1" customWidth="1"/>
    <col min="33" max="36" width="13.140625" style="158" hidden="1" customWidth="1"/>
    <col min="37" max="16384" width="9.140625" style="158"/>
  </cols>
  <sheetData>
    <row r="2" spans="1:36" s="202" customFormat="1" x14ac:dyDescent="0.25">
      <c r="B2" s="160" t="s">
        <v>392</v>
      </c>
      <c r="C2" s="535" t="str">
        <f>'Overview - Financial Statement'!C8</f>
        <v>&lt;insert name of the beneficiary&gt;</v>
      </c>
      <c r="D2" s="535"/>
      <c r="E2" s="535"/>
      <c r="F2" s="535"/>
      <c r="G2" s="535"/>
      <c r="H2" s="535"/>
      <c r="L2" s="160"/>
      <c r="Q2" s="336"/>
      <c r="R2" s="203"/>
      <c r="U2" s="204" t="s">
        <v>196</v>
      </c>
      <c r="V2" s="204"/>
      <c r="W2" s="205"/>
      <c r="X2" s="204"/>
      <c r="Y2" s="204"/>
      <c r="AC2" s="204"/>
    </row>
    <row r="3" spans="1:36" s="202" customFormat="1" ht="15.75" thickBot="1" x14ac:dyDescent="0.3">
      <c r="B3" s="160" t="s">
        <v>1</v>
      </c>
      <c r="C3" s="535" t="str">
        <f>'Overview - Financial Statement'!B9</f>
        <v>&lt;insert title of the project&gt;</v>
      </c>
      <c r="D3" s="535"/>
      <c r="E3" s="535"/>
      <c r="F3" s="535"/>
      <c r="G3" s="535"/>
      <c r="H3" s="535"/>
      <c r="Q3" s="336"/>
      <c r="R3" s="206"/>
      <c r="S3" s="207"/>
      <c r="T3" s="207"/>
      <c r="U3" s="208" t="s">
        <v>197</v>
      </c>
      <c r="V3" s="311" t="str">
        <f>'Overview - Financial Statement'!$A$38</f>
        <v>EUR</v>
      </c>
      <c r="W3" s="345">
        <f>'Overview - Financial Statement'!$A$39</f>
        <v>0</v>
      </c>
      <c r="X3" s="345">
        <f>'Overview - Financial Statement'!$A$40</f>
        <v>0</v>
      </c>
      <c r="Y3" s="345">
        <f>'Overview - Financial Statement'!$A$41</f>
        <v>0</v>
      </c>
      <c r="Z3" s="345">
        <f>'Overview - Financial Statement'!$A$42</f>
        <v>0</v>
      </c>
      <c r="AA3" s="345">
        <f>'Overview - Financial Statement'!$A$43</f>
        <v>0</v>
      </c>
      <c r="AB3" s="345">
        <f>'Overview - Financial Statement'!$A$44</f>
        <v>0</v>
      </c>
      <c r="AC3" s="345">
        <f>'Overview - Financial Statement'!$A$45</f>
        <v>0</v>
      </c>
      <c r="AD3" s="345">
        <f>'Overview - Financial Statement'!$A$46</f>
        <v>0</v>
      </c>
      <c r="AE3" s="345">
        <f>'Overview - Financial Statement'!$A$47</f>
        <v>0</v>
      </c>
      <c r="AF3" s="345">
        <f>'Overview - Financial Statement'!$A$48</f>
        <v>0</v>
      </c>
      <c r="AG3" s="345">
        <f>'Overview - Financial Statement'!$A$49</f>
        <v>0</v>
      </c>
      <c r="AH3" s="345">
        <f>'Overview - Financial Statement'!$A$50</f>
        <v>0</v>
      </c>
      <c r="AI3" s="345">
        <f>'Overview - Financial Statement'!$A$51</f>
        <v>0</v>
      </c>
      <c r="AJ3" s="345">
        <f>'Overview - Financial Statement'!$A$52</f>
        <v>0</v>
      </c>
    </row>
    <row r="4" spans="1:36" s="207" customFormat="1" ht="15.75" thickBot="1" x14ac:dyDescent="0.3">
      <c r="B4" s="160" t="s">
        <v>0</v>
      </c>
      <c r="C4" s="209" t="str">
        <f>'Overview - Financial Statement'!B10</f>
        <v>&lt;insert agreement number&gt;</v>
      </c>
      <c r="D4" s="210" t="s">
        <v>27</v>
      </c>
      <c r="E4" s="211">
        <f>'Overview - Financial Statement'!H10</f>
        <v>0</v>
      </c>
      <c r="F4" s="212" t="s">
        <v>4</v>
      </c>
      <c r="G4" s="536">
        <f>'Overview - Financial Statement'!J10</f>
        <v>0</v>
      </c>
      <c r="H4" s="536"/>
      <c r="I4" s="213"/>
      <c r="J4" s="206"/>
      <c r="K4" s="537" t="s">
        <v>417</v>
      </c>
      <c r="L4" s="538"/>
      <c r="M4" s="538"/>
      <c r="N4" s="539"/>
      <c r="Q4" s="337"/>
      <c r="R4" s="206"/>
      <c r="U4" s="208" t="s">
        <v>198</v>
      </c>
      <c r="V4" s="214">
        <v>1</v>
      </c>
      <c r="W4" s="215"/>
      <c r="X4" s="215"/>
      <c r="Y4" s="216"/>
      <c r="Z4" s="216"/>
      <c r="AA4" s="216"/>
      <c r="AB4" s="215"/>
      <c r="AC4" s="216"/>
      <c r="AD4" s="216"/>
      <c r="AE4" s="216"/>
      <c r="AF4" s="216"/>
      <c r="AG4" s="216"/>
      <c r="AH4" s="216"/>
      <c r="AI4" s="216"/>
      <c r="AJ4" s="216"/>
    </row>
    <row r="5" spans="1:36" s="207" customFormat="1" x14ac:dyDescent="0.25">
      <c r="B5" s="160"/>
      <c r="C5" s="217"/>
      <c r="D5" s="160"/>
      <c r="E5" s="218"/>
      <c r="F5" s="219"/>
      <c r="G5" s="204"/>
      <c r="H5" s="219"/>
      <c r="I5" s="213"/>
      <c r="J5" s="206"/>
      <c r="L5" s="220"/>
      <c r="M5" s="220"/>
      <c r="N5" s="220"/>
      <c r="O5" s="220"/>
      <c r="Q5" s="337"/>
      <c r="U5" s="208" t="s">
        <v>486</v>
      </c>
      <c r="V5" s="313">
        <f>'Overview - Financial Statement'!$B$38</f>
        <v>1</v>
      </c>
      <c r="W5" s="313">
        <f>'Overview - Financial Statement'!$B$39</f>
        <v>0</v>
      </c>
      <c r="X5" s="313">
        <f>'Overview - Financial Statement'!$B$40</f>
        <v>0</v>
      </c>
      <c r="Y5" s="313">
        <f>'Overview - Financial Statement'!$B$41</f>
        <v>0</v>
      </c>
      <c r="Z5" s="313">
        <f>'Overview - Financial Statement'!$B$42</f>
        <v>0</v>
      </c>
      <c r="AA5" s="313">
        <f>'Overview - Financial Statement'!$B$43</f>
        <v>0</v>
      </c>
      <c r="AB5" s="313">
        <f>'Overview - Financial Statement'!$B$44</f>
        <v>0</v>
      </c>
      <c r="AC5" s="313">
        <f>'Overview - Financial Statement'!$B$45</f>
        <v>0</v>
      </c>
      <c r="AD5" s="313">
        <f>'Overview - Financial Statement'!$B$46</f>
        <v>0</v>
      </c>
      <c r="AE5" s="313">
        <f>'Overview - Financial Statement'!$B$47</f>
        <v>0</v>
      </c>
      <c r="AF5" s="313">
        <f>'Overview - Financial Statement'!$B$48</f>
        <v>0</v>
      </c>
      <c r="AG5" s="313">
        <f>'Overview - Financial Statement'!$B$49</f>
        <v>0</v>
      </c>
      <c r="AH5" s="313">
        <f>'Overview - Financial Statement'!$B$50</f>
        <v>0</v>
      </c>
      <c r="AI5" s="313">
        <f>'Overview - Financial Statement'!$B$51</f>
        <v>0</v>
      </c>
      <c r="AJ5" s="313">
        <f>'Overview - Financial Statement'!$B$52</f>
        <v>0</v>
      </c>
    </row>
    <row r="6" spans="1:36" x14ac:dyDescent="0.25">
      <c r="A6" s="164" t="s">
        <v>5</v>
      </c>
      <c r="G6" s="158"/>
      <c r="H6" s="158"/>
      <c r="I6" s="158"/>
      <c r="J6" s="158"/>
    </row>
    <row r="7" spans="1:36" ht="30" customHeight="1" thickBot="1" x14ac:dyDescent="0.3">
      <c r="A7" s="501" t="s">
        <v>382</v>
      </c>
      <c r="B7" s="501"/>
      <c r="C7" s="501"/>
      <c r="D7" s="501"/>
      <c r="E7" s="501"/>
      <c r="F7" s="501"/>
      <c r="G7" s="501"/>
      <c r="H7" s="501"/>
      <c r="I7" s="221"/>
      <c r="J7" s="221"/>
      <c r="K7" s="221"/>
    </row>
    <row r="8" spans="1:36" ht="15.75" thickBot="1" x14ac:dyDescent="0.3">
      <c r="K8" s="540" t="s">
        <v>26</v>
      </c>
      <c r="L8" s="541"/>
      <c r="M8" s="541"/>
      <c r="N8" s="542"/>
      <c r="U8" s="224" t="s">
        <v>200</v>
      </c>
      <c r="V8" s="225" t="s">
        <v>200</v>
      </c>
      <c r="W8" s="224" t="s">
        <v>200</v>
      </c>
      <c r="X8" s="225" t="s">
        <v>200</v>
      </c>
      <c r="Y8" s="224" t="s">
        <v>200</v>
      </c>
      <c r="Z8" s="225" t="s">
        <v>200</v>
      </c>
      <c r="AA8" s="224" t="s">
        <v>200</v>
      </c>
      <c r="AB8" s="226" t="s">
        <v>200</v>
      </c>
    </row>
    <row r="9" spans="1:36" ht="24" thickBot="1" x14ac:dyDescent="0.3">
      <c r="A9" s="227" t="s">
        <v>516</v>
      </c>
      <c r="K9" s="228">
        <f>SUM(K11:K37)</f>
        <v>0</v>
      </c>
      <c r="L9" s="228">
        <f>SUM(L11:L37)</f>
        <v>0</v>
      </c>
      <c r="M9" s="228">
        <f>SUM(M11:M37)</f>
        <v>0</v>
      </c>
      <c r="N9" s="229">
        <f>SUM(N11:N37)</f>
        <v>0</v>
      </c>
      <c r="U9" s="230">
        <f>SUM(U11:U1037)</f>
        <v>0</v>
      </c>
      <c r="V9" s="230">
        <f t="shared" ref="V9:AB9" si="0">SUM(V11:V1037)</f>
        <v>0</v>
      </c>
      <c r="W9" s="230">
        <f>SUM(W11:W1037)</f>
        <v>0</v>
      </c>
      <c r="X9" s="230">
        <f t="shared" si="0"/>
        <v>0</v>
      </c>
      <c r="Y9" s="230">
        <f t="shared" si="0"/>
        <v>0</v>
      </c>
      <c r="Z9" s="230">
        <f t="shared" si="0"/>
        <v>0</v>
      </c>
      <c r="AA9" s="230">
        <f t="shared" si="0"/>
        <v>0</v>
      </c>
      <c r="AB9" s="230">
        <f t="shared" si="0"/>
        <v>0</v>
      </c>
    </row>
    <row r="10" spans="1:36" s="236" customFormat="1" ht="95.25" thickBot="1" x14ac:dyDescent="0.3">
      <c r="A10" s="231" t="s">
        <v>44</v>
      </c>
      <c r="B10" s="232" t="s">
        <v>482</v>
      </c>
      <c r="C10" s="232" t="s">
        <v>429</v>
      </c>
      <c r="D10" s="232" t="s">
        <v>483</v>
      </c>
      <c r="E10" s="232" t="s">
        <v>533</v>
      </c>
      <c r="F10" s="232" t="s">
        <v>41</v>
      </c>
      <c r="G10" s="233" t="s">
        <v>30</v>
      </c>
      <c r="H10" s="234" t="s">
        <v>31</v>
      </c>
      <c r="I10" s="235" t="s">
        <v>28</v>
      </c>
      <c r="K10" s="237" t="s">
        <v>391</v>
      </c>
      <c r="L10" s="237" t="s">
        <v>12</v>
      </c>
      <c r="M10" s="237" t="s">
        <v>45</v>
      </c>
      <c r="N10" s="238" t="s">
        <v>46</v>
      </c>
      <c r="P10" s="534"/>
      <c r="Q10" s="534"/>
      <c r="S10" s="147" t="s">
        <v>193</v>
      </c>
      <c r="T10" s="147" t="s">
        <v>194</v>
      </c>
      <c r="U10" s="139" t="s">
        <v>396</v>
      </c>
      <c r="V10" s="147" t="s">
        <v>397</v>
      </c>
      <c r="W10" s="139" t="s">
        <v>398</v>
      </c>
      <c r="X10" s="147" t="s">
        <v>399</v>
      </c>
      <c r="Y10" s="139" t="s">
        <v>400</v>
      </c>
      <c r="Z10" s="147" t="s">
        <v>401</v>
      </c>
      <c r="AA10" s="139" t="s">
        <v>402</v>
      </c>
      <c r="AB10" s="335" t="s">
        <v>403</v>
      </c>
    </row>
    <row r="11" spans="1:36" ht="15" customHeight="1" x14ac:dyDescent="0.25">
      <c r="A11" s="239">
        <v>1</v>
      </c>
      <c r="B11" s="153"/>
      <c r="C11" s="153"/>
      <c r="D11" s="153"/>
      <c r="E11" s="154"/>
      <c r="F11" s="155"/>
      <c r="G11" s="156">
        <v>0</v>
      </c>
      <c r="H11" s="310">
        <f>IF(F11="",0,VLOOKUP(F11,'Overview - Financial Statement'!$A$38:$B$52,2,FALSE))</f>
        <v>0</v>
      </c>
      <c r="I11" s="246">
        <f>IF(G11=0,0,G11/H11)</f>
        <v>0</v>
      </c>
      <c r="J11" s="158"/>
      <c r="K11" s="240">
        <f t="shared" ref="K11:K35" si="1">IF($B11="Self-financing beneficiary",$I11,0)</f>
        <v>0</v>
      </c>
      <c r="L11" s="240">
        <f t="shared" ref="L11:L35" si="2">IF($B11="Income generated by the project",$I11,0)</f>
        <v>0</v>
      </c>
      <c r="M11" s="240">
        <f t="shared" ref="M11:M35" si="3">IF($B11="Contributions from public sources",$I11,0)</f>
        <v>0</v>
      </c>
      <c r="N11" s="240">
        <f t="shared" ref="N11:N35" si="4">IF($B11="Contributions from private sources",$I11,0)</f>
        <v>0</v>
      </c>
      <c r="P11" s="241"/>
      <c r="Q11" s="340"/>
      <c r="S11" s="176" t="str">
        <f>IF(F11="","",F11)</f>
        <v/>
      </c>
      <c r="T11" s="158" t="str">
        <f>IF(F11="","",IF(HLOOKUP(F11,$V$3:$AJ$4,2,FALSE)="",H11,IF(H11&lt;&gt;HLOOKUP(F11,$V$3:$AJ$4,2,FALSE),HLOOKUP(F11,$V$3:$AJ$4,2,FALSE),H11)))</f>
        <v/>
      </c>
      <c r="U11" s="242">
        <f>IF($B11="Self-financing beneficiary",G11/$T11,0)</f>
        <v>0</v>
      </c>
      <c r="V11" s="242">
        <f>IF($B11="Self-financing beneficiary",U11-$I11,0)</f>
        <v>0</v>
      </c>
      <c r="W11" s="242">
        <f>IF($B11="Income generated by the project",G11/$T11,0)</f>
        <v>0</v>
      </c>
      <c r="X11" s="242">
        <f>IF($B11="Income generated by the project",W11-$I11,0)</f>
        <v>0</v>
      </c>
      <c r="Y11" s="242">
        <f>IF($B11="Contributions from public sources",G11/$T11,0)</f>
        <v>0</v>
      </c>
      <c r="Z11" s="242">
        <f>IF($B11="Contributions from public sources",Y11-$I11,0)</f>
        <v>0</v>
      </c>
      <c r="AA11" s="242">
        <f>IF($B11="Contributions from private sources",$G11/$T11,0)</f>
        <v>0</v>
      </c>
      <c r="AB11" s="242">
        <f>IF($B11="Contributions from private sources",AA11-$I11,0)</f>
        <v>0</v>
      </c>
    </row>
    <row r="12" spans="1:36" ht="15" customHeight="1" x14ac:dyDescent="0.25">
      <c r="A12" s="243">
        <v>2</v>
      </c>
      <c r="B12" s="157"/>
      <c r="C12" s="157"/>
      <c r="D12" s="157"/>
      <c r="E12" s="154"/>
      <c r="F12" s="155"/>
      <c r="G12" s="156">
        <v>0</v>
      </c>
      <c r="H12" s="310">
        <f>IF(F12="",0,VLOOKUP(F12,'Overview - Financial Statement'!$A$38:$B$52,2,FALSE))</f>
        <v>0</v>
      </c>
      <c r="I12" s="246">
        <f t="shared" ref="I12:I37" si="5">IF(G12=0,0,G12/H12)</f>
        <v>0</v>
      </c>
      <c r="J12" s="158"/>
      <c r="K12" s="240">
        <f t="shared" si="1"/>
        <v>0</v>
      </c>
      <c r="L12" s="240">
        <f t="shared" si="2"/>
        <v>0</v>
      </c>
      <c r="M12" s="244">
        <f t="shared" si="3"/>
        <v>0</v>
      </c>
      <c r="N12" s="244">
        <f t="shared" si="4"/>
        <v>0</v>
      </c>
      <c r="P12" s="10"/>
      <c r="Q12" s="340"/>
      <c r="S12" s="176" t="str">
        <f t="shared" ref="S12:S37" si="6">IF(F12="","",F12)</f>
        <v/>
      </c>
      <c r="T12" s="158" t="str">
        <f t="shared" ref="T12:T37" si="7">IF(F12="","",IF(HLOOKUP(F12,$V$3:$AJ$4,2,FALSE)="",H12,IF(H12&lt;&gt;HLOOKUP(F12,$V$3:$AJ$4,2,FALSE),HLOOKUP(F12,$V$3:$AJ$4,2,FALSE),H12)))</f>
        <v/>
      </c>
      <c r="U12" s="242">
        <f t="shared" ref="U12:U37" si="8">IF($B12="Self-financing beneficiary",G12/$T12,0)</f>
        <v>0</v>
      </c>
      <c r="V12" s="242">
        <f t="shared" ref="V12:V37" si="9">IF($B12="Self-financing beneficiary",U12-$I12,0)</f>
        <v>0</v>
      </c>
      <c r="W12" s="242">
        <f t="shared" ref="W12:W37" si="10">IF($B12="Income generated by the project",G12/$T12,0)</f>
        <v>0</v>
      </c>
      <c r="X12" s="242">
        <f t="shared" ref="X12:X37" si="11">IF($B12="Income generated by the project",W12-$I12,0)</f>
        <v>0</v>
      </c>
      <c r="Y12" s="242">
        <f t="shared" ref="Y12:Y37" si="12">IF($B12="Contributions from public sources",G12/$T12,0)</f>
        <v>0</v>
      </c>
      <c r="Z12" s="242">
        <f t="shared" ref="Z12:Z37" si="13">IF($B12="Contributions from public sources",Y12-$I12,0)</f>
        <v>0</v>
      </c>
      <c r="AA12" s="242">
        <f t="shared" ref="AA12:AA37" si="14">IF($B12="Contributions from private sources",$G12/$T12,0)</f>
        <v>0</v>
      </c>
      <c r="AB12" s="242">
        <f t="shared" ref="AB12:AB37" si="15">IF($B12="Contributions from private sources",AA12-$I12,0)</f>
        <v>0</v>
      </c>
    </row>
    <row r="13" spans="1:36" x14ac:dyDescent="0.25">
      <c r="A13" s="243">
        <v>3</v>
      </c>
      <c r="B13" s="157"/>
      <c r="C13" s="157"/>
      <c r="D13" s="157"/>
      <c r="E13" s="154"/>
      <c r="F13" s="155"/>
      <c r="G13" s="156">
        <v>0</v>
      </c>
      <c r="H13" s="310">
        <f>IF(F13="",0,VLOOKUP(F13,'Overview - Financial Statement'!$A$38:$B$52,2,FALSE))</f>
        <v>0</v>
      </c>
      <c r="I13" s="246">
        <f t="shared" si="5"/>
        <v>0</v>
      </c>
      <c r="J13" s="158"/>
      <c r="K13" s="240">
        <f t="shared" si="1"/>
        <v>0</v>
      </c>
      <c r="L13" s="240">
        <f t="shared" si="2"/>
        <v>0</v>
      </c>
      <c r="M13" s="244">
        <f t="shared" si="3"/>
        <v>0</v>
      </c>
      <c r="N13" s="244">
        <f t="shared" si="4"/>
        <v>0</v>
      </c>
      <c r="P13" s="241"/>
      <c r="Q13" s="340"/>
      <c r="S13" s="176" t="str">
        <f t="shared" si="6"/>
        <v/>
      </c>
      <c r="T13" s="158" t="str">
        <f t="shared" si="7"/>
        <v/>
      </c>
      <c r="U13" s="242">
        <f t="shared" si="8"/>
        <v>0</v>
      </c>
      <c r="V13" s="242">
        <f t="shared" si="9"/>
        <v>0</v>
      </c>
      <c r="W13" s="242">
        <f t="shared" si="10"/>
        <v>0</v>
      </c>
      <c r="X13" s="242">
        <f t="shared" si="11"/>
        <v>0</v>
      </c>
      <c r="Y13" s="242">
        <f t="shared" si="12"/>
        <v>0</v>
      </c>
      <c r="Z13" s="242">
        <f t="shared" si="13"/>
        <v>0</v>
      </c>
      <c r="AA13" s="242">
        <f t="shared" si="14"/>
        <v>0</v>
      </c>
      <c r="AB13" s="242">
        <f t="shared" si="15"/>
        <v>0</v>
      </c>
    </row>
    <row r="14" spans="1:36" x14ac:dyDescent="0.25">
      <c r="A14" s="243">
        <v>4</v>
      </c>
      <c r="B14" s="157"/>
      <c r="C14" s="157"/>
      <c r="D14" s="157"/>
      <c r="E14" s="154"/>
      <c r="F14" s="155"/>
      <c r="G14" s="156">
        <v>0</v>
      </c>
      <c r="H14" s="310">
        <f>IF(F14="",0,VLOOKUP(F14,'Overview - Financial Statement'!$A$38:$B$52,2,FALSE))</f>
        <v>0</v>
      </c>
      <c r="I14" s="246">
        <f t="shared" si="5"/>
        <v>0</v>
      </c>
      <c r="J14" s="158"/>
      <c r="K14" s="240">
        <f t="shared" si="1"/>
        <v>0</v>
      </c>
      <c r="L14" s="240">
        <f t="shared" si="2"/>
        <v>0</v>
      </c>
      <c r="M14" s="244">
        <f t="shared" si="3"/>
        <v>0</v>
      </c>
      <c r="N14" s="244">
        <f t="shared" si="4"/>
        <v>0</v>
      </c>
      <c r="P14" s="10"/>
      <c r="Q14" s="340"/>
      <c r="S14" s="176" t="str">
        <f t="shared" si="6"/>
        <v/>
      </c>
      <c r="T14" s="158" t="str">
        <f t="shared" si="7"/>
        <v/>
      </c>
      <c r="U14" s="242">
        <f t="shared" si="8"/>
        <v>0</v>
      </c>
      <c r="V14" s="242">
        <f t="shared" si="9"/>
        <v>0</v>
      </c>
      <c r="W14" s="242">
        <f t="shared" si="10"/>
        <v>0</v>
      </c>
      <c r="X14" s="242">
        <f t="shared" si="11"/>
        <v>0</v>
      </c>
      <c r="Y14" s="242">
        <f t="shared" si="12"/>
        <v>0</v>
      </c>
      <c r="Z14" s="242">
        <f t="shared" si="13"/>
        <v>0</v>
      </c>
      <c r="AA14" s="242">
        <f t="shared" si="14"/>
        <v>0</v>
      </c>
      <c r="AB14" s="242">
        <f t="shared" si="15"/>
        <v>0</v>
      </c>
    </row>
    <row r="15" spans="1:36" x14ac:dyDescent="0.25">
      <c r="A15" s="243">
        <v>5</v>
      </c>
      <c r="B15" s="157"/>
      <c r="C15" s="157"/>
      <c r="D15" s="157"/>
      <c r="E15" s="154"/>
      <c r="F15" s="155"/>
      <c r="G15" s="156">
        <v>0</v>
      </c>
      <c r="H15" s="310">
        <f>IF(F15="",0,VLOOKUP(F15,'Overview - Financial Statement'!$A$38:$B$52,2,FALSE))</f>
        <v>0</v>
      </c>
      <c r="I15" s="246">
        <f t="shared" si="5"/>
        <v>0</v>
      </c>
      <c r="J15" s="158"/>
      <c r="K15" s="240">
        <f t="shared" si="1"/>
        <v>0</v>
      </c>
      <c r="L15" s="240">
        <f t="shared" si="2"/>
        <v>0</v>
      </c>
      <c r="M15" s="244">
        <f t="shared" si="3"/>
        <v>0</v>
      </c>
      <c r="N15" s="244">
        <f t="shared" si="4"/>
        <v>0</v>
      </c>
      <c r="P15" s="10"/>
      <c r="Q15" s="340"/>
      <c r="S15" s="176" t="str">
        <f t="shared" si="6"/>
        <v/>
      </c>
      <c r="T15" s="158" t="str">
        <f t="shared" si="7"/>
        <v/>
      </c>
      <c r="U15" s="242">
        <f t="shared" si="8"/>
        <v>0</v>
      </c>
      <c r="V15" s="242">
        <f t="shared" si="9"/>
        <v>0</v>
      </c>
      <c r="W15" s="242">
        <f t="shared" si="10"/>
        <v>0</v>
      </c>
      <c r="X15" s="242">
        <f t="shared" si="11"/>
        <v>0</v>
      </c>
      <c r="Y15" s="242">
        <f t="shared" si="12"/>
        <v>0</v>
      </c>
      <c r="Z15" s="242">
        <f t="shared" si="13"/>
        <v>0</v>
      </c>
      <c r="AA15" s="242">
        <f t="shared" si="14"/>
        <v>0</v>
      </c>
      <c r="AB15" s="242">
        <f t="shared" si="15"/>
        <v>0</v>
      </c>
    </row>
    <row r="16" spans="1:36" x14ac:dyDescent="0.25">
      <c r="A16" s="243">
        <v>6</v>
      </c>
      <c r="B16" s="157"/>
      <c r="C16" s="157"/>
      <c r="D16" s="157"/>
      <c r="E16" s="154"/>
      <c r="F16" s="155"/>
      <c r="G16" s="156">
        <v>0</v>
      </c>
      <c r="H16" s="310">
        <f>IF(F16="",0,VLOOKUP(F16,'Overview - Financial Statement'!$A$38:$B$52,2,FALSE))</f>
        <v>0</v>
      </c>
      <c r="I16" s="246">
        <f t="shared" si="5"/>
        <v>0</v>
      </c>
      <c r="J16" s="158"/>
      <c r="K16" s="240">
        <f t="shared" si="1"/>
        <v>0</v>
      </c>
      <c r="L16" s="240">
        <f t="shared" si="2"/>
        <v>0</v>
      </c>
      <c r="M16" s="244">
        <f t="shared" si="3"/>
        <v>0</v>
      </c>
      <c r="N16" s="244">
        <f t="shared" si="4"/>
        <v>0</v>
      </c>
      <c r="P16" s="10"/>
      <c r="Q16" s="340"/>
      <c r="S16" s="176" t="str">
        <f t="shared" si="6"/>
        <v/>
      </c>
      <c r="T16" s="158" t="str">
        <f t="shared" si="7"/>
        <v/>
      </c>
      <c r="U16" s="242">
        <f t="shared" si="8"/>
        <v>0</v>
      </c>
      <c r="V16" s="242">
        <f t="shared" si="9"/>
        <v>0</v>
      </c>
      <c r="W16" s="242">
        <f t="shared" si="10"/>
        <v>0</v>
      </c>
      <c r="X16" s="242">
        <f t="shared" si="11"/>
        <v>0</v>
      </c>
      <c r="Y16" s="242">
        <f t="shared" si="12"/>
        <v>0</v>
      </c>
      <c r="Z16" s="242">
        <f t="shared" si="13"/>
        <v>0</v>
      </c>
      <c r="AA16" s="242">
        <f t="shared" si="14"/>
        <v>0</v>
      </c>
      <c r="AB16" s="242">
        <f t="shared" si="15"/>
        <v>0</v>
      </c>
    </row>
    <row r="17" spans="1:28" x14ac:dyDescent="0.25">
      <c r="A17" s="243">
        <v>7</v>
      </c>
      <c r="B17" s="157"/>
      <c r="C17" s="157"/>
      <c r="D17" s="157"/>
      <c r="E17" s="154"/>
      <c r="F17" s="155"/>
      <c r="G17" s="156">
        <v>0</v>
      </c>
      <c r="H17" s="310">
        <f>IF(F17="",0,VLOOKUP(F17,'Overview - Financial Statement'!$A$38:$B$52,2,FALSE))</f>
        <v>0</v>
      </c>
      <c r="I17" s="246">
        <f t="shared" si="5"/>
        <v>0</v>
      </c>
      <c r="J17" s="158"/>
      <c r="K17" s="240">
        <f t="shared" si="1"/>
        <v>0</v>
      </c>
      <c r="L17" s="240">
        <f t="shared" si="2"/>
        <v>0</v>
      </c>
      <c r="M17" s="244">
        <f t="shared" si="3"/>
        <v>0</v>
      </c>
      <c r="N17" s="244">
        <f t="shared" si="4"/>
        <v>0</v>
      </c>
      <c r="P17" s="10"/>
      <c r="Q17" s="340"/>
      <c r="S17" s="176" t="str">
        <f t="shared" si="6"/>
        <v/>
      </c>
      <c r="T17" s="158" t="str">
        <f t="shared" si="7"/>
        <v/>
      </c>
      <c r="U17" s="242">
        <f t="shared" si="8"/>
        <v>0</v>
      </c>
      <c r="V17" s="242">
        <f t="shared" si="9"/>
        <v>0</v>
      </c>
      <c r="W17" s="242">
        <f t="shared" si="10"/>
        <v>0</v>
      </c>
      <c r="X17" s="242">
        <f t="shared" si="11"/>
        <v>0</v>
      </c>
      <c r="Y17" s="242">
        <f t="shared" si="12"/>
        <v>0</v>
      </c>
      <c r="Z17" s="242">
        <f t="shared" si="13"/>
        <v>0</v>
      </c>
      <c r="AA17" s="242">
        <f t="shared" si="14"/>
        <v>0</v>
      </c>
      <c r="AB17" s="242">
        <f t="shared" si="15"/>
        <v>0</v>
      </c>
    </row>
    <row r="18" spans="1:28" x14ac:dyDescent="0.25">
      <c r="A18" s="243">
        <v>8</v>
      </c>
      <c r="B18" s="157"/>
      <c r="C18" s="157"/>
      <c r="D18" s="157"/>
      <c r="E18" s="154"/>
      <c r="F18" s="155"/>
      <c r="G18" s="156">
        <v>0</v>
      </c>
      <c r="H18" s="310">
        <f>IF(F18="",0,VLOOKUP(F18,'Overview - Financial Statement'!$A$38:$B$52,2,FALSE))</f>
        <v>0</v>
      </c>
      <c r="I18" s="246">
        <f t="shared" si="5"/>
        <v>0</v>
      </c>
      <c r="J18" s="158"/>
      <c r="K18" s="240">
        <f t="shared" si="1"/>
        <v>0</v>
      </c>
      <c r="L18" s="240">
        <f t="shared" si="2"/>
        <v>0</v>
      </c>
      <c r="M18" s="244">
        <f t="shared" si="3"/>
        <v>0</v>
      </c>
      <c r="N18" s="244">
        <f t="shared" si="4"/>
        <v>0</v>
      </c>
      <c r="P18" s="10"/>
      <c r="Q18" s="340"/>
      <c r="S18" s="176" t="str">
        <f t="shared" si="6"/>
        <v/>
      </c>
      <c r="T18" s="158" t="str">
        <f t="shared" si="7"/>
        <v/>
      </c>
      <c r="U18" s="242">
        <f t="shared" si="8"/>
        <v>0</v>
      </c>
      <c r="V18" s="242">
        <f t="shared" si="9"/>
        <v>0</v>
      </c>
      <c r="W18" s="242">
        <f t="shared" si="10"/>
        <v>0</v>
      </c>
      <c r="X18" s="242">
        <f t="shared" si="11"/>
        <v>0</v>
      </c>
      <c r="Y18" s="242">
        <f t="shared" si="12"/>
        <v>0</v>
      </c>
      <c r="Z18" s="242">
        <f t="shared" si="13"/>
        <v>0</v>
      </c>
      <c r="AA18" s="242">
        <f t="shared" si="14"/>
        <v>0</v>
      </c>
      <c r="AB18" s="242">
        <f t="shared" si="15"/>
        <v>0</v>
      </c>
    </row>
    <row r="19" spans="1:28" x14ac:dyDescent="0.25">
      <c r="A19" s="243">
        <v>9</v>
      </c>
      <c r="B19" s="157"/>
      <c r="C19" s="157"/>
      <c r="D19" s="157"/>
      <c r="E19" s="154"/>
      <c r="F19" s="155"/>
      <c r="G19" s="156">
        <v>0</v>
      </c>
      <c r="H19" s="310">
        <f>IF(F19="",0,VLOOKUP(F19,'Overview - Financial Statement'!$A$38:$B$52,2,FALSE))</f>
        <v>0</v>
      </c>
      <c r="I19" s="246">
        <f t="shared" si="5"/>
        <v>0</v>
      </c>
      <c r="J19" s="158"/>
      <c r="K19" s="240">
        <f t="shared" si="1"/>
        <v>0</v>
      </c>
      <c r="L19" s="240">
        <f t="shared" si="2"/>
        <v>0</v>
      </c>
      <c r="M19" s="244">
        <f t="shared" si="3"/>
        <v>0</v>
      </c>
      <c r="N19" s="244">
        <f t="shared" si="4"/>
        <v>0</v>
      </c>
      <c r="P19" s="10"/>
      <c r="Q19" s="340"/>
      <c r="S19" s="176" t="str">
        <f t="shared" si="6"/>
        <v/>
      </c>
      <c r="T19" s="158" t="str">
        <f t="shared" si="7"/>
        <v/>
      </c>
      <c r="U19" s="242">
        <f t="shared" si="8"/>
        <v>0</v>
      </c>
      <c r="V19" s="242">
        <f t="shared" si="9"/>
        <v>0</v>
      </c>
      <c r="W19" s="242">
        <f t="shared" si="10"/>
        <v>0</v>
      </c>
      <c r="X19" s="242">
        <f t="shared" si="11"/>
        <v>0</v>
      </c>
      <c r="Y19" s="242">
        <f t="shared" si="12"/>
        <v>0</v>
      </c>
      <c r="Z19" s="242">
        <f t="shared" si="13"/>
        <v>0</v>
      </c>
      <c r="AA19" s="242">
        <f t="shared" si="14"/>
        <v>0</v>
      </c>
      <c r="AB19" s="242">
        <f t="shared" si="15"/>
        <v>0</v>
      </c>
    </row>
    <row r="20" spans="1:28" x14ac:dyDescent="0.25">
      <c r="A20" s="243">
        <v>10</v>
      </c>
      <c r="B20" s="157"/>
      <c r="C20" s="157"/>
      <c r="D20" s="157"/>
      <c r="E20" s="154"/>
      <c r="F20" s="155"/>
      <c r="G20" s="156">
        <v>0</v>
      </c>
      <c r="H20" s="310">
        <f>IF(F20="",0,VLOOKUP(F20,'Overview - Financial Statement'!$A$38:$B$52,2,FALSE))</f>
        <v>0</v>
      </c>
      <c r="I20" s="246">
        <f t="shared" si="5"/>
        <v>0</v>
      </c>
      <c r="J20" s="158"/>
      <c r="K20" s="240">
        <f t="shared" si="1"/>
        <v>0</v>
      </c>
      <c r="L20" s="240">
        <f t="shared" si="2"/>
        <v>0</v>
      </c>
      <c r="M20" s="244">
        <f t="shared" si="3"/>
        <v>0</v>
      </c>
      <c r="N20" s="244">
        <f t="shared" si="4"/>
        <v>0</v>
      </c>
      <c r="P20" s="10"/>
      <c r="Q20" s="340"/>
      <c r="S20" s="176" t="str">
        <f t="shared" si="6"/>
        <v/>
      </c>
      <c r="T20" s="158" t="str">
        <f t="shared" si="7"/>
        <v/>
      </c>
      <c r="U20" s="242">
        <f t="shared" si="8"/>
        <v>0</v>
      </c>
      <c r="V20" s="242">
        <f t="shared" si="9"/>
        <v>0</v>
      </c>
      <c r="W20" s="242">
        <f t="shared" si="10"/>
        <v>0</v>
      </c>
      <c r="X20" s="242">
        <f t="shared" si="11"/>
        <v>0</v>
      </c>
      <c r="Y20" s="242">
        <f t="shared" si="12"/>
        <v>0</v>
      </c>
      <c r="Z20" s="242">
        <f t="shared" si="13"/>
        <v>0</v>
      </c>
      <c r="AA20" s="242">
        <f t="shared" si="14"/>
        <v>0</v>
      </c>
      <c r="AB20" s="242">
        <f t="shared" si="15"/>
        <v>0</v>
      </c>
    </row>
    <row r="21" spans="1:28" x14ac:dyDescent="0.25">
      <c r="A21" s="243">
        <v>11</v>
      </c>
      <c r="B21" s="157"/>
      <c r="C21" s="157"/>
      <c r="D21" s="157"/>
      <c r="E21" s="154"/>
      <c r="F21" s="155"/>
      <c r="G21" s="156">
        <v>0</v>
      </c>
      <c r="H21" s="310">
        <f>IF(F21="",0,VLOOKUP(F21,'Overview - Financial Statement'!$A$38:$B$52,2,FALSE))</f>
        <v>0</v>
      </c>
      <c r="I21" s="246">
        <f t="shared" si="5"/>
        <v>0</v>
      </c>
      <c r="J21" s="158"/>
      <c r="K21" s="240">
        <f t="shared" si="1"/>
        <v>0</v>
      </c>
      <c r="L21" s="240">
        <f t="shared" si="2"/>
        <v>0</v>
      </c>
      <c r="M21" s="244">
        <f t="shared" si="3"/>
        <v>0</v>
      </c>
      <c r="N21" s="244">
        <f t="shared" si="4"/>
        <v>0</v>
      </c>
      <c r="P21" s="10"/>
      <c r="Q21" s="340"/>
      <c r="S21" s="176" t="str">
        <f t="shared" si="6"/>
        <v/>
      </c>
      <c r="T21" s="158" t="str">
        <f t="shared" si="7"/>
        <v/>
      </c>
      <c r="U21" s="242">
        <f t="shared" si="8"/>
        <v>0</v>
      </c>
      <c r="V21" s="242">
        <f t="shared" si="9"/>
        <v>0</v>
      </c>
      <c r="W21" s="242">
        <f t="shared" si="10"/>
        <v>0</v>
      </c>
      <c r="X21" s="242">
        <f t="shared" si="11"/>
        <v>0</v>
      </c>
      <c r="Y21" s="242">
        <f t="shared" si="12"/>
        <v>0</v>
      </c>
      <c r="Z21" s="242">
        <f t="shared" si="13"/>
        <v>0</v>
      </c>
      <c r="AA21" s="242">
        <f t="shared" si="14"/>
        <v>0</v>
      </c>
      <c r="AB21" s="242">
        <f t="shared" si="15"/>
        <v>0</v>
      </c>
    </row>
    <row r="22" spans="1:28" x14ac:dyDescent="0.25">
      <c r="A22" s="243">
        <v>12</v>
      </c>
      <c r="B22" s="157"/>
      <c r="C22" s="157"/>
      <c r="D22" s="157"/>
      <c r="E22" s="154"/>
      <c r="F22" s="155"/>
      <c r="G22" s="156">
        <v>0</v>
      </c>
      <c r="H22" s="310">
        <f>IF(F22="",0,VLOOKUP(F22,'Overview - Financial Statement'!$A$38:$B$52,2,FALSE))</f>
        <v>0</v>
      </c>
      <c r="I22" s="246">
        <f t="shared" si="5"/>
        <v>0</v>
      </c>
      <c r="J22" s="158"/>
      <c r="K22" s="240">
        <f t="shared" si="1"/>
        <v>0</v>
      </c>
      <c r="L22" s="240">
        <f t="shared" si="2"/>
        <v>0</v>
      </c>
      <c r="M22" s="244">
        <f t="shared" si="3"/>
        <v>0</v>
      </c>
      <c r="N22" s="244">
        <f t="shared" si="4"/>
        <v>0</v>
      </c>
      <c r="P22" s="10"/>
      <c r="Q22" s="340"/>
      <c r="S22" s="176" t="str">
        <f t="shared" si="6"/>
        <v/>
      </c>
      <c r="T22" s="158" t="str">
        <f t="shared" si="7"/>
        <v/>
      </c>
      <c r="U22" s="242">
        <f t="shared" si="8"/>
        <v>0</v>
      </c>
      <c r="V22" s="242">
        <f t="shared" si="9"/>
        <v>0</v>
      </c>
      <c r="W22" s="242">
        <f t="shared" si="10"/>
        <v>0</v>
      </c>
      <c r="X22" s="242">
        <f t="shared" si="11"/>
        <v>0</v>
      </c>
      <c r="Y22" s="242">
        <f t="shared" si="12"/>
        <v>0</v>
      </c>
      <c r="Z22" s="242">
        <f t="shared" si="13"/>
        <v>0</v>
      </c>
      <c r="AA22" s="242">
        <f t="shared" si="14"/>
        <v>0</v>
      </c>
      <c r="AB22" s="242">
        <f t="shared" si="15"/>
        <v>0</v>
      </c>
    </row>
    <row r="23" spans="1:28" x14ac:dyDescent="0.25">
      <c r="A23" s="243">
        <v>13</v>
      </c>
      <c r="B23" s="157"/>
      <c r="C23" s="157"/>
      <c r="D23" s="157"/>
      <c r="E23" s="154"/>
      <c r="F23" s="155"/>
      <c r="G23" s="156">
        <v>0</v>
      </c>
      <c r="H23" s="310">
        <f>IF(F23="",0,VLOOKUP(F23,'Overview - Financial Statement'!$A$38:$B$52,2,FALSE))</f>
        <v>0</v>
      </c>
      <c r="I23" s="246">
        <f t="shared" si="5"/>
        <v>0</v>
      </c>
      <c r="J23" s="158"/>
      <c r="K23" s="240">
        <f t="shared" si="1"/>
        <v>0</v>
      </c>
      <c r="L23" s="240">
        <f t="shared" si="2"/>
        <v>0</v>
      </c>
      <c r="M23" s="244">
        <f t="shared" si="3"/>
        <v>0</v>
      </c>
      <c r="N23" s="244">
        <f t="shared" si="4"/>
        <v>0</v>
      </c>
      <c r="P23" s="10"/>
      <c r="Q23" s="340"/>
      <c r="S23" s="176" t="str">
        <f t="shared" si="6"/>
        <v/>
      </c>
      <c r="T23" s="158" t="str">
        <f t="shared" si="7"/>
        <v/>
      </c>
      <c r="U23" s="242">
        <f t="shared" si="8"/>
        <v>0</v>
      </c>
      <c r="V23" s="242">
        <f t="shared" si="9"/>
        <v>0</v>
      </c>
      <c r="W23" s="242">
        <f t="shared" si="10"/>
        <v>0</v>
      </c>
      <c r="X23" s="242">
        <f t="shared" si="11"/>
        <v>0</v>
      </c>
      <c r="Y23" s="242">
        <f t="shared" si="12"/>
        <v>0</v>
      </c>
      <c r="Z23" s="242">
        <f t="shared" si="13"/>
        <v>0</v>
      </c>
      <c r="AA23" s="242">
        <f t="shared" si="14"/>
        <v>0</v>
      </c>
      <c r="AB23" s="242">
        <f t="shared" si="15"/>
        <v>0</v>
      </c>
    </row>
    <row r="24" spans="1:28" x14ac:dyDescent="0.25">
      <c r="A24" s="243">
        <v>14</v>
      </c>
      <c r="B24" s="157"/>
      <c r="C24" s="157"/>
      <c r="D24" s="157"/>
      <c r="E24" s="154"/>
      <c r="F24" s="155"/>
      <c r="G24" s="156">
        <v>0</v>
      </c>
      <c r="H24" s="310">
        <f>IF(F24="",0,VLOOKUP(F24,'Overview - Financial Statement'!$A$38:$B$52,2,FALSE))</f>
        <v>0</v>
      </c>
      <c r="I24" s="246">
        <f t="shared" si="5"/>
        <v>0</v>
      </c>
      <c r="J24" s="158"/>
      <c r="K24" s="240">
        <f t="shared" si="1"/>
        <v>0</v>
      </c>
      <c r="L24" s="240">
        <f t="shared" si="2"/>
        <v>0</v>
      </c>
      <c r="M24" s="244">
        <f t="shared" si="3"/>
        <v>0</v>
      </c>
      <c r="N24" s="244">
        <f t="shared" si="4"/>
        <v>0</v>
      </c>
      <c r="P24" s="10"/>
      <c r="Q24" s="340"/>
      <c r="S24" s="176" t="str">
        <f t="shared" si="6"/>
        <v/>
      </c>
      <c r="T24" s="158" t="str">
        <f t="shared" si="7"/>
        <v/>
      </c>
      <c r="U24" s="242">
        <f t="shared" si="8"/>
        <v>0</v>
      </c>
      <c r="V24" s="242">
        <f t="shared" si="9"/>
        <v>0</v>
      </c>
      <c r="W24" s="242">
        <f t="shared" si="10"/>
        <v>0</v>
      </c>
      <c r="X24" s="242">
        <f t="shared" si="11"/>
        <v>0</v>
      </c>
      <c r="Y24" s="242">
        <f t="shared" si="12"/>
        <v>0</v>
      </c>
      <c r="Z24" s="242">
        <f t="shared" si="13"/>
        <v>0</v>
      </c>
      <c r="AA24" s="242">
        <f t="shared" si="14"/>
        <v>0</v>
      </c>
      <c r="AB24" s="242">
        <f t="shared" si="15"/>
        <v>0</v>
      </c>
    </row>
    <row r="25" spans="1:28" x14ac:dyDescent="0.25">
      <c r="A25" s="243">
        <v>15</v>
      </c>
      <c r="B25" s="157"/>
      <c r="C25" s="157"/>
      <c r="D25" s="157"/>
      <c r="E25" s="154"/>
      <c r="F25" s="155"/>
      <c r="G25" s="156">
        <v>0</v>
      </c>
      <c r="H25" s="310">
        <f>IF(F25="",0,VLOOKUP(F25,'Overview - Financial Statement'!$A$38:$B$52,2,FALSE))</f>
        <v>0</v>
      </c>
      <c r="I25" s="246">
        <f t="shared" si="5"/>
        <v>0</v>
      </c>
      <c r="J25" s="158"/>
      <c r="K25" s="240">
        <f t="shared" si="1"/>
        <v>0</v>
      </c>
      <c r="L25" s="240">
        <f t="shared" si="2"/>
        <v>0</v>
      </c>
      <c r="M25" s="244">
        <f t="shared" si="3"/>
        <v>0</v>
      </c>
      <c r="N25" s="244">
        <f t="shared" si="4"/>
        <v>0</v>
      </c>
      <c r="P25" s="10"/>
      <c r="Q25" s="340"/>
      <c r="S25" s="176" t="str">
        <f t="shared" si="6"/>
        <v/>
      </c>
      <c r="T25" s="158" t="str">
        <f t="shared" si="7"/>
        <v/>
      </c>
      <c r="U25" s="242">
        <f t="shared" si="8"/>
        <v>0</v>
      </c>
      <c r="V25" s="242">
        <f t="shared" si="9"/>
        <v>0</v>
      </c>
      <c r="W25" s="242">
        <f t="shared" si="10"/>
        <v>0</v>
      </c>
      <c r="X25" s="242">
        <f t="shared" si="11"/>
        <v>0</v>
      </c>
      <c r="Y25" s="242">
        <f t="shared" si="12"/>
        <v>0</v>
      </c>
      <c r="Z25" s="242">
        <f t="shared" si="13"/>
        <v>0</v>
      </c>
      <c r="AA25" s="242">
        <f t="shared" si="14"/>
        <v>0</v>
      </c>
      <c r="AB25" s="242">
        <f t="shared" si="15"/>
        <v>0</v>
      </c>
    </row>
    <row r="26" spans="1:28" x14ac:dyDescent="0.25">
      <c r="A26" s="243">
        <v>16</v>
      </c>
      <c r="B26" s="157"/>
      <c r="C26" s="157"/>
      <c r="D26" s="157"/>
      <c r="E26" s="154"/>
      <c r="F26" s="155"/>
      <c r="G26" s="156">
        <v>0</v>
      </c>
      <c r="H26" s="310">
        <f>IF(F26="",0,VLOOKUP(F26,'Overview - Financial Statement'!$A$38:$B$52,2,FALSE))</f>
        <v>0</v>
      </c>
      <c r="I26" s="246">
        <f t="shared" si="5"/>
        <v>0</v>
      </c>
      <c r="J26" s="158"/>
      <c r="K26" s="240">
        <f t="shared" si="1"/>
        <v>0</v>
      </c>
      <c r="L26" s="240">
        <f t="shared" si="2"/>
        <v>0</v>
      </c>
      <c r="M26" s="244">
        <f t="shared" si="3"/>
        <v>0</v>
      </c>
      <c r="N26" s="244">
        <f t="shared" si="4"/>
        <v>0</v>
      </c>
      <c r="P26" s="245"/>
      <c r="Q26" s="340"/>
      <c r="S26" s="176" t="str">
        <f t="shared" si="6"/>
        <v/>
      </c>
      <c r="T26" s="158" t="str">
        <f t="shared" si="7"/>
        <v/>
      </c>
      <c r="U26" s="242">
        <f t="shared" si="8"/>
        <v>0</v>
      </c>
      <c r="V26" s="242">
        <f t="shared" si="9"/>
        <v>0</v>
      </c>
      <c r="W26" s="242">
        <f t="shared" si="10"/>
        <v>0</v>
      </c>
      <c r="X26" s="242">
        <f t="shared" si="11"/>
        <v>0</v>
      </c>
      <c r="Y26" s="242">
        <f t="shared" si="12"/>
        <v>0</v>
      </c>
      <c r="Z26" s="242">
        <f t="shared" si="13"/>
        <v>0</v>
      </c>
      <c r="AA26" s="242">
        <f t="shared" si="14"/>
        <v>0</v>
      </c>
      <c r="AB26" s="242">
        <f t="shared" si="15"/>
        <v>0</v>
      </c>
    </row>
    <row r="27" spans="1:28" x14ac:dyDescent="0.25">
      <c r="A27" s="243">
        <v>17</v>
      </c>
      <c r="B27" s="157"/>
      <c r="C27" s="157"/>
      <c r="D27" s="157"/>
      <c r="E27" s="154"/>
      <c r="F27" s="155"/>
      <c r="G27" s="156">
        <v>0</v>
      </c>
      <c r="H27" s="310">
        <f>IF(F27="",0,VLOOKUP(F27,'Overview - Financial Statement'!$A$38:$B$52,2,FALSE))</f>
        <v>0</v>
      </c>
      <c r="I27" s="246">
        <f t="shared" si="5"/>
        <v>0</v>
      </c>
      <c r="J27" s="158"/>
      <c r="K27" s="240">
        <f t="shared" si="1"/>
        <v>0</v>
      </c>
      <c r="L27" s="240">
        <f t="shared" si="2"/>
        <v>0</v>
      </c>
      <c r="M27" s="244">
        <f t="shared" si="3"/>
        <v>0</v>
      </c>
      <c r="N27" s="244">
        <f t="shared" si="4"/>
        <v>0</v>
      </c>
      <c r="P27" s="241"/>
      <c r="Q27" s="340"/>
      <c r="S27" s="176" t="str">
        <f t="shared" si="6"/>
        <v/>
      </c>
      <c r="T27" s="158" t="str">
        <f t="shared" si="7"/>
        <v/>
      </c>
      <c r="U27" s="242">
        <f t="shared" si="8"/>
        <v>0</v>
      </c>
      <c r="V27" s="242">
        <f t="shared" si="9"/>
        <v>0</v>
      </c>
      <c r="W27" s="242">
        <f t="shared" si="10"/>
        <v>0</v>
      </c>
      <c r="X27" s="242">
        <f t="shared" si="11"/>
        <v>0</v>
      </c>
      <c r="Y27" s="242">
        <f t="shared" si="12"/>
        <v>0</v>
      </c>
      <c r="Z27" s="242">
        <f t="shared" si="13"/>
        <v>0</v>
      </c>
      <c r="AA27" s="242">
        <f t="shared" si="14"/>
        <v>0</v>
      </c>
      <c r="AB27" s="242">
        <f t="shared" si="15"/>
        <v>0</v>
      </c>
    </row>
    <row r="28" spans="1:28" x14ac:dyDescent="0.25">
      <c r="A28" s="243">
        <v>18</v>
      </c>
      <c r="B28" s="157"/>
      <c r="C28" s="157"/>
      <c r="D28" s="157"/>
      <c r="E28" s="154"/>
      <c r="F28" s="155"/>
      <c r="G28" s="156">
        <v>0</v>
      </c>
      <c r="H28" s="310">
        <f>IF(F28="",0,VLOOKUP(F28,'Overview - Financial Statement'!$A$38:$B$52,2,FALSE))</f>
        <v>0</v>
      </c>
      <c r="I28" s="246">
        <f t="shared" si="5"/>
        <v>0</v>
      </c>
      <c r="J28" s="158"/>
      <c r="K28" s="240">
        <f t="shared" si="1"/>
        <v>0</v>
      </c>
      <c r="L28" s="240">
        <f t="shared" si="2"/>
        <v>0</v>
      </c>
      <c r="M28" s="244">
        <f t="shared" si="3"/>
        <v>0</v>
      </c>
      <c r="N28" s="244">
        <f t="shared" si="4"/>
        <v>0</v>
      </c>
      <c r="P28" s="10"/>
      <c r="Q28" s="340"/>
      <c r="S28" s="176" t="str">
        <f t="shared" si="6"/>
        <v/>
      </c>
      <c r="T28" s="158" t="str">
        <f t="shared" si="7"/>
        <v/>
      </c>
      <c r="U28" s="242">
        <f t="shared" si="8"/>
        <v>0</v>
      </c>
      <c r="V28" s="242">
        <f t="shared" si="9"/>
        <v>0</v>
      </c>
      <c r="W28" s="242">
        <f t="shared" si="10"/>
        <v>0</v>
      </c>
      <c r="X28" s="242">
        <f t="shared" si="11"/>
        <v>0</v>
      </c>
      <c r="Y28" s="242">
        <f t="shared" si="12"/>
        <v>0</v>
      </c>
      <c r="Z28" s="242">
        <f t="shared" si="13"/>
        <v>0</v>
      </c>
      <c r="AA28" s="242">
        <f t="shared" si="14"/>
        <v>0</v>
      </c>
      <c r="AB28" s="242">
        <f t="shared" si="15"/>
        <v>0</v>
      </c>
    </row>
    <row r="29" spans="1:28" x14ac:dyDescent="0.25">
      <c r="A29" s="243">
        <v>19</v>
      </c>
      <c r="B29" s="157"/>
      <c r="C29" s="157"/>
      <c r="D29" s="157"/>
      <c r="E29" s="154"/>
      <c r="F29" s="155"/>
      <c r="G29" s="156">
        <v>0</v>
      </c>
      <c r="H29" s="310">
        <f>IF(F29="",0,VLOOKUP(F29,'Overview - Financial Statement'!$A$38:$B$52,2,FALSE))</f>
        <v>0</v>
      </c>
      <c r="I29" s="246">
        <f t="shared" si="5"/>
        <v>0</v>
      </c>
      <c r="J29" s="158"/>
      <c r="K29" s="240">
        <f t="shared" si="1"/>
        <v>0</v>
      </c>
      <c r="L29" s="240">
        <f t="shared" si="2"/>
        <v>0</v>
      </c>
      <c r="M29" s="244">
        <f t="shared" si="3"/>
        <v>0</v>
      </c>
      <c r="N29" s="244">
        <f t="shared" si="4"/>
        <v>0</v>
      </c>
      <c r="P29" s="10"/>
      <c r="Q29" s="340"/>
      <c r="S29" s="176" t="str">
        <f t="shared" si="6"/>
        <v/>
      </c>
      <c r="T29" s="158" t="str">
        <f t="shared" si="7"/>
        <v/>
      </c>
      <c r="U29" s="242">
        <f t="shared" si="8"/>
        <v>0</v>
      </c>
      <c r="V29" s="242">
        <f t="shared" si="9"/>
        <v>0</v>
      </c>
      <c r="W29" s="242">
        <f t="shared" si="10"/>
        <v>0</v>
      </c>
      <c r="X29" s="242">
        <f t="shared" si="11"/>
        <v>0</v>
      </c>
      <c r="Y29" s="242">
        <f t="shared" si="12"/>
        <v>0</v>
      </c>
      <c r="Z29" s="242">
        <f t="shared" si="13"/>
        <v>0</v>
      </c>
      <c r="AA29" s="242">
        <f t="shared" si="14"/>
        <v>0</v>
      </c>
      <c r="AB29" s="242">
        <f t="shared" si="15"/>
        <v>0</v>
      </c>
    </row>
    <row r="30" spans="1:28" x14ac:dyDescent="0.25">
      <c r="A30" s="243">
        <v>20</v>
      </c>
      <c r="B30" s="157"/>
      <c r="C30" s="157"/>
      <c r="D30" s="157"/>
      <c r="E30" s="154"/>
      <c r="F30" s="155"/>
      <c r="G30" s="156">
        <v>0</v>
      </c>
      <c r="H30" s="310">
        <f>IF(F30="",0,VLOOKUP(F30,'Overview - Financial Statement'!$A$38:$B$52,2,FALSE))</f>
        <v>0</v>
      </c>
      <c r="I30" s="246">
        <f t="shared" si="5"/>
        <v>0</v>
      </c>
      <c r="J30" s="158"/>
      <c r="K30" s="240">
        <f t="shared" si="1"/>
        <v>0</v>
      </c>
      <c r="L30" s="240">
        <f t="shared" si="2"/>
        <v>0</v>
      </c>
      <c r="M30" s="244">
        <f t="shared" si="3"/>
        <v>0</v>
      </c>
      <c r="N30" s="244">
        <f t="shared" si="4"/>
        <v>0</v>
      </c>
      <c r="P30" s="241"/>
      <c r="Q30" s="340"/>
      <c r="S30" s="176" t="str">
        <f t="shared" si="6"/>
        <v/>
      </c>
      <c r="T30" s="158" t="str">
        <f t="shared" si="7"/>
        <v/>
      </c>
      <c r="U30" s="242">
        <f t="shared" si="8"/>
        <v>0</v>
      </c>
      <c r="V30" s="242">
        <f t="shared" si="9"/>
        <v>0</v>
      </c>
      <c r="W30" s="242">
        <f t="shared" si="10"/>
        <v>0</v>
      </c>
      <c r="X30" s="242">
        <f t="shared" si="11"/>
        <v>0</v>
      </c>
      <c r="Y30" s="242">
        <f t="shared" si="12"/>
        <v>0</v>
      </c>
      <c r="Z30" s="242">
        <f t="shared" si="13"/>
        <v>0</v>
      </c>
      <c r="AA30" s="242">
        <f t="shared" si="14"/>
        <v>0</v>
      </c>
      <c r="AB30" s="242">
        <f t="shared" si="15"/>
        <v>0</v>
      </c>
    </row>
    <row r="31" spans="1:28" x14ac:dyDescent="0.25">
      <c r="A31" s="243">
        <v>21</v>
      </c>
      <c r="B31" s="157"/>
      <c r="C31" s="157"/>
      <c r="D31" s="157"/>
      <c r="E31" s="154"/>
      <c r="F31" s="155"/>
      <c r="G31" s="156">
        <v>0</v>
      </c>
      <c r="H31" s="310">
        <f>IF(F31="",0,VLOOKUP(F31,'Overview - Financial Statement'!$A$38:$B$52,2,FALSE))</f>
        <v>0</v>
      </c>
      <c r="I31" s="246">
        <f t="shared" si="5"/>
        <v>0</v>
      </c>
      <c r="J31" s="158"/>
      <c r="K31" s="240">
        <f t="shared" si="1"/>
        <v>0</v>
      </c>
      <c r="L31" s="240">
        <f t="shared" si="2"/>
        <v>0</v>
      </c>
      <c r="M31" s="244">
        <f t="shared" si="3"/>
        <v>0</v>
      </c>
      <c r="N31" s="244">
        <f t="shared" si="4"/>
        <v>0</v>
      </c>
      <c r="P31" s="10"/>
      <c r="Q31" s="340"/>
      <c r="S31" s="176" t="str">
        <f t="shared" si="6"/>
        <v/>
      </c>
      <c r="T31" s="158" t="str">
        <f t="shared" si="7"/>
        <v/>
      </c>
      <c r="U31" s="242">
        <f t="shared" si="8"/>
        <v>0</v>
      </c>
      <c r="V31" s="242">
        <f t="shared" si="9"/>
        <v>0</v>
      </c>
      <c r="W31" s="242">
        <f t="shared" si="10"/>
        <v>0</v>
      </c>
      <c r="X31" s="242">
        <f t="shared" si="11"/>
        <v>0</v>
      </c>
      <c r="Y31" s="242">
        <f t="shared" si="12"/>
        <v>0</v>
      </c>
      <c r="Z31" s="242">
        <f t="shared" si="13"/>
        <v>0</v>
      </c>
      <c r="AA31" s="242">
        <f t="shared" si="14"/>
        <v>0</v>
      </c>
      <c r="AB31" s="242">
        <f t="shared" si="15"/>
        <v>0</v>
      </c>
    </row>
    <row r="32" spans="1:28" x14ac:dyDescent="0.25">
      <c r="A32" s="243">
        <v>22</v>
      </c>
      <c r="B32" s="157"/>
      <c r="C32" s="157"/>
      <c r="D32" s="157"/>
      <c r="E32" s="154"/>
      <c r="F32" s="155"/>
      <c r="G32" s="156">
        <v>0</v>
      </c>
      <c r="H32" s="310">
        <f>IF(F32="",0,VLOOKUP(F32,'Overview - Financial Statement'!$A$38:$B$52,2,FALSE))</f>
        <v>0</v>
      </c>
      <c r="I32" s="246">
        <f t="shared" si="5"/>
        <v>0</v>
      </c>
      <c r="J32" s="158"/>
      <c r="K32" s="240">
        <f t="shared" si="1"/>
        <v>0</v>
      </c>
      <c r="L32" s="240">
        <f t="shared" si="2"/>
        <v>0</v>
      </c>
      <c r="M32" s="244">
        <f t="shared" si="3"/>
        <v>0</v>
      </c>
      <c r="N32" s="244">
        <f t="shared" si="4"/>
        <v>0</v>
      </c>
      <c r="P32" s="10"/>
      <c r="Q32" s="340"/>
      <c r="S32" s="176" t="str">
        <f t="shared" si="6"/>
        <v/>
      </c>
      <c r="T32" s="158" t="str">
        <f t="shared" si="7"/>
        <v/>
      </c>
      <c r="U32" s="242">
        <f t="shared" si="8"/>
        <v>0</v>
      </c>
      <c r="V32" s="242">
        <f t="shared" si="9"/>
        <v>0</v>
      </c>
      <c r="W32" s="242">
        <f t="shared" si="10"/>
        <v>0</v>
      </c>
      <c r="X32" s="242">
        <f t="shared" si="11"/>
        <v>0</v>
      </c>
      <c r="Y32" s="242">
        <f t="shared" si="12"/>
        <v>0</v>
      </c>
      <c r="Z32" s="242">
        <f t="shared" si="13"/>
        <v>0</v>
      </c>
      <c r="AA32" s="242">
        <f t="shared" si="14"/>
        <v>0</v>
      </c>
      <c r="AB32" s="242">
        <f t="shared" si="15"/>
        <v>0</v>
      </c>
    </row>
    <row r="33" spans="1:28" x14ac:dyDescent="0.25">
      <c r="A33" s="243">
        <v>23</v>
      </c>
      <c r="B33" s="157"/>
      <c r="C33" s="157"/>
      <c r="D33" s="157"/>
      <c r="E33" s="154"/>
      <c r="F33" s="155"/>
      <c r="G33" s="156">
        <v>0</v>
      </c>
      <c r="H33" s="310">
        <f>IF(F33="",0,VLOOKUP(F33,'Overview - Financial Statement'!$A$38:$B$52,2,FALSE))</f>
        <v>0</v>
      </c>
      <c r="I33" s="246">
        <f t="shared" si="5"/>
        <v>0</v>
      </c>
      <c r="J33" s="158"/>
      <c r="K33" s="240">
        <f t="shared" si="1"/>
        <v>0</v>
      </c>
      <c r="L33" s="240">
        <f t="shared" si="2"/>
        <v>0</v>
      </c>
      <c r="M33" s="244">
        <f t="shared" si="3"/>
        <v>0</v>
      </c>
      <c r="N33" s="244">
        <f t="shared" si="4"/>
        <v>0</v>
      </c>
      <c r="P33" s="10"/>
      <c r="Q33" s="340"/>
      <c r="S33" s="176" t="str">
        <f t="shared" si="6"/>
        <v/>
      </c>
      <c r="T33" s="158" t="str">
        <f t="shared" si="7"/>
        <v/>
      </c>
      <c r="U33" s="242">
        <f t="shared" si="8"/>
        <v>0</v>
      </c>
      <c r="V33" s="242">
        <f t="shared" si="9"/>
        <v>0</v>
      </c>
      <c r="W33" s="242">
        <f t="shared" si="10"/>
        <v>0</v>
      </c>
      <c r="X33" s="242">
        <f t="shared" si="11"/>
        <v>0</v>
      </c>
      <c r="Y33" s="242">
        <f t="shared" si="12"/>
        <v>0</v>
      </c>
      <c r="Z33" s="242">
        <f t="shared" si="13"/>
        <v>0</v>
      </c>
      <c r="AA33" s="242">
        <f t="shared" si="14"/>
        <v>0</v>
      </c>
      <c r="AB33" s="242">
        <f t="shared" si="15"/>
        <v>0</v>
      </c>
    </row>
    <row r="34" spans="1:28" x14ac:dyDescent="0.25">
      <c r="A34" s="243">
        <v>24</v>
      </c>
      <c r="B34" s="157"/>
      <c r="C34" s="157"/>
      <c r="D34" s="157"/>
      <c r="E34" s="154"/>
      <c r="F34" s="155"/>
      <c r="G34" s="156">
        <v>0</v>
      </c>
      <c r="H34" s="310">
        <f>IF(F34="",0,VLOOKUP(F34,'Overview - Financial Statement'!$A$38:$B$52,2,FALSE))</f>
        <v>0</v>
      </c>
      <c r="I34" s="246">
        <f t="shared" si="5"/>
        <v>0</v>
      </c>
      <c r="J34" s="158"/>
      <c r="K34" s="240">
        <f t="shared" si="1"/>
        <v>0</v>
      </c>
      <c r="L34" s="240">
        <f t="shared" si="2"/>
        <v>0</v>
      </c>
      <c r="M34" s="244">
        <f t="shared" si="3"/>
        <v>0</v>
      </c>
      <c r="N34" s="244">
        <f t="shared" si="4"/>
        <v>0</v>
      </c>
      <c r="P34" s="10"/>
      <c r="Q34" s="340"/>
      <c r="S34" s="176" t="str">
        <f t="shared" si="6"/>
        <v/>
      </c>
      <c r="T34" s="158" t="str">
        <f t="shared" si="7"/>
        <v/>
      </c>
      <c r="U34" s="242">
        <f t="shared" si="8"/>
        <v>0</v>
      </c>
      <c r="V34" s="242">
        <f t="shared" si="9"/>
        <v>0</v>
      </c>
      <c r="W34" s="242">
        <f t="shared" si="10"/>
        <v>0</v>
      </c>
      <c r="X34" s="242">
        <f t="shared" si="11"/>
        <v>0</v>
      </c>
      <c r="Y34" s="242">
        <f t="shared" si="12"/>
        <v>0</v>
      </c>
      <c r="Z34" s="242">
        <f t="shared" si="13"/>
        <v>0</v>
      </c>
      <c r="AA34" s="242">
        <f t="shared" si="14"/>
        <v>0</v>
      </c>
      <c r="AB34" s="242">
        <f t="shared" si="15"/>
        <v>0</v>
      </c>
    </row>
    <row r="35" spans="1:28" x14ac:dyDescent="0.25">
      <c r="A35" s="243">
        <v>25</v>
      </c>
      <c r="B35" s="157"/>
      <c r="C35" s="157"/>
      <c r="D35" s="157"/>
      <c r="E35" s="154"/>
      <c r="F35" s="155"/>
      <c r="G35" s="156">
        <v>0</v>
      </c>
      <c r="H35" s="310">
        <f>IF(F35="",0,VLOOKUP(F35,'Overview - Financial Statement'!$A$38:$B$52,2,FALSE))</f>
        <v>0</v>
      </c>
      <c r="I35" s="246">
        <f t="shared" si="5"/>
        <v>0</v>
      </c>
      <c r="J35" s="158"/>
      <c r="K35" s="240">
        <f t="shared" si="1"/>
        <v>0</v>
      </c>
      <c r="L35" s="240">
        <f t="shared" si="2"/>
        <v>0</v>
      </c>
      <c r="M35" s="244">
        <f t="shared" si="3"/>
        <v>0</v>
      </c>
      <c r="N35" s="244">
        <f t="shared" si="4"/>
        <v>0</v>
      </c>
      <c r="P35" s="245"/>
      <c r="Q35" s="340"/>
      <c r="S35" s="176" t="str">
        <f t="shared" si="6"/>
        <v/>
      </c>
      <c r="T35" s="158" t="str">
        <f t="shared" si="7"/>
        <v/>
      </c>
      <c r="U35" s="242">
        <f t="shared" si="8"/>
        <v>0</v>
      </c>
      <c r="V35" s="242">
        <f t="shared" si="9"/>
        <v>0</v>
      </c>
      <c r="W35" s="242">
        <f t="shared" si="10"/>
        <v>0</v>
      </c>
      <c r="X35" s="242">
        <f t="shared" si="11"/>
        <v>0</v>
      </c>
      <c r="Y35" s="242">
        <f t="shared" si="12"/>
        <v>0</v>
      </c>
      <c r="Z35" s="242">
        <f t="shared" si="13"/>
        <v>0</v>
      </c>
      <c r="AA35" s="242">
        <f t="shared" si="14"/>
        <v>0</v>
      </c>
      <c r="AB35" s="242">
        <f t="shared" si="15"/>
        <v>0</v>
      </c>
    </row>
    <row r="36" spans="1:28" x14ac:dyDescent="0.25">
      <c r="A36" s="243">
        <v>199</v>
      </c>
      <c r="B36" s="157"/>
      <c r="C36" s="157"/>
      <c r="D36" s="157"/>
      <c r="E36" s="154"/>
      <c r="F36" s="155"/>
      <c r="G36" s="156">
        <v>0</v>
      </c>
      <c r="H36" s="310">
        <f>IF(F36="",0,VLOOKUP(F36,'Overview - Financial Statement'!$A$38:$B$52,2,FALSE))</f>
        <v>0</v>
      </c>
      <c r="I36" s="246">
        <f t="shared" si="5"/>
        <v>0</v>
      </c>
      <c r="J36" s="158"/>
      <c r="K36" s="240">
        <f t="shared" ref="K36:K37" si="16">IF($B36="Self-financing beneficiary",$I36,0)</f>
        <v>0</v>
      </c>
      <c r="L36" s="240">
        <f t="shared" ref="L36:L37" si="17">IF($B36="Income generated by the project",$I36,0)</f>
        <v>0</v>
      </c>
      <c r="M36" s="244">
        <f t="shared" ref="M36:M37" si="18">IF($B36="Contributions from public sources",$I36,0)</f>
        <v>0</v>
      </c>
      <c r="N36" s="244">
        <f t="shared" ref="N36:N37" si="19">IF($B36="Contributions from private sources",$I36,0)</f>
        <v>0</v>
      </c>
      <c r="P36" s="241"/>
      <c r="Q36" s="340"/>
      <c r="S36" s="176" t="str">
        <f t="shared" si="6"/>
        <v/>
      </c>
      <c r="T36" s="158" t="str">
        <f t="shared" si="7"/>
        <v/>
      </c>
      <c r="U36" s="242">
        <f t="shared" si="8"/>
        <v>0</v>
      </c>
      <c r="V36" s="242">
        <f t="shared" si="9"/>
        <v>0</v>
      </c>
      <c r="W36" s="242">
        <f t="shared" si="10"/>
        <v>0</v>
      </c>
      <c r="X36" s="242">
        <f t="shared" si="11"/>
        <v>0</v>
      </c>
      <c r="Y36" s="242">
        <f t="shared" si="12"/>
        <v>0</v>
      </c>
      <c r="Z36" s="242">
        <f t="shared" si="13"/>
        <v>0</v>
      </c>
      <c r="AA36" s="242">
        <f t="shared" si="14"/>
        <v>0</v>
      </c>
      <c r="AB36" s="242">
        <f t="shared" si="15"/>
        <v>0</v>
      </c>
    </row>
    <row r="37" spans="1:28" x14ac:dyDescent="0.25">
      <c r="A37" s="243">
        <v>200</v>
      </c>
      <c r="B37" s="157"/>
      <c r="C37" s="157"/>
      <c r="D37" s="157"/>
      <c r="E37" s="154"/>
      <c r="F37" s="155"/>
      <c r="G37" s="156">
        <v>0</v>
      </c>
      <c r="H37" s="310">
        <f>IF(F37="",0,VLOOKUP(F37,'Overview - Financial Statement'!$A$38:$B$52,2,FALSE))</f>
        <v>0</v>
      </c>
      <c r="I37" s="246">
        <f t="shared" si="5"/>
        <v>0</v>
      </c>
      <c r="J37" s="158"/>
      <c r="K37" s="240">
        <f t="shared" si="16"/>
        <v>0</v>
      </c>
      <c r="L37" s="240">
        <f t="shared" si="17"/>
        <v>0</v>
      </c>
      <c r="M37" s="244">
        <f t="shared" si="18"/>
        <v>0</v>
      </c>
      <c r="N37" s="244">
        <f t="shared" si="19"/>
        <v>0</v>
      </c>
      <c r="P37" s="241"/>
      <c r="Q37" s="340"/>
      <c r="S37" s="176" t="str">
        <f t="shared" si="6"/>
        <v/>
      </c>
      <c r="T37" s="158" t="str">
        <f t="shared" si="7"/>
        <v/>
      </c>
      <c r="U37" s="242">
        <f t="shared" si="8"/>
        <v>0</v>
      </c>
      <c r="V37" s="242">
        <f t="shared" si="9"/>
        <v>0</v>
      </c>
      <c r="W37" s="242">
        <f t="shared" si="10"/>
        <v>0</v>
      </c>
      <c r="X37" s="242">
        <f t="shared" si="11"/>
        <v>0</v>
      </c>
      <c r="Y37" s="242">
        <f t="shared" si="12"/>
        <v>0</v>
      </c>
      <c r="Z37" s="242">
        <f t="shared" si="13"/>
        <v>0</v>
      </c>
      <c r="AA37" s="242">
        <f t="shared" si="14"/>
        <v>0</v>
      </c>
      <c r="AB37" s="242">
        <f t="shared" si="15"/>
        <v>0</v>
      </c>
    </row>
    <row r="38" spans="1:28" x14ac:dyDescent="0.25">
      <c r="P38" s="10"/>
      <c r="Q38" s="340"/>
    </row>
    <row r="39" spans="1:28" x14ac:dyDescent="0.25">
      <c r="P39" s="10"/>
      <c r="Q39" s="340"/>
    </row>
    <row r="40" spans="1:28" x14ac:dyDescent="0.25">
      <c r="P40" s="241"/>
      <c r="Q40" s="340"/>
    </row>
    <row r="41" spans="1:28" x14ac:dyDescent="0.25">
      <c r="P41" s="245"/>
      <c r="Q41" s="340"/>
    </row>
    <row r="42" spans="1:28" x14ac:dyDescent="0.25">
      <c r="P42" s="10"/>
      <c r="Q42" s="340"/>
    </row>
    <row r="43" spans="1:28" x14ac:dyDescent="0.25">
      <c r="P43" s="10"/>
      <c r="Q43" s="340"/>
    </row>
    <row r="44" spans="1:28" x14ac:dyDescent="0.25">
      <c r="P44" s="10"/>
      <c r="Q44" s="340"/>
    </row>
    <row r="45" spans="1:28" x14ac:dyDescent="0.25">
      <c r="P45" s="241"/>
      <c r="Q45" s="340"/>
    </row>
    <row r="46" spans="1:28" x14ac:dyDescent="0.25">
      <c r="P46" s="10"/>
      <c r="Q46" s="340"/>
    </row>
    <row r="47" spans="1:28" x14ac:dyDescent="0.25">
      <c r="P47" s="10"/>
      <c r="Q47" s="340"/>
    </row>
    <row r="48" spans="1:28" x14ac:dyDescent="0.25">
      <c r="P48" s="10"/>
      <c r="Q48" s="340"/>
    </row>
    <row r="49" spans="16:17" x14ac:dyDescent="0.25">
      <c r="P49" s="241"/>
      <c r="Q49" s="340"/>
    </row>
    <row r="50" spans="16:17" x14ac:dyDescent="0.25">
      <c r="Q50" s="340"/>
    </row>
    <row r="51" spans="16:17" x14ac:dyDescent="0.25">
      <c r="Q51" s="340"/>
    </row>
    <row r="52" spans="16:17" x14ac:dyDescent="0.25">
      <c r="Q52" s="340"/>
    </row>
    <row r="53" spans="16:17" x14ac:dyDescent="0.25">
      <c r="Q53" s="340"/>
    </row>
    <row r="54" spans="16:17" x14ac:dyDescent="0.25">
      <c r="Q54" s="340"/>
    </row>
    <row r="55" spans="16:17" x14ac:dyDescent="0.25">
      <c r="Q55" s="340"/>
    </row>
    <row r="56" spans="16:17" x14ac:dyDescent="0.25">
      <c r="Q56" s="340"/>
    </row>
    <row r="57" spans="16:17" x14ac:dyDescent="0.25">
      <c r="Q57" s="340"/>
    </row>
    <row r="58" spans="16:17" x14ac:dyDescent="0.25">
      <c r="Q58" s="340"/>
    </row>
    <row r="59" spans="16:17" x14ac:dyDescent="0.25">
      <c r="Q59" s="340"/>
    </row>
    <row r="60" spans="16:17" x14ac:dyDescent="0.25">
      <c r="Q60" s="340"/>
    </row>
    <row r="61" spans="16:17" x14ac:dyDescent="0.25">
      <c r="Q61" s="340"/>
    </row>
    <row r="62" spans="16:17" x14ac:dyDescent="0.25">
      <c r="Q62" s="340"/>
    </row>
    <row r="63" spans="16:17" x14ac:dyDescent="0.25">
      <c r="Q63" s="340"/>
    </row>
    <row r="64" spans="16:17" x14ac:dyDescent="0.25">
      <c r="Q64" s="340"/>
    </row>
    <row r="65" spans="17:17" x14ac:dyDescent="0.25">
      <c r="Q65" s="340"/>
    </row>
    <row r="66" spans="17:17" x14ac:dyDescent="0.25">
      <c r="Q66" s="340"/>
    </row>
    <row r="67" spans="17:17" x14ac:dyDescent="0.25">
      <c r="Q67" s="340"/>
    </row>
    <row r="68" spans="17:17" x14ac:dyDescent="0.25">
      <c r="Q68" s="340"/>
    </row>
    <row r="69" spans="17:17" x14ac:dyDescent="0.25">
      <c r="Q69" s="340"/>
    </row>
    <row r="70" spans="17:17" x14ac:dyDescent="0.25">
      <c r="Q70" s="340"/>
    </row>
    <row r="71" spans="17:17" x14ac:dyDescent="0.25">
      <c r="Q71" s="340"/>
    </row>
    <row r="72" spans="17:17" x14ac:dyDescent="0.25">
      <c r="Q72" s="340"/>
    </row>
    <row r="73" spans="17:17" x14ac:dyDescent="0.25">
      <c r="Q73" s="340"/>
    </row>
    <row r="74" spans="17:17" x14ac:dyDescent="0.25">
      <c r="Q74" s="340"/>
    </row>
    <row r="75" spans="17:17" x14ac:dyDescent="0.25">
      <c r="Q75" s="340"/>
    </row>
    <row r="76" spans="17:17" x14ac:dyDescent="0.25">
      <c r="Q76" s="340"/>
    </row>
    <row r="77" spans="17:17" x14ac:dyDescent="0.25">
      <c r="Q77" s="340"/>
    </row>
    <row r="78" spans="17:17" x14ac:dyDescent="0.25">
      <c r="Q78" s="340"/>
    </row>
    <row r="79" spans="17:17" x14ac:dyDescent="0.25">
      <c r="Q79" s="340"/>
    </row>
    <row r="80" spans="17:17" x14ac:dyDescent="0.25">
      <c r="Q80" s="340"/>
    </row>
    <row r="81" spans="17:17" x14ac:dyDescent="0.25">
      <c r="Q81" s="340"/>
    </row>
    <row r="82" spans="17:17" x14ac:dyDescent="0.25">
      <c r="Q82" s="340"/>
    </row>
    <row r="83" spans="17:17" x14ac:dyDescent="0.25">
      <c r="Q83" s="340"/>
    </row>
    <row r="84" spans="17:17" x14ac:dyDescent="0.25">
      <c r="Q84" s="340"/>
    </row>
    <row r="85" spans="17:17" x14ac:dyDescent="0.25">
      <c r="Q85" s="340"/>
    </row>
    <row r="86" spans="17:17" x14ac:dyDescent="0.25">
      <c r="Q86" s="340"/>
    </row>
    <row r="87" spans="17:17" x14ac:dyDescent="0.25">
      <c r="Q87" s="340"/>
    </row>
    <row r="88" spans="17:17" x14ac:dyDescent="0.25">
      <c r="Q88" s="340"/>
    </row>
    <row r="89" spans="17:17" x14ac:dyDescent="0.25">
      <c r="Q89" s="340"/>
    </row>
    <row r="90" spans="17:17" x14ac:dyDescent="0.25">
      <c r="Q90" s="340"/>
    </row>
    <row r="91" spans="17:17" x14ac:dyDescent="0.25">
      <c r="Q91" s="340"/>
    </row>
    <row r="92" spans="17:17" x14ac:dyDescent="0.25">
      <c r="Q92" s="340"/>
    </row>
    <row r="93" spans="17:17" x14ac:dyDescent="0.25">
      <c r="Q93" s="340"/>
    </row>
    <row r="94" spans="17:17" x14ac:dyDescent="0.25">
      <c r="Q94" s="340"/>
    </row>
    <row r="95" spans="17:17" x14ac:dyDescent="0.25">
      <c r="Q95" s="340"/>
    </row>
    <row r="96" spans="17:17" x14ac:dyDescent="0.25">
      <c r="Q96" s="340"/>
    </row>
    <row r="97" spans="17:17" x14ac:dyDescent="0.25">
      <c r="Q97" s="340"/>
    </row>
    <row r="98" spans="17:17" x14ac:dyDescent="0.25">
      <c r="Q98" s="340"/>
    </row>
    <row r="99" spans="17:17" x14ac:dyDescent="0.25">
      <c r="Q99" s="340"/>
    </row>
    <row r="100" spans="17:17" x14ac:dyDescent="0.25">
      <c r="Q100" s="340"/>
    </row>
    <row r="101" spans="17:17" x14ac:dyDescent="0.25">
      <c r="Q101" s="340"/>
    </row>
    <row r="102" spans="17:17" x14ac:dyDescent="0.25">
      <c r="Q102" s="340"/>
    </row>
    <row r="103" spans="17:17" x14ac:dyDescent="0.25">
      <c r="Q103" s="340"/>
    </row>
    <row r="104" spans="17:17" x14ac:dyDescent="0.25">
      <c r="Q104" s="340"/>
    </row>
    <row r="105" spans="17:17" x14ac:dyDescent="0.25">
      <c r="Q105" s="340"/>
    </row>
    <row r="106" spans="17:17" x14ac:dyDescent="0.25">
      <c r="Q106" s="340"/>
    </row>
    <row r="107" spans="17:17" x14ac:dyDescent="0.25">
      <c r="Q107" s="340"/>
    </row>
    <row r="108" spans="17:17" x14ac:dyDescent="0.25">
      <c r="Q108" s="340"/>
    </row>
    <row r="109" spans="17:17" x14ac:dyDescent="0.25">
      <c r="Q109" s="340"/>
    </row>
    <row r="110" spans="17:17" x14ac:dyDescent="0.25">
      <c r="Q110" s="340"/>
    </row>
    <row r="111" spans="17:17" x14ac:dyDescent="0.25">
      <c r="Q111" s="340"/>
    </row>
    <row r="112" spans="17:17" x14ac:dyDescent="0.25">
      <c r="Q112" s="340"/>
    </row>
    <row r="113" spans="17:17" x14ac:dyDescent="0.25">
      <c r="Q113" s="340"/>
    </row>
    <row r="114" spans="17:17" x14ac:dyDescent="0.25">
      <c r="Q114" s="340"/>
    </row>
    <row r="115" spans="17:17" x14ac:dyDescent="0.25">
      <c r="Q115" s="340"/>
    </row>
    <row r="116" spans="17:17" x14ac:dyDescent="0.25">
      <c r="Q116" s="340"/>
    </row>
    <row r="117" spans="17:17" x14ac:dyDescent="0.25">
      <c r="Q117" s="340"/>
    </row>
    <row r="118" spans="17:17" x14ac:dyDescent="0.25">
      <c r="Q118" s="340"/>
    </row>
    <row r="119" spans="17:17" x14ac:dyDescent="0.25">
      <c r="Q119" s="340"/>
    </row>
    <row r="120" spans="17:17" x14ac:dyDescent="0.25">
      <c r="Q120" s="340"/>
    </row>
    <row r="121" spans="17:17" x14ac:dyDescent="0.25">
      <c r="Q121" s="340"/>
    </row>
    <row r="122" spans="17:17" x14ac:dyDescent="0.25">
      <c r="Q122" s="340"/>
    </row>
    <row r="123" spans="17:17" x14ac:dyDescent="0.25">
      <c r="Q123" s="340"/>
    </row>
    <row r="124" spans="17:17" x14ac:dyDescent="0.25">
      <c r="Q124" s="340"/>
    </row>
    <row r="125" spans="17:17" x14ac:dyDescent="0.25">
      <c r="Q125" s="340"/>
    </row>
    <row r="126" spans="17:17" x14ac:dyDescent="0.25">
      <c r="Q126" s="340"/>
    </row>
    <row r="127" spans="17:17" x14ac:dyDescent="0.25">
      <c r="Q127" s="340"/>
    </row>
    <row r="128" spans="17:17" x14ac:dyDescent="0.25">
      <c r="Q128" s="340"/>
    </row>
    <row r="129" spans="17:17" x14ac:dyDescent="0.25">
      <c r="Q129" s="340"/>
    </row>
    <row r="130" spans="17:17" x14ac:dyDescent="0.25">
      <c r="Q130" s="340"/>
    </row>
    <row r="131" spans="17:17" x14ac:dyDescent="0.25">
      <c r="Q131" s="340"/>
    </row>
    <row r="132" spans="17:17" x14ac:dyDescent="0.25">
      <c r="Q132" s="340"/>
    </row>
    <row r="133" spans="17:17" x14ac:dyDescent="0.25">
      <c r="Q133" s="340"/>
    </row>
    <row r="134" spans="17:17" x14ac:dyDescent="0.25">
      <c r="Q134" s="340"/>
    </row>
    <row r="135" spans="17:17" x14ac:dyDescent="0.25">
      <c r="Q135" s="340"/>
    </row>
    <row r="136" spans="17:17" x14ac:dyDescent="0.25">
      <c r="Q136" s="340"/>
    </row>
    <row r="137" spans="17:17" x14ac:dyDescent="0.25">
      <c r="Q137" s="340"/>
    </row>
    <row r="138" spans="17:17" x14ac:dyDescent="0.25">
      <c r="Q138" s="340"/>
    </row>
    <row r="139" spans="17:17" x14ac:dyDescent="0.25">
      <c r="Q139" s="340"/>
    </row>
    <row r="140" spans="17:17" x14ac:dyDescent="0.25">
      <c r="Q140" s="340"/>
    </row>
    <row r="141" spans="17:17" x14ac:dyDescent="0.25">
      <c r="Q141" s="340"/>
    </row>
    <row r="142" spans="17:17" x14ac:dyDescent="0.25">
      <c r="Q142" s="340"/>
    </row>
    <row r="143" spans="17:17" x14ac:dyDescent="0.25">
      <c r="Q143" s="340"/>
    </row>
    <row r="144" spans="17:17" x14ac:dyDescent="0.25">
      <c r="Q144" s="340"/>
    </row>
    <row r="145" spans="17:17" x14ac:dyDescent="0.25">
      <c r="Q145" s="340"/>
    </row>
    <row r="146" spans="17:17" x14ac:dyDescent="0.25">
      <c r="Q146" s="340"/>
    </row>
    <row r="147" spans="17:17" x14ac:dyDescent="0.25">
      <c r="Q147" s="340"/>
    </row>
    <row r="148" spans="17:17" x14ac:dyDescent="0.25">
      <c r="Q148" s="340"/>
    </row>
    <row r="149" spans="17:17" x14ac:dyDescent="0.25">
      <c r="Q149" s="340"/>
    </row>
    <row r="150" spans="17:17" x14ac:dyDescent="0.25">
      <c r="Q150" s="340"/>
    </row>
    <row r="151" spans="17:17" x14ac:dyDescent="0.25">
      <c r="Q151" s="340"/>
    </row>
    <row r="152" spans="17:17" x14ac:dyDescent="0.25">
      <c r="Q152" s="340"/>
    </row>
    <row r="153" spans="17:17" x14ac:dyDescent="0.25">
      <c r="Q153" s="340"/>
    </row>
    <row r="154" spans="17:17" x14ac:dyDescent="0.25">
      <c r="Q154" s="340"/>
    </row>
    <row r="155" spans="17:17" x14ac:dyDescent="0.25">
      <c r="Q155" s="340"/>
    </row>
    <row r="156" spans="17:17" x14ac:dyDescent="0.25">
      <c r="Q156" s="340"/>
    </row>
    <row r="157" spans="17:17" x14ac:dyDescent="0.25">
      <c r="Q157" s="340"/>
    </row>
    <row r="158" spans="17:17" x14ac:dyDescent="0.25">
      <c r="Q158" s="340"/>
    </row>
    <row r="159" spans="17:17" x14ac:dyDescent="0.25">
      <c r="Q159" s="340"/>
    </row>
    <row r="160" spans="17:17" x14ac:dyDescent="0.25">
      <c r="Q160" s="340"/>
    </row>
    <row r="161" spans="17:17" x14ac:dyDescent="0.25">
      <c r="Q161" s="340"/>
    </row>
    <row r="162" spans="17:17" x14ac:dyDescent="0.25">
      <c r="Q162" s="340"/>
    </row>
    <row r="163" spans="17:17" x14ac:dyDescent="0.25">
      <c r="Q163" s="340"/>
    </row>
    <row r="164" spans="17:17" x14ac:dyDescent="0.25">
      <c r="Q164" s="340"/>
    </row>
    <row r="165" spans="17:17" x14ac:dyDescent="0.25">
      <c r="Q165" s="340"/>
    </row>
    <row r="166" spans="17:17" x14ac:dyDescent="0.25">
      <c r="Q166" s="340"/>
    </row>
    <row r="167" spans="17:17" x14ac:dyDescent="0.25">
      <c r="Q167" s="340"/>
    </row>
    <row r="168" spans="17:17" x14ac:dyDescent="0.25">
      <c r="Q168" s="340"/>
    </row>
    <row r="169" spans="17:17" x14ac:dyDescent="0.25">
      <c r="Q169" s="340"/>
    </row>
    <row r="170" spans="17:17" x14ac:dyDescent="0.25">
      <c r="Q170" s="340"/>
    </row>
    <row r="171" spans="17:17" x14ac:dyDescent="0.25">
      <c r="Q171" s="340"/>
    </row>
    <row r="172" spans="17:17" x14ac:dyDescent="0.25">
      <c r="Q172" s="340"/>
    </row>
    <row r="173" spans="17:17" x14ac:dyDescent="0.25">
      <c r="Q173" s="340"/>
    </row>
    <row r="174" spans="17:17" x14ac:dyDescent="0.25">
      <c r="Q174" s="340"/>
    </row>
    <row r="175" spans="17:17" x14ac:dyDescent="0.25">
      <c r="Q175" s="340"/>
    </row>
    <row r="176" spans="17:17" x14ac:dyDescent="0.25">
      <c r="Q176" s="340"/>
    </row>
    <row r="177" spans="17:17" x14ac:dyDescent="0.25">
      <c r="Q177" s="340"/>
    </row>
    <row r="178" spans="17:17" x14ac:dyDescent="0.25">
      <c r="Q178" s="340"/>
    </row>
    <row r="179" spans="17:17" x14ac:dyDescent="0.25">
      <c r="Q179" s="340"/>
    </row>
    <row r="180" spans="17:17" x14ac:dyDescent="0.25">
      <c r="Q180" s="340"/>
    </row>
  </sheetData>
  <sheetProtection password="CA00" sheet="1" objects="1" scenarios="1" formatCells="0" insertRows="0"/>
  <mergeCells count="7">
    <mergeCell ref="P10:Q10"/>
    <mergeCell ref="C2:H2"/>
    <mergeCell ref="C3:H3"/>
    <mergeCell ref="G4:H4"/>
    <mergeCell ref="A7:H7"/>
    <mergeCell ref="K4:N4"/>
    <mergeCell ref="K8:N8"/>
  </mergeCells>
  <dataValidations count="4">
    <dataValidation type="list" allowBlank="1" showInputMessage="1" showErrorMessage="1" sqref="B11:B37">
      <formula1>"Income generated by the project, Self-financing beneficiary, Contributions from private sources, Contributions from public sources"</formula1>
    </dataValidation>
    <dataValidation type="list" allowBlank="1" showInputMessage="1" showErrorMessage="1" sqref="E11:E37">
      <formula1>"Yes,No"</formula1>
    </dataValidation>
    <dataValidation allowBlank="1" showInputMessage="1" showErrorMessage="1" promptTitle="Automatic" prompt="The Exchange rate is automatically generated via the worksheet  &quot;Overview - Financial statement''." sqref="H11:H37"/>
    <dataValidation allowBlank="1" showInputMessage="1" showErrorMessage="1" promptTitle="Automatic" prompt="The conversion into EUR is calculated automaticaly. Even if the cost has been incurred in EUR, the colomns 'G' and 'H' must be filled in first." sqref="I11:I37"/>
  </dataValidations>
  <printOptions horizontalCentered="1"/>
  <pageMargins left="0.19685039370078741" right="0.43307086614173229" top="0.51181102362204722" bottom="0.6692913385826772" header="0.23622047244094491" footer="0.31496062992125984"/>
  <pageSetup paperSize="9" scale="43" orientation="landscape" r:id="rId1"/>
  <headerFooter>
    <oddFooter>&amp;CPage &amp;P of &amp;N</oddFooter>
  </headerFooter>
  <colBreaks count="1" manualBreakCount="1">
    <brk id="14" max="36" man="1"/>
  </colBreaks>
  <extLst>
    <ext xmlns:x14="http://schemas.microsoft.com/office/spreadsheetml/2009/9/main" uri="{CCE6A557-97BC-4b89-ADB6-D9C93CAAB3DF}">
      <x14:dataValidations xmlns:xm="http://schemas.microsoft.com/office/excel/2006/main" count="1">
        <x14:dataValidation type="list" allowBlank="1" showInputMessage="1" showErrorMessage="1" promptTitle="Currency foreseen in Overview" prompt="Please use a currency you specified in the  'Overview - Financial Statement'">
          <x14:formula1>
            <xm:f>ISO!$H$4:$H$173</xm:f>
          </x14:formula1>
          <xm:sqref>G38:H1048576 B11:B1048576 F11:F1048576 A38:A1048576 E38:E1048576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G182"/>
  <sheetViews>
    <sheetView view="pageBreakPreview" zoomScale="90" zoomScaleNormal="100" zoomScaleSheetLayoutView="90" workbookViewId="0">
      <pane xSplit="6" ySplit="12" topLeftCell="G13" activePane="bottomRight" state="frozen"/>
      <selection pane="topRight" activeCell="G1" sqref="G1"/>
      <selection pane="bottomLeft" activeCell="A13" sqref="A13"/>
      <selection pane="bottomRight" activeCell="G13" sqref="G13"/>
    </sheetView>
  </sheetViews>
  <sheetFormatPr defaultColWidth="9.140625" defaultRowHeight="15" x14ac:dyDescent="0.25"/>
  <cols>
    <col min="1" max="1" width="9.7109375" style="176" customWidth="1"/>
    <col min="2" max="2" width="26.28515625" style="176" customWidth="1"/>
    <col min="3" max="3" width="24.28515625" style="170" customWidth="1"/>
    <col min="4" max="4" width="27" style="170" customWidth="1"/>
    <col min="5" max="5" width="15.5703125" style="249" customWidth="1"/>
    <col min="6" max="6" width="15.140625" style="249" bestFit="1" customWidth="1"/>
    <col min="7" max="7" width="15.42578125" style="176" customWidth="1"/>
    <col min="8" max="8" width="12.5703125" style="222" customWidth="1"/>
    <col min="9" max="9" width="11.28515625" style="248" customWidth="1"/>
    <col min="10" max="10" width="18" style="170" customWidth="1"/>
    <col min="11" max="11" width="17.28515625" style="176" customWidth="1"/>
    <col min="12" max="12" width="15.28515625" style="170" customWidth="1"/>
    <col min="13" max="13" width="12.42578125" style="158" bestFit="1" customWidth="1"/>
    <col min="14" max="14" width="14.7109375" style="222" customWidth="1"/>
    <col min="15" max="15" width="14.140625" style="222" hidden="1" customWidth="1"/>
    <col min="16" max="17" width="6.85546875" style="337" hidden="1" customWidth="1"/>
    <col min="18" max="18" width="10.7109375" style="176" hidden="1" customWidth="1"/>
    <col min="19" max="19" width="28.140625" style="176" hidden="1" customWidth="1"/>
    <col min="20" max="20" width="13.7109375" style="250" hidden="1" customWidth="1"/>
    <col min="21" max="22" width="13.42578125" style="176" hidden="1" customWidth="1"/>
    <col min="23" max="25" width="13.42578125" style="158" hidden="1" customWidth="1"/>
    <col min="26" max="26" width="13.42578125" style="176" hidden="1" customWidth="1"/>
    <col min="27" max="27" width="13.42578125" style="158" hidden="1" customWidth="1"/>
    <col min="28" max="28" width="13.42578125" style="381" hidden="1" customWidth="1"/>
    <col min="29" max="33" width="14.7109375" style="158" hidden="1" customWidth="1"/>
    <col min="34" max="34" width="14.7109375" style="158" customWidth="1"/>
    <col min="35" max="16384" width="9.140625" style="158"/>
  </cols>
  <sheetData>
    <row r="1" spans="1:33" x14ac:dyDescent="0.25">
      <c r="A1" s="363" t="s">
        <v>157</v>
      </c>
      <c r="B1" s="247"/>
    </row>
    <row r="2" spans="1:33" s="202" customFormat="1" x14ac:dyDescent="0.25">
      <c r="A2" s="247" t="s">
        <v>392</v>
      </c>
      <c r="B2" s="247"/>
      <c r="C2" s="533" t="str">
        <f>'Overview - Financial Statement'!C8</f>
        <v>&lt;insert name of the beneficiary&gt;</v>
      </c>
      <c r="D2" s="533"/>
      <c r="E2" s="533"/>
      <c r="F2" s="533"/>
      <c r="G2" s="533"/>
      <c r="H2" s="533"/>
      <c r="I2" s="251"/>
      <c r="J2" s="251"/>
      <c r="K2" s="252"/>
      <c r="L2" s="252"/>
      <c r="M2" s="252"/>
      <c r="N2" s="252"/>
      <c r="O2" s="253"/>
      <c r="P2" s="336"/>
      <c r="Q2" s="336"/>
      <c r="R2" s="204"/>
      <c r="S2" s="204"/>
      <c r="T2" s="205"/>
      <c r="U2" s="204"/>
      <c r="V2" s="204"/>
      <c r="Z2" s="204"/>
      <c r="AB2" s="204"/>
    </row>
    <row r="3" spans="1:33" s="202" customFormat="1" ht="15.75" thickBot="1" x14ac:dyDescent="0.3">
      <c r="A3" s="247" t="s">
        <v>1</v>
      </c>
      <c r="B3" s="247"/>
      <c r="C3" s="533" t="str">
        <f>'Overview - Financial Statement'!B9</f>
        <v>&lt;insert title of the project&gt;</v>
      </c>
      <c r="D3" s="533"/>
      <c r="E3" s="533"/>
      <c r="F3" s="533"/>
      <c r="G3" s="533"/>
      <c r="H3" s="533"/>
      <c r="I3" s="251"/>
      <c r="J3" s="251"/>
      <c r="K3" s="252"/>
      <c r="L3" s="252"/>
      <c r="M3" s="252"/>
      <c r="N3" s="252"/>
      <c r="O3" s="203"/>
      <c r="P3" s="336"/>
      <c r="Q3" s="336"/>
      <c r="R3" s="204" t="s">
        <v>196</v>
      </c>
      <c r="S3" s="204"/>
      <c r="T3" s="205"/>
      <c r="U3" s="204"/>
      <c r="V3" s="204"/>
      <c r="Z3" s="204"/>
      <c r="AB3" s="204"/>
    </row>
    <row r="4" spans="1:33" s="207" customFormat="1" ht="15.75" thickBot="1" x14ac:dyDescent="0.3">
      <c r="A4" s="247" t="s">
        <v>0</v>
      </c>
      <c r="B4" s="247"/>
      <c r="C4" s="254" t="str">
        <f>'Overview - Financial Statement'!B10</f>
        <v>&lt;insert agreement number&gt;</v>
      </c>
      <c r="D4" s="251"/>
      <c r="E4" s="256">
        <f>'Overview - Financial Statement'!H10</f>
        <v>0</v>
      </c>
      <c r="F4" s="295" t="s">
        <v>4</v>
      </c>
      <c r="G4" s="463">
        <f>'Overview - Financial Statement'!J10</f>
        <v>0</v>
      </c>
      <c r="H4" s="461"/>
      <c r="K4" s="259"/>
      <c r="M4" s="258"/>
      <c r="N4" s="258"/>
      <c r="O4" s="206"/>
      <c r="P4" s="337"/>
      <c r="Q4" s="337"/>
      <c r="R4" s="208" t="s">
        <v>197</v>
      </c>
      <c r="S4" s="311" t="str">
        <f>'Overview - Financial Statement'!$A$38</f>
        <v>EUR</v>
      </c>
      <c r="T4" s="312">
        <f>'Overview - Financial Statement'!$A$39</f>
        <v>0</v>
      </c>
      <c r="U4" s="312">
        <f>'Overview - Financial Statement'!$A$40</f>
        <v>0</v>
      </c>
      <c r="V4" s="312">
        <f>'Overview - Financial Statement'!$A$41</f>
        <v>0</v>
      </c>
      <c r="W4" s="312">
        <f>'Overview - Financial Statement'!$A$42</f>
        <v>0</v>
      </c>
      <c r="X4" s="312">
        <f>'Overview - Financial Statement'!$A$43</f>
        <v>0</v>
      </c>
      <c r="Y4" s="312">
        <f>'Overview - Financial Statement'!$A$44</f>
        <v>0</v>
      </c>
      <c r="Z4" s="312">
        <f>'Overview - Financial Statement'!$A$45</f>
        <v>0</v>
      </c>
      <c r="AA4" s="312">
        <f>'Overview - Financial Statement'!$A$46</f>
        <v>0</v>
      </c>
      <c r="AB4" s="312">
        <f>'Overview - Financial Statement'!$A$47</f>
        <v>0</v>
      </c>
      <c r="AC4" s="312">
        <f>'Overview - Financial Statement'!$A$48</f>
        <v>0</v>
      </c>
      <c r="AD4" s="312">
        <f>'Overview - Financial Statement'!$A$49</f>
        <v>0</v>
      </c>
      <c r="AE4" s="312">
        <f>'Overview - Financial Statement'!$A$50</f>
        <v>0</v>
      </c>
      <c r="AF4" s="312">
        <f>'Overview - Financial Statement'!$A$51</f>
        <v>0</v>
      </c>
      <c r="AG4" s="312">
        <f>'Overview - Financial Statement'!$A$52</f>
        <v>0</v>
      </c>
    </row>
    <row r="5" spans="1:33" s="207" customFormat="1" x14ac:dyDescent="0.25">
      <c r="A5" s="247"/>
      <c r="B5" s="247"/>
      <c r="C5" s="260"/>
      <c r="D5" s="251"/>
      <c r="E5" s="252"/>
      <c r="H5" s="462"/>
      <c r="I5" s="261"/>
      <c r="K5" s="259"/>
      <c r="L5" s="263"/>
      <c r="M5" s="258"/>
      <c r="N5" s="258"/>
      <c r="O5" s="206"/>
      <c r="P5" s="337"/>
      <c r="Q5" s="337"/>
      <c r="R5" s="208" t="s">
        <v>198</v>
      </c>
      <c r="S5" s="214">
        <v>1</v>
      </c>
      <c r="T5" s="215">
        <f>'List of income'!W4</f>
        <v>0</v>
      </c>
      <c r="U5" s="215">
        <f>'List of income'!X4</f>
        <v>0</v>
      </c>
      <c r="V5" s="215">
        <f>'List of income'!Y4</f>
        <v>0</v>
      </c>
      <c r="W5" s="215">
        <f>'List of income'!Z4</f>
        <v>0</v>
      </c>
      <c r="X5" s="215">
        <f>'List of income'!AA4</f>
        <v>0</v>
      </c>
      <c r="Y5" s="215">
        <f>'List of income'!AB4</f>
        <v>0</v>
      </c>
      <c r="Z5" s="215">
        <f>'List of income'!AC4</f>
        <v>0</v>
      </c>
      <c r="AA5" s="215">
        <f>'List of income'!AD4</f>
        <v>0</v>
      </c>
      <c r="AB5" s="215">
        <f>'List of income'!AE4</f>
        <v>0</v>
      </c>
      <c r="AC5" s="215">
        <f>'List of income'!AF4</f>
        <v>0</v>
      </c>
      <c r="AD5" s="215">
        <f>'List of income'!AG4</f>
        <v>0</v>
      </c>
      <c r="AE5" s="215">
        <f>'List of income'!AH4</f>
        <v>0</v>
      </c>
      <c r="AF5" s="215">
        <f>'List of income'!AI4</f>
        <v>0</v>
      </c>
      <c r="AG5" s="215">
        <f>'List of income'!AJ4</f>
        <v>0</v>
      </c>
    </row>
    <row r="6" spans="1:33" x14ac:dyDescent="0.25">
      <c r="A6" s="164" t="s">
        <v>5</v>
      </c>
      <c r="B6" s="164"/>
      <c r="C6" s="158"/>
      <c r="D6" s="158"/>
      <c r="E6" s="158"/>
      <c r="F6" s="158"/>
      <c r="G6" s="158"/>
      <c r="H6" s="158"/>
      <c r="I6" s="158"/>
      <c r="J6" s="158"/>
      <c r="K6" s="158"/>
      <c r="L6" s="158"/>
      <c r="N6" s="158"/>
      <c r="O6" s="158"/>
      <c r="R6" s="208" t="s">
        <v>486</v>
      </c>
      <c r="S6" s="313">
        <f>'Overview - Financial Statement'!$B$38</f>
        <v>1</v>
      </c>
      <c r="T6" s="313">
        <f>'Overview - Financial Statement'!$B$39</f>
        <v>0</v>
      </c>
      <c r="U6" s="313">
        <f>'Overview - Financial Statement'!$B$40</f>
        <v>0</v>
      </c>
      <c r="V6" s="313">
        <f>'Overview - Financial Statement'!$B$41</f>
        <v>0</v>
      </c>
      <c r="W6" s="313">
        <f>'Overview - Financial Statement'!$B$42</f>
        <v>0</v>
      </c>
      <c r="X6" s="313">
        <f>'Overview - Financial Statement'!$B$43</f>
        <v>0</v>
      </c>
      <c r="Y6" s="313">
        <f>'Overview - Financial Statement'!$B$44</f>
        <v>0</v>
      </c>
      <c r="Z6" s="313">
        <f>'Overview - Financial Statement'!$B$45</f>
        <v>0</v>
      </c>
      <c r="AA6" s="313">
        <f>'Overview - Financial Statement'!$B$46</f>
        <v>0</v>
      </c>
      <c r="AB6" s="313">
        <f>'Overview - Financial Statement'!$B$47</f>
        <v>0</v>
      </c>
      <c r="AC6" s="313">
        <f>'Overview - Financial Statement'!$B$48</f>
        <v>0</v>
      </c>
      <c r="AD6" s="313">
        <f>'Overview - Financial Statement'!$B$49</f>
        <v>0</v>
      </c>
      <c r="AE6" s="313">
        <f>'Overview - Financial Statement'!$B$50</f>
        <v>0</v>
      </c>
      <c r="AF6" s="313">
        <f>'Overview - Financial Statement'!$B$51</f>
        <v>0</v>
      </c>
      <c r="AG6" s="313">
        <f>'Overview - Financial Statement'!$B$52</f>
        <v>0</v>
      </c>
    </row>
    <row r="7" spans="1:33" ht="57" customHeight="1" thickBot="1" x14ac:dyDescent="0.3">
      <c r="A7" s="501" t="s">
        <v>530</v>
      </c>
      <c r="B7" s="501"/>
      <c r="C7" s="501"/>
      <c r="D7" s="501"/>
      <c r="E7" s="501"/>
      <c r="F7" s="501"/>
      <c r="G7" s="501"/>
      <c r="H7" s="501"/>
      <c r="I7" s="501"/>
      <c r="J7" s="501"/>
      <c r="K7" s="501"/>
      <c r="L7" s="501"/>
      <c r="M7" s="501"/>
      <c r="N7" s="501"/>
      <c r="O7" s="158"/>
    </row>
    <row r="8" spans="1:33" ht="18.75" customHeight="1" thickBot="1" x14ac:dyDescent="0.3">
      <c r="A8" s="227" t="s">
        <v>409</v>
      </c>
      <c r="K8" s="449" t="s">
        <v>38</v>
      </c>
      <c r="M8" s="560" t="s">
        <v>38</v>
      </c>
      <c r="N8" s="561"/>
      <c r="Y8" s="264" t="s">
        <v>200</v>
      </c>
      <c r="Z8" s="264" t="s">
        <v>200</v>
      </c>
      <c r="AA8" s="386" t="s">
        <v>200</v>
      </c>
      <c r="AB8" s="386" t="s">
        <v>200</v>
      </c>
      <c r="AC8" s="265" t="s">
        <v>200</v>
      </c>
      <c r="AD8" s="265" t="s">
        <v>200</v>
      </c>
      <c r="AE8" s="264" t="s">
        <v>200</v>
      </c>
      <c r="AF8" s="264" t="s">
        <v>200</v>
      </c>
      <c r="AG8" s="264" t="s">
        <v>200</v>
      </c>
    </row>
    <row r="9" spans="1:33" ht="15.75" thickBot="1" x14ac:dyDescent="0.3">
      <c r="B9" s="266"/>
      <c r="C9" s="266"/>
      <c r="D9" s="266"/>
      <c r="E9" s="266"/>
      <c r="F9" s="266"/>
      <c r="G9" s="266"/>
      <c r="H9" s="266"/>
      <c r="I9" s="267"/>
      <c r="J9" s="267"/>
      <c r="K9" s="268">
        <f>SUM(O13:O42)</f>
        <v>0</v>
      </c>
      <c r="L9" s="267"/>
      <c r="M9" s="558">
        <f>SUM(N13:N42)</f>
        <v>0</v>
      </c>
      <c r="N9" s="559"/>
      <c r="Y9" s="269">
        <f t="shared" ref="Y9:AG9" si="0">SUM(Y13:Y42)</f>
        <v>0</v>
      </c>
      <c r="Z9" s="269">
        <f t="shared" si="0"/>
        <v>0</v>
      </c>
      <c r="AA9" s="387">
        <f>SUM(AA13:AA42)</f>
        <v>0</v>
      </c>
      <c r="AB9" s="387">
        <f>SUM(AB13:AB42)</f>
        <v>0</v>
      </c>
      <c r="AC9" s="270">
        <f t="shared" si="0"/>
        <v>0</v>
      </c>
      <c r="AD9" s="270">
        <f t="shared" si="0"/>
        <v>0</v>
      </c>
      <c r="AE9" s="269">
        <f t="shared" si="0"/>
        <v>0</v>
      </c>
      <c r="AF9" s="269">
        <f t="shared" si="0"/>
        <v>0</v>
      </c>
      <c r="AG9" s="269">
        <f t="shared" si="0"/>
        <v>0</v>
      </c>
    </row>
    <row r="10" spans="1:33" ht="24" customHeight="1" thickBot="1" x14ac:dyDescent="0.3">
      <c r="A10" s="556" t="s">
        <v>413</v>
      </c>
      <c r="B10" s="557"/>
      <c r="C10" s="557"/>
      <c r="D10" s="557"/>
      <c r="E10" s="557"/>
      <c r="F10" s="557"/>
      <c r="G10" s="557"/>
      <c r="H10" s="557"/>
      <c r="I10" s="557"/>
      <c r="J10" s="557"/>
      <c r="K10" s="549" t="s">
        <v>386</v>
      </c>
      <c r="L10" s="549" t="s">
        <v>476</v>
      </c>
      <c r="M10" s="549" t="s">
        <v>31</v>
      </c>
      <c r="N10" s="544" t="s">
        <v>28</v>
      </c>
      <c r="R10" s="554" t="s">
        <v>190</v>
      </c>
      <c r="S10" s="554" t="s">
        <v>207</v>
      </c>
      <c r="T10" s="554" t="s">
        <v>191</v>
      </c>
      <c r="U10" s="554" t="s">
        <v>192</v>
      </c>
      <c r="V10" s="554" t="s">
        <v>203</v>
      </c>
      <c r="W10" s="554" t="s">
        <v>193</v>
      </c>
      <c r="X10" s="554" t="s">
        <v>194</v>
      </c>
      <c r="Y10" s="554" t="s">
        <v>28</v>
      </c>
      <c r="Z10" s="554" t="s">
        <v>199</v>
      </c>
      <c r="AA10" s="555" t="s">
        <v>515</v>
      </c>
      <c r="AB10" s="554" t="s">
        <v>522</v>
      </c>
      <c r="AC10" s="554" t="s">
        <v>512</v>
      </c>
      <c r="AD10" s="554" t="s">
        <v>201</v>
      </c>
      <c r="AE10" s="554" t="s">
        <v>208</v>
      </c>
      <c r="AF10" s="554" t="s">
        <v>195</v>
      </c>
      <c r="AG10" s="554" t="s">
        <v>202</v>
      </c>
    </row>
    <row r="11" spans="1:33" ht="45" customHeight="1" x14ac:dyDescent="0.25">
      <c r="A11" s="549" t="s">
        <v>44</v>
      </c>
      <c r="B11" s="549" t="s">
        <v>497</v>
      </c>
      <c r="C11" s="549" t="s">
        <v>498</v>
      </c>
      <c r="D11" s="549" t="s">
        <v>422</v>
      </c>
      <c r="E11" s="547" t="s">
        <v>500</v>
      </c>
      <c r="F11" s="548"/>
      <c r="G11" s="549" t="s">
        <v>35</v>
      </c>
      <c r="H11" s="551" t="s">
        <v>499</v>
      </c>
      <c r="I11" s="549" t="s">
        <v>41</v>
      </c>
      <c r="J11" s="549" t="s">
        <v>148</v>
      </c>
      <c r="K11" s="553"/>
      <c r="L11" s="553"/>
      <c r="M11" s="553"/>
      <c r="N11" s="545"/>
      <c r="R11" s="554"/>
      <c r="S11" s="554"/>
      <c r="T11" s="554"/>
      <c r="U11" s="554"/>
      <c r="V11" s="554"/>
      <c r="W11" s="554"/>
      <c r="X11" s="554"/>
      <c r="Y11" s="554"/>
      <c r="Z11" s="554"/>
      <c r="AA11" s="554"/>
      <c r="AB11" s="554"/>
      <c r="AC11" s="554"/>
      <c r="AD11" s="554"/>
      <c r="AE11" s="554"/>
      <c r="AF11" s="554"/>
      <c r="AG11" s="554"/>
    </row>
    <row r="12" spans="1:33" s="274" customFormat="1" ht="62.25" customHeight="1" thickBot="1" x14ac:dyDescent="0.3">
      <c r="A12" s="550"/>
      <c r="B12" s="550"/>
      <c r="C12" s="550"/>
      <c r="D12" s="550"/>
      <c r="E12" s="271" t="s">
        <v>384</v>
      </c>
      <c r="F12" s="272" t="s">
        <v>385</v>
      </c>
      <c r="G12" s="550"/>
      <c r="H12" s="552"/>
      <c r="I12" s="550"/>
      <c r="J12" s="550"/>
      <c r="K12" s="550"/>
      <c r="L12" s="550"/>
      <c r="M12" s="550"/>
      <c r="N12" s="546"/>
      <c r="O12" s="273" t="s">
        <v>163</v>
      </c>
      <c r="P12" s="543"/>
      <c r="Q12" s="543"/>
      <c r="R12" s="554"/>
      <c r="S12" s="554"/>
      <c r="T12" s="554"/>
      <c r="U12" s="554"/>
      <c r="V12" s="554"/>
      <c r="W12" s="554"/>
      <c r="X12" s="554"/>
      <c r="Y12" s="554"/>
      <c r="Z12" s="554"/>
      <c r="AA12" s="554"/>
      <c r="AB12" s="554"/>
      <c r="AC12" s="554"/>
      <c r="AD12" s="554"/>
      <c r="AE12" s="554"/>
      <c r="AF12" s="554"/>
      <c r="AG12" s="554"/>
    </row>
    <row r="13" spans="1:33" ht="15" customHeight="1" x14ac:dyDescent="0.25">
      <c r="A13" s="275">
        <v>1</v>
      </c>
      <c r="B13" s="138"/>
      <c r="C13" s="130"/>
      <c r="D13" s="447" t="str">
        <f>IF(B13="","",VLOOKUP(B13,'Timetable and statistics'!$B$10:$I$29,6,FALSE))</f>
        <v/>
      </c>
      <c r="E13" s="448" t="str">
        <f>IF(B13="","",VLOOKUP(B13,'Timetable and statistics'!$B$10:$I$29,7,FALSE))</f>
        <v/>
      </c>
      <c r="F13" s="448" t="str">
        <f>IF(B13="","",VLOOKUP(B13,'Timetable and statistics'!$B$10:$I$29,8,FALSE))</f>
        <v/>
      </c>
      <c r="G13" s="379"/>
      <c r="H13" s="131"/>
      <c r="I13" s="155"/>
      <c r="J13" s="132">
        <v>0</v>
      </c>
      <c r="K13" s="135"/>
      <c r="L13" s="135"/>
      <c r="M13" s="310">
        <f>IF(I13="",0,VLOOKUP(I13,'Overview - Financial Statement'!$A$38:$B$52,2,FALSE))</f>
        <v>0</v>
      </c>
      <c r="N13" s="246">
        <f>IF(M13=0,0,J13/M13)</f>
        <v>0</v>
      </c>
      <c r="O13" s="222">
        <f t="shared" ref="O13:O42" si="1">IF(K13="YES",N13,0)</f>
        <v>0</v>
      </c>
      <c r="P13" s="338"/>
      <c r="Q13" s="340"/>
      <c r="R13" s="176" t="s">
        <v>36</v>
      </c>
      <c r="S13" s="158"/>
      <c r="T13" s="176" t="str">
        <f>IF(N13=0,"",IF(G13="","CHECK DATES","OK"))</f>
        <v/>
      </c>
      <c r="U13" s="250" t="str">
        <f>IF(E13="","",IF(G13-(E13)&lt;0,"a posteriori ?","OK"))</f>
        <v/>
      </c>
      <c r="V13" s="176" t="str">
        <f>IF(N13=0,"",(IF(OR(E13&lt;=($E$4-1),E13&gt;=($G$4+1),F13&lt;=($E$4-1),F13&gt;=($G$4+1)),"CHECK DATES","OK")))</f>
        <v/>
      </c>
      <c r="W13" s="176" t="str">
        <f t="shared" ref="W13:W42" si="2">IF(I13="","",I13)</f>
        <v/>
      </c>
      <c r="X13" s="158" t="str">
        <f t="shared" ref="X13:X42" si="3">IF(I13="","",IF(HLOOKUP(I13,$S$4:$AG$5,2,FALSE)="",M13,IF(M13&lt;&gt;HLOOKUP(I13,$S$4:$AG$5,2,FALSE),HLOOKUP(I13,$S$4:$AG$5,2,FALSE),M13)))</f>
        <v/>
      </c>
      <c r="Y13" s="242">
        <f>IF(M13=0,0,IF(X13=1,N13,J13/X13))</f>
        <v>0</v>
      </c>
      <c r="Z13" s="242">
        <f>IF(Y13=0,0,IF(X13=1,0,Y13-N13))</f>
        <v>0</v>
      </c>
      <c r="AA13" s="176" t="str">
        <f t="shared" ref="AA13:AA42" si="4">IF(G13="","Not answered",IF(G13="No",Y13,0))</f>
        <v>Not answered</v>
      </c>
      <c r="AB13" s="397">
        <f>IF(AA13="Not answered",Y13,0)</f>
        <v>0</v>
      </c>
      <c r="AC13" s="242">
        <f>IF(OR(R13="NO",V13="CHECK DATES"),Y13,0)</f>
        <v>0</v>
      </c>
      <c r="AD13" s="276">
        <v>0</v>
      </c>
      <c r="AE13" s="242">
        <f>IF(OR(R13="NO",AC13&gt;0,AD13&gt;0)*(AND(OR(K13="NO",K13=""))),SUM(AC13:AD13),0)</f>
        <v>0</v>
      </c>
      <c r="AF13" s="242">
        <f>IF(OR(R13="NO",AC13&gt;0,AD13&gt;0)*(AND(OR(K13="YES"))),SUM(AC13:AD13),0)</f>
        <v>0</v>
      </c>
      <c r="AG13" s="242">
        <f t="shared" ref="AG13:AG42" si="5">IF(K13="YES",Y13,0)</f>
        <v>0</v>
      </c>
    </row>
    <row r="14" spans="1:33" x14ac:dyDescent="0.25">
      <c r="A14" s="277">
        <v>2</v>
      </c>
      <c r="B14" s="138"/>
      <c r="C14" s="133"/>
      <c r="D14" s="447" t="str">
        <f>IF(B14="","",VLOOKUP(B14,'Timetable and statistics'!$B$10:$I$29,6,FALSE))</f>
        <v/>
      </c>
      <c r="E14" s="448" t="str">
        <f>IF(B14="","",VLOOKUP(B14,'Timetable and statistics'!$B$10:$I$29,7,FALSE))</f>
        <v/>
      </c>
      <c r="F14" s="448" t="str">
        <f>IF(B14="","",VLOOKUP(B14,'Timetable and statistics'!$B$10:$I$29,8,FALSE))</f>
        <v/>
      </c>
      <c r="G14" s="134"/>
      <c r="H14" s="134"/>
      <c r="I14" s="155"/>
      <c r="J14" s="132">
        <v>0</v>
      </c>
      <c r="K14" s="380"/>
      <c r="L14" s="135"/>
      <c r="M14" s="310">
        <f>IF(I14="",0,VLOOKUP(I14,'Overview - Financial Statement'!$A$38:$B$52,2,FALSE))</f>
        <v>0</v>
      </c>
      <c r="N14" s="246">
        <f t="shared" ref="N14:N42" si="6">IF(M14=0,0,J14/M14)</f>
        <v>0</v>
      </c>
      <c r="O14" s="222">
        <f t="shared" si="1"/>
        <v>0</v>
      </c>
      <c r="P14" s="10"/>
      <c r="Q14" s="340"/>
      <c r="R14" s="176" t="s">
        <v>36</v>
      </c>
      <c r="S14" s="158"/>
      <c r="T14" s="381" t="str">
        <f t="shared" ref="T14:T42" si="7">IF(N14=0,"",IF(G14="","CHECK DATES","OK"))</f>
        <v/>
      </c>
      <c r="U14" s="355" t="str">
        <f t="shared" ref="U14:U42" si="8">IF(E14="","",IF(G14-(E14)&lt;0,"a posteriori ?","OK"))</f>
        <v/>
      </c>
      <c r="V14" s="381" t="str">
        <f t="shared" ref="V14:V42" si="9">IF(N14=0,"",(IF(OR(E14&lt;=($E$4-1),E14&gt;=($G$4+1),F14&lt;=($E$4-1),F14&gt;=($G$4+1)),"CHECK DATES","OK")))</f>
        <v/>
      </c>
      <c r="W14" s="176" t="str">
        <f t="shared" si="2"/>
        <v/>
      </c>
      <c r="X14" s="158" t="str">
        <f t="shared" si="3"/>
        <v/>
      </c>
      <c r="Y14" s="397">
        <f t="shared" ref="Y14:Y42" si="10">IF(M14=0,0,IF(X14=1,N14,J14/X14))</f>
        <v>0</v>
      </c>
      <c r="Z14" s="397">
        <f t="shared" ref="Z14:Z42" si="11">IF(Y14=0,0,IF(X14=1,0,Y14-N14))</f>
        <v>0</v>
      </c>
      <c r="AA14" s="381" t="str">
        <f t="shared" si="4"/>
        <v>Not answered</v>
      </c>
      <c r="AB14" s="397">
        <f t="shared" ref="AB14:AB42" si="12">IF(AA14="Not answered",Y14,0)</f>
        <v>0</v>
      </c>
      <c r="AC14" s="397">
        <f t="shared" ref="AC14:AC42" si="13">IF(OR(R14="NO",V14="CHECK DATES"),Y14,0)</f>
        <v>0</v>
      </c>
      <c r="AD14" s="276">
        <v>0</v>
      </c>
      <c r="AE14" s="397">
        <f t="shared" ref="AE14:AE42" si="14">IF(OR(R14="NO",AC14&gt;0,AD14&gt;0)*(AND(OR(K14="NO",K14=""))),SUM(AC14:AD14),0)</f>
        <v>0</v>
      </c>
      <c r="AF14" s="397">
        <f t="shared" ref="AF14:AF42" si="15">IF(OR(R14="NO",AC14&gt;0,AD14&gt;0)*(AND(OR(K14="YES"))),SUM(AC14:AD14),0)</f>
        <v>0</v>
      </c>
      <c r="AG14" s="242">
        <f t="shared" si="5"/>
        <v>0</v>
      </c>
    </row>
    <row r="15" spans="1:33" x14ac:dyDescent="0.25">
      <c r="A15" s="277">
        <v>3</v>
      </c>
      <c r="B15" s="138"/>
      <c r="C15" s="133"/>
      <c r="D15" s="447" t="str">
        <f>IF(B15="","",VLOOKUP(B15,'Timetable and statistics'!$B$10:$I$29,6,FALSE))</f>
        <v/>
      </c>
      <c r="E15" s="448" t="str">
        <f>IF(B15="","",VLOOKUP(B15,'Timetable and statistics'!$B$10:$I$29,7,FALSE))</f>
        <v/>
      </c>
      <c r="F15" s="448" t="str">
        <f>IF(B15="","",VLOOKUP(B15,'Timetable and statistics'!$B$10:$I$29,8,FALSE))</f>
        <v/>
      </c>
      <c r="G15" s="134"/>
      <c r="H15" s="134"/>
      <c r="I15" s="155"/>
      <c r="J15" s="132">
        <v>0</v>
      </c>
      <c r="K15" s="380"/>
      <c r="L15" s="135"/>
      <c r="M15" s="310">
        <f>IF(I15="",0,VLOOKUP(I15,'Overview - Financial Statement'!$A$38:$B$52,2,FALSE))</f>
        <v>0</v>
      </c>
      <c r="N15" s="246">
        <f t="shared" si="6"/>
        <v>0</v>
      </c>
      <c r="O15" s="222">
        <f t="shared" si="1"/>
        <v>0</v>
      </c>
      <c r="P15" s="338"/>
      <c r="Q15" s="340"/>
      <c r="R15" s="354" t="s">
        <v>36</v>
      </c>
      <c r="S15" s="352"/>
      <c r="T15" s="381" t="str">
        <f t="shared" si="7"/>
        <v/>
      </c>
      <c r="U15" s="355" t="str">
        <f t="shared" si="8"/>
        <v/>
      </c>
      <c r="V15" s="381" t="str">
        <f t="shared" si="9"/>
        <v/>
      </c>
      <c r="W15" s="354" t="str">
        <f t="shared" si="2"/>
        <v/>
      </c>
      <c r="X15" s="352" t="str">
        <f t="shared" si="3"/>
        <v/>
      </c>
      <c r="Y15" s="397">
        <f t="shared" si="10"/>
        <v>0</v>
      </c>
      <c r="Z15" s="397">
        <f t="shared" si="11"/>
        <v>0</v>
      </c>
      <c r="AA15" s="381" t="str">
        <f t="shared" si="4"/>
        <v>Not answered</v>
      </c>
      <c r="AB15" s="397">
        <f t="shared" si="12"/>
        <v>0</v>
      </c>
      <c r="AC15" s="397">
        <f t="shared" si="13"/>
        <v>0</v>
      </c>
      <c r="AD15" s="358">
        <v>0</v>
      </c>
      <c r="AE15" s="397">
        <f t="shared" si="14"/>
        <v>0</v>
      </c>
      <c r="AF15" s="397">
        <f t="shared" si="15"/>
        <v>0</v>
      </c>
      <c r="AG15" s="356">
        <f t="shared" si="5"/>
        <v>0</v>
      </c>
    </row>
    <row r="16" spans="1:33" x14ac:dyDescent="0.25">
      <c r="A16" s="277">
        <v>4</v>
      </c>
      <c r="B16" s="138"/>
      <c r="C16" s="133"/>
      <c r="D16" s="447" t="str">
        <f>IF(B16="","",VLOOKUP(B16,'Timetable and statistics'!$B$10:$I$29,6,FALSE))</f>
        <v/>
      </c>
      <c r="E16" s="448" t="str">
        <f>IF(B16="","",VLOOKUP(B16,'Timetable and statistics'!$B$10:$I$29,7,FALSE))</f>
        <v/>
      </c>
      <c r="F16" s="448" t="str">
        <f>IF(B16="","",VLOOKUP(B16,'Timetable and statistics'!$B$10:$I$29,8,FALSE))</f>
        <v/>
      </c>
      <c r="G16" s="134"/>
      <c r="H16" s="134"/>
      <c r="I16" s="155"/>
      <c r="J16" s="132">
        <v>0</v>
      </c>
      <c r="K16" s="380"/>
      <c r="L16" s="135"/>
      <c r="M16" s="310">
        <f>IF(I16="",0,VLOOKUP(I16,'Overview - Financial Statement'!$A$38:$B$52,2,FALSE))</f>
        <v>0</v>
      </c>
      <c r="N16" s="246">
        <f t="shared" si="6"/>
        <v>0</v>
      </c>
      <c r="O16" s="222">
        <f t="shared" si="1"/>
        <v>0</v>
      </c>
      <c r="P16" s="10"/>
      <c r="Q16" s="340"/>
      <c r="R16" s="354" t="s">
        <v>36</v>
      </c>
      <c r="S16" s="352"/>
      <c r="T16" s="381" t="str">
        <f t="shared" si="7"/>
        <v/>
      </c>
      <c r="U16" s="355" t="str">
        <f t="shared" si="8"/>
        <v/>
      </c>
      <c r="V16" s="381" t="str">
        <f t="shared" si="9"/>
        <v/>
      </c>
      <c r="W16" s="354" t="str">
        <f t="shared" si="2"/>
        <v/>
      </c>
      <c r="X16" s="352" t="str">
        <f t="shared" si="3"/>
        <v/>
      </c>
      <c r="Y16" s="397">
        <f t="shared" si="10"/>
        <v>0</v>
      </c>
      <c r="Z16" s="397">
        <f t="shared" si="11"/>
        <v>0</v>
      </c>
      <c r="AA16" s="381" t="str">
        <f t="shared" si="4"/>
        <v>Not answered</v>
      </c>
      <c r="AB16" s="397">
        <f t="shared" si="12"/>
        <v>0</v>
      </c>
      <c r="AC16" s="397">
        <f t="shared" si="13"/>
        <v>0</v>
      </c>
      <c r="AD16" s="358">
        <v>0</v>
      </c>
      <c r="AE16" s="397">
        <f t="shared" si="14"/>
        <v>0</v>
      </c>
      <c r="AF16" s="397">
        <f t="shared" si="15"/>
        <v>0</v>
      </c>
      <c r="AG16" s="356">
        <f t="shared" si="5"/>
        <v>0</v>
      </c>
    </row>
    <row r="17" spans="1:33" x14ac:dyDescent="0.25">
      <c r="A17" s="277">
        <v>5</v>
      </c>
      <c r="B17" s="138"/>
      <c r="C17" s="133"/>
      <c r="D17" s="447" t="str">
        <f>IF(B17="","",VLOOKUP(B17,'Timetable and statistics'!$B$10:$I$29,6,FALSE))</f>
        <v/>
      </c>
      <c r="E17" s="448" t="str">
        <f>IF(B17="","",VLOOKUP(B17,'Timetable and statistics'!$B$10:$I$29,7,FALSE))</f>
        <v/>
      </c>
      <c r="F17" s="448" t="str">
        <f>IF(B17="","",VLOOKUP(B17,'Timetable and statistics'!$B$10:$I$29,8,FALSE))</f>
        <v/>
      </c>
      <c r="G17" s="134"/>
      <c r="H17" s="134"/>
      <c r="I17" s="155"/>
      <c r="J17" s="132">
        <v>0</v>
      </c>
      <c r="K17" s="380"/>
      <c r="L17" s="135"/>
      <c r="M17" s="310">
        <f>IF(I17="",0,VLOOKUP(I17,'Overview - Financial Statement'!$A$38:$B$52,2,FALSE))</f>
        <v>0</v>
      </c>
      <c r="N17" s="246">
        <f t="shared" si="6"/>
        <v>0</v>
      </c>
      <c r="O17" s="222">
        <f t="shared" si="1"/>
        <v>0</v>
      </c>
      <c r="P17" s="10"/>
      <c r="Q17" s="340"/>
      <c r="R17" s="354" t="s">
        <v>36</v>
      </c>
      <c r="S17" s="352"/>
      <c r="T17" s="381" t="str">
        <f t="shared" si="7"/>
        <v/>
      </c>
      <c r="U17" s="355" t="str">
        <f t="shared" si="8"/>
        <v/>
      </c>
      <c r="V17" s="381" t="str">
        <f t="shared" si="9"/>
        <v/>
      </c>
      <c r="W17" s="354" t="str">
        <f t="shared" si="2"/>
        <v/>
      </c>
      <c r="X17" s="352" t="str">
        <f t="shared" si="3"/>
        <v/>
      </c>
      <c r="Y17" s="397">
        <f t="shared" si="10"/>
        <v>0</v>
      </c>
      <c r="Z17" s="397">
        <f t="shared" si="11"/>
        <v>0</v>
      </c>
      <c r="AA17" s="381" t="str">
        <f t="shared" si="4"/>
        <v>Not answered</v>
      </c>
      <c r="AB17" s="397">
        <f t="shared" si="12"/>
        <v>0</v>
      </c>
      <c r="AC17" s="397">
        <f t="shared" si="13"/>
        <v>0</v>
      </c>
      <c r="AD17" s="358">
        <v>0</v>
      </c>
      <c r="AE17" s="397">
        <f t="shared" si="14"/>
        <v>0</v>
      </c>
      <c r="AF17" s="397">
        <f t="shared" si="15"/>
        <v>0</v>
      </c>
      <c r="AG17" s="356">
        <f t="shared" si="5"/>
        <v>0</v>
      </c>
    </row>
    <row r="18" spans="1:33" x14ac:dyDescent="0.25">
      <c r="A18" s="277">
        <v>6</v>
      </c>
      <c r="B18" s="138"/>
      <c r="C18" s="133"/>
      <c r="D18" s="447" t="str">
        <f>IF(B18="","",VLOOKUP(B18,'Timetable and statistics'!$B$10:$I$29,6,FALSE))</f>
        <v/>
      </c>
      <c r="E18" s="448" t="str">
        <f>IF(B18="","",VLOOKUP(B18,'Timetable and statistics'!$B$10:$I$29,7,FALSE))</f>
        <v/>
      </c>
      <c r="F18" s="448" t="str">
        <f>IF(B18="","",VLOOKUP(B18,'Timetable and statistics'!$B$10:$I$29,8,FALSE))</f>
        <v/>
      </c>
      <c r="G18" s="134"/>
      <c r="H18" s="134"/>
      <c r="I18" s="155"/>
      <c r="J18" s="132">
        <v>0</v>
      </c>
      <c r="K18" s="380"/>
      <c r="L18" s="135"/>
      <c r="M18" s="310">
        <f>IF(I18="",0,VLOOKUP(I18,'Overview - Financial Statement'!$A$38:$B$52,2,FALSE))</f>
        <v>0</v>
      </c>
      <c r="N18" s="246">
        <f t="shared" si="6"/>
        <v>0</v>
      </c>
      <c r="O18" s="222">
        <f t="shared" si="1"/>
        <v>0</v>
      </c>
      <c r="P18" s="10"/>
      <c r="Q18" s="340"/>
      <c r="R18" s="354" t="s">
        <v>36</v>
      </c>
      <c r="S18" s="352"/>
      <c r="T18" s="381" t="str">
        <f t="shared" si="7"/>
        <v/>
      </c>
      <c r="U18" s="355" t="str">
        <f t="shared" si="8"/>
        <v/>
      </c>
      <c r="V18" s="381" t="str">
        <f t="shared" si="9"/>
        <v/>
      </c>
      <c r="W18" s="354" t="str">
        <f t="shared" si="2"/>
        <v/>
      </c>
      <c r="X18" s="352" t="str">
        <f t="shared" si="3"/>
        <v/>
      </c>
      <c r="Y18" s="397">
        <f t="shared" si="10"/>
        <v>0</v>
      </c>
      <c r="Z18" s="397">
        <f t="shared" si="11"/>
        <v>0</v>
      </c>
      <c r="AA18" s="381" t="str">
        <f t="shared" si="4"/>
        <v>Not answered</v>
      </c>
      <c r="AB18" s="397">
        <f t="shared" si="12"/>
        <v>0</v>
      </c>
      <c r="AC18" s="397">
        <f t="shared" si="13"/>
        <v>0</v>
      </c>
      <c r="AD18" s="358">
        <v>0</v>
      </c>
      <c r="AE18" s="397">
        <f t="shared" si="14"/>
        <v>0</v>
      </c>
      <c r="AF18" s="397">
        <f t="shared" si="15"/>
        <v>0</v>
      </c>
      <c r="AG18" s="356">
        <f t="shared" si="5"/>
        <v>0</v>
      </c>
    </row>
    <row r="19" spans="1:33" x14ac:dyDescent="0.25">
      <c r="A19" s="277">
        <v>7</v>
      </c>
      <c r="B19" s="138"/>
      <c r="C19" s="133"/>
      <c r="D19" s="447" t="str">
        <f>IF(B19="","",VLOOKUP(B19,'Timetable and statistics'!$B$10:$I$29,6,FALSE))</f>
        <v/>
      </c>
      <c r="E19" s="448" t="str">
        <f>IF(B19="","",VLOOKUP(B19,'Timetable and statistics'!$B$10:$I$29,7,FALSE))</f>
        <v/>
      </c>
      <c r="F19" s="448" t="str">
        <f>IF(B19="","",VLOOKUP(B19,'Timetable and statistics'!$B$10:$I$29,8,FALSE))</f>
        <v/>
      </c>
      <c r="G19" s="134"/>
      <c r="H19" s="134"/>
      <c r="I19" s="155"/>
      <c r="J19" s="132">
        <v>0</v>
      </c>
      <c r="K19" s="380"/>
      <c r="L19" s="135"/>
      <c r="M19" s="310">
        <f>IF(I19="",0,VLOOKUP(I19,'Overview - Financial Statement'!$A$38:$B$52,2,FALSE))</f>
        <v>0</v>
      </c>
      <c r="N19" s="246">
        <f t="shared" si="6"/>
        <v>0</v>
      </c>
      <c r="O19" s="222">
        <f t="shared" si="1"/>
        <v>0</v>
      </c>
      <c r="P19" s="10"/>
      <c r="Q19" s="340"/>
      <c r="R19" s="354" t="s">
        <v>36</v>
      </c>
      <c r="S19" s="352"/>
      <c r="T19" s="381" t="str">
        <f t="shared" si="7"/>
        <v/>
      </c>
      <c r="U19" s="355" t="str">
        <f t="shared" si="8"/>
        <v/>
      </c>
      <c r="V19" s="381" t="str">
        <f t="shared" si="9"/>
        <v/>
      </c>
      <c r="W19" s="354" t="str">
        <f t="shared" si="2"/>
        <v/>
      </c>
      <c r="X19" s="352" t="str">
        <f t="shared" si="3"/>
        <v/>
      </c>
      <c r="Y19" s="397">
        <f t="shared" si="10"/>
        <v>0</v>
      </c>
      <c r="Z19" s="397">
        <f t="shared" si="11"/>
        <v>0</v>
      </c>
      <c r="AA19" s="381" t="str">
        <f t="shared" si="4"/>
        <v>Not answered</v>
      </c>
      <c r="AB19" s="397">
        <f t="shared" si="12"/>
        <v>0</v>
      </c>
      <c r="AC19" s="397">
        <f t="shared" si="13"/>
        <v>0</v>
      </c>
      <c r="AD19" s="358">
        <v>0</v>
      </c>
      <c r="AE19" s="397">
        <f t="shared" si="14"/>
        <v>0</v>
      </c>
      <c r="AF19" s="397">
        <f t="shared" si="15"/>
        <v>0</v>
      </c>
      <c r="AG19" s="356">
        <f t="shared" si="5"/>
        <v>0</v>
      </c>
    </row>
    <row r="20" spans="1:33" x14ac:dyDescent="0.25">
      <c r="A20" s="277">
        <v>8</v>
      </c>
      <c r="B20" s="138"/>
      <c r="C20" s="133"/>
      <c r="D20" s="447" t="str">
        <f>IF(B20="","",VLOOKUP(B20,'Timetable and statistics'!$B$10:$I$29,6,FALSE))</f>
        <v/>
      </c>
      <c r="E20" s="448" t="str">
        <f>IF(B20="","",VLOOKUP(B20,'Timetable and statistics'!$B$10:$I$29,7,FALSE))</f>
        <v/>
      </c>
      <c r="F20" s="448" t="str">
        <f>IF(B20="","",VLOOKUP(B20,'Timetable and statistics'!$B$10:$I$29,8,FALSE))</f>
        <v/>
      </c>
      <c r="G20" s="134"/>
      <c r="H20" s="134"/>
      <c r="I20" s="155"/>
      <c r="J20" s="132">
        <v>0</v>
      </c>
      <c r="K20" s="380"/>
      <c r="L20" s="135"/>
      <c r="M20" s="310">
        <f>IF(I20="",0,VLOOKUP(I20,'Overview - Financial Statement'!$A$38:$B$52,2,FALSE))</f>
        <v>0</v>
      </c>
      <c r="N20" s="246">
        <f t="shared" si="6"/>
        <v>0</v>
      </c>
      <c r="O20" s="222">
        <f t="shared" si="1"/>
        <v>0</v>
      </c>
      <c r="P20" s="10"/>
      <c r="Q20" s="340"/>
      <c r="R20" s="354" t="s">
        <v>36</v>
      </c>
      <c r="S20" s="352"/>
      <c r="T20" s="381" t="str">
        <f t="shared" si="7"/>
        <v/>
      </c>
      <c r="U20" s="355" t="str">
        <f t="shared" si="8"/>
        <v/>
      </c>
      <c r="V20" s="381" t="str">
        <f t="shared" si="9"/>
        <v/>
      </c>
      <c r="W20" s="354" t="str">
        <f t="shared" si="2"/>
        <v/>
      </c>
      <c r="X20" s="352" t="str">
        <f t="shared" si="3"/>
        <v/>
      </c>
      <c r="Y20" s="397">
        <f t="shared" si="10"/>
        <v>0</v>
      </c>
      <c r="Z20" s="397">
        <f t="shared" si="11"/>
        <v>0</v>
      </c>
      <c r="AA20" s="381" t="str">
        <f t="shared" si="4"/>
        <v>Not answered</v>
      </c>
      <c r="AB20" s="397">
        <f t="shared" si="12"/>
        <v>0</v>
      </c>
      <c r="AC20" s="397">
        <f t="shared" si="13"/>
        <v>0</v>
      </c>
      <c r="AD20" s="358">
        <v>0</v>
      </c>
      <c r="AE20" s="397">
        <f t="shared" si="14"/>
        <v>0</v>
      </c>
      <c r="AF20" s="397">
        <f t="shared" si="15"/>
        <v>0</v>
      </c>
      <c r="AG20" s="356">
        <f t="shared" si="5"/>
        <v>0</v>
      </c>
    </row>
    <row r="21" spans="1:33" x14ac:dyDescent="0.25">
      <c r="A21" s="277">
        <v>9</v>
      </c>
      <c r="B21" s="138"/>
      <c r="C21" s="133"/>
      <c r="D21" s="447" t="str">
        <f>IF(B21="","",VLOOKUP(B21,'Timetable and statistics'!$B$10:$I$29,6,FALSE))</f>
        <v/>
      </c>
      <c r="E21" s="448" t="str">
        <f>IF(B21="","",VLOOKUP(B21,'Timetable and statistics'!$B$10:$I$29,7,FALSE))</f>
        <v/>
      </c>
      <c r="F21" s="448" t="str">
        <f>IF(B21="","",VLOOKUP(B21,'Timetable and statistics'!$B$10:$I$29,8,FALSE))</f>
        <v/>
      </c>
      <c r="G21" s="134"/>
      <c r="H21" s="134"/>
      <c r="I21" s="155"/>
      <c r="J21" s="132">
        <v>0</v>
      </c>
      <c r="K21" s="380"/>
      <c r="L21" s="135"/>
      <c r="M21" s="310">
        <f>IF(I21="",0,VLOOKUP(I21,'Overview - Financial Statement'!$A$38:$B$52,2,FALSE))</f>
        <v>0</v>
      </c>
      <c r="N21" s="246">
        <f t="shared" si="6"/>
        <v>0</v>
      </c>
      <c r="O21" s="222">
        <f t="shared" si="1"/>
        <v>0</v>
      </c>
      <c r="P21" s="10"/>
      <c r="Q21" s="340"/>
      <c r="R21" s="354" t="s">
        <v>36</v>
      </c>
      <c r="S21" s="352"/>
      <c r="T21" s="381" t="str">
        <f t="shared" si="7"/>
        <v/>
      </c>
      <c r="U21" s="355" t="str">
        <f t="shared" si="8"/>
        <v/>
      </c>
      <c r="V21" s="381" t="str">
        <f t="shared" si="9"/>
        <v/>
      </c>
      <c r="W21" s="354" t="str">
        <f t="shared" si="2"/>
        <v/>
      </c>
      <c r="X21" s="352" t="str">
        <f t="shared" si="3"/>
        <v/>
      </c>
      <c r="Y21" s="397">
        <f t="shared" si="10"/>
        <v>0</v>
      </c>
      <c r="Z21" s="397">
        <f t="shared" si="11"/>
        <v>0</v>
      </c>
      <c r="AA21" s="381" t="str">
        <f t="shared" si="4"/>
        <v>Not answered</v>
      </c>
      <c r="AB21" s="397">
        <f t="shared" si="12"/>
        <v>0</v>
      </c>
      <c r="AC21" s="397">
        <f t="shared" si="13"/>
        <v>0</v>
      </c>
      <c r="AD21" s="358">
        <v>0</v>
      </c>
      <c r="AE21" s="397">
        <f t="shared" si="14"/>
        <v>0</v>
      </c>
      <c r="AF21" s="397">
        <f t="shared" si="15"/>
        <v>0</v>
      </c>
      <c r="AG21" s="356">
        <f t="shared" si="5"/>
        <v>0</v>
      </c>
    </row>
    <row r="22" spans="1:33" x14ac:dyDescent="0.25">
      <c r="A22" s="277">
        <v>10</v>
      </c>
      <c r="B22" s="138"/>
      <c r="C22" s="133"/>
      <c r="D22" s="447" t="str">
        <f>IF(B22="","",VLOOKUP(B22,'Timetable and statistics'!$B$10:$I$29,6,FALSE))</f>
        <v/>
      </c>
      <c r="E22" s="448" t="str">
        <f>IF(B22="","",VLOOKUP(B22,'Timetable and statistics'!$B$10:$I$29,7,FALSE))</f>
        <v/>
      </c>
      <c r="F22" s="448" t="str">
        <f>IF(B22="","",VLOOKUP(B22,'Timetable and statistics'!$B$10:$I$29,8,FALSE))</f>
        <v/>
      </c>
      <c r="G22" s="134"/>
      <c r="H22" s="134"/>
      <c r="I22" s="155"/>
      <c r="J22" s="132">
        <v>0</v>
      </c>
      <c r="K22" s="380"/>
      <c r="L22" s="135"/>
      <c r="M22" s="310">
        <f>IF(I22="",0,VLOOKUP(I22,'Overview - Financial Statement'!$A$38:$B$52,2,FALSE))</f>
        <v>0</v>
      </c>
      <c r="N22" s="246">
        <f t="shared" si="6"/>
        <v>0</v>
      </c>
      <c r="O22" s="222">
        <f t="shared" si="1"/>
        <v>0</v>
      </c>
      <c r="P22" s="10"/>
      <c r="Q22" s="340"/>
      <c r="R22" s="354" t="s">
        <v>36</v>
      </c>
      <c r="S22" s="352"/>
      <c r="T22" s="381" t="str">
        <f t="shared" si="7"/>
        <v/>
      </c>
      <c r="U22" s="355" t="str">
        <f t="shared" si="8"/>
        <v/>
      </c>
      <c r="V22" s="381" t="str">
        <f t="shared" si="9"/>
        <v/>
      </c>
      <c r="W22" s="354" t="str">
        <f t="shared" si="2"/>
        <v/>
      </c>
      <c r="X22" s="352" t="str">
        <f t="shared" si="3"/>
        <v/>
      </c>
      <c r="Y22" s="397">
        <f t="shared" si="10"/>
        <v>0</v>
      </c>
      <c r="Z22" s="397">
        <f t="shared" si="11"/>
        <v>0</v>
      </c>
      <c r="AA22" s="381" t="str">
        <f t="shared" si="4"/>
        <v>Not answered</v>
      </c>
      <c r="AB22" s="397">
        <f t="shared" si="12"/>
        <v>0</v>
      </c>
      <c r="AC22" s="397">
        <f t="shared" si="13"/>
        <v>0</v>
      </c>
      <c r="AD22" s="358">
        <v>0</v>
      </c>
      <c r="AE22" s="397">
        <f t="shared" si="14"/>
        <v>0</v>
      </c>
      <c r="AF22" s="397">
        <f t="shared" si="15"/>
        <v>0</v>
      </c>
      <c r="AG22" s="356">
        <f t="shared" si="5"/>
        <v>0</v>
      </c>
    </row>
    <row r="23" spans="1:33" x14ac:dyDescent="0.25">
      <c r="A23" s="277">
        <v>11</v>
      </c>
      <c r="B23" s="138"/>
      <c r="C23" s="133"/>
      <c r="D23" s="447" t="str">
        <f>IF(B23="","",VLOOKUP(B23,'Timetable and statistics'!$B$10:$I$29,6,FALSE))</f>
        <v/>
      </c>
      <c r="E23" s="448" t="str">
        <f>IF(B23="","",VLOOKUP(B23,'Timetable and statistics'!$B$10:$I$29,7,FALSE))</f>
        <v/>
      </c>
      <c r="F23" s="448" t="str">
        <f>IF(B23="","",VLOOKUP(B23,'Timetable and statistics'!$B$10:$I$29,8,FALSE))</f>
        <v/>
      </c>
      <c r="G23" s="134"/>
      <c r="H23" s="134"/>
      <c r="I23" s="155"/>
      <c r="J23" s="132">
        <v>0</v>
      </c>
      <c r="K23" s="380"/>
      <c r="L23" s="135"/>
      <c r="M23" s="310">
        <f>IF(I23="",0,VLOOKUP(I23,'Overview - Financial Statement'!$A$38:$B$52,2,FALSE))</f>
        <v>0</v>
      </c>
      <c r="N23" s="246">
        <f t="shared" si="6"/>
        <v>0</v>
      </c>
      <c r="O23" s="222">
        <f t="shared" si="1"/>
        <v>0</v>
      </c>
      <c r="P23" s="10"/>
      <c r="Q23" s="340"/>
      <c r="R23" s="354" t="s">
        <v>36</v>
      </c>
      <c r="S23" s="352"/>
      <c r="T23" s="381" t="str">
        <f t="shared" si="7"/>
        <v/>
      </c>
      <c r="U23" s="355" t="str">
        <f t="shared" si="8"/>
        <v/>
      </c>
      <c r="V23" s="381" t="str">
        <f t="shared" si="9"/>
        <v/>
      </c>
      <c r="W23" s="354" t="str">
        <f t="shared" si="2"/>
        <v/>
      </c>
      <c r="X23" s="352" t="str">
        <f t="shared" si="3"/>
        <v/>
      </c>
      <c r="Y23" s="397">
        <f t="shared" si="10"/>
        <v>0</v>
      </c>
      <c r="Z23" s="397">
        <f t="shared" si="11"/>
        <v>0</v>
      </c>
      <c r="AA23" s="381" t="str">
        <f t="shared" si="4"/>
        <v>Not answered</v>
      </c>
      <c r="AB23" s="397">
        <f t="shared" si="12"/>
        <v>0</v>
      </c>
      <c r="AC23" s="397">
        <f t="shared" si="13"/>
        <v>0</v>
      </c>
      <c r="AD23" s="358">
        <v>0</v>
      </c>
      <c r="AE23" s="397">
        <f t="shared" si="14"/>
        <v>0</v>
      </c>
      <c r="AF23" s="397">
        <f t="shared" si="15"/>
        <v>0</v>
      </c>
      <c r="AG23" s="356">
        <f t="shared" si="5"/>
        <v>0</v>
      </c>
    </row>
    <row r="24" spans="1:33" x14ac:dyDescent="0.25">
      <c r="A24" s="277">
        <v>12</v>
      </c>
      <c r="B24" s="138"/>
      <c r="C24" s="133"/>
      <c r="D24" s="447" t="str">
        <f>IF(B24="","",VLOOKUP(B24,'Timetable and statistics'!$B$10:$I$29,6,FALSE))</f>
        <v/>
      </c>
      <c r="E24" s="448" t="str">
        <f>IF(B24="","",VLOOKUP(B24,'Timetable and statistics'!$B$10:$I$29,7,FALSE))</f>
        <v/>
      </c>
      <c r="F24" s="448" t="str">
        <f>IF(B24="","",VLOOKUP(B24,'Timetable and statistics'!$B$10:$I$29,8,FALSE))</f>
        <v/>
      </c>
      <c r="G24" s="134"/>
      <c r="H24" s="134"/>
      <c r="I24" s="155"/>
      <c r="J24" s="132">
        <v>0</v>
      </c>
      <c r="K24" s="380"/>
      <c r="L24" s="135"/>
      <c r="M24" s="310">
        <f>IF(I24="",0,VLOOKUP(I24,'Overview - Financial Statement'!$A$38:$B$52,2,FALSE))</f>
        <v>0</v>
      </c>
      <c r="N24" s="246">
        <f t="shared" si="6"/>
        <v>0</v>
      </c>
      <c r="O24" s="222">
        <f t="shared" si="1"/>
        <v>0</v>
      </c>
      <c r="P24" s="10"/>
      <c r="Q24" s="340"/>
      <c r="R24" s="354" t="s">
        <v>36</v>
      </c>
      <c r="S24" s="352"/>
      <c r="T24" s="381" t="str">
        <f t="shared" si="7"/>
        <v/>
      </c>
      <c r="U24" s="355" t="str">
        <f t="shared" si="8"/>
        <v/>
      </c>
      <c r="V24" s="381" t="str">
        <f t="shared" si="9"/>
        <v/>
      </c>
      <c r="W24" s="354" t="str">
        <f t="shared" si="2"/>
        <v/>
      </c>
      <c r="X24" s="352" t="str">
        <f t="shared" si="3"/>
        <v/>
      </c>
      <c r="Y24" s="397">
        <f t="shared" si="10"/>
        <v>0</v>
      </c>
      <c r="Z24" s="397">
        <f t="shared" si="11"/>
        <v>0</v>
      </c>
      <c r="AA24" s="381" t="str">
        <f t="shared" si="4"/>
        <v>Not answered</v>
      </c>
      <c r="AB24" s="397">
        <f t="shared" si="12"/>
        <v>0</v>
      </c>
      <c r="AC24" s="397">
        <f t="shared" si="13"/>
        <v>0</v>
      </c>
      <c r="AD24" s="358">
        <v>0</v>
      </c>
      <c r="AE24" s="397">
        <f t="shared" si="14"/>
        <v>0</v>
      </c>
      <c r="AF24" s="397">
        <f t="shared" si="15"/>
        <v>0</v>
      </c>
      <c r="AG24" s="356">
        <f t="shared" si="5"/>
        <v>0</v>
      </c>
    </row>
    <row r="25" spans="1:33" x14ac:dyDescent="0.25">
      <c r="A25" s="277">
        <v>13</v>
      </c>
      <c r="B25" s="138"/>
      <c r="C25" s="133"/>
      <c r="D25" s="447" t="str">
        <f>IF(B25="","",VLOOKUP(B25,'Timetable and statistics'!$B$10:$I$29,6,FALSE))</f>
        <v/>
      </c>
      <c r="E25" s="448" t="str">
        <f>IF(B25="","",VLOOKUP(B25,'Timetable and statistics'!$B$10:$I$29,7,FALSE))</f>
        <v/>
      </c>
      <c r="F25" s="448" t="str">
        <f>IF(B25="","",VLOOKUP(B25,'Timetable and statistics'!$B$10:$I$29,8,FALSE))</f>
        <v/>
      </c>
      <c r="G25" s="134"/>
      <c r="H25" s="134"/>
      <c r="I25" s="155"/>
      <c r="J25" s="132">
        <v>0</v>
      </c>
      <c r="K25" s="380"/>
      <c r="L25" s="135"/>
      <c r="M25" s="310">
        <f>IF(I25="",0,VLOOKUP(I25,'Overview - Financial Statement'!$A$38:$B$52,2,FALSE))</f>
        <v>0</v>
      </c>
      <c r="N25" s="246">
        <f t="shared" si="6"/>
        <v>0</v>
      </c>
      <c r="O25" s="222">
        <f t="shared" si="1"/>
        <v>0</v>
      </c>
      <c r="P25" s="10"/>
      <c r="Q25" s="340"/>
      <c r="R25" s="354" t="s">
        <v>36</v>
      </c>
      <c r="S25" s="352"/>
      <c r="T25" s="381" t="str">
        <f t="shared" si="7"/>
        <v/>
      </c>
      <c r="U25" s="355" t="str">
        <f t="shared" si="8"/>
        <v/>
      </c>
      <c r="V25" s="381" t="str">
        <f t="shared" si="9"/>
        <v/>
      </c>
      <c r="W25" s="354" t="str">
        <f t="shared" si="2"/>
        <v/>
      </c>
      <c r="X25" s="352" t="str">
        <f t="shared" si="3"/>
        <v/>
      </c>
      <c r="Y25" s="397">
        <f t="shared" si="10"/>
        <v>0</v>
      </c>
      <c r="Z25" s="397">
        <f t="shared" si="11"/>
        <v>0</v>
      </c>
      <c r="AA25" s="381" t="str">
        <f t="shared" si="4"/>
        <v>Not answered</v>
      </c>
      <c r="AB25" s="397">
        <f t="shared" si="12"/>
        <v>0</v>
      </c>
      <c r="AC25" s="397">
        <f t="shared" si="13"/>
        <v>0</v>
      </c>
      <c r="AD25" s="358">
        <v>0</v>
      </c>
      <c r="AE25" s="397">
        <f t="shared" si="14"/>
        <v>0</v>
      </c>
      <c r="AF25" s="397">
        <f t="shared" si="15"/>
        <v>0</v>
      </c>
      <c r="AG25" s="356">
        <f t="shared" si="5"/>
        <v>0</v>
      </c>
    </row>
    <row r="26" spans="1:33" x14ac:dyDescent="0.25">
      <c r="A26" s="277">
        <v>14</v>
      </c>
      <c r="B26" s="138"/>
      <c r="C26" s="133"/>
      <c r="D26" s="447" t="str">
        <f>IF(B26="","",VLOOKUP(B26,'Timetable and statistics'!$B$10:$I$29,6,FALSE))</f>
        <v/>
      </c>
      <c r="E26" s="448" t="str">
        <f>IF(B26="","",VLOOKUP(B26,'Timetable and statistics'!$B$10:$I$29,7,FALSE))</f>
        <v/>
      </c>
      <c r="F26" s="448" t="str">
        <f>IF(B26="","",VLOOKUP(B26,'Timetable and statistics'!$B$10:$I$29,8,FALSE))</f>
        <v/>
      </c>
      <c r="G26" s="134"/>
      <c r="H26" s="134"/>
      <c r="I26" s="155"/>
      <c r="J26" s="132">
        <v>0</v>
      </c>
      <c r="K26" s="380"/>
      <c r="L26" s="135"/>
      <c r="M26" s="310">
        <f>IF(I26="",0,VLOOKUP(I26,'Overview - Financial Statement'!$A$38:$B$52,2,FALSE))</f>
        <v>0</v>
      </c>
      <c r="N26" s="246">
        <f t="shared" si="6"/>
        <v>0</v>
      </c>
      <c r="O26" s="222">
        <f t="shared" si="1"/>
        <v>0</v>
      </c>
      <c r="P26" s="10"/>
      <c r="Q26" s="340"/>
      <c r="R26" s="354" t="s">
        <v>36</v>
      </c>
      <c r="S26" s="352"/>
      <c r="T26" s="381" t="str">
        <f t="shared" si="7"/>
        <v/>
      </c>
      <c r="U26" s="355" t="str">
        <f t="shared" si="8"/>
        <v/>
      </c>
      <c r="V26" s="381" t="str">
        <f t="shared" si="9"/>
        <v/>
      </c>
      <c r="W26" s="354" t="str">
        <f t="shared" si="2"/>
        <v/>
      </c>
      <c r="X26" s="352" t="str">
        <f t="shared" si="3"/>
        <v/>
      </c>
      <c r="Y26" s="397">
        <f t="shared" si="10"/>
        <v>0</v>
      </c>
      <c r="Z26" s="397">
        <f t="shared" si="11"/>
        <v>0</v>
      </c>
      <c r="AA26" s="381" t="str">
        <f t="shared" si="4"/>
        <v>Not answered</v>
      </c>
      <c r="AB26" s="397">
        <f t="shared" si="12"/>
        <v>0</v>
      </c>
      <c r="AC26" s="397">
        <f t="shared" si="13"/>
        <v>0</v>
      </c>
      <c r="AD26" s="358">
        <v>0</v>
      </c>
      <c r="AE26" s="397">
        <f t="shared" si="14"/>
        <v>0</v>
      </c>
      <c r="AF26" s="397">
        <f t="shared" si="15"/>
        <v>0</v>
      </c>
      <c r="AG26" s="356">
        <f t="shared" si="5"/>
        <v>0</v>
      </c>
    </row>
    <row r="27" spans="1:33" x14ac:dyDescent="0.25">
      <c r="A27" s="277">
        <v>15</v>
      </c>
      <c r="B27" s="138"/>
      <c r="C27" s="133"/>
      <c r="D27" s="447" t="str">
        <f>IF(B27="","",VLOOKUP(B27,'Timetable and statistics'!$B$10:$I$29,6,FALSE))</f>
        <v/>
      </c>
      <c r="E27" s="448" t="str">
        <f>IF(B27="","",VLOOKUP(B27,'Timetable and statistics'!$B$10:$I$29,7,FALSE))</f>
        <v/>
      </c>
      <c r="F27" s="448" t="str">
        <f>IF(B27="","",VLOOKUP(B27,'Timetable and statistics'!$B$10:$I$29,8,FALSE))</f>
        <v/>
      </c>
      <c r="G27" s="134"/>
      <c r="H27" s="134"/>
      <c r="I27" s="155"/>
      <c r="J27" s="132">
        <v>0</v>
      </c>
      <c r="K27" s="380"/>
      <c r="L27" s="135"/>
      <c r="M27" s="310">
        <f>IF(I27="",0,VLOOKUP(I27,'Overview - Financial Statement'!$A$38:$B$52,2,FALSE))</f>
        <v>0</v>
      </c>
      <c r="N27" s="246">
        <f t="shared" si="6"/>
        <v>0</v>
      </c>
      <c r="O27" s="222">
        <f t="shared" si="1"/>
        <v>0</v>
      </c>
      <c r="P27" s="10"/>
      <c r="Q27" s="340"/>
      <c r="R27" s="354" t="s">
        <v>36</v>
      </c>
      <c r="S27" s="352"/>
      <c r="T27" s="381" t="str">
        <f t="shared" si="7"/>
        <v/>
      </c>
      <c r="U27" s="355" t="str">
        <f t="shared" si="8"/>
        <v/>
      </c>
      <c r="V27" s="381" t="str">
        <f t="shared" si="9"/>
        <v/>
      </c>
      <c r="W27" s="354" t="str">
        <f t="shared" si="2"/>
        <v/>
      </c>
      <c r="X27" s="352" t="str">
        <f t="shared" si="3"/>
        <v/>
      </c>
      <c r="Y27" s="397">
        <f t="shared" si="10"/>
        <v>0</v>
      </c>
      <c r="Z27" s="397">
        <f t="shared" si="11"/>
        <v>0</v>
      </c>
      <c r="AA27" s="381" t="str">
        <f t="shared" si="4"/>
        <v>Not answered</v>
      </c>
      <c r="AB27" s="397">
        <f t="shared" si="12"/>
        <v>0</v>
      </c>
      <c r="AC27" s="397">
        <f t="shared" si="13"/>
        <v>0</v>
      </c>
      <c r="AD27" s="358">
        <v>0</v>
      </c>
      <c r="AE27" s="397">
        <f t="shared" si="14"/>
        <v>0</v>
      </c>
      <c r="AF27" s="397">
        <f t="shared" si="15"/>
        <v>0</v>
      </c>
      <c r="AG27" s="356">
        <f t="shared" si="5"/>
        <v>0</v>
      </c>
    </row>
    <row r="28" spans="1:33" x14ac:dyDescent="0.25">
      <c r="A28" s="277">
        <v>16</v>
      </c>
      <c r="B28" s="138"/>
      <c r="C28" s="133"/>
      <c r="D28" s="447" t="str">
        <f>IF(B28="","",VLOOKUP(B28,'Timetable and statistics'!$B$10:$I$29,6,FALSE))</f>
        <v/>
      </c>
      <c r="E28" s="448" t="str">
        <f>IF(B28="","",VLOOKUP(B28,'Timetable and statistics'!$B$10:$I$29,7,FALSE))</f>
        <v/>
      </c>
      <c r="F28" s="448" t="str">
        <f>IF(B28="","",VLOOKUP(B28,'Timetable and statistics'!$B$10:$I$29,8,FALSE))</f>
        <v/>
      </c>
      <c r="G28" s="134"/>
      <c r="H28" s="134"/>
      <c r="I28" s="155"/>
      <c r="J28" s="132">
        <v>0</v>
      </c>
      <c r="K28" s="380"/>
      <c r="L28" s="135"/>
      <c r="M28" s="310">
        <f>IF(I28="",0,VLOOKUP(I28,'Overview - Financial Statement'!$A$38:$B$52,2,FALSE))</f>
        <v>0</v>
      </c>
      <c r="N28" s="246">
        <f t="shared" si="6"/>
        <v>0</v>
      </c>
      <c r="O28" s="222">
        <f t="shared" si="1"/>
        <v>0</v>
      </c>
      <c r="P28" s="339"/>
      <c r="Q28" s="340"/>
      <c r="R28" s="354" t="s">
        <v>36</v>
      </c>
      <c r="S28" s="352"/>
      <c r="T28" s="381" t="str">
        <f t="shared" si="7"/>
        <v/>
      </c>
      <c r="U28" s="355" t="str">
        <f t="shared" si="8"/>
        <v/>
      </c>
      <c r="V28" s="381" t="str">
        <f t="shared" si="9"/>
        <v/>
      </c>
      <c r="W28" s="354" t="str">
        <f t="shared" si="2"/>
        <v/>
      </c>
      <c r="X28" s="352" t="str">
        <f t="shared" si="3"/>
        <v/>
      </c>
      <c r="Y28" s="397">
        <f t="shared" si="10"/>
        <v>0</v>
      </c>
      <c r="Z28" s="397">
        <f t="shared" si="11"/>
        <v>0</v>
      </c>
      <c r="AA28" s="381" t="str">
        <f t="shared" si="4"/>
        <v>Not answered</v>
      </c>
      <c r="AB28" s="397">
        <f t="shared" si="12"/>
        <v>0</v>
      </c>
      <c r="AC28" s="397">
        <f t="shared" si="13"/>
        <v>0</v>
      </c>
      <c r="AD28" s="358">
        <v>0</v>
      </c>
      <c r="AE28" s="397">
        <f t="shared" si="14"/>
        <v>0</v>
      </c>
      <c r="AF28" s="397">
        <f t="shared" si="15"/>
        <v>0</v>
      </c>
      <c r="AG28" s="356">
        <f t="shared" si="5"/>
        <v>0</v>
      </c>
    </row>
    <row r="29" spans="1:33" x14ac:dyDescent="0.25">
      <c r="A29" s="277">
        <v>17</v>
      </c>
      <c r="B29" s="138"/>
      <c r="C29" s="133"/>
      <c r="D29" s="447" t="str">
        <f>IF(B29="","",VLOOKUP(B29,'Timetable and statistics'!$B$10:$I$29,6,FALSE))</f>
        <v/>
      </c>
      <c r="E29" s="448" t="str">
        <f>IF(B29="","",VLOOKUP(B29,'Timetable and statistics'!$B$10:$I$29,7,FALSE))</f>
        <v/>
      </c>
      <c r="F29" s="448" t="str">
        <f>IF(B29="","",VLOOKUP(B29,'Timetable and statistics'!$B$10:$I$29,8,FALSE))</f>
        <v/>
      </c>
      <c r="G29" s="134"/>
      <c r="H29" s="134"/>
      <c r="I29" s="155"/>
      <c r="J29" s="132">
        <v>0</v>
      </c>
      <c r="K29" s="380"/>
      <c r="L29" s="135"/>
      <c r="M29" s="310">
        <f>IF(I29="",0,VLOOKUP(I29,'Overview - Financial Statement'!$A$38:$B$52,2,FALSE))</f>
        <v>0</v>
      </c>
      <c r="N29" s="246">
        <f t="shared" si="6"/>
        <v>0</v>
      </c>
      <c r="O29" s="222">
        <f t="shared" si="1"/>
        <v>0</v>
      </c>
      <c r="P29" s="338"/>
      <c r="Q29" s="340"/>
      <c r="R29" s="354" t="s">
        <v>36</v>
      </c>
      <c r="S29" s="352"/>
      <c r="T29" s="381" t="str">
        <f t="shared" si="7"/>
        <v/>
      </c>
      <c r="U29" s="355" t="str">
        <f t="shared" si="8"/>
        <v/>
      </c>
      <c r="V29" s="381" t="str">
        <f t="shared" si="9"/>
        <v/>
      </c>
      <c r="W29" s="354" t="str">
        <f t="shared" si="2"/>
        <v/>
      </c>
      <c r="X29" s="352" t="str">
        <f t="shared" si="3"/>
        <v/>
      </c>
      <c r="Y29" s="397">
        <f t="shared" si="10"/>
        <v>0</v>
      </c>
      <c r="Z29" s="397">
        <f t="shared" si="11"/>
        <v>0</v>
      </c>
      <c r="AA29" s="381" t="str">
        <f t="shared" si="4"/>
        <v>Not answered</v>
      </c>
      <c r="AB29" s="397">
        <f t="shared" si="12"/>
        <v>0</v>
      </c>
      <c r="AC29" s="397">
        <f t="shared" si="13"/>
        <v>0</v>
      </c>
      <c r="AD29" s="358">
        <v>0</v>
      </c>
      <c r="AE29" s="397">
        <f t="shared" si="14"/>
        <v>0</v>
      </c>
      <c r="AF29" s="397">
        <f t="shared" si="15"/>
        <v>0</v>
      </c>
      <c r="AG29" s="356">
        <f t="shared" si="5"/>
        <v>0</v>
      </c>
    </row>
    <row r="30" spans="1:33" x14ac:dyDescent="0.25">
      <c r="A30" s="277">
        <v>18</v>
      </c>
      <c r="B30" s="138"/>
      <c r="C30" s="133"/>
      <c r="D30" s="447" t="str">
        <f>IF(B30="","",VLOOKUP(B30,'Timetable and statistics'!$B$10:$I$29,6,FALSE))</f>
        <v/>
      </c>
      <c r="E30" s="448" t="str">
        <f>IF(B30="","",VLOOKUP(B30,'Timetable and statistics'!$B$10:$I$29,7,FALSE))</f>
        <v/>
      </c>
      <c r="F30" s="448" t="str">
        <f>IF(B30="","",VLOOKUP(B30,'Timetable and statistics'!$B$10:$I$29,8,FALSE))</f>
        <v/>
      </c>
      <c r="G30" s="134"/>
      <c r="H30" s="134"/>
      <c r="I30" s="155"/>
      <c r="J30" s="132">
        <v>0</v>
      </c>
      <c r="K30" s="380"/>
      <c r="L30" s="135"/>
      <c r="M30" s="310">
        <f>IF(I30="",0,VLOOKUP(I30,'Overview - Financial Statement'!$A$38:$B$52,2,FALSE))</f>
        <v>0</v>
      </c>
      <c r="N30" s="246">
        <f t="shared" si="6"/>
        <v>0</v>
      </c>
      <c r="O30" s="222">
        <f t="shared" si="1"/>
        <v>0</v>
      </c>
      <c r="P30" s="10"/>
      <c r="Q30" s="340"/>
      <c r="R30" s="354" t="s">
        <v>36</v>
      </c>
      <c r="S30" s="352"/>
      <c r="T30" s="381" t="str">
        <f t="shared" si="7"/>
        <v/>
      </c>
      <c r="U30" s="355" t="str">
        <f t="shared" si="8"/>
        <v/>
      </c>
      <c r="V30" s="381" t="str">
        <f t="shared" si="9"/>
        <v/>
      </c>
      <c r="W30" s="354" t="str">
        <f t="shared" si="2"/>
        <v/>
      </c>
      <c r="X30" s="352" t="str">
        <f t="shared" si="3"/>
        <v/>
      </c>
      <c r="Y30" s="397">
        <f t="shared" si="10"/>
        <v>0</v>
      </c>
      <c r="Z30" s="397">
        <f t="shared" si="11"/>
        <v>0</v>
      </c>
      <c r="AA30" s="381" t="str">
        <f t="shared" si="4"/>
        <v>Not answered</v>
      </c>
      <c r="AB30" s="397">
        <f t="shared" si="12"/>
        <v>0</v>
      </c>
      <c r="AC30" s="397">
        <f t="shared" si="13"/>
        <v>0</v>
      </c>
      <c r="AD30" s="358">
        <v>0</v>
      </c>
      <c r="AE30" s="397">
        <f t="shared" si="14"/>
        <v>0</v>
      </c>
      <c r="AF30" s="397">
        <f t="shared" si="15"/>
        <v>0</v>
      </c>
      <c r="AG30" s="356">
        <f t="shared" si="5"/>
        <v>0</v>
      </c>
    </row>
    <row r="31" spans="1:33" x14ac:dyDescent="0.25">
      <c r="A31" s="277">
        <v>19</v>
      </c>
      <c r="B31" s="138"/>
      <c r="C31" s="133"/>
      <c r="D31" s="447" t="str">
        <f>IF(B31="","",VLOOKUP(B31,'Timetable and statistics'!$B$10:$I$29,6,FALSE))</f>
        <v/>
      </c>
      <c r="E31" s="448" t="str">
        <f>IF(B31="","",VLOOKUP(B31,'Timetable and statistics'!$B$10:$I$29,7,FALSE))</f>
        <v/>
      </c>
      <c r="F31" s="448" t="str">
        <f>IF(B31="","",VLOOKUP(B31,'Timetable and statistics'!$B$10:$I$29,8,FALSE))</f>
        <v/>
      </c>
      <c r="G31" s="134"/>
      <c r="H31" s="134"/>
      <c r="I31" s="155"/>
      <c r="J31" s="132">
        <v>0</v>
      </c>
      <c r="K31" s="380"/>
      <c r="L31" s="135"/>
      <c r="M31" s="310">
        <f>IF(I31="",0,VLOOKUP(I31,'Overview - Financial Statement'!$A$38:$B$52,2,FALSE))</f>
        <v>0</v>
      </c>
      <c r="N31" s="246">
        <f t="shared" si="6"/>
        <v>0</v>
      </c>
      <c r="O31" s="222">
        <f t="shared" si="1"/>
        <v>0</v>
      </c>
      <c r="P31" s="10"/>
      <c r="Q31" s="340"/>
      <c r="R31" s="354" t="s">
        <v>36</v>
      </c>
      <c r="S31" s="352"/>
      <c r="T31" s="381" t="str">
        <f t="shared" si="7"/>
        <v/>
      </c>
      <c r="U31" s="355" t="str">
        <f t="shared" si="8"/>
        <v/>
      </c>
      <c r="V31" s="381" t="str">
        <f t="shared" si="9"/>
        <v/>
      </c>
      <c r="W31" s="354" t="str">
        <f t="shared" si="2"/>
        <v/>
      </c>
      <c r="X31" s="352" t="str">
        <f t="shared" si="3"/>
        <v/>
      </c>
      <c r="Y31" s="397">
        <f t="shared" si="10"/>
        <v>0</v>
      </c>
      <c r="Z31" s="397">
        <f t="shared" si="11"/>
        <v>0</v>
      </c>
      <c r="AA31" s="381" t="str">
        <f t="shared" si="4"/>
        <v>Not answered</v>
      </c>
      <c r="AB31" s="397">
        <f t="shared" si="12"/>
        <v>0</v>
      </c>
      <c r="AC31" s="397">
        <f t="shared" si="13"/>
        <v>0</v>
      </c>
      <c r="AD31" s="358">
        <v>0</v>
      </c>
      <c r="AE31" s="397">
        <f t="shared" si="14"/>
        <v>0</v>
      </c>
      <c r="AF31" s="397">
        <f t="shared" si="15"/>
        <v>0</v>
      </c>
      <c r="AG31" s="356">
        <f t="shared" si="5"/>
        <v>0</v>
      </c>
    </row>
    <row r="32" spans="1:33" x14ac:dyDescent="0.25">
      <c r="A32" s="277">
        <v>20</v>
      </c>
      <c r="B32" s="138"/>
      <c r="C32" s="133"/>
      <c r="D32" s="447" t="str">
        <f>IF(B32="","",VLOOKUP(B32,'Timetable and statistics'!$B$10:$I$29,6,FALSE))</f>
        <v/>
      </c>
      <c r="E32" s="448" t="str">
        <f>IF(B32="","",VLOOKUP(B32,'Timetable and statistics'!$B$10:$I$29,7,FALSE))</f>
        <v/>
      </c>
      <c r="F32" s="448" t="str">
        <f>IF(B32="","",VLOOKUP(B32,'Timetable and statistics'!$B$10:$I$29,8,FALSE))</f>
        <v/>
      </c>
      <c r="G32" s="134"/>
      <c r="H32" s="134"/>
      <c r="I32" s="155"/>
      <c r="J32" s="132">
        <v>0</v>
      </c>
      <c r="K32" s="380"/>
      <c r="L32" s="135"/>
      <c r="M32" s="310">
        <f>IF(I32="",0,VLOOKUP(I32,'Overview - Financial Statement'!$A$38:$B$52,2,FALSE))</f>
        <v>0</v>
      </c>
      <c r="N32" s="246">
        <f t="shared" si="6"/>
        <v>0</v>
      </c>
      <c r="O32" s="222">
        <f t="shared" si="1"/>
        <v>0</v>
      </c>
      <c r="P32" s="338"/>
      <c r="Q32" s="340"/>
      <c r="R32" s="354" t="s">
        <v>36</v>
      </c>
      <c r="S32" s="352"/>
      <c r="T32" s="381" t="str">
        <f t="shared" si="7"/>
        <v/>
      </c>
      <c r="U32" s="355" t="str">
        <f t="shared" si="8"/>
        <v/>
      </c>
      <c r="V32" s="381" t="str">
        <f t="shared" si="9"/>
        <v/>
      </c>
      <c r="W32" s="354" t="str">
        <f t="shared" si="2"/>
        <v/>
      </c>
      <c r="X32" s="352" t="str">
        <f t="shared" si="3"/>
        <v/>
      </c>
      <c r="Y32" s="397">
        <f t="shared" si="10"/>
        <v>0</v>
      </c>
      <c r="Z32" s="397">
        <f t="shared" si="11"/>
        <v>0</v>
      </c>
      <c r="AA32" s="381" t="str">
        <f t="shared" si="4"/>
        <v>Not answered</v>
      </c>
      <c r="AB32" s="397">
        <f t="shared" si="12"/>
        <v>0</v>
      </c>
      <c r="AC32" s="397">
        <f t="shared" si="13"/>
        <v>0</v>
      </c>
      <c r="AD32" s="358">
        <v>0</v>
      </c>
      <c r="AE32" s="397">
        <f t="shared" si="14"/>
        <v>0</v>
      </c>
      <c r="AF32" s="397">
        <f t="shared" si="15"/>
        <v>0</v>
      </c>
      <c r="AG32" s="356">
        <f t="shared" si="5"/>
        <v>0</v>
      </c>
    </row>
    <row r="33" spans="1:33" x14ac:dyDescent="0.25">
      <c r="A33" s="277">
        <v>21</v>
      </c>
      <c r="B33" s="138"/>
      <c r="C33" s="133"/>
      <c r="D33" s="447" t="str">
        <f>IF(B33="","",VLOOKUP(B33,'Timetable and statistics'!$B$10:$I$29,6,FALSE))</f>
        <v/>
      </c>
      <c r="E33" s="448" t="str">
        <f>IF(B33="","",VLOOKUP(B33,'Timetable and statistics'!$B$10:$I$29,7,FALSE))</f>
        <v/>
      </c>
      <c r="F33" s="448" t="str">
        <f>IF(B33="","",VLOOKUP(B33,'Timetable and statistics'!$B$10:$I$29,8,FALSE))</f>
        <v/>
      </c>
      <c r="G33" s="134"/>
      <c r="H33" s="134"/>
      <c r="I33" s="155"/>
      <c r="J33" s="132">
        <v>0</v>
      </c>
      <c r="K33" s="380"/>
      <c r="L33" s="135"/>
      <c r="M33" s="310">
        <f>IF(I33="",0,VLOOKUP(I33,'Overview - Financial Statement'!$A$38:$B$52,2,FALSE))</f>
        <v>0</v>
      </c>
      <c r="N33" s="246">
        <f t="shared" si="6"/>
        <v>0</v>
      </c>
      <c r="O33" s="222">
        <f t="shared" si="1"/>
        <v>0</v>
      </c>
      <c r="P33" s="10"/>
      <c r="Q33" s="340"/>
      <c r="R33" s="354" t="s">
        <v>36</v>
      </c>
      <c r="S33" s="352"/>
      <c r="T33" s="381" t="str">
        <f t="shared" si="7"/>
        <v/>
      </c>
      <c r="U33" s="355" t="str">
        <f t="shared" si="8"/>
        <v/>
      </c>
      <c r="V33" s="381" t="str">
        <f t="shared" si="9"/>
        <v/>
      </c>
      <c r="W33" s="354" t="str">
        <f t="shared" si="2"/>
        <v/>
      </c>
      <c r="X33" s="352" t="str">
        <f t="shared" si="3"/>
        <v/>
      </c>
      <c r="Y33" s="397">
        <f t="shared" si="10"/>
        <v>0</v>
      </c>
      <c r="Z33" s="397">
        <f t="shared" si="11"/>
        <v>0</v>
      </c>
      <c r="AA33" s="381" t="str">
        <f t="shared" si="4"/>
        <v>Not answered</v>
      </c>
      <c r="AB33" s="397">
        <f t="shared" si="12"/>
        <v>0</v>
      </c>
      <c r="AC33" s="397">
        <f t="shared" si="13"/>
        <v>0</v>
      </c>
      <c r="AD33" s="358">
        <v>0</v>
      </c>
      <c r="AE33" s="397">
        <f t="shared" si="14"/>
        <v>0</v>
      </c>
      <c r="AF33" s="397">
        <f t="shared" si="15"/>
        <v>0</v>
      </c>
      <c r="AG33" s="356">
        <f t="shared" si="5"/>
        <v>0</v>
      </c>
    </row>
    <row r="34" spans="1:33" x14ac:dyDescent="0.25">
      <c r="A34" s="277">
        <v>22</v>
      </c>
      <c r="B34" s="138"/>
      <c r="C34" s="133"/>
      <c r="D34" s="447" t="str">
        <f>IF(B34="","",VLOOKUP(B34,'Timetable and statistics'!$B$10:$I$29,6,FALSE))</f>
        <v/>
      </c>
      <c r="E34" s="448" t="str">
        <f>IF(B34="","",VLOOKUP(B34,'Timetable and statistics'!$B$10:$I$29,7,FALSE))</f>
        <v/>
      </c>
      <c r="F34" s="448" t="str">
        <f>IF(B34="","",VLOOKUP(B34,'Timetable and statistics'!$B$10:$I$29,8,FALSE))</f>
        <v/>
      </c>
      <c r="G34" s="134"/>
      <c r="H34" s="134"/>
      <c r="I34" s="155"/>
      <c r="J34" s="132">
        <v>0</v>
      </c>
      <c r="K34" s="380"/>
      <c r="L34" s="135"/>
      <c r="M34" s="310">
        <f>IF(I34="",0,VLOOKUP(I34,'Overview - Financial Statement'!$A$38:$B$52,2,FALSE))</f>
        <v>0</v>
      </c>
      <c r="N34" s="246">
        <f t="shared" si="6"/>
        <v>0</v>
      </c>
      <c r="O34" s="222">
        <f t="shared" si="1"/>
        <v>0</v>
      </c>
      <c r="P34" s="10"/>
      <c r="Q34" s="340"/>
      <c r="R34" s="354" t="s">
        <v>36</v>
      </c>
      <c r="S34" s="352"/>
      <c r="T34" s="381" t="str">
        <f t="shared" si="7"/>
        <v/>
      </c>
      <c r="U34" s="355" t="str">
        <f t="shared" si="8"/>
        <v/>
      </c>
      <c r="V34" s="381" t="str">
        <f t="shared" si="9"/>
        <v/>
      </c>
      <c r="W34" s="354" t="str">
        <f t="shared" si="2"/>
        <v/>
      </c>
      <c r="X34" s="352" t="str">
        <f t="shared" si="3"/>
        <v/>
      </c>
      <c r="Y34" s="397">
        <f t="shared" si="10"/>
        <v>0</v>
      </c>
      <c r="Z34" s="397">
        <f t="shared" si="11"/>
        <v>0</v>
      </c>
      <c r="AA34" s="381" t="str">
        <f t="shared" si="4"/>
        <v>Not answered</v>
      </c>
      <c r="AB34" s="397">
        <f t="shared" si="12"/>
        <v>0</v>
      </c>
      <c r="AC34" s="397">
        <f t="shared" si="13"/>
        <v>0</v>
      </c>
      <c r="AD34" s="358">
        <v>0</v>
      </c>
      <c r="AE34" s="397">
        <f t="shared" si="14"/>
        <v>0</v>
      </c>
      <c r="AF34" s="397">
        <f t="shared" si="15"/>
        <v>0</v>
      </c>
      <c r="AG34" s="356">
        <f t="shared" si="5"/>
        <v>0</v>
      </c>
    </row>
    <row r="35" spans="1:33" x14ac:dyDescent="0.25">
      <c r="A35" s="277">
        <v>23</v>
      </c>
      <c r="B35" s="138"/>
      <c r="C35" s="133"/>
      <c r="D35" s="447" t="str">
        <f>IF(B35="","",VLOOKUP(B35,'Timetable and statistics'!$B$10:$I$29,6,FALSE))</f>
        <v/>
      </c>
      <c r="E35" s="448" t="str">
        <f>IF(B35="","",VLOOKUP(B35,'Timetable and statistics'!$B$10:$I$29,7,FALSE))</f>
        <v/>
      </c>
      <c r="F35" s="448" t="str">
        <f>IF(B35="","",VLOOKUP(B35,'Timetable and statistics'!$B$10:$I$29,8,FALSE))</f>
        <v/>
      </c>
      <c r="G35" s="134"/>
      <c r="H35" s="134"/>
      <c r="I35" s="155"/>
      <c r="J35" s="132">
        <v>0</v>
      </c>
      <c r="K35" s="380"/>
      <c r="L35" s="135"/>
      <c r="M35" s="310">
        <f>IF(I35="",0,VLOOKUP(I35,'Overview - Financial Statement'!$A$38:$B$52,2,FALSE))</f>
        <v>0</v>
      </c>
      <c r="N35" s="246">
        <f t="shared" si="6"/>
        <v>0</v>
      </c>
      <c r="O35" s="222">
        <f t="shared" si="1"/>
        <v>0</v>
      </c>
      <c r="P35" s="10"/>
      <c r="Q35" s="340"/>
      <c r="R35" s="354" t="s">
        <v>36</v>
      </c>
      <c r="S35" s="352"/>
      <c r="T35" s="381" t="str">
        <f t="shared" si="7"/>
        <v/>
      </c>
      <c r="U35" s="355" t="str">
        <f t="shared" si="8"/>
        <v/>
      </c>
      <c r="V35" s="381" t="str">
        <f t="shared" si="9"/>
        <v/>
      </c>
      <c r="W35" s="354" t="str">
        <f t="shared" si="2"/>
        <v/>
      </c>
      <c r="X35" s="352" t="str">
        <f t="shared" si="3"/>
        <v/>
      </c>
      <c r="Y35" s="397">
        <f t="shared" si="10"/>
        <v>0</v>
      </c>
      <c r="Z35" s="397">
        <f t="shared" si="11"/>
        <v>0</v>
      </c>
      <c r="AA35" s="381" t="str">
        <f t="shared" si="4"/>
        <v>Not answered</v>
      </c>
      <c r="AB35" s="397">
        <f t="shared" si="12"/>
        <v>0</v>
      </c>
      <c r="AC35" s="397">
        <f t="shared" si="13"/>
        <v>0</v>
      </c>
      <c r="AD35" s="358">
        <v>0</v>
      </c>
      <c r="AE35" s="397">
        <f t="shared" si="14"/>
        <v>0</v>
      </c>
      <c r="AF35" s="397">
        <f t="shared" si="15"/>
        <v>0</v>
      </c>
      <c r="AG35" s="356">
        <f t="shared" si="5"/>
        <v>0</v>
      </c>
    </row>
    <row r="36" spans="1:33" x14ac:dyDescent="0.25">
      <c r="A36" s="277">
        <v>24</v>
      </c>
      <c r="B36" s="138"/>
      <c r="C36" s="133"/>
      <c r="D36" s="447" t="str">
        <f>IF(B36="","",VLOOKUP(B36,'Timetable and statistics'!$B$10:$I$29,6,FALSE))</f>
        <v/>
      </c>
      <c r="E36" s="448" t="str">
        <f>IF(B36="","",VLOOKUP(B36,'Timetable and statistics'!$B$10:$I$29,7,FALSE))</f>
        <v/>
      </c>
      <c r="F36" s="448" t="str">
        <f>IF(B36="","",VLOOKUP(B36,'Timetable and statistics'!$B$10:$I$29,8,FALSE))</f>
        <v/>
      </c>
      <c r="G36" s="134"/>
      <c r="H36" s="134"/>
      <c r="I36" s="155"/>
      <c r="J36" s="132">
        <v>0</v>
      </c>
      <c r="K36" s="380"/>
      <c r="L36" s="135"/>
      <c r="M36" s="310">
        <f>IF(I36="",0,VLOOKUP(I36,'Overview - Financial Statement'!$A$38:$B$52,2,FALSE))</f>
        <v>0</v>
      </c>
      <c r="N36" s="246">
        <f t="shared" si="6"/>
        <v>0</v>
      </c>
      <c r="O36" s="222">
        <f t="shared" si="1"/>
        <v>0</v>
      </c>
      <c r="P36" s="10"/>
      <c r="Q36" s="340"/>
      <c r="R36" s="354" t="s">
        <v>36</v>
      </c>
      <c r="S36" s="352"/>
      <c r="T36" s="381" t="str">
        <f t="shared" si="7"/>
        <v/>
      </c>
      <c r="U36" s="355" t="str">
        <f t="shared" si="8"/>
        <v/>
      </c>
      <c r="V36" s="381" t="str">
        <f t="shared" si="9"/>
        <v/>
      </c>
      <c r="W36" s="354" t="str">
        <f t="shared" si="2"/>
        <v/>
      </c>
      <c r="X36" s="352" t="str">
        <f t="shared" si="3"/>
        <v/>
      </c>
      <c r="Y36" s="397">
        <f t="shared" si="10"/>
        <v>0</v>
      </c>
      <c r="Z36" s="397">
        <f t="shared" si="11"/>
        <v>0</v>
      </c>
      <c r="AA36" s="381" t="str">
        <f t="shared" si="4"/>
        <v>Not answered</v>
      </c>
      <c r="AB36" s="397">
        <f t="shared" si="12"/>
        <v>0</v>
      </c>
      <c r="AC36" s="397">
        <f t="shared" si="13"/>
        <v>0</v>
      </c>
      <c r="AD36" s="358">
        <v>0</v>
      </c>
      <c r="AE36" s="397">
        <f t="shared" si="14"/>
        <v>0</v>
      </c>
      <c r="AF36" s="397">
        <f t="shared" si="15"/>
        <v>0</v>
      </c>
      <c r="AG36" s="356">
        <f t="shared" si="5"/>
        <v>0</v>
      </c>
    </row>
    <row r="37" spans="1:33" x14ac:dyDescent="0.25">
      <c r="A37" s="277">
        <v>25</v>
      </c>
      <c r="B37" s="138"/>
      <c r="C37" s="133"/>
      <c r="D37" s="447" t="str">
        <f>IF(B37="","",VLOOKUP(B37,'Timetable and statistics'!$B$10:$I$29,6,FALSE))</f>
        <v/>
      </c>
      <c r="E37" s="448" t="str">
        <f>IF(B37="","",VLOOKUP(B37,'Timetable and statistics'!$B$10:$I$29,7,FALSE))</f>
        <v/>
      </c>
      <c r="F37" s="448" t="str">
        <f>IF(B37="","",VLOOKUP(B37,'Timetable and statistics'!$B$10:$I$29,8,FALSE))</f>
        <v/>
      </c>
      <c r="G37" s="134"/>
      <c r="H37" s="134"/>
      <c r="I37" s="155"/>
      <c r="J37" s="132">
        <v>0</v>
      </c>
      <c r="K37" s="380"/>
      <c r="L37" s="135"/>
      <c r="M37" s="310">
        <f>IF(I37="",0,VLOOKUP(I37,'Overview - Financial Statement'!$A$38:$B$52,2,FALSE))</f>
        <v>0</v>
      </c>
      <c r="N37" s="246">
        <f t="shared" si="6"/>
        <v>0</v>
      </c>
      <c r="O37" s="222">
        <f t="shared" si="1"/>
        <v>0</v>
      </c>
      <c r="P37" s="339"/>
      <c r="Q37" s="340"/>
      <c r="R37" s="354" t="s">
        <v>36</v>
      </c>
      <c r="S37" s="352"/>
      <c r="T37" s="381" t="str">
        <f t="shared" si="7"/>
        <v/>
      </c>
      <c r="U37" s="355" t="str">
        <f t="shared" si="8"/>
        <v/>
      </c>
      <c r="V37" s="381" t="str">
        <f t="shared" si="9"/>
        <v/>
      </c>
      <c r="W37" s="354" t="str">
        <f t="shared" si="2"/>
        <v/>
      </c>
      <c r="X37" s="352" t="str">
        <f t="shared" si="3"/>
        <v/>
      </c>
      <c r="Y37" s="397">
        <f t="shared" si="10"/>
        <v>0</v>
      </c>
      <c r="Z37" s="397">
        <f t="shared" si="11"/>
        <v>0</v>
      </c>
      <c r="AA37" s="381" t="str">
        <f t="shared" si="4"/>
        <v>Not answered</v>
      </c>
      <c r="AB37" s="397">
        <f t="shared" si="12"/>
        <v>0</v>
      </c>
      <c r="AC37" s="397">
        <f t="shared" si="13"/>
        <v>0</v>
      </c>
      <c r="AD37" s="358">
        <v>0</v>
      </c>
      <c r="AE37" s="397">
        <f t="shared" si="14"/>
        <v>0</v>
      </c>
      <c r="AF37" s="397">
        <f t="shared" si="15"/>
        <v>0</v>
      </c>
      <c r="AG37" s="356">
        <f t="shared" si="5"/>
        <v>0</v>
      </c>
    </row>
    <row r="38" spans="1:33" x14ac:dyDescent="0.25">
      <c r="A38" s="277">
        <v>26</v>
      </c>
      <c r="B38" s="138"/>
      <c r="C38" s="133"/>
      <c r="D38" s="447" t="str">
        <f>IF(B38="","",VLOOKUP(B38,'Timetable and statistics'!$B$10:$I$29,6,FALSE))</f>
        <v/>
      </c>
      <c r="E38" s="448" t="str">
        <f>IF(B38="","",VLOOKUP(B38,'Timetable and statistics'!$B$10:$I$29,7,FALSE))</f>
        <v/>
      </c>
      <c r="F38" s="448" t="str">
        <f>IF(B38="","",VLOOKUP(B38,'Timetable and statistics'!$B$10:$I$29,8,FALSE))</f>
        <v/>
      </c>
      <c r="G38" s="134"/>
      <c r="H38" s="134"/>
      <c r="I38" s="155"/>
      <c r="J38" s="132">
        <v>0</v>
      </c>
      <c r="K38" s="380"/>
      <c r="L38" s="135"/>
      <c r="M38" s="310">
        <f>IF(I38="",0,VLOOKUP(I38,'Overview - Financial Statement'!$A$38:$B$52,2,FALSE))</f>
        <v>0</v>
      </c>
      <c r="N38" s="246">
        <f t="shared" si="6"/>
        <v>0</v>
      </c>
      <c r="O38" s="222">
        <f t="shared" si="1"/>
        <v>0</v>
      </c>
      <c r="P38" s="338"/>
      <c r="Q38" s="340"/>
      <c r="R38" s="354" t="s">
        <v>36</v>
      </c>
      <c r="S38" s="352"/>
      <c r="T38" s="381" t="str">
        <f t="shared" si="7"/>
        <v/>
      </c>
      <c r="U38" s="355" t="str">
        <f t="shared" si="8"/>
        <v/>
      </c>
      <c r="V38" s="381" t="str">
        <f t="shared" si="9"/>
        <v/>
      </c>
      <c r="W38" s="354" t="str">
        <f t="shared" si="2"/>
        <v/>
      </c>
      <c r="X38" s="352" t="str">
        <f t="shared" si="3"/>
        <v/>
      </c>
      <c r="Y38" s="397">
        <f t="shared" si="10"/>
        <v>0</v>
      </c>
      <c r="Z38" s="397">
        <f t="shared" si="11"/>
        <v>0</v>
      </c>
      <c r="AA38" s="381" t="str">
        <f t="shared" si="4"/>
        <v>Not answered</v>
      </c>
      <c r="AB38" s="397">
        <f t="shared" si="12"/>
        <v>0</v>
      </c>
      <c r="AC38" s="397">
        <f t="shared" si="13"/>
        <v>0</v>
      </c>
      <c r="AD38" s="358">
        <v>0</v>
      </c>
      <c r="AE38" s="397">
        <f t="shared" si="14"/>
        <v>0</v>
      </c>
      <c r="AF38" s="397">
        <f t="shared" si="15"/>
        <v>0</v>
      </c>
      <c r="AG38" s="356">
        <f t="shared" si="5"/>
        <v>0</v>
      </c>
    </row>
    <row r="39" spans="1:33" x14ac:dyDescent="0.25">
      <c r="A39" s="277">
        <v>27</v>
      </c>
      <c r="B39" s="138"/>
      <c r="C39" s="133"/>
      <c r="D39" s="447" t="str">
        <f>IF(B39="","",VLOOKUP(B39,'Timetable and statistics'!$B$10:$I$29,6,FALSE))</f>
        <v/>
      </c>
      <c r="E39" s="448" t="str">
        <f>IF(B39="","",VLOOKUP(B39,'Timetable and statistics'!$B$10:$I$29,7,FALSE))</f>
        <v/>
      </c>
      <c r="F39" s="448" t="str">
        <f>IF(B39="","",VLOOKUP(B39,'Timetable and statistics'!$B$10:$I$29,8,FALSE))</f>
        <v/>
      </c>
      <c r="G39" s="134"/>
      <c r="H39" s="134"/>
      <c r="I39" s="155"/>
      <c r="J39" s="132">
        <v>0</v>
      </c>
      <c r="K39" s="380"/>
      <c r="L39" s="135"/>
      <c r="M39" s="310">
        <f>IF(I39="",0,VLOOKUP(I39,'Overview - Financial Statement'!$A$38:$B$52,2,FALSE))</f>
        <v>0</v>
      </c>
      <c r="N39" s="246">
        <f t="shared" si="6"/>
        <v>0</v>
      </c>
      <c r="O39" s="222">
        <f t="shared" si="1"/>
        <v>0</v>
      </c>
      <c r="P39" s="338"/>
      <c r="Q39" s="340"/>
      <c r="R39" s="354" t="s">
        <v>36</v>
      </c>
      <c r="S39" s="352"/>
      <c r="T39" s="381" t="str">
        <f t="shared" si="7"/>
        <v/>
      </c>
      <c r="U39" s="355" t="str">
        <f t="shared" si="8"/>
        <v/>
      </c>
      <c r="V39" s="381" t="str">
        <f t="shared" si="9"/>
        <v/>
      </c>
      <c r="W39" s="354" t="str">
        <f t="shared" si="2"/>
        <v/>
      </c>
      <c r="X39" s="352" t="str">
        <f t="shared" si="3"/>
        <v/>
      </c>
      <c r="Y39" s="397">
        <f t="shared" si="10"/>
        <v>0</v>
      </c>
      <c r="Z39" s="397">
        <f t="shared" si="11"/>
        <v>0</v>
      </c>
      <c r="AA39" s="381" t="str">
        <f t="shared" si="4"/>
        <v>Not answered</v>
      </c>
      <c r="AB39" s="397">
        <f t="shared" si="12"/>
        <v>0</v>
      </c>
      <c r="AC39" s="397">
        <f t="shared" si="13"/>
        <v>0</v>
      </c>
      <c r="AD39" s="358">
        <v>0</v>
      </c>
      <c r="AE39" s="397">
        <f t="shared" si="14"/>
        <v>0</v>
      </c>
      <c r="AF39" s="397">
        <f t="shared" si="15"/>
        <v>0</v>
      </c>
      <c r="AG39" s="356">
        <f t="shared" si="5"/>
        <v>0</v>
      </c>
    </row>
    <row r="40" spans="1:33" x14ac:dyDescent="0.25">
      <c r="A40" s="277">
        <v>28</v>
      </c>
      <c r="B40" s="138"/>
      <c r="C40" s="133"/>
      <c r="D40" s="447" t="str">
        <f>IF(B40="","",VLOOKUP(B40,'Timetable and statistics'!$B$10:$I$29,6,FALSE))</f>
        <v/>
      </c>
      <c r="E40" s="448" t="str">
        <f>IF(B40="","",VLOOKUP(B40,'Timetable and statistics'!$B$10:$I$29,7,FALSE))</f>
        <v/>
      </c>
      <c r="F40" s="448" t="str">
        <f>IF(B40="","",VLOOKUP(B40,'Timetable and statistics'!$B$10:$I$29,8,FALSE))</f>
        <v/>
      </c>
      <c r="G40" s="134"/>
      <c r="H40" s="134"/>
      <c r="I40" s="155"/>
      <c r="J40" s="132">
        <v>0</v>
      </c>
      <c r="K40" s="380"/>
      <c r="L40" s="135"/>
      <c r="M40" s="310">
        <f>IF(I40="",0,VLOOKUP(I40,'Overview - Financial Statement'!$A$38:$B$52,2,FALSE))</f>
        <v>0</v>
      </c>
      <c r="N40" s="246">
        <f t="shared" si="6"/>
        <v>0</v>
      </c>
      <c r="O40" s="222">
        <f t="shared" si="1"/>
        <v>0</v>
      </c>
      <c r="P40" s="10"/>
      <c r="Q40" s="340"/>
      <c r="R40" s="354" t="s">
        <v>36</v>
      </c>
      <c r="S40" s="352"/>
      <c r="T40" s="381" t="str">
        <f t="shared" si="7"/>
        <v/>
      </c>
      <c r="U40" s="355" t="str">
        <f t="shared" si="8"/>
        <v/>
      </c>
      <c r="V40" s="381" t="str">
        <f t="shared" si="9"/>
        <v/>
      </c>
      <c r="W40" s="354" t="str">
        <f t="shared" si="2"/>
        <v/>
      </c>
      <c r="X40" s="352" t="str">
        <f t="shared" si="3"/>
        <v/>
      </c>
      <c r="Y40" s="397">
        <f t="shared" si="10"/>
        <v>0</v>
      </c>
      <c r="Z40" s="397">
        <f t="shared" si="11"/>
        <v>0</v>
      </c>
      <c r="AA40" s="381" t="str">
        <f t="shared" si="4"/>
        <v>Not answered</v>
      </c>
      <c r="AB40" s="397">
        <f t="shared" si="12"/>
        <v>0</v>
      </c>
      <c r="AC40" s="397">
        <f t="shared" si="13"/>
        <v>0</v>
      </c>
      <c r="AD40" s="358">
        <v>0</v>
      </c>
      <c r="AE40" s="397">
        <f t="shared" si="14"/>
        <v>0</v>
      </c>
      <c r="AF40" s="397">
        <f t="shared" si="15"/>
        <v>0</v>
      </c>
      <c r="AG40" s="356">
        <f t="shared" si="5"/>
        <v>0</v>
      </c>
    </row>
    <row r="41" spans="1:33" x14ac:dyDescent="0.25">
      <c r="A41" s="277">
        <v>29</v>
      </c>
      <c r="B41" s="138"/>
      <c r="C41" s="133"/>
      <c r="D41" s="447" t="str">
        <f>IF(B41="","",VLOOKUP(B41,'Timetable and statistics'!$B$10:$I$29,6,FALSE))</f>
        <v/>
      </c>
      <c r="E41" s="448" t="str">
        <f>IF(B41="","",VLOOKUP(B41,'Timetable and statistics'!$B$10:$I$29,7,FALSE))</f>
        <v/>
      </c>
      <c r="F41" s="448" t="str">
        <f>IF(B41="","",VLOOKUP(B41,'Timetable and statistics'!$B$10:$I$29,8,FALSE))</f>
        <v/>
      </c>
      <c r="G41" s="134"/>
      <c r="H41" s="134"/>
      <c r="I41" s="155"/>
      <c r="J41" s="132">
        <v>0</v>
      </c>
      <c r="K41" s="380"/>
      <c r="L41" s="135"/>
      <c r="M41" s="310">
        <f>IF(I41="",0,VLOOKUP(I41,'Overview - Financial Statement'!$A$38:$B$52,2,FALSE))</f>
        <v>0</v>
      </c>
      <c r="N41" s="246">
        <f t="shared" si="6"/>
        <v>0</v>
      </c>
      <c r="O41" s="222">
        <f t="shared" si="1"/>
        <v>0</v>
      </c>
      <c r="P41" s="10"/>
      <c r="Q41" s="340"/>
      <c r="R41" s="354" t="s">
        <v>36</v>
      </c>
      <c r="S41" s="352"/>
      <c r="T41" s="381" t="str">
        <f t="shared" si="7"/>
        <v/>
      </c>
      <c r="U41" s="355" t="str">
        <f t="shared" si="8"/>
        <v/>
      </c>
      <c r="V41" s="381" t="str">
        <f t="shared" si="9"/>
        <v/>
      </c>
      <c r="W41" s="354" t="str">
        <f t="shared" si="2"/>
        <v/>
      </c>
      <c r="X41" s="352" t="str">
        <f t="shared" si="3"/>
        <v/>
      </c>
      <c r="Y41" s="397">
        <f t="shared" si="10"/>
        <v>0</v>
      </c>
      <c r="Z41" s="397">
        <f t="shared" si="11"/>
        <v>0</v>
      </c>
      <c r="AA41" s="381" t="str">
        <f t="shared" si="4"/>
        <v>Not answered</v>
      </c>
      <c r="AB41" s="397">
        <f t="shared" si="12"/>
        <v>0</v>
      </c>
      <c r="AC41" s="397">
        <f t="shared" si="13"/>
        <v>0</v>
      </c>
      <c r="AD41" s="358">
        <v>0</v>
      </c>
      <c r="AE41" s="397">
        <f t="shared" si="14"/>
        <v>0</v>
      </c>
      <c r="AF41" s="397">
        <f t="shared" si="15"/>
        <v>0</v>
      </c>
      <c r="AG41" s="356">
        <f t="shared" si="5"/>
        <v>0</v>
      </c>
    </row>
    <row r="42" spans="1:33" x14ac:dyDescent="0.25">
      <c r="A42" s="277">
        <v>30</v>
      </c>
      <c r="B42" s="138"/>
      <c r="C42" s="133"/>
      <c r="D42" s="447" t="str">
        <f>IF(B42="","",VLOOKUP(B42,'Timetable and statistics'!$B$10:$I$29,6,FALSE))</f>
        <v/>
      </c>
      <c r="E42" s="448" t="str">
        <f>IF(B42="","",VLOOKUP(B42,'Timetable and statistics'!$B$10:$I$29,7,FALSE))</f>
        <v/>
      </c>
      <c r="F42" s="448" t="str">
        <f>IF(B42="","",VLOOKUP(B42,'Timetable and statistics'!$B$10:$I$29,8,FALSE))</f>
        <v/>
      </c>
      <c r="G42" s="134"/>
      <c r="H42" s="134"/>
      <c r="I42" s="155"/>
      <c r="J42" s="132">
        <v>0</v>
      </c>
      <c r="K42" s="380"/>
      <c r="L42" s="135"/>
      <c r="M42" s="310">
        <f>IF(I42="",0,VLOOKUP(I42,'Overview - Financial Statement'!$A$38:$B$52,2,FALSE))</f>
        <v>0</v>
      </c>
      <c r="N42" s="246">
        <f t="shared" si="6"/>
        <v>0</v>
      </c>
      <c r="O42" s="222">
        <f t="shared" si="1"/>
        <v>0</v>
      </c>
      <c r="P42" s="338"/>
      <c r="Q42" s="340"/>
      <c r="R42" s="354" t="s">
        <v>36</v>
      </c>
      <c r="S42" s="352"/>
      <c r="T42" s="381" t="str">
        <f t="shared" si="7"/>
        <v/>
      </c>
      <c r="U42" s="355" t="str">
        <f t="shared" si="8"/>
        <v/>
      </c>
      <c r="V42" s="381" t="str">
        <f t="shared" si="9"/>
        <v/>
      </c>
      <c r="W42" s="354" t="str">
        <f t="shared" si="2"/>
        <v/>
      </c>
      <c r="X42" s="352" t="str">
        <f t="shared" si="3"/>
        <v/>
      </c>
      <c r="Y42" s="397">
        <f t="shared" si="10"/>
        <v>0</v>
      </c>
      <c r="Z42" s="397">
        <f t="shared" si="11"/>
        <v>0</v>
      </c>
      <c r="AA42" s="381" t="str">
        <f t="shared" si="4"/>
        <v>Not answered</v>
      </c>
      <c r="AB42" s="397">
        <f t="shared" si="12"/>
        <v>0</v>
      </c>
      <c r="AC42" s="397">
        <f t="shared" si="13"/>
        <v>0</v>
      </c>
      <c r="AD42" s="358">
        <v>0</v>
      </c>
      <c r="AE42" s="397">
        <f t="shared" si="14"/>
        <v>0</v>
      </c>
      <c r="AF42" s="397">
        <f t="shared" si="15"/>
        <v>0</v>
      </c>
      <c r="AG42" s="356">
        <f t="shared" si="5"/>
        <v>0</v>
      </c>
    </row>
    <row r="43" spans="1:33" x14ac:dyDescent="0.25">
      <c r="P43" s="339"/>
      <c r="Q43" s="340"/>
    </row>
    <row r="44" spans="1:33" x14ac:dyDescent="0.25">
      <c r="P44" s="10"/>
      <c r="Q44" s="340"/>
    </row>
    <row r="45" spans="1:33" x14ac:dyDescent="0.25">
      <c r="P45" s="10"/>
      <c r="Q45" s="340"/>
    </row>
    <row r="46" spans="1:33" x14ac:dyDescent="0.25">
      <c r="P46" s="10"/>
      <c r="Q46" s="340"/>
    </row>
    <row r="47" spans="1:33" x14ac:dyDescent="0.25">
      <c r="P47" s="338"/>
      <c r="Q47" s="340"/>
    </row>
    <row r="48" spans="1:33" x14ac:dyDescent="0.25">
      <c r="P48" s="10"/>
      <c r="Q48" s="340"/>
    </row>
    <row r="49" spans="16:17" x14ac:dyDescent="0.25">
      <c r="P49" s="10"/>
      <c r="Q49" s="340"/>
    </row>
    <row r="50" spans="16:17" x14ac:dyDescent="0.25">
      <c r="P50" s="10"/>
      <c r="Q50" s="340"/>
    </row>
    <row r="51" spans="16:17" x14ac:dyDescent="0.25">
      <c r="P51" s="338"/>
      <c r="Q51" s="340"/>
    </row>
    <row r="52" spans="16:17" x14ac:dyDescent="0.25">
      <c r="Q52" s="340"/>
    </row>
    <row r="53" spans="16:17" x14ac:dyDescent="0.25">
      <c r="Q53" s="340"/>
    </row>
    <row r="54" spans="16:17" x14ac:dyDescent="0.25">
      <c r="Q54" s="340"/>
    </row>
    <row r="55" spans="16:17" x14ac:dyDescent="0.25">
      <c r="Q55" s="340"/>
    </row>
    <row r="56" spans="16:17" x14ac:dyDescent="0.25">
      <c r="Q56" s="340"/>
    </row>
    <row r="57" spans="16:17" x14ac:dyDescent="0.25">
      <c r="Q57" s="340"/>
    </row>
    <row r="58" spans="16:17" x14ac:dyDescent="0.25">
      <c r="Q58" s="340"/>
    </row>
    <row r="59" spans="16:17" x14ac:dyDescent="0.25">
      <c r="Q59" s="340"/>
    </row>
    <row r="60" spans="16:17" x14ac:dyDescent="0.25">
      <c r="Q60" s="340"/>
    </row>
    <row r="61" spans="16:17" x14ac:dyDescent="0.25">
      <c r="Q61" s="340"/>
    </row>
    <row r="62" spans="16:17" x14ac:dyDescent="0.25">
      <c r="Q62" s="340"/>
    </row>
    <row r="63" spans="16:17" x14ac:dyDescent="0.25">
      <c r="Q63" s="340"/>
    </row>
    <row r="64" spans="16:17" x14ac:dyDescent="0.25">
      <c r="Q64" s="340"/>
    </row>
    <row r="65" spans="17:17" x14ac:dyDescent="0.25">
      <c r="Q65" s="340"/>
    </row>
    <row r="66" spans="17:17" x14ac:dyDescent="0.25">
      <c r="Q66" s="340"/>
    </row>
    <row r="67" spans="17:17" x14ac:dyDescent="0.25">
      <c r="Q67" s="340"/>
    </row>
    <row r="68" spans="17:17" x14ac:dyDescent="0.25">
      <c r="Q68" s="340"/>
    </row>
    <row r="69" spans="17:17" x14ac:dyDescent="0.25">
      <c r="Q69" s="340"/>
    </row>
    <row r="70" spans="17:17" x14ac:dyDescent="0.25">
      <c r="Q70" s="340"/>
    </row>
    <row r="71" spans="17:17" x14ac:dyDescent="0.25">
      <c r="Q71" s="340"/>
    </row>
    <row r="72" spans="17:17" x14ac:dyDescent="0.25">
      <c r="Q72" s="340"/>
    </row>
    <row r="73" spans="17:17" x14ac:dyDescent="0.25">
      <c r="Q73" s="340"/>
    </row>
    <row r="74" spans="17:17" x14ac:dyDescent="0.25">
      <c r="Q74" s="340"/>
    </row>
    <row r="75" spans="17:17" x14ac:dyDescent="0.25">
      <c r="Q75" s="340"/>
    </row>
    <row r="76" spans="17:17" x14ac:dyDescent="0.25">
      <c r="Q76" s="340"/>
    </row>
    <row r="77" spans="17:17" x14ac:dyDescent="0.25">
      <c r="Q77" s="340"/>
    </row>
    <row r="78" spans="17:17" x14ac:dyDescent="0.25">
      <c r="Q78" s="340"/>
    </row>
    <row r="79" spans="17:17" x14ac:dyDescent="0.25">
      <c r="Q79" s="340"/>
    </row>
    <row r="80" spans="17:17" x14ac:dyDescent="0.25">
      <c r="Q80" s="340"/>
    </row>
    <row r="81" spans="17:17" x14ac:dyDescent="0.25">
      <c r="Q81" s="340"/>
    </row>
    <row r="82" spans="17:17" x14ac:dyDescent="0.25">
      <c r="Q82" s="340"/>
    </row>
    <row r="83" spans="17:17" x14ac:dyDescent="0.25">
      <c r="Q83" s="340"/>
    </row>
    <row r="84" spans="17:17" x14ac:dyDescent="0.25">
      <c r="Q84" s="340"/>
    </row>
    <row r="85" spans="17:17" x14ac:dyDescent="0.25">
      <c r="Q85" s="340"/>
    </row>
    <row r="86" spans="17:17" x14ac:dyDescent="0.25">
      <c r="Q86" s="340"/>
    </row>
    <row r="87" spans="17:17" x14ac:dyDescent="0.25">
      <c r="Q87" s="340"/>
    </row>
    <row r="88" spans="17:17" x14ac:dyDescent="0.25">
      <c r="Q88" s="340"/>
    </row>
    <row r="89" spans="17:17" x14ac:dyDescent="0.25">
      <c r="Q89" s="340"/>
    </row>
    <row r="90" spans="17:17" x14ac:dyDescent="0.25">
      <c r="Q90" s="340"/>
    </row>
    <row r="91" spans="17:17" x14ac:dyDescent="0.25">
      <c r="Q91" s="340"/>
    </row>
    <row r="92" spans="17:17" x14ac:dyDescent="0.25">
      <c r="Q92" s="340"/>
    </row>
    <row r="93" spans="17:17" x14ac:dyDescent="0.25">
      <c r="Q93" s="340"/>
    </row>
    <row r="94" spans="17:17" x14ac:dyDescent="0.25">
      <c r="Q94" s="340"/>
    </row>
    <row r="95" spans="17:17" x14ac:dyDescent="0.25">
      <c r="Q95" s="340"/>
    </row>
    <row r="96" spans="17:17" x14ac:dyDescent="0.25">
      <c r="Q96" s="340"/>
    </row>
    <row r="97" spans="17:17" x14ac:dyDescent="0.25">
      <c r="Q97" s="340"/>
    </row>
    <row r="98" spans="17:17" x14ac:dyDescent="0.25">
      <c r="Q98" s="340"/>
    </row>
    <row r="99" spans="17:17" x14ac:dyDescent="0.25">
      <c r="Q99" s="340"/>
    </row>
    <row r="100" spans="17:17" x14ac:dyDescent="0.25">
      <c r="Q100" s="340"/>
    </row>
    <row r="101" spans="17:17" x14ac:dyDescent="0.25">
      <c r="Q101" s="340"/>
    </row>
    <row r="102" spans="17:17" x14ac:dyDescent="0.25">
      <c r="Q102" s="340"/>
    </row>
    <row r="103" spans="17:17" x14ac:dyDescent="0.25">
      <c r="Q103" s="340"/>
    </row>
    <row r="104" spans="17:17" x14ac:dyDescent="0.25">
      <c r="Q104" s="340"/>
    </row>
    <row r="105" spans="17:17" x14ac:dyDescent="0.25">
      <c r="Q105" s="340"/>
    </row>
    <row r="106" spans="17:17" x14ac:dyDescent="0.25">
      <c r="Q106" s="340"/>
    </row>
    <row r="107" spans="17:17" x14ac:dyDescent="0.25">
      <c r="Q107" s="340"/>
    </row>
    <row r="108" spans="17:17" x14ac:dyDescent="0.25">
      <c r="Q108" s="340"/>
    </row>
    <row r="109" spans="17:17" x14ac:dyDescent="0.25">
      <c r="Q109" s="340"/>
    </row>
    <row r="110" spans="17:17" x14ac:dyDescent="0.25">
      <c r="Q110" s="340"/>
    </row>
    <row r="111" spans="17:17" x14ac:dyDescent="0.25">
      <c r="Q111" s="340"/>
    </row>
    <row r="112" spans="17:17" x14ac:dyDescent="0.25">
      <c r="Q112" s="340"/>
    </row>
    <row r="113" spans="17:17" x14ac:dyDescent="0.25">
      <c r="Q113" s="340"/>
    </row>
    <row r="114" spans="17:17" x14ac:dyDescent="0.25">
      <c r="Q114" s="340"/>
    </row>
    <row r="115" spans="17:17" x14ac:dyDescent="0.25">
      <c r="Q115" s="340"/>
    </row>
    <row r="116" spans="17:17" x14ac:dyDescent="0.25">
      <c r="Q116" s="340"/>
    </row>
    <row r="117" spans="17:17" x14ac:dyDescent="0.25">
      <c r="Q117" s="340"/>
    </row>
    <row r="118" spans="17:17" x14ac:dyDescent="0.25">
      <c r="Q118" s="340"/>
    </row>
    <row r="119" spans="17:17" x14ac:dyDescent="0.25">
      <c r="Q119" s="340"/>
    </row>
    <row r="120" spans="17:17" x14ac:dyDescent="0.25">
      <c r="Q120" s="340"/>
    </row>
    <row r="121" spans="17:17" x14ac:dyDescent="0.25">
      <c r="Q121" s="340"/>
    </row>
    <row r="122" spans="17:17" x14ac:dyDescent="0.25">
      <c r="Q122" s="340"/>
    </row>
    <row r="123" spans="17:17" x14ac:dyDescent="0.25">
      <c r="Q123" s="340"/>
    </row>
    <row r="124" spans="17:17" x14ac:dyDescent="0.25">
      <c r="Q124" s="340"/>
    </row>
    <row r="125" spans="17:17" x14ac:dyDescent="0.25">
      <c r="Q125" s="340"/>
    </row>
    <row r="126" spans="17:17" x14ac:dyDescent="0.25">
      <c r="Q126" s="340"/>
    </row>
    <row r="127" spans="17:17" x14ac:dyDescent="0.25">
      <c r="Q127" s="340"/>
    </row>
    <row r="128" spans="17:17" x14ac:dyDescent="0.25">
      <c r="Q128" s="340"/>
    </row>
    <row r="129" spans="17:17" x14ac:dyDescent="0.25">
      <c r="Q129" s="340"/>
    </row>
    <row r="130" spans="17:17" x14ac:dyDescent="0.25">
      <c r="Q130" s="340"/>
    </row>
    <row r="131" spans="17:17" x14ac:dyDescent="0.25">
      <c r="Q131" s="340"/>
    </row>
    <row r="132" spans="17:17" x14ac:dyDescent="0.25">
      <c r="Q132" s="340"/>
    </row>
    <row r="133" spans="17:17" x14ac:dyDescent="0.25">
      <c r="Q133" s="340"/>
    </row>
    <row r="134" spans="17:17" x14ac:dyDescent="0.25">
      <c r="Q134" s="340"/>
    </row>
    <row r="135" spans="17:17" x14ac:dyDescent="0.25">
      <c r="Q135" s="340"/>
    </row>
    <row r="136" spans="17:17" x14ac:dyDescent="0.25">
      <c r="Q136" s="340"/>
    </row>
    <row r="137" spans="17:17" x14ac:dyDescent="0.25">
      <c r="Q137" s="340"/>
    </row>
    <row r="138" spans="17:17" x14ac:dyDescent="0.25">
      <c r="Q138" s="340"/>
    </row>
    <row r="139" spans="17:17" x14ac:dyDescent="0.25">
      <c r="Q139" s="340"/>
    </row>
    <row r="140" spans="17:17" x14ac:dyDescent="0.25">
      <c r="Q140" s="340"/>
    </row>
    <row r="141" spans="17:17" x14ac:dyDescent="0.25">
      <c r="Q141" s="340"/>
    </row>
    <row r="142" spans="17:17" x14ac:dyDescent="0.25">
      <c r="Q142" s="340"/>
    </row>
    <row r="143" spans="17:17" x14ac:dyDescent="0.25">
      <c r="Q143" s="340"/>
    </row>
    <row r="144" spans="17:17" x14ac:dyDescent="0.25">
      <c r="Q144" s="340"/>
    </row>
    <row r="145" spans="17:17" x14ac:dyDescent="0.25">
      <c r="Q145" s="340"/>
    </row>
    <row r="146" spans="17:17" x14ac:dyDescent="0.25">
      <c r="Q146" s="340"/>
    </row>
    <row r="147" spans="17:17" x14ac:dyDescent="0.25">
      <c r="Q147" s="340"/>
    </row>
    <row r="148" spans="17:17" x14ac:dyDescent="0.25">
      <c r="Q148" s="340"/>
    </row>
    <row r="149" spans="17:17" x14ac:dyDescent="0.25">
      <c r="Q149" s="340"/>
    </row>
    <row r="150" spans="17:17" x14ac:dyDescent="0.25">
      <c r="Q150" s="340"/>
    </row>
    <row r="151" spans="17:17" x14ac:dyDescent="0.25">
      <c r="Q151" s="340"/>
    </row>
    <row r="152" spans="17:17" x14ac:dyDescent="0.25">
      <c r="Q152" s="340"/>
    </row>
    <row r="153" spans="17:17" x14ac:dyDescent="0.25">
      <c r="Q153" s="340"/>
    </row>
    <row r="154" spans="17:17" x14ac:dyDescent="0.25">
      <c r="Q154" s="340"/>
    </row>
    <row r="155" spans="17:17" x14ac:dyDescent="0.25">
      <c r="Q155" s="340"/>
    </row>
    <row r="156" spans="17:17" x14ac:dyDescent="0.25">
      <c r="Q156" s="340"/>
    </row>
    <row r="157" spans="17:17" x14ac:dyDescent="0.25">
      <c r="Q157" s="340"/>
    </row>
    <row r="158" spans="17:17" x14ac:dyDescent="0.25">
      <c r="Q158" s="340"/>
    </row>
    <row r="159" spans="17:17" x14ac:dyDescent="0.25">
      <c r="Q159" s="340"/>
    </row>
    <row r="160" spans="17:17" x14ac:dyDescent="0.25">
      <c r="Q160" s="340"/>
    </row>
    <row r="161" spans="17:17" x14ac:dyDescent="0.25">
      <c r="Q161" s="340"/>
    </row>
    <row r="162" spans="17:17" x14ac:dyDescent="0.25">
      <c r="Q162" s="340"/>
    </row>
    <row r="163" spans="17:17" x14ac:dyDescent="0.25">
      <c r="Q163" s="340"/>
    </row>
    <row r="164" spans="17:17" x14ac:dyDescent="0.25">
      <c r="Q164" s="340"/>
    </row>
    <row r="165" spans="17:17" x14ac:dyDescent="0.25">
      <c r="Q165" s="340"/>
    </row>
    <row r="166" spans="17:17" x14ac:dyDescent="0.25">
      <c r="Q166" s="340"/>
    </row>
    <row r="167" spans="17:17" x14ac:dyDescent="0.25">
      <c r="Q167" s="340"/>
    </row>
    <row r="168" spans="17:17" x14ac:dyDescent="0.25">
      <c r="Q168" s="340"/>
    </row>
    <row r="169" spans="17:17" x14ac:dyDescent="0.25">
      <c r="Q169" s="340"/>
    </row>
    <row r="170" spans="17:17" x14ac:dyDescent="0.25">
      <c r="Q170" s="340"/>
    </row>
    <row r="171" spans="17:17" x14ac:dyDescent="0.25">
      <c r="Q171" s="340"/>
    </row>
    <row r="172" spans="17:17" x14ac:dyDescent="0.25">
      <c r="Q172" s="340"/>
    </row>
    <row r="173" spans="17:17" x14ac:dyDescent="0.25">
      <c r="Q173" s="340"/>
    </row>
    <row r="174" spans="17:17" x14ac:dyDescent="0.25">
      <c r="Q174" s="340"/>
    </row>
    <row r="175" spans="17:17" x14ac:dyDescent="0.25">
      <c r="Q175" s="340"/>
    </row>
    <row r="176" spans="17:17" x14ac:dyDescent="0.25">
      <c r="Q176" s="340"/>
    </row>
    <row r="177" spans="17:17" x14ac:dyDescent="0.25">
      <c r="Q177" s="340"/>
    </row>
    <row r="178" spans="17:17" x14ac:dyDescent="0.25">
      <c r="Q178" s="340"/>
    </row>
    <row r="179" spans="17:17" x14ac:dyDescent="0.25">
      <c r="Q179" s="340"/>
    </row>
    <row r="180" spans="17:17" x14ac:dyDescent="0.25">
      <c r="Q180" s="340"/>
    </row>
    <row r="181" spans="17:17" x14ac:dyDescent="0.25">
      <c r="Q181" s="340"/>
    </row>
    <row r="182" spans="17:17" x14ac:dyDescent="0.25">
      <c r="Q182" s="340"/>
    </row>
  </sheetData>
  <sheetProtection password="CA00" sheet="1" objects="1" scenarios="1" formatCells="0" insertRows="0" autoFilter="0"/>
  <autoFilter ref="A12:AG12">
    <filterColumn colId="15" showButton="0"/>
  </autoFilter>
  <dataConsolidate/>
  <mergeCells count="36">
    <mergeCell ref="C2:H2"/>
    <mergeCell ref="C3:H3"/>
    <mergeCell ref="A10:J10"/>
    <mergeCell ref="L10:L12"/>
    <mergeCell ref="M9:N9"/>
    <mergeCell ref="A11:A12"/>
    <mergeCell ref="B11:B12"/>
    <mergeCell ref="C11:C12"/>
    <mergeCell ref="D11:D12"/>
    <mergeCell ref="A7:N7"/>
    <mergeCell ref="M10:M12"/>
    <mergeCell ref="M8:N8"/>
    <mergeCell ref="AG10:AG12"/>
    <mergeCell ref="X10:X12"/>
    <mergeCell ref="Y10:Y12"/>
    <mergeCell ref="Z10:Z12"/>
    <mergeCell ref="AA10:AA12"/>
    <mergeCell ref="AC10:AC12"/>
    <mergeCell ref="W10:W12"/>
    <mergeCell ref="AD10:AD12"/>
    <mergeCell ref="AE10:AE12"/>
    <mergeCell ref="AF10:AF12"/>
    <mergeCell ref="R10:R12"/>
    <mergeCell ref="S10:S12"/>
    <mergeCell ref="T10:T12"/>
    <mergeCell ref="U10:U12"/>
    <mergeCell ref="V10:V12"/>
    <mergeCell ref="AB10:AB12"/>
    <mergeCell ref="P12:Q12"/>
    <mergeCell ref="N10:N12"/>
    <mergeCell ref="E11:F11"/>
    <mergeCell ref="G11:G12"/>
    <mergeCell ref="I11:I12"/>
    <mergeCell ref="J11:J12"/>
    <mergeCell ref="H11:H12"/>
    <mergeCell ref="K10:K12"/>
  </mergeCells>
  <dataValidations xWindow="444" yWindow="595" count="9">
    <dataValidation type="list" allowBlank="1" showInputMessage="1" showErrorMessage="1" sqref="R13:R1048576 L13:L42">
      <formula1>"YES, NO"</formula1>
    </dataValidation>
    <dataValidation allowBlank="1" showInputMessage="1" showErrorMessage="1" promptTitle="Regroup costs" prompt="Per book please group costs having the same currency.You can provide more than one reference per cell by using the 'Alt Enter' shortcut." sqref="C13:C42"/>
    <dataValidation type="list" allowBlank="1" showInputMessage="1" showErrorMessage="1" sqref="H13:H42">
      <formula1>"YES,NO"</formula1>
    </dataValidation>
    <dataValidation allowBlank="1" showInputMessage="1" showErrorMessage="1" promptTitle="Automatic" prompt="Column &quot;B&quot; must be filled in_x000a_Datas are transfered from the worksheet Work Programme" sqref="E13:F42"/>
    <dataValidation type="list" allowBlank="1" showInputMessage="1" showErrorMessage="1" promptTitle="Third Country" prompt="A third country =a country not participating to the Creative Europe - Culture Sub-programme._x000a_All costs regarding a person having the nationality of a third country and/or an activity taking place in a 3rd country must be regarded as a third country cost." sqref="K20:K42">
      <formula1>"YES, NO"</formula1>
    </dataValidation>
    <dataValidation type="list" allowBlank="1" showInputMessage="1" showErrorMessage="1" promptTitle="Third country " prompt="A third country =a country not participating to the Creative Europe - Culture Sub-programme._x000a_All costs regarding a person having the nationality of a third country and/or an activity taking place in a 3rd country must be regarded as a third country cost." sqref="K13:K19">
      <formula1>"YES, NO"</formula1>
    </dataValidation>
    <dataValidation allowBlank="1" showInputMessage="1" showErrorMessage="1" promptTitle="Automatic" prompt="Column &quot;B&quot; must be filled in_x000a_Datas are transfered from the worksheet Timetable and statistics" sqref="D13:D42"/>
    <dataValidation allowBlank="1" showInputMessage="1" showErrorMessage="1" promptTitle="Automatic" prompt="The conversion into EUR is calculated automaticaly. Even if the cost has been incurred in EUR, the colomns 'I' and 'J' must be filled in first." sqref="N13:N42"/>
    <dataValidation allowBlank="1" showInputMessage="1" showErrorMessage="1" promptTitle="Automatic" prompt="The Exchange rate is automatically generated via the worksheet  &quot;Overview - Financial statement''." sqref="M13:M42"/>
  </dataValidations>
  <pageMargins left="0.19685039370078741" right="0.47244094488188981" top="0.51181102362204722" bottom="0.47244094488188981" header="0.31496062992125984" footer="0.31496062992125984"/>
  <pageSetup paperSize="9" scale="41" orientation="landscape" r:id="rId1"/>
  <headerFooter>
    <oddFooter>&amp;CPage &amp;P of &amp;N</oddFooter>
  </headerFooter>
  <colBreaks count="1" manualBreakCount="1">
    <brk id="14" max="1211" man="1"/>
  </colBreaks>
  <legacyDrawing r:id="rId2"/>
  <extLst>
    <ext xmlns:x14="http://schemas.microsoft.com/office/spreadsheetml/2009/9/main" uri="{CCE6A557-97BC-4b89-ADB6-D9C93CAAB3DF}">
      <x14:dataValidations xmlns:xm="http://schemas.microsoft.com/office/excel/2006/main" xWindow="444" yWindow="595" count="3">
        <x14:dataValidation type="list" allowBlank="1" showInputMessage="1" showErrorMessage="1">
          <x14:formula1>
            <xm:f>'Timetable and statistics'!$B$10:$B$29</xm:f>
          </x14:formula1>
          <xm:sqref>B13:B42</xm:sqref>
        </x14:dataValidation>
        <x14:dataValidation type="list" allowBlank="1" showInputMessage="1" showErrorMessage="1">
          <x14:formula1>
            <xm:f>ISO!$H$4:$H$173</xm:f>
          </x14:formula1>
          <xm:sqref>I43:I1048576</xm:sqref>
        </x14:dataValidation>
        <x14:dataValidation type="list" allowBlank="1" showInputMessage="1" showErrorMessage="1" promptTitle="Currency foreseen in Overview" prompt="Please use a currency you specified in the  'Overview - Financial Statement'">
          <x14:formula1>
            <xm:f>ISO!$H$4:$H$173</xm:f>
          </x14:formula1>
          <xm:sqref>I13:I42</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H212"/>
  <sheetViews>
    <sheetView view="pageBreakPreview" zoomScaleNormal="100" zoomScaleSheetLayoutView="100" workbookViewId="0">
      <pane xSplit="5" ySplit="12" topLeftCell="F24" activePane="bottomRight" state="frozen"/>
      <selection pane="topRight" activeCell="F1" sqref="F1"/>
      <selection pane="bottomLeft" activeCell="A13" sqref="A13"/>
      <selection pane="bottomRight" activeCell="E198" sqref="E198"/>
    </sheetView>
  </sheetViews>
  <sheetFormatPr defaultColWidth="9.140625" defaultRowHeight="15" x14ac:dyDescent="0.25"/>
  <cols>
    <col min="1" max="1" width="9.7109375" style="381" customWidth="1"/>
    <col min="2" max="2" width="24.85546875" style="355" customWidth="1"/>
    <col min="3" max="3" width="24.28515625" style="170" customWidth="1"/>
    <col min="4" max="4" width="28.140625" style="170" customWidth="1"/>
    <col min="5" max="5" width="24" style="248" customWidth="1"/>
    <col min="6" max="6" width="15.5703125" style="249" customWidth="1"/>
    <col min="7" max="7" width="11.28515625" style="249" customWidth="1"/>
    <col min="8" max="8" width="9.28515625" style="381" customWidth="1"/>
    <col min="9" max="9" width="15.140625" style="222" customWidth="1"/>
    <col min="10" max="10" width="13.7109375" style="248" customWidth="1"/>
    <col min="11" max="11" width="13.7109375" style="170" customWidth="1"/>
    <col min="12" max="12" width="20" style="176" customWidth="1"/>
    <col min="13" max="13" width="14.7109375" style="222" customWidth="1"/>
    <col min="14" max="14" width="12.42578125" style="352" bestFit="1" customWidth="1"/>
    <col min="15" max="15" width="14.7109375" style="222" customWidth="1"/>
    <col min="16" max="16" width="14.140625" style="222" hidden="1" customWidth="1"/>
    <col min="17" max="18" width="6.85546875" style="337" hidden="1" customWidth="1"/>
    <col min="19" max="19" width="9.140625" style="158" hidden="1" customWidth="1"/>
    <col min="20" max="20" width="28.5703125" style="158" hidden="1" customWidth="1"/>
    <col min="21" max="21" width="12.42578125" style="158" hidden="1" customWidth="1"/>
    <col min="22" max="28" width="13.42578125" style="158" hidden="1" customWidth="1"/>
    <col min="29" max="29" width="13.42578125" style="352" hidden="1" customWidth="1"/>
    <col min="30" max="30" width="15.28515625" style="158" hidden="1" customWidth="1"/>
    <col min="31" max="31" width="13.42578125" style="158" hidden="1" customWidth="1"/>
    <col min="32" max="33" width="13.7109375" style="158" hidden="1" customWidth="1"/>
    <col min="34" max="34" width="14" style="278" hidden="1" customWidth="1"/>
    <col min="35" max="35" width="9.140625" style="158" customWidth="1"/>
    <col min="36" max="16384" width="9.140625" style="158"/>
  </cols>
  <sheetData>
    <row r="1" spans="1:34" x14ac:dyDescent="0.25">
      <c r="A1" s="415" t="s">
        <v>157</v>
      </c>
      <c r="B1" s="209"/>
    </row>
    <row r="2" spans="1:34" s="202" customFormat="1" ht="15" customHeight="1" x14ac:dyDescent="0.25">
      <c r="A2" s="415" t="s">
        <v>392</v>
      </c>
      <c r="B2" s="209"/>
      <c r="C2" s="533" t="str">
        <f>'Overview - Financial Statement'!C8</f>
        <v>&lt;insert name of the beneficiary&gt;</v>
      </c>
      <c r="D2" s="533"/>
      <c r="E2" s="533"/>
      <c r="F2" s="533"/>
      <c r="G2" s="533"/>
      <c r="H2" s="533"/>
      <c r="I2" s="533"/>
      <c r="J2" s="366"/>
      <c r="K2" s="366"/>
      <c r="L2" s="252"/>
      <c r="M2" s="252"/>
      <c r="N2" s="252"/>
      <c r="O2" s="252"/>
      <c r="P2" s="253"/>
      <c r="Q2" s="336"/>
      <c r="R2" s="336"/>
      <c r="AH2" s="209"/>
    </row>
    <row r="3" spans="1:34" s="202" customFormat="1" ht="15.75" thickBot="1" x14ac:dyDescent="0.3">
      <c r="A3" s="415" t="s">
        <v>1</v>
      </c>
      <c r="B3" s="209"/>
      <c r="C3" s="532" t="str">
        <f>'Overview - Financial Statement'!B9</f>
        <v>&lt;insert title of the project&gt;</v>
      </c>
      <c r="D3" s="532"/>
      <c r="E3" s="532"/>
      <c r="F3" s="532"/>
      <c r="G3" s="532"/>
      <c r="H3" s="532"/>
      <c r="I3" s="532"/>
      <c r="J3" s="252"/>
      <c r="K3" s="252"/>
      <c r="L3" s="252"/>
      <c r="M3" s="252"/>
      <c r="N3" s="252"/>
      <c r="O3" s="252"/>
      <c r="P3" s="203"/>
      <c r="Q3" s="336"/>
      <c r="R3" s="336"/>
      <c r="S3" s="204" t="s">
        <v>196</v>
      </c>
      <c r="T3" s="204"/>
      <c r="U3" s="205"/>
      <c r="V3" s="204"/>
      <c r="W3" s="204"/>
      <c r="AA3" s="204"/>
      <c r="AH3" s="209"/>
    </row>
    <row r="4" spans="1:34" s="207" customFormat="1" ht="15.75" thickBot="1" x14ac:dyDescent="0.3">
      <c r="A4" s="415" t="s">
        <v>0</v>
      </c>
      <c r="B4" s="209"/>
      <c r="C4" s="416" t="str">
        <f>'Overview - Financial Statement'!B10</f>
        <v>&lt;insert agreement number&gt;</v>
      </c>
      <c r="D4" s="366"/>
      <c r="E4" s="279" t="s">
        <v>27</v>
      </c>
      <c r="F4" s="280">
        <f>'Overview - Financial Statement'!H10</f>
        <v>0</v>
      </c>
      <c r="G4" s="281" t="s">
        <v>4</v>
      </c>
      <c r="H4" s="562">
        <f>'Overview - Financial Statement'!J10</f>
        <v>0</v>
      </c>
      <c r="I4" s="563"/>
      <c r="J4" s="261"/>
      <c r="L4" s="259"/>
      <c r="M4" s="258"/>
      <c r="N4" s="258"/>
      <c r="O4" s="258"/>
      <c r="P4" s="206"/>
      <c r="Q4" s="337"/>
      <c r="R4" s="337"/>
      <c r="S4" s="208" t="s">
        <v>197</v>
      </c>
      <c r="T4" s="311" t="str">
        <f>'Overview - Financial Statement'!$A$38</f>
        <v>EUR</v>
      </c>
      <c r="U4" s="312">
        <f>'Overview - Financial Statement'!$A$39</f>
        <v>0</v>
      </c>
      <c r="V4" s="312">
        <f>'Overview - Financial Statement'!$A$40</f>
        <v>0</v>
      </c>
      <c r="W4" s="312">
        <f>'Overview - Financial Statement'!$A$41</f>
        <v>0</v>
      </c>
      <c r="X4" s="312">
        <f>'Overview - Financial Statement'!$A$42</f>
        <v>0</v>
      </c>
      <c r="Y4" s="312">
        <f>'Overview - Financial Statement'!$A$43</f>
        <v>0</v>
      </c>
      <c r="Z4" s="312">
        <f>'Overview - Financial Statement'!$A$44</f>
        <v>0</v>
      </c>
      <c r="AA4" s="312">
        <f>'Overview - Financial Statement'!$A$45</f>
        <v>0</v>
      </c>
      <c r="AB4" s="312">
        <f>'Overview - Financial Statement'!$A$46</f>
        <v>0</v>
      </c>
      <c r="AC4" s="312">
        <f>'Overview - Financial Statement'!$A$47</f>
        <v>0</v>
      </c>
      <c r="AD4" s="312">
        <f>'Overview - Financial Statement'!$A$48</f>
        <v>0</v>
      </c>
      <c r="AE4" s="312">
        <f>'Overview - Financial Statement'!$A$49</f>
        <v>0</v>
      </c>
      <c r="AF4" s="312">
        <f>'Overview - Financial Statement'!$A$50</f>
        <v>0</v>
      </c>
      <c r="AG4" s="312">
        <f>'Overview - Financial Statement'!$A$51</f>
        <v>0</v>
      </c>
      <c r="AH4" s="312">
        <f>'Overview - Financial Statement'!$A$52</f>
        <v>0</v>
      </c>
    </row>
    <row r="5" spans="1:34" s="207" customFormat="1" x14ac:dyDescent="0.25">
      <c r="A5" s="415"/>
      <c r="B5" s="209"/>
      <c r="C5" s="260"/>
      <c r="D5" s="366"/>
      <c r="E5" s="261"/>
      <c r="F5" s="252"/>
      <c r="I5" s="258"/>
      <c r="J5" s="261"/>
      <c r="K5" s="283"/>
      <c r="L5" s="259"/>
      <c r="M5" s="258"/>
      <c r="N5" s="258"/>
      <c r="O5" s="258"/>
      <c r="P5" s="206"/>
      <c r="Q5" s="337"/>
      <c r="R5" s="337"/>
      <c r="S5" s="208" t="s">
        <v>198</v>
      </c>
      <c r="T5" s="214">
        <v>1</v>
      </c>
      <c r="U5" s="215">
        <f>'List of income'!W4</f>
        <v>0</v>
      </c>
      <c r="V5" s="215">
        <f>'List of income'!X4</f>
        <v>0</v>
      </c>
      <c r="W5" s="215">
        <f>'List of income'!Y4</f>
        <v>0</v>
      </c>
      <c r="X5" s="215">
        <f>'List of income'!Z4</f>
        <v>0</v>
      </c>
      <c r="Y5" s="215">
        <f>'List of income'!AA4</f>
        <v>0</v>
      </c>
      <c r="Z5" s="215">
        <f>'List of income'!AB4</f>
        <v>0</v>
      </c>
      <c r="AA5" s="215">
        <f>'List of income'!AC4</f>
        <v>0</v>
      </c>
      <c r="AB5" s="215">
        <f>'List of income'!AD4</f>
        <v>0</v>
      </c>
      <c r="AC5" s="215">
        <f>'List of income'!AE4</f>
        <v>0</v>
      </c>
      <c r="AD5" s="215">
        <f>'List of income'!AF4</f>
        <v>0</v>
      </c>
      <c r="AE5" s="215">
        <f>'List of income'!AG4</f>
        <v>0</v>
      </c>
      <c r="AF5" s="215">
        <f>'List of income'!AH4</f>
        <v>0</v>
      </c>
      <c r="AG5" s="215">
        <f>'List of income'!AI4</f>
        <v>0</v>
      </c>
      <c r="AH5" s="215">
        <f>'List of income'!AJ4</f>
        <v>0</v>
      </c>
    </row>
    <row r="6" spans="1:34" x14ac:dyDescent="0.25">
      <c r="A6" s="164" t="s">
        <v>5</v>
      </c>
      <c r="B6" s="285"/>
      <c r="C6" s="352"/>
      <c r="D6" s="352"/>
      <c r="E6" s="352"/>
      <c r="F6" s="352"/>
      <c r="G6" s="352"/>
      <c r="H6" s="352"/>
      <c r="I6" s="352"/>
      <c r="J6" s="352"/>
      <c r="K6" s="352"/>
      <c r="L6" s="158"/>
      <c r="M6" s="352"/>
      <c r="O6" s="352"/>
      <c r="P6" s="158"/>
      <c r="S6" s="208" t="s">
        <v>486</v>
      </c>
      <c r="T6" s="313">
        <f>'Overview - Financial Statement'!$B$38</f>
        <v>1</v>
      </c>
      <c r="U6" s="313">
        <f>'Overview - Financial Statement'!$B$39</f>
        <v>0</v>
      </c>
      <c r="V6" s="313">
        <f>'Overview - Financial Statement'!$B$40</f>
        <v>0</v>
      </c>
      <c r="W6" s="313">
        <f>'Overview - Financial Statement'!$B$41</f>
        <v>0</v>
      </c>
      <c r="X6" s="313">
        <f>'Overview - Financial Statement'!$B$42</f>
        <v>0</v>
      </c>
      <c r="Y6" s="313">
        <f>'Overview - Financial Statement'!$B$43</f>
        <v>0</v>
      </c>
      <c r="Z6" s="313">
        <f>'Overview - Financial Statement'!$B$44</f>
        <v>0</v>
      </c>
      <c r="AA6" s="313">
        <f>'Overview - Financial Statement'!$B$45</f>
        <v>0</v>
      </c>
      <c r="AB6" s="313">
        <f>'Overview - Financial Statement'!$B$46</f>
        <v>0</v>
      </c>
      <c r="AC6" s="313">
        <f>'Overview - Financial Statement'!$B$47</f>
        <v>0</v>
      </c>
      <c r="AD6" s="313">
        <f>'Overview - Financial Statement'!$B$48</f>
        <v>0</v>
      </c>
      <c r="AE6" s="313">
        <f>'Overview - Financial Statement'!$B$49</f>
        <v>0</v>
      </c>
      <c r="AF6" s="313">
        <f>'Overview - Financial Statement'!$B$50</f>
        <v>0</v>
      </c>
      <c r="AG6" s="313">
        <f>'Overview - Financial Statement'!$B$51</f>
        <v>0</v>
      </c>
      <c r="AH6" s="313">
        <f>'Overview - Financial Statement'!$B$52</f>
        <v>0</v>
      </c>
    </row>
    <row r="7" spans="1:34" ht="45.75" customHeight="1" thickBot="1" x14ac:dyDescent="0.3">
      <c r="A7" s="501" t="s">
        <v>530</v>
      </c>
      <c r="B7" s="501"/>
      <c r="C7" s="501"/>
      <c r="D7" s="501"/>
      <c r="E7" s="501"/>
      <c r="F7" s="501"/>
      <c r="G7" s="501"/>
      <c r="H7" s="501"/>
      <c r="I7" s="501"/>
      <c r="J7" s="501"/>
      <c r="K7" s="501"/>
      <c r="L7" s="501"/>
      <c r="M7" s="364"/>
      <c r="N7" s="364"/>
      <c r="O7" s="364"/>
      <c r="P7" s="158"/>
    </row>
    <row r="8" spans="1:34" ht="24" thickBot="1" x14ac:dyDescent="0.3">
      <c r="A8" s="396" t="s">
        <v>410</v>
      </c>
      <c r="L8" s="444" t="s">
        <v>38</v>
      </c>
      <c r="M8" s="170"/>
      <c r="N8" s="560" t="s">
        <v>38</v>
      </c>
      <c r="O8" s="561"/>
      <c r="S8" s="176"/>
      <c r="T8" s="176"/>
      <c r="U8" s="250"/>
      <c r="V8" s="176"/>
      <c r="W8" s="176"/>
      <c r="Z8" s="264" t="s">
        <v>200</v>
      </c>
      <c r="AA8" s="264" t="s">
        <v>200</v>
      </c>
      <c r="AB8" s="386" t="s">
        <v>200</v>
      </c>
      <c r="AC8" s="386" t="s">
        <v>200</v>
      </c>
      <c r="AD8" s="265" t="s">
        <v>200</v>
      </c>
      <c r="AE8" s="265" t="s">
        <v>200</v>
      </c>
      <c r="AF8" s="264" t="s">
        <v>200</v>
      </c>
      <c r="AG8" s="264" t="s">
        <v>200</v>
      </c>
      <c r="AH8" s="264" t="s">
        <v>200</v>
      </c>
    </row>
    <row r="9" spans="1:34" ht="16.5" customHeight="1" thickBot="1" x14ac:dyDescent="0.3">
      <c r="A9" s="570" t="s">
        <v>511</v>
      </c>
      <c r="B9" s="570"/>
      <c r="C9" s="570"/>
      <c r="D9" s="570"/>
      <c r="E9" s="570"/>
      <c r="F9" s="570"/>
      <c r="G9" s="570"/>
      <c r="H9" s="570"/>
      <c r="I9" s="570"/>
      <c r="J9" s="170"/>
      <c r="L9" s="268">
        <f>SUM(P13:P212)</f>
        <v>0</v>
      </c>
      <c r="M9" s="417"/>
      <c r="N9" s="558">
        <f>SUM(O13:O212)</f>
        <v>0</v>
      </c>
      <c r="O9" s="559"/>
      <c r="S9" s="176"/>
      <c r="T9" s="176"/>
      <c r="U9" s="250"/>
      <c r="V9" s="176"/>
      <c r="W9" s="176"/>
      <c r="Z9" s="269">
        <f t="shared" ref="Z9:AH9" si="0">SUM(Z13:Z212)</f>
        <v>0</v>
      </c>
      <c r="AA9" s="269">
        <f t="shared" si="0"/>
        <v>0</v>
      </c>
      <c r="AB9" s="387">
        <f>SUM(AB13:AB212)</f>
        <v>0</v>
      </c>
      <c r="AC9" s="387">
        <f>SUM(AC13:AC212)</f>
        <v>0</v>
      </c>
      <c r="AD9" s="270">
        <f t="shared" si="0"/>
        <v>0</v>
      </c>
      <c r="AE9" s="270">
        <f t="shared" si="0"/>
        <v>0</v>
      </c>
      <c r="AF9" s="269">
        <f t="shared" si="0"/>
        <v>0</v>
      </c>
      <c r="AG9" s="269">
        <f t="shared" si="0"/>
        <v>0</v>
      </c>
      <c r="AH9" s="269">
        <f t="shared" si="0"/>
        <v>0</v>
      </c>
    </row>
    <row r="10" spans="1:34" ht="19.5" customHeight="1" thickBot="1" x14ac:dyDescent="0.3">
      <c r="A10" s="556" t="s">
        <v>413</v>
      </c>
      <c r="B10" s="557"/>
      <c r="C10" s="557"/>
      <c r="D10" s="557"/>
      <c r="E10" s="557"/>
      <c r="F10" s="557"/>
      <c r="G10" s="557"/>
      <c r="H10" s="557"/>
      <c r="I10" s="569"/>
      <c r="J10" s="556" t="s">
        <v>42</v>
      </c>
      <c r="K10" s="569"/>
      <c r="L10" s="564" t="s">
        <v>386</v>
      </c>
      <c r="M10" s="549" t="s">
        <v>476</v>
      </c>
      <c r="N10" s="549" t="s">
        <v>31</v>
      </c>
      <c r="O10" s="544" t="s">
        <v>28</v>
      </c>
      <c r="S10" s="554" t="s">
        <v>190</v>
      </c>
      <c r="T10" s="554" t="s">
        <v>207</v>
      </c>
      <c r="U10" s="554" t="s">
        <v>191</v>
      </c>
      <c r="V10" s="554" t="s">
        <v>192</v>
      </c>
      <c r="W10" s="554" t="s">
        <v>203</v>
      </c>
      <c r="X10" s="554" t="s">
        <v>193</v>
      </c>
      <c r="Y10" s="554" t="s">
        <v>194</v>
      </c>
      <c r="Z10" s="554" t="s">
        <v>28</v>
      </c>
      <c r="AA10" s="554" t="s">
        <v>199</v>
      </c>
      <c r="AB10" s="555" t="s">
        <v>515</v>
      </c>
      <c r="AC10" s="555" t="s">
        <v>523</v>
      </c>
      <c r="AD10" s="554" t="s">
        <v>512</v>
      </c>
      <c r="AE10" s="554" t="s">
        <v>201</v>
      </c>
      <c r="AF10" s="554" t="s">
        <v>208</v>
      </c>
      <c r="AG10" s="554" t="s">
        <v>195</v>
      </c>
      <c r="AH10" s="554" t="s">
        <v>202</v>
      </c>
    </row>
    <row r="11" spans="1:34" ht="45" customHeight="1" x14ac:dyDescent="0.25">
      <c r="A11" s="544" t="s">
        <v>44</v>
      </c>
      <c r="B11" s="544" t="s">
        <v>160</v>
      </c>
      <c r="C11" s="544" t="s">
        <v>32</v>
      </c>
      <c r="D11" s="544" t="s">
        <v>33</v>
      </c>
      <c r="E11" s="544" t="s">
        <v>502</v>
      </c>
      <c r="F11" s="544" t="s">
        <v>35</v>
      </c>
      <c r="G11" s="551" t="s">
        <v>499</v>
      </c>
      <c r="H11" s="544" t="s">
        <v>41</v>
      </c>
      <c r="I11" s="544" t="s">
        <v>148</v>
      </c>
      <c r="J11" s="567" t="s">
        <v>43</v>
      </c>
      <c r="K11" s="568"/>
      <c r="L11" s="565"/>
      <c r="M11" s="553"/>
      <c r="N11" s="553"/>
      <c r="O11" s="545"/>
      <c r="S11" s="554"/>
      <c r="T11" s="554"/>
      <c r="U11" s="554"/>
      <c r="V11" s="554"/>
      <c r="W11" s="554"/>
      <c r="X11" s="554"/>
      <c r="Y11" s="554"/>
      <c r="Z11" s="554"/>
      <c r="AA11" s="554"/>
      <c r="AB11" s="554"/>
      <c r="AC11" s="554"/>
      <c r="AD11" s="554"/>
      <c r="AE11" s="554"/>
      <c r="AF11" s="554"/>
      <c r="AG11" s="554"/>
      <c r="AH11" s="554"/>
    </row>
    <row r="12" spans="1:34" s="274" customFormat="1" ht="57.75" customHeight="1" thickBot="1" x14ac:dyDescent="0.3">
      <c r="A12" s="546"/>
      <c r="B12" s="546"/>
      <c r="C12" s="546"/>
      <c r="D12" s="546"/>
      <c r="E12" s="546"/>
      <c r="F12" s="546"/>
      <c r="G12" s="552"/>
      <c r="H12" s="546"/>
      <c r="I12" s="546"/>
      <c r="J12" s="271" t="s">
        <v>384</v>
      </c>
      <c r="K12" s="272" t="s">
        <v>385</v>
      </c>
      <c r="L12" s="566"/>
      <c r="M12" s="550"/>
      <c r="N12" s="550"/>
      <c r="O12" s="546"/>
      <c r="P12" s="273" t="s">
        <v>163</v>
      </c>
      <c r="Q12" s="543"/>
      <c r="R12" s="543"/>
      <c r="S12" s="554"/>
      <c r="T12" s="554"/>
      <c r="U12" s="554"/>
      <c r="V12" s="554"/>
      <c r="W12" s="554"/>
      <c r="X12" s="554"/>
      <c r="Y12" s="554"/>
      <c r="Z12" s="554"/>
      <c r="AA12" s="554"/>
      <c r="AB12" s="554"/>
      <c r="AC12" s="554"/>
      <c r="AD12" s="554"/>
      <c r="AE12" s="554"/>
      <c r="AF12" s="554"/>
      <c r="AG12" s="554"/>
      <c r="AH12" s="554"/>
    </row>
    <row r="13" spans="1:34" x14ac:dyDescent="0.25">
      <c r="A13" s="275">
        <v>1</v>
      </c>
      <c r="B13" s="136"/>
      <c r="C13" s="378"/>
      <c r="D13" s="378"/>
      <c r="E13" s="378"/>
      <c r="F13" s="379"/>
      <c r="G13" s="379"/>
      <c r="H13" s="155"/>
      <c r="I13" s="132">
        <v>0</v>
      </c>
      <c r="J13" s="388"/>
      <c r="K13" s="388"/>
      <c r="L13" s="380"/>
      <c r="M13" s="380"/>
      <c r="N13" s="310">
        <f>IF(H13="",0,VLOOKUP(H13,'Overview - Financial Statement'!$A$38:$B$52,2,FALSE))</f>
        <v>0</v>
      </c>
      <c r="O13" s="246">
        <f>IF(N13=0,0,I13/N13)</f>
        <v>0</v>
      </c>
      <c r="P13" s="222">
        <f t="shared" ref="P13:P44" si="1">IF(L13="YES",O13,0)</f>
        <v>0</v>
      </c>
      <c r="Q13" s="338"/>
      <c r="R13" s="340"/>
      <c r="S13" s="176" t="s">
        <v>36</v>
      </c>
      <c r="T13" s="278"/>
      <c r="U13" s="176" t="str">
        <f>IF(O13=0,"",IF(F13="","CHECK DATES","OK"))</f>
        <v/>
      </c>
      <c r="V13" s="250" t="str">
        <f>IF(F13="","",IF(F13-(J13)&lt;0,"a posteriori ?","OK"))</f>
        <v/>
      </c>
      <c r="W13" s="176" t="str">
        <f>IF(O13=0,"",(IF(OR(J13&lt;=($F$4-1),J13&gt;=($H$4+1),K13&lt;=($F$4-1),K13&gt;=($H$4+1)),"CHECK DATES","OK")))</f>
        <v/>
      </c>
      <c r="X13" s="176" t="str">
        <f t="shared" ref="X13:X44" si="2">IF(H13="","",H13)</f>
        <v/>
      </c>
      <c r="Y13" s="158" t="str">
        <f t="shared" ref="Y13:Y44" si="3">IF(H13="","",IF(HLOOKUP(H13,$T$4:$AH$5,2,FALSE)="",N13,IF(N13&lt;&gt;HLOOKUP(H13,$T$4:$AH$5,2,FALSE),HLOOKUP(H13,$T$4:$AH$5,2,FALSE),N13)))</f>
        <v/>
      </c>
      <c r="Z13" s="242">
        <f>IF(N13=0,0,IF(Y13=1,O13,I13/Y13))</f>
        <v>0</v>
      </c>
      <c r="AA13" s="242">
        <f t="shared" ref="AA13:AA44" si="4">IF(Z13=0,0,IF(Y13=1,0,Z13-O13))</f>
        <v>0</v>
      </c>
      <c r="AB13" s="176" t="str">
        <f t="shared" ref="AB13:AB44" si="5">IF(G13="","Not answered",IF(G13="No",Z13,0))</f>
        <v>Not answered</v>
      </c>
      <c r="AC13" s="397">
        <f>IF(AB13="Not answered",Z13,"")</f>
        <v>0</v>
      </c>
      <c r="AD13" s="242">
        <f>IF(OR(S13="NO",W13="CHECK DATES"),Z13,0)</f>
        <v>0</v>
      </c>
      <c r="AE13" s="276">
        <v>0</v>
      </c>
      <c r="AF13" s="242">
        <f t="shared" ref="AF13:AF44" si="6">IF(OR(S13="NO",AD13&gt;0,AE13&gt;0)*(AND(OR(L13="NO",L13=""))),SUM(AD13:AE13),0)</f>
        <v>0</v>
      </c>
      <c r="AG13" s="242">
        <f t="shared" ref="AG13:AG44" si="7">IF(OR(S13="NO",AD13&gt;0,AE13&gt;0)*(AND(OR(L13="YES"))),SUM(AD13:AE13),0)</f>
        <v>0</v>
      </c>
      <c r="AH13" s="242">
        <f t="shared" ref="AH13:AH44" si="8">IF(L13="YES",Z13,0)</f>
        <v>0</v>
      </c>
    </row>
    <row r="14" spans="1:34" x14ac:dyDescent="0.25">
      <c r="A14" s="277">
        <v>2</v>
      </c>
      <c r="B14" s="136"/>
      <c r="C14" s="378"/>
      <c r="D14" s="133"/>
      <c r="E14" s="133"/>
      <c r="F14" s="134"/>
      <c r="G14" s="379"/>
      <c r="H14" s="155"/>
      <c r="I14" s="132">
        <v>0</v>
      </c>
      <c r="J14" s="388"/>
      <c r="K14" s="388"/>
      <c r="L14" s="380"/>
      <c r="M14" s="380"/>
      <c r="N14" s="310">
        <f>IF(H14="",0,VLOOKUP(H14,'Overview - Financial Statement'!$A$38:$B$52,2,FALSE))</f>
        <v>0</v>
      </c>
      <c r="O14" s="246">
        <f t="shared" ref="O14:O77" si="9">IF(I14=0,0,I14/N14)</f>
        <v>0</v>
      </c>
      <c r="P14" s="222">
        <f t="shared" si="1"/>
        <v>0</v>
      </c>
      <c r="Q14" s="10"/>
      <c r="R14" s="340"/>
      <c r="S14" s="354" t="s">
        <v>36</v>
      </c>
      <c r="T14" s="278"/>
      <c r="U14" s="381" t="str">
        <f t="shared" ref="U14:U77" si="10">IF(O14=0,"",IF(F14="","CHECK DATES","OK"))</f>
        <v/>
      </c>
      <c r="V14" s="355" t="str">
        <f t="shared" ref="V14:V77" si="11">IF(F14="","",IF(F14-(J14)&lt;0,"a posteriori ?","OK"))</f>
        <v/>
      </c>
      <c r="W14" s="381" t="str">
        <f t="shared" ref="W14:W77" si="12">IF(O14=0,"",(IF(OR(J14&lt;=($F$4-1),J14&gt;=($H$4+1),K14&lt;=($F$4-1),K14&gt;=($H$4+1)),"CHECK DATES","OK")))</f>
        <v/>
      </c>
      <c r="X14" s="176" t="str">
        <f t="shared" si="2"/>
        <v/>
      </c>
      <c r="Y14" s="158" t="str">
        <f t="shared" si="3"/>
        <v/>
      </c>
      <c r="Z14" s="397">
        <f t="shared" ref="Z14:Z77" si="13">IF(N14=0,0,IF(Y14=1,O14,I14/Y14))</f>
        <v>0</v>
      </c>
      <c r="AA14" s="397">
        <f t="shared" si="4"/>
        <v>0</v>
      </c>
      <c r="AB14" s="381" t="str">
        <f t="shared" si="5"/>
        <v>Not answered</v>
      </c>
      <c r="AC14" s="397">
        <f t="shared" ref="AC14:AC77" si="14">IF(AB14="Not answered",Z14,"")</f>
        <v>0</v>
      </c>
      <c r="AD14" s="397">
        <f t="shared" ref="AD14:AD77" si="15">IF(OR(S14="NO",W14="CHECK DATES"),Z14,0)</f>
        <v>0</v>
      </c>
      <c r="AE14" s="276">
        <v>0</v>
      </c>
      <c r="AF14" s="397">
        <f t="shared" si="6"/>
        <v>0</v>
      </c>
      <c r="AG14" s="397">
        <f t="shared" si="7"/>
        <v>0</v>
      </c>
      <c r="AH14" s="242">
        <f t="shared" si="8"/>
        <v>0</v>
      </c>
    </row>
    <row r="15" spans="1:34" x14ac:dyDescent="0.25">
      <c r="A15" s="277">
        <v>3</v>
      </c>
      <c r="B15" s="136"/>
      <c r="C15" s="378"/>
      <c r="D15" s="133"/>
      <c r="E15" s="133"/>
      <c r="F15" s="134"/>
      <c r="G15" s="379"/>
      <c r="H15" s="155"/>
      <c r="I15" s="132">
        <v>0</v>
      </c>
      <c r="J15" s="388"/>
      <c r="K15" s="388"/>
      <c r="L15" s="380"/>
      <c r="M15" s="380"/>
      <c r="N15" s="310">
        <f>IF(H15="",0,VLOOKUP(H15,'Overview - Financial Statement'!$A$38:$B$52,2,FALSE))</f>
        <v>0</v>
      </c>
      <c r="O15" s="246">
        <f t="shared" si="9"/>
        <v>0</v>
      </c>
      <c r="P15" s="222">
        <f t="shared" si="1"/>
        <v>0</v>
      </c>
      <c r="Q15" s="338"/>
      <c r="R15" s="340"/>
      <c r="S15" s="354" t="s">
        <v>36</v>
      </c>
      <c r="T15" s="357"/>
      <c r="U15" s="381" t="str">
        <f t="shared" si="10"/>
        <v/>
      </c>
      <c r="V15" s="355" t="str">
        <f t="shared" si="11"/>
        <v/>
      </c>
      <c r="W15" s="381" t="str">
        <f t="shared" si="12"/>
        <v/>
      </c>
      <c r="X15" s="354" t="str">
        <f t="shared" si="2"/>
        <v/>
      </c>
      <c r="Y15" s="352" t="str">
        <f t="shared" si="3"/>
        <v/>
      </c>
      <c r="Z15" s="397">
        <f t="shared" si="13"/>
        <v>0</v>
      </c>
      <c r="AA15" s="397">
        <f t="shared" si="4"/>
        <v>0</v>
      </c>
      <c r="AB15" s="381" t="str">
        <f t="shared" si="5"/>
        <v>Not answered</v>
      </c>
      <c r="AC15" s="397">
        <f t="shared" si="14"/>
        <v>0</v>
      </c>
      <c r="AD15" s="397">
        <f t="shared" si="15"/>
        <v>0</v>
      </c>
      <c r="AE15" s="358">
        <v>0</v>
      </c>
      <c r="AF15" s="397">
        <f t="shared" si="6"/>
        <v>0</v>
      </c>
      <c r="AG15" s="397">
        <f t="shared" si="7"/>
        <v>0</v>
      </c>
      <c r="AH15" s="356">
        <f t="shared" si="8"/>
        <v>0</v>
      </c>
    </row>
    <row r="16" spans="1:34" x14ac:dyDescent="0.25">
      <c r="A16" s="277">
        <v>4</v>
      </c>
      <c r="B16" s="136"/>
      <c r="C16" s="378"/>
      <c r="D16" s="133"/>
      <c r="E16" s="133"/>
      <c r="F16" s="134"/>
      <c r="G16" s="379"/>
      <c r="H16" s="155"/>
      <c r="I16" s="132">
        <v>0</v>
      </c>
      <c r="J16" s="388"/>
      <c r="K16" s="388"/>
      <c r="L16" s="380"/>
      <c r="M16" s="380"/>
      <c r="N16" s="310">
        <f>IF(H16="",0,VLOOKUP(H16,'Overview - Financial Statement'!$A$38:$B$52,2,FALSE))</f>
        <v>0</v>
      </c>
      <c r="O16" s="246">
        <f t="shared" si="9"/>
        <v>0</v>
      </c>
      <c r="P16" s="222">
        <f t="shared" si="1"/>
        <v>0</v>
      </c>
      <c r="Q16" s="10"/>
      <c r="R16" s="340"/>
      <c r="S16" s="354" t="s">
        <v>36</v>
      </c>
      <c r="T16" s="357"/>
      <c r="U16" s="381" t="str">
        <f t="shared" si="10"/>
        <v/>
      </c>
      <c r="V16" s="355" t="str">
        <f t="shared" si="11"/>
        <v/>
      </c>
      <c r="W16" s="381" t="str">
        <f t="shared" si="12"/>
        <v/>
      </c>
      <c r="X16" s="354" t="str">
        <f t="shared" si="2"/>
        <v/>
      </c>
      <c r="Y16" s="352" t="str">
        <f t="shared" si="3"/>
        <v/>
      </c>
      <c r="Z16" s="397">
        <f t="shared" si="13"/>
        <v>0</v>
      </c>
      <c r="AA16" s="397">
        <f t="shared" si="4"/>
        <v>0</v>
      </c>
      <c r="AB16" s="381" t="str">
        <f t="shared" si="5"/>
        <v>Not answered</v>
      </c>
      <c r="AC16" s="397">
        <f t="shared" si="14"/>
        <v>0</v>
      </c>
      <c r="AD16" s="397">
        <f t="shared" si="15"/>
        <v>0</v>
      </c>
      <c r="AE16" s="358">
        <v>0</v>
      </c>
      <c r="AF16" s="397">
        <f t="shared" si="6"/>
        <v>0</v>
      </c>
      <c r="AG16" s="397">
        <f t="shared" si="7"/>
        <v>0</v>
      </c>
      <c r="AH16" s="356">
        <f t="shared" si="8"/>
        <v>0</v>
      </c>
    </row>
    <row r="17" spans="1:34" x14ac:dyDescent="0.25">
      <c r="A17" s="277">
        <v>5</v>
      </c>
      <c r="B17" s="136"/>
      <c r="C17" s="378"/>
      <c r="D17" s="133"/>
      <c r="E17" s="133"/>
      <c r="F17" s="134"/>
      <c r="G17" s="379"/>
      <c r="H17" s="155"/>
      <c r="I17" s="132">
        <v>0</v>
      </c>
      <c r="J17" s="388"/>
      <c r="K17" s="388"/>
      <c r="L17" s="380"/>
      <c r="M17" s="380"/>
      <c r="N17" s="310">
        <f>IF(H17="",0,VLOOKUP(H17,'Overview - Financial Statement'!$A$38:$B$52,2,FALSE))</f>
        <v>0</v>
      </c>
      <c r="O17" s="246">
        <f t="shared" si="9"/>
        <v>0</v>
      </c>
      <c r="P17" s="222">
        <f t="shared" si="1"/>
        <v>0</v>
      </c>
      <c r="Q17" s="10"/>
      <c r="R17" s="340"/>
      <c r="S17" s="354" t="s">
        <v>36</v>
      </c>
      <c r="T17" s="357"/>
      <c r="U17" s="381" t="str">
        <f t="shared" si="10"/>
        <v/>
      </c>
      <c r="V17" s="355" t="str">
        <f t="shared" si="11"/>
        <v/>
      </c>
      <c r="W17" s="381" t="str">
        <f t="shared" si="12"/>
        <v/>
      </c>
      <c r="X17" s="354" t="str">
        <f t="shared" si="2"/>
        <v/>
      </c>
      <c r="Y17" s="352" t="str">
        <f t="shared" si="3"/>
        <v/>
      </c>
      <c r="Z17" s="397">
        <f t="shared" si="13"/>
        <v>0</v>
      </c>
      <c r="AA17" s="397">
        <f t="shared" si="4"/>
        <v>0</v>
      </c>
      <c r="AB17" s="381" t="str">
        <f t="shared" si="5"/>
        <v>Not answered</v>
      </c>
      <c r="AC17" s="397">
        <f t="shared" si="14"/>
        <v>0</v>
      </c>
      <c r="AD17" s="397">
        <f t="shared" si="15"/>
        <v>0</v>
      </c>
      <c r="AE17" s="358">
        <v>0</v>
      </c>
      <c r="AF17" s="397">
        <f t="shared" si="6"/>
        <v>0</v>
      </c>
      <c r="AG17" s="397">
        <f t="shared" si="7"/>
        <v>0</v>
      </c>
      <c r="AH17" s="356">
        <f t="shared" si="8"/>
        <v>0</v>
      </c>
    </row>
    <row r="18" spans="1:34" x14ac:dyDescent="0.25">
      <c r="A18" s="277">
        <v>6</v>
      </c>
      <c r="B18" s="136"/>
      <c r="C18" s="378"/>
      <c r="D18" s="133"/>
      <c r="E18" s="133"/>
      <c r="F18" s="134"/>
      <c r="G18" s="379"/>
      <c r="H18" s="155"/>
      <c r="I18" s="132">
        <v>0</v>
      </c>
      <c r="J18" s="388"/>
      <c r="K18" s="388"/>
      <c r="L18" s="380"/>
      <c r="M18" s="380"/>
      <c r="N18" s="310">
        <f>IF(H18="",0,VLOOKUP(H18,'Overview - Financial Statement'!$A$38:$B$52,2,FALSE))</f>
        <v>0</v>
      </c>
      <c r="O18" s="246">
        <f t="shared" si="9"/>
        <v>0</v>
      </c>
      <c r="P18" s="222">
        <f t="shared" si="1"/>
        <v>0</v>
      </c>
      <c r="Q18" s="10"/>
      <c r="R18" s="340"/>
      <c r="S18" s="354" t="s">
        <v>36</v>
      </c>
      <c r="T18" s="357"/>
      <c r="U18" s="381" t="str">
        <f t="shared" si="10"/>
        <v/>
      </c>
      <c r="V18" s="355" t="str">
        <f t="shared" si="11"/>
        <v/>
      </c>
      <c r="W18" s="381" t="str">
        <f t="shared" si="12"/>
        <v/>
      </c>
      <c r="X18" s="354" t="str">
        <f t="shared" si="2"/>
        <v/>
      </c>
      <c r="Y18" s="352" t="str">
        <f t="shared" si="3"/>
        <v/>
      </c>
      <c r="Z18" s="397">
        <f t="shared" si="13"/>
        <v>0</v>
      </c>
      <c r="AA18" s="397">
        <f t="shared" si="4"/>
        <v>0</v>
      </c>
      <c r="AB18" s="381" t="str">
        <f t="shared" si="5"/>
        <v>Not answered</v>
      </c>
      <c r="AC18" s="397">
        <f t="shared" si="14"/>
        <v>0</v>
      </c>
      <c r="AD18" s="397">
        <f t="shared" si="15"/>
        <v>0</v>
      </c>
      <c r="AE18" s="358">
        <v>0</v>
      </c>
      <c r="AF18" s="397">
        <f t="shared" si="6"/>
        <v>0</v>
      </c>
      <c r="AG18" s="397">
        <f t="shared" si="7"/>
        <v>0</v>
      </c>
      <c r="AH18" s="356">
        <f t="shared" si="8"/>
        <v>0</v>
      </c>
    </row>
    <row r="19" spans="1:34" x14ac:dyDescent="0.25">
      <c r="A19" s="277">
        <v>7</v>
      </c>
      <c r="B19" s="136"/>
      <c r="C19" s="378"/>
      <c r="D19" s="133"/>
      <c r="E19" s="133"/>
      <c r="F19" s="134"/>
      <c r="G19" s="379"/>
      <c r="H19" s="155"/>
      <c r="I19" s="132">
        <v>0</v>
      </c>
      <c r="J19" s="388"/>
      <c r="K19" s="388"/>
      <c r="L19" s="380"/>
      <c r="M19" s="380"/>
      <c r="N19" s="310">
        <f>IF(H19="",0,VLOOKUP(H19,'Overview - Financial Statement'!$A$38:$B$52,2,FALSE))</f>
        <v>0</v>
      </c>
      <c r="O19" s="246">
        <f t="shared" si="9"/>
        <v>0</v>
      </c>
      <c r="P19" s="222">
        <f t="shared" si="1"/>
        <v>0</v>
      </c>
      <c r="Q19" s="10"/>
      <c r="R19" s="340"/>
      <c r="S19" s="354" t="s">
        <v>36</v>
      </c>
      <c r="T19" s="357"/>
      <c r="U19" s="381" t="str">
        <f t="shared" si="10"/>
        <v/>
      </c>
      <c r="V19" s="355" t="str">
        <f t="shared" si="11"/>
        <v/>
      </c>
      <c r="W19" s="381" t="str">
        <f t="shared" si="12"/>
        <v/>
      </c>
      <c r="X19" s="354" t="str">
        <f t="shared" si="2"/>
        <v/>
      </c>
      <c r="Y19" s="352" t="str">
        <f t="shared" si="3"/>
        <v/>
      </c>
      <c r="Z19" s="397">
        <f t="shared" si="13"/>
        <v>0</v>
      </c>
      <c r="AA19" s="397">
        <f t="shared" si="4"/>
        <v>0</v>
      </c>
      <c r="AB19" s="381" t="str">
        <f t="shared" si="5"/>
        <v>Not answered</v>
      </c>
      <c r="AC19" s="397">
        <f t="shared" si="14"/>
        <v>0</v>
      </c>
      <c r="AD19" s="397">
        <f t="shared" si="15"/>
        <v>0</v>
      </c>
      <c r="AE19" s="358">
        <v>0</v>
      </c>
      <c r="AF19" s="397">
        <f t="shared" si="6"/>
        <v>0</v>
      </c>
      <c r="AG19" s="397">
        <f t="shared" si="7"/>
        <v>0</v>
      </c>
      <c r="AH19" s="356">
        <f t="shared" si="8"/>
        <v>0</v>
      </c>
    </row>
    <row r="20" spans="1:34" x14ac:dyDescent="0.25">
      <c r="A20" s="277">
        <v>8</v>
      </c>
      <c r="B20" s="136"/>
      <c r="C20" s="378"/>
      <c r="D20" s="133"/>
      <c r="E20" s="133"/>
      <c r="F20" s="134"/>
      <c r="G20" s="379"/>
      <c r="H20" s="155"/>
      <c r="I20" s="132">
        <v>0</v>
      </c>
      <c r="J20" s="388"/>
      <c r="K20" s="388"/>
      <c r="L20" s="380"/>
      <c r="M20" s="380"/>
      <c r="N20" s="310">
        <f>IF(H20="",0,VLOOKUP(H20,'Overview - Financial Statement'!$A$38:$B$52,2,FALSE))</f>
        <v>0</v>
      </c>
      <c r="O20" s="246">
        <f t="shared" si="9"/>
        <v>0</v>
      </c>
      <c r="P20" s="222">
        <f t="shared" si="1"/>
        <v>0</v>
      </c>
      <c r="Q20" s="10"/>
      <c r="R20" s="340"/>
      <c r="S20" s="354" t="s">
        <v>36</v>
      </c>
      <c r="T20" s="357"/>
      <c r="U20" s="381" t="str">
        <f t="shared" si="10"/>
        <v/>
      </c>
      <c r="V20" s="355" t="str">
        <f t="shared" si="11"/>
        <v/>
      </c>
      <c r="W20" s="381" t="str">
        <f t="shared" si="12"/>
        <v/>
      </c>
      <c r="X20" s="354" t="str">
        <f t="shared" si="2"/>
        <v/>
      </c>
      <c r="Y20" s="352" t="str">
        <f t="shared" si="3"/>
        <v/>
      </c>
      <c r="Z20" s="397">
        <f t="shared" si="13"/>
        <v>0</v>
      </c>
      <c r="AA20" s="397">
        <f t="shared" si="4"/>
        <v>0</v>
      </c>
      <c r="AB20" s="381" t="str">
        <f t="shared" si="5"/>
        <v>Not answered</v>
      </c>
      <c r="AC20" s="397">
        <f t="shared" si="14"/>
        <v>0</v>
      </c>
      <c r="AD20" s="397">
        <f t="shared" si="15"/>
        <v>0</v>
      </c>
      <c r="AE20" s="358">
        <v>0</v>
      </c>
      <c r="AF20" s="397">
        <f t="shared" si="6"/>
        <v>0</v>
      </c>
      <c r="AG20" s="397">
        <f t="shared" si="7"/>
        <v>0</v>
      </c>
      <c r="AH20" s="356">
        <f t="shared" si="8"/>
        <v>0</v>
      </c>
    </row>
    <row r="21" spans="1:34" x14ac:dyDescent="0.25">
      <c r="A21" s="277">
        <v>9</v>
      </c>
      <c r="B21" s="136"/>
      <c r="C21" s="378"/>
      <c r="D21" s="133"/>
      <c r="E21" s="133"/>
      <c r="F21" s="134"/>
      <c r="G21" s="379"/>
      <c r="H21" s="155"/>
      <c r="I21" s="132">
        <v>0</v>
      </c>
      <c r="J21" s="388"/>
      <c r="K21" s="388"/>
      <c r="L21" s="380"/>
      <c r="M21" s="380"/>
      <c r="N21" s="310">
        <f>IF(H21="",0,VLOOKUP(H21,'Overview - Financial Statement'!$A$38:$B$52,2,FALSE))</f>
        <v>0</v>
      </c>
      <c r="O21" s="246">
        <f t="shared" si="9"/>
        <v>0</v>
      </c>
      <c r="P21" s="222">
        <f t="shared" si="1"/>
        <v>0</v>
      </c>
      <c r="Q21" s="10"/>
      <c r="R21" s="340"/>
      <c r="S21" s="354" t="s">
        <v>36</v>
      </c>
      <c r="T21" s="357"/>
      <c r="U21" s="381" t="str">
        <f t="shared" si="10"/>
        <v/>
      </c>
      <c r="V21" s="355" t="str">
        <f t="shared" si="11"/>
        <v/>
      </c>
      <c r="W21" s="381" t="str">
        <f t="shared" si="12"/>
        <v/>
      </c>
      <c r="X21" s="354" t="str">
        <f t="shared" si="2"/>
        <v/>
      </c>
      <c r="Y21" s="352" t="str">
        <f t="shared" si="3"/>
        <v/>
      </c>
      <c r="Z21" s="397">
        <f t="shared" si="13"/>
        <v>0</v>
      </c>
      <c r="AA21" s="397">
        <f t="shared" si="4"/>
        <v>0</v>
      </c>
      <c r="AB21" s="381" t="str">
        <f t="shared" si="5"/>
        <v>Not answered</v>
      </c>
      <c r="AC21" s="397">
        <f t="shared" si="14"/>
        <v>0</v>
      </c>
      <c r="AD21" s="397">
        <f t="shared" si="15"/>
        <v>0</v>
      </c>
      <c r="AE21" s="358">
        <v>0</v>
      </c>
      <c r="AF21" s="397">
        <f t="shared" si="6"/>
        <v>0</v>
      </c>
      <c r="AG21" s="397">
        <f t="shared" si="7"/>
        <v>0</v>
      </c>
      <c r="AH21" s="356">
        <f t="shared" si="8"/>
        <v>0</v>
      </c>
    </row>
    <row r="22" spans="1:34" x14ac:dyDescent="0.25">
      <c r="A22" s="277">
        <v>10</v>
      </c>
      <c r="B22" s="136"/>
      <c r="C22" s="378"/>
      <c r="D22" s="133"/>
      <c r="E22" s="133"/>
      <c r="F22" s="134"/>
      <c r="G22" s="379"/>
      <c r="H22" s="155"/>
      <c r="I22" s="132">
        <v>0</v>
      </c>
      <c r="J22" s="388"/>
      <c r="K22" s="388"/>
      <c r="L22" s="380"/>
      <c r="M22" s="380"/>
      <c r="N22" s="310">
        <f>IF(H22="",0,VLOOKUP(H22,'Overview - Financial Statement'!$A$38:$B$52,2,FALSE))</f>
        <v>0</v>
      </c>
      <c r="O22" s="246">
        <f t="shared" si="9"/>
        <v>0</v>
      </c>
      <c r="P22" s="222">
        <f t="shared" si="1"/>
        <v>0</v>
      </c>
      <c r="Q22" s="10"/>
      <c r="R22" s="340"/>
      <c r="S22" s="354" t="s">
        <v>36</v>
      </c>
      <c r="T22" s="357"/>
      <c r="U22" s="381" t="str">
        <f t="shared" si="10"/>
        <v/>
      </c>
      <c r="V22" s="355" t="str">
        <f t="shared" si="11"/>
        <v/>
      </c>
      <c r="W22" s="381" t="str">
        <f t="shared" si="12"/>
        <v/>
      </c>
      <c r="X22" s="354" t="str">
        <f t="shared" si="2"/>
        <v/>
      </c>
      <c r="Y22" s="352" t="str">
        <f t="shared" si="3"/>
        <v/>
      </c>
      <c r="Z22" s="397">
        <f t="shared" si="13"/>
        <v>0</v>
      </c>
      <c r="AA22" s="397">
        <f t="shared" si="4"/>
        <v>0</v>
      </c>
      <c r="AB22" s="381" t="str">
        <f t="shared" si="5"/>
        <v>Not answered</v>
      </c>
      <c r="AC22" s="397">
        <f t="shared" si="14"/>
        <v>0</v>
      </c>
      <c r="AD22" s="397">
        <f t="shared" si="15"/>
        <v>0</v>
      </c>
      <c r="AE22" s="358">
        <v>0</v>
      </c>
      <c r="AF22" s="397">
        <f t="shared" si="6"/>
        <v>0</v>
      </c>
      <c r="AG22" s="397">
        <f t="shared" si="7"/>
        <v>0</v>
      </c>
      <c r="AH22" s="356">
        <f t="shared" si="8"/>
        <v>0</v>
      </c>
    </row>
    <row r="23" spans="1:34" x14ac:dyDescent="0.25">
      <c r="A23" s="277">
        <v>11</v>
      </c>
      <c r="B23" s="136"/>
      <c r="C23" s="378"/>
      <c r="D23" s="133"/>
      <c r="E23" s="133"/>
      <c r="F23" s="134"/>
      <c r="G23" s="379"/>
      <c r="H23" s="155"/>
      <c r="I23" s="132">
        <v>0</v>
      </c>
      <c r="J23" s="388"/>
      <c r="K23" s="388"/>
      <c r="L23" s="380"/>
      <c r="M23" s="380"/>
      <c r="N23" s="310">
        <f>IF(H23="",0,VLOOKUP(H23,'Overview - Financial Statement'!$A$38:$B$52,2,FALSE))</f>
        <v>0</v>
      </c>
      <c r="O23" s="246">
        <f t="shared" si="9"/>
        <v>0</v>
      </c>
      <c r="P23" s="222">
        <f t="shared" si="1"/>
        <v>0</v>
      </c>
      <c r="Q23" s="10"/>
      <c r="R23" s="340"/>
      <c r="S23" s="354" t="s">
        <v>36</v>
      </c>
      <c r="T23" s="357"/>
      <c r="U23" s="381" t="str">
        <f t="shared" si="10"/>
        <v/>
      </c>
      <c r="V23" s="355" t="str">
        <f t="shared" si="11"/>
        <v/>
      </c>
      <c r="W23" s="381" t="str">
        <f t="shared" si="12"/>
        <v/>
      </c>
      <c r="X23" s="354" t="str">
        <f t="shared" si="2"/>
        <v/>
      </c>
      <c r="Y23" s="352" t="str">
        <f t="shared" si="3"/>
        <v/>
      </c>
      <c r="Z23" s="397">
        <f t="shared" si="13"/>
        <v>0</v>
      </c>
      <c r="AA23" s="397">
        <f t="shared" si="4"/>
        <v>0</v>
      </c>
      <c r="AB23" s="381" t="str">
        <f t="shared" si="5"/>
        <v>Not answered</v>
      </c>
      <c r="AC23" s="397">
        <f t="shared" si="14"/>
        <v>0</v>
      </c>
      <c r="AD23" s="397">
        <f t="shared" si="15"/>
        <v>0</v>
      </c>
      <c r="AE23" s="358">
        <v>0</v>
      </c>
      <c r="AF23" s="397">
        <f t="shared" si="6"/>
        <v>0</v>
      </c>
      <c r="AG23" s="397">
        <f t="shared" si="7"/>
        <v>0</v>
      </c>
      <c r="AH23" s="356">
        <f t="shared" si="8"/>
        <v>0</v>
      </c>
    </row>
    <row r="24" spans="1:34" x14ac:dyDescent="0.25">
      <c r="A24" s="277">
        <v>12</v>
      </c>
      <c r="B24" s="136"/>
      <c r="C24" s="378"/>
      <c r="D24" s="133"/>
      <c r="E24" s="133"/>
      <c r="F24" s="134"/>
      <c r="G24" s="379"/>
      <c r="H24" s="155"/>
      <c r="I24" s="132">
        <v>0</v>
      </c>
      <c r="J24" s="388"/>
      <c r="K24" s="388"/>
      <c r="L24" s="380"/>
      <c r="M24" s="380"/>
      <c r="N24" s="310">
        <f>IF(H24="",0,VLOOKUP(H24,'Overview - Financial Statement'!$A$38:$B$52,2,FALSE))</f>
        <v>0</v>
      </c>
      <c r="O24" s="246">
        <f t="shared" si="9"/>
        <v>0</v>
      </c>
      <c r="P24" s="222">
        <f t="shared" si="1"/>
        <v>0</v>
      </c>
      <c r="Q24" s="10"/>
      <c r="R24" s="340"/>
      <c r="S24" s="354" t="s">
        <v>36</v>
      </c>
      <c r="T24" s="357"/>
      <c r="U24" s="381" t="str">
        <f t="shared" si="10"/>
        <v/>
      </c>
      <c r="V24" s="355" t="str">
        <f t="shared" si="11"/>
        <v/>
      </c>
      <c r="W24" s="381" t="str">
        <f t="shared" si="12"/>
        <v/>
      </c>
      <c r="X24" s="354" t="str">
        <f t="shared" si="2"/>
        <v/>
      </c>
      <c r="Y24" s="352" t="str">
        <f t="shared" si="3"/>
        <v/>
      </c>
      <c r="Z24" s="397">
        <f t="shared" si="13"/>
        <v>0</v>
      </c>
      <c r="AA24" s="397">
        <f t="shared" si="4"/>
        <v>0</v>
      </c>
      <c r="AB24" s="381" t="str">
        <f t="shared" si="5"/>
        <v>Not answered</v>
      </c>
      <c r="AC24" s="397">
        <f t="shared" si="14"/>
        <v>0</v>
      </c>
      <c r="AD24" s="397">
        <f t="shared" si="15"/>
        <v>0</v>
      </c>
      <c r="AE24" s="358">
        <v>0</v>
      </c>
      <c r="AF24" s="397">
        <f t="shared" si="6"/>
        <v>0</v>
      </c>
      <c r="AG24" s="397">
        <f t="shared" si="7"/>
        <v>0</v>
      </c>
      <c r="AH24" s="356">
        <f t="shared" si="8"/>
        <v>0</v>
      </c>
    </row>
    <row r="25" spans="1:34" x14ac:dyDescent="0.25">
      <c r="A25" s="277">
        <v>13</v>
      </c>
      <c r="B25" s="136"/>
      <c r="C25" s="378"/>
      <c r="D25" s="133"/>
      <c r="E25" s="133"/>
      <c r="F25" s="134"/>
      <c r="G25" s="379"/>
      <c r="H25" s="155"/>
      <c r="I25" s="132">
        <v>0</v>
      </c>
      <c r="J25" s="388"/>
      <c r="K25" s="388"/>
      <c r="L25" s="380"/>
      <c r="M25" s="380"/>
      <c r="N25" s="310">
        <f>IF(H25="",0,VLOOKUP(H25,'Overview - Financial Statement'!$A$38:$B$52,2,FALSE))</f>
        <v>0</v>
      </c>
      <c r="O25" s="246">
        <f t="shared" si="9"/>
        <v>0</v>
      </c>
      <c r="P25" s="222">
        <f t="shared" si="1"/>
        <v>0</v>
      </c>
      <c r="Q25" s="10"/>
      <c r="R25" s="340"/>
      <c r="S25" s="354" t="s">
        <v>36</v>
      </c>
      <c r="T25" s="357"/>
      <c r="U25" s="381" t="str">
        <f t="shared" si="10"/>
        <v/>
      </c>
      <c r="V25" s="355" t="str">
        <f t="shared" si="11"/>
        <v/>
      </c>
      <c r="W25" s="381" t="str">
        <f t="shared" si="12"/>
        <v/>
      </c>
      <c r="X25" s="354" t="str">
        <f t="shared" si="2"/>
        <v/>
      </c>
      <c r="Y25" s="352" t="str">
        <f t="shared" si="3"/>
        <v/>
      </c>
      <c r="Z25" s="397">
        <f t="shared" si="13"/>
        <v>0</v>
      </c>
      <c r="AA25" s="397">
        <f t="shared" si="4"/>
        <v>0</v>
      </c>
      <c r="AB25" s="381" t="str">
        <f t="shared" si="5"/>
        <v>Not answered</v>
      </c>
      <c r="AC25" s="397">
        <f t="shared" si="14"/>
        <v>0</v>
      </c>
      <c r="AD25" s="397">
        <f t="shared" si="15"/>
        <v>0</v>
      </c>
      <c r="AE25" s="358">
        <v>0</v>
      </c>
      <c r="AF25" s="397">
        <f t="shared" si="6"/>
        <v>0</v>
      </c>
      <c r="AG25" s="397">
        <f t="shared" si="7"/>
        <v>0</v>
      </c>
      <c r="AH25" s="356">
        <f t="shared" si="8"/>
        <v>0</v>
      </c>
    </row>
    <row r="26" spans="1:34" x14ac:dyDescent="0.25">
      <c r="A26" s="277">
        <v>14</v>
      </c>
      <c r="B26" s="136"/>
      <c r="C26" s="378"/>
      <c r="D26" s="133"/>
      <c r="E26" s="133"/>
      <c r="F26" s="134"/>
      <c r="G26" s="379"/>
      <c r="H26" s="155"/>
      <c r="I26" s="132">
        <v>0</v>
      </c>
      <c r="J26" s="388"/>
      <c r="K26" s="388"/>
      <c r="L26" s="380"/>
      <c r="M26" s="380"/>
      <c r="N26" s="310">
        <f>IF(H26="",0,VLOOKUP(H26,'Overview - Financial Statement'!$A$38:$B$52,2,FALSE))</f>
        <v>0</v>
      </c>
      <c r="O26" s="246">
        <f t="shared" si="9"/>
        <v>0</v>
      </c>
      <c r="P26" s="222">
        <f t="shared" si="1"/>
        <v>0</v>
      </c>
      <c r="Q26" s="10"/>
      <c r="R26" s="340"/>
      <c r="S26" s="354" t="s">
        <v>36</v>
      </c>
      <c r="T26" s="357"/>
      <c r="U26" s="381" t="str">
        <f t="shared" si="10"/>
        <v/>
      </c>
      <c r="V26" s="355" t="str">
        <f t="shared" si="11"/>
        <v/>
      </c>
      <c r="W26" s="381" t="str">
        <f t="shared" si="12"/>
        <v/>
      </c>
      <c r="X26" s="354" t="str">
        <f t="shared" si="2"/>
        <v/>
      </c>
      <c r="Y26" s="352" t="str">
        <f t="shared" si="3"/>
        <v/>
      </c>
      <c r="Z26" s="397">
        <f t="shared" si="13"/>
        <v>0</v>
      </c>
      <c r="AA26" s="397">
        <f t="shared" si="4"/>
        <v>0</v>
      </c>
      <c r="AB26" s="381" t="str">
        <f t="shared" si="5"/>
        <v>Not answered</v>
      </c>
      <c r="AC26" s="397">
        <f t="shared" si="14"/>
        <v>0</v>
      </c>
      <c r="AD26" s="397">
        <f t="shared" si="15"/>
        <v>0</v>
      </c>
      <c r="AE26" s="358">
        <v>0</v>
      </c>
      <c r="AF26" s="397">
        <f t="shared" si="6"/>
        <v>0</v>
      </c>
      <c r="AG26" s="397">
        <f t="shared" si="7"/>
        <v>0</v>
      </c>
      <c r="AH26" s="356">
        <f t="shared" si="8"/>
        <v>0</v>
      </c>
    </row>
    <row r="27" spans="1:34" x14ac:dyDescent="0.25">
      <c r="A27" s="277">
        <v>15</v>
      </c>
      <c r="B27" s="136"/>
      <c r="C27" s="378"/>
      <c r="D27" s="133"/>
      <c r="E27" s="133"/>
      <c r="F27" s="134"/>
      <c r="G27" s="379"/>
      <c r="H27" s="155"/>
      <c r="I27" s="132">
        <v>0</v>
      </c>
      <c r="J27" s="388"/>
      <c r="K27" s="388"/>
      <c r="L27" s="380"/>
      <c r="M27" s="380"/>
      <c r="N27" s="310">
        <f>IF(H27="",0,VLOOKUP(H27,'Overview - Financial Statement'!$A$38:$B$52,2,FALSE))</f>
        <v>0</v>
      </c>
      <c r="O27" s="246">
        <f t="shared" si="9"/>
        <v>0</v>
      </c>
      <c r="P27" s="222">
        <f t="shared" si="1"/>
        <v>0</v>
      </c>
      <c r="Q27" s="10"/>
      <c r="R27" s="340"/>
      <c r="S27" s="354" t="s">
        <v>36</v>
      </c>
      <c r="T27" s="357"/>
      <c r="U27" s="381" t="str">
        <f t="shared" si="10"/>
        <v/>
      </c>
      <c r="V27" s="355" t="str">
        <f t="shared" si="11"/>
        <v/>
      </c>
      <c r="W27" s="381" t="str">
        <f t="shared" si="12"/>
        <v/>
      </c>
      <c r="X27" s="354" t="str">
        <f t="shared" si="2"/>
        <v/>
      </c>
      <c r="Y27" s="352" t="str">
        <f t="shared" si="3"/>
        <v/>
      </c>
      <c r="Z27" s="397">
        <f t="shared" si="13"/>
        <v>0</v>
      </c>
      <c r="AA27" s="397">
        <f t="shared" si="4"/>
        <v>0</v>
      </c>
      <c r="AB27" s="381" t="str">
        <f t="shared" si="5"/>
        <v>Not answered</v>
      </c>
      <c r="AC27" s="397">
        <f t="shared" si="14"/>
        <v>0</v>
      </c>
      <c r="AD27" s="397">
        <f t="shared" si="15"/>
        <v>0</v>
      </c>
      <c r="AE27" s="358">
        <v>0</v>
      </c>
      <c r="AF27" s="397">
        <f t="shared" si="6"/>
        <v>0</v>
      </c>
      <c r="AG27" s="397">
        <f t="shared" si="7"/>
        <v>0</v>
      </c>
      <c r="AH27" s="356">
        <f t="shared" si="8"/>
        <v>0</v>
      </c>
    </row>
    <row r="28" spans="1:34" x14ac:dyDescent="0.25">
      <c r="A28" s="277">
        <v>16</v>
      </c>
      <c r="B28" s="136"/>
      <c r="C28" s="378"/>
      <c r="D28" s="133"/>
      <c r="E28" s="133"/>
      <c r="F28" s="134"/>
      <c r="G28" s="379"/>
      <c r="H28" s="155"/>
      <c r="I28" s="132">
        <v>0</v>
      </c>
      <c r="J28" s="388"/>
      <c r="K28" s="388"/>
      <c r="L28" s="380"/>
      <c r="M28" s="380"/>
      <c r="N28" s="310">
        <f>IF(H28="",0,VLOOKUP(H28,'Overview - Financial Statement'!$A$38:$B$52,2,FALSE))</f>
        <v>0</v>
      </c>
      <c r="O28" s="246">
        <f t="shared" si="9"/>
        <v>0</v>
      </c>
      <c r="P28" s="222">
        <f t="shared" si="1"/>
        <v>0</v>
      </c>
      <c r="Q28" s="339"/>
      <c r="R28" s="340"/>
      <c r="S28" s="354" t="s">
        <v>36</v>
      </c>
      <c r="T28" s="357"/>
      <c r="U28" s="381" t="str">
        <f t="shared" si="10"/>
        <v/>
      </c>
      <c r="V28" s="355" t="str">
        <f t="shared" si="11"/>
        <v/>
      </c>
      <c r="W28" s="381" t="str">
        <f t="shared" si="12"/>
        <v/>
      </c>
      <c r="X28" s="354" t="str">
        <f t="shared" si="2"/>
        <v/>
      </c>
      <c r="Y28" s="352" t="str">
        <f t="shared" si="3"/>
        <v/>
      </c>
      <c r="Z28" s="397">
        <f t="shared" si="13"/>
        <v>0</v>
      </c>
      <c r="AA28" s="397">
        <f t="shared" si="4"/>
        <v>0</v>
      </c>
      <c r="AB28" s="381" t="str">
        <f t="shared" si="5"/>
        <v>Not answered</v>
      </c>
      <c r="AC28" s="397">
        <f t="shared" si="14"/>
        <v>0</v>
      </c>
      <c r="AD28" s="397">
        <f t="shared" si="15"/>
        <v>0</v>
      </c>
      <c r="AE28" s="358">
        <v>0</v>
      </c>
      <c r="AF28" s="397">
        <f t="shared" si="6"/>
        <v>0</v>
      </c>
      <c r="AG28" s="397">
        <f t="shared" si="7"/>
        <v>0</v>
      </c>
      <c r="AH28" s="356">
        <f t="shared" si="8"/>
        <v>0</v>
      </c>
    </row>
    <row r="29" spans="1:34" x14ac:dyDescent="0.25">
      <c r="A29" s="277">
        <v>17</v>
      </c>
      <c r="B29" s="136"/>
      <c r="C29" s="378"/>
      <c r="D29" s="133"/>
      <c r="E29" s="133"/>
      <c r="F29" s="134"/>
      <c r="G29" s="379"/>
      <c r="H29" s="155"/>
      <c r="I29" s="132">
        <v>0</v>
      </c>
      <c r="J29" s="388"/>
      <c r="K29" s="388"/>
      <c r="L29" s="380"/>
      <c r="M29" s="380"/>
      <c r="N29" s="310">
        <f>IF(H29="",0,VLOOKUP(H29,'Overview - Financial Statement'!$A$38:$B$52,2,FALSE))</f>
        <v>0</v>
      </c>
      <c r="O29" s="246">
        <f t="shared" si="9"/>
        <v>0</v>
      </c>
      <c r="P29" s="222">
        <f t="shared" si="1"/>
        <v>0</v>
      </c>
      <c r="Q29" s="338"/>
      <c r="R29" s="340"/>
      <c r="S29" s="354" t="s">
        <v>36</v>
      </c>
      <c r="T29" s="357"/>
      <c r="U29" s="381" t="str">
        <f t="shared" si="10"/>
        <v/>
      </c>
      <c r="V29" s="355" t="str">
        <f t="shared" si="11"/>
        <v/>
      </c>
      <c r="W29" s="381" t="str">
        <f t="shared" si="12"/>
        <v/>
      </c>
      <c r="X29" s="354" t="str">
        <f t="shared" si="2"/>
        <v/>
      </c>
      <c r="Y29" s="352" t="str">
        <f t="shared" si="3"/>
        <v/>
      </c>
      <c r="Z29" s="397">
        <f t="shared" si="13"/>
        <v>0</v>
      </c>
      <c r="AA29" s="397">
        <f t="shared" si="4"/>
        <v>0</v>
      </c>
      <c r="AB29" s="381" t="str">
        <f t="shared" si="5"/>
        <v>Not answered</v>
      </c>
      <c r="AC29" s="397">
        <f t="shared" si="14"/>
        <v>0</v>
      </c>
      <c r="AD29" s="397">
        <f t="shared" si="15"/>
        <v>0</v>
      </c>
      <c r="AE29" s="358">
        <v>0</v>
      </c>
      <c r="AF29" s="397">
        <f t="shared" si="6"/>
        <v>0</v>
      </c>
      <c r="AG29" s="397">
        <f t="shared" si="7"/>
        <v>0</v>
      </c>
      <c r="AH29" s="356">
        <f t="shared" si="8"/>
        <v>0</v>
      </c>
    </row>
    <row r="30" spans="1:34" x14ac:dyDescent="0.25">
      <c r="A30" s="277">
        <v>18</v>
      </c>
      <c r="B30" s="136"/>
      <c r="C30" s="378"/>
      <c r="D30" s="133"/>
      <c r="E30" s="133"/>
      <c r="F30" s="134"/>
      <c r="G30" s="379"/>
      <c r="H30" s="155"/>
      <c r="I30" s="132">
        <v>0</v>
      </c>
      <c r="J30" s="388"/>
      <c r="K30" s="388"/>
      <c r="L30" s="380"/>
      <c r="M30" s="380"/>
      <c r="N30" s="310">
        <f>IF(H30="",0,VLOOKUP(H30,'Overview - Financial Statement'!$A$38:$B$52,2,FALSE))</f>
        <v>0</v>
      </c>
      <c r="O30" s="246">
        <f t="shared" si="9"/>
        <v>0</v>
      </c>
      <c r="P30" s="222">
        <f t="shared" si="1"/>
        <v>0</v>
      </c>
      <c r="Q30" s="10"/>
      <c r="R30" s="340"/>
      <c r="S30" s="354" t="s">
        <v>36</v>
      </c>
      <c r="T30" s="357"/>
      <c r="U30" s="381" t="str">
        <f t="shared" si="10"/>
        <v/>
      </c>
      <c r="V30" s="355" t="str">
        <f t="shared" si="11"/>
        <v/>
      </c>
      <c r="W30" s="381" t="str">
        <f t="shared" si="12"/>
        <v/>
      </c>
      <c r="X30" s="354" t="str">
        <f t="shared" si="2"/>
        <v/>
      </c>
      <c r="Y30" s="352" t="str">
        <f t="shared" si="3"/>
        <v/>
      </c>
      <c r="Z30" s="397">
        <f t="shared" si="13"/>
        <v>0</v>
      </c>
      <c r="AA30" s="397">
        <f t="shared" si="4"/>
        <v>0</v>
      </c>
      <c r="AB30" s="381" t="str">
        <f t="shared" si="5"/>
        <v>Not answered</v>
      </c>
      <c r="AC30" s="397">
        <f t="shared" si="14"/>
        <v>0</v>
      </c>
      <c r="AD30" s="397">
        <f t="shared" si="15"/>
        <v>0</v>
      </c>
      <c r="AE30" s="358">
        <v>0</v>
      </c>
      <c r="AF30" s="397">
        <f t="shared" si="6"/>
        <v>0</v>
      </c>
      <c r="AG30" s="397">
        <f t="shared" si="7"/>
        <v>0</v>
      </c>
      <c r="AH30" s="356">
        <f t="shared" si="8"/>
        <v>0</v>
      </c>
    </row>
    <row r="31" spans="1:34" x14ac:dyDescent="0.25">
      <c r="A31" s="277">
        <v>19</v>
      </c>
      <c r="B31" s="136"/>
      <c r="C31" s="378"/>
      <c r="D31" s="133"/>
      <c r="E31" s="133"/>
      <c r="F31" s="134"/>
      <c r="G31" s="379"/>
      <c r="H31" s="155"/>
      <c r="I31" s="132">
        <v>0</v>
      </c>
      <c r="J31" s="388"/>
      <c r="K31" s="388"/>
      <c r="L31" s="380"/>
      <c r="M31" s="380"/>
      <c r="N31" s="310">
        <f>IF(H31="",0,VLOOKUP(H31,'Overview - Financial Statement'!$A$38:$B$52,2,FALSE))</f>
        <v>0</v>
      </c>
      <c r="O31" s="246">
        <f t="shared" si="9"/>
        <v>0</v>
      </c>
      <c r="P31" s="222">
        <f t="shared" si="1"/>
        <v>0</v>
      </c>
      <c r="Q31" s="10"/>
      <c r="R31" s="340"/>
      <c r="S31" s="354" t="s">
        <v>36</v>
      </c>
      <c r="T31" s="357"/>
      <c r="U31" s="381" t="str">
        <f t="shared" si="10"/>
        <v/>
      </c>
      <c r="V31" s="355" t="str">
        <f t="shared" si="11"/>
        <v/>
      </c>
      <c r="W31" s="381" t="str">
        <f t="shared" si="12"/>
        <v/>
      </c>
      <c r="X31" s="354" t="str">
        <f t="shared" si="2"/>
        <v/>
      </c>
      <c r="Y31" s="352" t="str">
        <f t="shared" si="3"/>
        <v/>
      </c>
      <c r="Z31" s="397">
        <f t="shared" si="13"/>
        <v>0</v>
      </c>
      <c r="AA31" s="397">
        <f t="shared" si="4"/>
        <v>0</v>
      </c>
      <c r="AB31" s="381" t="str">
        <f t="shared" si="5"/>
        <v>Not answered</v>
      </c>
      <c r="AC31" s="397">
        <f t="shared" si="14"/>
        <v>0</v>
      </c>
      <c r="AD31" s="397">
        <f t="shared" si="15"/>
        <v>0</v>
      </c>
      <c r="AE31" s="358">
        <v>0</v>
      </c>
      <c r="AF31" s="397">
        <f t="shared" si="6"/>
        <v>0</v>
      </c>
      <c r="AG31" s="397">
        <f t="shared" si="7"/>
        <v>0</v>
      </c>
      <c r="AH31" s="356">
        <f t="shared" si="8"/>
        <v>0</v>
      </c>
    </row>
    <row r="32" spans="1:34" x14ac:dyDescent="0.25">
      <c r="A32" s="277">
        <v>20</v>
      </c>
      <c r="B32" s="136"/>
      <c r="C32" s="378"/>
      <c r="D32" s="133"/>
      <c r="E32" s="133"/>
      <c r="F32" s="134"/>
      <c r="G32" s="379"/>
      <c r="H32" s="155"/>
      <c r="I32" s="132">
        <v>0</v>
      </c>
      <c r="J32" s="388"/>
      <c r="K32" s="388"/>
      <c r="L32" s="380"/>
      <c r="M32" s="380"/>
      <c r="N32" s="310">
        <f>IF(H32="",0,VLOOKUP(H32,'Overview - Financial Statement'!$A$38:$B$52,2,FALSE))</f>
        <v>0</v>
      </c>
      <c r="O32" s="246">
        <f t="shared" si="9"/>
        <v>0</v>
      </c>
      <c r="P32" s="222">
        <f t="shared" si="1"/>
        <v>0</v>
      </c>
      <c r="Q32" s="338"/>
      <c r="R32" s="340"/>
      <c r="S32" s="354" t="s">
        <v>36</v>
      </c>
      <c r="T32" s="357"/>
      <c r="U32" s="381" t="str">
        <f t="shared" si="10"/>
        <v/>
      </c>
      <c r="V32" s="355" t="str">
        <f t="shared" si="11"/>
        <v/>
      </c>
      <c r="W32" s="381" t="str">
        <f t="shared" si="12"/>
        <v/>
      </c>
      <c r="X32" s="354" t="str">
        <f t="shared" si="2"/>
        <v/>
      </c>
      <c r="Y32" s="352" t="str">
        <f t="shared" si="3"/>
        <v/>
      </c>
      <c r="Z32" s="397">
        <f t="shared" si="13"/>
        <v>0</v>
      </c>
      <c r="AA32" s="397">
        <f t="shared" si="4"/>
        <v>0</v>
      </c>
      <c r="AB32" s="381" t="str">
        <f t="shared" si="5"/>
        <v>Not answered</v>
      </c>
      <c r="AC32" s="397">
        <f t="shared" si="14"/>
        <v>0</v>
      </c>
      <c r="AD32" s="397">
        <f t="shared" si="15"/>
        <v>0</v>
      </c>
      <c r="AE32" s="358">
        <v>0</v>
      </c>
      <c r="AF32" s="397">
        <f t="shared" si="6"/>
        <v>0</v>
      </c>
      <c r="AG32" s="397">
        <f t="shared" si="7"/>
        <v>0</v>
      </c>
      <c r="AH32" s="356">
        <f t="shared" si="8"/>
        <v>0</v>
      </c>
    </row>
    <row r="33" spans="1:34" x14ac:dyDescent="0.25">
      <c r="A33" s="277">
        <v>21</v>
      </c>
      <c r="B33" s="136"/>
      <c r="C33" s="378"/>
      <c r="D33" s="133"/>
      <c r="E33" s="133"/>
      <c r="F33" s="134"/>
      <c r="G33" s="379"/>
      <c r="H33" s="155"/>
      <c r="I33" s="132">
        <v>0</v>
      </c>
      <c r="J33" s="388"/>
      <c r="K33" s="388"/>
      <c r="L33" s="380"/>
      <c r="M33" s="380"/>
      <c r="N33" s="310">
        <f>IF(H33="",0,VLOOKUP(H33,'Overview - Financial Statement'!$A$38:$B$52,2,FALSE))</f>
        <v>0</v>
      </c>
      <c r="O33" s="246">
        <f t="shared" si="9"/>
        <v>0</v>
      </c>
      <c r="P33" s="222">
        <f t="shared" si="1"/>
        <v>0</v>
      </c>
      <c r="Q33" s="10"/>
      <c r="R33" s="340"/>
      <c r="S33" s="354" t="s">
        <v>36</v>
      </c>
      <c r="T33" s="357"/>
      <c r="U33" s="381" t="str">
        <f t="shared" si="10"/>
        <v/>
      </c>
      <c r="V33" s="355" t="str">
        <f t="shared" si="11"/>
        <v/>
      </c>
      <c r="W33" s="381" t="str">
        <f t="shared" si="12"/>
        <v/>
      </c>
      <c r="X33" s="354" t="str">
        <f t="shared" si="2"/>
        <v/>
      </c>
      <c r="Y33" s="352" t="str">
        <f t="shared" si="3"/>
        <v/>
      </c>
      <c r="Z33" s="397">
        <f t="shared" si="13"/>
        <v>0</v>
      </c>
      <c r="AA33" s="397">
        <f t="shared" si="4"/>
        <v>0</v>
      </c>
      <c r="AB33" s="381" t="str">
        <f t="shared" si="5"/>
        <v>Not answered</v>
      </c>
      <c r="AC33" s="397">
        <f t="shared" si="14"/>
        <v>0</v>
      </c>
      <c r="AD33" s="397">
        <f t="shared" si="15"/>
        <v>0</v>
      </c>
      <c r="AE33" s="358">
        <v>0</v>
      </c>
      <c r="AF33" s="397">
        <f t="shared" si="6"/>
        <v>0</v>
      </c>
      <c r="AG33" s="397">
        <f t="shared" si="7"/>
        <v>0</v>
      </c>
      <c r="AH33" s="356">
        <f t="shared" si="8"/>
        <v>0</v>
      </c>
    </row>
    <row r="34" spans="1:34" x14ac:dyDescent="0.25">
      <c r="A34" s="277">
        <v>22</v>
      </c>
      <c r="B34" s="136"/>
      <c r="C34" s="378"/>
      <c r="D34" s="133"/>
      <c r="E34" s="133"/>
      <c r="F34" s="134"/>
      <c r="G34" s="379"/>
      <c r="H34" s="155"/>
      <c r="I34" s="132">
        <v>0</v>
      </c>
      <c r="J34" s="388"/>
      <c r="K34" s="388"/>
      <c r="L34" s="380"/>
      <c r="M34" s="380"/>
      <c r="N34" s="310">
        <f>IF(H34="",0,VLOOKUP(H34,'Overview - Financial Statement'!$A$38:$B$52,2,FALSE))</f>
        <v>0</v>
      </c>
      <c r="O34" s="246">
        <f t="shared" si="9"/>
        <v>0</v>
      </c>
      <c r="P34" s="222">
        <f t="shared" si="1"/>
        <v>0</v>
      </c>
      <c r="Q34" s="10"/>
      <c r="R34" s="340"/>
      <c r="S34" s="354" t="s">
        <v>36</v>
      </c>
      <c r="T34" s="357"/>
      <c r="U34" s="381" t="str">
        <f t="shared" si="10"/>
        <v/>
      </c>
      <c r="V34" s="355" t="str">
        <f t="shared" si="11"/>
        <v/>
      </c>
      <c r="W34" s="381" t="str">
        <f t="shared" si="12"/>
        <v/>
      </c>
      <c r="X34" s="354" t="str">
        <f t="shared" si="2"/>
        <v/>
      </c>
      <c r="Y34" s="352" t="str">
        <f t="shared" si="3"/>
        <v/>
      </c>
      <c r="Z34" s="397">
        <f t="shared" si="13"/>
        <v>0</v>
      </c>
      <c r="AA34" s="397">
        <f t="shared" si="4"/>
        <v>0</v>
      </c>
      <c r="AB34" s="381" t="str">
        <f t="shared" si="5"/>
        <v>Not answered</v>
      </c>
      <c r="AC34" s="397">
        <f t="shared" si="14"/>
        <v>0</v>
      </c>
      <c r="AD34" s="397">
        <f t="shared" si="15"/>
        <v>0</v>
      </c>
      <c r="AE34" s="358">
        <v>0</v>
      </c>
      <c r="AF34" s="397">
        <f t="shared" si="6"/>
        <v>0</v>
      </c>
      <c r="AG34" s="397">
        <f t="shared" si="7"/>
        <v>0</v>
      </c>
      <c r="AH34" s="356">
        <f t="shared" si="8"/>
        <v>0</v>
      </c>
    </row>
    <row r="35" spans="1:34" x14ac:dyDescent="0.25">
      <c r="A35" s="277">
        <v>23</v>
      </c>
      <c r="B35" s="136"/>
      <c r="C35" s="378"/>
      <c r="D35" s="133"/>
      <c r="E35" s="133"/>
      <c r="F35" s="134"/>
      <c r="G35" s="379"/>
      <c r="H35" s="155"/>
      <c r="I35" s="132">
        <v>0</v>
      </c>
      <c r="J35" s="388"/>
      <c r="K35" s="388"/>
      <c r="L35" s="380"/>
      <c r="M35" s="380"/>
      <c r="N35" s="310">
        <f>IF(H35="",0,VLOOKUP(H35,'Overview - Financial Statement'!$A$38:$B$52,2,FALSE))</f>
        <v>0</v>
      </c>
      <c r="O35" s="246">
        <f t="shared" si="9"/>
        <v>0</v>
      </c>
      <c r="P35" s="222">
        <f t="shared" si="1"/>
        <v>0</v>
      </c>
      <c r="Q35" s="10"/>
      <c r="R35" s="340"/>
      <c r="S35" s="354" t="s">
        <v>36</v>
      </c>
      <c r="T35" s="357"/>
      <c r="U35" s="381" t="str">
        <f t="shared" si="10"/>
        <v/>
      </c>
      <c r="V35" s="355" t="str">
        <f t="shared" si="11"/>
        <v/>
      </c>
      <c r="W35" s="381" t="str">
        <f t="shared" si="12"/>
        <v/>
      </c>
      <c r="X35" s="354" t="str">
        <f t="shared" si="2"/>
        <v/>
      </c>
      <c r="Y35" s="352" t="str">
        <f t="shared" si="3"/>
        <v/>
      </c>
      <c r="Z35" s="397">
        <f t="shared" si="13"/>
        <v>0</v>
      </c>
      <c r="AA35" s="397">
        <f t="shared" si="4"/>
        <v>0</v>
      </c>
      <c r="AB35" s="381" t="str">
        <f t="shared" si="5"/>
        <v>Not answered</v>
      </c>
      <c r="AC35" s="397">
        <f t="shared" si="14"/>
        <v>0</v>
      </c>
      <c r="AD35" s="397">
        <f t="shared" si="15"/>
        <v>0</v>
      </c>
      <c r="AE35" s="358">
        <v>0</v>
      </c>
      <c r="AF35" s="397">
        <f t="shared" si="6"/>
        <v>0</v>
      </c>
      <c r="AG35" s="397">
        <f t="shared" si="7"/>
        <v>0</v>
      </c>
      <c r="AH35" s="356">
        <f t="shared" si="8"/>
        <v>0</v>
      </c>
    </row>
    <row r="36" spans="1:34" x14ac:dyDescent="0.25">
      <c r="A36" s="277">
        <v>24</v>
      </c>
      <c r="B36" s="136"/>
      <c r="C36" s="378"/>
      <c r="D36" s="133"/>
      <c r="E36" s="133"/>
      <c r="F36" s="134"/>
      <c r="G36" s="379"/>
      <c r="H36" s="155"/>
      <c r="I36" s="132">
        <v>0</v>
      </c>
      <c r="J36" s="388"/>
      <c r="K36" s="388"/>
      <c r="L36" s="380"/>
      <c r="M36" s="380"/>
      <c r="N36" s="310">
        <f>IF(H36="",0,VLOOKUP(H36,'Overview - Financial Statement'!$A$38:$B$52,2,FALSE))</f>
        <v>0</v>
      </c>
      <c r="O36" s="246">
        <f t="shared" si="9"/>
        <v>0</v>
      </c>
      <c r="P36" s="222">
        <f t="shared" si="1"/>
        <v>0</v>
      </c>
      <c r="Q36" s="10"/>
      <c r="R36" s="340"/>
      <c r="S36" s="354" t="s">
        <v>36</v>
      </c>
      <c r="T36" s="357"/>
      <c r="U36" s="381" t="str">
        <f t="shared" si="10"/>
        <v/>
      </c>
      <c r="V36" s="355" t="str">
        <f t="shared" si="11"/>
        <v/>
      </c>
      <c r="W36" s="381" t="str">
        <f t="shared" si="12"/>
        <v/>
      </c>
      <c r="X36" s="354" t="str">
        <f t="shared" si="2"/>
        <v/>
      </c>
      <c r="Y36" s="352" t="str">
        <f t="shared" si="3"/>
        <v/>
      </c>
      <c r="Z36" s="397">
        <f t="shared" si="13"/>
        <v>0</v>
      </c>
      <c r="AA36" s="397">
        <f t="shared" si="4"/>
        <v>0</v>
      </c>
      <c r="AB36" s="381" t="str">
        <f t="shared" si="5"/>
        <v>Not answered</v>
      </c>
      <c r="AC36" s="397">
        <f t="shared" si="14"/>
        <v>0</v>
      </c>
      <c r="AD36" s="397">
        <f t="shared" si="15"/>
        <v>0</v>
      </c>
      <c r="AE36" s="358">
        <v>0</v>
      </c>
      <c r="AF36" s="397">
        <f t="shared" si="6"/>
        <v>0</v>
      </c>
      <c r="AG36" s="397">
        <f t="shared" si="7"/>
        <v>0</v>
      </c>
      <c r="AH36" s="356">
        <f t="shared" si="8"/>
        <v>0</v>
      </c>
    </row>
    <row r="37" spans="1:34" x14ac:dyDescent="0.25">
      <c r="A37" s="277">
        <v>25</v>
      </c>
      <c r="B37" s="136"/>
      <c r="C37" s="378"/>
      <c r="D37" s="133"/>
      <c r="E37" s="133"/>
      <c r="F37" s="134"/>
      <c r="G37" s="379"/>
      <c r="H37" s="155"/>
      <c r="I37" s="132">
        <v>0</v>
      </c>
      <c r="J37" s="388"/>
      <c r="K37" s="388"/>
      <c r="L37" s="380"/>
      <c r="M37" s="380"/>
      <c r="N37" s="310">
        <f>IF(H37="",0,VLOOKUP(H37,'Overview - Financial Statement'!$A$38:$B$52,2,FALSE))</f>
        <v>0</v>
      </c>
      <c r="O37" s="246">
        <f t="shared" si="9"/>
        <v>0</v>
      </c>
      <c r="P37" s="222">
        <f t="shared" si="1"/>
        <v>0</v>
      </c>
      <c r="Q37" s="339"/>
      <c r="R37" s="340"/>
      <c r="S37" s="354" t="s">
        <v>36</v>
      </c>
      <c r="T37" s="357"/>
      <c r="U37" s="381" t="str">
        <f t="shared" si="10"/>
        <v/>
      </c>
      <c r="V37" s="355" t="str">
        <f t="shared" si="11"/>
        <v/>
      </c>
      <c r="W37" s="381" t="str">
        <f t="shared" si="12"/>
        <v/>
      </c>
      <c r="X37" s="354" t="str">
        <f t="shared" si="2"/>
        <v/>
      </c>
      <c r="Y37" s="352" t="str">
        <f t="shared" si="3"/>
        <v/>
      </c>
      <c r="Z37" s="397">
        <f t="shared" si="13"/>
        <v>0</v>
      </c>
      <c r="AA37" s="397">
        <f t="shared" si="4"/>
        <v>0</v>
      </c>
      <c r="AB37" s="381" t="str">
        <f t="shared" si="5"/>
        <v>Not answered</v>
      </c>
      <c r="AC37" s="397">
        <f t="shared" si="14"/>
        <v>0</v>
      </c>
      <c r="AD37" s="397">
        <f t="shared" si="15"/>
        <v>0</v>
      </c>
      <c r="AE37" s="358">
        <v>0</v>
      </c>
      <c r="AF37" s="397">
        <f t="shared" si="6"/>
        <v>0</v>
      </c>
      <c r="AG37" s="397">
        <f t="shared" si="7"/>
        <v>0</v>
      </c>
      <c r="AH37" s="356">
        <f t="shared" si="8"/>
        <v>0</v>
      </c>
    </row>
    <row r="38" spans="1:34" x14ac:dyDescent="0.25">
      <c r="A38" s="277">
        <v>26</v>
      </c>
      <c r="B38" s="136"/>
      <c r="C38" s="378"/>
      <c r="D38" s="133"/>
      <c r="E38" s="133"/>
      <c r="F38" s="134"/>
      <c r="G38" s="379"/>
      <c r="H38" s="155"/>
      <c r="I38" s="132">
        <v>0</v>
      </c>
      <c r="J38" s="388"/>
      <c r="K38" s="388"/>
      <c r="L38" s="380"/>
      <c r="M38" s="380"/>
      <c r="N38" s="310">
        <f>IF(H38="",0,VLOOKUP(H38,'Overview - Financial Statement'!$A$38:$B$52,2,FALSE))</f>
        <v>0</v>
      </c>
      <c r="O38" s="246">
        <f t="shared" si="9"/>
        <v>0</v>
      </c>
      <c r="P38" s="222">
        <f t="shared" si="1"/>
        <v>0</v>
      </c>
      <c r="Q38" s="338"/>
      <c r="R38" s="340"/>
      <c r="S38" s="354" t="s">
        <v>36</v>
      </c>
      <c r="T38" s="357"/>
      <c r="U38" s="381" t="str">
        <f t="shared" si="10"/>
        <v/>
      </c>
      <c r="V38" s="355" t="str">
        <f t="shared" si="11"/>
        <v/>
      </c>
      <c r="W38" s="381" t="str">
        <f t="shared" si="12"/>
        <v/>
      </c>
      <c r="X38" s="354" t="str">
        <f t="shared" si="2"/>
        <v/>
      </c>
      <c r="Y38" s="352" t="str">
        <f t="shared" si="3"/>
        <v/>
      </c>
      <c r="Z38" s="397">
        <f t="shared" si="13"/>
        <v>0</v>
      </c>
      <c r="AA38" s="397">
        <f t="shared" si="4"/>
        <v>0</v>
      </c>
      <c r="AB38" s="381" t="str">
        <f t="shared" si="5"/>
        <v>Not answered</v>
      </c>
      <c r="AC38" s="397">
        <f t="shared" si="14"/>
        <v>0</v>
      </c>
      <c r="AD38" s="397">
        <f t="shared" si="15"/>
        <v>0</v>
      </c>
      <c r="AE38" s="358">
        <v>0</v>
      </c>
      <c r="AF38" s="397">
        <f t="shared" si="6"/>
        <v>0</v>
      </c>
      <c r="AG38" s="397">
        <f t="shared" si="7"/>
        <v>0</v>
      </c>
      <c r="AH38" s="356">
        <f t="shared" si="8"/>
        <v>0</v>
      </c>
    </row>
    <row r="39" spans="1:34" x14ac:dyDescent="0.25">
      <c r="A39" s="277">
        <v>27</v>
      </c>
      <c r="B39" s="136"/>
      <c r="C39" s="378"/>
      <c r="D39" s="133"/>
      <c r="E39" s="133"/>
      <c r="F39" s="134"/>
      <c r="G39" s="379"/>
      <c r="H39" s="155"/>
      <c r="I39" s="132">
        <v>0</v>
      </c>
      <c r="J39" s="388"/>
      <c r="K39" s="388"/>
      <c r="L39" s="380"/>
      <c r="M39" s="380"/>
      <c r="N39" s="310">
        <f>IF(H39="",0,VLOOKUP(H39,'Overview - Financial Statement'!$A$38:$B$52,2,FALSE))</f>
        <v>0</v>
      </c>
      <c r="O39" s="246">
        <f t="shared" si="9"/>
        <v>0</v>
      </c>
      <c r="P39" s="222">
        <f t="shared" si="1"/>
        <v>0</v>
      </c>
      <c r="Q39" s="338"/>
      <c r="R39" s="340"/>
      <c r="S39" s="354" t="s">
        <v>36</v>
      </c>
      <c r="T39" s="357"/>
      <c r="U39" s="381" t="str">
        <f t="shared" si="10"/>
        <v/>
      </c>
      <c r="V39" s="355" t="str">
        <f t="shared" si="11"/>
        <v/>
      </c>
      <c r="W39" s="381" t="str">
        <f t="shared" si="12"/>
        <v/>
      </c>
      <c r="X39" s="354" t="str">
        <f t="shared" si="2"/>
        <v/>
      </c>
      <c r="Y39" s="352" t="str">
        <f t="shared" si="3"/>
        <v/>
      </c>
      <c r="Z39" s="397">
        <f t="shared" si="13"/>
        <v>0</v>
      </c>
      <c r="AA39" s="397">
        <f t="shared" si="4"/>
        <v>0</v>
      </c>
      <c r="AB39" s="381" t="str">
        <f t="shared" si="5"/>
        <v>Not answered</v>
      </c>
      <c r="AC39" s="397">
        <f t="shared" si="14"/>
        <v>0</v>
      </c>
      <c r="AD39" s="397">
        <f t="shared" si="15"/>
        <v>0</v>
      </c>
      <c r="AE39" s="358">
        <v>0</v>
      </c>
      <c r="AF39" s="397">
        <f t="shared" si="6"/>
        <v>0</v>
      </c>
      <c r="AG39" s="397">
        <f t="shared" si="7"/>
        <v>0</v>
      </c>
      <c r="AH39" s="356">
        <f t="shared" si="8"/>
        <v>0</v>
      </c>
    </row>
    <row r="40" spans="1:34" x14ac:dyDescent="0.25">
      <c r="A40" s="277">
        <v>28</v>
      </c>
      <c r="B40" s="136"/>
      <c r="C40" s="378"/>
      <c r="D40" s="133"/>
      <c r="E40" s="133"/>
      <c r="F40" s="134"/>
      <c r="G40" s="379"/>
      <c r="H40" s="155"/>
      <c r="I40" s="132">
        <v>0</v>
      </c>
      <c r="J40" s="388"/>
      <c r="K40" s="388"/>
      <c r="L40" s="380"/>
      <c r="M40" s="380"/>
      <c r="N40" s="310">
        <f>IF(H40="",0,VLOOKUP(H40,'Overview - Financial Statement'!$A$38:$B$52,2,FALSE))</f>
        <v>0</v>
      </c>
      <c r="O40" s="246">
        <f t="shared" si="9"/>
        <v>0</v>
      </c>
      <c r="P40" s="222">
        <f t="shared" si="1"/>
        <v>0</v>
      </c>
      <c r="Q40" s="10"/>
      <c r="R40" s="340"/>
      <c r="S40" s="354" t="s">
        <v>36</v>
      </c>
      <c r="T40" s="357"/>
      <c r="U40" s="381" t="str">
        <f t="shared" si="10"/>
        <v/>
      </c>
      <c r="V40" s="355" t="str">
        <f t="shared" si="11"/>
        <v/>
      </c>
      <c r="W40" s="381" t="str">
        <f t="shared" si="12"/>
        <v/>
      </c>
      <c r="X40" s="354" t="str">
        <f t="shared" si="2"/>
        <v/>
      </c>
      <c r="Y40" s="352" t="str">
        <f t="shared" si="3"/>
        <v/>
      </c>
      <c r="Z40" s="397">
        <f t="shared" si="13"/>
        <v>0</v>
      </c>
      <c r="AA40" s="397">
        <f t="shared" si="4"/>
        <v>0</v>
      </c>
      <c r="AB40" s="381" t="str">
        <f t="shared" si="5"/>
        <v>Not answered</v>
      </c>
      <c r="AC40" s="397">
        <f t="shared" si="14"/>
        <v>0</v>
      </c>
      <c r="AD40" s="397">
        <f t="shared" si="15"/>
        <v>0</v>
      </c>
      <c r="AE40" s="358">
        <v>0</v>
      </c>
      <c r="AF40" s="397">
        <f t="shared" si="6"/>
        <v>0</v>
      </c>
      <c r="AG40" s="397">
        <f t="shared" si="7"/>
        <v>0</v>
      </c>
      <c r="AH40" s="356">
        <f t="shared" si="8"/>
        <v>0</v>
      </c>
    </row>
    <row r="41" spans="1:34" x14ac:dyDescent="0.25">
      <c r="A41" s="277">
        <v>29</v>
      </c>
      <c r="B41" s="136"/>
      <c r="C41" s="378"/>
      <c r="D41" s="133"/>
      <c r="E41" s="133"/>
      <c r="F41" s="134"/>
      <c r="G41" s="379"/>
      <c r="H41" s="155"/>
      <c r="I41" s="132">
        <v>0</v>
      </c>
      <c r="J41" s="388"/>
      <c r="K41" s="388"/>
      <c r="L41" s="380"/>
      <c r="M41" s="380"/>
      <c r="N41" s="310">
        <f>IF(H41="",0,VLOOKUP(H41,'Overview - Financial Statement'!$A$38:$B$52,2,FALSE))</f>
        <v>0</v>
      </c>
      <c r="O41" s="246">
        <f t="shared" si="9"/>
        <v>0</v>
      </c>
      <c r="P41" s="222">
        <f t="shared" si="1"/>
        <v>0</v>
      </c>
      <c r="Q41" s="10"/>
      <c r="R41" s="340"/>
      <c r="S41" s="354" t="s">
        <v>36</v>
      </c>
      <c r="T41" s="357"/>
      <c r="U41" s="381" t="str">
        <f t="shared" si="10"/>
        <v/>
      </c>
      <c r="V41" s="355" t="str">
        <f t="shared" si="11"/>
        <v/>
      </c>
      <c r="W41" s="381" t="str">
        <f t="shared" si="12"/>
        <v/>
      </c>
      <c r="X41" s="354" t="str">
        <f t="shared" si="2"/>
        <v/>
      </c>
      <c r="Y41" s="352" t="str">
        <f t="shared" si="3"/>
        <v/>
      </c>
      <c r="Z41" s="397">
        <f t="shared" si="13"/>
        <v>0</v>
      </c>
      <c r="AA41" s="397">
        <f t="shared" si="4"/>
        <v>0</v>
      </c>
      <c r="AB41" s="381" t="str">
        <f t="shared" si="5"/>
        <v>Not answered</v>
      </c>
      <c r="AC41" s="397">
        <f t="shared" si="14"/>
        <v>0</v>
      </c>
      <c r="AD41" s="397">
        <f t="shared" si="15"/>
        <v>0</v>
      </c>
      <c r="AE41" s="358">
        <v>0</v>
      </c>
      <c r="AF41" s="397">
        <f t="shared" si="6"/>
        <v>0</v>
      </c>
      <c r="AG41" s="397">
        <f t="shared" si="7"/>
        <v>0</v>
      </c>
      <c r="AH41" s="356">
        <f t="shared" si="8"/>
        <v>0</v>
      </c>
    </row>
    <row r="42" spans="1:34" x14ac:dyDescent="0.25">
      <c r="A42" s="277">
        <v>30</v>
      </c>
      <c r="B42" s="136"/>
      <c r="C42" s="378"/>
      <c r="D42" s="133"/>
      <c r="E42" s="133"/>
      <c r="F42" s="134"/>
      <c r="G42" s="379"/>
      <c r="H42" s="155"/>
      <c r="I42" s="132">
        <v>0</v>
      </c>
      <c r="J42" s="388"/>
      <c r="K42" s="388"/>
      <c r="L42" s="380"/>
      <c r="M42" s="380"/>
      <c r="N42" s="310">
        <f>IF(H42="",0,VLOOKUP(H42,'Overview - Financial Statement'!$A$38:$B$52,2,FALSE))</f>
        <v>0</v>
      </c>
      <c r="O42" s="246">
        <f t="shared" si="9"/>
        <v>0</v>
      </c>
      <c r="P42" s="222">
        <f t="shared" si="1"/>
        <v>0</v>
      </c>
      <c r="Q42" s="338"/>
      <c r="R42" s="340"/>
      <c r="S42" s="354" t="s">
        <v>36</v>
      </c>
      <c r="T42" s="357"/>
      <c r="U42" s="381" t="str">
        <f t="shared" si="10"/>
        <v/>
      </c>
      <c r="V42" s="355" t="str">
        <f t="shared" si="11"/>
        <v/>
      </c>
      <c r="W42" s="381" t="str">
        <f t="shared" si="12"/>
        <v/>
      </c>
      <c r="X42" s="354" t="str">
        <f t="shared" si="2"/>
        <v/>
      </c>
      <c r="Y42" s="352" t="str">
        <f t="shared" si="3"/>
        <v/>
      </c>
      <c r="Z42" s="397">
        <f t="shared" si="13"/>
        <v>0</v>
      </c>
      <c r="AA42" s="397">
        <f t="shared" si="4"/>
        <v>0</v>
      </c>
      <c r="AB42" s="381" t="str">
        <f t="shared" si="5"/>
        <v>Not answered</v>
      </c>
      <c r="AC42" s="397">
        <f t="shared" si="14"/>
        <v>0</v>
      </c>
      <c r="AD42" s="397">
        <f t="shared" si="15"/>
        <v>0</v>
      </c>
      <c r="AE42" s="358">
        <v>0</v>
      </c>
      <c r="AF42" s="397">
        <f t="shared" si="6"/>
        <v>0</v>
      </c>
      <c r="AG42" s="397">
        <f t="shared" si="7"/>
        <v>0</v>
      </c>
      <c r="AH42" s="356">
        <f t="shared" si="8"/>
        <v>0</v>
      </c>
    </row>
    <row r="43" spans="1:34" x14ac:dyDescent="0.25">
      <c r="A43" s="277">
        <v>31</v>
      </c>
      <c r="B43" s="136"/>
      <c r="C43" s="378"/>
      <c r="D43" s="133"/>
      <c r="E43" s="133"/>
      <c r="F43" s="134"/>
      <c r="G43" s="379"/>
      <c r="H43" s="155"/>
      <c r="I43" s="132">
        <v>0</v>
      </c>
      <c r="J43" s="388"/>
      <c r="K43" s="388"/>
      <c r="L43" s="380"/>
      <c r="M43" s="380"/>
      <c r="N43" s="310">
        <f>IF(H43="",0,VLOOKUP(H43,'Overview - Financial Statement'!$A$38:$B$52,2,FALSE))</f>
        <v>0</v>
      </c>
      <c r="O43" s="246">
        <f t="shared" si="9"/>
        <v>0</v>
      </c>
      <c r="P43" s="222">
        <f t="shared" si="1"/>
        <v>0</v>
      </c>
      <c r="Q43" s="339"/>
      <c r="R43" s="340"/>
      <c r="S43" s="354" t="s">
        <v>36</v>
      </c>
      <c r="T43" s="357"/>
      <c r="U43" s="381" t="str">
        <f t="shared" si="10"/>
        <v/>
      </c>
      <c r="V43" s="355" t="str">
        <f t="shared" si="11"/>
        <v/>
      </c>
      <c r="W43" s="381" t="str">
        <f t="shared" si="12"/>
        <v/>
      </c>
      <c r="X43" s="354" t="str">
        <f t="shared" si="2"/>
        <v/>
      </c>
      <c r="Y43" s="352" t="str">
        <f t="shared" si="3"/>
        <v/>
      </c>
      <c r="Z43" s="397">
        <f t="shared" si="13"/>
        <v>0</v>
      </c>
      <c r="AA43" s="397">
        <f t="shared" si="4"/>
        <v>0</v>
      </c>
      <c r="AB43" s="381" t="str">
        <f t="shared" si="5"/>
        <v>Not answered</v>
      </c>
      <c r="AC43" s="397">
        <f t="shared" si="14"/>
        <v>0</v>
      </c>
      <c r="AD43" s="397">
        <f t="shared" si="15"/>
        <v>0</v>
      </c>
      <c r="AE43" s="358">
        <v>0</v>
      </c>
      <c r="AF43" s="397">
        <f t="shared" si="6"/>
        <v>0</v>
      </c>
      <c r="AG43" s="397">
        <f t="shared" si="7"/>
        <v>0</v>
      </c>
      <c r="AH43" s="356">
        <f t="shared" si="8"/>
        <v>0</v>
      </c>
    </row>
    <row r="44" spans="1:34" x14ac:dyDescent="0.25">
      <c r="A44" s="277">
        <v>32</v>
      </c>
      <c r="B44" s="136"/>
      <c r="C44" s="378"/>
      <c r="D44" s="133"/>
      <c r="E44" s="133"/>
      <c r="F44" s="134"/>
      <c r="G44" s="379"/>
      <c r="H44" s="155"/>
      <c r="I44" s="132">
        <v>0</v>
      </c>
      <c r="J44" s="388"/>
      <c r="K44" s="388"/>
      <c r="L44" s="380"/>
      <c r="M44" s="380"/>
      <c r="N44" s="310">
        <f>IF(H44="",0,VLOOKUP(H44,'Overview - Financial Statement'!$A$38:$B$52,2,FALSE))</f>
        <v>0</v>
      </c>
      <c r="O44" s="246">
        <f t="shared" si="9"/>
        <v>0</v>
      </c>
      <c r="P44" s="222">
        <f t="shared" si="1"/>
        <v>0</v>
      </c>
      <c r="Q44" s="10"/>
      <c r="R44" s="340"/>
      <c r="S44" s="354" t="s">
        <v>36</v>
      </c>
      <c r="T44" s="357"/>
      <c r="U44" s="381" t="str">
        <f t="shared" si="10"/>
        <v/>
      </c>
      <c r="V44" s="355" t="str">
        <f t="shared" si="11"/>
        <v/>
      </c>
      <c r="W44" s="381" t="str">
        <f t="shared" si="12"/>
        <v/>
      </c>
      <c r="X44" s="354" t="str">
        <f t="shared" si="2"/>
        <v/>
      </c>
      <c r="Y44" s="352" t="str">
        <f t="shared" si="3"/>
        <v/>
      </c>
      <c r="Z44" s="397">
        <f t="shared" si="13"/>
        <v>0</v>
      </c>
      <c r="AA44" s="397">
        <f t="shared" si="4"/>
        <v>0</v>
      </c>
      <c r="AB44" s="381" t="str">
        <f t="shared" si="5"/>
        <v>Not answered</v>
      </c>
      <c r="AC44" s="397">
        <f t="shared" si="14"/>
        <v>0</v>
      </c>
      <c r="AD44" s="397">
        <f t="shared" si="15"/>
        <v>0</v>
      </c>
      <c r="AE44" s="358">
        <v>0</v>
      </c>
      <c r="AF44" s="397">
        <f t="shared" si="6"/>
        <v>0</v>
      </c>
      <c r="AG44" s="397">
        <f t="shared" si="7"/>
        <v>0</v>
      </c>
      <c r="AH44" s="356">
        <f t="shared" si="8"/>
        <v>0</v>
      </c>
    </row>
    <row r="45" spans="1:34" x14ac:dyDescent="0.25">
      <c r="A45" s="277">
        <v>33</v>
      </c>
      <c r="B45" s="136"/>
      <c r="C45" s="378"/>
      <c r="D45" s="133"/>
      <c r="E45" s="133"/>
      <c r="F45" s="134"/>
      <c r="G45" s="379"/>
      <c r="H45" s="155"/>
      <c r="I45" s="132">
        <v>0</v>
      </c>
      <c r="J45" s="388"/>
      <c r="K45" s="388"/>
      <c r="L45" s="380"/>
      <c r="M45" s="380"/>
      <c r="N45" s="310">
        <f>IF(H45="",0,VLOOKUP(H45,'Overview - Financial Statement'!$A$38:$B$52,2,FALSE))</f>
        <v>0</v>
      </c>
      <c r="O45" s="246">
        <f t="shared" si="9"/>
        <v>0</v>
      </c>
      <c r="P45" s="222">
        <f t="shared" ref="P45:P76" si="16">IF(L45="YES",O45,0)</f>
        <v>0</v>
      </c>
      <c r="Q45" s="10"/>
      <c r="R45" s="340"/>
      <c r="S45" s="354" t="s">
        <v>36</v>
      </c>
      <c r="T45" s="357"/>
      <c r="U45" s="381" t="str">
        <f t="shared" si="10"/>
        <v/>
      </c>
      <c r="V45" s="355" t="str">
        <f t="shared" si="11"/>
        <v/>
      </c>
      <c r="W45" s="381" t="str">
        <f t="shared" si="12"/>
        <v/>
      </c>
      <c r="X45" s="354" t="str">
        <f t="shared" ref="X45:X76" si="17">IF(H45="","",H45)</f>
        <v/>
      </c>
      <c r="Y45" s="352" t="str">
        <f t="shared" ref="Y45:Y76" si="18">IF(H45="","",IF(HLOOKUP(H45,$T$4:$AH$5,2,FALSE)="",N45,IF(N45&lt;&gt;HLOOKUP(H45,$T$4:$AH$5,2,FALSE),HLOOKUP(H45,$T$4:$AH$5,2,FALSE),N45)))</f>
        <v/>
      </c>
      <c r="Z45" s="397">
        <f t="shared" si="13"/>
        <v>0</v>
      </c>
      <c r="AA45" s="397">
        <f t="shared" ref="AA45:AA76" si="19">IF(Z45=0,0,IF(Y45=1,0,Z45-O45))</f>
        <v>0</v>
      </c>
      <c r="AB45" s="381" t="str">
        <f t="shared" ref="AB45:AB76" si="20">IF(G45="","Not answered",IF(G45="No",Z45,0))</f>
        <v>Not answered</v>
      </c>
      <c r="AC45" s="397">
        <f t="shared" si="14"/>
        <v>0</v>
      </c>
      <c r="AD45" s="397">
        <f t="shared" si="15"/>
        <v>0</v>
      </c>
      <c r="AE45" s="358">
        <v>0</v>
      </c>
      <c r="AF45" s="397">
        <f t="shared" ref="AF45:AF76" si="21">IF(OR(S45="NO",AD45&gt;0,AE45&gt;0)*(AND(OR(L45="NO",L45=""))),SUM(AD45:AE45),0)</f>
        <v>0</v>
      </c>
      <c r="AG45" s="397">
        <f t="shared" ref="AG45:AG76" si="22">IF(OR(S45="NO",AD45&gt;0,AE45&gt;0)*(AND(OR(L45="YES"))),SUM(AD45:AE45),0)</f>
        <v>0</v>
      </c>
      <c r="AH45" s="356">
        <f t="shared" ref="AH45:AH76" si="23">IF(L45="YES",Z45,0)</f>
        <v>0</v>
      </c>
    </row>
    <row r="46" spans="1:34" x14ac:dyDescent="0.25">
      <c r="A46" s="277">
        <v>34</v>
      </c>
      <c r="B46" s="136"/>
      <c r="C46" s="378"/>
      <c r="D46" s="133"/>
      <c r="E46" s="133"/>
      <c r="F46" s="134"/>
      <c r="G46" s="379"/>
      <c r="H46" s="155"/>
      <c r="I46" s="132">
        <v>0</v>
      </c>
      <c r="J46" s="388"/>
      <c r="K46" s="388"/>
      <c r="L46" s="380"/>
      <c r="M46" s="380"/>
      <c r="N46" s="310">
        <f>IF(H46="",0,VLOOKUP(H46,'Overview - Financial Statement'!$A$38:$B$52,2,FALSE))</f>
        <v>0</v>
      </c>
      <c r="O46" s="246">
        <f t="shared" si="9"/>
        <v>0</v>
      </c>
      <c r="P46" s="222">
        <f t="shared" si="16"/>
        <v>0</v>
      </c>
      <c r="Q46" s="10"/>
      <c r="R46" s="340"/>
      <c r="S46" s="354" t="s">
        <v>36</v>
      </c>
      <c r="T46" s="357"/>
      <c r="U46" s="381" t="str">
        <f t="shared" si="10"/>
        <v/>
      </c>
      <c r="V46" s="355" t="str">
        <f t="shared" si="11"/>
        <v/>
      </c>
      <c r="W46" s="381" t="str">
        <f t="shared" si="12"/>
        <v/>
      </c>
      <c r="X46" s="354" t="str">
        <f t="shared" si="17"/>
        <v/>
      </c>
      <c r="Y46" s="352" t="str">
        <f t="shared" si="18"/>
        <v/>
      </c>
      <c r="Z46" s="397">
        <f t="shared" si="13"/>
        <v>0</v>
      </c>
      <c r="AA46" s="397">
        <f t="shared" si="19"/>
        <v>0</v>
      </c>
      <c r="AB46" s="381" t="str">
        <f t="shared" si="20"/>
        <v>Not answered</v>
      </c>
      <c r="AC46" s="397">
        <f t="shared" si="14"/>
        <v>0</v>
      </c>
      <c r="AD46" s="397">
        <f t="shared" si="15"/>
        <v>0</v>
      </c>
      <c r="AE46" s="358">
        <v>0</v>
      </c>
      <c r="AF46" s="397">
        <f t="shared" si="21"/>
        <v>0</v>
      </c>
      <c r="AG46" s="397">
        <f t="shared" si="22"/>
        <v>0</v>
      </c>
      <c r="AH46" s="356">
        <f t="shared" si="23"/>
        <v>0</v>
      </c>
    </row>
    <row r="47" spans="1:34" x14ac:dyDescent="0.25">
      <c r="A47" s="277">
        <v>35</v>
      </c>
      <c r="B47" s="136"/>
      <c r="C47" s="378"/>
      <c r="D47" s="133"/>
      <c r="E47" s="133"/>
      <c r="F47" s="134"/>
      <c r="G47" s="379"/>
      <c r="H47" s="155"/>
      <c r="I47" s="132">
        <v>0</v>
      </c>
      <c r="J47" s="388"/>
      <c r="K47" s="388"/>
      <c r="L47" s="380"/>
      <c r="M47" s="380"/>
      <c r="N47" s="310">
        <f>IF(H47="",0,VLOOKUP(H47,'Overview - Financial Statement'!$A$38:$B$52,2,FALSE))</f>
        <v>0</v>
      </c>
      <c r="O47" s="246">
        <f t="shared" si="9"/>
        <v>0</v>
      </c>
      <c r="P47" s="222">
        <f t="shared" si="16"/>
        <v>0</v>
      </c>
      <c r="Q47" s="338"/>
      <c r="R47" s="340"/>
      <c r="S47" s="354" t="s">
        <v>36</v>
      </c>
      <c r="T47" s="357"/>
      <c r="U47" s="381" t="str">
        <f t="shared" si="10"/>
        <v/>
      </c>
      <c r="V47" s="355" t="str">
        <f t="shared" si="11"/>
        <v/>
      </c>
      <c r="W47" s="381" t="str">
        <f t="shared" si="12"/>
        <v/>
      </c>
      <c r="X47" s="354" t="str">
        <f t="shared" si="17"/>
        <v/>
      </c>
      <c r="Y47" s="352" t="str">
        <f t="shared" si="18"/>
        <v/>
      </c>
      <c r="Z47" s="397">
        <f t="shared" si="13"/>
        <v>0</v>
      </c>
      <c r="AA47" s="397">
        <f t="shared" si="19"/>
        <v>0</v>
      </c>
      <c r="AB47" s="381" t="str">
        <f t="shared" si="20"/>
        <v>Not answered</v>
      </c>
      <c r="AC47" s="397">
        <f t="shared" si="14"/>
        <v>0</v>
      </c>
      <c r="AD47" s="397">
        <f t="shared" si="15"/>
        <v>0</v>
      </c>
      <c r="AE47" s="358">
        <v>0</v>
      </c>
      <c r="AF47" s="397">
        <f t="shared" si="21"/>
        <v>0</v>
      </c>
      <c r="AG47" s="397">
        <f t="shared" si="22"/>
        <v>0</v>
      </c>
      <c r="AH47" s="356">
        <f t="shared" si="23"/>
        <v>0</v>
      </c>
    </row>
    <row r="48" spans="1:34" x14ac:dyDescent="0.25">
      <c r="A48" s="277">
        <v>36</v>
      </c>
      <c r="B48" s="136"/>
      <c r="C48" s="378"/>
      <c r="D48" s="133"/>
      <c r="E48" s="133"/>
      <c r="F48" s="134"/>
      <c r="G48" s="379"/>
      <c r="H48" s="155"/>
      <c r="I48" s="132">
        <v>0</v>
      </c>
      <c r="J48" s="388"/>
      <c r="K48" s="388"/>
      <c r="L48" s="380"/>
      <c r="M48" s="380"/>
      <c r="N48" s="310">
        <f>IF(H48="",0,VLOOKUP(H48,'Overview - Financial Statement'!$A$38:$B$52,2,FALSE))</f>
        <v>0</v>
      </c>
      <c r="O48" s="246">
        <f t="shared" si="9"/>
        <v>0</v>
      </c>
      <c r="P48" s="222">
        <f t="shared" si="16"/>
        <v>0</v>
      </c>
      <c r="Q48" s="10"/>
      <c r="R48" s="340"/>
      <c r="S48" s="354" t="s">
        <v>36</v>
      </c>
      <c r="T48" s="357"/>
      <c r="U48" s="381" t="str">
        <f t="shared" si="10"/>
        <v/>
      </c>
      <c r="V48" s="355" t="str">
        <f t="shared" si="11"/>
        <v/>
      </c>
      <c r="W48" s="381" t="str">
        <f t="shared" si="12"/>
        <v/>
      </c>
      <c r="X48" s="354" t="str">
        <f t="shared" si="17"/>
        <v/>
      </c>
      <c r="Y48" s="352" t="str">
        <f t="shared" si="18"/>
        <v/>
      </c>
      <c r="Z48" s="397">
        <f t="shared" si="13"/>
        <v>0</v>
      </c>
      <c r="AA48" s="397">
        <f t="shared" si="19"/>
        <v>0</v>
      </c>
      <c r="AB48" s="381" t="str">
        <f t="shared" si="20"/>
        <v>Not answered</v>
      </c>
      <c r="AC48" s="397">
        <f t="shared" si="14"/>
        <v>0</v>
      </c>
      <c r="AD48" s="397">
        <f t="shared" si="15"/>
        <v>0</v>
      </c>
      <c r="AE48" s="358">
        <v>0</v>
      </c>
      <c r="AF48" s="397">
        <f t="shared" si="21"/>
        <v>0</v>
      </c>
      <c r="AG48" s="397">
        <f t="shared" si="22"/>
        <v>0</v>
      </c>
      <c r="AH48" s="356">
        <f t="shared" si="23"/>
        <v>0</v>
      </c>
    </row>
    <row r="49" spans="1:34" x14ac:dyDescent="0.25">
      <c r="A49" s="277">
        <v>37</v>
      </c>
      <c r="B49" s="136"/>
      <c r="C49" s="378"/>
      <c r="D49" s="133"/>
      <c r="E49" s="133"/>
      <c r="F49" s="134"/>
      <c r="G49" s="379"/>
      <c r="H49" s="155"/>
      <c r="I49" s="132">
        <v>0</v>
      </c>
      <c r="J49" s="388"/>
      <c r="K49" s="388"/>
      <c r="L49" s="380"/>
      <c r="M49" s="380"/>
      <c r="N49" s="310">
        <f>IF(H49="",0,VLOOKUP(H49,'Overview - Financial Statement'!$A$38:$B$52,2,FALSE))</f>
        <v>0</v>
      </c>
      <c r="O49" s="246">
        <f t="shared" si="9"/>
        <v>0</v>
      </c>
      <c r="P49" s="222">
        <f t="shared" si="16"/>
        <v>0</v>
      </c>
      <c r="Q49" s="10"/>
      <c r="R49" s="340"/>
      <c r="S49" s="354" t="s">
        <v>36</v>
      </c>
      <c r="T49" s="357"/>
      <c r="U49" s="381" t="str">
        <f t="shared" si="10"/>
        <v/>
      </c>
      <c r="V49" s="355" t="str">
        <f t="shared" si="11"/>
        <v/>
      </c>
      <c r="W49" s="381" t="str">
        <f t="shared" si="12"/>
        <v/>
      </c>
      <c r="X49" s="354" t="str">
        <f t="shared" si="17"/>
        <v/>
      </c>
      <c r="Y49" s="352" t="str">
        <f t="shared" si="18"/>
        <v/>
      </c>
      <c r="Z49" s="397">
        <f t="shared" si="13"/>
        <v>0</v>
      </c>
      <c r="AA49" s="397">
        <f t="shared" si="19"/>
        <v>0</v>
      </c>
      <c r="AB49" s="381" t="str">
        <f t="shared" si="20"/>
        <v>Not answered</v>
      </c>
      <c r="AC49" s="397">
        <f t="shared" si="14"/>
        <v>0</v>
      </c>
      <c r="AD49" s="397">
        <f t="shared" si="15"/>
        <v>0</v>
      </c>
      <c r="AE49" s="358">
        <v>0</v>
      </c>
      <c r="AF49" s="397">
        <f t="shared" si="21"/>
        <v>0</v>
      </c>
      <c r="AG49" s="397">
        <f t="shared" si="22"/>
        <v>0</v>
      </c>
      <c r="AH49" s="356">
        <f t="shared" si="23"/>
        <v>0</v>
      </c>
    </row>
    <row r="50" spans="1:34" x14ac:dyDescent="0.25">
      <c r="A50" s="277">
        <v>38</v>
      </c>
      <c r="B50" s="136"/>
      <c r="C50" s="378"/>
      <c r="D50" s="133"/>
      <c r="E50" s="133"/>
      <c r="F50" s="134"/>
      <c r="G50" s="379"/>
      <c r="H50" s="155"/>
      <c r="I50" s="132">
        <v>0</v>
      </c>
      <c r="J50" s="388"/>
      <c r="K50" s="388"/>
      <c r="L50" s="380"/>
      <c r="M50" s="380"/>
      <c r="N50" s="310">
        <f>IF(H50="",0,VLOOKUP(H50,'Overview - Financial Statement'!$A$38:$B$52,2,FALSE))</f>
        <v>0</v>
      </c>
      <c r="O50" s="246">
        <f t="shared" si="9"/>
        <v>0</v>
      </c>
      <c r="P50" s="222">
        <f t="shared" si="16"/>
        <v>0</v>
      </c>
      <c r="Q50" s="10"/>
      <c r="R50" s="340"/>
      <c r="S50" s="354" t="s">
        <v>36</v>
      </c>
      <c r="T50" s="357"/>
      <c r="U50" s="381" t="str">
        <f t="shared" si="10"/>
        <v/>
      </c>
      <c r="V50" s="355" t="str">
        <f t="shared" si="11"/>
        <v/>
      </c>
      <c r="W50" s="381" t="str">
        <f t="shared" si="12"/>
        <v/>
      </c>
      <c r="X50" s="354" t="str">
        <f t="shared" si="17"/>
        <v/>
      </c>
      <c r="Y50" s="352" t="str">
        <f t="shared" si="18"/>
        <v/>
      </c>
      <c r="Z50" s="397">
        <f t="shared" si="13"/>
        <v>0</v>
      </c>
      <c r="AA50" s="397">
        <f t="shared" si="19"/>
        <v>0</v>
      </c>
      <c r="AB50" s="381" t="str">
        <f t="shared" si="20"/>
        <v>Not answered</v>
      </c>
      <c r="AC50" s="397">
        <f t="shared" si="14"/>
        <v>0</v>
      </c>
      <c r="AD50" s="397">
        <f t="shared" si="15"/>
        <v>0</v>
      </c>
      <c r="AE50" s="358">
        <v>0</v>
      </c>
      <c r="AF50" s="397">
        <f t="shared" si="21"/>
        <v>0</v>
      </c>
      <c r="AG50" s="397">
        <f t="shared" si="22"/>
        <v>0</v>
      </c>
      <c r="AH50" s="356">
        <f t="shared" si="23"/>
        <v>0</v>
      </c>
    </row>
    <row r="51" spans="1:34" x14ac:dyDescent="0.25">
      <c r="A51" s="277">
        <v>39</v>
      </c>
      <c r="B51" s="136"/>
      <c r="C51" s="378"/>
      <c r="D51" s="133"/>
      <c r="E51" s="133"/>
      <c r="F51" s="134"/>
      <c r="G51" s="379"/>
      <c r="H51" s="155"/>
      <c r="I51" s="132">
        <v>0</v>
      </c>
      <c r="J51" s="388"/>
      <c r="K51" s="388"/>
      <c r="L51" s="380"/>
      <c r="M51" s="380"/>
      <c r="N51" s="310">
        <f>IF(H51="",0,VLOOKUP(H51,'Overview - Financial Statement'!$A$38:$B$52,2,FALSE))</f>
        <v>0</v>
      </c>
      <c r="O51" s="246">
        <f t="shared" si="9"/>
        <v>0</v>
      </c>
      <c r="P51" s="222">
        <f t="shared" si="16"/>
        <v>0</v>
      </c>
      <c r="Q51" s="338"/>
      <c r="R51" s="340"/>
      <c r="S51" s="354" t="s">
        <v>36</v>
      </c>
      <c r="T51" s="357"/>
      <c r="U51" s="381" t="str">
        <f t="shared" si="10"/>
        <v/>
      </c>
      <c r="V51" s="355" t="str">
        <f t="shared" si="11"/>
        <v/>
      </c>
      <c r="W51" s="381" t="str">
        <f t="shared" si="12"/>
        <v/>
      </c>
      <c r="X51" s="354" t="str">
        <f t="shared" si="17"/>
        <v/>
      </c>
      <c r="Y51" s="352" t="str">
        <f t="shared" si="18"/>
        <v/>
      </c>
      <c r="Z51" s="397">
        <f t="shared" si="13"/>
        <v>0</v>
      </c>
      <c r="AA51" s="397">
        <f t="shared" si="19"/>
        <v>0</v>
      </c>
      <c r="AB51" s="381" t="str">
        <f t="shared" si="20"/>
        <v>Not answered</v>
      </c>
      <c r="AC51" s="397">
        <f t="shared" si="14"/>
        <v>0</v>
      </c>
      <c r="AD51" s="397">
        <f t="shared" si="15"/>
        <v>0</v>
      </c>
      <c r="AE51" s="358">
        <v>0</v>
      </c>
      <c r="AF51" s="397">
        <f t="shared" si="21"/>
        <v>0</v>
      </c>
      <c r="AG51" s="397">
        <f t="shared" si="22"/>
        <v>0</v>
      </c>
      <c r="AH51" s="356">
        <f t="shared" si="23"/>
        <v>0</v>
      </c>
    </row>
    <row r="52" spans="1:34" x14ac:dyDescent="0.25">
      <c r="A52" s="277">
        <v>40</v>
      </c>
      <c r="B52" s="136"/>
      <c r="C52" s="378"/>
      <c r="D52" s="133"/>
      <c r="E52" s="133"/>
      <c r="F52" s="134"/>
      <c r="G52" s="379"/>
      <c r="H52" s="155"/>
      <c r="I52" s="132">
        <v>0</v>
      </c>
      <c r="J52" s="388"/>
      <c r="K52" s="388"/>
      <c r="L52" s="380"/>
      <c r="M52" s="380"/>
      <c r="N52" s="310">
        <f>IF(H52="",0,VLOOKUP(H52,'Overview - Financial Statement'!$A$38:$B$52,2,FALSE))</f>
        <v>0</v>
      </c>
      <c r="O52" s="246">
        <f t="shared" si="9"/>
        <v>0</v>
      </c>
      <c r="P52" s="222">
        <f t="shared" si="16"/>
        <v>0</v>
      </c>
      <c r="R52" s="340"/>
      <c r="S52" s="354" t="s">
        <v>36</v>
      </c>
      <c r="T52" s="357"/>
      <c r="U52" s="381" t="str">
        <f t="shared" si="10"/>
        <v/>
      </c>
      <c r="V52" s="355" t="str">
        <f t="shared" si="11"/>
        <v/>
      </c>
      <c r="W52" s="381" t="str">
        <f t="shared" si="12"/>
        <v/>
      </c>
      <c r="X52" s="354" t="str">
        <f t="shared" si="17"/>
        <v/>
      </c>
      <c r="Y52" s="352" t="str">
        <f t="shared" si="18"/>
        <v/>
      </c>
      <c r="Z52" s="397">
        <f t="shared" si="13"/>
        <v>0</v>
      </c>
      <c r="AA52" s="397">
        <f t="shared" si="19"/>
        <v>0</v>
      </c>
      <c r="AB52" s="381" t="str">
        <f t="shared" si="20"/>
        <v>Not answered</v>
      </c>
      <c r="AC52" s="397">
        <f t="shared" si="14"/>
        <v>0</v>
      </c>
      <c r="AD52" s="397">
        <f t="shared" si="15"/>
        <v>0</v>
      </c>
      <c r="AE52" s="358">
        <v>0</v>
      </c>
      <c r="AF52" s="397">
        <f t="shared" si="21"/>
        <v>0</v>
      </c>
      <c r="AG52" s="397">
        <f t="shared" si="22"/>
        <v>0</v>
      </c>
      <c r="AH52" s="356">
        <f t="shared" si="23"/>
        <v>0</v>
      </c>
    </row>
    <row r="53" spans="1:34" x14ac:dyDescent="0.25">
      <c r="A53" s="277">
        <v>41</v>
      </c>
      <c r="B53" s="136"/>
      <c r="C53" s="378"/>
      <c r="D53" s="133"/>
      <c r="E53" s="133"/>
      <c r="F53" s="134"/>
      <c r="G53" s="379"/>
      <c r="H53" s="155"/>
      <c r="I53" s="132">
        <v>0</v>
      </c>
      <c r="J53" s="388"/>
      <c r="K53" s="388"/>
      <c r="L53" s="380"/>
      <c r="M53" s="380"/>
      <c r="N53" s="310">
        <f>IF(H53="",0,VLOOKUP(H53,'Overview - Financial Statement'!$A$38:$B$52,2,FALSE))</f>
        <v>0</v>
      </c>
      <c r="O53" s="246">
        <f t="shared" si="9"/>
        <v>0</v>
      </c>
      <c r="P53" s="222">
        <f t="shared" si="16"/>
        <v>0</v>
      </c>
      <c r="R53" s="340"/>
      <c r="S53" s="354" t="s">
        <v>36</v>
      </c>
      <c r="T53" s="357"/>
      <c r="U53" s="381" t="str">
        <f t="shared" si="10"/>
        <v/>
      </c>
      <c r="V53" s="355" t="str">
        <f t="shared" si="11"/>
        <v/>
      </c>
      <c r="W53" s="381" t="str">
        <f t="shared" si="12"/>
        <v/>
      </c>
      <c r="X53" s="354" t="str">
        <f t="shared" si="17"/>
        <v/>
      </c>
      <c r="Y53" s="352" t="str">
        <f t="shared" si="18"/>
        <v/>
      </c>
      <c r="Z53" s="397">
        <f t="shared" si="13"/>
        <v>0</v>
      </c>
      <c r="AA53" s="397">
        <f t="shared" si="19"/>
        <v>0</v>
      </c>
      <c r="AB53" s="381" t="str">
        <f t="shared" si="20"/>
        <v>Not answered</v>
      </c>
      <c r="AC53" s="397">
        <f t="shared" si="14"/>
        <v>0</v>
      </c>
      <c r="AD53" s="397">
        <f t="shared" si="15"/>
        <v>0</v>
      </c>
      <c r="AE53" s="358">
        <v>0</v>
      </c>
      <c r="AF53" s="397">
        <f t="shared" si="21"/>
        <v>0</v>
      </c>
      <c r="AG53" s="397">
        <f t="shared" si="22"/>
        <v>0</v>
      </c>
      <c r="AH53" s="356">
        <f t="shared" si="23"/>
        <v>0</v>
      </c>
    </row>
    <row r="54" spans="1:34" x14ac:dyDescent="0.25">
      <c r="A54" s="277">
        <v>42</v>
      </c>
      <c r="B54" s="136"/>
      <c r="C54" s="378"/>
      <c r="D54" s="133"/>
      <c r="E54" s="133"/>
      <c r="F54" s="134"/>
      <c r="G54" s="379"/>
      <c r="H54" s="155"/>
      <c r="I54" s="132">
        <v>0</v>
      </c>
      <c r="J54" s="388"/>
      <c r="K54" s="388"/>
      <c r="L54" s="380"/>
      <c r="M54" s="380"/>
      <c r="N54" s="310">
        <f>IF(H54="",0,VLOOKUP(H54,'Overview - Financial Statement'!$A$38:$B$52,2,FALSE))</f>
        <v>0</v>
      </c>
      <c r="O54" s="246">
        <f t="shared" si="9"/>
        <v>0</v>
      </c>
      <c r="P54" s="222">
        <f t="shared" si="16"/>
        <v>0</v>
      </c>
      <c r="R54" s="340"/>
      <c r="S54" s="354" t="s">
        <v>36</v>
      </c>
      <c r="T54" s="357"/>
      <c r="U54" s="381" t="str">
        <f t="shared" si="10"/>
        <v/>
      </c>
      <c r="V54" s="355" t="str">
        <f t="shared" si="11"/>
        <v/>
      </c>
      <c r="W54" s="381" t="str">
        <f t="shared" si="12"/>
        <v/>
      </c>
      <c r="X54" s="354" t="str">
        <f t="shared" si="17"/>
        <v/>
      </c>
      <c r="Y54" s="352" t="str">
        <f t="shared" si="18"/>
        <v/>
      </c>
      <c r="Z54" s="397">
        <f t="shared" si="13"/>
        <v>0</v>
      </c>
      <c r="AA54" s="397">
        <f t="shared" si="19"/>
        <v>0</v>
      </c>
      <c r="AB54" s="381" t="str">
        <f t="shared" si="20"/>
        <v>Not answered</v>
      </c>
      <c r="AC54" s="397">
        <f t="shared" si="14"/>
        <v>0</v>
      </c>
      <c r="AD54" s="397">
        <f t="shared" si="15"/>
        <v>0</v>
      </c>
      <c r="AE54" s="358">
        <v>0</v>
      </c>
      <c r="AF54" s="397">
        <f t="shared" si="21"/>
        <v>0</v>
      </c>
      <c r="AG54" s="397">
        <f t="shared" si="22"/>
        <v>0</v>
      </c>
      <c r="AH54" s="356">
        <f t="shared" si="23"/>
        <v>0</v>
      </c>
    </row>
    <row r="55" spans="1:34" x14ac:dyDescent="0.25">
      <c r="A55" s="277">
        <v>43</v>
      </c>
      <c r="B55" s="136"/>
      <c r="C55" s="378"/>
      <c r="D55" s="133"/>
      <c r="E55" s="133"/>
      <c r="F55" s="134"/>
      <c r="G55" s="379"/>
      <c r="H55" s="155"/>
      <c r="I55" s="132">
        <v>0</v>
      </c>
      <c r="J55" s="388"/>
      <c r="K55" s="388"/>
      <c r="L55" s="380"/>
      <c r="M55" s="380"/>
      <c r="N55" s="310">
        <f>IF(H55="",0,VLOOKUP(H55,'Overview - Financial Statement'!$A$38:$B$52,2,FALSE))</f>
        <v>0</v>
      </c>
      <c r="O55" s="246">
        <f t="shared" si="9"/>
        <v>0</v>
      </c>
      <c r="P55" s="222">
        <f t="shared" si="16"/>
        <v>0</v>
      </c>
      <c r="R55" s="340"/>
      <c r="S55" s="354" t="s">
        <v>36</v>
      </c>
      <c r="T55" s="357"/>
      <c r="U55" s="381" t="str">
        <f t="shared" si="10"/>
        <v/>
      </c>
      <c r="V55" s="355" t="str">
        <f t="shared" si="11"/>
        <v/>
      </c>
      <c r="W55" s="381" t="str">
        <f t="shared" si="12"/>
        <v/>
      </c>
      <c r="X55" s="354" t="str">
        <f t="shared" si="17"/>
        <v/>
      </c>
      <c r="Y55" s="352" t="str">
        <f t="shared" si="18"/>
        <v/>
      </c>
      <c r="Z55" s="397">
        <f t="shared" si="13"/>
        <v>0</v>
      </c>
      <c r="AA55" s="397">
        <f t="shared" si="19"/>
        <v>0</v>
      </c>
      <c r="AB55" s="381" t="str">
        <f t="shared" si="20"/>
        <v>Not answered</v>
      </c>
      <c r="AC55" s="397">
        <f t="shared" si="14"/>
        <v>0</v>
      </c>
      <c r="AD55" s="397">
        <f t="shared" si="15"/>
        <v>0</v>
      </c>
      <c r="AE55" s="358">
        <v>0</v>
      </c>
      <c r="AF55" s="397">
        <f t="shared" si="21"/>
        <v>0</v>
      </c>
      <c r="AG55" s="397">
        <f t="shared" si="22"/>
        <v>0</v>
      </c>
      <c r="AH55" s="356">
        <f t="shared" si="23"/>
        <v>0</v>
      </c>
    </row>
    <row r="56" spans="1:34" x14ac:dyDescent="0.25">
      <c r="A56" s="277">
        <v>44</v>
      </c>
      <c r="B56" s="136"/>
      <c r="C56" s="378"/>
      <c r="D56" s="133"/>
      <c r="E56" s="133"/>
      <c r="F56" s="134"/>
      <c r="G56" s="379"/>
      <c r="H56" s="155"/>
      <c r="I56" s="132">
        <v>0</v>
      </c>
      <c r="J56" s="388"/>
      <c r="K56" s="388"/>
      <c r="L56" s="380"/>
      <c r="M56" s="380"/>
      <c r="N56" s="310">
        <f>IF(H56="",0,VLOOKUP(H56,'Overview - Financial Statement'!$A$38:$B$52,2,FALSE))</f>
        <v>0</v>
      </c>
      <c r="O56" s="246">
        <f t="shared" si="9"/>
        <v>0</v>
      </c>
      <c r="P56" s="222">
        <f t="shared" si="16"/>
        <v>0</v>
      </c>
      <c r="R56" s="340"/>
      <c r="S56" s="354" t="s">
        <v>36</v>
      </c>
      <c r="T56" s="357"/>
      <c r="U56" s="381" t="str">
        <f t="shared" si="10"/>
        <v/>
      </c>
      <c r="V56" s="355" t="str">
        <f t="shared" si="11"/>
        <v/>
      </c>
      <c r="W56" s="381" t="str">
        <f t="shared" si="12"/>
        <v/>
      </c>
      <c r="X56" s="354" t="str">
        <f t="shared" si="17"/>
        <v/>
      </c>
      <c r="Y56" s="352" t="str">
        <f t="shared" si="18"/>
        <v/>
      </c>
      <c r="Z56" s="397">
        <f t="shared" si="13"/>
        <v>0</v>
      </c>
      <c r="AA56" s="397">
        <f t="shared" si="19"/>
        <v>0</v>
      </c>
      <c r="AB56" s="381" t="str">
        <f t="shared" si="20"/>
        <v>Not answered</v>
      </c>
      <c r="AC56" s="397">
        <f t="shared" si="14"/>
        <v>0</v>
      </c>
      <c r="AD56" s="397">
        <f t="shared" si="15"/>
        <v>0</v>
      </c>
      <c r="AE56" s="358">
        <v>0</v>
      </c>
      <c r="AF56" s="397">
        <f t="shared" si="21"/>
        <v>0</v>
      </c>
      <c r="AG56" s="397">
        <f t="shared" si="22"/>
        <v>0</v>
      </c>
      <c r="AH56" s="356">
        <f t="shared" si="23"/>
        <v>0</v>
      </c>
    </row>
    <row r="57" spans="1:34" x14ac:dyDescent="0.25">
      <c r="A57" s="277">
        <v>45</v>
      </c>
      <c r="B57" s="136"/>
      <c r="C57" s="378"/>
      <c r="D57" s="133"/>
      <c r="E57" s="133"/>
      <c r="F57" s="134"/>
      <c r="G57" s="379"/>
      <c r="H57" s="155"/>
      <c r="I57" s="132">
        <v>0</v>
      </c>
      <c r="J57" s="388"/>
      <c r="K57" s="388"/>
      <c r="L57" s="380"/>
      <c r="M57" s="380"/>
      <c r="N57" s="310">
        <f>IF(H57="",0,VLOOKUP(H57,'Overview - Financial Statement'!$A$38:$B$52,2,FALSE))</f>
        <v>0</v>
      </c>
      <c r="O57" s="246">
        <f t="shared" si="9"/>
        <v>0</v>
      </c>
      <c r="P57" s="222">
        <f t="shared" si="16"/>
        <v>0</v>
      </c>
      <c r="R57" s="340"/>
      <c r="S57" s="354" t="s">
        <v>36</v>
      </c>
      <c r="T57" s="357"/>
      <c r="U57" s="381" t="str">
        <f t="shared" si="10"/>
        <v/>
      </c>
      <c r="V57" s="355" t="str">
        <f t="shared" si="11"/>
        <v/>
      </c>
      <c r="W57" s="381" t="str">
        <f t="shared" si="12"/>
        <v/>
      </c>
      <c r="X57" s="354" t="str">
        <f t="shared" si="17"/>
        <v/>
      </c>
      <c r="Y57" s="352" t="str">
        <f t="shared" si="18"/>
        <v/>
      </c>
      <c r="Z57" s="397">
        <f t="shared" si="13"/>
        <v>0</v>
      </c>
      <c r="AA57" s="397">
        <f t="shared" si="19"/>
        <v>0</v>
      </c>
      <c r="AB57" s="381" t="str">
        <f t="shared" si="20"/>
        <v>Not answered</v>
      </c>
      <c r="AC57" s="397">
        <f t="shared" si="14"/>
        <v>0</v>
      </c>
      <c r="AD57" s="397">
        <f t="shared" si="15"/>
        <v>0</v>
      </c>
      <c r="AE57" s="358">
        <v>0</v>
      </c>
      <c r="AF57" s="397">
        <f t="shared" si="21"/>
        <v>0</v>
      </c>
      <c r="AG57" s="397">
        <f t="shared" si="22"/>
        <v>0</v>
      </c>
      <c r="AH57" s="356">
        <f t="shared" si="23"/>
        <v>0</v>
      </c>
    </row>
    <row r="58" spans="1:34" x14ac:dyDescent="0.25">
      <c r="A58" s="277">
        <v>46</v>
      </c>
      <c r="B58" s="136"/>
      <c r="C58" s="378"/>
      <c r="D58" s="133"/>
      <c r="E58" s="133"/>
      <c r="F58" s="134"/>
      <c r="G58" s="379"/>
      <c r="H58" s="155"/>
      <c r="I58" s="132">
        <v>0</v>
      </c>
      <c r="J58" s="388"/>
      <c r="K58" s="388"/>
      <c r="L58" s="380"/>
      <c r="M58" s="380"/>
      <c r="N58" s="310">
        <f>IF(H58="",0,VLOOKUP(H58,'Overview - Financial Statement'!$A$38:$B$52,2,FALSE))</f>
        <v>0</v>
      </c>
      <c r="O58" s="246">
        <f t="shared" si="9"/>
        <v>0</v>
      </c>
      <c r="P58" s="222">
        <f t="shared" si="16"/>
        <v>0</v>
      </c>
      <c r="R58" s="340"/>
      <c r="S58" s="354" t="s">
        <v>36</v>
      </c>
      <c r="T58" s="357"/>
      <c r="U58" s="381" t="str">
        <f t="shared" si="10"/>
        <v/>
      </c>
      <c r="V58" s="355" t="str">
        <f t="shared" si="11"/>
        <v/>
      </c>
      <c r="W58" s="381" t="str">
        <f t="shared" si="12"/>
        <v/>
      </c>
      <c r="X58" s="354" t="str">
        <f t="shared" si="17"/>
        <v/>
      </c>
      <c r="Y58" s="352" t="str">
        <f t="shared" si="18"/>
        <v/>
      </c>
      <c r="Z58" s="397">
        <f t="shared" si="13"/>
        <v>0</v>
      </c>
      <c r="AA58" s="397">
        <f t="shared" si="19"/>
        <v>0</v>
      </c>
      <c r="AB58" s="381" t="str">
        <f t="shared" si="20"/>
        <v>Not answered</v>
      </c>
      <c r="AC58" s="397">
        <f t="shared" si="14"/>
        <v>0</v>
      </c>
      <c r="AD58" s="397">
        <f t="shared" si="15"/>
        <v>0</v>
      </c>
      <c r="AE58" s="358">
        <v>0</v>
      </c>
      <c r="AF58" s="397">
        <f t="shared" si="21"/>
        <v>0</v>
      </c>
      <c r="AG58" s="397">
        <f t="shared" si="22"/>
        <v>0</v>
      </c>
      <c r="AH58" s="356">
        <f t="shared" si="23"/>
        <v>0</v>
      </c>
    </row>
    <row r="59" spans="1:34" x14ac:dyDescent="0.25">
      <c r="A59" s="277">
        <v>47</v>
      </c>
      <c r="B59" s="136"/>
      <c r="C59" s="378"/>
      <c r="D59" s="133"/>
      <c r="E59" s="133"/>
      <c r="F59" s="134"/>
      <c r="G59" s="379"/>
      <c r="H59" s="155"/>
      <c r="I59" s="132">
        <v>0</v>
      </c>
      <c r="J59" s="388"/>
      <c r="K59" s="388"/>
      <c r="L59" s="380"/>
      <c r="M59" s="380"/>
      <c r="N59" s="310">
        <f>IF(H59="",0,VLOOKUP(H59,'Overview - Financial Statement'!$A$38:$B$52,2,FALSE))</f>
        <v>0</v>
      </c>
      <c r="O59" s="246">
        <f t="shared" si="9"/>
        <v>0</v>
      </c>
      <c r="P59" s="222">
        <f t="shared" si="16"/>
        <v>0</v>
      </c>
      <c r="R59" s="340"/>
      <c r="S59" s="354" t="s">
        <v>36</v>
      </c>
      <c r="T59" s="357"/>
      <c r="U59" s="381" t="str">
        <f t="shared" si="10"/>
        <v/>
      </c>
      <c r="V59" s="355" t="str">
        <f t="shared" si="11"/>
        <v/>
      </c>
      <c r="W59" s="381" t="str">
        <f t="shared" si="12"/>
        <v/>
      </c>
      <c r="X59" s="354" t="str">
        <f t="shared" si="17"/>
        <v/>
      </c>
      <c r="Y59" s="352" t="str">
        <f t="shared" si="18"/>
        <v/>
      </c>
      <c r="Z59" s="397">
        <f t="shared" si="13"/>
        <v>0</v>
      </c>
      <c r="AA59" s="397">
        <f t="shared" si="19"/>
        <v>0</v>
      </c>
      <c r="AB59" s="381" t="str">
        <f t="shared" si="20"/>
        <v>Not answered</v>
      </c>
      <c r="AC59" s="397">
        <f t="shared" si="14"/>
        <v>0</v>
      </c>
      <c r="AD59" s="397">
        <f t="shared" si="15"/>
        <v>0</v>
      </c>
      <c r="AE59" s="358">
        <v>0</v>
      </c>
      <c r="AF59" s="397">
        <f t="shared" si="21"/>
        <v>0</v>
      </c>
      <c r="AG59" s="397">
        <f t="shared" si="22"/>
        <v>0</v>
      </c>
      <c r="AH59" s="356">
        <f t="shared" si="23"/>
        <v>0</v>
      </c>
    </row>
    <row r="60" spans="1:34" x14ac:dyDescent="0.25">
      <c r="A60" s="277">
        <v>48</v>
      </c>
      <c r="B60" s="136"/>
      <c r="C60" s="378"/>
      <c r="D60" s="133"/>
      <c r="E60" s="133"/>
      <c r="F60" s="134"/>
      <c r="G60" s="379"/>
      <c r="H60" s="155"/>
      <c r="I60" s="132">
        <v>0</v>
      </c>
      <c r="J60" s="388"/>
      <c r="K60" s="388"/>
      <c r="L60" s="380"/>
      <c r="M60" s="380"/>
      <c r="N60" s="310">
        <f>IF(H60="",0,VLOOKUP(H60,'Overview - Financial Statement'!$A$38:$B$52,2,FALSE))</f>
        <v>0</v>
      </c>
      <c r="O60" s="246">
        <f t="shared" si="9"/>
        <v>0</v>
      </c>
      <c r="P60" s="222">
        <f t="shared" si="16"/>
        <v>0</v>
      </c>
      <c r="R60" s="340"/>
      <c r="S60" s="354" t="s">
        <v>36</v>
      </c>
      <c r="T60" s="357"/>
      <c r="U60" s="381" t="str">
        <f t="shared" si="10"/>
        <v/>
      </c>
      <c r="V60" s="355" t="str">
        <f t="shared" si="11"/>
        <v/>
      </c>
      <c r="W60" s="381" t="str">
        <f t="shared" si="12"/>
        <v/>
      </c>
      <c r="X60" s="354" t="str">
        <f t="shared" si="17"/>
        <v/>
      </c>
      <c r="Y60" s="352" t="str">
        <f t="shared" si="18"/>
        <v/>
      </c>
      <c r="Z60" s="397">
        <f t="shared" si="13"/>
        <v>0</v>
      </c>
      <c r="AA60" s="397">
        <f t="shared" si="19"/>
        <v>0</v>
      </c>
      <c r="AB60" s="381" t="str">
        <f t="shared" si="20"/>
        <v>Not answered</v>
      </c>
      <c r="AC60" s="397">
        <f t="shared" si="14"/>
        <v>0</v>
      </c>
      <c r="AD60" s="397">
        <f t="shared" si="15"/>
        <v>0</v>
      </c>
      <c r="AE60" s="358">
        <v>0</v>
      </c>
      <c r="AF60" s="397">
        <f t="shared" si="21"/>
        <v>0</v>
      </c>
      <c r="AG60" s="397">
        <f t="shared" si="22"/>
        <v>0</v>
      </c>
      <c r="AH60" s="356">
        <f t="shared" si="23"/>
        <v>0</v>
      </c>
    </row>
    <row r="61" spans="1:34" x14ac:dyDescent="0.25">
      <c r="A61" s="277">
        <v>49</v>
      </c>
      <c r="B61" s="136"/>
      <c r="C61" s="378"/>
      <c r="D61" s="133"/>
      <c r="E61" s="133"/>
      <c r="F61" s="134"/>
      <c r="G61" s="379"/>
      <c r="H61" s="155"/>
      <c r="I61" s="132">
        <v>0</v>
      </c>
      <c r="J61" s="388"/>
      <c r="K61" s="388"/>
      <c r="L61" s="380"/>
      <c r="M61" s="380"/>
      <c r="N61" s="310">
        <f>IF(H61="",0,VLOOKUP(H61,'Overview - Financial Statement'!$A$38:$B$52,2,FALSE))</f>
        <v>0</v>
      </c>
      <c r="O61" s="246">
        <f t="shared" si="9"/>
        <v>0</v>
      </c>
      <c r="P61" s="222">
        <f t="shared" si="16"/>
        <v>0</v>
      </c>
      <c r="R61" s="340"/>
      <c r="S61" s="354" t="s">
        <v>36</v>
      </c>
      <c r="T61" s="357"/>
      <c r="U61" s="381" t="str">
        <f t="shared" si="10"/>
        <v/>
      </c>
      <c r="V61" s="355" t="str">
        <f t="shared" si="11"/>
        <v/>
      </c>
      <c r="W61" s="381" t="str">
        <f t="shared" si="12"/>
        <v/>
      </c>
      <c r="X61" s="354" t="str">
        <f t="shared" si="17"/>
        <v/>
      </c>
      <c r="Y61" s="352" t="str">
        <f t="shared" si="18"/>
        <v/>
      </c>
      <c r="Z61" s="397">
        <f t="shared" si="13"/>
        <v>0</v>
      </c>
      <c r="AA61" s="397">
        <f t="shared" si="19"/>
        <v>0</v>
      </c>
      <c r="AB61" s="381" t="str">
        <f t="shared" si="20"/>
        <v>Not answered</v>
      </c>
      <c r="AC61" s="397">
        <f t="shared" si="14"/>
        <v>0</v>
      </c>
      <c r="AD61" s="397">
        <f t="shared" si="15"/>
        <v>0</v>
      </c>
      <c r="AE61" s="358">
        <v>0</v>
      </c>
      <c r="AF61" s="397">
        <f t="shared" si="21"/>
        <v>0</v>
      </c>
      <c r="AG61" s="397">
        <f t="shared" si="22"/>
        <v>0</v>
      </c>
      <c r="AH61" s="356">
        <f t="shared" si="23"/>
        <v>0</v>
      </c>
    </row>
    <row r="62" spans="1:34" x14ac:dyDescent="0.25">
      <c r="A62" s="277">
        <v>50</v>
      </c>
      <c r="B62" s="136"/>
      <c r="C62" s="378"/>
      <c r="D62" s="133"/>
      <c r="E62" s="133"/>
      <c r="F62" s="134"/>
      <c r="G62" s="379"/>
      <c r="H62" s="155"/>
      <c r="I62" s="132">
        <v>0</v>
      </c>
      <c r="J62" s="388"/>
      <c r="K62" s="388"/>
      <c r="L62" s="380"/>
      <c r="M62" s="380"/>
      <c r="N62" s="310">
        <f>IF(H62="",0,VLOOKUP(H62,'Overview - Financial Statement'!$A$38:$B$52,2,FALSE))</f>
        <v>0</v>
      </c>
      <c r="O62" s="246">
        <f t="shared" si="9"/>
        <v>0</v>
      </c>
      <c r="P62" s="222">
        <f t="shared" si="16"/>
        <v>0</v>
      </c>
      <c r="R62" s="340"/>
      <c r="S62" s="354" t="s">
        <v>36</v>
      </c>
      <c r="T62" s="357"/>
      <c r="U62" s="381" t="str">
        <f t="shared" si="10"/>
        <v/>
      </c>
      <c r="V62" s="355" t="str">
        <f t="shared" si="11"/>
        <v/>
      </c>
      <c r="W62" s="381" t="str">
        <f t="shared" si="12"/>
        <v/>
      </c>
      <c r="X62" s="354" t="str">
        <f t="shared" si="17"/>
        <v/>
      </c>
      <c r="Y62" s="352" t="str">
        <f t="shared" si="18"/>
        <v/>
      </c>
      <c r="Z62" s="397">
        <f t="shared" si="13"/>
        <v>0</v>
      </c>
      <c r="AA62" s="397">
        <f t="shared" si="19"/>
        <v>0</v>
      </c>
      <c r="AB62" s="381" t="str">
        <f t="shared" si="20"/>
        <v>Not answered</v>
      </c>
      <c r="AC62" s="397">
        <f t="shared" si="14"/>
        <v>0</v>
      </c>
      <c r="AD62" s="397">
        <f t="shared" si="15"/>
        <v>0</v>
      </c>
      <c r="AE62" s="358">
        <v>0</v>
      </c>
      <c r="AF62" s="397">
        <f t="shared" si="21"/>
        <v>0</v>
      </c>
      <c r="AG62" s="397">
        <f t="shared" si="22"/>
        <v>0</v>
      </c>
      <c r="AH62" s="356">
        <f t="shared" si="23"/>
        <v>0</v>
      </c>
    </row>
    <row r="63" spans="1:34" x14ac:dyDescent="0.25">
      <c r="A63" s="277">
        <v>51</v>
      </c>
      <c r="B63" s="136"/>
      <c r="C63" s="378"/>
      <c r="D63" s="133"/>
      <c r="E63" s="133"/>
      <c r="F63" s="134"/>
      <c r="G63" s="379"/>
      <c r="H63" s="155"/>
      <c r="I63" s="132">
        <v>0</v>
      </c>
      <c r="J63" s="388"/>
      <c r="K63" s="388"/>
      <c r="L63" s="380"/>
      <c r="M63" s="380"/>
      <c r="N63" s="310">
        <f>IF(H63="",0,VLOOKUP(H63,'Overview - Financial Statement'!$A$38:$B$52,2,FALSE))</f>
        <v>0</v>
      </c>
      <c r="O63" s="246">
        <f t="shared" si="9"/>
        <v>0</v>
      </c>
      <c r="P63" s="222">
        <f t="shared" si="16"/>
        <v>0</v>
      </c>
      <c r="R63" s="340"/>
      <c r="S63" s="354" t="s">
        <v>36</v>
      </c>
      <c r="T63" s="357"/>
      <c r="U63" s="381" t="str">
        <f t="shared" si="10"/>
        <v/>
      </c>
      <c r="V63" s="355" t="str">
        <f t="shared" si="11"/>
        <v/>
      </c>
      <c r="W63" s="381" t="str">
        <f t="shared" si="12"/>
        <v/>
      </c>
      <c r="X63" s="354" t="str">
        <f t="shared" si="17"/>
        <v/>
      </c>
      <c r="Y63" s="352" t="str">
        <f t="shared" si="18"/>
        <v/>
      </c>
      <c r="Z63" s="397">
        <f t="shared" si="13"/>
        <v>0</v>
      </c>
      <c r="AA63" s="397">
        <f t="shared" si="19"/>
        <v>0</v>
      </c>
      <c r="AB63" s="381" t="str">
        <f t="shared" si="20"/>
        <v>Not answered</v>
      </c>
      <c r="AC63" s="397">
        <f t="shared" si="14"/>
        <v>0</v>
      </c>
      <c r="AD63" s="397">
        <f t="shared" si="15"/>
        <v>0</v>
      </c>
      <c r="AE63" s="358">
        <v>0</v>
      </c>
      <c r="AF63" s="397">
        <f t="shared" si="21"/>
        <v>0</v>
      </c>
      <c r="AG63" s="397">
        <f t="shared" si="22"/>
        <v>0</v>
      </c>
      <c r="AH63" s="356">
        <f t="shared" si="23"/>
        <v>0</v>
      </c>
    </row>
    <row r="64" spans="1:34" x14ac:dyDescent="0.25">
      <c r="A64" s="277">
        <v>52</v>
      </c>
      <c r="B64" s="136"/>
      <c r="C64" s="378"/>
      <c r="D64" s="133"/>
      <c r="E64" s="133"/>
      <c r="F64" s="134"/>
      <c r="G64" s="379"/>
      <c r="H64" s="155"/>
      <c r="I64" s="132">
        <v>0</v>
      </c>
      <c r="J64" s="388"/>
      <c r="K64" s="388"/>
      <c r="L64" s="380"/>
      <c r="M64" s="380"/>
      <c r="N64" s="310">
        <f>IF(H64="",0,VLOOKUP(H64,'Overview - Financial Statement'!$A$38:$B$52,2,FALSE))</f>
        <v>0</v>
      </c>
      <c r="O64" s="246">
        <f t="shared" si="9"/>
        <v>0</v>
      </c>
      <c r="P64" s="222">
        <f t="shared" si="16"/>
        <v>0</v>
      </c>
      <c r="R64" s="340"/>
      <c r="S64" s="354" t="s">
        <v>36</v>
      </c>
      <c r="T64" s="357"/>
      <c r="U64" s="381" t="str">
        <f t="shared" si="10"/>
        <v/>
      </c>
      <c r="V64" s="355" t="str">
        <f t="shared" si="11"/>
        <v/>
      </c>
      <c r="W64" s="381" t="str">
        <f t="shared" si="12"/>
        <v/>
      </c>
      <c r="X64" s="354" t="str">
        <f t="shared" si="17"/>
        <v/>
      </c>
      <c r="Y64" s="352" t="str">
        <f t="shared" si="18"/>
        <v/>
      </c>
      <c r="Z64" s="397">
        <f t="shared" si="13"/>
        <v>0</v>
      </c>
      <c r="AA64" s="397">
        <f t="shared" si="19"/>
        <v>0</v>
      </c>
      <c r="AB64" s="381" t="str">
        <f t="shared" si="20"/>
        <v>Not answered</v>
      </c>
      <c r="AC64" s="397">
        <f t="shared" si="14"/>
        <v>0</v>
      </c>
      <c r="AD64" s="397">
        <f t="shared" si="15"/>
        <v>0</v>
      </c>
      <c r="AE64" s="358">
        <v>0</v>
      </c>
      <c r="AF64" s="397">
        <f t="shared" si="21"/>
        <v>0</v>
      </c>
      <c r="AG64" s="397">
        <f t="shared" si="22"/>
        <v>0</v>
      </c>
      <c r="AH64" s="356">
        <f t="shared" si="23"/>
        <v>0</v>
      </c>
    </row>
    <row r="65" spans="1:34" x14ac:dyDescent="0.25">
      <c r="A65" s="277">
        <v>53</v>
      </c>
      <c r="B65" s="136"/>
      <c r="C65" s="378"/>
      <c r="D65" s="133"/>
      <c r="E65" s="133"/>
      <c r="F65" s="134"/>
      <c r="G65" s="379"/>
      <c r="H65" s="155"/>
      <c r="I65" s="132">
        <v>0</v>
      </c>
      <c r="J65" s="388"/>
      <c r="K65" s="388"/>
      <c r="L65" s="380"/>
      <c r="M65" s="380"/>
      <c r="N65" s="310">
        <f>IF(H65="",0,VLOOKUP(H65,'Overview - Financial Statement'!$A$38:$B$52,2,FALSE))</f>
        <v>0</v>
      </c>
      <c r="O65" s="246">
        <f t="shared" si="9"/>
        <v>0</v>
      </c>
      <c r="P65" s="222">
        <f t="shared" si="16"/>
        <v>0</v>
      </c>
      <c r="R65" s="340"/>
      <c r="S65" s="354" t="s">
        <v>36</v>
      </c>
      <c r="T65" s="357"/>
      <c r="U65" s="381" t="str">
        <f t="shared" si="10"/>
        <v/>
      </c>
      <c r="V65" s="355" t="str">
        <f t="shared" si="11"/>
        <v/>
      </c>
      <c r="W65" s="381" t="str">
        <f t="shared" si="12"/>
        <v/>
      </c>
      <c r="X65" s="354" t="str">
        <f t="shared" si="17"/>
        <v/>
      </c>
      <c r="Y65" s="352" t="str">
        <f t="shared" si="18"/>
        <v/>
      </c>
      <c r="Z65" s="397">
        <f t="shared" si="13"/>
        <v>0</v>
      </c>
      <c r="AA65" s="397">
        <f t="shared" si="19"/>
        <v>0</v>
      </c>
      <c r="AB65" s="381" t="str">
        <f t="shared" si="20"/>
        <v>Not answered</v>
      </c>
      <c r="AC65" s="397">
        <f t="shared" si="14"/>
        <v>0</v>
      </c>
      <c r="AD65" s="397">
        <f t="shared" si="15"/>
        <v>0</v>
      </c>
      <c r="AE65" s="358">
        <v>0</v>
      </c>
      <c r="AF65" s="397">
        <f t="shared" si="21"/>
        <v>0</v>
      </c>
      <c r="AG65" s="397">
        <f t="shared" si="22"/>
        <v>0</v>
      </c>
      <c r="AH65" s="356">
        <f t="shared" si="23"/>
        <v>0</v>
      </c>
    </row>
    <row r="66" spans="1:34" x14ac:dyDescent="0.25">
      <c r="A66" s="277">
        <v>54</v>
      </c>
      <c r="B66" s="136"/>
      <c r="C66" s="378"/>
      <c r="D66" s="133"/>
      <c r="E66" s="133"/>
      <c r="F66" s="134"/>
      <c r="G66" s="379"/>
      <c r="H66" s="155"/>
      <c r="I66" s="132">
        <v>0</v>
      </c>
      <c r="J66" s="388"/>
      <c r="K66" s="388"/>
      <c r="L66" s="380"/>
      <c r="M66" s="380"/>
      <c r="N66" s="310">
        <f>IF(H66="",0,VLOOKUP(H66,'Overview - Financial Statement'!$A$38:$B$52,2,FALSE))</f>
        <v>0</v>
      </c>
      <c r="O66" s="246">
        <f t="shared" si="9"/>
        <v>0</v>
      </c>
      <c r="P66" s="222">
        <f t="shared" si="16"/>
        <v>0</v>
      </c>
      <c r="R66" s="340"/>
      <c r="S66" s="354" t="s">
        <v>36</v>
      </c>
      <c r="T66" s="357"/>
      <c r="U66" s="381" t="str">
        <f t="shared" si="10"/>
        <v/>
      </c>
      <c r="V66" s="355" t="str">
        <f t="shared" si="11"/>
        <v/>
      </c>
      <c r="W66" s="381" t="str">
        <f t="shared" si="12"/>
        <v/>
      </c>
      <c r="X66" s="354" t="str">
        <f t="shared" si="17"/>
        <v/>
      </c>
      <c r="Y66" s="352" t="str">
        <f t="shared" si="18"/>
        <v/>
      </c>
      <c r="Z66" s="397">
        <f t="shared" si="13"/>
        <v>0</v>
      </c>
      <c r="AA66" s="397">
        <f t="shared" si="19"/>
        <v>0</v>
      </c>
      <c r="AB66" s="381" t="str">
        <f t="shared" si="20"/>
        <v>Not answered</v>
      </c>
      <c r="AC66" s="397">
        <f t="shared" si="14"/>
        <v>0</v>
      </c>
      <c r="AD66" s="397">
        <f t="shared" si="15"/>
        <v>0</v>
      </c>
      <c r="AE66" s="358">
        <v>0</v>
      </c>
      <c r="AF66" s="397">
        <f t="shared" si="21"/>
        <v>0</v>
      </c>
      <c r="AG66" s="397">
        <f t="shared" si="22"/>
        <v>0</v>
      </c>
      <c r="AH66" s="356">
        <f t="shared" si="23"/>
        <v>0</v>
      </c>
    </row>
    <row r="67" spans="1:34" x14ac:dyDescent="0.25">
      <c r="A67" s="277">
        <v>55</v>
      </c>
      <c r="B67" s="136"/>
      <c r="C67" s="378"/>
      <c r="D67" s="133"/>
      <c r="E67" s="133"/>
      <c r="F67" s="134"/>
      <c r="G67" s="379"/>
      <c r="H67" s="155"/>
      <c r="I67" s="132">
        <v>0</v>
      </c>
      <c r="J67" s="388"/>
      <c r="K67" s="388"/>
      <c r="L67" s="380"/>
      <c r="M67" s="380"/>
      <c r="N67" s="310">
        <f>IF(H67="",0,VLOOKUP(H67,'Overview - Financial Statement'!$A$38:$B$52,2,FALSE))</f>
        <v>0</v>
      </c>
      <c r="O67" s="246">
        <f t="shared" si="9"/>
        <v>0</v>
      </c>
      <c r="P67" s="222">
        <f t="shared" si="16"/>
        <v>0</v>
      </c>
      <c r="R67" s="340"/>
      <c r="S67" s="354" t="s">
        <v>36</v>
      </c>
      <c r="T67" s="357"/>
      <c r="U67" s="381" t="str">
        <f t="shared" si="10"/>
        <v/>
      </c>
      <c r="V67" s="355" t="str">
        <f t="shared" si="11"/>
        <v/>
      </c>
      <c r="W67" s="381" t="str">
        <f t="shared" si="12"/>
        <v/>
      </c>
      <c r="X67" s="354" t="str">
        <f t="shared" si="17"/>
        <v/>
      </c>
      <c r="Y67" s="352" t="str">
        <f t="shared" si="18"/>
        <v/>
      </c>
      <c r="Z67" s="397">
        <f t="shared" si="13"/>
        <v>0</v>
      </c>
      <c r="AA67" s="397">
        <f t="shared" si="19"/>
        <v>0</v>
      </c>
      <c r="AB67" s="381" t="str">
        <f t="shared" si="20"/>
        <v>Not answered</v>
      </c>
      <c r="AC67" s="397">
        <f t="shared" si="14"/>
        <v>0</v>
      </c>
      <c r="AD67" s="397">
        <f t="shared" si="15"/>
        <v>0</v>
      </c>
      <c r="AE67" s="358">
        <v>0</v>
      </c>
      <c r="AF67" s="397">
        <f t="shared" si="21"/>
        <v>0</v>
      </c>
      <c r="AG67" s="397">
        <f t="shared" si="22"/>
        <v>0</v>
      </c>
      <c r="AH67" s="356">
        <f t="shared" si="23"/>
        <v>0</v>
      </c>
    </row>
    <row r="68" spans="1:34" x14ac:dyDescent="0.25">
      <c r="A68" s="277">
        <v>56</v>
      </c>
      <c r="B68" s="136"/>
      <c r="C68" s="378"/>
      <c r="D68" s="133"/>
      <c r="E68" s="133"/>
      <c r="F68" s="134"/>
      <c r="G68" s="379"/>
      <c r="H68" s="155"/>
      <c r="I68" s="132">
        <v>0</v>
      </c>
      <c r="J68" s="388"/>
      <c r="K68" s="388"/>
      <c r="L68" s="380"/>
      <c r="M68" s="380"/>
      <c r="N68" s="310">
        <f>IF(H68="",0,VLOOKUP(H68,'Overview - Financial Statement'!$A$38:$B$52,2,FALSE))</f>
        <v>0</v>
      </c>
      <c r="O68" s="246">
        <f t="shared" si="9"/>
        <v>0</v>
      </c>
      <c r="P68" s="222">
        <f t="shared" si="16"/>
        <v>0</v>
      </c>
      <c r="R68" s="340"/>
      <c r="S68" s="354" t="s">
        <v>36</v>
      </c>
      <c r="T68" s="357"/>
      <c r="U68" s="381" t="str">
        <f t="shared" si="10"/>
        <v/>
      </c>
      <c r="V68" s="355" t="str">
        <f t="shared" si="11"/>
        <v/>
      </c>
      <c r="W68" s="381" t="str">
        <f t="shared" si="12"/>
        <v/>
      </c>
      <c r="X68" s="354" t="str">
        <f t="shared" si="17"/>
        <v/>
      </c>
      <c r="Y68" s="352" t="str">
        <f t="shared" si="18"/>
        <v/>
      </c>
      <c r="Z68" s="397">
        <f t="shared" si="13"/>
        <v>0</v>
      </c>
      <c r="AA68" s="397">
        <f t="shared" si="19"/>
        <v>0</v>
      </c>
      <c r="AB68" s="381" t="str">
        <f t="shared" si="20"/>
        <v>Not answered</v>
      </c>
      <c r="AC68" s="397">
        <f t="shared" si="14"/>
        <v>0</v>
      </c>
      <c r="AD68" s="397">
        <f t="shared" si="15"/>
        <v>0</v>
      </c>
      <c r="AE68" s="358">
        <v>0</v>
      </c>
      <c r="AF68" s="397">
        <f t="shared" si="21"/>
        <v>0</v>
      </c>
      <c r="AG68" s="397">
        <f t="shared" si="22"/>
        <v>0</v>
      </c>
      <c r="AH68" s="356">
        <f t="shared" si="23"/>
        <v>0</v>
      </c>
    </row>
    <row r="69" spans="1:34" x14ac:dyDescent="0.25">
      <c r="A69" s="277">
        <v>57</v>
      </c>
      <c r="B69" s="136"/>
      <c r="C69" s="378"/>
      <c r="D69" s="133"/>
      <c r="E69" s="133"/>
      <c r="F69" s="134"/>
      <c r="G69" s="379"/>
      <c r="H69" s="155"/>
      <c r="I69" s="132">
        <v>0</v>
      </c>
      <c r="J69" s="388"/>
      <c r="K69" s="388"/>
      <c r="L69" s="380"/>
      <c r="M69" s="380"/>
      <c r="N69" s="310">
        <f>IF(H69="",0,VLOOKUP(H69,'Overview - Financial Statement'!$A$38:$B$52,2,FALSE))</f>
        <v>0</v>
      </c>
      <c r="O69" s="246">
        <f t="shared" si="9"/>
        <v>0</v>
      </c>
      <c r="P69" s="222">
        <f t="shared" si="16"/>
        <v>0</v>
      </c>
      <c r="R69" s="340"/>
      <c r="S69" s="354" t="s">
        <v>36</v>
      </c>
      <c r="T69" s="357"/>
      <c r="U69" s="381" t="str">
        <f t="shared" si="10"/>
        <v/>
      </c>
      <c r="V69" s="355" t="str">
        <f t="shared" si="11"/>
        <v/>
      </c>
      <c r="W69" s="381" t="str">
        <f t="shared" si="12"/>
        <v/>
      </c>
      <c r="X69" s="354" t="str">
        <f t="shared" si="17"/>
        <v/>
      </c>
      <c r="Y69" s="352" t="str">
        <f t="shared" si="18"/>
        <v/>
      </c>
      <c r="Z69" s="397">
        <f t="shared" si="13"/>
        <v>0</v>
      </c>
      <c r="AA69" s="397">
        <f t="shared" si="19"/>
        <v>0</v>
      </c>
      <c r="AB69" s="381" t="str">
        <f t="shared" si="20"/>
        <v>Not answered</v>
      </c>
      <c r="AC69" s="397">
        <f t="shared" si="14"/>
        <v>0</v>
      </c>
      <c r="AD69" s="397">
        <f t="shared" si="15"/>
        <v>0</v>
      </c>
      <c r="AE69" s="358">
        <v>0</v>
      </c>
      <c r="AF69" s="397">
        <f t="shared" si="21"/>
        <v>0</v>
      </c>
      <c r="AG69" s="397">
        <f t="shared" si="22"/>
        <v>0</v>
      </c>
      <c r="AH69" s="356">
        <f t="shared" si="23"/>
        <v>0</v>
      </c>
    </row>
    <row r="70" spans="1:34" x14ac:dyDescent="0.25">
      <c r="A70" s="277">
        <v>58</v>
      </c>
      <c r="B70" s="136"/>
      <c r="C70" s="378"/>
      <c r="D70" s="133"/>
      <c r="E70" s="133"/>
      <c r="F70" s="134"/>
      <c r="G70" s="379"/>
      <c r="H70" s="155"/>
      <c r="I70" s="132">
        <v>0</v>
      </c>
      <c r="J70" s="388"/>
      <c r="K70" s="388"/>
      <c r="L70" s="380"/>
      <c r="M70" s="380"/>
      <c r="N70" s="310">
        <f>IF(H70="",0,VLOOKUP(H70,'Overview - Financial Statement'!$A$38:$B$52,2,FALSE))</f>
        <v>0</v>
      </c>
      <c r="O70" s="246">
        <f t="shared" si="9"/>
        <v>0</v>
      </c>
      <c r="P70" s="222">
        <f t="shared" si="16"/>
        <v>0</v>
      </c>
      <c r="R70" s="340"/>
      <c r="S70" s="354" t="s">
        <v>36</v>
      </c>
      <c r="T70" s="357"/>
      <c r="U70" s="381" t="str">
        <f t="shared" si="10"/>
        <v/>
      </c>
      <c r="V70" s="355" t="str">
        <f t="shared" si="11"/>
        <v/>
      </c>
      <c r="W70" s="381" t="str">
        <f t="shared" si="12"/>
        <v/>
      </c>
      <c r="X70" s="354" t="str">
        <f t="shared" si="17"/>
        <v/>
      </c>
      <c r="Y70" s="352" t="str">
        <f t="shared" si="18"/>
        <v/>
      </c>
      <c r="Z70" s="397">
        <f t="shared" si="13"/>
        <v>0</v>
      </c>
      <c r="AA70" s="397">
        <f t="shared" si="19"/>
        <v>0</v>
      </c>
      <c r="AB70" s="381" t="str">
        <f t="shared" si="20"/>
        <v>Not answered</v>
      </c>
      <c r="AC70" s="397">
        <f t="shared" si="14"/>
        <v>0</v>
      </c>
      <c r="AD70" s="397">
        <f t="shared" si="15"/>
        <v>0</v>
      </c>
      <c r="AE70" s="358">
        <v>0</v>
      </c>
      <c r="AF70" s="397">
        <f t="shared" si="21"/>
        <v>0</v>
      </c>
      <c r="AG70" s="397">
        <f t="shared" si="22"/>
        <v>0</v>
      </c>
      <c r="AH70" s="356">
        <f t="shared" si="23"/>
        <v>0</v>
      </c>
    </row>
    <row r="71" spans="1:34" x14ac:dyDescent="0.25">
      <c r="A71" s="277">
        <v>59</v>
      </c>
      <c r="B71" s="136"/>
      <c r="C71" s="378"/>
      <c r="D71" s="133"/>
      <c r="E71" s="133"/>
      <c r="F71" s="134"/>
      <c r="G71" s="379"/>
      <c r="H71" s="155"/>
      <c r="I71" s="132">
        <v>0</v>
      </c>
      <c r="J71" s="388"/>
      <c r="K71" s="388"/>
      <c r="L71" s="380"/>
      <c r="M71" s="380"/>
      <c r="N71" s="310">
        <f>IF(H71="",0,VLOOKUP(H71,'Overview - Financial Statement'!$A$38:$B$52,2,FALSE))</f>
        <v>0</v>
      </c>
      <c r="O71" s="246">
        <f t="shared" si="9"/>
        <v>0</v>
      </c>
      <c r="P71" s="222">
        <f t="shared" si="16"/>
        <v>0</v>
      </c>
      <c r="R71" s="340"/>
      <c r="S71" s="354" t="s">
        <v>36</v>
      </c>
      <c r="T71" s="357"/>
      <c r="U71" s="381" t="str">
        <f t="shared" si="10"/>
        <v/>
      </c>
      <c r="V71" s="355" t="str">
        <f t="shared" si="11"/>
        <v/>
      </c>
      <c r="W71" s="381" t="str">
        <f t="shared" si="12"/>
        <v/>
      </c>
      <c r="X71" s="354" t="str">
        <f t="shared" si="17"/>
        <v/>
      </c>
      <c r="Y71" s="352" t="str">
        <f t="shared" si="18"/>
        <v/>
      </c>
      <c r="Z71" s="397">
        <f t="shared" si="13"/>
        <v>0</v>
      </c>
      <c r="AA71" s="397">
        <f t="shared" si="19"/>
        <v>0</v>
      </c>
      <c r="AB71" s="381" t="str">
        <f t="shared" si="20"/>
        <v>Not answered</v>
      </c>
      <c r="AC71" s="397">
        <f t="shared" si="14"/>
        <v>0</v>
      </c>
      <c r="AD71" s="397">
        <f t="shared" si="15"/>
        <v>0</v>
      </c>
      <c r="AE71" s="358">
        <v>0</v>
      </c>
      <c r="AF71" s="397">
        <f t="shared" si="21"/>
        <v>0</v>
      </c>
      <c r="AG71" s="397">
        <f t="shared" si="22"/>
        <v>0</v>
      </c>
      <c r="AH71" s="356">
        <f t="shared" si="23"/>
        <v>0</v>
      </c>
    </row>
    <row r="72" spans="1:34" x14ac:dyDescent="0.25">
      <c r="A72" s="277">
        <v>60</v>
      </c>
      <c r="B72" s="136"/>
      <c r="C72" s="378"/>
      <c r="D72" s="133"/>
      <c r="E72" s="133"/>
      <c r="F72" s="134"/>
      <c r="G72" s="379"/>
      <c r="H72" s="155"/>
      <c r="I72" s="132">
        <v>0</v>
      </c>
      <c r="J72" s="388"/>
      <c r="K72" s="388"/>
      <c r="L72" s="380"/>
      <c r="M72" s="380"/>
      <c r="N72" s="310">
        <f>IF(H72="",0,VLOOKUP(H72,'Overview - Financial Statement'!$A$38:$B$52,2,FALSE))</f>
        <v>0</v>
      </c>
      <c r="O72" s="246">
        <f t="shared" si="9"/>
        <v>0</v>
      </c>
      <c r="P72" s="222">
        <f t="shared" si="16"/>
        <v>0</v>
      </c>
      <c r="R72" s="340"/>
      <c r="S72" s="354" t="s">
        <v>36</v>
      </c>
      <c r="T72" s="357"/>
      <c r="U72" s="381" t="str">
        <f t="shared" si="10"/>
        <v/>
      </c>
      <c r="V72" s="355" t="str">
        <f t="shared" si="11"/>
        <v/>
      </c>
      <c r="W72" s="381" t="str">
        <f t="shared" si="12"/>
        <v/>
      </c>
      <c r="X72" s="354" t="str">
        <f t="shared" si="17"/>
        <v/>
      </c>
      <c r="Y72" s="352" t="str">
        <f t="shared" si="18"/>
        <v/>
      </c>
      <c r="Z72" s="397">
        <f t="shared" si="13"/>
        <v>0</v>
      </c>
      <c r="AA72" s="397">
        <f t="shared" si="19"/>
        <v>0</v>
      </c>
      <c r="AB72" s="381" t="str">
        <f t="shared" si="20"/>
        <v>Not answered</v>
      </c>
      <c r="AC72" s="397">
        <f t="shared" si="14"/>
        <v>0</v>
      </c>
      <c r="AD72" s="397">
        <f t="shared" si="15"/>
        <v>0</v>
      </c>
      <c r="AE72" s="358">
        <v>0</v>
      </c>
      <c r="AF72" s="397">
        <f t="shared" si="21"/>
        <v>0</v>
      </c>
      <c r="AG72" s="397">
        <f t="shared" si="22"/>
        <v>0</v>
      </c>
      <c r="AH72" s="356">
        <f t="shared" si="23"/>
        <v>0</v>
      </c>
    </row>
    <row r="73" spans="1:34" x14ac:dyDescent="0.25">
      <c r="A73" s="277">
        <v>61</v>
      </c>
      <c r="B73" s="136"/>
      <c r="C73" s="378"/>
      <c r="D73" s="133"/>
      <c r="E73" s="133"/>
      <c r="F73" s="134"/>
      <c r="G73" s="379"/>
      <c r="H73" s="155"/>
      <c r="I73" s="132">
        <v>0</v>
      </c>
      <c r="J73" s="388"/>
      <c r="K73" s="388"/>
      <c r="L73" s="380"/>
      <c r="M73" s="380"/>
      <c r="N73" s="310">
        <f>IF(H73="",0,VLOOKUP(H73,'Overview - Financial Statement'!$A$38:$B$52,2,FALSE))</f>
        <v>0</v>
      </c>
      <c r="O73" s="246">
        <f t="shared" si="9"/>
        <v>0</v>
      </c>
      <c r="P73" s="222">
        <f t="shared" si="16"/>
        <v>0</v>
      </c>
      <c r="R73" s="340"/>
      <c r="S73" s="354" t="s">
        <v>36</v>
      </c>
      <c r="T73" s="357"/>
      <c r="U73" s="381" t="str">
        <f t="shared" si="10"/>
        <v/>
      </c>
      <c r="V73" s="355" t="str">
        <f t="shared" si="11"/>
        <v/>
      </c>
      <c r="W73" s="381" t="str">
        <f t="shared" si="12"/>
        <v/>
      </c>
      <c r="X73" s="354" t="str">
        <f t="shared" si="17"/>
        <v/>
      </c>
      <c r="Y73" s="352" t="str">
        <f t="shared" si="18"/>
        <v/>
      </c>
      <c r="Z73" s="397">
        <f t="shared" si="13"/>
        <v>0</v>
      </c>
      <c r="AA73" s="397">
        <f t="shared" si="19"/>
        <v>0</v>
      </c>
      <c r="AB73" s="381" t="str">
        <f t="shared" si="20"/>
        <v>Not answered</v>
      </c>
      <c r="AC73" s="397">
        <f t="shared" si="14"/>
        <v>0</v>
      </c>
      <c r="AD73" s="397">
        <f t="shared" si="15"/>
        <v>0</v>
      </c>
      <c r="AE73" s="358">
        <v>0</v>
      </c>
      <c r="AF73" s="397">
        <f t="shared" si="21"/>
        <v>0</v>
      </c>
      <c r="AG73" s="397">
        <f t="shared" si="22"/>
        <v>0</v>
      </c>
      <c r="AH73" s="356">
        <f t="shared" si="23"/>
        <v>0</v>
      </c>
    </row>
    <row r="74" spans="1:34" x14ac:dyDescent="0.25">
      <c r="A74" s="277">
        <v>62</v>
      </c>
      <c r="B74" s="136"/>
      <c r="C74" s="378"/>
      <c r="D74" s="133"/>
      <c r="E74" s="133"/>
      <c r="F74" s="134"/>
      <c r="G74" s="379"/>
      <c r="H74" s="155"/>
      <c r="I74" s="132">
        <v>0</v>
      </c>
      <c r="J74" s="388"/>
      <c r="K74" s="388"/>
      <c r="L74" s="380"/>
      <c r="M74" s="380"/>
      <c r="N74" s="310">
        <f>IF(H74="",0,VLOOKUP(H74,'Overview - Financial Statement'!$A$38:$B$52,2,FALSE))</f>
        <v>0</v>
      </c>
      <c r="O74" s="246">
        <f t="shared" si="9"/>
        <v>0</v>
      </c>
      <c r="P74" s="222">
        <f t="shared" si="16"/>
        <v>0</v>
      </c>
      <c r="R74" s="340"/>
      <c r="S74" s="354" t="s">
        <v>36</v>
      </c>
      <c r="T74" s="357"/>
      <c r="U74" s="381" t="str">
        <f t="shared" si="10"/>
        <v/>
      </c>
      <c r="V74" s="355" t="str">
        <f t="shared" si="11"/>
        <v/>
      </c>
      <c r="W74" s="381" t="str">
        <f t="shared" si="12"/>
        <v/>
      </c>
      <c r="X74" s="354" t="str">
        <f t="shared" si="17"/>
        <v/>
      </c>
      <c r="Y74" s="352" t="str">
        <f t="shared" si="18"/>
        <v/>
      </c>
      <c r="Z74" s="397">
        <f t="shared" si="13"/>
        <v>0</v>
      </c>
      <c r="AA74" s="397">
        <f t="shared" si="19"/>
        <v>0</v>
      </c>
      <c r="AB74" s="381" t="str">
        <f t="shared" si="20"/>
        <v>Not answered</v>
      </c>
      <c r="AC74" s="397">
        <f t="shared" si="14"/>
        <v>0</v>
      </c>
      <c r="AD74" s="397">
        <f t="shared" si="15"/>
        <v>0</v>
      </c>
      <c r="AE74" s="358">
        <v>0</v>
      </c>
      <c r="AF74" s="397">
        <f t="shared" si="21"/>
        <v>0</v>
      </c>
      <c r="AG74" s="397">
        <f t="shared" si="22"/>
        <v>0</v>
      </c>
      <c r="AH74" s="356">
        <f t="shared" si="23"/>
        <v>0</v>
      </c>
    </row>
    <row r="75" spans="1:34" x14ac:dyDescent="0.25">
      <c r="A75" s="277">
        <v>63</v>
      </c>
      <c r="B75" s="136"/>
      <c r="C75" s="378"/>
      <c r="D75" s="133"/>
      <c r="E75" s="133"/>
      <c r="F75" s="134"/>
      <c r="G75" s="379"/>
      <c r="H75" s="155"/>
      <c r="I75" s="132">
        <v>0</v>
      </c>
      <c r="J75" s="388"/>
      <c r="K75" s="388"/>
      <c r="L75" s="380"/>
      <c r="M75" s="380"/>
      <c r="N75" s="310">
        <f>IF(H75="",0,VLOOKUP(H75,'Overview - Financial Statement'!$A$38:$B$52,2,FALSE))</f>
        <v>0</v>
      </c>
      <c r="O75" s="246">
        <f t="shared" si="9"/>
        <v>0</v>
      </c>
      <c r="P75" s="222">
        <f t="shared" si="16"/>
        <v>0</v>
      </c>
      <c r="R75" s="340"/>
      <c r="S75" s="354" t="s">
        <v>36</v>
      </c>
      <c r="T75" s="357"/>
      <c r="U75" s="381" t="str">
        <f t="shared" si="10"/>
        <v/>
      </c>
      <c r="V75" s="355" t="str">
        <f t="shared" si="11"/>
        <v/>
      </c>
      <c r="W75" s="381" t="str">
        <f t="shared" si="12"/>
        <v/>
      </c>
      <c r="X75" s="354" t="str">
        <f t="shared" si="17"/>
        <v/>
      </c>
      <c r="Y75" s="352" t="str">
        <f t="shared" si="18"/>
        <v/>
      </c>
      <c r="Z75" s="397">
        <f t="shared" si="13"/>
        <v>0</v>
      </c>
      <c r="AA75" s="397">
        <f t="shared" si="19"/>
        <v>0</v>
      </c>
      <c r="AB75" s="381" t="str">
        <f t="shared" si="20"/>
        <v>Not answered</v>
      </c>
      <c r="AC75" s="397">
        <f t="shared" si="14"/>
        <v>0</v>
      </c>
      <c r="AD75" s="397">
        <f t="shared" si="15"/>
        <v>0</v>
      </c>
      <c r="AE75" s="358">
        <v>0</v>
      </c>
      <c r="AF75" s="397">
        <f t="shared" si="21"/>
        <v>0</v>
      </c>
      <c r="AG75" s="397">
        <f t="shared" si="22"/>
        <v>0</v>
      </c>
      <c r="AH75" s="356">
        <f t="shared" si="23"/>
        <v>0</v>
      </c>
    </row>
    <row r="76" spans="1:34" x14ac:dyDescent="0.25">
      <c r="A76" s="277">
        <v>64</v>
      </c>
      <c r="B76" s="136"/>
      <c r="C76" s="378"/>
      <c r="D76" s="133"/>
      <c r="E76" s="133"/>
      <c r="F76" s="134"/>
      <c r="G76" s="379"/>
      <c r="H76" s="155"/>
      <c r="I76" s="132">
        <v>0</v>
      </c>
      <c r="J76" s="388"/>
      <c r="K76" s="388"/>
      <c r="L76" s="380"/>
      <c r="M76" s="380"/>
      <c r="N76" s="310">
        <f>IF(H76="",0,VLOOKUP(H76,'Overview - Financial Statement'!$A$38:$B$52,2,FALSE))</f>
        <v>0</v>
      </c>
      <c r="O76" s="246">
        <f t="shared" si="9"/>
        <v>0</v>
      </c>
      <c r="P76" s="222">
        <f t="shared" si="16"/>
        <v>0</v>
      </c>
      <c r="R76" s="340"/>
      <c r="S76" s="354" t="s">
        <v>36</v>
      </c>
      <c r="T76" s="357"/>
      <c r="U76" s="381" t="str">
        <f t="shared" si="10"/>
        <v/>
      </c>
      <c r="V76" s="355" t="str">
        <f t="shared" si="11"/>
        <v/>
      </c>
      <c r="W76" s="381" t="str">
        <f t="shared" si="12"/>
        <v/>
      </c>
      <c r="X76" s="354" t="str">
        <f t="shared" si="17"/>
        <v/>
      </c>
      <c r="Y76" s="352" t="str">
        <f t="shared" si="18"/>
        <v/>
      </c>
      <c r="Z76" s="397">
        <f t="shared" si="13"/>
        <v>0</v>
      </c>
      <c r="AA76" s="397">
        <f t="shared" si="19"/>
        <v>0</v>
      </c>
      <c r="AB76" s="381" t="str">
        <f t="shared" si="20"/>
        <v>Not answered</v>
      </c>
      <c r="AC76" s="397">
        <f t="shared" si="14"/>
        <v>0</v>
      </c>
      <c r="AD76" s="397">
        <f t="shared" si="15"/>
        <v>0</v>
      </c>
      <c r="AE76" s="358">
        <v>0</v>
      </c>
      <c r="AF76" s="397">
        <f t="shared" si="21"/>
        <v>0</v>
      </c>
      <c r="AG76" s="397">
        <f t="shared" si="22"/>
        <v>0</v>
      </c>
      <c r="AH76" s="356">
        <f t="shared" si="23"/>
        <v>0</v>
      </c>
    </row>
    <row r="77" spans="1:34" x14ac:dyDescent="0.25">
      <c r="A77" s="277">
        <v>65</v>
      </c>
      <c r="B77" s="136"/>
      <c r="C77" s="378"/>
      <c r="D77" s="133"/>
      <c r="E77" s="133"/>
      <c r="F77" s="134"/>
      <c r="G77" s="379"/>
      <c r="H77" s="155"/>
      <c r="I77" s="132">
        <v>0</v>
      </c>
      <c r="J77" s="388"/>
      <c r="K77" s="388"/>
      <c r="L77" s="380"/>
      <c r="M77" s="380"/>
      <c r="N77" s="310">
        <f>IF(H77="",0,VLOOKUP(H77,'Overview - Financial Statement'!$A$38:$B$52,2,FALSE))</f>
        <v>0</v>
      </c>
      <c r="O77" s="246">
        <f t="shared" si="9"/>
        <v>0</v>
      </c>
      <c r="P77" s="222">
        <f t="shared" ref="P77:P108" si="24">IF(L77="YES",O77,0)</f>
        <v>0</v>
      </c>
      <c r="R77" s="340"/>
      <c r="S77" s="354" t="s">
        <v>36</v>
      </c>
      <c r="T77" s="357"/>
      <c r="U77" s="381" t="str">
        <f t="shared" si="10"/>
        <v/>
      </c>
      <c r="V77" s="355" t="str">
        <f t="shared" si="11"/>
        <v/>
      </c>
      <c r="W77" s="381" t="str">
        <f t="shared" si="12"/>
        <v/>
      </c>
      <c r="X77" s="354" t="str">
        <f t="shared" ref="X77:X108" si="25">IF(H77="","",H77)</f>
        <v/>
      </c>
      <c r="Y77" s="352" t="str">
        <f t="shared" ref="Y77:Y108" si="26">IF(H77="","",IF(HLOOKUP(H77,$T$4:$AH$5,2,FALSE)="",N77,IF(N77&lt;&gt;HLOOKUP(H77,$T$4:$AH$5,2,FALSE),HLOOKUP(H77,$T$4:$AH$5,2,FALSE),N77)))</f>
        <v/>
      </c>
      <c r="Z77" s="397">
        <f t="shared" si="13"/>
        <v>0</v>
      </c>
      <c r="AA77" s="397">
        <f t="shared" ref="AA77:AA108" si="27">IF(Z77=0,0,IF(Y77=1,0,Z77-O77))</f>
        <v>0</v>
      </c>
      <c r="AB77" s="381" t="str">
        <f t="shared" ref="AB77:AB108" si="28">IF(G77="","Not answered",IF(G77="No",Z77,0))</f>
        <v>Not answered</v>
      </c>
      <c r="AC77" s="397">
        <f t="shared" si="14"/>
        <v>0</v>
      </c>
      <c r="AD77" s="397">
        <f t="shared" si="15"/>
        <v>0</v>
      </c>
      <c r="AE77" s="358">
        <v>0</v>
      </c>
      <c r="AF77" s="397">
        <f t="shared" ref="AF77:AF108" si="29">IF(OR(S77="NO",AD77&gt;0,AE77&gt;0)*(AND(OR(L77="NO",L77=""))),SUM(AD77:AE77),0)</f>
        <v>0</v>
      </c>
      <c r="AG77" s="397">
        <f t="shared" ref="AG77:AG108" si="30">IF(OR(S77="NO",AD77&gt;0,AE77&gt;0)*(AND(OR(L77="YES"))),SUM(AD77:AE77),0)</f>
        <v>0</v>
      </c>
      <c r="AH77" s="356">
        <f t="shared" ref="AH77:AH108" si="31">IF(L77="YES",Z77,0)</f>
        <v>0</v>
      </c>
    </row>
    <row r="78" spans="1:34" x14ac:dyDescent="0.25">
      <c r="A78" s="277">
        <v>66</v>
      </c>
      <c r="B78" s="136"/>
      <c r="C78" s="378"/>
      <c r="D78" s="133"/>
      <c r="E78" s="133"/>
      <c r="F78" s="134"/>
      <c r="G78" s="379"/>
      <c r="H78" s="155"/>
      <c r="I78" s="132">
        <v>0</v>
      </c>
      <c r="J78" s="388"/>
      <c r="K78" s="388"/>
      <c r="L78" s="380"/>
      <c r="M78" s="380"/>
      <c r="N78" s="310">
        <f>IF(H78="",0,VLOOKUP(H78,'Overview - Financial Statement'!$A$38:$B$52,2,FALSE))</f>
        <v>0</v>
      </c>
      <c r="O78" s="246">
        <f t="shared" ref="O78:O141" si="32">IF(I78=0,0,I78/N78)</f>
        <v>0</v>
      </c>
      <c r="P78" s="222">
        <f t="shared" si="24"/>
        <v>0</v>
      </c>
      <c r="R78" s="340"/>
      <c r="S78" s="354" t="s">
        <v>36</v>
      </c>
      <c r="T78" s="357"/>
      <c r="U78" s="381" t="str">
        <f t="shared" ref="U78:U141" si="33">IF(O78=0,"",IF(F78="","CHECK DATES","OK"))</f>
        <v/>
      </c>
      <c r="V78" s="355" t="str">
        <f t="shared" ref="V78:V141" si="34">IF(F78="","",IF(F78-(J78)&lt;0,"a posteriori ?","OK"))</f>
        <v/>
      </c>
      <c r="W78" s="381" t="str">
        <f t="shared" ref="W78:W141" si="35">IF(O78=0,"",(IF(OR(J78&lt;=($F$4-1),J78&gt;=($H$4+1),K78&lt;=($F$4-1),K78&gt;=($H$4+1)),"CHECK DATES","OK")))</f>
        <v/>
      </c>
      <c r="X78" s="354" t="str">
        <f t="shared" si="25"/>
        <v/>
      </c>
      <c r="Y78" s="352" t="str">
        <f t="shared" si="26"/>
        <v/>
      </c>
      <c r="Z78" s="397">
        <f t="shared" ref="Z78:Z141" si="36">IF(N78=0,0,IF(Y78=1,O78,I78/Y78))</f>
        <v>0</v>
      </c>
      <c r="AA78" s="397">
        <f t="shared" si="27"/>
        <v>0</v>
      </c>
      <c r="AB78" s="381" t="str">
        <f t="shared" si="28"/>
        <v>Not answered</v>
      </c>
      <c r="AC78" s="397">
        <f t="shared" ref="AC78:AC141" si="37">IF(AB78="Not answered",Z78,"")</f>
        <v>0</v>
      </c>
      <c r="AD78" s="397">
        <f t="shared" ref="AD78:AD141" si="38">IF(OR(S78="NO",W78="CHECK DATES"),Z78,0)</f>
        <v>0</v>
      </c>
      <c r="AE78" s="358">
        <v>0</v>
      </c>
      <c r="AF78" s="397">
        <f t="shared" si="29"/>
        <v>0</v>
      </c>
      <c r="AG78" s="397">
        <f t="shared" si="30"/>
        <v>0</v>
      </c>
      <c r="AH78" s="356">
        <f t="shared" si="31"/>
        <v>0</v>
      </c>
    </row>
    <row r="79" spans="1:34" x14ac:dyDescent="0.25">
      <c r="A79" s="277">
        <v>67</v>
      </c>
      <c r="B79" s="136"/>
      <c r="C79" s="378"/>
      <c r="D79" s="133"/>
      <c r="E79" s="133"/>
      <c r="F79" s="134"/>
      <c r="G79" s="379"/>
      <c r="H79" s="155"/>
      <c r="I79" s="132">
        <v>0</v>
      </c>
      <c r="J79" s="388"/>
      <c r="K79" s="388"/>
      <c r="L79" s="380"/>
      <c r="M79" s="380"/>
      <c r="N79" s="310">
        <f>IF(H79="",0,VLOOKUP(H79,'Overview - Financial Statement'!$A$38:$B$52,2,FALSE))</f>
        <v>0</v>
      </c>
      <c r="O79" s="246">
        <f t="shared" si="32"/>
        <v>0</v>
      </c>
      <c r="P79" s="222">
        <f t="shared" si="24"/>
        <v>0</v>
      </c>
      <c r="R79" s="340"/>
      <c r="S79" s="354" t="s">
        <v>36</v>
      </c>
      <c r="T79" s="357"/>
      <c r="U79" s="381" t="str">
        <f t="shared" si="33"/>
        <v/>
      </c>
      <c r="V79" s="355" t="str">
        <f t="shared" si="34"/>
        <v/>
      </c>
      <c r="W79" s="381" t="str">
        <f t="shared" si="35"/>
        <v/>
      </c>
      <c r="X79" s="354" t="str">
        <f t="shared" si="25"/>
        <v/>
      </c>
      <c r="Y79" s="352" t="str">
        <f t="shared" si="26"/>
        <v/>
      </c>
      <c r="Z79" s="397">
        <f t="shared" si="36"/>
        <v>0</v>
      </c>
      <c r="AA79" s="397">
        <f t="shared" si="27"/>
        <v>0</v>
      </c>
      <c r="AB79" s="381" t="str">
        <f t="shared" si="28"/>
        <v>Not answered</v>
      </c>
      <c r="AC79" s="397">
        <f t="shared" si="37"/>
        <v>0</v>
      </c>
      <c r="AD79" s="397">
        <f t="shared" si="38"/>
        <v>0</v>
      </c>
      <c r="AE79" s="358">
        <v>0</v>
      </c>
      <c r="AF79" s="397">
        <f t="shared" si="29"/>
        <v>0</v>
      </c>
      <c r="AG79" s="397">
        <f t="shared" si="30"/>
        <v>0</v>
      </c>
      <c r="AH79" s="356">
        <f t="shared" si="31"/>
        <v>0</v>
      </c>
    </row>
    <row r="80" spans="1:34" x14ac:dyDescent="0.25">
      <c r="A80" s="277">
        <v>68</v>
      </c>
      <c r="B80" s="136"/>
      <c r="C80" s="378"/>
      <c r="D80" s="133"/>
      <c r="E80" s="133"/>
      <c r="F80" s="134"/>
      <c r="G80" s="379"/>
      <c r="H80" s="155"/>
      <c r="I80" s="132">
        <v>0</v>
      </c>
      <c r="J80" s="388"/>
      <c r="K80" s="388"/>
      <c r="L80" s="380"/>
      <c r="M80" s="380"/>
      <c r="N80" s="310">
        <f>IF(H80="",0,VLOOKUP(H80,'Overview - Financial Statement'!$A$38:$B$52,2,FALSE))</f>
        <v>0</v>
      </c>
      <c r="O80" s="246">
        <f t="shared" si="32"/>
        <v>0</v>
      </c>
      <c r="P80" s="222">
        <f t="shared" si="24"/>
        <v>0</v>
      </c>
      <c r="R80" s="340"/>
      <c r="S80" s="354" t="s">
        <v>36</v>
      </c>
      <c r="T80" s="357"/>
      <c r="U80" s="381" t="str">
        <f t="shared" si="33"/>
        <v/>
      </c>
      <c r="V80" s="355" t="str">
        <f t="shared" si="34"/>
        <v/>
      </c>
      <c r="W80" s="381" t="str">
        <f t="shared" si="35"/>
        <v/>
      </c>
      <c r="X80" s="354" t="str">
        <f t="shared" si="25"/>
        <v/>
      </c>
      <c r="Y80" s="352" t="str">
        <f t="shared" si="26"/>
        <v/>
      </c>
      <c r="Z80" s="397">
        <f t="shared" si="36"/>
        <v>0</v>
      </c>
      <c r="AA80" s="397">
        <f t="shared" si="27"/>
        <v>0</v>
      </c>
      <c r="AB80" s="381" t="str">
        <f t="shared" si="28"/>
        <v>Not answered</v>
      </c>
      <c r="AC80" s="397">
        <f t="shared" si="37"/>
        <v>0</v>
      </c>
      <c r="AD80" s="397">
        <f t="shared" si="38"/>
        <v>0</v>
      </c>
      <c r="AE80" s="358">
        <v>0</v>
      </c>
      <c r="AF80" s="397">
        <f t="shared" si="29"/>
        <v>0</v>
      </c>
      <c r="AG80" s="397">
        <f t="shared" si="30"/>
        <v>0</v>
      </c>
      <c r="AH80" s="356">
        <f t="shared" si="31"/>
        <v>0</v>
      </c>
    </row>
    <row r="81" spans="1:34" x14ac:dyDescent="0.25">
      <c r="A81" s="277">
        <v>69</v>
      </c>
      <c r="B81" s="136"/>
      <c r="C81" s="378"/>
      <c r="D81" s="133"/>
      <c r="E81" s="133"/>
      <c r="F81" s="134"/>
      <c r="G81" s="379"/>
      <c r="H81" s="155"/>
      <c r="I81" s="132">
        <v>0</v>
      </c>
      <c r="J81" s="388"/>
      <c r="K81" s="388"/>
      <c r="L81" s="380"/>
      <c r="M81" s="380"/>
      <c r="N81" s="310">
        <f>IF(H81="",0,VLOOKUP(H81,'Overview - Financial Statement'!$A$38:$B$52,2,FALSE))</f>
        <v>0</v>
      </c>
      <c r="O81" s="246">
        <f t="shared" si="32"/>
        <v>0</v>
      </c>
      <c r="P81" s="222">
        <f t="shared" si="24"/>
        <v>0</v>
      </c>
      <c r="R81" s="340"/>
      <c r="S81" s="354" t="s">
        <v>36</v>
      </c>
      <c r="T81" s="357"/>
      <c r="U81" s="381" t="str">
        <f t="shared" si="33"/>
        <v/>
      </c>
      <c r="V81" s="355" t="str">
        <f t="shared" si="34"/>
        <v/>
      </c>
      <c r="W81" s="381" t="str">
        <f t="shared" si="35"/>
        <v/>
      </c>
      <c r="X81" s="354" t="str">
        <f t="shared" si="25"/>
        <v/>
      </c>
      <c r="Y81" s="352" t="str">
        <f t="shared" si="26"/>
        <v/>
      </c>
      <c r="Z81" s="397">
        <f t="shared" si="36"/>
        <v>0</v>
      </c>
      <c r="AA81" s="397">
        <f t="shared" si="27"/>
        <v>0</v>
      </c>
      <c r="AB81" s="381" t="str">
        <f t="shared" si="28"/>
        <v>Not answered</v>
      </c>
      <c r="AC81" s="397">
        <f t="shared" si="37"/>
        <v>0</v>
      </c>
      <c r="AD81" s="397">
        <f t="shared" si="38"/>
        <v>0</v>
      </c>
      <c r="AE81" s="358">
        <v>0</v>
      </c>
      <c r="AF81" s="397">
        <f t="shared" si="29"/>
        <v>0</v>
      </c>
      <c r="AG81" s="397">
        <f t="shared" si="30"/>
        <v>0</v>
      </c>
      <c r="AH81" s="356">
        <f t="shared" si="31"/>
        <v>0</v>
      </c>
    </row>
    <row r="82" spans="1:34" x14ac:dyDescent="0.25">
      <c r="A82" s="277">
        <v>70</v>
      </c>
      <c r="B82" s="136"/>
      <c r="C82" s="378"/>
      <c r="D82" s="133"/>
      <c r="E82" s="133"/>
      <c r="F82" s="134"/>
      <c r="G82" s="379"/>
      <c r="H82" s="155"/>
      <c r="I82" s="132">
        <v>0</v>
      </c>
      <c r="J82" s="388"/>
      <c r="K82" s="388"/>
      <c r="L82" s="380"/>
      <c r="M82" s="380"/>
      <c r="N82" s="310">
        <f>IF(H82="",0,VLOOKUP(H82,'Overview - Financial Statement'!$A$38:$B$52,2,FALSE))</f>
        <v>0</v>
      </c>
      <c r="O82" s="246">
        <f t="shared" si="32"/>
        <v>0</v>
      </c>
      <c r="P82" s="222">
        <f t="shared" si="24"/>
        <v>0</v>
      </c>
      <c r="R82" s="340"/>
      <c r="S82" s="354" t="s">
        <v>36</v>
      </c>
      <c r="T82" s="357"/>
      <c r="U82" s="381" t="str">
        <f t="shared" si="33"/>
        <v/>
      </c>
      <c r="V82" s="355" t="str">
        <f t="shared" si="34"/>
        <v/>
      </c>
      <c r="W82" s="381" t="str">
        <f t="shared" si="35"/>
        <v/>
      </c>
      <c r="X82" s="354" t="str">
        <f t="shared" si="25"/>
        <v/>
      </c>
      <c r="Y82" s="352" t="str">
        <f t="shared" si="26"/>
        <v/>
      </c>
      <c r="Z82" s="397">
        <f t="shared" si="36"/>
        <v>0</v>
      </c>
      <c r="AA82" s="397">
        <f t="shared" si="27"/>
        <v>0</v>
      </c>
      <c r="AB82" s="381" t="str">
        <f t="shared" si="28"/>
        <v>Not answered</v>
      </c>
      <c r="AC82" s="397">
        <f t="shared" si="37"/>
        <v>0</v>
      </c>
      <c r="AD82" s="397">
        <f t="shared" si="38"/>
        <v>0</v>
      </c>
      <c r="AE82" s="358">
        <v>0</v>
      </c>
      <c r="AF82" s="397">
        <f t="shared" si="29"/>
        <v>0</v>
      </c>
      <c r="AG82" s="397">
        <f t="shared" si="30"/>
        <v>0</v>
      </c>
      <c r="AH82" s="356">
        <f t="shared" si="31"/>
        <v>0</v>
      </c>
    </row>
    <row r="83" spans="1:34" x14ac:dyDescent="0.25">
      <c r="A83" s="277">
        <v>71</v>
      </c>
      <c r="B83" s="136"/>
      <c r="C83" s="378"/>
      <c r="D83" s="133"/>
      <c r="E83" s="133"/>
      <c r="F83" s="134"/>
      <c r="G83" s="379"/>
      <c r="H83" s="155"/>
      <c r="I83" s="132">
        <v>0</v>
      </c>
      <c r="J83" s="388"/>
      <c r="K83" s="388"/>
      <c r="L83" s="380"/>
      <c r="M83" s="380"/>
      <c r="N83" s="310">
        <f>IF(H83="",0,VLOOKUP(H83,'Overview - Financial Statement'!$A$38:$B$52,2,FALSE))</f>
        <v>0</v>
      </c>
      <c r="O83" s="246">
        <f t="shared" si="32"/>
        <v>0</v>
      </c>
      <c r="P83" s="222">
        <f t="shared" si="24"/>
        <v>0</v>
      </c>
      <c r="R83" s="340"/>
      <c r="S83" s="354" t="s">
        <v>36</v>
      </c>
      <c r="T83" s="357"/>
      <c r="U83" s="381" t="str">
        <f t="shared" si="33"/>
        <v/>
      </c>
      <c r="V83" s="355" t="str">
        <f t="shared" si="34"/>
        <v/>
      </c>
      <c r="W83" s="381" t="str">
        <f t="shared" si="35"/>
        <v/>
      </c>
      <c r="X83" s="354" t="str">
        <f t="shared" si="25"/>
        <v/>
      </c>
      <c r="Y83" s="352" t="str">
        <f t="shared" si="26"/>
        <v/>
      </c>
      <c r="Z83" s="397">
        <f t="shared" si="36"/>
        <v>0</v>
      </c>
      <c r="AA83" s="397">
        <f t="shared" si="27"/>
        <v>0</v>
      </c>
      <c r="AB83" s="381" t="str">
        <f t="shared" si="28"/>
        <v>Not answered</v>
      </c>
      <c r="AC83" s="397">
        <f t="shared" si="37"/>
        <v>0</v>
      </c>
      <c r="AD83" s="397">
        <f t="shared" si="38"/>
        <v>0</v>
      </c>
      <c r="AE83" s="358">
        <v>0</v>
      </c>
      <c r="AF83" s="397">
        <f t="shared" si="29"/>
        <v>0</v>
      </c>
      <c r="AG83" s="397">
        <f t="shared" si="30"/>
        <v>0</v>
      </c>
      <c r="AH83" s="356">
        <f t="shared" si="31"/>
        <v>0</v>
      </c>
    </row>
    <row r="84" spans="1:34" x14ac:dyDescent="0.25">
      <c r="A84" s="277">
        <v>72</v>
      </c>
      <c r="B84" s="136"/>
      <c r="C84" s="378"/>
      <c r="D84" s="133"/>
      <c r="E84" s="133"/>
      <c r="F84" s="134"/>
      <c r="G84" s="379"/>
      <c r="H84" s="155"/>
      <c r="I84" s="132">
        <v>0</v>
      </c>
      <c r="J84" s="388"/>
      <c r="K84" s="388"/>
      <c r="L84" s="380"/>
      <c r="M84" s="380"/>
      <c r="N84" s="310">
        <f>IF(H84="",0,VLOOKUP(H84,'Overview - Financial Statement'!$A$38:$B$52,2,FALSE))</f>
        <v>0</v>
      </c>
      <c r="O84" s="246">
        <f t="shared" si="32"/>
        <v>0</v>
      </c>
      <c r="P84" s="222">
        <f t="shared" si="24"/>
        <v>0</v>
      </c>
      <c r="R84" s="340"/>
      <c r="S84" s="354" t="s">
        <v>36</v>
      </c>
      <c r="T84" s="357"/>
      <c r="U84" s="381" t="str">
        <f t="shared" si="33"/>
        <v/>
      </c>
      <c r="V84" s="355" t="str">
        <f t="shared" si="34"/>
        <v/>
      </c>
      <c r="W84" s="381" t="str">
        <f t="shared" si="35"/>
        <v/>
      </c>
      <c r="X84" s="354" t="str">
        <f t="shared" si="25"/>
        <v/>
      </c>
      <c r="Y84" s="352" t="str">
        <f t="shared" si="26"/>
        <v/>
      </c>
      <c r="Z84" s="397">
        <f t="shared" si="36"/>
        <v>0</v>
      </c>
      <c r="AA84" s="397">
        <f t="shared" si="27"/>
        <v>0</v>
      </c>
      <c r="AB84" s="381" t="str">
        <f t="shared" si="28"/>
        <v>Not answered</v>
      </c>
      <c r="AC84" s="397">
        <f t="shared" si="37"/>
        <v>0</v>
      </c>
      <c r="AD84" s="397">
        <f t="shared" si="38"/>
        <v>0</v>
      </c>
      <c r="AE84" s="358">
        <v>0</v>
      </c>
      <c r="AF84" s="397">
        <f t="shared" si="29"/>
        <v>0</v>
      </c>
      <c r="AG84" s="397">
        <f t="shared" si="30"/>
        <v>0</v>
      </c>
      <c r="AH84" s="356">
        <f t="shared" si="31"/>
        <v>0</v>
      </c>
    </row>
    <row r="85" spans="1:34" x14ac:dyDescent="0.25">
      <c r="A85" s="277">
        <v>73</v>
      </c>
      <c r="B85" s="136"/>
      <c r="C85" s="378"/>
      <c r="D85" s="133"/>
      <c r="E85" s="133"/>
      <c r="F85" s="134"/>
      <c r="G85" s="379"/>
      <c r="H85" s="155"/>
      <c r="I85" s="132">
        <v>0</v>
      </c>
      <c r="J85" s="388"/>
      <c r="K85" s="388"/>
      <c r="L85" s="380"/>
      <c r="M85" s="380"/>
      <c r="N85" s="310">
        <f>IF(H85="",0,VLOOKUP(H85,'Overview - Financial Statement'!$A$38:$B$52,2,FALSE))</f>
        <v>0</v>
      </c>
      <c r="O85" s="246">
        <f t="shared" si="32"/>
        <v>0</v>
      </c>
      <c r="P85" s="222">
        <f t="shared" si="24"/>
        <v>0</v>
      </c>
      <c r="R85" s="340"/>
      <c r="S85" s="354" t="s">
        <v>36</v>
      </c>
      <c r="T85" s="357"/>
      <c r="U85" s="381" t="str">
        <f t="shared" si="33"/>
        <v/>
      </c>
      <c r="V85" s="355" t="str">
        <f t="shared" si="34"/>
        <v/>
      </c>
      <c r="W85" s="381" t="str">
        <f t="shared" si="35"/>
        <v/>
      </c>
      <c r="X85" s="354" t="str">
        <f t="shared" si="25"/>
        <v/>
      </c>
      <c r="Y85" s="352" t="str">
        <f t="shared" si="26"/>
        <v/>
      </c>
      <c r="Z85" s="397">
        <f t="shared" si="36"/>
        <v>0</v>
      </c>
      <c r="AA85" s="397">
        <f t="shared" si="27"/>
        <v>0</v>
      </c>
      <c r="AB85" s="381" t="str">
        <f t="shared" si="28"/>
        <v>Not answered</v>
      </c>
      <c r="AC85" s="397">
        <f t="shared" si="37"/>
        <v>0</v>
      </c>
      <c r="AD85" s="397">
        <f t="shared" si="38"/>
        <v>0</v>
      </c>
      <c r="AE85" s="358">
        <v>0</v>
      </c>
      <c r="AF85" s="397">
        <f t="shared" si="29"/>
        <v>0</v>
      </c>
      <c r="AG85" s="397">
        <f t="shared" si="30"/>
        <v>0</v>
      </c>
      <c r="AH85" s="356">
        <f t="shared" si="31"/>
        <v>0</v>
      </c>
    </row>
    <row r="86" spans="1:34" x14ac:dyDescent="0.25">
      <c r="A86" s="277">
        <v>74</v>
      </c>
      <c r="B86" s="136"/>
      <c r="C86" s="378"/>
      <c r="D86" s="133"/>
      <c r="E86" s="133"/>
      <c r="F86" s="134"/>
      <c r="G86" s="379"/>
      <c r="H86" s="155"/>
      <c r="I86" s="132">
        <v>0</v>
      </c>
      <c r="J86" s="388"/>
      <c r="K86" s="388"/>
      <c r="L86" s="380"/>
      <c r="M86" s="380"/>
      <c r="N86" s="310">
        <f>IF(H86="",0,VLOOKUP(H86,'Overview - Financial Statement'!$A$38:$B$52,2,FALSE))</f>
        <v>0</v>
      </c>
      <c r="O86" s="246">
        <f t="shared" si="32"/>
        <v>0</v>
      </c>
      <c r="P86" s="222">
        <f t="shared" si="24"/>
        <v>0</v>
      </c>
      <c r="R86" s="340"/>
      <c r="S86" s="354" t="s">
        <v>36</v>
      </c>
      <c r="T86" s="357"/>
      <c r="U86" s="381" t="str">
        <f t="shared" si="33"/>
        <v/>
      </c>
      <c r="V86" s="355" t="str">
        <f t="shared" si="34"/>
        <v/>
      </c>
      <c r="W86" s="381" t="str">
        <f t="shared" si="35"/>
        <v/>
      </c>
      <c r="X86" s="354" t="str">
        <f t="shared" si="25"/>
        <v/>
      </c>
      <c r="Y86" s="352" t="str">
        <f t="shared" si="26"/>
        <v/>
      </c>
      <c r="Z86" s="397">
        <f t="shared" si="36"/>
        <v>0</v>
      </c>
      <c r="AA86" s="397">
        <f t="shared" si="27"/>
        <v>0</v>
      </c>
      <c r="AB86" s="381" t="str">
        <f t="shared" si="28"/>
        <v>Not answered</v>
      </c>
      <c r="AC86" s="397">
        <f t="shared" si="37"/>
        <v>0</v>
      </c>
      <c r="AD86" s="397">
        <f t="shared" si="38"/>
        <v>0</v>
      </c>
      <c r="AE86" s="358">
        <v>0</v>
      </c>
      <c r="AF86" s="397">
        <f t="shared" si="29"/>
        <v>0</v>
      </c>
      <c r="AG86" s="397">
        <f t="shared" si="30"/>
        <v>0</v>
      </c>
      <c r="AH86" s="356">
        <f t="shared" si="31"/>
        <v>0</v>
      </c>
    </row>
    <row r="87" spans="1:34" x14ac:dyDescent="0.25">
      <c r="A87" s="277">
        <v>75</v>
      </c>
      <c r="B87" s="136"/>
      <c r="C87" s="378"/>
      <c r="D87" s="133"/>
      <c r="E87" s="133"/>
      <c r="F87" s="134"/>
      <c r="G87" s="379"/>
      <c r="H87" s="155"/>
      <c r="I87" s="132">
        <v>0</v>
      </c>
      <c r="J87" s="388"/>
      <c r="K87" s="388"/>
      <c r="L87" s="380"/>
      <c r="M87" s="380"/>
      <c r="N87" s="310">
        <f>IF(H87="",0,VLOOKUP(H87,'Overview - Financial Statement'!$A$38:$B$52,2,FALSE))</f>
        <v>0</v>
      </c>
      <c r="O87" s="246">
        <f t="shared" si="32"/>
        <v>0</v>
      </c>
      <c r="P87" s="222">
        <f t="shared" si="24"/>
        <v>0</v>
      </c>
      <c r="R87" s="340"/>
      <c r="S87" s="354" t="s">
        <v>36</v>
      </c>
      <c r="T87" s="357"/>
      <c r="U87" s="381" t="str">
        <f t="shared" si="33"/>
        <v/>
      </c>
      <c r="V87" s="355" t="str">
        <f t="shared" si="34"/>
        <v/>
      </c>
      <c r="W87" s="381" t="str">
        <f t="shared" si="35"/>
        <v/>
      </c>
      <c r="X87" s="354" t="str">
        <f t="shared" si="25"/>
        <v/>
      </c>
      <c r="Y87" s="352" t="str">
        <f t="shared" si="26"/>
        <v/>
      </c>
      <c r="Z87" s="397">
        <f t="shared" si="36"/>
        <v>0</v>
      </c>
      <c r="AA87" s="397">
        <f t="shared" si="27"/>
        <v>0</v>
      </c>
      <c r="AB87" s="381" t="str">
        <f t="shared" si="28"/>
        <v>Not answered</v>
      </c>
      <c r="AC87" s="397">
        <f t="shared" si="37"/>
        <v>0</v>
      </c>
      <c r="AD87" s="397">
        <f t="shared" si="38"/>
        <v>0</v>
      </c>
      <c r="AE87" s="358">
        <v>0</v>
      </c>
      <c r="AF87" s="397">
        <f t="shared" si="29"/>
        <v>0</v>
      </c>
      <c r="AG87" s="397">
        <f t="shared" si="30"/>
        <v>0</v>
      </c>
      <c r="AH87" s="356">
        <f t="shared" si="31"/>
        <v>0</v>
      </c>
    </row>
    <row r="88" spans="1:34" x14ac:dyDescent="0.25">
      <c r="A88" s="277">
        <v>76</v>
      </c>
      <c r="B88" s="136"/>
      <c r="C88" s="378"/>
      <c r="D88" s="133"/>
      <c r="E88" s="133"/>
      <c r="F88" s="134"/>
      <c r="G88" s="379"/>
      <c r="H88" s="155"/>
      <c r="I88" s="132">
        <v>0</v>
      </c>
      <c r="J88" s="388"/>
      <c r="K88" s="388"/>
      <c r="L88" s="380"/>
      <c r="M88" s="380"/>
      <c r="N88" s="310">
        <f>IF(H88="",0,VLOOKUP(H88,'Overview - Financial Statement'!$A$38:$B$52,2,FALSE))</f>
        <v>0</v>
      </c>
      <c r="O88" s="246">
        <f t="shared" si="32"/>
        <v>0</v>
      </c>
      <c r="P88" s="222">
        <f t="shared" si="24"/>
        <v>0</v>
      </c>
      <c r="R88" s="340"/>
      <c r="S88" s="354" t="s">
        <v>36</v>
      </c>
      <c r="T88" s="357"/>
      <c r="U88" s="381" t="str">
        <f t="shared" si="33"/>
        <v/>
      </c>
      <c r="V88" s="355" t="str">
        <f t="shared" si="34"/>
        <v/>
      </c>
      <c r="W88" s="381" t="str">
        <f t="shared" si="35"/>
        <v/>
      </c>
      <c r="X88" s="354" t="str">
        <f t="shared" si="25"/>
        <v/>
      </c>
      <c r="Y88" s="352" t="str">
        <f t="shared" si="26"/>
        <v/>
      </c>
      <c r="Z88" s="397">
        <f t="shared" si="36"/>
        <v>0</v>
      </c>
      <c r="AA88" s="397">
        <f t="shared" si="27"/>
        <v>0</v>
      </c>
      <c r="AB88" s="381" t="str">
        <f t="shared" si="28"/>
        <v>Not answered</v>
      </c>
      <c r="AC88" s="397">
        <f t="shared" si="37"/>
        <v>0</v>
      </c>
      <c r="AD88" s="397">
        <f t="shared" si="38"/>
        <v>0</v>
      </c>
      <c r="AE88" s="358">
        <v>0</v>
      </c>
      <c r="AF88" s="397">
        <f t="shared" si="29"/>
        <v>0</v>
      </c>
      <c r="AG88" s="397">
        <f t="shared" si="30"/>
        <v>0</v>
      </c>
      <c r="AH88" s="356">
        <f t="shared" si="31"/>
        <v>0</v>
      </c>
    </row>
    <row r="89" spans="1:34" x14ac:dyDescent="0.25">
      <c r="A89" s="277">
        <v>77</v>
      </c>
      <c r="B89" s="136"/>
      <c r="C89" s="378"/>
      <c r="D89" s="133"/>
      <c r="E89" s="133"/>
      <c r="F89" s="134"/>
      <c r="G89" s="379"/>
      <c r="H89" s="155"/>
      <c r="I89" s="132">
        <v>0</v>
      </c>
      <c r="J89" s="388"/>
      <c r="K89" s="388"/>
      <c r="L89" s="380"/>
      <c r="M89" s="380"/>
      <c r="N89" s="310">
        <f>IF(H89="",0,VLOOKUP(H89,'Overview - Financial Statement'!$A$38:$B$52,2,FALSE))</f>
        <v>0</v>
      </c>
      <c r="O89" s="246">
        <f t="shared" si="32"/>
        <v>0</v>
      </c>
      <c r="P89" s="222">
        <f t="shared" si="24"/>
        <v>0</v>
      </c>
      <c r="R89" s="340"/>
      <c r="S89" s="354" t="s">
        <v>36</v>
      </c>
      <c r="T89" s="357"/>
      <c r="U89" s="381" t="str">
        <f t="shared" si="33"/>
        <v/>
      </c>
      <c r="V89" s="355" t="str">
        <f t="shared" si="34"/>
        <v/>
      </c>
      <c r="W89" s="381" t="str">
        <f t="shared" si="35"/>
        <v/>
      </c>
      <c r="X89" s="354" t="str">
        <f t="shared" si="25"/>
        <v/>
      </c>
      <c r="Y89" s="352" t="str">
        <f t="shared" si="26"/>
        <v/>
      </c>
      <c r="Z89" s="397">
        <f t="shared" si="36"/>
        <v>0</v>
      </c>
      <c r="AA89" s="397">
        <f t="shared" si="27"/>
        <v>0</v>
      </c>
      <c r="AB89" s="381" t="str">
        <f t="shared" si="28"/>
        <v>Not answered</v>
      </c>
      <c r="AC89" s="397">
        <f t="shared" si="37"/>
        <v>0</v>
      </c>
      <c r="AD89" s="397">
        <f t="shared" si="38"/>
        <v>0</v>
      </c>
      <c r="AE89" s="358">
        <v>0</v>
      </c>
      <c r="AF89" s="397">
        <f t="shared" si="29"/>
        <v>0</v>
      </c>
      <c r="AG89" s="397">
        <f t="shared" si="30"/>
        <v>0</v>
      </c>
      <c r="AH89" s="356">
        <f t="shared" si="31"/>
        <v>0</v>
      </c>
    </row>
    <row r="90" spans="1:34" x14ac:dyDescent="0.25">
      <c r="A90" s="277">
        <v>78</v>
      </c>
      <c r="B90" s="136"/>
      <c r="C90" s="378"/>
      <c r="D90" s="133"/>
      <c r="E90" s="133"/>
      <c r="F90" s="134"/>
      <c r="G90" s="379"/>
      <c r="H90" s="155"/>
      <c r="I90" s="132">
        <v>0</v>
      </c>
      <c r="J90" s="388"/>
      <c r="K90" s="388"/>
      <c r="L90" s="380"/>
      <c r="M90" s="380"/>
      <c r="N90" s="310">
        <f>IF(H90="",0,VLOOKUP(H90,'Overview - Financial Statement'!$A$38:$B$52,2,FALSE))</f>
        <v>0</v>
      </c>
      <c r="O90" s="246">
        <f t="shared" si="32"/>
        <v>0</v>
      </c>
      <c r="P90" s="222">
        <f t="shared" si="24"/>
        <v>0</v>
      </c>
      <c r="R90" s="340"/>
      <c r="S90" s="354" t="s">
        <v>36</v>
      </c>
      <c r="T90" s="357"/>
      <c r="U90" s="381" t="str">
        <f t="shared" si="33"/>
        <v/>
      </c>
      <c r="V90" s="355" t="str">
        <f t="shared" si="34"/>
        <v/>
      </c>
      <c r="W90" s="381" t="str">
        <f t="shared" si="35"/>
        <v/>
      </c>
      <c r="X90" s="354" t="str">
        <f t="shared" si="25"/>
        <v/>
      </c>
      <c r="Y90" s="352" t="str">
        <f t="shared" si="26"/>
        <v/>
      </c>
      <c r="Z90" s="397">
        <f t="shared" si="36"/>
        <v>0</v>
      </c>
      <c r="AA90" s="397">
        <f t="shared" si="27"/>
        <v>0</v>
      </c>
      <c r="AB90" s="381" t="str">
        <f t="shared" si="28"/>
        <v>Not answered</v>
      </c>
      <c r="AC90" s="397">
        <f t="shared" si="37"/>
        <v>0</v>
      </c>
      <c r="AD90" s="397">
        <f t="shared" si="38"/>
        <v>0</v>
      </c>
      <c r="AE90" s="358">
        <v>0</v>
      </c>
      <c r="AF90" s="397">
        <f t="shared" si="29"/>
        <v>0</v>
      </c>
      <c r="AG90" s="397">
        <f t="shared" si="30"/>
        <v>0</v>
      </c>
      <c r="AH90" s="356">
        <f t="shared" si="31"/>
        <v>0</v>
      </c>
    </row>
    <row r="91" spans="1:34" x14ac:dyDescent="0.25">
      <c r="A91" s="277">
        <v>79</v>
      </c>
      <c r="B91" s="136"/>
      <c r="C91" s="378"/>
      <c r="D91" s="133"/>
      <c r="E91" s="133"/>
      <c r="F91" s="134"/>
      <c r="G91" s="379"/>
      <c r="H91" s="155"/>
      <c r="I91" s="132">
        <v>0</v>
      </c>
      <c r="J91" s="388"/>
      <c r="K91" s="388"/>
      <c r="L91" s="380"/>
      <c r="M91" s="380"/>
      <c r="N91" s="310">
        <f>IF(H91="",0,VLOOKUP(H91,'Overview - Financial Statement'!$A$38:$B$52,2,FALSE))</f>
        <v>0</v>
      </c>
      <c r="O91" s="246">
        <f t="shared" si="32"/>
        <v>0</v>
      </c>
      <c r="P91" s="222">
        <f t="shared" si="24"/>
        <v>0</v>
      </c>
      <c r="R91" s="340"/>
      <c r="S91" s="354" t="s">
        <v>36</v>
      </c>
      <c r="T91" s="357"/>
      <c r="U91" s="381" t="str">
        <f t="shared" si="33"/>
        <v/>
      </c>
      <c r="V91" s="355" t="str">
        <f t="shared" si="34"/>
        <v/>
      </c>
      <c r="W91" s="381" t="str">
        <f t="shared" si="35"/>
        <v/>
      </c>
      <c r="X91" s="354" t="str">
        <f t="shared" si="25"/>
        <v/>
      </c>
      <c r="Y91" s="352" t="str">
        <f t="shared" si="26"/>
        <v/>
      </c>
      <c r="Z91" s="397">
        <f t="shared" si="36"/>
        <v>0</v>
      </c>
      <c r="AA91" s="397">
        <f t="shared" si="27"/>
        <v>0</v>
      </c>
      <c r="AB91" s="381" t="str">
        <f t="shared" si="28"/>
        <v>Not answered</v>
      </c>
      <c r="AC91" s="397">
        <f t="shared" si="37"/>
        <v>0</v>
      </c>
      <c r="AD91" s="397">
        <f t="shared" si="38"/>
        <v>0</v>
      </c>
      <c r="AE91" s="358">
        <v>0</v>
      </c>
      <c r="AF91" s="397">
        <f t="shared" si="29"/>
        <v>0</v>
      </c>
      <c r="AG91" s="397">
        <f t="shared" si="30"/>
        <v>0</v>
      </c>
      <c r="AH91" s="356">
        <f t="shared" si="31"/>
        <v>0</v>
      </c>
    </row>
    <row r="92" spans="1:34" x14ac:dyDescent="0.25">
      <c r="A92" s="277">
        <v>80</v>
      </c>
      <c r="B92" s="136"/>
      <c r="C92" s="378"/>
      <c r="D92" s="133"/>
      <c r="E92" s="133"/>
      <c r="F92" s="134"/>
      <c r="G92" s="379"/>
      <c r="H92" s="155"/>
      <c r="I92" s="132">
        <v>0</v>
      </c>
      <c r="J92" s="388"/>
      <c r="K92" s="388"/>
      <c r="L92" s="380"/>
      <c r="M92" s="380"/>
      <c r="N92" s="310">
        <f>IF(H92="",0,VLOOKUP(H92,'Overview - Financial Statement'!$A$38:$B$52,2,FALSE))</f>
        <v>0</v>
      </c>
      <c r="O92" s="246">
        <f t="shared" si="32"/>
        <v>0</v>
      </c>
      <c r="P92" s="222">
        <f t="shared" si="24"/>
        <v>0</v>
      </c>
      <c r="R92" s="340"/>
      <c r="S92" s="354" t="s">
        <v>36</v>
      </c>
      <c r="T92" s="357"/>
      <c r="U92" s="381" t="str">
        <f t="shared" si="33"/>
        <v/>
      </c>
      <c r="V92" s="355" t="str">
        <f t="shared" si="34"/>
        <v/>
      </c>
      <c r="W92" s="381" t="str">
        <f t="shared" si="35"/>
        <v/>
      </c>
      <c r="X92" s="354" t="str">
        <f t="shared" si="25"/>
        <v/>
      </c>
      <c r="Y92" s="352" t="str">
        <f t="shared" si="26"/>
        <v/>
      </c>
      <c r="Z92" s="397">
        <f t="shared" si="36"/>
        <v>0</v>
      </c>
      <c r="AA92" s="397">
        <f t="shared" si="27"/>
        <v>0</v>
      </c>
      <c r="AB92" s="381" t="str">
        <f t="shared" si="28"/>
        <v>Not answered</v>
      </c>
      <c r="AC92" s="397">
        <f t="shared" si="37"/>
        <v>0</v>
      </c>
      <c r="AD92" s="397">
        <f t="shared" si="38"/>
        <v>0</v>
      </c>
      <c r="AE92" s="358">
        <v>0</v>
      </c>
      <c r="AF92" s="397">
        <f t="shared" si="29"/>
        <v>0</v>
      </c>
      <c r="AG92" s="397">
        <f t="shared" si="30"/>
        <v>0</v>
      </c>
      <c r="AH92" s="356">
        <f t="shared" si="31"/>
        <v>0</v>
      </c>
    </row>
    <row r="93" spans="1:34" x14ac:dyDescent="0.25">
      <c r="A93" s="277">
        <v>81</v>
      </c>
      <c r="B93" s="136"/>
      <c r="C93" s="378"/>
      <c r="D93" s="133"/>
      <c r="E93" s="133"/>
      <c r="F93" s="134"/>
      <c r="G93" s="379"/>
      <c r="H93" s="155"/>
      <c r="I93" s="132">
        <v>0</v>
      </c>
      <c r="J93" s="388"/>
      <c r="K93" s="388"/>
      <c r="L93" s="380"/>
      <c r="M93" s="380"/>
      <c r="N93" s="310">
        <f>IF(H93="",0,VLOOKUP(H93,'Overview - Financial Statement'!$A$38:$B$52,2,FALSE))</f>
        <v>0</v>
      </c>
      <c r="O93" s="246">
        <f t="shared" si="32"/>
        <v>0</v>
      </c>
      <c r="P93" s="222">
        <f t="shared" si="24"/>
        <v>0</v>
      </c>
      <c r="R93" s="340"/>
      <c r="S93" s="354" t="s">
        <v>36</v>
      </c>
      <c r="T93" s="357"/>
      <c r="U93" s="381" t="str">
        <f t="shared" si="33"/>
        <v/>
      </c>
      <c r="V93" s="355" t="str">
        <f t="shared" si="34"/>
        <v/>
      </c>
      <c r="W93" s="381" t="str">
        <f t="shared" si="35"/>
        <v/>
      </c>
      <c r="X93" s="354" t="str">
        <f t="shared" si="25"/>
        <v/>
      </c>
      <c r="Y93" s="352" t="str">
        <f t="shared" si="26"/>
        <v/>
      </c>
      <c r="Z93" s="397">
        <f t="shared" si="36"/>
        <v>0</v>
      </c>
      <c r="AA93" s="397">
        <f t="shared" si="27"/>
        <v>0</v>
      </c>
      <c r="AB93" s="381" t="str">
        <f t="shared" si="28"/>
        <v>Not answered</v>
      </c>
      <c r="AC93" s="397">
        <f t="shared" si="37"/>
        <v>0</v>
      </c>
      <c r="AD93" s="397">
        <f t="shared" si="38"/>
        <v>0</v>
      </c>
      <c r="AE93" s="358">
        <v>0</v>
      </c>
      <c r="AF93" s="397">
        <f t="shared" si="29"/>
        <v>0</v>
      </c>
      <c r="AG93" s="397">
        <f t="shared" si="30"/>
        <v>0</v>
      </c>
      <c r="AH93" s="356">
        <f t="shared" si="31"/>
        <v>0</v>
      </c>
    </row>
    <row r="94" spans="1:34" x14ac:dyDescent="0.25">
      <c r="A94" s="277">
        <v>82</v>
      </c>
      <c r="B94" s="136"/>
      <c r="C94" s="378"/>
      <c r="D94" s="133"/>
      <c r="E94" s="133"/>
      <c r="F94" s="134"/>
      <c r="G94" s="379"/>
      <c r="H94" s="155"/>
      <c r="I94" s="132">
        <v>0</v>
      </c>
      <c r="J94" s="388"/>
      <c r="K94" s="388"/>
      <c r="L94" s="380"/>
      <c r="M94" s="380"/>
      <c r="N94" s="310">
        <f>IF(H94="",0,VLOOKUP(H94,'Overview - Financial Statement'!$A$38:$B$52,2,FALSE))</f>
        <v>0</v>
      </c>
      <c r="O94" s="246">
        <f t="shared" si="32"/>
        <v>0</v>
      </c>
      <c r="P94" s="222">
        <f t="shared" si="24"/>
        <v>0</v>
      </c>
      <c r="R94" s="340"/>
      <c r="S94" s="354" t="s">
        <v>36</v>
      </c>
      <c r="T94" s="357"/>
      <c r="U94" s="381" t="str">
        <f t="shared" si="33"/>
        <v/>
      </c>
      <c r="V94" s="355" t="str">
        <f t="shared" si="34"/>
        <v/>
      </c>
      <c r="W94" s="381" t="str">
        <f t="shared" si="35"/>
        <v/>
      </c>
      <c r="X94" s="354" t="str">
        <f t="shared" si="25"/>
        <v/>
      </c>
      <c r="Y94" s="352" t="str">
        <f t="shared" si="26"/>
        <v/>
      </c>
      <c r="Z94" s="397">
        <f t="shared" si="36"/>
        <v>0</v>
      </c>
      <c r="AA94" s="397">
        <f t="shared" si="27"/>
        <v>0</v>
      </c>
      <c r="AB94" s="381" t="str">
        <f t="shared" si="28"/>
        <v>Not answered</v>
      </c>
      <c r="AC94" s="397">
        <f t="shared" si="37"/>
        <v>0</v>
      </c>
      <c r="AD94" s="397">
        <f t="shared" si="38"/>
        <v>0</v>
      </c>
      <c r="AE94" s="358">
        <v>0</v>
      </c>
      <c r="AF94" s="397">
        <f t="shared" si="29"/>
        <v>0</v>
      </c>
      <c r="AG94" s="397">
        <f t="shared" si="30"/>
        <v>0</v>
      </c>
      <c r="AH94" s="356">
        <f t="shared" si="31"/>
        <v>0</v>
      </c>
    </row>
    <row r="95" spans="1:34" x14ac:dyDescent="0.25">
      <c r="A95" s="277">
        <v>83</v>
      </c>
      <c r="B95" s="136"/>
      <c r="C95" s="378"/>
      <c r="D95" s="133"/>
      <c r="E95" s="133"/>
      <c r="F95" s="134"/>
      <c r="G95" s="379"/>
      <c r="H95" s="155"/>
      <c r="I95" s="132">
        <v>0</v>
      </c>
      <c r="J95" s="388"/>
      <c r="K95" s="388"/>
      <c r="L95" s="380"/>
      <c r="M95" s="380"/>
      <c r="N95" s="310">
        <f>IF(H95="",0,VLOOKUP(H95,'Overview - Financial Statement'!$A$38:$B$52,2,FALSE))</f>
        <v>0</v>
      </c>
      <c r="O95" s="246">
        <f t="shared" si="32"/>
        <v>0</v>
      </c>
      <c r="P95" s="222">
        <f t="shared" si="24"/>
        <v>0</v>
      </c>
      <c r="R95" s="340"/>
      <c r="S95" s="354" t="s">
        <v>36</v>
      </c>
      <c r="T95" s="357"/>
      <c r="U95" s="381" t="str">
        <f t="shared" si="33"/>
        <v/>
      </c>
      <c r="V95" s="355" t="str">
        <f t="shared" si="34"/>
        <v/>
      </c>
      <c r="W95" s="381" t="str">
        <f t="shared" si="35"/>
        <v/>
      </c>
      <c r="X95" s="354" t="str">
        <f t="shared" si="25"/>
        <v/>
      </c>
      <c r="Y95" s="352" t="str">
        <f t="shared" si="26"/>
        <v/>
      </c>
      <c r="Z95" s="397">
        <f t="shared" si="36"/>
        <v>0</v>
      </c>
      <c r="AA95" s="397">
        <f t="shared" si="27"/>
        <v>0</v>
      </c>
      <c r="AB95" s="381" t="str">
        <f t="shared" si="28"/>
        <v>Not answered</v>
      </c>
      <c r="AC95" s="397">
        <f t="shared" si="37"/>
        <v>0</v>
      </c>
      <c r="AD95" s="397">
        <f t="shared" si="38"/>
        <v>0</v>
      </c>
      <c r="AE95" s="358">
        <v>0</v>
      </c>
      <c r="AF95" s="397">
        <f t="shared" si="29"/>
        <v>0</v>
      </c>
      <c r="AG95" s="397">
        <f t="shared" si="30"/>
        <v>0</v>
      </c>
      <c r="AH95" s="356">
        <f t="shared" si="31"/>
        <v>0</v>
      </c>
    </row>
    <row r="96" spans="1:34" x14ac:dyDescent="0.25">
      <c r="A96" s="277">
        <v>84</v>
      </c>
      <c r="B96" s="136"/>
      <c r="C96" s="378"/>
      <c r="D96" s="133"/>
      <c r="E96" s="133"/>
      <c r="F96" s="134"/>
      <c r="G96" s="379"/>
      <c r="H96" s="155"/>
      <c r="I96" s="132">
        <v>0</v>
      </c>
      <c r="J96" s="388"/>
      <c r="K96" s="388"/>
      <c r="L96" s="380"/>
      <c r="M96" s="380"/>
      <c r="N96" s="310">
        <f>IF(H96="",0,VLOOKUP(H96,'Overview - Financial Statement'!$A$38:$B$52,2,FALSE))</f>
        <v>0</v>
      </c>
      <c r="O96" s="246">
        <f t="shared" si="32"/>
        <v>0</v>
      </c>
      <c r="P96" s="222">
        <f t="shared" si="24"/>
        <v>0</v>
      </c>
      <c r="R96" s="340"/>
      <c r="S96" s="354" t="s">
        <v>36</v>
      </c>
      <c r="T96" s="357"/>
      <c r="U96" s="381" t="str">
        <f t="shared" si="33"/>
        <v/>
      </c>
      <c r="V96" s="355" t="str">
        <f t="shared" si="34"/>
        <v/>
      </c>
      <c r="W96" s="381" t="str">
        <f t="shared" si="35"/>
        <v/>
      </c>
      <c r="X96" s="354" t="str">
        <f t="shared" si="25"/>
        <v/>
      </c>
      <c r="Y96" s="352" t="str">
        <f t="shared" si="26"/>
        <v/>
      </c>
      <c r="Z96" s="397">
        <f t="shared" si="36"/>
        <v>0</v>
      </c>
      <c r="AA96" s="397">
        <f t="shared" si="27"/>
        <v>0</v>
      </c>
      <c r="AB96" s="381" t="str">
        <f t="shared" si="28"/>
        <v>Not answered</v>
      </c>
      <c r="AC96" s="397">
        <f t="shared" si="37"/>
        <v>0</v>
      </c>
      <c r="AD96" s="397">
        <f t="shared" si="38"/>
        <v>0</v>
      </c>
      <c r="AE96" s="358">
        <v>0</v>
      </c>
      <c r="AF96" s="397">
        <f t="shared" si="29"/>
        <v>0</v>
      </c>
      <c r="AG96" s="397">
        <f t="shared" si="30"/>
        <v>0</v>
      </c>
      <c r="AH96" s="356">
        <f t="shared" si="31"/>
        <v>0</v>
      </c>
    </row>
    <row r="97" spans="1:34" x14ac:dyDescent="0.25">
      <c r="A97" s="277">
        <v>85</v>
      </c>
      <c r="B97" s="136"/>
      <c r="C97" s="378"/>
      <c r="D97" s="133"/>
      <c r="E97" s="133"/>
      <c r="F97" s="134"/>
      <c r="G97" s="379"/>
      <c r="H97" s="155"/>
      <c r="I97" s="132">
        <v>0</v>
      </c>
      <c r="J97" s="388"/>
      <c r="K97" s="388"/>
      <c r="L97" s="380"/>
      <c r="M97" s="380"/>
      <c r="N97" s="310">
        <f>IF(H97="",0,VLOOKUP(H97,'Overview - Financial Statement'!$A$38:$B$52,2,FALSE))</f>
        <v>0</v>
      </c>
      <c r="O97" s="246">
        <f t="shared" si="32"/>
        <v>0</v>
      </c>
      <c r="P97" s="222">
        <f t="shared" si="24"/>
        <v>0</v>
      </c>
      <c r="R97" s="340"/>
      <c r="S97" s="354" t="s">
        <v>36</v>
      </c>
      <c r="T97" s="357"/>
      <c r="U97" s="381" t="str">
        <f t="shared" si="33"/>
        <v/>
      </c>
      <c r="V97" s="355" t="str">
        <f t="shared" si="34"/>
        <v/>
      </c>
      <c r="W97" s="381" t="str">
        <f t="shared" si="35"/>
        <v/>
      </c>
      <c r="X97" s="354" t="str">
        <f t="shared" si="25"/>
        <v/>
      </c>
      <c r="Y97" s="352" t="str">
        <f t="shared" si="26"/>
        <v/>
      </c>
      <c r="Z97" s="397">
        <f t="shared" si="36"/>
        <v>0</v>
      </c>
      <c r="AA97" s="397">
        <f t="shared" si="27"/>
        <v>0</v>
      </c>
      <c r="AB97" s="381" t="str">
        <f t="shared" si="28"/>
        <v>Not answered</v>
      </c>
      <c r="AC97" s="397">
        <f t="shared" si="37"/>
        <v>0</v>
      </c>
      <c r="AD97" s="397">
        <f t="shared" si="38"/>
        <v>0</v>
      </c>
      <c r="AE97" s="358">
        <v>0</v>
      </c>
      <c r="AF97" s="397">
        <f t="shared" si="29"/>
        <v>0</v>
      </c>
      <c r="AG97" s="397">
        <f t="shared" si="30"/>
        <v>0</v>
      </c>
      <c r="AH97" s="356">
        <f t="shared" si="31"/>
        <v>0</v>
      </c>
    </row>
    <row r="98" spans="1:34" x14ac:dyDescent="0.25">
      <c r="A98" s="277">
        <v>86</v>
      </c>
      <c r="B98" s="136"/>
      <c r="C98" s="378"/>
      <c r="D98" s="133"/>
      <c r="E98" s="133"/>
      <c r="F98" s="134"/>
      <c r="G98" s="379"/>
      <c r="H98" s="155"/>
      <c r="I98" s="132">
        <v>0</v>
      </c>
      <c r="J98" s="388"/>
      <c r="K98" s="388"/>
      <c r="L98" s="380"/>
      <c r="M98" s="380"/>
      <c r="N98" s="310">
        <f>IF(H98="",0,VLOOKUP(H98,'Overview - Financial Statement'!$A$38:$B$52,2,FALSE))</f>
        <v>0</v>
      </c>
      <c r="O98" s="246">
        <f t="shared" si="32"/>
        <v>0</v>
      </c>
      <c r="P98" s="222">
        <f t="shared" si="24"/>
        <v>0</v>
      </c>
      <c r="R98" s="340"/>
      <c r="S98" s="354" t="s">
        <v>36</v>
      </c>
      <c r="T98" s="357"/>
      <c r="U98" s="381" t="str">
        <f t="shared" si="33"/>
        <v/>
      </c>
      <c r="V98" s="355" t="str">
        <f t="shared" si="34"/>
        <v/>
      </c>
      <c r="W98" s="381" t="str">
        <f t="shared" si="35"/>
        <v/>
      </c>
      <c r="X98" s="354" t="str">
        <f t="shared" si="25"/>
        <v/>
      </c>
      <c r="Y98" s="352" t="str">
        <f t="shared" si="26"/>
        <v/>
      </c>
      <c r="Z98" s="397">
        <f t="shared" si="36"/>
        <v>0</v>
      </c>
      <c r="AA98" s="397">
        <f t="shared" si="27"/>
        <v>0</v>
      </c>
      <c r="AB98" s="381" t="str">
        <f t="shared" si="28"/>
        <v>Not answered</v>
      </c>
      <c r="AC98" s="397">
        <f t="shared" si="37"/>
        <v>0</v>
      </c>
      <c r="AD98" s="397">
        <f t="shared" si="38"/>
        <v>0</v>
      </c>
      <c r="AE98" s="358">
        <v>0</v>
      </c>
      <c r="AF98" s="397">
        <f t="shared" si="29"/>
        <v>0</v>
      </c>
      <c r="AG98" s="397">
        <f t="shared" si="30"/>
        <v>0</v>
      </c>
      <c r="AH98" s="356">
        <f t="shared" si="31"/>
        <v>0</v>
      </c>
    </row>
    <row r="99" spans="1:34" x14ac:dyDescent="0.25">
      <c r="A99" s="277">
        <v>87</v>
      </c>
      <c r="B99" s="136"/>
      <c r="C99" s="378"/>
      <c r="D99" s="133"/>
      <c r="E99" s="133"/>
      <c r="F99" s="134"/>
      <c r="G99" s="379"/>
      <c r="H99" s="155"/>
      <c r="I99" s="132">
        <v>0</v>
      </c>
      <c r="J99" s="388"/>
      <c r="K99" s="388"/>
      <c r="L99" s="380"/>
      <c r="M99" s="380"/>
      <c r="N99" s="310">
        <f>IF(H99="",0,VLOOKUP(H99,'Overview - Financial Statement'!$A$38:$B$52,2,FALSE))</f>
        <v>0</v>
      </c>
      <c r="O99" s="246">
        <f t="shared" si="32"/>
        <v>0</v>
      </c>
      <c r="P99" s="222">
        <f t="shared" si="24"/>
        <v>0</v>
      </c>
      <c r="R99" s="340"/>
      <c r="S99" s="354" t="s">
        <v>36</v>
      </c>
      <c r="T99" s="357"/>
      <c r="U99" s="381" t="str">
        <f t="shared" si="33"/>
        <v/>
      </c>
      <c r="V99" s="355" t="str">
        <f t="shared" si="34"/>
        <v/>
      </c>
      <c r="W99" s="381" t="str">
        <f t="shared" si="35"/>
        <v/>
      </c>
      <c r="X99" s="354" t="str">
        <f t="shared" si="25"/>
        <v/>
      </c>
      <c r="Y99" s="352" t="str">
        <f t="shared" si="26"/>
        <v/>
      </c>
      <c r="Z99" s="397">
        <f t="shared" si="36"/>
        <v>0</v>
      </c>
      <c r="AA99" s="397">
        <f t="shared" si="27"/>
        <v>0</v>
      </c>
      <c r="AB99" s="381" t="str">
        <f t="shared" si="28"/>
        <v>Not answered</v>
      </c>
      <c r="AC99" s="397">
        <f t="shared" si="37"/>
        <v>0</v>
      </c>
      <c r="AD99" s="397">
        <f t="shared" si="38"/>
        <v>0</v>
      </c>
      <c r="AE99" s="358">
        <v>0</v>
      </c>
      <c r="AF99" s="397">
        <f t="shared" si="29"/>
        <v>0</v>
      </c>
      <c r="AG99" s="397">
        <f t="shared" si="30"/>
        <v>0</v>
      </c>
      <c r="AH99" s="356">
        <f t="shared" si="31"/>
        <v>0</v>
      </c>
    </row>
    <row r="100" spans="1:34" x14ac:dyDescent="0.25">
      <c r="A100" s="277">
        <v>88</v>
      </c>
      <c r="B100" s="136"/>
      <c r="C100" s="378"/>
      <c r="D100" s="133"/>
      <c r="E100" s="133"/>
      <c r="F100" s="134"/>
      <c r="G100" s="379"/>
      <c r="H100" s="155"/>
      <c r="I100" s="132">
        <v>0</v>
      </c>
      <c r="J100" s="388"/>
      <c r="K100" s="388"/>
      <c r="L100" s="380"/>
      <c r="M100" s="380"/>
      <c r="N100" s="310">
        <f>IF(H100="",0,VLOOKUP(H100,'Overview - Financial Statement'!$A$38:$B$52,2,FALSE))</f>
        <v>0</v>
      </c>
      <c r="O100" s="246">
        <f t="shared" si="32"/>
        <v>0</v>
      </c>
      <c r="P100" s="222">
        <f t="shared" si="24"/>
        <v>0</v>
      </c>
      <c r="R100" s="340"/>
      <c r="S100" s="354" t="s">
        <v>36</v>
      </c>
      <c r="T100" s="357"/>
      <c r="U100" s="381" t="str">
        <f t="shared" si="33"/>
        <v/>
      </c>
      <c r="V100" s="355" t="str">
        <f t="shared" si="34"/>
        <v/>
      </c>
      <c r="W100" s="381" t="str">
        <f t="shared" si="35"/>
        <v/>
      </c>
      <c r="X100" s="354" t="str">
        <f t="shared" si="25"/>
        <v/>
      </c>
      <c r="Y100" s="352" t="str">
        <f t="shared" si="26"/>
        <v/>
      </c>
      <c r="Z100" s="397">
        <f t="shared" si="36"/>
        <v>0</v>
      </c>
      <c r="AA100" s="397">
        <f t="shared" si="27"/>
        <v>0</v>
      </c>
      <c r="AB100" s="381" t="str">
        <f t="shared" si="28"/>
        <v>Not answered</v>
      </c>
      <c r="AC100" s="397">
        <f t="shared" si="37"/>
        <v>0</v>
      </c>
      <c r="AD100" s="397">
        <f t="shared" si="38"/>
        <v>0</v>
      </c>
      <c r="AE100" s="358">
        <v>0</v>
      </c>
      <c r="AF100" s="397">
        <f t="shared" si="29"/>
        <v>0</v>
      </c>
      <c r="AG100" s="397">
        <f t="shared" si="30"/>
        <v>0</v>
      </c>
      <c r="AH100" s="356">
        <f t="shared" si="31"/>
        <v>0</v>
      </c>
    </row>
    <row r="101" spans="1:34" x14ac:dyDescent="0.25">
      <c r="A101" s="277">
        <v>89</v>
      </c>
      <c r="B101" s="136"/>
      <c r="C101" s="378"/>
      <c r="D101" s="133"/>
      <c r="E101" s="133"/>
      <c r="F101" s="134"/>
      <c r="G101" s="379"/>
      <c r="H101" s="155"/>
      <c r="I101" s="132">
        <v>0</v>
      </c>
      <c r="J101" s="388"/>
      <c r="K101" s="388"/>
      <c r="L101" s="380"/>
      <c r="M101" s="380"/>
      <c r="N101" s="310">
        <f>IF(H101="",0,VLOOKUP(H101,'Overview - Financial Statement'!$A$38:$B$52,2,FALSE))</f>
        <v>0</v>
      </c>
      <c r="O101" s="246">
        <f t="shared" si="32"/>
        <v>0</v>
      </c>
      <c r="P101" s="222">
        <f t="shared" si="24"/>
        <v>0</v>
      </c>
      <c r="R101" s="340"/>
      <c r="S101" s="354" t="s">
        <v>36</v>
      </c>
      <c r="T101" s="357"/>
      <c r="U101" s="381" t="str">
        <f t="shared" si="33"/>
        <v/>
      </c>
      <c r="V101" s="355" t="str">
        <f t="shared" si="34"/>
        <v/>
      </c>
      <c r="W101" s="381" t="str">
        <f t="shared" si="35"/>
        <v/>
      </c>
      <c r="X101" s="354" t="str">
        <f t="shared" si="25"/>
        <v/>
      </c>
      <c r="Y101" s="352" t="str">
        <f t="shared" si="26"/>
        <v/>
      </c>
      <c r="Z101" s="397">
        <f t="shared" si="36"/>
        <v>0</v>
      </c>
      <c r="AA101" s="397">
        <f t="shared" si="27"/>
        <v>0</v>
      </c>
      <c r="AB101" s="381" t="str">
        <f t="shared" si="28"/>
        <v>Not answered</v>
      </c>
      <c r="AC101" s="397">
        <f t="shared" si="37"/>
        <v>0</v>
      </c>
      <c r="AD101" s="397">
        <f t="shared" si="38"/>
        <v>0</v>
      </c>
      <c r="AE101" s="358">
        <v>0</v>
      </c>
      <c r="AF101" s="397">
        <f t="shared" si="29"/>
        <v>0</v>
      </c>
      <c r="AG101" s="397">
        <f t="shared" si="30"/>
        <v>0</v>
      </c>
      <c r="AH101" s="356">
        <f t="shared" si="31"/>
        <v>0</v>
      </c>
    </row>
    <row r="102" spans="1:34" x14ac:dyDescent="0.25">
      <c r="A102" s="277">
        <v>90</v>
      </c>
      <c r="B102" s="136"/>
      <c r="C102" s="378"/>
      <c r="D102" s="133"/>
      <c r="E102" s="133"/>
      <c r="F102" s="134"/>
      <c r="G102" s="379"/>
      <c r="H102" s="155"/>
      <c r="I102" s="132">
        <v>0</v>
      </c>
      <c r="J102" s="388"/>
      <c r="K102" s="388"/>
      <c r="L102" s="380"/>
      <c r="M102" s="380"/>
      <c r="N102" s="310">
        <f>IF(H102="",0,VLOOKUP(H102,'Overview - Financial Statement'!$A$38:$B$52,2,FALSE))</f>
        <v>0</v>
      </c>
      <c r="O102" s="246">
        <f t="shared" si="32"/>
        <v>0</v>
      </c>
      <c r="P102" s="222">
        <f t="shared" si="24"/>
        <v>0</v>
      </c>
      <c r="R102" s="340"/>
      <c r="S102" s="354" t="s">
        <v>36</v>
      </c>
      <c r="T102" s="357"/>
      <c r="U102" s="381" t="str">
        <f t="shared" si="33"/>
        <v/>
      </c>
      <c r="V102" s="355" t="str">
        <f t="shared" si="34"/>
        <v/>
      </c>
      <c r="W102" s="381" t="str">
        <f t="shared" si="35"/>
        <v/>
      </c>
      <c r="X102" s="354" t="str">
        <f t="shared" si="25"/>
        <v/>
      </c>
      <c r="Y102" s="352" t="str">
        <f t="shared" si="26"/>
        <v/>
      </c>
      <c r="Z102" s="397">
        <f t="shared" si="36"/>
        <v>0</v>
      </c>
      <c r="AA102" s="397">
        <f t="shared" si="27"/>
        <v>0</v>
      </c>
      <c r="AB102" s="381" t="str">
        <f t="shared" si="28"/>
        <v>Not answered</v>
      </c>
      <c r="AC102" s="397">
        <f t="shared" si="37"/>
        <v>0</v>
      </c>
      <c r="AD102" s="397">
        <f t="shared" si="38"/>
        <v>0</v>
      </c>
      <c r="AE102" s="358">
        <v>0</v>
      </c>
      <c r="AF102" s="397">
        <f t="shared" si="29"/>
        <v>0</v>
      </c>
      <c r="AG102" s="397">
        <f t="shared" si="30"/>
        <v>0</v>
      </c>
      <c r="AH102" s="356">
        <f t="shared" si="31"/>
        <v>0</v>
      </c>
    </row>
    <row r="103" spans="1:34" x14ac:dyDescent="0.25">
      <c r="A103" s="277">
        <v>91</v>
      </c>
      <c r="B103" s="136"/>
      <c r="C103" s="378"/>
      <c r="D103" s="133"/>
      <c r="E103" s="133"/>
      <c r="F103" s="134"/>
      <c r="G103" s="379"/>
      <c r="H103" s="155"/>
      <c r="I103" s="132">
        <v>0</v>
      </c>
      <c r="J103" s="388"/>
      <c r="K103" s="388"/>
      <c r="L103" s="380"/>
      <c r="M103" s="380"/>
      <c r="N103" s="310">
        <f>IF(H103="",0,VLOOKUP(H103,'Overview - Financial Statement'!$A$38:$B$52,2,FALSE))</f>
        <v>0</v>
      </c>
      <c r="O103" s="246">
        <f t="shared" si="32"/>
        <v>0</v>
      </c>
      <c r="P103" s="222">
        <f t="shared" si="24"/>
        <v>0</v>
      </c>
      <c r="R103" s="340"/>
      <c r="S103" s="354" t="s">
        <v>36</v>
      </c>
      <c r="T103" s="357"/>
      <c r="U103" s="381" t="str">
        <f t="shared" si="33"/>
        <v/>
      </c>
      <c r="V103" s="355" t="str">
        <f t="shared" si="34"/>
        <v/>
      </c>
      <c r="W103" s="381" t="str">
        <f t="shared" si="35"/>
        <v/>
      </c>
      <c r="X103" s="354" t="str">
        <f t="shared" si="25"/>
        <v/>
      </c>
      <c r="Y103" s="352" t="str">
        <f t="shared" si="26"/>
        <v/>
      </c>
      <c r="Z103" s="397">
        <f t="shared" si="36"/>
        <v>0</v>
      </c>
      <c r="AA103" s="397">
        <f t="shared" si="27"/>
        <v>0</v>
      </c>
      <c r="AB103" s="381" t="str">
        <f t="shared" si="28"/>
        <v>Not answered</v>
      </c>
      <c r="AC103" s="397">
        <f t="shared" si="37"/>
        <v>0</v>
      </c>
      <c r="AD103" s="397">
        <f t="shared" si="38"/>
        <v>0</v>
      </c>
      <c r="AE103" s="358">
        <v>0</v>
      </c>
      <c r="AF103" s="397">
        <f t="shared" si="29"/>
        <v>0</v>
      </c>
      <c r="AG103" s="397">
        <f t="shared" si="30"/>
        <v>0</v>
      </c>
      <c r="AH103" s="356">
        <f t="shared" si="31"/>
        <v>0</v>
      </c>
    </row>
    <row r="104" spans="1:34" x14ac:dyDescent="0.25">
      <c r="A104" s="277">
        <v>92</v>
      </c>
      <c r="B104" s="136"/>
      <c r="C104" s="378"/>
      <c r="D104" s="133"/>
      <c r="E104" s="133"/>
      <c r="F104" s="134"/>
      <c r="G104" s="379"/>
      <c r="H104" s="155"/>
      <c r="I104" s="132">
        <v>0</v>
      </c>
      <c r="J104" s="388"/>
      <c r="K104" s="388"/>
      <c r="L104" s="380"/>
      <c r="M104" s="380"/>
      <c r="N104" s="310">
        <f>IF(H104="",0,VLOOKUP(H104,'Overview - Financial Statement'!$A$38:$B$52,2,FALSE))</f>
        <v>0</v>
      </c>
      <c r="O104" s="246">
        <f t="shared" si="32"/>
        <v>0</v>
      </c>
      <c r="P104" s="222">
        <f t="shared" si="24"/>
        <v>0</v>
      </c>
      <c r="R104" s="340"/>
      <c r="S104" s="354" t="s">
        <v>36</v>
      </c>
      <c r="T104" s="357"/>
      <c r="U104" s="381" t="str">
        <f t="shared" si="33"/>
        <v/>
      </c>
      <c r="V104" s="355" t="str">
        <f t="shared" si="34"/>
        <v/>
      </c>
      <c r="W104" s="381" t="str">
        <f t="shared" si="35"/>
        <v/>
      </c>
      <c r="X104" s="354" t="str">
        <f t="shared" si="25"/>
        <v/>
      </c>
      <c r="Y104" s="352" t="str">
        <f t="shared" si="26"/>
        <v/>
      </c>
      <c r="Z104" s="397">
        <f t="shared" si="36"/>
        <v>0</v>
      </c>
      <c r="AA104" s="397">
        <f t="shared" si="27"/>
        <v>0</v>
      </c>
      <c r="AB104" s="381" t="str">
        <f t="shared" si="28"/>
        <v>Not answered</v>
      </c>
      <c r="AC104" s="397">
        <f t="shared" si="37"/>
        <v>0</v>
      </c>
      <c r="AD104" s="397">
        <f t="shared" si="38"/>
        <v>0</v>
      </c>
      <c r="AE104" s="358">
        <v>0</v>
      </c>
      <c r="AF104" s="397">
        <f t="shared" si="29"/>
        <v>0</v>
      </c>
      <c r="AG104" s="397">
        <f t="shared" si="30"/>
        <v>0</v>
      </c>
      <c r="AH104" s="356">
        <f t="shared" si="31"/>
        <v>0</v>
      </c>
    </row>
    <row r="105" spans="1:34" x14ac:dyDescent="0.25">
      <c r="A105" s="277">
        <v>93</v>
      </c>
      <c r="B105" s="136"/>
      <c r="C105" s="378"/>
      <c r="D105" s="133"/>
      <c r="E105" s="133"/>
      <c r="F105" s="134"/>
      <c r="G105" s="379"/>
      <c r="H105" s="155"/>
      <c r="I105" s="132">
        <v>0</v>
      </c>
      <c r="J105" s="388"/>
      <c r="K105" s="388"/>
      <c r="L105" s="380"/>
      <c r="M105" s="380"/>
      <c r="N105" s="310">
        <f>IF(H105="",0,VLOOKUP(H105,'Overview - Financial Statement'!$A$38:$B$52,2,FALSE))</f>
        <v>0</v>
      </c>
      <c r="O105" s="246">
        <f t="shared" si="32"/>
        <v>0</v>
      </c>
      <c r="P105" s="222">
        <f t="shared" si="24"/>
        <v>0</v>
      </c>
      <c r="R105" s="340"/>
      <c r="S105" s="354" t="s">
        <v>36</v>
      </c>
      <c r="T105" s="357"/>
      <c r="U105" s="381" t="str">
        <f t="shared" si="33"/>
        <v/>
      </c>
      <c r="V105" s="355" t="str">
        <f t="shared" si="34"/>
        <v/>
      </c>
      <c r="W105" s="381" t="str">
        <f t="shared" si="35"/>
        <v/>
      </c>
      <c r="X105" s="354" t="str">
        <f t="shared" si="25"/>
        <v/>
      </c>
      <c r="Y105" s="352" t="str">
        <f t="shared" si="26"/>
        <v/>
      </c>
      <c r="Z105" s="397">
        <f t="shared" si="36"/>
        <v>0</v>
      </c>
      <c r="AA105" s="397">
        <f t="shared" si="27"/>
        <v>0</v>
      </c>
      <c r="AB105" s="381" t="str">
        <f t="shared" si="28"/>
        <v>Not answered</v>
      </c>
      <c r="AC105" s="397">
        <f t="shared" si="37"/>
        <v>0</v>
      </c>
      <c r="AD105" s="397">
        <f t="shared" si="38"/>
        <v>0</v>
      </c>
      <c r="AE105" s="358">
        <v>0</v>
      </c>
      <c r="AF105" s="397">
        <f t="shared" si="29"/>
        <v>0</v>
      </c>
      <c r="AG105" s="397">
        <f t="shared" si="30"/>
        <v>0</v>
      </c>
      <c r="AH105" s="356">
        <f t="shared" si="31"/>
        <v>0</v>
      </c>
    </row>
    <row r="106" spans="1:34" x14ac:dyDescent="0.25">
      <c r="A106" s="277">
        <v>94</v>
      </c>
      <c r="B106" s="136"/>
      <c r="C106" s="378"/>
      <c r="D106" s="133"/>
      <c r="E106" s="133"/>
      <c r="F106" s="134"/>
      <c r="G106" s="379"/>
      <c r="H106" s="155"/>
      <c r="I106" s="132">
        <v>0</v>
      </c>
      <c r="J106" s="388"/>
      <c r="K106" s="388"/>
      <c r="L106" s="380"/>
      <c r="M106" s="380"/>
      <c r="N106" s="310">
        <f>IF(H106="",0,VLOOKUP(H106,'Overview - Financial Statement'!$A$38:$B$52,2,FALSE))</f>
        <v>0</v>
      </c>
      <c r="O106" s="246">
        <f t="shared" si="32"/>
        <v>0</v>
      </c>
      <c r="P106" s="222">
        <f t="shared" si="24"/>
        <v>0</v>
      </c>
      <c r="R106" s="340"/>
      <c r="S106" s="354" t="s">
        <v>36</v>
      </c>
      <c r="T106" s="357"/>
      <c r="U106" s="381" t="str">
        <f t="shared" si="33"/>
        <v/>
      </c>
      <c r="V106" s="355" t="str">
        <f t="shared" si="34"/>
        <v/>
      </c>
      <c r="W106" s="381" t="str">
        <f t="shared" si="35"/>
        <v/>
      </c>
      <c r="X106" s="354" t="str">
        <f t="shared" si="25"/>
        <v/>
      </c>
      <c r="Y106" s="352" t="str">
        <f t="shared" si="26"/>
        <v/>
      </c>
      <c r="Z106" s="397">
        <f t="shared" si="36"/>
        <v>0</v>
      </c>
      <c r="AA106" s="397">
        <f t="shared" si="27"/>
        <v>0</v>
      </c>
      <c r="AB106" s="381" t="str">
        <f t="shared" si="28"/>
        <v>Not answered</v>
      </c>
      <c r="AC106" s="397">
        <f t="shared" si="37"/>
        <v>0</v>
      </c>
      <c r="AD106" s="397">
        <f t="shared" si="38"/>
        <v>0</v>
      </c>
      <c r="AE106" s="358">
        <v>0</v>
      </c>
      <c r="AF106" s="397">
        <f t="shared" si="29"/>
        <v>0</v>
      </c>
      <c r="AG106" s="397">
        <f t="shared" si="30"/>
        <v>0</v>
      </c>
      <c r="AH106" s="356">
        <f t="shared" si="31"/>
        <v>0</v>
      </c>
    </row>
    <row r="107" spans="1:34" x14ac:dyDescent="0.25">
      <c r="A107" s="277">
        <v>95</v>
      </c>
      <c r="B107" s="136"/>
      <c r="C107" s="378"/>
      <c r="D107" s="133"/>
      <c r="E107" s="133"/>
      <c r="F107" s="134"/>
      <c r="G107" s="379"/>
      <c r="H107" s="155"/>
      <c r="I107" s="132">
        <v>0</v>
      </c>
      <c r="J107" s="388"/>
      <c r="K107" s="388"/>
      <c r="L107" s="380"/>
      <c r="M107" s="380"/>
      <c r="N107" s="310">
        <f>IF(H107="",0,VLOOKUP(H107,'Overview - Financial Statement'!$A$38:$B$52,2,FALSE))</f>
        <v>0</v>
      </c>
      <c r="O107" s="246">
        <f t="shared" si="32"/>
        <v>0</v>
      </c>
      <c r="P107" s="222">
        <f t="shared" si="24"/>
        <v>0</v>
      </c>
      <c r="R107" s="340"/>
      <c r="S107" s="354" t="s">
        <v>36</v>
      </c>
      <c r="T107" s="357"/>
      <c r="U107" s="381" t="str">
        <f t="shared" si="33"/>
        <v/>
      </c>
      <c r="V107" s="355" t="str">
        <f t="shared" si="34"/>
        <v/>
      </c>
      <c r="W107" s="381" t="str">
        <f t="shared" si="35"/>
        <v/>
      </c>
      <c r="X107" s="354" t="str">
        <f t="shared" si="25"/>
        <v/>
      </c>
      <c r="Y107" s="352" t="str">
        <f t="shared" si="26"/>
        <v/>
      </c>
      <c r="Z107" s="397">
        <f t="shared" si="36"/>
        <v>0</v>
      </c>
      <c r="AA107" s="397">
        <f t="shared" si="27"/>
        <v>0</v>
      </c>
      <c r="AB107" s="381" t="str">
        <f t="shared" si="28"/>
        <v>Not answered</v>
      </c>
      <c r="AC107" s="397">
        <f t="shared" si="37"/>
        <v>0</v>
      </c>
      <c r="AD107" s="397">
        <f t="shared" si="38"/>
        <v>0</v>
      </c>
      <c r="AE107" s="358">
        <v>0</v>
      </c>
      <c r="AF107" s="397">
        <f t="shared" si="29"/>
        <v>0</v>
      </c>
      <c r="AG107" s="397">
        <f t="shared" si="30"/>
        <v>0</v>
      </c>
      <c r="AH107" s="356">
        <f t="shared" si="31"/>
        <v>0</v>
      </c>
    </row>
    <row r="108" spans="1:34" x14ac:dyDescent="0.25">
      <c r="A108" s="277">
        <v>96</v>
      </c>
      <c r="B108" s="136"/>
      <c r="C108" s="378"/>
      <c r="D108" s="133"/>
      <c r="E108" s="133"/>
      <c r="F108" s="134"/>
      <c r="G108" s="379"/>
      <c r="H108" s="155"/>
      <c r="I108" s="132">
        <v>0</v>
      </c>
      <c r="J108" s="388"/>
      <c r="K108" s="388"/>
      <c r="L108" s="380"/>
      <c r="M108" s="380"/>
      <c r="N108" s="310">
        <f>IF(H108="",0,VLOOKUP(H108,'Overview - Financial Statement'!$A$38:$B$52,2,FALSE))</f>
        <v>0</v>
      </c>
      <c r="O108" s="246">
        <f t="shared" si="32"/>
        <v>0</v>
      </c>
      <c r="P108" s="222">
        <f t="shared" si="24"/>
        <v>0</v>
      </c>
      <c r="R108" s="340"/>
      <c r="S108" s="354" t="s">
        <v>36</v>
      </c>
      <c r="T108" s="357"/>
      <c r="U108" s="381" t="str">
        <f t="shared" si="33"/>
        <v/>
      </c>
      <c r="V108" s="355" t="str">
        <f t="shared" si="34"/>
        <v/>
      </c>
      <c r="W108" s="381" t="str">
        <f t="shared" si="35"/>
        <v/>
      </c>
      <c r="X108" s="354" t="str">
        <f t="shared" si="25"/>
        <v/>
      </c>
      <c r="Y108" s="352" t="str">
        <f t="shared" si="26"/>
        <v/>
      </c>
      <c r="Z108" s="397">
        <f t="shared" si="36"/>
        <v>0</v>
      </c>
      <c r="AA108" s="397">
        <f t="shared" si="27"/>
        <v>0</v>
      </c>
      <c r="AB108" s="381" t="str">
        <f t="shared" si="28"/>
        <v>Not answered</v>
      </c>
      <c r="AC108" s="397">
        <f t="shared" si="37"/>
        <v>0</v>
      </c>
      <c r="AD108" s="397">
        <f t="shared" si="38"/>
        <v>0</v>
      </c>
      <c r="AE108" s="358">
        <v>0</v>
      </c>
      <c r="AF108" s="397">
        <f t="shared" si="29"/>
        <v>0</v>
      </c>
      <c r="AG108" s="397">
        <f t="shared" si="30"/>
        <v>0</v>
      </c>
      <c r="AH108" s="356">
        <f t="shared" si="31"/>
        <v>0</v>
      </c>
    </row>
    <row r="109" spans="1:34" x14ac:dyDescent="0.25">
      <c r="A109" s="277">
        <v>97</v>
      </c>
      <c r="B109" s="136"/>
      <c r="C109" s="378"/>
      <c r="D109" s="133"/>
      <c r="E109" s="133"/>
      <c r="F109" s="134"/>
      <c r="G109" s="379"/>
      <c r="H109" s="155"/>
      <c r="I109" s="132">
        <v>0</v>
      </c>
      <c r="J109" s="388"/>
      <c r="K109" s="388"/>
      <c r="L109" s="380"/>
      <c r="M109" s="380"/>
      <c r="N109" s="310">
        <f>IF(H109="",0,VLOOKUP(H109,'Overview - Financial Statement'!$A$38:$B$52,2,FALSE))</f>
        <v>0</v>
      </c>
      <c r="O109" s="246">
        <f t="shared" si="32"/>
        <v>0</v>
      </c>
      <c r="P109" s="222">
        <f t="shared" ref="P109:P140" si="39">IF(L109="YES",O109,0)</f>
        <v>0</v>
      </c>
      <c r="R109" s="340"/>
      <c r="S109" s="354" t="s">
        <v>36</v>
      </c>
      <c r="T109" s="357"/>
      <c r="U109" s="381" t="str">
        <f t="shared" si="33"/>
        <v/>
      </c>
      <c r="V109" s="355" t="str">
        <f t="shared" si="34"/>
        <v/>
      </c>
      <c r="W109" s="381" t="str">
        <f t="shared" si="35"/>
        <v/>
      </c>
      <c r="X109" s="354" t="str">
        <f t="shared" ref="X109:X140" si="40">IF(H109="","",H109)</f>
        <v/>
      </c>
      <c r="Y109" s="352" t="str">
        <f t="shared" ref="Y109:Y140" si="41">IF(H109="","",IF(HLOOKUP(H109,$T$4:$AH$5,2,FALSE)="",N109,IF(N109&lt;&gt;HLOOKUP(H109,$T$4:$AH$5,2,FALSE),HLOOKUP(H109,$T$4:$AH$5,2,FALSE),N109)))</f>
        <v/>
      </c>
      <c r="Z109" s="397">
        <f t="shared" si="36"/>
        <v>0</v>
      </c>
      <c r="AA109" s="397">
        <f t="shared" ref="AA109:AA140" si="42">IF(Z109=0,0,IF(Y109=1,0,Z109-O109))</f>
        <v>0</v>
      </c>
      <c r="AB109" s="381" t="str">
        <f t="shared" ref="AB109:AB140" si="43">IF(G109="","Not answered",IF(G109="No",Z109,0))</f>
        <v>Not answered</v>
      </c>
      <c r="AC109" s="397">
        <f t="shared" si="37"/>
        <v>0</v>
      </c>
      <c r="AD109" s="397">
        <f t="shared" si="38"/>
        <v>0</v>
      </c>
      <c r="AE109" s="358">
        <v>0</v>
      </c>
      <c r="AF109" s="397">
        <f t="shared" ref="AF109:AF140" si="44">IF(OR(S109="NO",AD109&gt;0,AE109&gt;0)*(AND(OR(L109="NO",L109=""))),SUM(AD109:AE109),0)</f>
        <v>0</v>
      </c>
      <c r="AG109" s="397">
        <f t="shared" ref="AG109:AG140" si="45">IF(OR(S109="NO",AD109&gt;0,AE109&gt;0)*(AND(OR(L109="YES"))),SUM(AD109:AE109),0)</f>
        <v>0</v>
      </c>
      <c r="AH109" s="356">
        <f t="shared" ref="AH109:AH140" si="46">IF(L109="YES",Z109,0)</f>
        <v>0</v>
      </c>
    </row>
    <row r="110" spans="1:34" x14ac:dyDescent="0.25">
      <c r="A110" s="277">
        <v>98</v>
      </c>
      <c r="B110" s="136"/>
      <c r="C110" s="378"/>
      <c r="D110" s="133"/>
      <c r="E110" s="133"/>
      <c r="F110" s="134"/>
      <c r="G110" s="379"/>
      <c r="H110" s="155"/>
      <c r="I110" s="132">
        <v>0</v>
      </c>
      <c r="J110" s="388"/>
      <c r="K110" s="388"/>
      <c r="L110" s="380"/>
      <c r="M110" s="380"/>
      <c r="N110" s="310">
        <f>IF(H110="",0,VLOOKUP(H110,'Overview - Financial Statement'!$A$38:$B$52,2,FALSE))</f>
        <v>0</v>
      </c>
      <c r="O110" s="246">
        <f t="shared" si="32"/>
        <v>0</v>
      </c>
      <c r="P110" s="222">
        <f t="shared" si="39"/>
        <v>0</v>
      </c>
      <c r="R110" s="340"/>
      <c r="S110" s="354" t="s">
        <v>36</v>
      </c>
      <c r="T110" s="357"/>
      <c r="U110" s="381" t="str">
        <f t="shared" si="33"/>
        <v/>
      </c>
      <c r="V110" s="355" t="str">
        <f t="shared" si="34"/>
        <v/>
      </c>
      <c r="W110" s="381" t="str">
        <f t="shared" si="35"/>
        <v/>
      </c>
      <c r="X110" s="354" t="str">
        <f t="shared" si="40"/>
        <v/>
      </c>
      <c r="Y110" s="352" t="str">
        <f t="shared" si="41"/>
        <v/>
      </c>
      <c r="Z110" s="397">
        <f t="shared" si="36"/>
        <v>0</v>
      </c>
      <c r="AA110" s="397">
        <f t="shared" si="42"/>
        <v>0</v>
      </c>
      <c r="AB110" s="381" t="str">
        <f t="shared" si="43"/>
        <v>Not answered</v>
      </c>
      <c r="AC110" s="397">
        <f t="shared" si="37"/>
        <v>0</v>
      </c>
      <c r="AD110" s="397">
        <f t="shared" si="38"/>
        <v>0</v>
      </c>
      <c r="AE110" s="358">
        <v>0</v>
      </c>
      <c r="AF110" s="397">
        <f t="shared" si="44"/>
        <v>0</v>
      </c>
      <c r="AG110" s="397">
        <f t="shared" si="45"/>
        <v>0</v>
      </c>
      <c r="AH110" s="356">
        <f t="shared" si="46"/>
        <v>0</v>
      </c>
    </row>
    <row r="111" spans="1:34" x14ac:dyDescent="0.25">
      <c r="A111" s="277">
        <v>99</v>
      </c>
      <c r="B111" s="136"/>
      <c r="C111" s="378"/>
      <c r="D111" s="133"/>
      <c r="E111" s="133"/>
      <c r="F111" s="134"/>
      <c r="G111" s="379"/>
      <c r="H111" s="155"/>
      <c r="I111" s="132">
        <v>0</v>
      </c>
      <c r="J111" s="388"/>
      <c r="K111" s="388"/>
      <c r="L111" s="380"/>
      <c r="M111" s="380"/>
      <c r="N111" s="310">
        <f>IF(H111="",0,VLOOKUP(H111,'Overview - Financial Statement'!$A$38:$B$52,2,FALSE))</f>
        <v>0</v>
      </c>
      <c r="O111" s="246">
        <f t="shared" si="32"/>
        <v>0</v>
      </c>
      <c r="P111" s="222">
        <f t="shared" si="39"/>
        <v>0</v>
      </c>
      <c r="R111" s="340"/>
      <c r="S111" s="354" t="s">
        <v>36</v>
      </c>
      <c r="T111" s="357"/>
      <c r="U111" s="381" t="str">
        <f t="shared" si="33"/>
        <v/>
      </c>
      <c r="V111" s="355" t="str">
        <f t="shared" si="34"/>
        <v/>
      </c>
      <c r="W111" s="381" t="str">
        <f t="shared" si="35"/>
        <v/>
      </c>
      <c r="X111" s="354" t="str">
        <f t="shared" si="40"/>
        <v/>
      </c>
      <c r="Y111" s="352" t="str">
        <f t="shared" si="41"/>
        <v/>
      </c>
      <c r="Z111" s="397">
        <f t="shared" si="36"/>
        <v>0</v>
      </c>
      <c r="AA111" s="397">
        <f t="shared" si="42"/>
        <v>0</v>
      </c>
      <c r="AB111" s="381" t="str">
        <f t="shared" si="43"/>
        <v>Not answered</v>
      </c>
      <c r="AC111" s="397">
        <f t="shared" si="37"/>
        <v>0</v>
      </c>
      <c r="AD111" s="397">
        <f t="shared" si="38"/>
        <v>0</v>
      </c>
      <c r="AE111" s="358">
        <v>0</v>
      </c>
      <c r="AF111" s="397">
        <f t="shared" si="44"/>
        <v>0</v>
      </c>
      <c r="AG111" s="397">
        <f t="shared" si="45"/>
        <v>0</v>
      </c>
      <c r="AH111" s="356">
        <f t="shared" si="46"/>
        <v>0</v>
      </c>
    </row>
    <row r="112" spans="1:34" x14ac:dyDescent="0.25">
      <c r="A112" s="277">
        <v>100</v>
      </c>
      <c r="B112" s="136"/>
      <c r="C112" s="378"/>
      <c r="D112" s="133"/>
      <c r="E112" s="133"/>
      <c r="F112" s="134"/>
      <c r="G112" s="379"/>
      <c r="H112" s="155"/>
      <c r="I112" s="132">
        <v>0</v>
      </c>
      <c r="J112" s="388"/>
      <c r="K112" s="388"/>
      <c r="L112" s="380"/>
      <c r="M112" s="380"/>
      <c r="N112" s="310">
        <f>IF(H112="",0,VLOOKUP(H112,'Overview - Financial Statement'!$A$38:$B$52,2,FALSE))</f>
        <v>0</v>
      </c>
      <c r="O112" s="246">
        <f t="shared" si="32"/>
        <v>0</v>
      </c>
      <c r="P112" s="222">
        <f t="shared" si="39"/>
        <v>0</v>
      </c>
      <c r="R112" s="340"/>
      <c r="S112" s="354" t="s">
        <v>36</v>
      </c>
      <c r="T112" s="357"/>
      <c r="U112" s="381" t="str">
        <f t="shared" si="33"/>
        <v/>
      </c>
      <c r="V112" s="355" t="str">
        <f t="shared" si="34"/>
        <v/>
      </c>
      <c r="W112" s="381" t="str">
        <f t="shared" si="35"/>
        <v/>
      </c>
      <c r="X112" s="354" t="str">
        <f t="shared" si="40"/>
        <v/>
      </c>
      <c r="Y112" s="352" t="str">
        <f t="shared" si="41"/>
        <v/>
      </c>
      <c r="Z112" s="397">
        <f t="shared" si="36"/>
        <v>0</v>
      </c>
      <c r="AA112" s="397">
        <f t="shared" si="42"/>
        <v>0</v>
      </c>
      <c r="AB112" s="381" t="str">
        <f t="shared" si="43"/>
        <v>Not answered</v>
      </c>
      <c r="AC112" s="397">
        <f t="shared" si="37"/>
        <v>0</v>
      </c>
      <c r="AD112" s="397">
        <f t="shared" si="38"/>
        <v>0</v>
      </c>
      <c r="AE112" s="358">
        <v>0</v>
      </c>
      <c r="AF112" s="397">
        <f t="shared" si="44"/>
        <v>0</v>
      </c>
      <c r="AG112" s="397">
        <f t="shared" si="45"/>
        <v>0</v>
      </c>
      <c r="AH112" s="356">
        <f t="shared" si="46"/>
        <v>0</v>
      </c>
    </row>
    <row r="113" spans="1:34" x14ac:dyDescent="0.25">
      <c r="A113" s="277">
        <v>101</v>
      </c>
      <c r="B113" s="136"/>
      <c r="C113" s="378"/>
      <c r="D113" s="133"/>
      <c r="E113" s="133"/>
      <c r="F113" s="134"/>
      <c r="G113" s="379"/>
      <c r="H113" s="155"/>
      <c r="I113" s="132">
        <v>0</v>
      </c>
      <c r="J113" s="388"/>
      <c r="K113" s="388"/>
      <c r="L113" s="380"/>
      <c r="M113" s="380"/>
      <c r="N113" s="310">
        <f>IF(H113="",0,VLOOKUP(H113,'Overview - Financial Statement'!$A$38:$B$52,2,FALSE))</f>
        <v>0</v>
      </c>
      <c r="O113" s="246">
        <f t="shared" si="32"/>
        <v>0</v>
      </c>
      <c r="P113" s="222">
        <f t="shared" si="39"/>
        <v>0</v>
      </c>
      <c r="R113" s="340"/>
      <c r="S113" s="354" t="s">
        <v>36</v>
      </c>
      <c r="T113" s="357"/>
      <c r="U113" s="381" t="str">
        <f t="shared" si="33"/>
        <v/>
      </c>
      <c r="V113" s="355" t="str">
        <f t="shared" si="34"/>
        <v/>
      </c>
      <c r="W113" s="381" t="str">
        <f t="shared" si="35"/>
        <v/>
      </c>
      <c r="X113" s="354" t="str">
        <f t="shared" si="40"/>
        <v/>
      </c>
      <c r="Y113" s="352" t="str">
        <f t="shared" si="41"/>
        <v/>
      </c>
      <c r="Z113" s="397">
        <f t="shared" si="36"/>
        <v>0</v>
      </c>
      <c r="AA113" s="397">
        <f t="shared" si="42"/>
        <v>0</v>
      </c>
      <c r="AB113" s="381" t="str">
        <f t="shared" si="43"/>
        <v>Not answered</v>
      </c>
      <c r="AC113" s="397">
        <f t="shared" si="37"/>
        <v>0</v>
      </c>
      <c r="AD113" s="397">
        <f t="shared" si="38"/>
        <v>0</v>
      </c>
      <c r="AE113" s="358">
        <v>0</v>
      </c>
      <c r="AF113" s="397">
        <f t="shared" si="44"/>
        <v>0</v>
      </c>
      <c r="AG113" s="397">
        <f t="shared" si="45"/>
        <v>0</v>
      </c>
      <c r="AH113" s="356">
        <f t="shared" si="46"/>
        <v>0</v>
      </c>
    </row>
    <row r="114" spans="1:34" x14ac:dyDescent="0.25">
      <c r="A114" s="277">
        <v>102</v>
      </c>
      <c r="B114" s="136"/>
      <c r="C114" s="378"/>
      <c r="D114" s="133"/>
      <c r="E114" s="133"/>
      <c r="F114" s="134"/>
      <c r="G114" s="379"/>
      <c r="H114" s="155"/>
      <c r="I114" s="132">
        <v>0</v>
      </c>
      <c r="J114" s="388"/>
      <c r="K114" s="388"/>
      <c r="L114" s="380"/>
      <c r="M114" s="380"/>
      <c r="N114" s="310">
        <f>IF(H114="",0,VLOOKUP(H114,'Overview - Financial Statement'!$A$38:$B$52,2,FALSE))</f>
        <v>0</v>
      </c>
      <c r="O114" s="246">
        <f t="shared" si="32"/>
        <v>0</v>
      </c>
      <c r="P114" s="222">
        <f t="shared" si="39"/>
        <v>0</v>
      </c>
      <c r="R114" s="340"/>
      <c r="S114" s="354" t="s">
        <v>36</v>
      </c>
      <c r="T114" s="357"/>
      <c r="U114" s="381" t="str">
        <f t="shared" si="33"/>
        <v/>
      </c>
      <c r="V114" s="355" t="str">
        <f t="shared" si="34"/>
        <v/>
      </c>
      <c r="W114" s="381" t="str">
        <f t="shared" si="35"/>
        <v/>
      </c>
      <c r="X114" s="354" t="str">
        <f t="shared" si="40"/>
        <v/>
      </c>
      <c r="Y114" s="352" t="str">
        <f t="shared" si="41"/>
        <v/>
      </c>
      <c r="Z114" s="397">
        <f t="shared" si="36"/>
        <v>0</v>
      </c>
      <c r="AA114" s="397">
        <f t="shared" si="42"/>
        <v>0</v>
      </c>
      <c r="AB114" s="381" t="str">
        <f t="shared" si="43"/>
        <v>Not answered</v>
      </c>
      <c r="AC114" s="397">
        <f t="shared" si="37"/>
        <v>0</v>
      </c>
      <c r="AD114" s="397">
        <f t="shared" si="38"/>
        <v>0</v>
      </c>
      <c r="AE114" s="358">
        <v>0</v>
      </c>
      <c r="AF114" s="397">
        <f t="shared" si="44"/>
        <v>0</v>
      </c>
      <c r="AG114" s="397">
        <f t="shared" si="45"/>
        <v>0</v>
      </c>
      <c r="AH114" s="356">
        <f t="shared" si="46"/>
        <v>0</v>
      </c>
    </row>
    <row r="115" spans="1:34" x14ac:dyDescent="0.25">
      <c r="A115" s="277">
        <v>103</v>
      </c>
      <c r="B115" s="136"/>
      <c r="C115" s="378"/>
      <c r="D115" s="133"/>
      <c r="E115" s="133"/>
      <c r="F115" s="134"/>
      <c r="G115" s="379"/>
      <c r="H115" s="155"/>
      <c r="I115" s="132">
        <v>0</v>
      </c>
      <c r="J115" s="388"/>
      <c r="K115" s="388"/>
      <c r="L115" s="380"/>
      <c r="M115" s="380"/>
      <c r="N115" s="310">
        <f>IF(H115="",0,VLOOKUP(H115,'Overview - Financial Statement'!$A$38:$B$52,2,FALSE))</f>
        <v>0</v>
      </c>
      <c r="O115" s="246">
        <f t="shared" si="32"/>
        <v>0</v>
      </c>
      <c r="P115" s="222">
        <f t="shared" si="39"/>
        <v>0</v>
      </c>
      <c r="R115" s="340"/>
      <c r="S115" s="354" t="s">
        <v>36</v>
      </c>
      <c r="T115" s="357"/>
      <c r="U115" s="381" t="str">
        <f t="shared" si="33"/>
        <v/>
      </c>
      <c r="V115" s="355" t="str">
        <f t="shared" si="34"/>
        <v/>
      </c>
      <c r="W115" s="381" t="str">
        <f t="shared" si="35"/>
        <v/>
      </c>
      <c r="X115" s="354" t="str">
        <f t="shared" si="40"/>
        <v/>
      </c>
      <c r="Y115" s="352" t="str">
        <f t="shared" si="41"/>
        <v/>
      </c>
      <c r="Z115" s="397">
        <f t="shared" si="36"/>
        <v>0</v>
      </c>
      <c r="AA115" s="397">
        <f t="shared" si="42"/>
        <v>0</v>
      </c>
      <c r="AB115" s="381" t="str">
        <f t="shared" si="43"/>
        <v>Not answered</v>
      </c>
      <c r="AC115" s="397">
        <f t="shared" si="37"/>
        <v>0</v>
      </c>
      <c r="AD115" s="397">
        <f t="shared" si="38"/>
        <v>0</v>
      </c>
      <c r="AE115" s="358">
        <v>0</v>
      </c>
      <c r="AF115" s="397">
        <f t="shared" si="44"/>
        <v>0</v>
      </c>
      <c r="AG115" s="397">
        <f t="shared" si="45"/>
        <v>0</v>
      </c>
      <c r="AH115" s="356">
        <f t="shared" si="46"/>
        <v>0</v>
      </c>
    </row>
    <row r="116" spans="1:34" x14ac:dyDescent="0.25">
      <c r="A116" s="277">
        <v>104</v>
      </c>
      <c r="B116" s="136"/>
      <c r="C116" s="378"/>
      <c r="D116" s="133"/>
      <c r="E116" s="133"/>
      <c r="F116" s="134"/>
      <c r="G116" s="379"/>
      <c r="H116" s="155"/>
      <c r="I116" s="132">
        <v>0</v>
      </c>
      <c r="J116" s="388"/>
      <c r="K116" s="388"/>
      <c r="L116" s="380"/>
      <c r="M116" s="380"/>
      <c r="N116" s="310">
        <f>IF(H116="",0,VLOOKUP(H116,'Overview - Financial Statement'!$A$38:$B$52,2,FALSE))</f>
        <v>0</v>
      </c>
      <c r="O116" s="246">
        <f t="shared" si="32"/>
        <v>0</v>
      </c>
      <c r="P116" s="222">
        <f t="shared" si="39"/>
        <v>0</v>
      </c>
      <c r="R116" s="340"/>
      <c r="S116" s="354" t="s">
        <v>36</v>
      </c>
      <c r="T116" s="357"/>
      <c r="U116" s="381" t="str">
        <f t="shared" si="33"/>
        <v/>
      </c>
      <c r="V116" s="355" t="str">
        <f t="shared" si="34"/>
        <v/>
      </c>
      <c r="W116" s="381" t="str">
        <f t="shared" si="35"/>
        <v/>
      </c>
      <c r="X116" s="354" t="str">
        <f t="shared" si="40"/>
        <v/>
      </c>
      <c r="Y116" s="352" t="str">
        <f t="shared" si="41"/>
        <v/>
      </c>
      <c r="Z116" s="397">
        <f t="shared" si="36"/>
        <v>0</v>
      </c>
      <c r="AA116" s="397">
        <f t="shared" si="42"/>
        <v>0</v>
      </c>
      <c r="AB116" s="381" t="str">
        <f t="shared" si="43"/>
        <v>Not answered</v>
      </c>
      <c r="AC116" s="397">
        <f t="shared" si="37"/>
        <v>0</v>
      </c>
      <c r="AD116" s="397">
        <f t="shared" si="38"/>
        <v>0</v>
      </c>
      <c r="AE116" s="358">
        <v>0</v>
      </c>
      <c r="AF116" s="397">
        <f t="shared" si="44"/>
        <v>0</v>
      </c>
      <c r="AG116" s="397">
        <f t="shared" si="45"/>
        <v>0</v>
      </c>
      <c r="AH116" s="356">
        <f t="shared" si="46"/>
        <v>0</v>
      </c>
    </row>
    <row r="117" spans="1:34" x14ac:dyDescent="0.25">
      <c r="A117" s="277">
        <v>105</v>
      </c>
      <c r="B117" s="136"/>
      <c r="C117" s="378"/>
      <c r="D117" s="133"/>
      <c r="E117" s="133"/>
      <c r="F117" s="134"/>
      <c r="G117" s="379"/>
      <c r="H117" s="155"/>
      <c r="I117" s="132">
        <v>0</v>
      </c>
      <c r="J117" s="388"/>
      <c r="K117" s="388"/>
      <c r="L117" s="380"/>
      <c r="M117" s="380"/>
      <c r="N117" s="310">
        <f>IF(H117="",0,VLOOKUP(H117,'Overview - Financial Statement'!$A$38:$B$52,2,FALSE))</f>
        <v>0</v>
      </c>
      <c r="O117" s="246">
        <f t="shared" si="32"/>
        <v>0</v>
      </c>
      <c r="P117" s="222">
        <f t="shared" si="39"/>
        <v>0</v>
      </c>
      <c r="R117" s="340"/>
      <c r="S117" s="354" t="s">
        <v>36</v>
      </c>
      <c r="T117" s="357"/>
      <c r="U117" s="381" t="str">
        <f t="shared" si="33"/>
        <v/>
      </c>
      <c r="V117" s="355" t="str">
        <f t="shared" si="34"/>
        <v/>
      </c>
      <c r="W117" s="381" t="str">
        <f t="shared" si="35"/>
        <v/>
      </c>
      <c r="X117" s="354" t="str">
        <f t="shared" si="40"/>
        <v/>
      </c>
      <c r="Y117" s="352" t="str">
        <f t="shared" si="41"/>
        <v/>
      </c>
      <c r="Z117" s="397">
        <f t="shared" si="36"/>
        <v>0</v>
      </c>
      <c r="AA117" s="397">
        <f t="shared" si="42"/>
        <v>0</v>
      </c>
      <c r="AB117" s="381" t="str">
        <f t="shared" si="43"/>
        <v>Not answered</v>
      </c>
      <c r="AC117" s="397">
        <f t="shared" si="37"/>
        <v>0</v>
      </c>
      <c r="AD117" s="397">
        <f t="shared" si="38"/>
        <v>0</v>
      </c>
      <c r="AE117" s="358">
        <v>0</v>
      </c>
      <c r="AF117" s="397">
        <f t="shared" si="44"/>
        <v>0</v>
      </c>
      <c r="AG117" s="397">
        <f t="shared" si="45"/>
        <v>0</v>
      </c>
      <c r="AH117" s="356">
        <f t="shared" si="46"/>
        <v>0</v>
      </c>
    </row>
    <row r="118" spans="1:34" x14ac:dyDescent="0.25">
      <c r="A118" s="277">
        <v>106</v>
      </c>
      <c r="B118" s="136"/>
      <c r="C118" s="378"/>
      <c r="D118" s="133"/>
      <c r="E118" s="133"/>
      <c r="F118" s="134"/>
      <c r="G118" s="379"/>
      <c r="H118" s="155"/>
      <c r="I118" s="132">
        <v>0</v>
      </c>
      <c r="J118" s="388"/>
      <c r="K118" s="388"/>
      <c r="L118" s="380"/>
      <c r="M118" s="380"/>
      <c r="N118" s="310">
        <f>IF(H118="",0,VLOOKUP(H118,'Overview - Financial Statement'!$A$38:$B$52,2,FALSE))</f>
        <v>0</v>
      </c>
      <c r="O118" s="246">
        <f t="shared" si="32"/>
        <v>0</v>
      </c>
      <c r="P118" s="222">
        <f t="shared" si="39"/>
        <v>0</v>
      </c>
      <c r="R118" s="340"/>
      <c r="S118" s="354" t="s">
        <v>36</v>
      </c>
      <c r="T118" s="357"/>
      <c r="U118" s="381" t="str">
        <f t="shared" si="33"/>
        <v/>
      </c>
      <c r="V118" s="355" t="str">
        <f t="shared" si="34"/>
        <v/>
      </c>
      <c r="W118" s="381" t="str">
        <f t="shared" si="35"/>
        <v/>
      </c>
      <c r="X118" s="354" t="str">
        <f t="shared" si="40"/>
        <v/>
      </c>
      <c r="Y118" s="352" t="str">
        <f t="shared" si="41"/>
        <v/>
      </c>
      <c r="Z118" s="397">
        <f t="shared" si="36"/>
        <v>0</v>
      </c>
      <c r="AA118" s="397">
        <f t="shared" si="42"/>
        <v>0</v>
      </c>
      <c r="AB118" s="381" t="str">
        <f t="shared" si="43"/>
        <v>Not answered</v>
      </c>
      <c r="AC118" s="397">
        <f t="shared" si="37"/>
        <v>0</v>
      </c>
      <c r="AD118" s="397">
        <f t="shared" si="38"/>
        <v>0</v>
      </c>
      <c r="AE118" s="358">
        <v>0</v>
      </c>
      <c r="AF118" s="397">
        <f t="shared" si="44"/>
        <v>0</v>
      </c>
      <c r="AG118" s="397">
        <f t="shared" si="45"/>
        <v>0</v>
      </c>
      <c r="AH118" s="356">
        <f t="shared" si="46"/>
        <v>0</v>
      </c>
    </row>
    <row r="119" spans="1:34" x14ac:dyDescent="0.25">
      <c r="A119" s="277">
        <v>107</v>
      </c>
      <c r="B119" s="136"/>
      <c r="C119" s="378"/>
      <c r="D119" s="133"/>
      <c r="E119" s="133"/>
      <c r="F119" s="134"/>
      <c r="G119" s="379"/>
      <c r="H119" s="155"/>
      <c r="I119" s="132">
        <v>0</v>
      </c>
      <c r="J119" s="388"/>
      <c r="K119" s="388"/>
      <c r="L119" s="380"/>
      <c r="M119" s="380"/>
      <c r="N119" s="310">
        <f>IF(H119="",0,VLOOKUP(H119,'Overview - Financial Statement'!$A$38:$B$52,2,FALSE))</f>
        <v>0</v>
      </c>
      <c r="O119" s="246">
        <f t="shared" si="32"/>
        <v>0</v>
      </c>
      <c r="P119" s="222">
        <f t="shared" si="39"/>
        <v>0</v>
      </c>
      <c r="R119" s="340"/>
      <c r="S119" s="354" t="s">
        <v>36</v>
      </c>
      <c r="T119" s="357"/>
      <c r="U119" s="381" t="str">
        <f t="shared" si="33"/>
        <v/>
      </c>
      <c r="V119" s="355" t="str">
        <f t="shared" si="34"/>
        <v/>
      </c>
      <c r="W119" s="381" t="str">
        <f t="shared" si="35"/>
        <v/>
      </c>
      <c r="X119" s="354" t="str">
        <f t="shared" si="40"/>
        <v/>
      </c>
      <c r="Y119" s="352" t="str">
        <f t="shared" si="41"/>
        <v/>
      </c>
      <c r="Z119" s="397">
        <f t="shared" si="36"/>
        <v>0</v>
      </c>
      <c r="AA119" s="397">
        <f t="shared" si="42"/>
        <v>0</v>
      </c>
      <c r="AB119" s="381" t="str">
        <f t="shared" si="43"/>
        <v>Not answered</v>
      </c>
      <c r="AC119" s="397">
        <f t="shared" si="37"/>
        <v>0</v>
      </c>
      <c r="AD119" s="397">
        <f t="shared" si="38"/>
        <v>0</v>
      </c>
      <c r="AE119" s="358">
        <v>0</v>
      </c>
      <c r="AF119" s="397">
        <f t="shared" si="44"/>
        <v>0</v>
      </c>
      <c r="AG119" s="397">
        <f t="shared" si="45"/>
        <v>0</v>
      </c>
      <c r="AH119" s="356">
        <f t="shared" si="46"/>
        <v>0</v>
      </c>
    </row>
    <row r="120" spans="1:34" x14ac:dyDescent="0.25">
      <c r="A120" s="277">
        <v>108</v>
      </c>
      <c r="B120" s="136"/>
      <c r="C120" s="378"/>
      <c r="D120" s="133"/>
      <c r="E120" s="133"/>
      <c r="F120" s="134"/>
      <c r="G120" s="379"/>
      <c r="H120" s="155"/>
      <c r="I120" s="132">
        <v>0</v>
      </c>
      <c r="J120" s="388"/>
      <c r="K120" s="388"/>
      <c r="L120" s="380"/>
      <c r="M120" s="380"/>
      <c r="N120" s="310">
        <f>IF(H120="",0,VLOOKUP(H120,'Overview - Financial Statement'!$A$38:$B$52,2,FALSE))</f>
        <v>0</v>
      </c>
      <c r="O120" s="246">
        <f t="shared" si="32"/>
        <v>0</v>
      </c>
      <c r="P120" s="222">
        <f t="shared" si="39"/>
        <v>0</v>
      </c>
      <c r="R120" s="340"/>
      <c r="S120" s="354" t="s">
        <v>36</v>
      </c>
      <c r="T120" s="357"/>
      <c r="U120" s="381" t="str">
        <f t="shared" si="33"/>
        <v/>
      </c>
      <c r="V120" s="355" t="str">
        <f t="shared" si="34"/>
        <v/>
      </c>
      <c r="W120" s="381" t="str">
        <f t="shared" si="35"/>
        <v/>
      </c>
      <c r="X120" s="354" t="str">
        <f t="shared" si="40"/>
        <v/>
      </c>
      <c r="Y120" s="352" t="str">
        <f t="shared" si="41"/>
        <v/>
      </c>
      <c r="Z120" s="397">
        <f t="shared" si="36"/>
        <v>0</v>
      </c>
      <c r="AA120" s="397">
        <f t="shared" si="42"/>
        <v>0</v>
      </c>
      <c r="AB120" s="381" t="str">
        <f t="shared" si="43"/>
        <v>Not answered</v>
      </c>
      <c r="AC120" s="397">
        <f t="shared" si="37"/>
        <v>0</v>
      </c>
      <c r="AD120" s="397">
        <f t="shared" si="38"/>
        <v>0</v>
      </c>
      <c r="AE120" s="358">
        <v>0</v>
      </c>
      <c r="AF120" s="397">
        <f t="shared" si="44"/>
        <v>0</v>
      </c>
      <c r="AG120" s="397">
        <f t="shared" si="45"/>
        <v>0</v>
      </c>
      <c r="AH120" s="356">
        <f t="shared" si="46"/>
        <v>0</v>
      </c>
    </row>
    <row r="121" spans="1:34" x14ac:dyDescent="0.25">
      <c r="A121" s="277">
        <v>109</v>
      </c>
      <c r="B121" s="136"/>
      <c r="C121" s="378"/>
      <c r="D121" s="133"/>
      <c r="E121" s="133"/>
      <c r="F121" s="134"/>
      <c r="G121" s="379"/>
      <c r="H121" s="155"/>
      <c r="I121" s="132">
        <v>0</v>
      </c>
      <c r="J121" s="388"/>
      <c r="K121" s="388"/>
      <c r="L121" s="380"/>
      <c r="M121" s="380"/>
      <c r="N121" s="310">
        <f>IF(H121="",0,VLOOKUP(H121,'Overview - Financial Statement'!$A$38:$B$52,2,FALSE))</f>
        <v>0</v>
      </c>
      <c r="O121" s="246">
        <f t="shared" si="32"/>
        <v>0</v>
      </c>
      <c r="P121" s="222">
        <f t="shared" si="39"/>
        <v>0</v>
      </c>
      <c r="R121" s="340"/>
      <c r="S121" s="354" t="s">
        <v>36</v>
      </c>
      <c r="T121" s="357"/>
      <c r="U121" s="381" t="str">
        <f t="shared" si="33"/>
        <v/>
      </c>
      <c r="V121" s="355" t="str">
        <f t="shared" si="34"/>
        <v/>
      </c>
      <c r="W121" s="381" t="str">
        <f t="shared" si="35"/>
        <v/>
      </c>
      <c r="X121" s="354" t="str">
        <f t="shared" si="40"/>
        <v/>
      </c>
      <c r="Y121" s="352" t="str">
        <f t="shared" si="41"/>
        <v/>
      </c>
      <c r="Z121" s="397">
        <f t="shared" si="36"/>
        <v>0</v>
      </c>
      <c r="AA121" s="397">
        <f t="shared" si="42"/>
        <v>0</v>
      </c>
      <c r="AB121" s="381" t="str">
        <f t="shared" si="43"/>
        <v>Not answered</v>
      </c>
      <c r="AC121" s="397">
        <f t="shared" si="37"/>
        <v>0</v>
      </c>
      <c r="AD121" s="397">
        <f t="shared" si="38"/>
        <v>0</v>
      </c>
      <c r="AE121" s="358">
        <v>0</v>
      </c>
      <c r="AF121" s="397">
        <f t="shared" si="44"/>
        <v>0</v>
      </c>
      <c r="AG121" s="397">
        <f t="shared" si="45"/>
        <v>0</v>
      </c>
      <c r="AH121" s="356">
        <f t="shared" si="46"/>
        <v>0</v>
      </c>
    </row>
    <row r="122" spans="1:34" x14ac:dyDescent="0.25">
      <c r="A122" s="277">
        <v>110</v>
      </c>
      <c r="B122" s="136"/>
      <c r="C122" s="378"/>
      <c r="D122" s="133"/>
      <c r="E122" s="133"/>
      <c r="F122" s="134"/>
      <c r="G122" s="379"/>
      <c r="H122" s="155"/>
      <c r="I122" s="132">
        <v>0</v>
      </c>
      <c r="J122" s="388"/>
      <c r="K122" s="388"/>
      <c r="L122" s="380"/>
      <c r="M122" s="380"/>
      <c r="N122" s="310">
        <f>IF(H122="",0,VLOOKUP(H122,'Overview - Financial Statement'!$A$38:$B$52,2,FALSE))</f>
        <v>0</v>
      </c>
      <c r="O122" s="246">
        <f t="shared" si="32"/>
        <v>0</v>
      </c>
      <c r="P122" s="222">
        <f t="shared" si="39"/>
        <v>0</v>
      </c>
      <c r="R122" s="340"/>
      <c r="S122" s="354" t="s">
        <v>36</v>
      </c>
      <c r="T122" s="357"/>
      <c r="U122" s="381" t="str">
        <f t="shared" si="33"/>
        <v/>
      </c>
      <c r="V122" s="355" t="str">
        <f t="shared" si="34"/>
        <v/>
      </c>
      <c r="W122" s="381" t="str">
        <f t="shared" si="35"/>
        <v/>
      </c>
      <c r="X122" s="354" t="str">
        <f t="shared" si="40"/>
        <v/>
      </c>
      <c r="Y122" s="352" t="str">
        <f t="shared" si="41"/>
        <v/>
      </c>
      <c r="Z122" s="397">
        <f t="shared" si="36"/>
        <v>0</v>
      </c>
      <c r="AA122" s="397">
        <f t="shared" si="42"/>
        <v>0</v>
      </c>
      <c r="AB122" s="381" t="str">
        <f t="shared" si="43"/>
        <v>Not answered</v>
      </c>
      <c r="AC122" s="397">
        <f t="shared" si="37"/>
        <v>0</v>
      </c>
      <c r="AD122" s="397">
        <f t="shared" si="38"/>
        <v>0</v>
      </c>
      <c r="AE122" s="358">
        <v>0</v>
      </c>
      <c r="AF122" s="397">
        <f t="shared" si="44"/>
        <v>0</v>
      </c>
      <c r="AG122" s="397">
        <f t="shared" si="45"/>
        <v>0</v>
      </c>
      <c r="AH122" s="356">
        <f t="shared" si="46"/>
        <v>0</v>
      </c>
    </row>
    <row r="123" spans="1:34" x14ac:dyDescent="0.25">
      <c r="A123" s="277">
        <v>111</v>
      </c>
      <c r="B123" s="136"/>
      <c r="C123" s="378"/>
      <c r="D123" s="133"/>
      <c r="E123" s="133"/>
      <c r="F123" s="134"/>
      <c r="G123" s="379"/>
      <c r="H123" s="155"/>
      <c r="I123" s="132">
        <v>0</v>
      </c>
      <c r="J123" s="388"/>
      <c r="K123" s="388"/>
      <c r="L123" s="380"/>
      <c r="M123" s="380"/>
      <c r="N123" s="310">
        <f>IF(H123="",0,VLOOKUP(H123,'Overview - Financial Statement'!$A$38:$B$52,2,FALSE))</f>
        <v>0</v>
      </c>
      <c r="O123" s="246">
        <f t="shared" si="32"/>
        <v>0</v>
      </c>
      <c r="P123" s="222">
        <f t="shared" si="39"/>
        <v>0</v>
      </c>
      <c r="R123" s="340"/>
      <c r="S123" s="354" t="s">
        <v>36</v>
      </c>
      <c r="T123" s="357"/>
      <c r="U123" s="381" t="str">
        <f t="shared" si="33"/>
        <v/>
      </c>
      <c r="V123" s="355" t="str">
        <f t="shared" si="34"/>
        <v/>
      </c>
      <c r="W123" s="381" t="str">
        <f t="shared" si="35"/>
        <v/>
      </c>
      <c r="X123" s="354" t="str">
        <f t="shared" si="40"/>
        <v/>
      </c>
      <c r="Y123" s="352" t="str">
        <f t="shared" si="41"/>
        <v/>
      </c>
      <c r="Z123" s="397">
        <f t="shared" si="36"/>
        <v>0</v>
      </c>
      <c r="AA123" s="397">
        <f t="shared" si="42"/>
        <v>0</v>
      </c>
      <c r="AB123" s="381" t="str">
        <f t="shared" si="43"/>
        <v>Not answered</v>
      </c>
      <c r="AC123" s="397">
        <f t="shared" si="37"/>
        <v>0</v>
      </c>
      <c r="AD123" s="397">
        <f t="shared" si="38"/>
        <v>0</v>
      </c>
      <c r="AE123" s="358">
        <v>0</v>
      </c>
      <c r="AF123" s="397">
        <f t="shared" si="44"/>
        <v>0</v>
      </c>
      <c r="AG123" s="397">
        <f t="shared" si="45"/>
        <v>0</v>
      </c>
      <c r="AH123" s="356">
        <f t="shared" si="46"/>
        <v>0</v>
      </c>
    </row>
    <row r="124" spans="1:34" x14ac:dyDescent="0.25">
      <c r="A124" s="277">
        <v>112</v>
      </c>
      <c r="B124" s="136"/>
      <c r="C124" s="378"/>
      <c r="D124" s="133"/>
      <c r="E124" s="133"/>
      <c r="F124" s="134"/>
      <c r="G124" s="379"/>
      <c r="H124" s="155"/>
      <c r="I124" s="132">
        <v>0</v>
      </c>
      <c r="J124" s="388"/>
      <c r="K124" s="388"/>
      <c r="L124" s="380"/>
      <c r="M124" s="380"/>
      <c r="N124" s="310">
        <f>IF(H124="",0,VLOOKUP(H124,'Overview - Financial Statement'!$A$38:$B$52,2,FALSE))</f>
        <v>0</v>
      </c>
      <c r="O124" s="246">
        <f t="shared" si="32"/>
        <v>0</v>
      </c>
      <c r="P124" s="222">
        <f t="shared" si="39"/>
        <v>0</v>
      </c>
      <c r="R124" s="340"/>
      <c r="S124" s="354" t="s">
        <v>36</v>
      </c>
      <c r="T124" s="357"/>
      <c r="U124" s="381" t="str">
        <f t="shared" si="33"/>
        <v/>
      </c>
      <c r="V124" s="355" t="str">
        <f t="shared" si="34"/>
        <v/>
      </c>
      <c r="W124" s="381" t="str">
        <f t="shared" si="35"/>
        <v/>
      </c>
      <c r="X124" s="354" t="str">
        <f t="shared" si="40"/>
        <v/>
      </c>
      <c r="Y124" s="352" t="str">
        <f t="shared" si="41"/>
        <v/>
      </c>
      <c r="Z124" s="397">
        <f t="shared" si="36"/>
        <v>0</v>
      </c>
      <c r="AA124" s="397">
        <f t="shared" si="42"/>
        <v>0</v>
      </c>
      <c r="AB124" s="381" t="str">
        <f t="shared" si="43"/>
        <v>Not answered</v>
      </c>
      <c r="AC124" s="397">
        <f t="shared" si="37"/>
        <v>0</v>
      </c>
      <c r="AD124" s="397">
        <f t="shared" si="38"/>
        <v>0</v>
      </c>
      <c r="AE124" s="358">
        <v>0</v>
      </c>
      <c r="AF124" s="397">
        <f t="shared" si="44"/>
        <v>0</v>
      </c>
      <c r="AG124" s="397">
        <f t="shared" si="45"/>
        <v>0</v>
      </c>
      <c r="AH124" s="356">
        <f t="shared" si="46"/>
        <v>0</v>
      </c>
    </row>
    <row r="125" spans="1:34" x14ac:dyDescent="0.25">
      <c r="A125" s="277">
        <v>113</v>
      </c>
      <c r="B125" s="136"/>
      <c r="C125" s="378"/>
      <c r="D125" s="133"/>
      <c r="E125" s="133"/>
      <c r="F125" s="134"/>
      <c r="G125" s="379"/>
      <c r="H125" s="155"/>
      <c r="I125" s="132">
        <v>0</v>
      </c>
      <c r="J125" s="388"/>
      <c r="K125" s="388"/>
      <c r="L125" s="380"/>
      <c r="M125" s="380"/>
      <c r="N125" s="310">
        <f>IF(H125="",0,VLOOKUP(H125,'Overview - Financial Statement'!$A$38:$B$52,2,FALSE))</f>
        <v>0</v>
      </c>
      <c r="O125" s="246">
        <f t="shared" si="32"/>
        <v>0</v>
      </c>
      <c r="P125" s="222">
        <f t="shared" si="39"/>
        <v>0</v>
      </c>
      <c r="R125" s="340"/>
      <c r="S125" s="354" t="s">
        <v>36</v>
      </c>
      <c r="T125" s="357"/>
      <c r="U125" s="381" t="str">
        <f t="shared" si="33"/>
        <v/>
      </c>
      <c r="V125" s="355" t="str">
        <f t="shared" si="34"/>
        <v/>
      </c>
      <c r="W125" s="381" t="str">
        <f t="shared" si="35"/>
        <v/>
      </c>
      <c r="X125" s="354" t="str">
        <f t="shared" si="40"/>
        <v/>
      </c>
      <c r="Y125" s="352" t="str">
        <f t="shared" si="41"/>
        <v/>
      </c>
      <c r="Z125" s="397">
        <f t="shared" si="36"/>
        <v>0</v>
      </c>
      <c r="AA125" s="397">
        <f t="shared" si="42"/>
        <v>0</v>
      </c>
      <c r="AB125" s="381" t="str">
        <f t="shared" si="43"/>
        <v>Not answered</v>
      </c>
      <c r="AC125" s="397">
        <f t="shared" si="37"/>
        <v>0</v>
      </c>
      <c r="AD125" s="397">
        <f t="shared" si="38"/>
        <v>0</v>
      </c>
      <c r="AE125" s="358">
        <v>0</v>
      </c>
      <c r="AF125" s="397">
        <f t="shared" si="44"/>
        <v>0</v>
      </c>
      <c r="AG125" s="397">
        <f t="shared" si="45"/>
        <v>0</v>
      </c>
      <c r="AH125" s="356">
        <f t="shared" si="46"/>
        <v>0</v>
      </c>
    </row>
    <row r="126" spans="1:34" x14ac:dyDescent="0.25">
      <c r="A126" s="277">
        <v>114</v>
      </c>
      <c r="B126" s="136"/>
      <c r="C126" s="378"/>
      <c r="D126" s="133"/>
      <c r="E126" s="133"/>
      <c r="F126" s="134"/>
      <c r="G126" s="379"/>
      <c r="H126" s="155"/>
      <c r="I126" s="132">
        <v>0</v>
      </c>
      <c r="J126" s="388"/>
      <c r="K126" s="388"/>
      <c r="L126" s="380"/>
      <c r="M126" s="380"/>
      <c r="N126" s="310">
        <f>IF(H126="",0,VLOOKUP(H126,'Overview - Financial Statement'!$A$38:$B$52,2,FALSE))</f>
        <v>0</v>
      </c>
      <c r="O126" s="246">
        <f t="shared" si="32"/>
        <v>0</v>
      </c>
      <c r="P126" s="222">
        <f t="shared" si="39"/>
        <v>0</v>
      </c>
      <c r="R126" s="340"/>
      <c r="S126" s="354" t="s">
        <v>36</v>
      </c>
      <c r="T126" s="357"/>
      <c r="U126" s="381" t="str">
        <f t="shared" si="33"/>
        <v/>
      </c>
      <c r="V126" s="355" t="str">
        <f t="shared" si="34"/>
        <v/>
      </c>
      <c r="W126" s="381" t="str">
        <f t="shared" si="35"/>
        <v/>
      </c>
      <c r="X126" s="354" t="str">
        <f t="shared" si="40"/>
        <v/>
      </c>
      <c r="Y126" s="352" t="str">
        <f t="shared" si="41"/>
        <v/>
      </c>
      <c r="Z126" s="397">
        <f t="shared" si="36"/>
        <v>0</v>
      </c>
      <c r="AA126" s="397">
        <f t="shared" si="42"/>
        <v>0</v>
      </c>
      <c r="AB126" s="381" t="str">
        <f t="shared" si="43"/>
        <v>Not answered</v>
      </c>
      <c r="AC126" s="397">
        <f t="shared" si="37"/>
        <v>0</v>
      </c>
      <c r="AD126" s="397">
        <f t="shared" si="38"/>
        <v>0</v>
      </c>
      <c r="AE126" s="358">
        <v>0</v>
      </c>
      <c r="AF126" s="397">
        <f t="shared" si="44"/>
        <v>0</v>
      </c>
      <c r="AG126" s="397">
        <f t="shared" si="45"/>
        <v>0</v>
      </c>
      <c r="AH126" s="356">
        <f t="shared" si="46"/>
        <v>0</v>
      </c>
    </row>
    <row r="127" spans="1:34" x14ac:dyDescent="0.25">
      <c r="A127" s="277">
        <v>115</v>
      </c>
      <c r="B127" s="136"/>
      <c r="C127" s="378"/>
      <c r="D127" s="133"/>
      <c r="E127" s="133"/>
      <c r="F127" s="134"/>
      <c r="G127" s="379"/>
      <c r="H127" s="155"/>
      <c r="I127" s="132">
        <v>0</v>
      </c>
      <c r="J127" s="388"/>
      <c r="K127" s="388"/>
      <c r="L127" s="380"/>
      <c r="M127" s="380"/>
      <c r="N127" s="310">
        <f>IF(H127="",0,VLOOKUP(H127,'Overview - Financial Statement'!$A$38:$B$52,2,FALSE))</f>
        <v>0</v>
      </c>
      <c r="O127" s="246">
        <f t="shared" si="32"/>
        <v>0</v>
      </c>
      <c r="P127" s="222">
        <f t="shared" si="39"/>
        <v>0</v>
      </c>
      <c r="R127" s="340"/>
      <c r="S127" s="354" t="s">
        <v>36</v>
      </c>
      <c r="T127" s="357"/>
      <c r="U127" s="381" t="str">
        <f t="shared" si="33"/>
        <v/>
      </c>
      <c r="V127" s="355" t="str">
        <f t="shared" si="34"/>
        <v/>
      </c>
      <c r="W127" s="381" t="str">
        <f t="shared" si="35"/>
        <v/>
      </c>
      <c r="X127" s="354" t="str">
        <f t="shared" si="40"/>
        <v/>
      </c>
      <c r="Y127" s="352" t="str">
        <f t="shared" si="41"/>
        <v/>
      </c>
      <c r="Z127" s="397">
        <f t="shared" si="36"/>
        <v>0</v>
      </c>
      <c r="AA127" s="397">
        <f t="shared" si="42"/>
        <v>0</v>
      </c>
      <c r="AB127" s="381" t="str">
        <f t="shared" si="43"/>
        <v>Not answered</v>
      </c>
      <c r="AC127" s="397">
        <f t="shared" si="37"/>
        <v>0</v>
      </c>
      <c r="AD127" s="397">
        <f t="shared" si="38"/>
        <v>0</v>
      </c>
      <c r="AE127" s="358">
        <v>0</v>
      </c>
      <c r="AF127" s="397">
        <f t="shared" si="44"/>
        <v>0</v>
      </c>
      <c r="AG127" s="397">
        <f t="shared" si="45"/>
        <v>0</v>
      </c>
      <c r="AH127" s="356">
        <f t="shared" si="46"/>
        <v>0</v>
      </c>
    </row>
    <row r="128" spans="1:34" x14ac:dyDescent="0.25">
      <c r="A128" s="277">
        <v>116</v>
      </c>
      <c r="B128" s="136"/>
      <c r="C128" s="378"/>
      <c r="D128" s="133"/>
      <c r="E128" s="133"/>
      <c r="F128" s="134"/>
      <c r="G128" s="379"/>
      <c r="H128" s="155"/>
      <c r="I128" s="132">
        <v>0</v>
      </c>
      <c r="J128" s="388"/>
      <c r="K128" s="388"/>
      <c r="L128" s="380"/>
      <c r="M128" s="380"/>
      <c r="N128" s="310">
        <f>IF(H128="",0,VLOOKUP(H128,'Overview - Financial Statement'!$A$38:$B$52,2,FALSE))</f>
        <v>0</v>
      </c>
      <c r="O128" s="246">
        <f t="shared" si="32"/>
        <v>0</v>
      </c>
      <c r="P128" s="222">
        <f t="shared" si="39"/>
        <v>0</v>
      </c>
      <c r="R128" s="340"/>
      <c r="S128" s="354" t="s">
        <v>36</v>
      </c>
      <c r="T128" s="357"/>
      <c r="U128" s="381" t="str">
        <f t="shared" si="33"/>
        <v/>
      </c>
      <c r="V128" s="355" t="str">
        <f t="shared" si="34"/>
        <v/>
      </c>
      <c r="W128" s="381" t="str">
        <f t="shared" si="35"/>
        <v/>
      </c>
      <c r="X128" s="354" t="str">
        <f t="shared" si="40"/>
        <v/>
      </c>
      <c r="Y128" s="352" t="str">
        <f t="shared" si="41"/>
        <v/>
      </c>
      <c r="Z128" s="397">
        <f t="shared" si="36"/>
        <v>0</v>
      </c>
      <c r="AA128" s="397">
        <f t="shared" si="42"/>
        <v>0</v>
      </c>
      <c r="AB128" s="381" t="str">
        <f t="shared" si="43"/>
        <v>Not answered</v>
      </c>
      <c r="AC128" s="397">
        <f t="shared" si="37"/>
        <v>0</v>
      </c>
      <c r="AD128" s="397">
        <f t="shared" si="38"/>
        <v>0</v>
      </c>
      <c r="AE128" s="358">
        <v>0</v>
      </c>
      <c r="AF128" s="397">
        <f t="shared" si="44"/>
        <v>0</v>
      </c>
      <c r="AG128" s="397">
        <f t="shared" si="45"/>
        <v>0</v>
      </c>
      <c r="AH128" s="356">
        <f t="shared" si="46"/>
        <v>0</v>
      </c>
    </row>
    <row r="129" spans="1:34" x14ac:dyDescent="0.25">
      <c r="A129" s="277">
        <v>117</v>
      </c>
      <c r="B129" s="136"/>
      <c r="C129" s="378"/>
      <c r="D129" s="133"/>
      <c r="E129" s="133"/>
      <c r="F129" s="134"/>
      <c r="G129" s="379"/>
      <c r="H129" s="155"/>
      <c r="I129" s="132">
        <v>0</v>
      </c>
      <c r="J129" s="388"/>
      <c r="K129" s="388"/>
      <c r="L129" s="380"/>
      <c r="M129" s="380"/>
      <c r="N129" s="310">
        <f>IF(H129="",0,VLOOKUP(H129,'Overview - Financial Statement'!$A$38:$B$52,2,FALSE))</f>
        <v>0</v>
      </c>
      <c r="O129" s="246">
        <f t="shared" si="32"/>
        <v>0</v>
      </c>
      <c r="P129" s="222">
        <f t="shared" si="39"/>
        <v>0</v>
      </c>
      <c r="R129" s="340"/>
      <c r="S129" s="354" t="s">
        <v>36</v>
      </c>
      <c r="T129" s="357"/>
      <c r="U129" s="381" t="str">
        <f t="shared" si="33"/>
        <v/>
      </c>
      <c r="V129" s="355" t="str">
        <f t="shared" si="34"/>
        <v/>
      </c>
      <c r="W129" s="381" t="str">
        <f t="shared" si="35"/>
        <v/>
      </c>
      <c r="X129" s="354" t="str">
        <f t="shared" si="40"/>
        <v/>
      </c>
      <c r="Y129" s="352" t="str">
        <f t="shared" si="41"/>
        <v/>
      </c>
      <c r="Z129" s="397">
        <f t="shared" si="36"/>
        <v>0</v>
      </c>
      <c r="AA129" s="397">
        <f t="shared" si="42"/>
        <v>0</v>
      </c>
      <c r="AB129" s="381" t="str">
        <f t="shared" si="43"/>
        <v>Not answered</v>
      </c>
      <c r="AC129" s="397">
        <f t="shared" si="37"/>
        <v>0</v>
      </c>
      <c r="AD129" s="397">
        <f t="shared" si="38"/>
        <v>0</v>
      </c>
      <c r="AE129" s="358">
        <v>0</v>
      </c>
      <c r="AF129" s="397">
        <f t="shared" si="44"/>
        <v>0</v>
      </c>
      <c r="AG129" s="397">
        <f t="shared" si="45"/>
        <v>0</v>
      </c>
      <c r="AH129" s="356">
        <f t="shared" si="46"/>
        <v>0</v>
      </c>
    </row>
    <row r="130" spans="1:34" x14ac:dyDescent="0.25">
      <c r="A130" s="277">
        <v>118</v>
      </c>
      <c r="B130" s="136"/>
      <c r="C130" s="378"/>
      <c r="D130" s="133"/>
      <c r="E130" s="133"/>
      <c r="F130" s="134"/>
      <c r="G130" s="379"/>
      <c r="H130" s="155"/>
      <c r="I130" s="132">
        <v>0</v>
      </c>
      <c r="J130" s="388"/>
      <c r="K130" s="388"/>
      <c r="L130" s="380"/>
      <c r="M130" s="380"/>
      <c r="N130" s="310">
        <f>IF(H130="",0,VLOOKUP(H130,'Overview - Financial Statement'!$A$38:$B$52,2,FALSE))</f>
        <v>0</v>
      </c>
      <c r="O130" s="246">
        <f t="shared" si="32"/>
        <v>0</v>
      </c>
      <c r="P130" s="222">
        <f t="shared" si="39"/>
        <v>0</v>
      </c>
      <c r="R130" s="340"/>
      <c r="S130" s="354" t="s">
        <v>36</v>
      </c>
      <c r="T130" s="357"/>
      <c r="U130" s="381" t="str">
        <f t="shared" si="33"/>
        <v/>
      </c>
      <c r="V130" s="355" t="str">
        <f t="shared" si="34"/>
        <v/>
      </c>
      <c r="W130" s="381" t="str">
        <f t="shared" si="35"/>
        <v/>
      </c>
      <c r="X130" s="354" t="str">
        <f t="shared" si="40"/>
        <v/>
      </c>
      <c r="Y130" s="352" t="str">
        <f t="shared" si="41"/>
        <v/>
      </c>
      <c r="Z130" s="397">
        <f t="shared" si="36"/>
        <v>0</v>
      </c>
      <c r="AA130" s="397">
        <f t="shared" si="42"/>
        <v>0</v>
      </c>
      <c r="AB130" s="381" t="str">
        <f t="shared" si="43"/>
        <v>Not answered</v>
      </c>
      <c r="AC130" s="397">
        <f t="shared" si="37"/>
        <v>0</v>
      </c>
      <c r="AD130" s="397">
        <f t="shared" si="38"/>
        <v>0</v>
      </c>
      <c r="AE130" s="358">
        <v>0</v>
      </c>
      <c r="AF130" s="397">
        <f t="shared" si="44"/>
        <v>0</v>
      </c>
      <c r="AG130" s="397">
        <f t="shared" si="45"/>
        <v>0</v>
      </c>
      <c r="AH130" s="356">
        <f t="shared" si="46"/>
        <v>0</v>
      </c>
    </row>
    <row r="131" spans="1:34" x14ac:dyDescent="0.25">
      <c r="A131" s="277">
        <v>119</v>
      </c>
      <c r="B131" s="136"/>
      <c r="C131" s="378"/>
      <c r="D131" s="133"/>
      <c r="E131" s="133"/>
      <c r="F131" s="134"/>
      <c r="G131" s="379"/>
      <c r="H131" s="155"/>
      <c r="I131" s="132">
        <v>0</v>
      </c>
      <c r="J131" s="388"/>
      <c r="K131" s="388"/>
      <c r="L131" s="380"/>
      <c r="M131" s="380"/>
      <c r="N131" s="310">
        <f>IF(H131="",0,VLOOKUP(H131,'Overview - Financial Statement'!$A$38:$B$52,2,FALSE))</f>
        <v>0</v>
      </c>
      <c r="O131" s="246">
        <f t="shared" si="32"/>
        <v>0</v>
      </c>
      <c r="P131" s="222">
        <f t="shared" si="39"/>
        <v>0</v>
      </c>
      <c r="R131" s="340"/>
      <c r="S131" s="354" t="s">
        <v>36</v>
      </c>
      <c r="T131" s="357"/>
      <c r="U131" s="381" t="str">
        <f t="shared" si="33"/>
        <v/>
      </c>
      <c r="V131" s="355" t="str">
        <f t="shared" si="34"/>
        <v/>
      </c>
      <c r="W131" s="381" t="str">
        <f t="shared" si="35"/>
        <v/>
      </c>
      <c r="X131" s="354" t="str">
        <f t="shared" si="40"/>
        <v/>
      </c>
      <c r="Y131" s="352" t="str">
        <f t="shared" si="41"/>
        <v/>
      </c>
      <c r="Z131" s="397">
        <f t="shared" si="36"/>
        <v>0</v>
      </c>
      <c r="AA131" s="397">
        <f t="shared" si="42"/>
        <v>0</v>
      </c>
      <c r="AB131" s="381" t="str">
        <f t="shared" si="43"/>
        <v>Not answered</v>
      </c>
      <c r="AC131" s="397">
        <f t="shared" si="37"/>
        <v>0</v>
      </c>
      <c r="AD131" s="397">
        <f t="shared" si="38"/>
        <v>0</v>
      </c>
      <c r="AE131" s="358">
        <v>0</v>
      </c>
      <c r="AF131" s="397">
        <f t="shared" si="44"/>
        <v>0</v>
      </c>
      <c r="AG131" s="397">
        <f t="shared" si="45"/>
        <v>0</v>
      </c>
      <c r="AH131" s="356">
        <f t="shared" si="46"/>
        <v>0</v>
      </c>
    </row>
    <row r="132" spans="1:34" x14ac:dyDescent="0.25">
      <c r="A132" s="277">
        <v>120</v>
      </c>
      <c r="B132" s="136"/>
      <c r="C132" s="378"/>
      <c r="D132" s="133"/>
      <c r="E132" s="133"/>
      <c r="F132" s="134"/>
      <c r="G132" s="379"/>
      <c r="H132" s="155"/>
      <c r="I132" s="132">
        <v>0</v>
      </c>
      <c r="J132" s="388"/>
      <c r="K132" s="388"/>
      <c r="L132" s="380"/>
      <c r="M132" s="380"/>
      <c r="N132" s="310">
        <f>IF(H132="",0,VLOOKUP(H132,'Overview - Financial Statement'!$A$38:$B$52,2,FALSE))</f>
        <v>0</v>
      </c>
      <c r="O132" s="246">
        <f t="shared" si="32"/>
        <v>0</v>
      </c>
      <c r="P132" s="222">
        <f t="shared" si="39"/>
        <v>0</v>
      </c>
      <c r="R132" s="340"/>
      <c r="S132" s="354" t="s">
        <v>36</v>
      </c>
      <c r="T132" s="357"/>
      <c r="U132" s="381" t="str">
        <f t="shared" si="33"/>
        <v/>
      </c>
      <c r="V132" s="355" t="str">
        <f t="shared" si="34"/>
        <v/>
      </c>
      <c r="W132" s="381" t="str">
        <f t="shared" si="35"/>
        <v/>
      </c>
      <c r="X132" s="354" t="str">
        <f t="shared" si="40"/>
        <v/>
      </c>
      <c r="Y132" s="352" t="str">
        <f t="shared" si="41"/>
        <v/>
      </c>
      <c r="Z132" s="397">
        <f t="shared" si="36"/>
        <v>0</v>
      </c>
      <c r="AA132" s="397">
        <f t="shared" si="42"/>
        <v>0</v>
      </c>
      <c r="AB132" s="381" t="str">
        <f t="shared" si="43"/>
        <v>Not answered</v>
      </c>
      <c r="AC132" s="397">
        <f t="shared" si="37"/>
        <v>0</v>
      </c>
      <c r="AD132" s="397">
        <f t="shared" si="38"/>
        <v>0</v>
      </c>
      <c r="AE132" s="358">
        <v>0</v>
      </c>
      <c r="AF132" s="397">
        <f t="shared" si="44"/>
        <v>0</v>
      </c>
      <c r="AG132" s="397">
        <f t="shared" si="45"/>
        <v>0</v>
      </c>
      <c r="AH132" s="356">
        <f t="shared" si="46"/>
        <v>0</v>
      </c>
    </row>
    <row r="133" spans="1:34" x14ac:dyDescent="0.25">
      <c r="A133" s="277">
        <v>121</v>
      </c>
      <c r="B133" s="136"/>
      <c r="C133" s="378"/>
      <c r="D133" s="133"/>
      <c r="E133" s="133"/>
      <c r="F133" s="134"/>
      <c r="G133" s="379"/>
      <c r="H133" s="155"/>
      <c r="I133" s="132">
        <v>0</v>
      </c>
      <c r="J133" s="388"/>
      <c r="K133" s="388"/>
      <c r="L133" s="380"/>
      <c r="M133" s="380"/>
      <c r="N133" s="310">
        <f>IF(H133="",0,VLOOKUP(H133,'Overview - Financial Statement'!$A$38:$B$52,2,FALSE))</f>
        <v>0</v>
      </c>
      <c r="O133" s="246">
        <f t="shared" si="32"/>
        <v>0</v>
      </c>
      <c r="P133" s="222">
        <f t="shared" si="39"/>
        <v>0</v>
      </c>
      <c r="R133" s="340"/>
      <c r="S133" s="354" t="s">
        <v>36</v>
      </c>
      <c r="T133" s="357"/>
      <c r="U133" s="381" t="str">
        <f t="shared" si="33"/>
        <v/>
      </c>
      <c r="V133" s="355" t="str">
        <f t="shared" si="34"/>
        <v/>
      </c>
      <c r="W133" s="381" t="str">
        <f t="shared" si="35"/>
        <v/>
      </c>
      <c r="X133" s="354" t="str">
        <f t="shared" si="40"/>
        <v/>
      </c>
      <c r="Y133" s="352" t="str">
        <f t="shared" si="41"/>
        <v/>
      </c>
      <c r="Z133" s="397">
        <f t="shared" si="36"/>
        <v>0</v>
      </c>
      <c r="AA133" s="397">
        <f t="shared" si="42"/>
        <v>0</v>
      </c>
      <c r="AB133" s="381" t="str">
        <f t="shared" si="43"/>
        <v>Not answered</v>
      </c>
      <c r="AC133" s="397">
        <f t="shared" si="37"/>
        <v>0</v>
      </c>
      <c r="AD133" s="397">
        <f t="shared" si="38"/>
        <v>0</v>
      </c>
      <c r="AE133" s="358">
        <v>0</v>
      </c>
      <c r="AF133" s="397">
        <f t="shared" si="44"/>
        <v>0</v>
      </c>
      <c r="AG133" s="397">
        <f t="shared" si="45"/>
        <v>0</v>
      </c>
      <c r="AH133" s="356">
        <f t="shared" si="46"/>
        <v>0</v>
      </c>
    </row>
    <row r="134" spans="1:34" x14ac:dyDescent="0.25">
      <c r="A134" s="277">
        <v>122</v>
      </c>
      <c r="B134" s="136"/>
      <c r="C134" s="378"/>
      <c r="D134" s="133"/>
      <c r="E134" s="133"/>
      <c r="F134" s="134"/>
      <c r="G134" s="379"/>
      <c r="H134" s="155"/>
      <c r="I134" s="132">
        <v>0</v>
      </c>
      <c r="J134" s="388"/>
      <c r="K134" s="388"/>
      <c r="L134" s="380"/>
      <c r="M134" s="380"/>
      <c r="N134" s="310">
        <f>IF(H134="",0,VLOOKUP(H134,'Overview - Financial Statement'!$A$38:$B$52,2,FALSE))</f>
        <v>0</v>
      </c>
      <c r="O134" s="246">
        <f t="shared" si="32"/>
        <v>0</v>
      </c>
      <c r="P134" s="222">
        <f t="shared" si="39"/>
        <v>0</v>
      </c>
      <c r="R134" s="340"/>
      <c r="S134" s="354" t="s">
        <v>36</v>
      </c>
      <c r="T134" s="357"/>
      <c r="U134" s="381" t="str">
        <f t="shared" si="33"/>
        <v/>
      </c>
      <c r="V134" s="355" t="str">
        <f t="shared" si="34"/>
        <v/>
      </c>
      <c r="W134" s="381" t="str">
        <f t="shared" si="35"/>
        <v/>
      </c>
      <c r="X134" s="354" t="str">
        <f t="shared" si="40"/>
        <v/>
      </c>
      <c r="Y134" s="352" t="str">
        <f t="shared" si="41"/>
        <v/>
      </c>
      <c r="Z134" s="397">
        <f t="shared" si="36"/>
        <v>0</v>
      </c>
      <c r="AA134" s="397">
        <f t="shared" si="42"/>
        <v>0</v>
      </c>
      <c r="AB134" s="381" t="str">
        <f t="shared" si="43"/>
        <v>Not answered</v>
      </c>
      <c r="AC134" s="397">
        <f t="shared" si="37"/>
        <v>0</v>
      </c>
      <c r="AD134" s="397">
        <f t="shared" si="38"/>
        <v>0</v>
      </c>
      <c r="AE134" s="358">
        <v>0</v>
      </c>
      <c r="AF134" s="397">
        <f t="shared" si="44"/>
        <v>0</v>
      </c>
      <c r="AG134" s="397">
        <f t="shared" si="45"/>
        <v>0</v>
      </c>
      <c r="AH134" s="356">
        <f t="shared" si="46"/>
        <v>0</v>
      </c>
    </row>
    <row r="135" spans="1:34" x14ac:dyDescent="0.25">
      <c r="A135" s="277">
        <v>123</v>
      </c>
      <c r="B135" s="136"/>
      <c r="C135" s="378"/>
      <c r="D135" s="133"/>
      <c r="E135" s="133"/>
      <c r="F135" s="134"/>
      <c r="G135" s="379"/>
      <c r="H135" s="155"/>
      <c r="I135" s="132">
        <v>0</v>
      </c>
      <c r="J135" s="388"/>
      <c r="K135" s="388"/>
      <c r="L135" s="380"/>
      <c r="M135" s="380"/>
      <c r="N135" s="310">
        <f>IF(H135="",0,VLOOKUP(H135,'Overview - Financial Statement'!$A$38:$B$52,2,FALSE))</f>
        <v>0</v>
      </c>
      <c r="O135" s="246">
        <f t="shared" si="32"/>
        <v>0</v>
      </c>
      <c r="P135" s="222">
        <f t="shared" si="39"/>
        <v>0</v>
      </c>
      <c r="R135" s="340"/>
      <c r="S135" s="354" t="s">
        <v>36</v>
      </c>
      <c r="T135" s="357"/>
      <c r="U135" s="381" t="str">
        <f t="shared" si="33"/>
        <v/>
      </c>
      <c r="V135" s="355" t="str">
        <f t="shared" si="34"/>
        <v/>
      </c>
      <c r="W135" s="381" t="str">
        <f t="shared" si="35"/>
        <v/>
      </c>
      <c r="X135" s="354" t="str">
        <f t="shared" si="40"/>
        <v/>
      </c>
      <c r="Y135" s="352" t="str">
        <f t="shared" si="41"/>
        <v/>
      </c>
      <c r="Z135" s="397">
        <f t="shared" si="36"/>
        <v>0</v>
      </c>
      <c r="AA135" s="397">
        <f t="shared" si="42"/>
        <v>0</v>
      </c>
      <c r="AB135" s="381" t="str">
        <f t="shared" si="43"/>
        <v>Not answered</v>
      </c>
      <c r="AC135" s="397">
        <f t="shared" si="37"/>
        <v>0</v>
      </c>
      <c r="AD135" s="397">
        <f t="shared" si="38"/>
        <v>0</v>
      </c>
      <c r="AE135" s="358">
        <v>0</v>
      </c>
      <c r="AF135" s="397">
        <f t="shared" si="44"/>
        <v>0</v>
      </c>
      <c r="AG135" s="397">
        <f t="shared" si="45"/>
        <v>0</v>
      </c>
      <c r="AH135" s="356">
        <f t="shared" si="46"/>
        <v>0</v>
      </c>
    </row>
    <row r="136" spans="1:34" x14ac:dyDescent="0.25">
      <c r="A136" s="277">
        <v>124</v>
      </c>
      <c r="B136" s="136"/>
      <c r="C136" s="378"/>
      <c r="D136" s="133"/>
      <c r="E136" s="133"/>
      <c r="F136" s="134"/>
      <c r="G136" s="379"/>
      <c r="H136" s="155"/>
      <c r="I136" s="132">
        <v>0</v>
      </c>
      <c r="J136" s="388"/>
      <c r="K136" s="388"/>
      <c r="L136" s="380"/>
      <c r="M136" s="380"/>
      <c r="N136" s="310">
        <f>IF(H136="",0,VLOOKUP(H136,'Overview - Financial Statement'!$A$38:$B$52,2,FALSE))</f>
        <v>0</v>
      </c>
      <c r="O136" s="246">
        <f t="shared" si="32"/>
        <v>0</v>
      </c>
      <c r="P136" s="222">
        <f t="shared" si="39"/>
        <v>0</v>
      </c>
      <c r="R136" s="340"/>
      <c r="S136" s="354" t="s">
        <v>36</v>
      </c>
      <c r="T136" s="357"/>
      <c r="U136" s="381" t="str">
        <f t="shared" si="33"/>
        <v/>
      </c>
      <c r="V136" s="355" t="str">
        <f t="shared" si="34"/>
        <v/>
      </c>
      <c r="W136" s="381" t="str">
        <f t="shared" si="35"/>
        <v/>
      </c>
      <c r="X136" s="354" t="str">
        <f t="shared" si="40"/>
        <v/>
      </c>
      <c r="Y136" s="352" t="str">
        <f t="shared" si="41"/>
        <v/>
      </c>
      <c r="Z136" s="397">
        <f t="shared" si="36"/>
        <v>0</v>
      </c>
      <c r="AA136" s="397">
        <f t="shared" si="42"/>
        <v>0</v>
      </c>
      <c r="AB136" s="381" t="str">
        <f t="shared" si="43"/>
        <v>Not answered</v>
      </c>
      <c r="AC136" s="397">
        <f t="shared" si="37"/>
        <v>0</v>
      </c>
      <c r="AD136" s="397">
        <f t="shared" si="38"/>
        <v>0</v>
      </c>
      <c r="AE136" s="358">
        <v>0</v>
      </c>
      <c r="AF136" s="397">
        <f t="shared" si="44"/>
        <v>0</v>
      </c>
      <c r="AG136" s="397">
        <f t="shared" si="45"/>
        <v>0</v>
      </c>
      <c r="AH136" s="356">
        <f t="shared" si="46"/>
        <v>0</v>
      </c>
    </row>
    <row r="137" spans="1:34" x14ac:dyDescent="0.25">
      <c r="A137" s="277">
        <v>125</v>
      </c>
      <c r="B137" s="136"/>
      <c r="C137" s="378"/>
      <c r="D137" s="133"/>
      <c r="E137" s="133"/>
      <c r="F137" s="134"/>
      <c r="G137" s="379"/>
      <c r="H137" s="155"/>
      <c r="I137" s="132">
        <v>0</v>
      </c>
      <c r="J137" s="388"/>
      <c r="K137" s="388"/>
      <c r="L137" s="380"/>
      <c r="M137" s="380"/>
      <c r="N137" s="310">
        <f>IF(H137="",0,VLOOKUP(H137,'Overview - Financial Statement'!$A$38:$B$52,2,FALSE))</f>
        <v>0</v>
      </c>
      <c r="O137" s="246">
        <f t="shared" si="32"/>
        <v>0</v>
      </c>
      <c r="P137" s="222">
        <f t="shared" si="39"/>
        <v>0</v>
      </c>
      <c r="R137" s="340"/>
      <c r="S137" s="354" t="s">
        <v>36</v>
      </c>
      <c r="T137" s="357"/>
      <c r="U137" s="381" t="str">
        <f t="shared" si="33"/>
        <v/>
      </c>
      <c r="V137" s="355" t="str">
        <f t="shared" si="34"/>
        <v/>
      </c>
      <c r="W137" s="381" t="str">
        <f t="shared" si="35"/>
        <v/>
      </c>
      <c r="X137" s="354" t="str">
        <f t="shared" si="40"/>
        <v/>
      </c>
      <c r="Y137" s="352" t="str">
        <f t="shared" si="41"/>
        <v/>
      </c>
      <c r="Z137" s="397">
        <f t="shared" si="36"/>
        <v>0</v>
      </c>
      <c r="AA137" s="397">
        <f t="shared" si="42"/>
        <v>0</v>
      </c>
      <c r="AB137" s="381" t="str">
        <f t="shared" si="43"/>
        <v>Not answered</v>
      </c>
      <c r="AC137" s="397">
        <f t="shared" si="37"/>
        <v>0</v>
      </c>
      <c r="AD137" s="397">
        <f t="shared" si="38"/>
        <v>0</v>
      </c>
      <c r="AE137" s="358">
        <v>0</v>
      </c>
      <c r="AF137" s="397">
        <f t="shared" si="44"/>
        <v>0</v>
      </c>
      <c r="AG137" s="397">
        <f t="shared" si="45"/>
        <v>0</v>
      </c>
      <c r="AH137" s="356">
        <f t="shared" si="46"/>
        <v>0</v>
      </c>
    </row>
    <row r="138" spans="1:34" x14ac:dyDescent="0.25">
      <c r="A138" s="277">
        <v>126</v>
      </c>
      <c r="B138" s="136"/>
      <c r="C138" s="378"/>
      <c r="D138" s="133"/>
      <c r="E138" s="133"/>
      <c r="F138" s="134"/>
      <c r="G138" s="379"/>
      <c r="H138" s="155"/>
      <c r="I138" s="132">
        <v>0</v>
      </c>
      <c r="J138" s="388"/>
      <c r="K138" s="388"/>
      <c r="L138" s="380"/>
      <c r="M138" s="380"/>
      <c r="N138" s="310">
        <f>IF(H138="",0,VLOOKUP(H138,'Overview - Financial Statement'!$A$38:$B$52,2,FALSE))</f>
        <v>0</v>
      </c>
      <c r="O138" s="246">
        <f t="shared" si="32"/>
        <v>0</v>
      </c>
      <c r="P138" s="222">
        <f t="shared" si="39"/>
        <v>0</v>
      </c>
      <c r="R138" s="340"/>
      <c r="S138" s="354" t="s">
        <v>36</v>
      </c>
      <c r="T138" s="357"/>
      <c r="U138" s="381" t="str">
        <f t="shared" si="33"/>
        <v/>
      </c>
      <c r="V138" s="355" t="str">
        <f t="shared" si="34"/>
        <v/>
      </c>
      <c r="W138" s="381" t="str">
        <f t="shared" si="35"/>
        <v/>
      </c>
      <c r="X138" s="354" t="str">
        <f t="shared" si="40"/>
        <v/>
      </c>
      <c r="Y138" s="352" t="str">
        <f t="shared" si="41"/>
        <v/>
      </c>
      <c r="Z138" s="397">
        <f t="shared" si="36"/>
        <v>0</v>
      </c>
      <c r="AA138" s="397">
        <f t="shared" si="42"/>
        <v>0</v>
      </c>
      <c r="AB138" s="381" t="str">
        <f t="shared" si="43"/>
        <v>Not answered</v>
      </c>
      <c r="AC138" s="397">
        <f t="shared" si="37"/>
        <v>0</v>
      </c>
      <c r="AD138" s="397">
        <f t="shared" si="38"/>
        <v>0</v>
      </c>
      <c r="AE138" s="358">
        <v>0</v>
      </c>
      <c r="AF138" s="397">
        <f t="shared" si="44"/>
        <v>0</v>
      </c>
      <c r="AG138" s="397">
        <f t="shared" si="45"/>
        <v>0</v>
      </c>
      <c r="AH138" s="356">
        <f t="shared" si="46"/>
        <v>0</v>
      </c>
    </row>
    <row r="139" spans="1:34" x14ac:dyDescent="0.25">
      <c r="A139" s="277">
        <v>127</v>
      </c>
      <c r="B139" s="136"/>
      <c r="C139" s="378"/>
      <c r="D139" s="133"/>
      <c r="E139" s="133"/>
      <c r="F139" s="134"/>
      <c r="G139" s="379"/>
      <c r="H139" s="155"/>
      <c r="I139" s="132">
        <v>0</v>
      </c>
      <c r="J139" s="388"/>
      <c r="K139" s="388"/>
      <c r="L139" s="380"/>
      <c r="M139" s="380"/>
      <c r="N139" s="310">
        <f>IF(H139="",0,VLOOKUP(H139,'Overview - Financial Statement'!$A$38:$B$52,2,FALSE))</f>
        <v>0</v>
      </c>
      <c r="O139" s="246">
        <f t="shared" si="32"/>
        <v>0</v>
      </c>
      <c r="P139" s="222">
        <f t="shared" si="39"/>
        <v>0</v>
      </c>
      <c r="R139" s="340"/>
      <c r="S139" s="354" t="s">
        <v>36</v>
      </c>
      <c r="T139" s="357"/>
      <c r="U139" s="381" t="str">
        <f t="shared" si="33"/>
        <v/>
      </c>
      <c r="V139" s="355" t="str">
        <f t="shared" si="34"/>
        <v/>
      </c>
      <c r="W139" s="381" t="str">
        <f t="shared" si="35"/>
        <v/>
      </c>
      <c r="X139" s="354" t="str">
        <f t="shared" si="40"/>
        <v/>
      </c>
      <c r="Y139" s="352" t="str">
        <f t="shared" si="41"/>
        <v/>
      </c>
      <c r="Z139" s="397">
        <f t="shared" si="36"/>
        <v>0</v>
      </c>
      <c r="AA139" s="397">
        <f t="shared" si="42"/>
        <v>0</v>
      </c>
      <c r="AB139" s="381" t="str">
        <f t="shared" si="43"/>
        <v>Not answered</v>
      </c>
      <c r="AC139" s="397">
        <f t="shared" si="37"/>
        <v>0</v>
      </c>
      <c r="AD139" s="397">
        <f t="shared" si="38"/>
        <v>0</v>
      </c>
      <c r="AE139" s="358">
        <v>0</v>
      </c>
      <c r="AF139" s="397">
        <f t="shared" si="44"/>
        <v>0</v>
      </c>
      <c r="AG139" s="397">
        <f t="shared" si="45"/>
        <v>0</v>
      </c>
      <c r="AH139" s="356">
        <f t="shared" si="46"/>
        <v>0</v>
      </c>
    </row>
    <row r="140" spans="1:34" x14ac:dyDescent="0.25">
      <c r="A140" s="277">
        <v>128</v>
      </c>
      <c r="B140" s="136"/>
      <c r="C140" s="378"/>
      <c r="D140" s="133"/>
      <c r="E140" s="133"/>
      <c r="F140" s="134"/>
      <c r="G140" s="379"/>
      <c r="H140" s="155"/>
      <c r="I140" s="132">
        <v>0</v>
      </c>
      <c r="J140" s="388"/>
      <c r="K140" s="388"/>
      <c r="L140" s="380"/>
      <c r="M140" s="380"/>
      <c r="N140" s="310">
        <f>IF(H140="",0,VLOOKUP(H140,'Overview - Financial Statement'!$A$38:$B$52,2,FALSE))</f>
        <v>0</v>
      </c>
      <c r="O140" s="246">
        <f t="shared" si="32"/>
        <v>0</v>
      </c>
      <c r="P140" s="222">
        <f t="shared" si="39"/>
        <v>0</v>
      </c>
      <c r="R140" s="340"/>
      <c r="S140" s="354" t="s">
        <v>36</v>
      </c>
      <c r="T140" s="357"/>
      <c r="U140" s="381" t="str">
        <f t="shared" si="33"/>
        <v/>
      </c>
      <c r="V140" s="355" t="str">
        <f t="shared" si="34"/>
        <v/>
      </c>
      <c r="W140" s="381" t="str">
        <f t="shared" si="35"/>
        <v/>
      </c>
      <c r="X140" s="354" t="str">
        <f t="shared" si="40"/>
        <v/>
      </c>
      <c r="Y140" s="352" t="str">
        <f t="shared" si="41"/>
        <v/>
      </c>
      <c r="Z140" s="397">
        <f t="shared" si="36"/>
        <v>0</v>
      </c>
      <c r="AA140" s="397">
        <f t="shared" si="42"/>
        <v>0</v>
      </c>
      <c r="AB140" s="381" t="str">
        <f t="shared" si="43"/>
        <v>Not answered</v>
      </c>
      <c r="AC140" s="397">
        <f t="shared" si="37"/>
        <v>0</v>
      </c>
      <c r="AD140" s="397">
        <f t="shared" si="38"/>
        <v>0</v>
      </c>
      <c r="AE140" s="358">
        <v>0</v>
      </c>
      <c r="AF140" s="397">
        <f t="shared" si="44"/>
        <v>0</v>
      </c>
      <c r="AG140" s="397">
        <f t="shared" si="45"/>
        <v>0</v>
      </c>
      <c r="AH140" s="356">
        <f t="shared" si="46"/>
        <v>0</v>
      </c>
    </row>
    <row r="141" spans="1:34" x14ac:dyDescent="0.25">
      <c r="A141" s="277">
        <v>129</v>
      </c>
      <c r="B141" s="136"/>
      <c r="C141" s="378"/>
      <c r="D141" s="133"/>
      <c r="E141" s="133"/>
      <c r="F141" s="134"/>
      <c r="G141" s="379"/>
      <c r="H141" s="155"/>
      <c r="I141" s="132">
        <v>0</v>
      </c>
      <c r="J141" s="388"/>
      <c r="K141" s="388"/>
      <c r="L141" s="380"/>
      <c r="M141" s="380"/>
      <c r="N141" s="310">
        <f>IF(H141="",0,VLOOKUP(H141,'Overview - Financial Statement'!$A$38:$B$52,2,FALSE))</f>
        <v>0</v>
      </c>
      <c r="O141" s="246">
        <f t="shared" si="32"/>
        <v>0</v>
      </c>
      <c r="P141" s="222">
        <f t="shared" ref="P141:P172" si="47">IF(L141="YES",O141,0)</f>
        <v>0</v>
      </c>
      <c r="R141" s="340"/>
      <c r="S141" s="354" t="s">
        <v>36</v>
      </c>
      <c r="T141" s="357"/>
      <c r="U141" s="381" t="str">
        <f t="shared" si="33"/>
        <v/>
      </c>
      <c r="V141" s="355" t="str">
        <f t="shared" si="34"/>
        <v/>
      </c>
      <c r="W141" s="381" t="str">
        <f t="shared" si="35"/>
        <v/>
      </c>
      <c r="X141" s="354" t="str">
        <f t="shared" ref="X141:X172" si="48">IF(H141="","",H141)</f>
        <v/>
      </c>
      <c r="Y141" s="352" t="str">
        <f t="shared" ref="Y141:Y172" si="49">IF(H141="","",IF(HLOOKUP(H141,$T$4:$AH$5,2,FALSE)="",N141,IF(N141&lt;&gt;HLOOKUP(H141,$T$4:$AH$5,2,FALSE),HLOOKUP(H141,$T$4:$AH$5,2,FALSE),N141)))</f>
        <v/>
      </c>
      <c r="Z141" s="397">
        <f t="shared" si="36"/>
        <v>0</v>
      </c>
      <c r="AA141" s="397">
        <f t="shared" ref="AA141:AA172" si="50">IF(Z141=0,0,IF(Y141=1,0,Z141-O141))</f>
        <v>0</v>
      </c>
      <c r="AB141" s="381" t="str">
        <f t="shared" ref="AB141:AB172" si="51">IF(G141="","Not answered",IF(G141="No",Z141,0))</f>
        <v>Not answered</v>
      </c>
      <c r="AC141" s="397">
        <f t="shared" si="37"/>
        <v>0</v>
      </c>
      <c r="AD141" s="397">
        <f t="shared" si="38"/>
        <v>0</v>
      </c>
      <c r="AE141" s="358">
        <v>0</v>
      </c>
      <c r="AF141" s="397">
        <f t="shared" ref="AF141:AF172" si="52">IF(OR(S141="NO",AD141&gt;0,AE141&gt;0)*(AND(OR(L141="NO",L141=""))),SUM(AD141:AE141),0)</f>
        <v>0</v>
      </c>
      <c r="AG141" s="397">
        <f t="shared" ref="AG141:AG172" si="53">IF(OR(S141="NO",AD141&gt;0,AE141&gt;0)*(AND(OR(L141="YES"))),SUM(AD141:AE141),0)</f>
        <v>0</v>
      </c>
      <c r="AH141" s="356">
        <f t="shared" ref="AH141:AH172" si="54">IF(L141="YES",Z141,0)</f>
        <v>0</v>
      </c>
    </row>
    <row r="142" spans="1:34" x14ac:dyDescent="0.25">
      <c r="A142" s="277">
        <v>130</v>
      </c>
      <c r="B142" s="136"/>
      <c r="C142" s="378"/>
      <c r="D142" s="133"/>
      <c r="E142" s="133"/>
      <c r="F142" s="134"/>
      <c r="G142" s="379"/>
      <c r="H142" s="155"/>
      <c r="I142" s="132">
        <v>0</v>
      </c>
      <c r="J142" s="388"/>
      <c r="K142" s="388"/>
      <c r="L142" s="380"/>
      <c r="M142" s="380"/>
      <c r="N142" s="310">
        <f>IF(H142="",0,VLOOKUP(H142,'Overview - Financial Statement'!$A$38:$B$52,2,FALSE))</f>
        <v>0</v>
      </c>
      <c r="O142" s="246">
        <f t="shared" ref="O142:O205" si="55">IF(I142=0,0,I142/N142)</f>
        <v>0</v>
      </c>
      <c r="P142" s="222">
        <f t="shared" si="47"/>
        <v>0</v>
      </c>
      <c r="R142" s="340"/>
      <c r="S142" s="354" t="s">
        <v>36</v>
      </c>
      <c r="T142" s="357"/>
      <c r="U142" s="381" t="str">
        <f t="shared" ref="U142:U205" si="56">IF(O142=0,"",IF(F142="","CHECK DATES","OK"))</f>
        <v/>
      </c>
      <c r="V142" s="355" t="str">
        <f t="shared" ref="V142:V205" si="57">IF(F142="","",IF(F142-(J142)&lt;0,"a posteriori ?","OK"))</f>
        <v/>
      </c>
      <c r="W142" s="381" t="str">
        <f t="shared" ref="W142:W205" si="58">IF(O142=0,"",(IF(OR(J142&lt;=($F$4-1),J142&gt;=($H$4+1),K142&lt;=($F$4-1),K142&gt;=($H$4+1)),"CHECK DATES","OK")))</f>
        <v/>
      </c>
      <c r="X142" s="354" t="str">
        <f t="shared" si="48"/>
        <v/>
      </c>
      <c r="Y142" s="352" t="str">
        <f t="shared" si="49"/>
        <v/>
      </c>
      <c r="Z142" s="397">
        <f t="shared" ref="Z142:Z205" si="59">IF(N142=0,0,IF(Y142=1,O142,I142/Y142))</f>
        <v>0</v>
      </c>
      <c r="AA142" s="397">
        <f t="shared" si="50"/>
        <v>0</v>
      </c>
      <c r="AB142" s="381" t="str">
        <f t="shared" si="51"/>
        <v>Not answered</v>
      </c>
      <c r="AC142" s="397">
        <f t="shared" ref="AC142:AC205" si="60">IF(AB142="Not answered",Z142,"")</f>
        <v>0</v>
      </c>
      <c r="AD142" s="397">
        <f t="shared" ref="AD142:AD205" si="61">IF(OR(S142="NO",W142="CHECK DATES"),Z142,0)</f>
        <v>0</v>
      </c>
      <c r="AE142" s="358">
        <v>0</v>
      </c>
      <c r="AF142" s="397">
        <f t="shared" si="52"/>
        <v>0</v>
      </c>
      <c r="AG142" s="397">
        <f t="shared" si="53"/>
        <v>0</v>
      </c>
      <c r="AH142" s="356">
        <f t="shared" si="54"/>
        <v>0</v>
      </c>
    </row>
    <row r="143" spans="1:34" x14ac:dyDescent="0.25">
      <c r="A143" s="277">
        <v>131</v>
      </c>
      <c r="B143" s="136"/>
      <c r="C143" s="378"/>
      <c r="D143" s="133"/>
      <c r="E143" s="133"/>
      <c r="F143" s="134"/>
      <c r="G143" s="379"/>
      <c r="H143" s="155"/>
      <c r="I143" s="132">
        <v>0</v>
      </c>
      <c r="J143" s="388"/>
      <c r="K143" s="388"/>
      <c r="L143" s="380"/>
      <c r="M143" s="380"/>
      <c r="N143" s="310">
        <f>IF(H143="",0,VLOOKUP(H143,'Overview - Financial Statement'!$A$38:$B$52,2,FALSE))</f>
        <v>0</v>
      </c>
      <c r="O143" s="246">
        <f t="shared" si="55"/>
        <v>0</v>
      </c>
      <c r="P143" s="222">
        <f t="shared" si="47"/>
        <v>0</v>
      </c>
      <c r="R143" s="340"/>
      <c r="S143" s="354" t="s">
        <v>36</v>
      </c>
      <c r="T143" s="357"/>
      <c r="U143" s="381" t="str">
        <f t="shared" si="56"/>
        <v/>
      </c>
      <c r="V143" s="355" t="str">
        <f t="shared" si="57"/>
        <v/>
      </c>
      <c r="W143" s="381" t="str">
        <f t="shared" si="58"/>
        <v/>
      </c>
      <c r="X143" s="354" t="str">
        <f t="shared" si="48"/>
        <v/>
      </c>
      <c r="Y143" s="352" t="str">
        <f t="shared" si="49"/>
        <v/>
      </c>
      <c r="Z143" s="397">
        <f t="shared" si="59"/>
        <v>0</v>
      </c>
      <c r="AA143" s="397">
        <f t="shared" si="50"/>
        <v>0</v>
      </c>
      <c r="AB143" s="381" t="str">
        <f t="shared" si="51"/>
        <v>Not answered</v>
      </c>
      <c r="AC143" s="397">
        <f t="shared" si="60"/>
        <v>0</v>
      </c>
      <c r="AD143" s="397">
        <f t="shared" si="61"/>
        <v>0</v>
      </c>
      <c r="AE143" s="358">
        <v>0</v>
      </c>
      <c r="AF143" s="397">
        <f t="shared" si="52"/>
        <v>0</v>
      </c>
      <c r="AG143" s="397">
        <f t="shared" si="53"/>
        <v>0</v>
      </c>
      <c r="AH143" s="356">
        <f t="shared" si="54"/>
        <v>0</v>
      </c>
    </row>
    <row r="144" spans="1:34" x14ac:dyDescent="0.25">
      <c r="A144" s="277">
        <v>132</v>
      </c>
      <c r="B144" s="136"/>
      <c r="C144" s="378"/>
      <c r="D144" s="133"/>
      <c r="E144" s="133"/>
      <c r="F144" s="134"/>
      <c r="G144" s="379"/>
      <c r="H144" s="155"/>
      <c r="I144" s="132">
        <v>0</v>
      </c>
      <c r="J144" s="388"/>
      <c r="K144" s="388"/>
      <c r="L144" s="380"/>
      <c r="M144" s="380"/>
      <c r="N144" s="310">
        <f>IF(H144="",0,VLOOKUP(H144,'Overview - Financial Statement'!$A$38:$B$52,2,FALSE))</f>
        <v>0</v>
      </c>
      <c r="O144" s="246">
        <f t="shared" si="55"/>
        <v>0</v>
      </c>
      <c r="P144" s="222">
        <f t="shared" si="47"/>
        <v>0</v>
      </c>
      <c r="R144" s="340"/>
      <c r="S144" s="354" t="s">
        <v>36</v>
      </c>
      <c r="T144" s="357"/>
      <c r="U144" s="381" t="str">
        <f t="shared" si="56"/>
        <v/>
      </c>
      <c r="V144" s="355" t="str">
        <f t="shared" si="57"/>
        <v/>
      </c>
      <c r="W144" s="381" t="str">
        <f t="shared" si="58"/>
        <v/>
      </c>
      <c r="X144" s="354" t="str">
        <f t="shared" si="48"/>
        <v/>
      </c>
      <c r="Y144" s="352" t="str">
        <f t="shared" si="49"/>
        <v/>
      </c>
      <c r="Z144" s="397">
        <f t="shared" si="59"/>
        <v>0</v>
      </c>
      <c r="AA144" s="397">
        <f t="shared" si="50"/>
        <v>0</v>
      </c>
      <c r="AB144" s="381" t="str">
        <f t="shared" si="51"/>
        <v>Not answered</v>
      </c>
      <c r="AC144" s="397">
        <f t="shared" si="60"/>
        <v>0</v>
      </c>
      <c r="AD144" s="397">
        <f t="shared" si="61"/>
        <v>0</v>
      </c>
      <c r="AE144" s="358">
        <v>0</v>
      </c>
      <c r="AF144" s="397">
        <f t="shared" si="52"/>
        <v>0</v>
      </c>
      <c r="AG144" s="397">
        <f t="shared" si="53"/>
        <v>0</v>
      </c>
      <c r="AH144" s="356">
        <f t="shared" si="54"/>
        <v>0</v>
      </c>
    </row>
    <row r="145" spans="1:34" x14ac:dyDescent="0.25">
      <c r="A145" s="277">
        <v>133</v>
      </c>
      <c r="B145" s="136"/>
      <c r="C145" s="378"/>
      <c r="D145" s="133"/>
      <c r="E145" s="133"/>
      <c r="F145" s="134"/>
      <c r="G145" s="379"/>
      <c r="H145" s="155"/>
      <c r="I145" s="132">
        <v>0</v>
      </c>
      <c r="J145" s="388"/>
      <c r="K145" s="388"/>
      <c r="L145" s="380"/>
      <c r="M145" s="380"/>
      <c r="N145" s="310">
        <f>IF(H145="",0,VLOOKUP(H145,'Overview - Financial Statement'!$A$38:$B$52,2,FALSE))</f>
        <v>0</v>
      </c>
      <c r="O145" s="246">
        <f t="shared" si="55"/>
        <v>0</v>
      </c>
      <c r="P145" s="222">
        <f t="shared" si="47"/>
        <v>0</v>
      </c>
      <c r="R145" s="340"/>
      <c r="S145" s="354" t="s">
        <v>36</v>
      </c>
      <c r="T145" s="357"/>
      <c r="U145" s="381" t="str">
        <f t="shared" si="56"/>
        <v/>
      </c>
      <c r="V145" s="355" t="str">
        <f t="shared" si="57"/>
        <v/>
      </c>
      <c r="W145" s="381" t="str">
        <f t="shared" si="58"/>
        <v/>
      </c>
      <c r="X145" s="354" t="str">
        <f t="shared" si="48"/>
        <v/>
      </c>
      <c r="Y145" s="352" t="str">
        <f t="shared" si="49"/>
        <v/>
      </c>
      <c r="Z145" s="397">
        <f t="shared" si="59"/>
        <v>0</v>
      </c>
      <c r="AA145" s="397">
        <f t="shared" si="50"/>
        <v>0</v>
      </c>
      <c r="AB145" s="381" t="str">
        <f t="shared" si="51"/>
        <v>Not answered</v>
      </c>
      <c r="AC145" s="397">
        <f t="shared" si="60"/>
        <v>0</v>
      </c>
      <c r="AD145" s="397">
        <f t="shared" si="61"/>
        <v>0</v>
      </c>
      <c r="AE145" s="358">
        <v>0</v>
      </c>
      <c r="AF145" s="397">
        <f t="shared" si="52"/>
        <v>0</v>
      </c>
      <c r="AG145" s="397">
        <f t="shared" si="53"/>
        <v>0</v>
      </c>
      <c r="AH145" s="356">
        <f t="shared" si="54"/>
        <v>0</v>
      </c>
    </row>
    <row r="146" spans="1:34" x14ac:dyDescent="0.25">
      <c r="A146" s="277">
        <v>134</v>
      </c>
      <c r="B146" s="136"/>
      <c r="C146" s="378"/>
      <c r="D146" s="133"/>
      <c r="E146" s="133"/>
      <c r="F146" s="134"/>
      <c r="G146" s="379"/>
      <c r="H146" s="155"/>
      <c r="I146" s="132">
        <v>0</v>
      </c>
      <c r="J146" s="388"/>
      <c r="K146" s="388"/>
      <c r="L146" s="380"/>
      <c r="M146" s="380"/>
      <c r="N146" s="310">
        <f>IF(H146="",0,VLOOKUP(H146,'Overview - Financial Statement'!$A$38:$B$52,2,FALSE))</f>
        <v>0</v>
      </c>
      <c r="O146" s="246">
        <f t="shared" si="55"/>
        <v>0</v>
      </c>
      <c r="P146" s="222">
        <f t="shared" si="47"/>
        <v>0</v>
      </c>
      <c r="R146" s="340"/>
      <c r="S146" s="354" t="s">
        <v>36</v>
      </c>
      <c r="T146" s="357"/>
      <c r="U146" s="381" t="str">
        <f t="shared" si="56"/>
        <v/>
      </c>
      <c r="V146" s="355" t="str">
        <f t="shared" si="57"/>
        <v/>
      </c>
      <c r="W146" s="381" t="str">
        <f t="shared" si="58"/>
        <v/>
      </c>
      <c r="X146" s="354" t="str">
        <f t="shared" si="48"/>
        <v/>
      </c>
      <c r="Y146" s="352" t="str">
        <f t="shared" si="49"/>
        <v/>
      </c>
      <c r="Z146" s="397">
        <f t="shared" si="59"/>
        <v>0</v>
      </c>
      <c r="AA146" s="397">
        <f t="shared" si="50"/>
        <v>0</v>
      </c>
      <c r="AB146" s="381" t="str">
        <f t="shared" si="51"/>
        <v>Not answered</v>
      </c>
      <c r="AC146" s="397">
        <f t="shared" si="60"/>
        <v>0</v>
      </c>
      <c r="AD146" s="397">
        <f t="shared" si="61"/>
        <v>0</v>
      </c>
      <c r="AE146" s="358">
        <v>0</v>
      </c>
      <c r="AF146" s="397">
        <f t="shared" si="52"/>
        <v>0</v>
      </c>
      <c r="AG146" s="397">
        <f t="shared" si="53"/>
        <v>0</v>
      </c>
      <c r="AH146" s="356">
        <f t="shared" si="54"/>
        <v>0</v>
      </c>
    </row>
    <row r="147" spans="1:34" x14ac:dyDescent="0.25">
      <c r="A147" s="277">
        <v>135</v>
      </c>
      <c r="B147" s="136"/>
      <c r="C147" s="378"/>
      <c r="D147" s="133"/>
      <c r="E147" s="133"/>
      <c r="F147" s="134"/>
      <c r="G147" s="379"/>
      <c r="H147" s="155"/>
      <c r="I147" s="132">
        <v>0</v>
      </c>
      <c r="J147" s="388"/>
      <c r="K147" s="388"/>
      <c r="L147" s="380"/>
      <c r="M147" s="380"/>
      <c r="N147" s="310">
        <f>IF(H147="",0,VLOOKUP(H147,'Overview - Financial Statement'!$A$38:$B$52,2,FALSE))</f>
        <v>0</v>
      </c>
      <c r="O147" s="246">
        <f t="shared" si="55"/>
        <v>0</v>
      </c>
      <c r="P147" s="222">
        <f t="shared" si="47"/>
        <v>0</v>
      </c>
      <c r="R147" s="340"/>
      <c r="S147" s="354" t="s">
        <v>36</v>
      </c>
      <c r="T147" s="357"/>
      <c r="U147" s="381" t="str">
        <f t="shared" si="56"/>
        <v/>
      </c>
      <c r="V147" s="355" t="str">
        <f t="shared" si="57"/>
        <v/>
      </c>
      <c r="W147" s="381" t="str">
        <f t="shared" si="58"/>
        <v/>
      </c>
      <c r="X147" s="354" t="str">
        <f t="shared" si="48"/>
        <v/>
      </c>
      <c r="Y147" s="352" t="str">
        <f t="shared" si="49"/>
        <v/>
      </c>
      <c r="Z147" s="397">
        <f t="shared" si="59"/>
        <v>0</v>
      </c>
      <c r="AA147" s="397">
        <f t="shared" si="50"/>
        <v>0</v>
      </c>
      <c r="AB147" s="381" t="str">
        <f t="shared" si="51"/>
        <v>Not answered</v>
      </c>
      <c r="AC147" s="397">
        <f t="shared" si="60"/>
        <v>0</v>
      </c>
      <c r="AD147" s="397">
        <f t="shared" si="61"/>
        <v>0</v>
      </c>
      <c r="AE147" s="358">
        <v>0</v>
      </c>
      <c r="AF147" s="397">
        <f t="shared" si="52"/>
        <v>0</v>
      </c>
      <c r="AG147" s="397">
        <f t="shared" si="53"/>
        <v>0</v>
      </c>
      <c r="AH147" s="356">
        <f t="shared" si="54"/>
        <v>0</v>
      </c>
    </row>
    <row r="148" spans="1:34" x14ac:dyDescent="0.25">
      <c r="A148" s="277">
        <v>136</v>
      </c>
      <c r="B148" s="136"/>
      <c r="C148" s="378"/>
      <c r="D148" s="133"/>
      <c r="E148" s="133"/>
      <c r="F148" s="134"/>
      <c r="G148" s="379"/>
      <c r="H148" s="155"/>
      <c r="I148" s="132">
        <v>0</v>
      </c>
      <c r="J148" s="388"/>
      <c r="K148" s="388"/>
      <c r="L148" s="380"/>
      <c r="M148" s="380"/>
      <c r="N148" s="310">
        <f>IF(H148="",0,VLOOKUP(H148,'Overview - Financial Statement'!$A$38:$B$52,2,FALSE))</f>
        <v>0</v>
      </c>
      <c r="O148" s="246">
        <f t="shared" si="55"/>
        <v>0</v>
      </c>
      <c r="P148" s="222">
        <f t="shared" si="47"/>
        <v>0</v>
      </c>
      <c r="R148" s="340"/>
      <c r="S148" s="354" t="s">
        <v>36</v>
      </c>
      <c r="T148" s="357"/>
      <c r="U148" s="381" t="str">
        <f t="shared" si="56"/>
        <v/>
      </c>
      <c r="V148" s="355" t="str">
        <f t="shared" si="57"/>
        <v/>
      </c>
      <c r="W148" s="381" t="str">
        <f t="shared" si="58"/>
        <v/>
      </c>
      <c r="X148" s="354" t="str">
        <f t="shared" si="48"/>
        <v/>
      </c>
      <c r="Y148" s="352" t="str">
        <f t="shared" si="49"/>
        <v/>
      </c>
      <c r="Z148" s="397">
        <f t="shared" si="59"/>
        <v>0</v>
      </c>
      <c r="AA148" s="397">
        <f t="shared" si="50"/>
        <v>0</v>
      </c>
      <c r="AB148" s="381" t="str">
        <f t="shared" si="51"/>
        <v>Not answered</v>
      </c>
      <c r="AC148" s="397">
        <f t="shared" si="60"/>
        <v>0</v>
      </c>
      <c r="AD148" s="397">
        <f t="shared" si="61"/>
        <v>0</v>
      </c>
      <c r="AE148" s="358">
        <v>0</v>
      </c>
      <c r="AF148" s="397">
        <f t="shared" si="52"/>
        <v>0</v>
      </c>
      <c r="AG148" s="397">
        <f t="shared" si="53"/>
        <v>0</v>
      </c>
      <c r="AH148" s="356">
        <f t="shared" si="54"/>
        <v>0</v>
      </c>
    </row>
    <row r="149" spans="1:34" x14ac:dyDescent="0.25">
      <c r="A149" s="277">
        <v>137</v>
      </c>
      <c r="B149" s="136"/>
      <c r="C149" s="378"/>
      <c r="D149" s="133"/>
      <c r="E149" s="133"/>
      <c r="F149" s="134"/>
      <c r="G149" s="379"/>
      <c r="H149" s="155"/>
      <c r="I149" s="132">
        <v>0</v>
      </c>
      <c r="J149" s="388"/>
      <c r="K149" s="388"/>
      <c r="L149" s="380"/>
      <c r="M149" s="380"/>
      <c r="N149" s="310">
        <f>IF(H149="",0,VLOOKUP(H149,'Overview - Financial Statement'!$A$38:$B$52,2,FALSE))</f>
        <v>0</v>
      </c>
      <c r="O149" s="246">
        <f t="shared" si="55"/>
        <v>0</v>
      </c>
      <c r="P149" s="222">
        <f t="shared" si="47"/>
        <v>0</v>
      </c>
      <c r="R149" s="340"/>
      <c r="S149" s="354" t="s">
        <v>36</v>
      </c>
      <c r="T149" s="357"/>
      <c r="U149" s="381" t="str">
        <f t="shared" si="56"/>
        <v/>
      </c>
      <c r="V149" s="355" t="str">
        <f t="shared" si="57"/>
        <v/>
      </c>
      <c r="W149" s="381" t="str">
        <f t="shared" si="58"/>
        <v/>
      </c>
      <c r="X149" s="354" t="str">
        <f t="shared" si="48"/>
        <v/>
      </c>
      <c r="Y149" s="352" t="str">
        <f t="shared" si="49"/>
        <v/>
      </c>
      <c r="Z149" s="397">
        <f t="shared" si="59"/>
        <v>0</v>
      </c>
      <c r="AA149" s="397">
        <f t="shared" si="50"/>
        <v>0</v>
      </c>
      <c r="AB149" s="381" t="str">
        <f t="shared" si="51"/>
        <v>Not answered</v>
      </c>
      <c r="AC149" s="397">
        <f t="shared" si="60"/>
        <v>0</v>
      </c>
      <c r="AD149" s="397">
        <f t="shared" si="61"/>
        <v>0</v>
      </c>
      <c r="AE149" s="358">
        <v>0</v>
      </c>
      <c r="AF149" s="397">
        <f t="shared" si="52"/>
        <v>0</v>
      </c>
      <c r="AG149" s="397">
        <f t="shared" si="53"/>
        <v>0</v>
      </c>
      <c r="AH149" s="356">
        <f t="shared" si="54"/>
        <v>0</v>
      </c>
    </row>
    <row r="150" spans="1:34" x14ac:dyDescent="0.25">
      <c r="A150" s="277">
        <v>138</v>
      </c>
      <c r="B150" s="136"/>
      <c r="C150" s="378"/>
      <c r="D150" s="133"/>
      <c r="E150" s="133"/>
      <c r="F150" s="134"/>
      <c r="G150" s="379"/>
      <c r="H150" s="155"/>
      <c r="I150" s="132">
        <v>0</v>
      </c>
      <c r="J150" s="388"/>
      <c r="K150" s="388"/>
      <c r="L150" s="380"/>
      <c r="M150" s="380"/>
      <c r="N150" s="310">
        <f>IF(H150="",0,VLOOKUP(H150,'Overview - Financial Statement'!$A$38:$B$52,2,FALSE))</f>
        <v>0</v>
      </c>
      <c r="O150" s="246">
        <f t="shared" si="55"/>
        <v>0</v>
      </c>
      <c r="P150" s="222">
        <f t="shared" si="47"/>
        <v>0</v>
      </c>
      <c r="R150" s="340"/>
      <c r="S150" s="354" t="s">
        <v>36</v>
      </c>
      <c r="T150" s="357"/>
      <c r="U150" s="381" t="str">
        <f t="shared" si="56"/>
        <v/>
      </c>
      <c r="V150" s="355" t="str">
        <f t="shared" si="57"/>
        <v/>
      </c>
      <c r="W150" s="381" t="str">
        <f t="shared" si="58"/>
        <v/>
      </c>
      <c r="X150" s="354" t="str">
        <f t="shared" si="48"/>
        <v/>
      </c>
      <c r="Y150" s="352" t="str">
        <f t="shared" si="49"/>
        <v/>
      </c>
      <c r="Z150" s="397">
        <f t="shared" si="59"/>
        <v>0</v>
      </c>
      <c r="AA150" s="397">
        <f t="shared" si="50"/>
        <v>0</v>
      </c>
      <c r="AB150" s="381" t="str">
        <f t="shared" si="51"/>
        <v>Not answered</v>
      </c>
      <c r="AC150" s="397">
        <f t="shared" si="60"/>
        <v>0</v>
      </c>
      <c r="AD150" s="397">
        <f t="shared" si="61"/>
        <v>0</v>
      </c>
      <c r="AE150" s="358">
        <v>0</v>
      </c>
      <c r="AF150" s="397">
        <f t="shared" si="52"/>
        <v>0</v>
      </c>
      <c r="AG150" s="397">
        <f t="shared" si="53"/>
        <v>0</v>
      </c>
      <c r="AH150" s="356">
        <f t="shared" si="54"/>
        <v>0</v>
      </c>
    </row>
    <row r="151" spans="1:34" x14ac:dyDescent="0.25">
      <c r="A151" s="277">
        <v>139</v>
      </c>
      <c r="B151" s="136"/>
      <c r="C151" s="378"/>
      <c r="D151" s="133"/>
      <c r="E151" s="133"/>
      <c r="F151" s="134"/>
      <c r="G151" s="379"/>
      <c r="H151" s="155"/>
      <c r="I151" s="132">
        <v>0</v>
      </c>
      <c r="J151" s="388"/>
      <c r="K151" s="388"/>
      <c r="L151" s="380"/>
      <c r="M151" s="380"/>
      <c r="N151" s="310">
        <f>IF(H151="",0,VLOOKUP(H151,'Overview - Financial Statement'!$A$38:$B$52,2,FALSE))</f>
        <v>0</v>
      </c>
      <c r="O151" s="246">
        <f t="shared" si="55"/>
        <v>0</v>
      </c>
      <c r="P151" s="222">
        <f t="shared" si="47"/>
        <v>0</v>
      </c>
      <c r="R151" s="340"/>
      <c r="S151" s="354" t="s">
        <v>36</v>
      </c>
      <c r="T151" s="357"/>
      <c r="U151" s="381" t="str">
        <f t="shared" si="56"/>
        <v/>
      </c>
      <c r="V151" s="355" t="str">
        <f t="shared" si="57"/>
        <v/>
      </c>
      <c r="W151" s="381" t="str">
        <f t="shared" si="58"/>
        <v/>
      </c>
      <c r="X151" s="354" t="str">
        <f t="shared" si="48"/>
        <v/>
      </c>
      <c r="Y151" s="352" t="str">
        <f t="shared" si="49"/>
        <v/>
      </c>
      <c r="Z151" s="397">
        <f t="shared" si="59"/>
        <v>0</v>
      </c>
      <c r="AA151" s="397">
        <f t="shared" si="50"/>
        <v>0</v>
      </c>
      <c r="AB151" s="381" t="str">
        <f t="shared" si="51"/>
        <v>Not answered</v>
      </c>
      <c r="AC151" s="397">
        <f t="shared" si="60"/>
        <v>0</v>
      </c>
      <c r="AD151" s="397">
        <f t="shared" si="61"/>
        <v>0</v>
      </c>
      <c r="AE151" s="358">
        <v>0</v>
      </c>
      <c r="AF151" s="397">
        <f t="shared" si="52"/>
        <v>0</v>
      </c>
      <c r="AG151" s="397">
        <f t="shared" si="53"/>
        <v>0</v>
      </c>
      <c r="AH151" s="356">
        <f t="shared" si="54"/>
        <v>0</v>
      </c>
    </row>
    <row r="152" spans="1:34" x14ac:dyDescent="0.25">
      <c r="A152" s="277">
        <v>140</v>
      </c>
      <c r="B152" s="136"/>
      <c r="C152" s="378"/>
      <c r="D152" s="133"/>
      <c r="E152" s="133"/>
      <c r="F152" s="134"/>
      <c r="G152" s="379"/>
      <c r="H152" s="155"/>
      <c r="I152" s="132">
        <v>0</v>
      </c>
      <c r="J152" s="388"/>
      <c r="K152" s="388"/>
      <c r="L152" s="380"/>
      <c r="M152" s="380"/>
      <c r="N152" s="310">
        <f>IF(H152="",0,VLOOKUP(H152,'Overview - Financial Statement'!$A$38:$B$52,2,FALSE))</f>
        <v>0</v>
      </c>
      <c r="O152" s="246">
        <f t="shared" si="55"/>
        <v>0</v>
      </c>
      <c r="P152" s="222">
        <f t="shared" si="47"/>
        <v>0</v>
      </c>
      <c r="R152" s="340"/>
      <c r="S152" s="354" t="s">
        <v>36</v>
      </c>
      <c r="T152" s="357"/>
      <c r="U152" s="381" t="str">
        <f t="shared" si="56"/>
        <v/>
      </c>
      <c r="V152" s="355" t="str">
        <f t="shared" si="57"/>
        <v/>
      </c>
      <c r="W152" s="381" t="str">
        <f t="shared" si="58"/>
        <v/>
      </c>
      <c r="X152" s="354" t="str">
        <f t="shared" si="48"/>
        <v/>
      </c>
      <c r="Y152" s="352" t="str">
        <f t="shared" si="49"/>
        <v/>
      </c>
      <c r="Z152" s="397">
        <f t="shared" si="59"/>
        <v>0</v>
      </c>
      <c r="AA152" s="397">
        <f t="shared" si="50"/>
        <v>0</v>
      </c>
      <c r="AB152" s="381" t="str">
        <f t="shared" si="51"/>
        <v>Not answered</v>
      </c>
      <c r="AC152" s="397">
        <f t="shared" si="60"/>
        <v>0</v>
      </c>
      <c r="AD152" s="397">
        <f t="shared" si="61"/>
        <v>0</v>
      </c>
      <c r="AE152" s="358">
        <v>0</v>
      </c>
      <c r="AF152" s="397">
        <f t="shared" si="52"/>
        <v>0</v>
      </c>
      <c r="AG152" s="397">
        <f t="shared" si="53"/>
        <v>0</v>
      </c>
      <c r="AH152" s="356">
        <f t="shared" si="54"/>
        <v>0</v>
      </c>
    </row>
    <row r="153" spans="1:34" x14ac:dyDescent="0.25">
      <c r="A153" s="277">
        <v>141</v>
      </c>
      <c r="B153" s="136"/>
      <c r="C153" s="378"/>
      <c r="D153" s="133"/>
      <c r="E153" s="133"/>
      <c r="F153" s="134"/>
      <c r="G153" s="379"/>
      <c r="H153" s="155"/>
      <c r="I153" s="132">
        <v>0</v>
      </c>
      <c r="J153" s="388"/>
      <c r="K153" s="388"/>
      <c r="L153" s="380"/>
      <c r="M153" s="380"/>
      <c r="N153" s="310">
        <f>IF(H153="",0,VLOOKUP(H153,'Overview - Financial Statement'!$A$38:$B$52,2,FALSE))</f>
        <v>0</v>
      </c>
      <c r="O153" s="246">
        <f t="shared" si="55"/>
        <v>0</v>
      </c>
      <c r="P153" s="222">
        <f t="shared" si="47"/>
        <v>0</v>
      </c>
      <c r="R153" s="340"/>
      <c r="S153" s="354" t="s">
        <v>36</v>
      </c>
      <c r="T153" s="357"/>
      <c r="U153" s="381" t="str">
        <f t="shared" si="56"/>
        <v/>
      </c>
      <c r="V153" s="355" t="str">
        <f t="shared" si="57"/>
        <v/>
      </c>
      <c r="W153" s="381" t="str">
        <f t="shared" si="58"/>
        <v/>
      </c>
      <c r="X153" s="354" t="str">
        <f t="shared" si="48"/>
        <v/>
      </c>
      <c r="Y153" s="352" t="str">
        <f t="shared" si="49"/>
        <v/>
      </c>
      <c r="Z153" s="397">
        <f t="shared" si="59"/>
        <v>0</v>
      </c>
      <c r="AA153" s="397">
        <f t="shared" si="50"/>
        <v>0</v>
      </c>
      <c r="AB153" s="381" t="str">
        <f t="shared" si="51"/>
        <v>Not answered</v>
      </c>
      <c r="AC153" s="397">
        <f t="shared" si="60"/>
        <v>0</v>
      </c>
      <c r="AD153" s="397">
        <f t="shared" si="61"/>
        <v>0</v>
      </c>
      <c r="AE153" s="358">
        <v>0</v>
      </c>
      <c r="AF153" s="397">
        <f t="shared" si="52"/>
        <v>0</v>
      </c>
      <c r="AG153" s="397">
        <f t="shared" si="53"/>
        <v>0</v>
      </c>
      <c r="AH153" s="356">
        <f t="shared" si="54"/>
        <v>0</v>
      </c>
    </row>
    <row r="154" spans="1:34" x14ac:dyDescent="0.25">
      <c r="A154" s="277">
        <v>142</v>
      </c>
      <c r="B154" s="136"/>
      <c r="C154" s="378"/>
      <c r="D154" s="133"/>
      <c r="E154" s="133"/>
      <c r="F154" s="134"/>
      <c r="G154" s="379"/>
      <c r="H154" s="155"/>
      <c r="I154" s="132">
        <v>0</v>
      </c>
      <c r="J154" s="388"/>
      <c r="K154" s="388"/>
      <c r="L154" s="380"/>
      <c r="M154" s="380"/>
      <c r="N154" s="310">
        <f>IF(H154="",0,VLOOKUP(H154,'Overview - Financial Statement'!$A$38:$B$52,2,FALSE))</f>
        <v>0</v>
      </c>
      <c r="O154" s="246">
        <f t="shared" si="55"/>
        <v>0</v>
      </c>
      <c r="P154" s="222">
        <f t="shared" si="47"/>
        <v>0</v>
      </c>
      <c r="R154" s="340"/>
      <c r="S154" s="354" t="s">
        <v>36</v>
      </c>
      <c r="T154" s="357"/>
      <c r="U154" s="381" t="str">
        <f t="shared" si="56"/>
        <v/>
      </c>
      <c r="V154" s="355" t="str">
        <f t="shared" si="57"/>
        <v/>
      </c>
      <c r="W154" s="381" t="str">
        <f t="shared" si="58"/>
        <v/>
      </c>
      <c r="X154" s="354" t="str">
        <f t="shared" si="48"/>
        <v/>
      </c>
      <c r="Y154" s="352" t="str">
        <f t="shared" si="49"/>
        <v/>
      </c>
      <c r="Z154" s="397">
        <f t="shared" si="59"/>
        <v>0</v>
      </c>
      <c r="AA154" s="397">
        <f t="shared" si="50"/>
        <v>0</v>
      </c>
      <c r="AB154" s="381" t="str">
        <f t="shared" si="51"/>
        <v>Not answered</v>
      </c>
      <c r="AC154" s="397">
        <f t="shared" si="60"/>
        <v>0</v>
      </c>
      <c r="AD154" s="397">
        <f t="shared" si="61"/>
        <v>0</v>
      </c>
      <c r="AE154" s="358">
        <v>0</v>
      </c>
      <c r="AF154" s="397">
        <f t="shared" si="52"/>
        <v>0</v>
      </c>
      <c r="AG154" s="397">
        <f t="shared" si="53"/>
        <v>0</v>
      </c>
      <c r="AH154" s="356">
        <f t="shared" si="54"/>
        <v>0</v>
      </c>
    </row>
    <row r="155" spans="1:34" x14ac:dyDescent="0.25">
      <c r="A155" s="277">
        <v>143</v>
      </c>
      <c r="B155" s="136"/>
      <c r="C155" s="378"/>
      <c r="D155" s="133"/>
      <c r="E155" s="133"/>
      <c r="F155" s="134"/>
      <c r="G155" s="379"/>
      <c r="H155" s="155"/>
      <c r="I155" s="132">
        <v>0</v>
      </c>
      <c r="J155" s="388"/>
      <c r="K155" s="388"/>
      <c r="L155" s="380"/>
      <c r="M155" s="380"/>
      <c r="N155" s="310">
        <f>IF(H155="",0,VLOOKUP(H155,'Overview - Financial Statement'!$A$38:$B$52,2,FALSE))</f>
        <v>0</v>
      </c>
      <c r="O155" s="246">
        <f t="shared" si="55"/>
        <v>0</v>
      </c>
      <c r="P155" s="222">
        <f t="shared" si="47"/>
        <v>0</v>
      </c>
      <c r="R155" s="340"/>
      <c r="S155" s="354" t="s">
        <v>36</v>
      </c>
      <c r="T155" s="357"/>
      <c r="U155" s="381" t="str">
        <f t="shared" si="56"/>
        <v/>
      </c>
      <c r="V155" s="355" t="str">
        <f t="shared" si="57"/>
        <v/>
      </c>
      <c r="W155" s="381" t="str">
        <f t="shared" si="58"/>
        <v/>
      </c>
      <c r="X155" s="354" t="str">
        <f t="shared" si="48"/>
        <v/>
      </c>
      <c r="Y155" s="352" t="str">
        <f t="shared" si="49"/>
        <v/>
      </c>
      <c r="Z155" s="397">
        <f t="shared" si="59"/>
        <v>0</v>
      </c>
      <c r="AA155" s="397">
        <f t="shared" si="50"/>
        <v>0</v>
      </c>
      <c r="AB155" s="381" t="str">
        <f t="shared" si="51"/>
        <v>Not answered</v>
      </c>
      <c r="AC155" s="397">
        <f t="shared" si="60"/>
        <v>0</v>
      </c>
      <c r="AD155" s="397">
        <f t="shared" si="61"/>
        <v>0</v>
      </c>
      <c r="AE155" s="358">
        <v>0</v>
      </c>
      <c r="AF155" s="397">
        <f t="shared" si="52"/>
        <v>0</v>
      </c>
      <c r="AG155" s="397">
        <f t="shared" si="53"/>
        <v>0</v>
      </c>
      <c r="AH155" s="356">
        <f t="shared" si="54"/>
        <v>0</v>
      </c>
    </row>
    <row r="156" spans="1:34" x14ac:dyDescent="0.25">
      <c r="A156" s="277">
        <v>144</v>
      </c>
      <c r="B156" s="136"/>
      <c r="C156" s="378"/>
      <c r="D156" s="133"/>
      <c r="E156" s="133"/>
      <c r="F156" s="134"/>
      <c r="G156" s="379"/>
      <c r="H156" s="155"/>
      <c r="I156" s="132">
        <v>0</v>
      </c>
      <c r="J156" s="388"/>
      <c r="K156" s="388"/>
      <c r="L156" s="380"/>
      <c r="M156" s="380"/>
      <c r="N156" s="310">
        <f>IF(H156="",0,VLOOKUP(H156,'Overview - Financial Statement'!$A$38:$B$52,2,FALSE))</f>
        <v>0</v>
      </c>
      <c r="O156" s="246">
        <f t="shared" si="55"/>
        <v>0</v>
      </c>
      <c r="P156" s="222">
        <f t="shared" si="47"/>
        <v>0</v>
      </c>
      <c r="R156" s="340"/>
      <c r="S156" s="354" t="s">
        <v>36</v>
      </c>
      <c r="T156" s="357"/>
      <c r="U156" s="381" t="str">
        <f t="shared" si="56"/>
        <v/>
      </c>
      <c r="V156" s="355" t="str">
        <f t="shared" si="57"/>
        <v/>
      </c>
      <c r="W156" s="381" t="str">
        <f t="shared" si="58"/>
        <v/>
      </c>
      <c r="X156" s="354" t="str">
        <f t="shared" si="48"/>
        <v/>
      </c>
      <c r="Y156" s="352" t="str">
        <f t="shared" si="49"/>
        <v/>
      </c>
      <c r="Z156" s="397">
        <f t="shared" si="59"/>
        <v>0</v>
      </c>
      <c r="AA156" s="397">
        <f t="shared" si="50"/>
        <v>0</v>
      </c>
      <c r="AB156" s="381" t="str">
        <f t="shared" si="51"/>
        <v>Not answered</v>
      </c>
      <c r="AC156" s="397">
        <f t="shared" si="60"/>
        <v>0</v>
      </c>
      <c r="AD156" s="397">
        <f t="shared" si="61"/>
        <v>0</v>
      </c>
      <c r="AE156" s="358">
        <v>0</v>
      </c>
      <c r="AF156" s="397">
        <f t="shared" si="52"/>
        <v>0</v>
      </c>
      <c r="AG156" s="397">
        <f t="shared" si="53"/>
        <v>0</v>
      </c>
      <c r="AH156" s="356">
        <f t="shared" si="54"/>
        <v>0</v>
      </c>
    </row>
    <row r="157" spans="1:34" x14ac:dyDescent="0.25">
      <c r="A157" s="277">
        <v>145</v>
      </c>
      <c r="B157" s="136"/>
      <c r="C157" s="378"/>
      <c r="D157" s="133"/>
      <c r="E157" s="133"/>
      <c r="F157" s="134"/>
      <c r="G157" s="379"/>
      <c r="H157" s="155"/>
      <c r="I157" s="132">
        <v>0</v>
      </c>
      <c r="J157" s="388"/>
      <c r="K157" s="388"/>
      <c r="L157" s="380"/>
      <c r="M157" s="380"/>
      <c r="N157" s="310">
        <f>IF(H157="",0,VLOOKUP(H157,'Overview - Financial Statement'!$A$38:$B$52,2,FALSE))</f>
        <v>0</v>
      </c>
      <c r="O157" s="246">
        <f t="shared" si="55"/>
        <v>0</v>
      </c>
      <c r="P157" s="222">
        <f t="shared" si="47"/>
        <v>0</v>
      </c>
      <c r="R157" s="340"/>
      <c r="S157" s="354" t="s">
        <v>36</v>
      </c>
      <c r="T157" s="357"/>
      <c r="U157" s="381" t="str">
        <f t="shared" si="56"/>
        <v/>
      </c>
      <c r="V157" s="355" t="str">
        <f t="shared" si="57"/>
        <v/>
      </c>
      <c r="W157" s="381" t="str">
        <f t="shared" si="58"/>
        <v/>
      </c>
      <c r="X157" s="354" t="str">
        <f t="shared" si="48"/>
        <v/>
      </c>
      <c r="Y157" s="352" t="str">
        <f t="shared" si="49"/>
        <v/>
      </c>
      <c r="Z157" s="397">
        <f t="shared" si="59"/>
        <v>0</v>
      </c>
      <c r="AA157" s="397">
        <f t="shared" si="50"/>
        <v>0</v>
      </c>
      <c r="AB157" s="381" t="str">
        <f t="shared" si="51"/>
        <v>Not answered</v>
      </c>
      <c r="AC157" s="397">
        <f t="shared" si="60"/>
        <v>0</v>
      </c>
      <c r="AD157" s="397">
        <f t="shared" si="61"/>
        <v>0</v>
      </c>
      <c r="AE157" s="358">
        <v>0</v>
      </c>
      <c r="AF157" s="397">
        <f t="shared" si="52"/>
        <v>0</v>
      </c>
      <c r="AG157" s="397">
        <f t="shared" si="53"/>
        <v>0</v>
      </c>
      <c r="AH157" s="356">
        <f t="shared" si="54"/>
        <v>0</v>
      </c>
    </row>
    <row r="158" spans="1:34" x14ac:dyDescent="0.25">
      <c r="A158" s="277">
        <v>146</v>
      </c>
      <c r="B158" s="136"/>
      <c r="C158" s="378"/>
      <c r="D158" s="133"/>
      <c r="E158" s="133"/>
      <c r="F158" s="134"/>
      <c r="G158" s="379"/>
      <c r="H158" s="155"/>
      <c r="I158" s="132">
        <v>0</v>
      </c>
      <c r="J158" s="388"/>
      <c r="K158" s="388"/>
      <c r="L158" s="380"/>
      <c r="M158" s="380"/>
      <c r="N158" s="310">
        <f>IF(H158="",0,VLOOKUP(H158,'Overview - Financial Statement'!$A$38:$B$52,2,FALSE))</f>
        <v>0</v>
      </c>
      <c r="O158" s="246">
        <f t="shared" si="55"/>
        <v>0</v>
      </c>
      <c r="P158" s="222">
        <f t="shared" si="47"/>
        <v>0</v>
      </c>
      <c r="R158" s="340"/>
      <c r="S158" s="354" t="s">
        <v>36</v>
      </c>
      <c r="T158" s="357"/>
      <c r="U158" s="381" t="str">
        <f t="shared" si="56"/>
        <v/>
      </c>
      <c r="V158" s="355" t="str">
        <f t="shared" si="57"/>
        <v/>
      </c>
      <c r="W158" s="381" t="str">
        <f t="shared" si="58"/>
        <v/>
      </c>
      <c r="X158" s="354" t="str">
        <f t="shared" si="48"/>
        <v/>
      </c>
      <c r="Y158" s="352" t="str">
        <f t="shared" si="49"/>
        <v/>
      </c>
      <c r="Z158" s="397">
        <f t="shared" si="59"/>
        <v>0</v>
      </c>
      <c r="AA158" s="397">
        <f t="shared" si="50"/>
        <v>0</v>
      </c>
      <c r="AB158" s="381" t="str">
        <f t="shared" si="51"/>
        <v>Not answered</v>
      </c>
      <c r="AC158" s="397">
        <f t="shared" si="60"/>
        <v>0</v>
      </c>
      <c r="AD158" s="397">
        <f t="shared" si="61"/>
        <v>0</v>
      </c>
      <c r="AE158" s="358">
        <v>0</v>
      </c>
      <c r="AF158" s="397">
        <f t="shared" si="52"/>
        <v>0</v>
      </c>
      <c r="AG158" s="397">
        <f t="shared" si="53"/>
        <v>0</v>
      </c>
      <c r="AH158" s="356">
        <f t="shared" si="54"/>
        <v>0</v>
      </c>
    </row>
    <row r="159" spans="1:34" x14ac:dyDescent="0.25">
      <c r="A159" s="277">
        <v>147</v>
      </c>
      <c r="B159" s="136"/>
      <c r="C159" s="378"/>
      <c r="D159" s="133"/>
      <c r="E159" s="133"/>
      <c r="F159" s="134"/>
      <c r="G159" s="379"/>
      <c r="H159" s="155"/>
      <c r="I159" s="132">
        <v>0</v>
      </c>
      <c r="J159" s="388"/>
      <c r="K159" s="388"/>
      <c r="L159" s="380"/>
      <c r="M159" s="380"/>
      <c r="N159" s="310">
        <f>IF(H159="",0,VLOOKUP(H159,'Overview - Financial Statement'!$A$38:$B$52,2,FALSE))</f>
        <v>0</v>
      </c>
      <c r="O159" s="246">
        <f t="shared" si="55"/>
        <v>0</v>
      </c>
      <c r="P159" s="222">
        <f t="shared" si="47"/>
        <v>0</v>
      </c>
      <c r="R159" s="340"/>
      <c r="S159" s="354" t="s">
        <v>36</v>
      </c>
      <c r="T159" s="357"/>
      <c r="U159" s="381" t="str">
        <f t="shared" si="56"/>
        <v/>
      </c>
      <c r="V159" s="355" t="str">
        <f t="shared" si="57"/>
        <v/>
      </c>
      <c r="W159" s="381" t="str">
        <f t="shared" si="58"/>
        <v/>
      </c>
      <c r="X159" s="354" t="str">
        <f t="shared" si="48"/>
        <v/>
      </c>
      <c r="Y159" s="352" t="str">
        <f t="shared" si="49"/>
        <v/>
      </c>
      <c r="Z159" s="397">
        <f t="shared" si="59"/>
        <v>0</v>
      </c>
      <c r="AA159" s="397">
        <f t="shared" si="50"/>
        <v>0</v>
      </c>
      <c r="AB159" s="381" t="str">
        <f t="shared" si="51"/>
        <v>Not answered</v>
      </c>
      <c r="AC159" s="397">
        <f t="shared" si="60"/>
        <v>0</v>
      </c>
      <c r="AD159" s="397">
        <f t="shared" si="61"/>
        <v>0</v>
      </c>
      <c r="AE159" s="358">
        <v>0</v>
      </c>
      <c r="AF159" s="397">
        <f t="shared" si="52"/>
        <v>0</v>
      </c>
      <c r="AG159" s="397">
        <f t="shared" si="53"/>
        <v>0</v>
      </c>
      <c r="AH159" s="356">
        <f t="shared" si="54"/>
        <v>0</v>
      </c>
    </row>
    <row r="160" spans="1:34" x14ac:dyDescent="0.25">
      <c r="A160" s="277">
        <v>148</v>
      </c>
      <c r="B160" s="136"/>
      <c r="C160" s="378"/>
      <c r="D160" s="133"/>
      <c r="E160" s="133"/>
      <c r="F160" s="134"/>
      <c r="G160" s="379"/>
      <c r="H160" s="155"/>
      <c r="I160" s="132">
        <v>0</v>
      </c>
      <c r="J160" s="388"/>
      <c r="K160" s="388"/>
      <c r="L160" s="380"/>
      <c r="M160" s="380"/>
      <c r="N160" s="310">
        <f>IF(H160="",0,VLOOKUP(H160,'Overview - Financial Statement'!$A$38:$B$52,2,FALSE))</f>
        <v>0</v>
      </c>
      <c r="O160" s="246">
        <f t="shared" si="55"/>
        <v>0</v>
      </c>
      <c r="P160" s="222">
        <f t="shared" si="47"/>
        <v>0</v>
      </c>
      <c r="R160" s="340"/>
      <c r="S160" s="354" t="s">
        <v>36</v>
      </c>
      <c r="T160" s="357"/>
      <c r="U160" s="381" t="str">
        <f t="shared" si="56"/>
        <v/>
      </c>
      <c r="V160" s="355" t="str">
        <f t="shared" si="57"/>
        <v/>
      </c>
      <c r="W160" s="381" t="str">
        <f t="shared" si="58"/>
        <v/>
      </c>
      <c r="X160" s="354" t="str">
        <f t="shared" si="48"/>
        <v/>
      </c>
      <c r="Y160" s="352" t="str">
        <f t="shared" si="49"/>
        <v/>
      </c>
      <c r="Z160" s="397">
        <f t="shared" si="59"/>
        <v>0</v>
      </c>
      <c r="AA160" s="397">
        <f t="shared" si="50"/>
        <v>0</v>
      </c>
      <c r="AB160" s="381" t="str">
        <f t="shared" si="51"/>
        <v>Not answered</v>
      </c>
      <c r="AC160" s="397">
        <f t="shared" si="60"/>
        <v>0</v>
      </c>
      <c r="AD160" s="397">
        <f t="shared" si="61"/>
        <v>0</v>
      </c>
      <c r="AE160" s="358">
        <v>0</v>
      </c>
      <c r="AF160" s="397">
        <f t="shared" si="52"/>
        <v>0</v>
      </c>
      <c r="AG160" s="397">
        <f t="shared" si="53"/>
        <v>0</v>
      </c>
      <c r="AH160" s="356">
        <f t="shared" si="54"/>
        <v>0</v>
      </c>
    </row>
    <row r="161" spans="1:34" x14ac:dyDescent="0.25">
      <c r="A161" s="277">
        <v>149</v>
      </c>
      <c r="B161" s="136"/>
      <c r="C161" s="378"/>
      <c r="D161" s="133"/>
      <c r="E161" s="133"/>
      <c r="F161" s="134"/>
      <c r="G161" s="379"/>
      <c r="H161" s="155"/>
      <c r="I161" s="132">
        <v>0</v>
      </c>
      <c r="J161" s="388"/>
      <c r="K161" s="388"/>
      <c r="L161" s="380"/>
      <c r="M161" s="380"/>
      <c r="N161" s="310">
        <f>IF(H161="",0,VLOOKUP(H161,'Overview - Financial Statement'!$A$38:$B$52,2,FALSE))</f>
        <v>0</v>
      </c>
      <c r="O161" s="246">
        <f t="shared" si="55"/>
        <v>0</v>
      </c>
      <c r="P161" s="222">
        <f t="shared" si="47"/>
        <v>0</v>
      </c>
      <c r="R161" s="340"/>
      <c r="S161" s="354" t="s">
        <v>36</v>
      </c>
      <c r="T161" s="357"/>
      <c r="U161" s="381" t="str">
        <f t="shared" si="56"/>
        <v/>
      </c>
      <c r="V161" s="355" t="str">
        <f t="shared" si="57"/>
        <v/>
      </c>
      <c r="W161" s="381" t="str">
        <f t="shared" si="58"/>
        <v/>
      </c>
      <c r="X161" s="354" t="str">
        <f t="shared" si="48"/>
        <v/>
      </c>
      <c r="Y161" s="352" t="str">
        <f t="shared" si="49"/>
        <v/>
      </c>
      <c r="Z161" s="397">
        <f t="shared" si="59"/>
        <v>0</v>
      </c>
      <c r="AA161" s="397">
        <f t="shared" si="50"/>
        <v>0</v>
      </c>
      <c r="AB161" s="381" t="str">
        <f t="shared" si="51"/>
        <v>Not answered</v>
      </c>
      <c r="AC161" s="397">
        <f t="shared" si="60"/>
        <v>0</v>
      </c>
      <c r="AD161" s="397">
        <f t="shared" si="61"/>
        <v>0</v>
      </c>
      <c r="AE161" s="358">
        <v>0</v>
      </c>
      <c r="AF161" s="397">
        <f t="shared" si="52"/>
        <v>0</v>
      </c>
      <c r="AG161" s="397">
        <f t="shared" si="53"/>
        <v>0</v>
      </c>
      <c r="AH161" s="356">
        <f t="shared" si="54"/>
        <v>0</v>
      </c>
    </row>
    <row r="162" spans="1:34" x14ac:dyDescent="0.25">
      <c r="A162" s="277">
        <v>150</v>
      </c>
      <c r="B162" s="136"/>
      <c r="C162" s="378"/>
      <c r="D162" s="133"/>
      <c r="E162" s="133"/>
      <c r="F162" s="134"/>
      <c r="G162" s="379"/>
      <c r="H162" s="155"/>
      <c r="I162" s="132">
        <v>0</v>
      </c>
      <c r="J162" s="388"/>
      <c r="K162" s="388"/>
      <c r="L162" s="380"/>
      <c r="M162" s="380"/>
      <c r="N162" s="310">
        <f>IF(H162="",0,VLOOKUP(H162,'Overview - Financial Statement'!$A$38:$B$52,2,FALSE))</f>
        <v>0</v>
      </c>
      <c r="O162" s="246">
        <f t="shared" si="55"/>
        <v>0</v>
      </c>
      <c r="P162" s="222">
        <f t="shared" si="47"/>
        <v>0</v>
      </c>
      <c r="R162" s="340"/>
      <c r="S162" s="354" t="s">
        <v>36</v>
      </c>
      <c r="T162" s="357"/>
      <c r="U162" s="381" t="str">
        <f t="shared" si="56"/>
        <v/>
      </c>
      <c r="V162" s="355" t="str">
        <f t="shared" si="57"/>
        <v/>
      </c>
      <c r="W162" s="381" t="str">
        <f t="shared" si="58"/>
        <v/>
      </c>
      <c r="X162" s="354" t="str">
        <f t="shared" si="48"/>
        <v/>
      </c>
      <c r="Y162" s="352" t="str">
        <f t="shared" si="49"/>
        <v/>
      </c>
      <c r="Z162" s="397">
        <f t="shared" si="59"/>
        <v>0</v>
      </c>
      <c r="AA162" s="397">
        <f t="shared" si="50"/>
        <v>0</v>
      </c>
      <c r="AB162" s="381" t="str">
        <f t="shared" si="51"/>
        <v>Not answered</v>
      </c>
      <c r="AC162" s="397">
        <f t="shared" si="60"/>
        <v>0</v>
      </c>
      <c r="AD162" s="397">
        <f t="shared" si="61"/>
        <v>0</v>
      </c>
      <c r="AE162" s="358">
        <v>0</v>
      </c>
      <c r="AF162" s="397">
        <f t="shared" si="52"/>
        <v>0</v>
      </c>
      <c r="AG162" s="397">
        <f t="shared" si="53"/>
        <v>0</v>
      </c>
      <c r="AH162" s="356">
        <f t="shared" si="54"/>
        <v>0</v>
      </c>
    </row>
    <row r="163" spans="1:34" x14ac:dyDescent="0.25">
      <c r="A163" s="277">
        <v>151</v>
      </c>
      <c r="B163" s="136"/>
      <c r="C163" s="378"/>
      <c r="D163" s="133"/>
      <c r="E163" s="133"/>
      <c r="F163" s="134"/>
      <c r="G163" s="379"/>
      <c r="H163" s="155"/>
      <c r="I163" s="132">
        <v>0</v>
      </c>
      <c r="J163" s="388"/>
      <c r="K163" s="388"/>
      <c r="L163" s="380"/>
      <c r="M163" s="380"/>
      <c r="N163" s="310">
        <f>IF(H163="",0,VLOOKUP(H163,'Overview - Financial Statement'!$A$38:$B$52,2,FALSE))</f>
        <v>0</v>
      </c>
      <c r="O163" s="246">
        <f t="shared" si="55"/>
        <v>0</v>
      </c>
      <c r="P163" s="222">
        <f t="shared" si="47"/>
        <v>0</v>
      </c>
      <c r="R163" s="340"/>
      <c r="S163" s="354" t="s">
        <v>36</v>
      </c>
      <c r="T163" s="357"/>
      <c r="U163" s="381" t="str">
        <f t="shared" si="56"/>
        <v/>
      </c>
      <c r="V163" s="355" t="str">
        <f t="shared" si="57"/>
        <v/>
      </c>
      <c r="W163" s="381" t="str">
        <f t="shared" si="58"/>
        <v/>
      </c>
      <c r="X163" s="354" t="str">
        <f t="shared" si="48"/>
        <v/>
      </c>
      <c r="Y163" s="352" t="str">
        <f t="shared" si="49"/>
        <v/>
      </c>
      <c r="Z163" s="397">
        <f t="shared" si="59"/>
        <v>0</v>
      </c>
      <c r="AA163" s="397">
        <f t="shared" si="50"/>
        <v>0</v>
      </c>
      <c r="AB163" s="381" t="str">
        <f t="shared" si="51"/>
        <v>Not answered</v>
      </c>
      <c r="AC163" s="397">
        <f t="shared" si="60"/>
        <v>0</v>
      </c>
      <c r="AD163" s="397">
        <f t="shared" si="61"/>
        <v>0</v>
      </c>
      <c r="AE163" s="358">
        <v>0</v>
      </c>
      <c r="AF163" s="397">
        <f t="shared" si="52"/>
        <v>0</v>
      </c>
      <c r="AG163" s="397">
        <f t="shared" si="53"/>
        <v>0</v>
      </c>
      <c r="AH163" s="356">
        <f t="shared" si="54"/>
        <v>0</v>
      </c>
    </row>
    <row r="164" spans="1:34" x14ac:dyDescent="0.25">
      <c r="A164" s="277">
        <v>152</v>
      </c>
      <c r="B164" s="136"/>
      <c r="C164" s="378"/>
      <c r="D164" s="133"/>
      <c r="E164" s="133"/>
      <c r="F164" s="134"/>
      <c r="G164" s="379"/>
      <c r="H164" s="155"/>
      <c r="I164" s="132">
        <v>0</v>
      </c>
      <c r="J164" s="388"/>
      <c r="K164" s="388"/>
      <c r="L164" s="380"/>
      <c r="M164" s="380"/>
      <c r="N164" s="310">
        <f>IF(H164="",0,VLOOKUP(H164,'Overview - Financial Statement'!$A$38:$B$52,2,FALSE))</f>
        <v>0</v>
      </c>
      <c r="O164" s="246">
        <f t="shared" si="55"/>
        <v>0</v>
      </c>
      <c r="P164" s="222">
        <f t="shared" si="47"/>
        <v>0</v>
      </c>
      <c r="R164" s="340"/>
      <c r="S164" s="354" t="s">
        <v>36</v>
      </c>
      <c r="T164" s="357"/>
      <c r="U164" s="381" t="str">
        <f t="shared" si="56"/>
        <v/>
      </c>
      <c r="V164" s="355" t="str">
        <f t="shared" si="57"/>
        <v/>
      </c>
      <c r="W164" s="381" t="str">
        <f t="shared" si="58"/>
        <v/>
      </c>
      <c r="X164" s="354" t="str">
        <f t="shared" si="48"/>
        <v/>
      </c>
      <c r="Y164" s="352" t="str">
        <f t="shared" si="49"/>
        <v/>
      </c>
      <c r="Z164" s="397">
        <f t="shared" si="59"/>
        <v>0</v>
      </c>
      <c r="AA164" s="397">
        <f t="shared" si="50"/>
        <v>0</v>
      </c>
      <c r="AB164" s="381" t="str">
        <f t="shared" si="51"/>
        <v>Not answered</v>
      </c>
      <c r="AC164" s="397">
        <f t="shared" si="60"/>
        <v>0</v>
      </c>
      <c r="AD164" s="397">
        <f t="shared" si="61"/>
        <v>0</v>
      </c>
      <c r="AE164" s="358">
        <v>0</v>
      </c>
      <c r="AF164" s="397">
        <f t="shared" si="52"/>
        <v>0</v>
      </c>
      <c r="AG164" s="397">
        <f t="shared" si="53"/>
        <v>0</v>
      </c>
      <c r="AH164" s="356">
        <f t="shared" si="54"/>
        <v>0</v>
      </c>
    </row>
    <row r="165" spans="1:34" x14ac:dyDescent="0.25">
      <c r="A165" s="277">
        <v>153</v>
      </c>
      <c r="B165" s="136"/>
      <c r="C165" s="378"/>
      <c r="D165" s="133"/>
      <c r="E165" s="133"/>
      <c r="F165" s="134"/>
      <c r="G165" s="379"/>
      <c r="H165" s="155"/>
      <c r="I165" s="132">
        <v>0</v>
      </c>
      <c r="J165" s="388"/>
      <c r="K165" s="388"/>
      <c r="L165" s="380"/>
      <c r="M165" s="380"/>
      <c r="N165" s="310">
        <f>IF(H165="",0,VLOOKUP(H165,'Overview - Financial Statement'!$A$38:$B$52,2,FALSE))</f>
        <v>0</v>
      </c>
      <c r="O165" s="246">
        <f t="shared" si="55"/>
        <v>0</v>
      </c>
      <c r="P165" s="222">
        <f t="shared" si="47"/>
        <v>0</v>
      </c>
      <c r="R165" s="340"/>
      <c r="S165" s="354" t="s">
        <v>36</v>
      </c>
      <c r="T165" s="357"/>
      <c r="U165" s="381" t="str">
        <f t="shared" si="56"/>
        <v/>
      </c>
      <c r="V165" s="355" t="str">
        <f t="shared" si="57"/>
        <v/>
      </c>
      <c r="W165" s="381" t="str">
        <f t="shared" si="58"/>
        <v/>
      </c>
      <c r="X165" s="354" t="str">
        <f t="shared" si="48"/>
        <v/>
      </c>
      <c r="Y165" s="352" t="str">
        <f t="shared" si="49"/>
        <v/>
      </c>
      <c r="Z165" s="397">
        <f t="shared" si="59"/>
        <v>0</v>
      </c>
      <c r="AA165" s="397">
        <f t="shared" si="50"/>
        <v>0</v>
      </c>
      <c r="AB165" s="381" t="str">
        <f t="shared" si="51"/>
        <v>Not answered</v>
      </c>
      <c r="AC165" s="397">
        <f t="shared" si="60"/>
        <v>0</v>
      </c>
      <c r="AD165" s="397">
        <f t="shared" si="61"/>
        <v>0</v>
      </c>
      <c r="AE165" s="358">
        <v>0</v>
      </c>
      <c r="AF165" s="397">
        <f t="shared" si="52"/>
        <v>0</v>
      </c>
      <c r="AG165" s="397">
        <f t="shared" si="53"/>
        <v>0</v>
      </c>
      <c r="AH165" s="356">
        <f t="shared" si="54"/>
        <v>0</v>
      </c>
    </row>
    <row r="166" spans="1:34" x14ac:dyDescent="0.25">
      <c r="A166" s="277">
        <v>154</v>
      </c>
      <c r="B166" s="136"/>
      <c r="C166" s="378"/>
      <c r="D166" s="133"/>
      <c r="E166" s="133"/>
      <c r="F166" s="134"/>
      <c r="G166" s="379"/>
      <c r="H166" s="155"/>
      <c r="I166" s="132">
        <v>0</v>
      </c>
      <c r="J166" s="388"/>
      <c r="K166" s="388"/>
      <c r="L166" s="380"/>
      <c r="M166" s="380"/>
      <c r="N166" s="310">
        <f>IF(H166="",0,VLOOKUP(H166,'Overview - Financial Statement'!$A$38:$B$52,2,FALSE))</f>
        <v>0</v>
      </c>
      <c r="O166" s="246">
        <f t="shared" si="55"/>
        <v>0</v>
      </c>
      <c r="P166" s="222">
        <f t="shared" si="47"/>
        <v>0</v>
      </c>
      <c r="R166" s="340"/>
      <c r="S166" s="354" t="s">
        <v>36</v>
      </c>
      <c r="T166" s="357"/>
      <c r="U166" s="381" t="str">
        <f t="shared" si="56"/>
        <v/>
      </c>
      <c r="V166" s="355" t="str">
        <f t="shared" si="57"/>
        <v/>
      </c>
      <c r="W166" s="381" t="str">
        <f t="shared" si="58"/>
        <v/>
      </c>
      <c r="X166" s="354" t="str">
        <f t="shared" si="48"/>
        <v/>
      </c>
      <c r="Y166" s="352" t="str">
        <f t="shared" si="49"/>
        <v/>
      </c>
      <c r="Z166" s="397">
        <f t="shared" si="59"/>
        <v>0</v>
      </c>
      <c r="AA166" s="397">
        <f t="shared" si="50"/>
        <v>0</v>
      </c>
      <c r="AB166" s="381" t="str">
        <f t="shared" si="51"/>
        <v>Not answered</v>
      </c>
      <c r="AC166" s="397">
        <f t="shared" si="60"/>
        <v>0</v>
      </c>
      <c r="AD166" s="397">
        <f t="shared" si="61"/>
        <v>0</v>
      </c>
      <c r="AE166" s="358">
        <v>0</v>
      </c>
      <c r="AF166" s="397">
        <f t="shared" si="52"/>
        <v>0</v>
      </c>
      <c r="AG166" s="397">
        <f t="shared" si="53"/>
        <v>0</v>
      </c>
      <c r="AH166" s="356">
        <f t="shared" si="54"/>
        <v>0</v>
      </c>
    </row>
    <row r="167" spans="1:34" x14ac:dyDescent="0.25">
      <c r="A167" s="277">
        <v>155</v>
      </c>
      <c r="B167" s="136"/>
      <c r="C167" s="378"/>
      <c r="D167" s="133"/>
      <c r="E167" s="133"/>
      <c r="F167" s="134"/>
      <c r="G167" s="379"/>
      <c r="H167" s="155"/>
      <c r="I167" s="132">
        <v>0</v>
      </c>
      <c r="J167" s="388"/>
      <c r="K167" s="388"/>
      <c r="L167" s="380"/>
      <c r="M167" s="380"/>
      <c r="N167" s="310">
        <f>IF(H167="",0,VLOOKUP(H167,'Overview - Financial Statement'!$A$38:$B$52,2,FALSE))</f>
        <v>0</v>
      </c>
      <c r="O167" s="246">
        <f t="shared" si="55"/>
        <v>0</v>
      </c>
      <c r="P167" s="222">
        <f t="shared" si="47"/>
        <v>0</v>
      </c>
      <c r="R167" s="340"/>
      <c r="S167" s="354" t="s">
        <v>36</v>
      </c>
      <c r="T167" s="357"/>
      <c r="U167" s="381" t="str">
        <f t="shared" si="56"/>
        <v/>
      </c>
      <c r="V167" s="355" t="str">
        <f t="shared" si="57"/>
        <v/>
      </c>
      <c r="W167" s="381" t="str">
        <f t="shared" si="58"/>
        <v/>
      </c>
      <c r="X167" s="354" t="str">
        <f t="shared" si="48"/>
        <v/>
      </c>
      <c r="Y167" s="352" t="str">
        <f t="shared" si="49"/>
        <v/>
      </c>
      <c r="Z167" s="397">
        <f t="shared" si="59"/>
        <v>0</v>
      </c>
      <c r="AA167" s="397">
        <f t="shared" si="50"/>
        <v>0</v>
      </c>
      <c r="AB167" s="381" t="str">
        <f t="shared" si="51"/>
        <v>Not answered</v>
      </c>
      <c r="AC167" s="397">
        <f t="shared" si="60"/>
        <v>0</v>
      </c>
      <c r="AD167" s="397">
        <f t="shared" si="61"/>
        <v>0</v>
      </c>
      <c r="AE167" s="358">
        <v>0</v>
      </c>
      <c r="AF167" s="397">
        <f t="shared" si="52"/>
        <v>0</v>
      </c>
      <c r="AG167" s="397">
        <f t="shared" si="53"/>
        <v>0</v>
      </c>
      <c r="AH167" s="356">
        <f t="shared" si="54"/>
        <v>0</v>
      </c>
    </row>
    <row r="168" spans="1:34" x14ac:dyDescent="0.25">
      <c r="A168" s="277">
        <v>156</v>
      </c>
      <c r="B168" s="136"/>
      <c r="C168" s="378"/>
      <c r="D168" s="133"/>
      <c r="E168" s="133"/>
      <c r="F168" s="134"/>
      <c r="G168" s="379"/>
      <c r="H168" s="155"/>
      <c r="I168" s="132">
        <v>0</v>
      </c>
      <c r="J168" s="388"/>
      <c r="K168" s="388"/>
      <c r="L168" s="380"/>
      <c r="M168" s="380"/>
      <c r="N168" s="310">
        <f>IF(H168="",0,VLOOKUP(H168,'Overview - Financial Statement'!$A$38:$B$52,2,FALSE))</f>
        <v>0</v>
      </c>
      <c r="O168" s="246">
        <f t="shared" si="55"/>
        <v>0</v>
      </c>
      <c r="P168" s="222">
        <f t="shared" si="47"/>
        <v>0</v>
      </c>
      <c r="R168" s="340"/>
      <c r="S168" s="354" t="s">
        <v>36</v>
      </c>
      <c r="T168" s="357"/>
      <c r="U168" s="381" t="str">
        <f t="shared" si="56"/>
        <v/>
      </c>
      <c r="V168" s="355" t="str">
        <f t="shared" si="57"/>
        <v/>
      </c>
      <c r="W168" s="381" t="str">
        <f t="shared" si="58"/>
        <v/>
      </c>
      <c r="X168" s="354" t="str">
        <f t="shared" si="48"/>
        <v/>
      </c>
      <c r="Y168" s="352" t="str">
        <f t="shared" si="49"/>
        <v/>
      </c>
      <c r="Z168" s="397">
        <f t="shared" si="59"/>
        <v>0</v>
      </c>
      <c r="AA168" s="397">
        <f t="shared" si="50"/>
        <v>0</v>
      </c>
      <c r="AB168" s="381" t="str">
        <f t="shared" si="51"/>
        <v>Not answered</v>
      </c>
      <c r="AC168" s="397">
        <f t="shared" si="60"/>
        <v>0</v>
      </c>
      <c r="AD168" s="397">
        <f t="shared" si="61"/>
        <v>0</v>
      </c>
      <c r="AE168" s="358">
        <v>0</v>
      </c>
      <c r="AF168" s="397">
        <f t="shared" si="52"/>
        <v>0</v>
      </c>
      <c r="AG168" s="397">
        <f t="shared" si="53"/>
        <v>0</v>
      </c>
      <c r="AH168" s="356">
        <f t="shared" si="54"/>
        <v>0</v>
      </c>
    </row>
    <row r="169" spans="1:34" x14ac:dyDescent="0.25">
      <c r="A169" s="277">
        <v>157</v>
      </c>
      <c r="B169" s="136"/>
      <c r="C169" s="378"/>
      <c r="D169" s="133"/>
      <c r="E169" s="133"/>
      <c r="F169" s="134"/>
      <c r="G169" s="379"/>
      <c r="H169" s="155"/>
      <c r="I169" s="132">
        <v>0</v>
      </c>
      <c r="J169" s="388"/>
      <c r="K169" s="388"/>
      <c r="L169" s="380"/>
      <c r="M169" s="380"/>
      <c r="N169" s="310">
        <f>IF(H169="",0,VLOOKUP(H169,'Overview - Financial Statement'!$A$38:$B$52,2,FALSE))</f>
        <v>0</v>
      </c>
      <c r="O169" s="246">
        <f t="shared" si="55"/>
        <v>0</v>
      </c>
      <c r="P169" s="222">
        <f t="shared" si="47"/>
        <v>0</v>
      </c>
      <c r="R169" s="340"/>
      <c r="S169" s="354" t="s">
        <v>36</v>
      </c>
      <c r="T169" s="357"/>
      <c r="U169" s="381" t="str">
        <f t="shared" si="56"/>
        <v/>
      </c>
      <c r="V169" s="355" t="str">
        <f t="shared" si="57"/>
        <v/>
      </c>
      <c r="W169" s="381" t="str">
        <f t="shared" si="58"/>
        <v/>
      </c>
      <c r="X169" s="354" t="str">
        <f t="shared" si="48"/>
        <v/>
      </c>
      <c r="Y169" s="352" t="str">
        <f t="shared" si="49"/>
        <v/>
      </c>
      <c r="Z169" s="397">
        <f t="shared" si="59"/>
        <v>0</v>
      </c>
      <c r="AA169" s="397">
        <f t="shared" si="50"/>
        <v>0</v>
      </c>
      <c r="AB169" s="381" t="str">
        <f t="shared" si="51"/>
        <v>Not answered</v>
      </c>
      <c r="AC169" s="397">
        <f t="shared" si="60"/>
        <v>0</v>
      </c>
      <c r="AD169" s="397">
        <f t="shared" si="61"/>
        <v>0</v>
      </c>
      <c r="AE169" s="358">
        <v>0</v>
      </c>
      <c r="AF169" s="397">
        <f t="shared" si="52"/>
        <v>0</v>
      </c>
      <c r="AG169" s="397">
        <f t="shared" si="53"/>
        <v>0</v>
      </c>
      <c r="AH169" s="356">
        <f t="shared" si="54"/>
        <v>0</v>
      </c>
    </row>
    <row r="170" spans="1:34" x14ac:dyDescent="0.25">
      <c r="A170" s="277">
        <v>158</v>
      </c>
      <c r="B170" s="136"/>
      <c r="C170" s="378"/>
      <c r="D170" s="133"/>
      <c r="E170" s="133"/>
      <c r="F170" s="134"/>
      <c r="G170" s="379"/>
      <c r="H170" s="155"/>
      <c r="I170" s="132">
        <v>0</v>
      </c>
      <c r="J170" s="388"/>
      <c r="K170" s="388"/>
      <c r="L170" s="380"/>
      <c r="M170" s="380"/>
      <c r="N170" s="310">
        <f>IF(H170="",0,VLOOKUP(H170,'Overview - Financial Statement'!$A$38:$B$52,2,FALSE))</f>
        <v>0</v>
      </c>
      <c r="O170" s="246">
        <f t="shared" si="55"/>
        <v>0</v>
      </c>
      <c r="P170" s="222">
        <f t="shared" si="47"/>
        <v>0</v>
      </c>
      <c r="R170" s="340"/>
      <c r="S170" s="354" t="s">
        <v>36</v>
      </c>
      <c r="T170" s="357"/>
      <c r="U170" s="381" t="str">
        <f t="shared" si="56"/>
        <v/>
      </c>
      <c r="V170" s="355" t="str">
        <f t="shared" si="57"/>
        <v/>
      </c>
      <c r="W170" s="381" t="str">
        <f t="shared" si="58"/>
        <v/>
      </c>
      <c r="X170" s="354" t="str">
        <f t="shared" si="48"/>
        <v/>
      </c>
      <c r="Y170" s="352" t="str">
        <f t="shared" si="49"/>
        <v/>
      </c>
      <c r="Z170" s="397">
        <f t="shared" si="59"/>
        <v>0</v>
      </c>
      <c r="AA170" s="397">
        <f t="shared" si="50"/>
        <v>0</v>
      </c>
      <c r="AB170" s="381" t="str">
        <f t="shared" si="51"/>
        <v>Not answered</v>
      </c>
      <c r="AC170" s="397">
        <f t="shared" si="60"/>
        <v>0</v>
      </c>
      <c r="AD170" s="397">
        <f t="shared" si="61"/>
        <v>0</v>
      </c>
      <c r="AE170" s="358">
        <v>0</v>
      </c>
      <c r="AF170" s="397">
        <f t="shared" si="52"/>
        <v>0</v>
      </c>
      <c r="AG170" s="397">
        <f t="shared" si="53"/>
        <v>0</v>
      </c>
      <c r="AH170" s="356">
        <f t="shared" si="54"/>
        <v>0</v>
      </c>
    </row>
    <row r="171" spans="1:34" x14ac:dyDescent="0.25">
      <c r="A171" s="277">
        <v>159</v>
      </c>
      <c r="B171" s="136"/>
      <c r="C171" s="378"/>
      <c r="D171" s="133"/>
      <c r="E171" s="133"/>
      <c r="F171" s="134"/>
      <c r="G171" s="379"/>
      <c r="H171" s="155"/>
      <c r="I171" s="132">
        <v>0</v>
      </c>
      <c r="J171" s="388"/>
      <c r="K171" s="388"/>
      <c r="L171" s="380"/>
      <c r="M171" s="380"/>
      <c r="N171" s="310">
        <f>IF(H171="",0,VLOOKUP(H171,'Overview - Financial Statement'!$A$38:$B$52,2,FALSE))</f>
        <v>0</v>
      </c>
      <c r="O171" s="246">
        <f t="shared" si="55"/>
        <v>0</v>
      </c>
      <c r="P171" s="222">
        <f t="shared" si="47"/>
        <v>0</v>
      </c>
      <c r="R171" s="340"/>
      <c r="S171" s="354" t="s">
        <v>36</v>
      </c>
      <c r="T171" s="357"/>
      <c r="U171" s="381" t="str">
        <f t="shared" si="56"/>
        <v/>
      </c>
      <c r="V171" s="355" t="str">
        <f t="shared" si="57"/>
        <v/>
      </c>
      <c r="W171" s="381" t="str">
        <f t="shared" si="58"/>
        <v/>
      </c>
      <c r="X171" s="354" t="str">
        <f t="shared" si="48"/>
        <v/>
      </c>
      <c r="Y171" s="352" t="str">
        <f t="shared" si="49"/>
        <v/>
      </c>
      <c r="Z171" s="397">
        <f t="shared" si="59"/>
        <v>0</v>
      </c>
      <c r="AA171" s="397">
        <f t="shared" si="50"/>
        <v>0</v>
      </c>
      <c r="AB171" s="381" t="str">
        <f t="shared" si="51"/>
        <v>Not answered</v>
      </c>
      <c r="AC171" s="397">
        <f t="shared" si="60"/>
        <v>0</v>
      </c>
      <c r="AD171" s="397">
        <f t="shared" si="61"/>
        <v>0</v>
      </c>
      <c r="AE171" s="358">
        <v>0</v>
      </c>
      <c r="AF171" s="397">
        <f t="shared" si="52"/>
        <v>0</v>
      </c>
      <c r="AG171" s="397">
        <f t="shared" si="53"/>
        <v>0</v>
      </c>
      <c r="AH171" s="356">
        <f t="shared" si="54"/>
        <v>0</v>
      </c>
    </row>
    <row r="172" spans="1:34" x14ac:dyDescent="0.25">
      <c r="A172" s="277">
        <v>160</v>
      </c>
      <c r="B172" s="136"/>
      <c r="C172" s="378"/>
      <c r="D172" s="133"/>
      <c r="E172" s="133"/>
      <c r="F172" s="134"/>
      <c r="G172" s="379"/>
      <c r="H172" s="155"/>
      <c r="I172" s="132">
        <v>0</v>
      </c>
      <c r="J172" s="388"/>
      <c r="K172" s="388"/>
      <c r="L172" s="380"/>
      <c r="M172" s="380"/>
      <c r="N172" s="310">
        <f>IF(H172="",0,VLOOKUP(H172,'Overview - Financial Statement'!$A$38:$B$52,2,FALSE))</f>
        <v>0</v>
      </c>
      <c r="O172" s="246">
        <f t="shared" si="55"/>
        <v>0</v>
      </c>
      <c r="P172" s="222">
        <f t="shared" si="47"/>
        <v>0</v>
      </c>
      <c r="R172" s="340"/>
      <c r="S172" s="354" t="s">
        <v>36</v>
      </c>
      <c r="T172" s="357"/>
      <c r="U172" s="381" t="str">
        <f t="shared" si="56"/>
        <v/>
      </c>
      <c r="V172" s="355" t="str">
        <f t="shared" si="57"/>
        <v/>
      </c>
      <c r="W172" s="381" t="str">
        <f t="shared" si="58"/>
        <v/>
      </c>
      <c r="X172" s="354" t="str">
        <f t="shared" si="48"/>
        <v/>
      </c>
      <c r="Y172" s="352" t="str">
        <f t="shared" si="49"/>
        <v/>
      </c>
      <c r="Z172" s="397">
        <f t="shared" si="59"/>
        <v>0</v>
      </c>
      <c r="AA172" s="397">
        <f t="shared" si="50"/>
        <v>0</v>
      </c>
      <c r="AB172" s="381" t="str">
        <f t="shared" si="51"/>
        <v>Not answered</v>
      </c>
      <c r="AC172" s="397">
        <f t="shared" si="60"/>
        <v>0</v>
      </c>
      <c r="AD172" s="397">
        <f t="shared" si="61"/>
        <v>0</v>
      </c>
      <c r="AE172" s="358">
        <v>0</v>
      </c>
      <c r="AF172" s="397">
        <f t="shared" si="52"/>
        <v>0</v>
      </c>
      <c r="AG172" s="397">
        <f t="shared" si="53"/>
        <v>0</v>
      </c>
      <c r="AH172" s="356">
        <f t="shared" si="54"/>
        <v>0</v>
      </c>
    </row>
    <row r="173" spans="1:34" x14ac:dyDescent="0.25">
      <c r="A173" s="277">
        <v>161</v>
      </c>
      <c r="B173" s="136"/>
      <c r="C173" s="378"/>
      <c r="D173" s="133"/>
      <c r="E173" s="133"/>
      <c r="F173" s="134"/>
      <c r="G173" s="379"/>
      <c r="H173" s="155"/>
      <c r="I173" s="132">
        <v>0</v>
      </c>
      <c r="J173" s="388"/>
      <c r="K173" s="388"/>
      <c r="L173" s="380"/>
      <c r="M173" s="380"/>
      <c r="N173" s="310">
        <f>IF(H173="",0,VLOOKUP(H173,'Overview - Financial Statement'!$A$38:$B$52,2,FALSE))</f>
        <v>0</v>
      </c>
      <c r="O173" s="246">
        <f t="shared" si="55"/>
        <v>0</v>
      </c>
      <c r="P173" s="222">
        <f t="shared" ref="P173:P204" si="62">IF(L173="YES",O173,0)</f>
        <v>0</v>
      </c>
      <c r="R173" s="340"/>
      <c r="S173" s="354" t="s">
        <v>36</v>
      </c>
      <c r="T173" s="357"/>
      <c r="U173" s="381" t="str">
        <f t="shared" si="56"/>
        <v/>
      </c>
      <c r="V173" s="355" t="str">
        <f t="shared" si="57"/>
        <v/>
      </c>
      <c r="W173" s="381" t="str">
        <f t="shared" si="58"/>
        <v/>
      </c>
      <c r="X173" s="354" t="str">
        <f t="shared" ref="X173:X204" si="63">IF(H173="","",H173)</f>
        <v/>
      </c>
      <c r="Y173" s="352" t="str">
        <f t="shared" ref="Y173:Y204" si="64">IF(H173="","",IF(HLOOKUP(H173,$T$4:$AH$5,2,FALSE)="",N173,IF(N173&lt;&gt;HLOOKUP(H173,$T$4:$AH$5,2,FALSE),HLOOKUP(H173,$T$4:$AH$5,2,FALSE),N173)))</f>
        <v/>
      </c>
      <c r="Z173" s="397">
        <f t="shared" si="59"/>
        <v>0</v>
      </c>
      <c r="AA173" s="397">
        <f t="shared" ref="AA173:AA204" si="65">IF(Z173=0,0,IF(Y173=1,0,Z173-O173))</f>
        <v>0</v>
      </c>
      <c r="AB173" s="381" t="str">
        <f t="shared" ref="AB173:AB204" si="66">IF(G173="","Not answered",IF(G173="No",Z173,0))</f>
        <v>Not answered</v>
      </c>
      <c r="AC173" s="397">
        <f t="shared" si="60"/>
        <v>0</v>
      </c>
      <c r="AD173" s="397">
        <f t="shared" si="61"/>
        <v>0</v>
      </c>
      <c r="AE173" s="358">
        <v>0</v>
      </c>
      <c r="AF173" s="397">
        <f t="shared" ref="AF173:AF204" si="67">IF(OR(S173="NO",AD173&gt;0,AE173&gt;0)*(AND(OR(L173="NO",L173=""))),SUM(AD173:AE173),0)</f>
        <v>0</v>
      </c>
      <c r="AG173" s="397">
        <f t="shared" ref="AG173:AG204" si="68">IF(OR(S173="NO",AD173&gt;0,AE173&gt;0)*(AND(OR(L173="YES"))),SUM(AD173:AE173),0)</f>
        <v>0</v>
      </c>
      <c r="AH173" s="356">
        <f t="shared" ref="AH173:AH204" si="69">IF(L173="YES",Z173,0)</f>
        <v>0</v>
      </c>
    </row>
    <row r="174" spans="1:34" x14ac:dyDescent="0.25">
      <c r="A174" s="277">
        <v>162</v>
      </c>
      <c r="B174" s="136"/>
      <c r="C174" s="378"/>
      <c r="D174" s="133"/>
      <c r="E174" s="133"/>
      <c r="F174" s="134"/>
      <c r="G174" s="379"/>
      <c r="H174" s="155"/>
      <c r="I174" s="132">
        <v>0</v>
      </c>
      <c r="J174" s="388"/>
      <c r="K174" s="388"/>
      <c r="L174" s="380"/>
      <c r="M174" s="380"/>
      <c r="N174" s="310">
        <f>IF(H174="",0,VLOOKUP(H174,'Overview - Financial Statement'!$A$38:$B$52,2,FALSE))</f>
        <v>0</v>
      </c>
      <c r="O174" s="246">
        <f t="shared" si="55"/>
        <v>0</v>
      </c>
      <c r="P174" s="222">
        <f t="shared" si="62"/>
        <v>0</v>
      </c>
      <c r="R174" s="340"/>
      <c r="S174" s="354" t="s">
        <v>36</v>
      </c>
      <c r="T174" s="357"/>
      <c r="U174" s="381" t="str">
        <f t="shared" si="56"/>
        <v/>
      </c>
      <c r="V174" s="355" t="str">
        <f t="shared" si="57"/>
        <v/>
      </c>
      <c r="W174" s="381" t="str">
        <f t="shared" si="58"/>
        <v/>
      </c>
      <c r="X174" s="354" t="str">
        <f t="shared" si="63"/>
        <v/>
      </c>
      <c r="Y174" s="352" t="str">
        <f t="shared" si="64"/>
        <v/>
      </c>
      <c r="Z174" s="397">
        <f t="shared" si="59"/>
        <v>0</v>
      </c>
      <c r="AA174" s="397">
        <f t="shared" si="65"/>
        <v>0</v>
      </c>
      <c r="AB174" s="381" t="str">
        <f t="shared" si="66"/>
        <v>Not answered</v>
      </c>
      <c r="AC174" s="397">
        <f t="shared" si="60"/>
        <v>0</v>
      </c>
      <c r="AD174" s="397">
        <f t="shared" si="61"/>
        <v>0</v>
      </c>
      <c r="AE174" s="358">
        <v>0</v>
      </c>
      <c r="AF174" s="397">
        <f t="shared" si="67"/>
        <v>0</v>
      </c>
      <c r="AG174" s="397">
        <f t="shared" si="68"/>
        <v>0</v>
      </c>
      <c r="AH174" s="356">
        <f t="shared" si="69"/>
        <v>0</v>
      </c>
    </row>
    <row r="175" spans="1:34" x14ac:dyDescent="0.25">
      <c r="A175" s="277">
        <v>163</v>
      </c>
      <c r="B175" s="136"/>
      <c r="C175" s="378"/>
      <c r="D175" s="133"/>
      <c r="E175" s="133"/>
      <c r="F175" s="134"/>
      <c r="G175" s="379"/>
      <c r="H175" s="155"/>
      <c r="I175" s="132">
        <v>0</v>
      </c>
      <c r="J175" s="388"/>
      <c r="K175" s="388"/>
      <c r="L175" s="380"/>
      <c r="M175" s="380"/>
      <c r="N175" s="310">
        <f>IF(H175="",0,VLOOKUP(H175,'Overview - Financial Statement'!$A$38:$B$52,2,FALSE))</f>
        <v>0</v>
      </c>
      <c r="O175" s="246">
        <f t="shared" si="55"/>
        <v>0</v>
      </c>
      <c r="P175" s="222">
        <f t="shared" si="62"/>
        <v>0</v>
      </c>
      <c r="R175" s="340"/>
      <c r="S175" s="354" t="s">
        <v>36</v>
      </c>
      <c r="T175" s="357"/>
      <c r="U175" s="381" t="str">
        <f t="shared" si="56"/>
        <v/>
      </c>
      <c r="V175" s="355" t="str">
        <f t="shared" si="57"/>
        <v/>
      </c>
      <c r="W175" s="381" t="str">
        <f t="shared" si="58"/>
        <v/>
      </c>
      <c r="X175" s="354" t="str">
        <f t="shared" si="63"/>
        <v/>
      </c>
      <c r="Y175" s="352" t="str">
        <f t="shared" si="64"/>
        <v/>
      </c>
      <c r="Z175" s="397">
        <f t="shared" si="59"/>
        <v>0</v>
      </c>
      <c r="AA175" s="397">
        <f t="shared" si="65"/>
        <v>0</v>
      </c>
      <c r="AB175" s="381" t="str">
        <f t="shared" si="66"/>
        <v>Not answered</v>
      </c>
      <c r="AC175" s="397">
        <f t="shared" si="60"/>
        <v>0</v>
      </c>
      <c r="AD175" s="397">
        <f t="shared" si="61"/>
        <v>0</v>
      </c>
      <c r="AE175" s="358">
        <v>0</v>
      </c>
      <c r="AF175" s="397">
        <f t="shared" si="67"/>
        <v>0</v>
      </c>
      <c r="AG175" s="397">
        <f t="shared" si="68"/>
        <v>0</v>
      </c>
      <c r="AH175" s="356">
        <f t="shared" si="69"/>
        <v>0</v>
      </c>
    </row>
    <row r="176" spans="1:34" x14ac:dyDescent="0.25">
      <c r="A176" s="277">
        <v>164</v>
      </c>
      <c r="B176" s="136"/>
      <c r="C176" s="378"/>
      <c r="D176" s="133"/>
      <c r="E176" s="133"/>
      <c r="F176" s="134"/>
      <c r="G176" s="379"/>
      <c r="H176" s="155"/>
      <c r="I176" s="132">
        <v>0</v>
      </c>
      <c r="J176" s="388"/>
      <c r="K176" s="388"/>
      <c r="L176" s="380"/>
      <c r="M176" s="380"/>
      <c r="N176" s="310">
        <f>IF(H176="",0,VLOOKUP(H176,'Overview - Financial Statement'!$A$38:$B$52,2,FALSE))</f>
        <v>0</v>
      </c>
      <c r="O176" s="246">
        <f t="shared" si="55"/>
        <v>0</v>
      </c>
      <c r="P176" s="222">
        <f t="shared" si="62"/>
        <v>0</v>
      </c>
      <c r="R176" s="340"/>
      <c r="S176" s="354" t="s">
        <v>36</v>
      </c>
      <c r="T176" s="357"/>
      <c r="U176" s="381" t="str">
        <f t="shared" si="56"/>
        <v/>
      </c>
      <c r="V176" s="355" t="str">
        <f t="shared" si="57"/>
        <v/>
      </c>
      <c r="W176" s="381" t="str">
        <f t="shared" si="58"/>
        <v/>
      </c>
      <c r="X176" s="354" t="str">
        <f t="shared" si="63"/>
        <v/>
      </c>
      <c r="Y176" s="352" t="str">
        <f t="shared" si="64"/>
        <v/>
      </c>
      <c r="Z176" s="397">
        <f t="shared" si="59"/>
        <v>0</v>
      </c>
      <c r="AA176" s="397">
        <f t="shared" si="65"/>
        <v>0</v>
      </c>
      <c r="AB176" s="381" t="str">
        <f t="shared" si="66"/>
        <v>Not answered</v>
      </c>
      <c r="AC176" s="397">
        <f t="shared" si="60"/>
        <v>0</v>
      </c>
      <c r="AD176" s="397">
        <f t="shared" si="61"/>
        <v>0</v>
      </c>
      <c r="AE176" s="358">
        <v>0</v>
      </c>
      <c r="AF176" s="397">
        <f t="shared" si="67"/>
        <v>0</v>
      </c>
      <c r="AG176" s="397">
        <f t="shared" si="68"/>
        <v>0</v>
      </c>
      <c r="AH176" s="356">
        <f t="shared" si="69"/>
        <v>0</v>
      </c>
    </row>
    <row r="177" spans="1:34" x14ac:dyDescent="0.25">
      <c r="A177" s="277">
        <v>165</v>
      </c>
      <c r="B177" s="136"/>
      <c r="C177" s="378"/>
      <c r="D177" s="133"/>
      <c r="E177" s="133"/>
      <c r="F177" s="134"/>
      <c r="G177" s="379"/>
      <c r="H177" s="155"/>
      <c r="I177" s="132">
        <v>0</v>
      </c>
      <c r="J177" s="388"/>
      <c r="K177" s="388"/>
      <c r="L177" s="380"/>
      <c r="M177" s="380"/>
      <c r="N177" s="310">
        <f>IF(H177="",0,VLOOKUP(H177,'Overview - Financial Statement'!$A$38:$B$52,2,FALSE))</f>
        <v>0</v>
      </c>
      <c r="O177" s="246">
        <f t="shared" si="55"/>
        <v>0</v>
      </c>
      <c r="P177" s="222">
        <f t="shared" si="62"/>
        <v>0</v>
      </c>
      <c r="R177" s="340"/>
      <c r="S177" s="354" t="s">
        <v>36</v>
      </c>
      <c r="T177" s="357"/>
      <c r="U177" s="381" t="str">
        <f t="shared" si="56"/>
        <v/>
      </c>
      <c r="V177" s="355" t="str">
        <f t="shared" si="57"/>
        <v/>
      </c>
      <c r="W177" s="381" t="str">
        <f t="shared" si="58"/>
        <v/>
      </c>
      <c r="X177" s="354" t="str">
        <f t="shared" si="63"/>
        <v/>
      </c>
      <c r="Y177" s="352" t="str">
        <f t="shared" si="64"/>
        <v/>
      </c>
      <c r="Z177" s="397">
        <f t="shared" si="59"/>
        <v>0</v>
      </c>
      <c r="AA177" s="397">
        <f t="shared" si="65"/>
        <v>0</v>
      </c>
      <c r="AB177" s="381" t="str">
        <f t="shared" si="66"/>
        <v>Not answered</v>
      </c>
      <c r="AC177" s="397">
        <f t="shared" si="60"/>
        <v>0</v>
      </c>
      <c r="AD177" s="397">
        <f t="shared" si="61"/>
        <v>0</v>
      </c>
      <c r="AE177" s="358">
        <v>0</v>
      </c>
      <c r="AF177" s="397">
        <f t="shared" si="67"/>
        <v>0</v>
      </c>
      <c r="AG177" s="397">
        <f t="shared" si="68"/>
        <v>0</v>
      </c>
      <c r="AH177" s="356">
        <f t="shared" si="69"/>
        <v>0</v>
      </c>
    </row>
    <row r="178" spans="1:34" x14ac:dyDescent="0.25">
      <c r="A178" s="277">
        <v>166</v>
      </c>
      <c r="B178" s="136"/>
      <c r="C178" s="378"/>
      <c r="D178" s="133"/>
      <c r="E178" s="133"/>
      <c r="F178" s="134"/>
      <c r="G178" s="379"/>
      <c r="H178" s="155"/>
      <c r="I178" s="132">
        <v>0</v>
      </c>
      <c r="J178" s="388"/>
      <c r="K178" s="388"/>
      <c r="L178" s="380"/>
      <c r="M178" s="380"/>
      <c r="N178" s="310">
        <f>IF(H178="",0,VLOOKUP(H178,'Overview - Financial Statement'!$A$38:$B$52,2,FALSE))</f>
        <v>0</v>
      </c>
      <c r="O178" s="246">
        <f t="shared" si="55"/>
        <v>0</v>
      </c>
      <c r="P178" s="222">
        <f t="shared" si="62"/>
        <v>0</v>
      </c>
      <c r="R178" s="340"/>
      <c r="S178" s="354" t="s">
        <v>36</v>
      </c>
      <c r="T178" s="357"/>
      <c r="U178" s="381" t="str">
        <f t="shared" si="56"/>
        <v/>
      </c>
      <c r="V178" s="355" t="str">
        <f t="shared" si="57"/>
        <v/>
      </c>
      <c r="W178" s="381" t="str">
        <f t="shared" si="58"/>
        <v/>
      </c>
      <c r="X178" s="354" t="str">
        <f t="shared" si="63"/>
        <v/>
      </c>
      <c r="Y178" s="352" t="str">
        <f t="shared" si="64"/>
        <v/>
      </c>
      <c r="Z178" s="397">
        <f t="shared" si="59"/>
        <v>0</v>
      </c>
      <c r="AA178" s="397">
        <f t="shared" si="65"/>
        <v>0</v>
      </c>
      <c r="AB178" s="381" t="str">
        <f t="shared" si="66"/>
        <v>Not answered</v>
      </c>
      <c r="AC178" s="397">
        <f t="shared" si="60"/>
        <v>0</v>
      </c>
      <c r="AD178" s="397">
        <f t="shared" si="61"/>
        <v>0</v>
      </c>
      <c r="AE178" s="358">
        <v>0</v>
      </c>
      <c r="AF178" s="397">
        <f t="shared" si="67"/>
        <v>0</v>
      </c>
      <c r="AG178" s="397">
        <f t="shared" si="68"/>
        <v>0</v>
      </c>
      <c r="AH178" s="356">
        <f t="shared" si="69"/>
        <v>0</v>
      </c>
    </row>
    <row r="179" spans="1:34" x14ac:dyDescent="0.25">
      <c r="A179" s="277">
        <v>167</v>
      </c>
      <c r="B179" s="136"/>
      <c r="C179" s="378"/>
      <c r="D179" s="133"/>
      <c r="E179" s="133"/>
      <c r="F179" s="134"/>
      <c r="G179" s="379"/>
      <c r="H179" s="155"/>
      <c r="I179" s="132">
        <v>0</v>
      </c>
      <c r="J179" s="388"/>
      <c r="K179" s="388"/>
      <c r="L179" s="380"/>
      <c r="M179" s="380"/>
      <c r="N179" s="310">
        <f>IF(H179="",0,VLOOKUP(H179,'Overview - Financial Statement'!$A$38:$B$52,2,FALSE))</f>
        <v>0</v>
      </c>
      <c r="O179" s="246">
        <f t="shared" si="55"/>
        <v>0</v>
      </c>
      <c r="P179" s="222">
        <f t="shared" si="62"/>
        <v>0</v>
      </c>
      <c r="R179" s="340"/>
      <c r="S179" s="354" t="s">
        <v>36</v>
      </c>
      <c r="T179" s="357"/>
      <c r="U179" s="381" t="str">
        <f t="shared" si="56"/>
        <v/>
      </c>
      <c r="V179" s="355" t="str">
        <f t="shared" si="57"/>
        <v/>
      </c>
      <c r="W179" s="381" t="str">
        <f t="shared" si="58"/>
        <v/>
      </c>
      <c r="X179" s="354" t="str">
        <f t="shared" si="63"/>
        <v/>
      </c>
      <c r="Y179" s="352" t="str">
        <f t="shared" si="64"/>
        <v/>
      </c>
      <c r="Z179" s="397">
        <f t="shared" si="59"/>
        <v>0</v>
      </c>
      <c r="AA179" s="397">
        <f t="shared" si="65"/>
        <v>0</v>
      </c>
      <c r="AB179" s="381" t="str">
        <f t="shared" si="66"/>
        <v>Not answered</v>
      </c>
      <c r="AC179" s="397">
        <f t="shared" si="60"/>
        <v>0</v>
      </c>
      <c r="AD179" s="397">
        <f t="shared" si="61"/>
        <v>0</v>
      </c>
      <c r="AE179" s="358">
        <v>0</v>
      </c>
      <c r="AF179" s="397">
        <f t="shared" si="67"/>
        <v>0</v>
      </c>
      <c r="AG179" s="397">
        <f t="shared" si="68"/>
        <v>0</v>
      </c>
      <c r="AH179" s="356">
        <f t="shared" si="69"/>
        <v>0</v>
      </c>
    </row>
    <row r="180" spans="1:34" x14ac:dyDescent="0.25">
      <c r="A180" s="277">
        <v>168</v>
      </c>
      <c r="B180" s="136"/>
      <c r="C180" s="378"/>
      <c r="D180" s="133"/>
      <c r="E180" s="133"/>
      <c r="F180" s="134"/>
      <c r="G180" s="379"/>
      <c r="H180" s="155"/>
      <c r="I180" s="132">
        <v>0</v>
      </c>
      <c r="J180" s="388"/>
      <c r="K180" s="388"/>
      <c r="L180" s="380"/>
      <c r="M180" s="380"/>
      <c r="N180" s="310">
        <f>IF(H180="",0,VLOOKUP(H180,'Overview - Financial Statement'!$A$38:$B$52,2,FALSE))</f>
        <v>0</v>
      </c>
      <c r="O180" s="246">
        <f t="shared" si="55"/>
        <v>0</v>
      </c>
      <c r="P180" s="222">
        <f t="shared" si="62"/>
        <v>0</v>
      </c>
      <c r="R180" s="340"/>
      <c r="S180" s="354" t="s">
        <v>36</v>
      </c>
      <c r="T180" s="357"/>
      <c r="U180" s="381" t="str">
        <f t="shared" si="56"/>
        <v/>
      </c>
      <c r="V180" s="355" t="str">
        <f t="shared" si="57"/>
        <v/>
      </c>
      <c r="W180" s="381" t="str">
        <f t="shared" si="58"/>
        <v/>
      </c>
      <c r="X180" s="354" t="str">
        <f t="shared" si="63"/>
        <v/>
      </c>
      <c r="Y180" s="352" t="str">
        <f t="shared" si="64"/>
        <v/>
      </c>
      <c r="Z180" s="397">
        <f t="shared" si="59"/>
        <v>0</v>
      </c>
      <c r="AA180" s="397">
        <f t="shared" si="65"/>
        <v>0</v>
      </c>
      <c r="AB180" s="381" t="str">
        <f t="shared" si="66"/>
        <v>Not answered</v>
      </c>
      <c r="AC180" s="397">
        <f t="shared" si="60"/>
        <v>0</v>
      </c>
      <c r="AD180" s="397">
        <f t="shared" si="61"/>
        <v>0</v>
      </c>
      <c r="AE180" s="358">
        <v>0</v>
      </c>
      <c r="AF180" s="397">
        <f t="shared" si="67"/>
        <v>0</v>
      </c>
      <c r="AG180" s="397">
        <f t="shared" si="68"/>
        <v>0</v>
      </c>
      <c r="AH180" s="356">
        <f t="shared" si="69"/>
        <v>0</v>
      </c>
    </row>
    <row r="181" spans="1:34" x14ac:dyDescent="0.25">
      <c r="A181" s="277">
        <v>169</v>
      </c>
      <c r="B181" s="136"/>
      <c r="C181" s="378"/>
      <c r="D181" s="133"/>
      <c r="E181" s="133"/>
      <c r="F181" s="134"/>
      <c r="G181" s="379"/>
      <c r="H181" s="155"/>
      <c r="I181" s="132">
        <v>0</v>
      </c>
      <c r="J181" s="388"/>
      <c r="K181" s="388"/>
      <c r="L181" s="380"/>
      <c r="M181" s="380"/>
      <c r="N181" s="310">
        <f>IF(H181="",0,VLOOKUP(H181,'Overview - Financial Statement'!$A$38:$B$52,2,FALSE))</f>
        <v>0</v>
      </c>
      <c r="O181" s="246">
        <f t="shared" si="55"/>
        <v>0</v>
      </c>
      <c r="P181" s="222">
        <f t="shared" si="62"/>
        <v>0</v>
      </c>
      <c r="R181" s="340"/>
      <c r="S181" s="354" t="s">
        <v>36</v>
      </c>
      <c r="T181" s="357"/>
      <c r="U181" s="381" t="str">
        <f t="shared" si="56"/>
        <v/>
      </c>
      <c r="V181" s="355" t="str">
        <f t="shared" si="57"/>
        <v/>
      </c>
      <c r="W181" s="381" t="str">
        <f t="shared" si="58"/>
        <v/>
      </c>
      <c r="X181" s="354" t="str">
        <f t="shared" si="63"/>
        <v/>
      </c>
      <c r="Y181" s="352" t="str">
        <f t="shared" si="64"/>
        <v/>
      </c>
      <c r="Z181" s="397">
        <f t="shared" si="59"/>
        <v>0</v>
      </c>
      <c r="AA181" s="397">
        <f t="shared" si="65"/>
        <v>0</v>
      </c>
      <c r="AB181" s="381" t="str">
        <f t="shared" si="66"/>
        <v>Not answered</v>
      </c>
      <c r="AC181" s="397">
        <f t="shared" si="60"/>
        <v>0</v>
      </c>
      <c r="AD181" s="397">
        <f t="shared" si="61"/>
        <v>0</v>
      </c>
      <c r="AE181" s="358">
        <v>0</v>
      </c>
      <c r="AF181" s="397">
        <f t="shared" si="67"/>
        <v>0</v>
      </c>
      <c r="AG181" s="397">
        <f t="shared" si="68"/>
        <v>0</v>
      </c>
      <c r="AH181" s="356">
        <f t="shared" si="69"/>
        <v>0</v>
      </c>
    </row>
    <row r="182" spans="1:34" x14ac:dyDescent="0.25">
      <c r="A182" s="277">
        <v>170</v>
      </c>
      <c r="B182" s="136"/>
      <c r="C182" s="378"/>
      <c r="D182" s="133"/>
      <c r="E182" s="133"/>
      <c r="F182" s="134"/>
      <c r="G182" s="379"/>
      <c r="H182" s="155"/>
      <c r="I182" s="132">
        <v>0</v>
      </c>
      <c r="J182" s="388"/>
      <c r="K182" s="388"/>
      <c r="L182" s="380"/>
      <c r="M182" s="380"/>
      <c r="N182" s="310">
        <f>IF(H182="",0,VLOOKUP(H182,'Overview - Financial Statement'!$A$38:$B$52,2,FALSE))</f>
        <v>0</v>
      </c>
      <c r="O182" s="246">
        <f t="shared" si="55"/>
        <v>0</v>
      </c>
      <c r="P182" s="222">
        <f t="shared" si="62"/>
        <v>0</v>
      </c>
      <c r="R182" s="340"/>
      <c r="S182" s="354" t="s">
        <v>36</v>
      </c>
      <c r="T182" s="357"/>
      <c r="U182" s="381" t="str">
        <f t="shared" si="56"/>
        <v/>
      </c>
      <c r="V182" s="355" t="str">
        <f t="shared" si="57"/>
        <v/>
      </c>
      <c r="W182" s="381" t="str">
        <f t="shared" si="58"/>
        <v/>
      </c>
      <c r="X182" s="354" t="str">
        <f t="shared" si="63"/>
        <v/>
      </c>
      <c r="Y182" s="352" t="str">
        <f t="shared" si="64"/>
        <v/>
      </c>
      <c r="Z182" s="397">
        <f t="shared" si="59"/>
        <v>0</v>
      </c>
      <c r="AA182" s="397">
        <f t="shared" si="65"/>
        <v>0</v>
      </c>
      <c r="AB182" s="381" t="str">
        <f t="shared" si="66"/>
        <v>Not answered</v>
      </c>
      <c r="AC182" s="397">
        <f t="shared" si="60"/>
        <v>0</v>
      </c>
      <c r="AD182" s="397">
        <f t="shared" si="61"/>
        <v>0</v>
      </c>
      <c r="AE182" s="358">
        <v>0</v>
      </c>
      <c r="AF182" s="397">
        <f t="shared" si="67"/>
        <v>0</v>
      </c>
      <c r="AG182" s="397">
        <f t="shared" si="68"/>
        <v>0</v>
      </c>
      <c r="AH182" s="356">
        <f t="shared" si="69"/>
        <v>0</v>
      </c>
    </row>
    <row r="183" spans="1:34" x14ac:dyDescent="0.25">
      <c r="A183" s="277">
        <v>171</v>
      </c>
      <c r="B183" s="136"/>
      <c r="C183" s="378"/>
      <c r="D183" s="133"/>
      <c r="E183" s="133"/>
      <c r="F183" s="134"/>
      <c r="G183" s="379"/>
      <c r="H183" s="155"/>
      <c r="I183" s="132">
        <v>0</v>
      </c>
      <c r="J183" s="388"/>
      <c r="K183" s="388"/>
      <c r="L183" s="380"/>
      <c r="M183" s="380"/>
      <c r="N183" s="310">
        <f>IF(H183="",0,VLOOKUP(H183,'Overview - Financial Statement'!$A$38:$B$52,2,FALSE))</f>
        <v>0</v>
      </c>
      <c r="O183" s="246">
        <f t="shared" si="55"/>
        <v>0</v>
      </c>
      <c r="P183" s="222">
        <f t="shared" si="62"/>
        <v>0</v>
      </c>
      <c r="S183" s="354" t="s">
        <v>36</v>
      </c>
      <c r="T183" s="357"/>
      <c r="U183" s="381" t="str">
        <f t="shared" si="56"/>
        <v/>
      </c>
      <c r="V183" s="355" t="str">
        <f t="shared" si="57"/>
        <v/>
      </c>
      <c r="W183" s="381" t="str">
        <f t="shared" si="58"/>
        <v/>
      </c>
      <c r="X183" s="354" t="str">
        <f t="shared" si="63"/>
        <v/>
      </c>
      <c r="Y183" s="352" t="str">
        <f t="shared" si="64"/>
        <v/>
      </c>
      <c r="Z183" s="397">
        <f t="shared" si="59"/>
        <v>0</v>
      </c>
      <c r="AA183" s="397">
        <f t="shared" si="65"/>
        <v>0</v>
      </c>
      <c r="AB183" s="381" t="str">
        <f t="shared" si="66"/>
        <v>Not answered</v>
      </c>
      <c r="AC183" s="397">
        <f t="shared" si="60"/>
        <v>0</v>
      </c>
      <c r="AD183" s="397">
        <f t="shared" si="61"/>
        <v>0</v>
      </c>
      <c r="AE183" s="358">
        <v>0</v>
      </c>
      <c r="AF183" s="397">
        <f t="shared" si="67"/>
        <v>0</v>
      </c>
      <c r="AG183" s="397">
        <f t="shared" si="68"/>
        <v>0</v>
      </c>
      <c r="AH183" s="356">
        <f t="shared" si="69"/>
        <v>0</v>
      </c>
    </row>
    <row r="184" spans="1:34" x14ac:dyDescent="0.25">
      <c r="A184" s="277">
        <v>172</v>
      </c>
      <c r="B184" s="136"/>
      <c r="C184" s="378"/>
      <c r="D184" s="133"/>
      <c r="E184" s="133"/>
      <c r="F184" s="134"/>
      <c r="G184" s="379"/>
      <c r="H184" s="155"/>
      <c r="I184" s="132">
        <v>0</v>
      </c>
      <c r="J184" s="388"/>
      <c r="K184" s="388"/>
      <c r="L184" s="380"/>
      <c r="M184" s="380"/>
      <c r="N184" s="310">
        <f>IF(H184="",0,VLOOKUP(H184,'Overview - Financial Statement'!$A$38:$B$52,2,FALSE))</f>
        <v>0</v>
      </c>
      <c r="O184" s="246">
        <f t="shared" si="55"/>
        <v>0</v>
      </c>
      <c r="P184" s="222">
        <f t="shared" si="62"/>
        <v>0</v>
      </c>
      <c r="S184" s="354" t="s">
        <v>36</v>
      </c>
      <c r="T184" s="357"/>
      <c r="U184" s="381" t="str">
        <f t="shared" si="56"/>
        <v/>
      </c>
      <c r="V184" s="355" t="str">
        <f t="shared" si="57"/>
        <v/>
      </c>
      <c r="W184" s="381" t="str">
        <f t="shared" si="58"/>
        <v/>
      </c>
      <c r="X184" s="354" t="str">
        <f t="shared" si="63"/>
        <v/>
      </c>
      <c r="Y184" s="352" t="str">
        <f t="shared" si="64"/>
        <v/>
      </c>
      <c r="Z184" s="397">
        <f t="shared" si="59"/>
        <v>0</v>
      </c>
      <c r="AA184" s="397">
        <f t="shared" si="65"/>
        <v>0</v>
      </c>
      <c r="AB184" s="381" t="str">
        <f t="shared" si="66"/>
        <v>Not answered</v>
      </c>
      <c r="AC184" s="397">
        <f t="shared" si="60"/>
        <v>0</v>
      </c>
      <c r="AD184" s="397">
        <f t="shared" si="61"/>
        <v>0</v>
      </c>
      <c r="AE184" s="358">
        <v>0</v>
      </c>
      <c r="AF184" s="397">
        <f t="shared" si="67"/>
        <v>0</v>
      </c>
      <c r="AG184" s="397">
        <f t="shared" si="68"/>
        <v>0</v>
      </c>
      <c r="AH184" s="356">
        <f t="shared" si="69"/>
        <v>0</v>
      </c>
    </row>
    <row r="185" spans="1:34" x14ac:dyDescent="0.25">
      <c r="A185" s="277">
        <v>173</v>
      </c>
      <c r="B185" s="136"/>
      <c r="C185" s="378"/>
      <c r="D185" s="133"/>
      <c r="E185" s="133"/>
      <c r="F185" s="134"/>
      <c r="G185" s="379"/>
      <c r="H185" s="155"/>
      <c r="I185" s="132">
        <v>0</v>
      </c>
      <c r="J185" s="388"/>
      <c r="K185" s="388"/>
      <c r="L185" s="380"/>
      <c r="M185" s="380"/>
      <c r="N185" s="310">
        <f>IF(H185="",0,VLOOKUP(H185,'Overview - Financial Statement'!$A$38:$B$52,2,FALSE))</f>
        <v>0</v>
      </c>
      <c r="O185" s="246">
        <f t="shared" si="55"/>
        <v>0</v>
      </c>
      <c r="P185" s="222">
        <f t="shared" si="62"/>
        <v>0</v>
      </c>
      <c r="S185" s="354" t="s">
        <v>36</v>
      </c>
      <c r="T185" s="357"/>
      <c r="U185" s="381" t="str">
        <f t="shared" si="56"/>
        <v/>
      </c>
      <c r="V185" s="355" t="str">
        <f t="shared" si="57"/>
        <v/>
      </c>
      <c r="W185" s="381" t="str">
        <f t="shared" si="58"/>
        <v/>
      </c>
      <c r="X185" s="354" t="str">
        <f t="shared" si="63"/>
        <v/>
      </c>
      <c r="Y185" s="352" t="str">
        <f t="shared" si="64"/>
        <v/>
      </c>
      <c r="Z185" s="397">
        <f t="shared" si="59"/>
        <v>0</v>
      </c>
      <c r="AA185" s="397">
        <f t="shared" si="65"/>
        <v>0</v>
      </c>
      <c r="AB185" s="381" t="str">
        <f t="shared" si="66"/>
        <v>Not answered</v>
      </c>
      <c r="AC185" s="397">
        <f t="shared" si="60"/>
        <v>0</v>
      </c>
      <c r="AD185" s="397">
        <f t="shared" si="61"/>
        <v>0</v>
      </c>
      <c r="AE185" s="358">
        <v>0</v>
      </c>
      <c r="AF185" s="397">
        <f t="shared" si="67"/>
        <v>0</v>
      </c>
      <c r="AG185" s="397">
        <f t="shared" si="68"/>
        <v>0</v>
      </c>
      <c r="AH185" s="356">
        <f t="shared" si="69"/>
        <v>0</v>
      </c>
    </row>
    <row r="186" spans="1:34" x14ac:dyDescent="0.25">
      <c r="A186" s="277">
        <v>174</v>
      </c>
      <c r="B186" s="136"/>
      <c r="C186" s="378"/>
      <c r="D186" s="133"/>
      <c r="E186" s="133"/>
      <c r="F186" s="134"/>
      <c r="G186" s="379"/>
      <c r="H186" s="155"/>
      <c r="I186" s="132">
        <v>0</v>
      </c>
      <c r="J186" s="388"/>
      <c r="K186" s="388"/>
      <c r="L186" s="380"/>
      <c r="M186" s="380"/>
      <c r="N186" s="310">
        <f>IF(H186="",0,VLOOKUP(H186,'Overview - Financial Statement'!$A$38:$B$52,2,FALSE))</f>
        <v>0</v>
      </c>
      <c r="O186" s="246">
        <f t="shared" si="55"/>
        <v>0</v>
      </c>
      <c r="P186" s="222">
        <f t="shared" si="62"/>
        <v>0</v>
      </c>
      <c r="S186" s="354" t="s">
        <v>36</v>
      </c>
      <c r="T186" s="357"/>
      <c r="U186" s="381" t="str">
        <f t="shared" si="56"/>
        <v/>
      </c>
      <c r="V186" s="355" t="str">
        <f t="shared" si="57"/>
        <v/>
      </c>
      <c r="W186" s="381" t="str">
        <f t="shared" si="58"/>
        <v/>
      </c>
      <c r="X186" s="354" t="str">
        <f t="shared" si="63"/>
        <v/>
      </c>
      <c r="Y186" s="352" t="str">
        <f t="shared" si="64"/>
        <v/>
      </c>
      <c r="Z186" s="397">
        <f t="shared" si="59"/>
        <v>0</v>
      </c>
      <c r="AA186" s="397">
        <f t="shared" si="65"/>
        <v>0</v>
      </c>
      <c r="AB186" s="381" t="str">
        <f t="shared" si="66"/>
        <v>Not answered</v>
      </c>
      <c r="AC186" s="397">
        <f t="shared" si="60"/>
        <v>0</v>
      </c>
      <c r="AD186" s="397">
        <f t="shared" si="61"/>
        <v>0</v>
      </c>
      <c r="AE186" s="358">
        <v>0</v>
      </c>
      <c r="AF186" s="397">
        <f t="shared" si="67"/>
        <v>0</v>
      </c>
      <c r="AG186" s="397">
        <f t="shared" si="68"/>
        <v>0</v>
      </c>
      <c r="AH186" s="356">
        <f t="shared" si="69"/>
        <v>0</v>
      </c>
    </row>
    <row r="187" spans="1:34" x14ac:dyDescent="0.25">
      <c r="A187" s="277">
        <v>175</v>
      </c>
      <c r="B187" s="136"/>
      <c r="C187" s="378"/>
      <c r="D187" s="133"/>
      <c r="E187" s="133"/>
      <c r="F187" s="134"/>
      <c r="G187" s="379"/>
      <c r="H187" s="155"/>
      <c r="I187" s="132">
        <v>0</v>
      </c>
      <c r="J187" s="388"/>
      <c r="K187" s="388"/>
      <c r="L187" s="380"/>
      <c r="M187" s="380"/>
      <c r="N187" s="310">
        <f>IF(H187="",0,VLOOKUP(H187,'Overview - Financial Statement'!$A$38:$B$52,2,FALSE))</f>
        <v>0</v>
      </c>
      <c r="O187" s="246">
        <f t="shared" si="55"/>
        <v>0</v>
      </c>
      <c r="P187" s="222">
        <f t="shared" si="62"/>
        <v>0</v>
      </c>
      <c r="S187" s="354" t="s">
        <v>36</v>
      </c>
      <c r="T187" s="357"/>
      <c r="U187" s="381" t="str">
        <f t="shared" si="56"/>
        <v/>
      </c>
      <c r="V187" s="355" t="str">
        <f t="shared" si="57"/>
        <v/>
      </c>
      <c r="W187" s="381" t="str">
        <f t="shared" si="58"/>
        <v/>
      </c>
      <c r="X187" s="354" t="str">
        <f t="shared" si="63"/>
        <v/>
      </c>
      <c r="Y187" s="352" t="str">
        <f t="shared" si="64"/>
        <v/>
      </c>
      <c r="Z187" s="397">
        <f t="shared" si="59"/>
        <v>0</v>
      </c>
      <c r="AA187" s="397">
        <f t="shared" si="65"/>
        <v>0</v>
      </c>
      <c r="AB187" s="381" t="str">
        <f t="shared" si="66"/>
        <v>Not answered</v>
      </c>
      <c r="AC187" s="397">
        <f t="shared" si="60"/>
        <v>0</v>
      </c>
      <c r="AD187" s="397">
        <f t="shared" si="61"/>
        <v>0</v>
      </c>
      <c r="AE187" s="358">
        <v>0</v>
      </c>
      <c r="AF187" s="397">
        <f t="shared" si="67"/>
        <v>0</v>
      </c>
      <c r="AG187" s="397">
        <f t="shared" si="68"/>
        <v>0</v>
      </c>
      <c r="AH187" s="356">
        <f t="shared" si="69"/>
        <v>0</v>
      </c>
    </row>
    <row r="188" spans="1:34" x14ac:dyDescent="0.25">
      <c r="A188" s="277">
        <v>176</v>
      </c>
      <c r="B188" s="136"/>
      <c r="C188" s="378"/>
      <c r="D188" s="133"/>
      <c r="E188" s="133"/>
      <c r="F188" s="134"/>
      <c r="G188" s="379"/>
      <c r="H188" s="155"/>
      <c r="I188" s="132">
        <v>0</v>
      </c>
      <c r="J188" s="388"/>
      <c r="K188" s="388"/>
      <c r="L188" s="380"/>
      <c r="M188" s="380"/>
      <c r="N188" s="310">
        <f>IF(H188="",0,VLOOKUP(H188,'Overview - Financial Statement'!$A$38:$B$52,2,FALSE))</f>
        <v>0</v>
      </c>
      <c r="O188" s="246">
        <f t="shared" si="55"/>
        <v>0</v>
      </c>
      <c r="P188" s="222">
        <f t="shared" si="62"/>
        <v>0</v>
      </c>
      <c r="S188" s="354" t="s">
        <v>36</v>
      </c>
      <c r="T188" s="357"/>
      <c r="U188" s="381" t="str">
        <f t="shared" si="56"/>
        <v/>
      </c>
      <c r="V188" s="355" t="str">
        <f t="shared" si="57"/>
        <v/>
      </c>
      <c r="W188" s="381" t="str">
        <f t="shared" si="58"/>
        <v/>
      </c>
      <c r="X188" s="354" t="str">
        <f t="shared" si="63"/>
        <v/>
      </c>
      <c r="Y188" s="352" t="str">
        <f t="shared" si="64"/>
        <v/>
      </c>
      <c r="Z188" s="397">
        <f t="shared" si="59"/>
        <v>0</v>
      </c>
      <c r="AA188" s="397">
        <f t="shared" si="65"/>
        <v>0</v>
      </c>
      <c r="AB188" s="381" t="str">
        <f t="shared" si="66"/>
        <v>Not answered</v>
      </c>
      <c r="AC188" s="397">
        <f t="shared" si="60"/>
        <v>0</v>
      </c>
      <c r="AD188" s="397">
        <f t="shared" si="61"/>
        <v>0</v>
      </c>
      <c r="AE188" s="358">
        <v>0</v>
      </c>
      <c r="AF188" s="397">
        <f t="shared" si="67"/>
        <v>0</v>
      </c>
      <c r="AG188" s="397">
        <f t="shared" si="68"/>
        <v>0</v>
      </c>
      <c r="AH188" s="356">
        <f t="shared" si="69"/>
        <v>0</v>
      </c>
    </row>
    <row r="189" spans="1:34" x14ac:dyDescent="0.25">
      <c r="A189" s="277">
        <v>177</v>
      </c>
      <c r="B189" s="136"/>
      <c r="C189" s="378"/>
      <c r="D189" s="133"/>
      <c r="E189" s="133"/>
      <c r="F189" s="134"/>
      <c r="G189" s="379"/>
      <c r="H189" s="155"/>
      <c r="I189" s="132">
        <v>0</v>
      </c>
      <c r="J189" s="388"/>
      <c r="K189" s="388"/>
      <c r="L189" s="380"/>
      <c r="M189" s="380"/>
      <c r="N189" s="310">
        <f>IF(H189="",0,VLOOKUP(H189,'Overview - Financial Statement'!$A$38:$B$52,2,FALSE))</f>
        <v>0</v>
      </c>
      <c r="O189" s="246">
        <f t="shared" si="55"/>
        <v>0</v>
      </c>
      <c r="P189" s="222">
        <f t="shared" si="62"/>
        <v>0</v>
      </c>
      <c r="S189" s="354" t="s">
        <v>36</v>
      </c>
      <c r="T189" s="357"/>
      <c r="U189" s="381" t="str">
        <f t="shared" si="56"/>
        <v/>
      </c>
      <c r="V189" s="355" t="str">
        <f t="shared" si="57"/>
        <v/>
      </c>
      <c r="W189" s="381" t="str">
        <f t="shared" si="58"/>
        <v/>
      </c>
      <c r="X189" s="354" t="str">
        <f t="shared" si="63"/>
        <v/>
      </c>
      <c r="Y189" s="352" t="str">
        <f t="shared" si="64"/>
        <v/>
      </c>
      <c r="Z189" s="397">
        <f t="shared" si="59"/>
        <v>0</v>
      </c>
      <c r="AA189" s="397">
        <f t="shared" si="65"/>
        <v>0</v>
      </c>
      <c r="AB189" s="381" t="str">
        <f t="shared" si="66"/>
        <v>Not answered</v>
      </c>
      <c r="AC189" s="397">
        <f t="shared" si="60"/>
        <v>0</v>
      </c>
      <c r="AD189" s="397">
        <f t="shared" si="61"/>
        <v>0</v>
      </c>
      <c r="AE189" s="358">
        <v>0</v>
      </c>
      <c r="AF189" s="397">
        <f t="shared" si="67"/>
        <v>0</v>
      </c>
      <c r="AG189" s="397">
        <f t="shared" si="68"/>
        <v>0</v>
      </c>
      <c r="AH189" s="356">
        <f t="shared" si="69"/>
        <v>0</v>
      </c>
    </row>
    <row r="190" spans="1:34" x14ac:dyDescent="0.25">
      <c r="A190" s="277">
        <v>178</v>
      </c>
      <c r="B190" s="136"/>
      <c r="C190" s="378"/>
      <c r="D190" s="133"/>
      <c r="E190" s="133"/>
      <c r="F190" s="134"/>
      <c r="G190" s="379"/>
      <c r="H190" s="155"/>
      <c r="I190" s="132">
        <v>0</v>
      </c>
      <c r="J190" s="388"/>
      <c r="K190" s="388"/>
      <c r="L190" s="380"/>
      <c r="M190" s="380"/>
      <c r="N190" s="310">
        <f>IF(H190="",0,VLOOKUP(H190,'Overview - Financial Statement'!$A$38:$B$52,2,FALSE))</f>
        <v>0</v>
      </c>
      <c r="O190" s="246">
        <f t="shared" si="55"/>
        <v>0</v>
      </c>
      <c r="P190" s="222">
        <f t="shared" si="62"/>
        <v>0</v>
      </c>
      <c r="S190" s="354" t="s">
        <v>36</v>
      </c>
      <c r="T190" s="357"/>
      <c r="U190" s="381" t="str">
        <f t="shared" si="56"/>
        <v/>
      </c>
      <c r="V190" s="355" t="str">
        <f t="shared" si="57"/>
        <v/>
      </c>
      <c r="W190" s="381" t="str">
        <f t="shared" si="58"/>
        <v/>
      </c>
      <c r="X190" s="354" t="str">
        <f t="shared" si="63"/>
        <v/>
      </c>
      <c r="Y190" s="352" t="str">
        <f t="shared" si="64"/>
        <v/>
      </c>
      <c r="Z190" s="397">
        <f t="shared" si="59"/>
        <v>0</v>
      </c>
      <c r="AA190" s="397">
        <f t="shared" si="65"/>
        <v>0</v>
      </c>
      <c r="AB190" s="381" t="str">
        <f t="shared" si="66"/>
        <v>Not answered</v>
      </c>
      <c r="AC190" s="397">
        <f t="shared" si="60"/>
        <v>0</v>
      </c>
      <c r="AD190" s="397">
        <f t="shared" si="61"/>
        <v>0</v>
      </c>
      <c r="AE190" s="358">
        <v>0</v>
      </c>
      <c r="AF190" s="397">
        <f t="shared" si="67"/>
        <v>0</v>
      </c>
      <c r="AG190" s="397">
        <f t="shared" si="68"/>
        <v>0</v>
      </c>
      <c r="AH190" s="356">
        <f t="shared" si="69"/>
        <v>0</v>
      </c>
    </row>
    <row r="191" spans="1:34" x14ac:dyDescent="0.25">
      <c r="A191" s="277">
        <v>179</v>
      </c>
      <c r="B191" s="136"/>
      <c r="C191" s="378"/>
      <c r="D191" s="133"/>
      <c r="E191" s="133"/>
      <c r="F191" s="134"/>
      <c r="G191" s="379"/>
      <c r="H191" s="155"/>
      <c r="I191" s="132">
        <v>0</v>
      </c>
      <c r="J191" s="388"/>
      <c r="K191" s="388"/>
      <c r="L191" s="380"/>
      <c r="M191" s="380"/>
      <c r="N191" s="310">
        <f>IF(H191="",0,VLOOKUP(H191,'Overview - Financial Statement'!$A$38:$B$52,2,FALSE))</f>
        <v>0</v>
      </c>
      <c r="O191" s="246">
        <f t="shared" si="55"/>
        <v>0</v>
      </c>
      <c r="P191" s="222">
        <f t="shared" si="62"/>
        <v>0</v>
      </c>
      <c r="S191" s="354" t="s">
        <v>36</v>
      </c>
      <c r="T191" s="357"/>
      <c r="U191" s="381" t="str">
        <f t="shared" si="56"/>
        <v/>
      </c>
      <c r="V191" s="355" t="str">
        <f t="shared" si="57"/>
        <v/>
      </c>
      <c r="W191" s="381" t="str">
        <f t="shared" si="58"/>
        <v/>
      </c>
      <c r="X191" s="354" t="str">
        <f t="shared" si="63"/>
        <v/>
      </c>
      <c r="Y191" s="352" t="str">
        <f t="shared" si="64"/>
        <v/>
      </c>
      <c r="Z191" s="397">
        <f t="shared" si="59"/>
        <v>0</v>
      </c>
      <c r="AA191" s="397">
        <f t="shared" si="65"/>
        <v>0</v>
      </c>
      <c r="AB191" s="381" t="str">
        <f t="shared" si="66"/>
        <v>Not answered</v>
      </c>
      <c r="AC191" s="397">
        <f t="shared" si="60"/>
        <v>0</v>
      </c>
      <c r="AD191" s="397">
        <f t="shared" si="61"/>
        <v>0</v>
      </c>
      <c r="AE191" s="358">
        <v>0</v>
      </c>
      <c r="AF191" s="397">
        <f t="shared" si="67"/>
        <v>0</v>
      </c>
      <c r="AG191" s="397">
        <f t="shared" si="68"/>
        <v>0</v>
      </c>
      <c r="AH191" s="356">
        <f t="shared" si="69"/>
        <v>0</v>
      </c>
    </row>
    <row r="192" spans="1:34" x14ac:dyDescent="0.25">
      <c r="A192" s="277">
        <v>180</v>
      </c>
      <c r="B192" s="136"/>
      <c r="C192" s="378"/>
      <c r="D192" s="133"/>
      <c r="E192" s="133"/>
      <c r="F192" s="134"/>
      <c r="G192" s="379"/>
      <c r="H192" s="155"/>
      <c r="I192" s="132">
        <v>0</v>
      </c>
      <c r="J192" s="388"/>
      <c r="K192" s="388"/>
      <c r="L192" s="380"/>
      <c r="M192" s="380"/>
      <c r="N192" s="310">
        <f>IF(H192="",0,VLOOKUP(H192,'Overview - Financial Statement'!$A$38:$B$52,2,FALSE))</f>
        <v>0</v>
      </c>
      <c r="O192" s="246">
        <f t="shared" si="55"/>
        <v>0</v>
      </c>
      <c r="P192" s="222">
        <f t="shared" si="62"/>
        <v>0</v>
      </c>
      <c r="S192" s="354" t="s">
        <v>36</v>
      </c>
      <c r="T192" s="357"/>
      <c r="U192" s="381" t="str">
        <f t="shared" si="56"/>
        <v/>
      </c>
      <c r="V192" s="355" t="str">
        <f t="shared" si="57"/>
        <v/>
      </c>
      <c r="W192" s="381" t="str">
        <f t="shared" si="58"/>
        <v/>
      </c>
      <c r="X192" s="354" t="str">
        <f t="shared" si="63"/>
        <v/>
      </c>
      <c r="Y192" s="352" t="str">
        <f t="shared" si="64"/>
        <v/>
      </c>
      <c r="Z192" s="397">
        <f t="shared" si="59"/>
        <v>0</v>
      </c>
      <c r="AA192" s="397">
        <f t="shared" si="65"/>
        <v>0</v>
      </c>
      <c r="AB192" s="381" t="str">
        <f t="shared" si="66"/>
        <v>Not answered</v>
      </c>
      <c r="AC192" s="397">
        <f t="shared" si="60"/>
        <v>0</v>
      </c>
      <c r="AD192" s="397">
        <f t="shared" si="61"/>
        <v>0</v>
      </c>
      <c r="AE192" s="358">
        <v>0</v>
      </c>
      <c r="AF192" s="397">
        <f t="shared" si="67"/>
        <v>0</v>
      </c>
      <c r="AG192" s="397">
        <f t="shared" si="68"/>
        <v>0</v>
      </c>
      <c r="AH192" s="356">
        <f t="shared" si="69"/>
        <v>0</v>
      </c>
    </row>
    <row r="193" spans="1:34" x14ac:dyDescent="0.25">
      <c r="A193" s="277">
        <v>181</v>
      </c>
      <c r="B193" s="136"/>
      <c r="C193" s="378"/>
      <c r="D193" s="133"/>
      <c r="E193" s="133"/>
      <c r="F193" s="134"/>
      <c r="G193" s="379"/>
      <c r="H193" s="155"/>
      <c r="I193" s="132">
        <v>0</v>
      </c>
      <c r="J193" s="388"/>
      <c r="K193" s="388"/>
      <c r="L193" s="380"/>
      <c r="M193" s="380"/>
      <c r="N193" s="310">
        <f>IF(H193="",0,VLOOKUP(H193,'Overview - Financial Statement'!$A$38:$B$52,2,FALSE))</f>
        <v>0</v>
      </c>
      <c r="O193" s="246">
        <f t="shared" si="55"/>
        <v>0</v>
      </c>
      <c r="P193" s="222">
        <f t="shared" si="62"/>
        <v>0</v>
      </c>
      <c r="S193" s="354" t="s">
        <v>36</v>
      </c>
      <c r="T193" s="357"/>
      <c r="U193" s="381" t="str">
        <f t="shared" si="56"/>
        <v/>
      </c>
      <c r="V193" s="355" t="str">
        <f t="shared" si="57"/>
        <v/>
      </c>
      <c r="W193" s="381" t="str">
        <f t="shared" si="58"/>
        <v/>
      </c>
      <c r="X193" s="354" t="str">
        <f t="shared" si="63"/>
        <v/>
      </c>
      <c r="Y193" s="352" t="str">
        <f t="shared" si="64"/>
        <v/>
      </c>
      <c r="Z193" s="397">
        <f t="shared" si="59"/>
        <v>0</v>
      </c>
      <c r="AA193" s="397">
        <f t="shared" si="65"/>
        <v>0</v>
      </c>
      <c r="AB193" s="381" t="str">
        <f t="shared" si="66"/>
        <v>Not answered</v>
      </c>
      <c r="AC193" s="397">
        <f t="shared" si="60"/>
        <v>0</v>
      </c>
      <c r="AD193" s="397">
        <f t="shared" si="61"/>
        <v>0</v>
      </c>
      <c r="AE193" s="358">
        <v>0</v>
      </c>
      <c r="AF193" s="397">
        <f t="shared" si="67"/>
        <v>0</v>
      </c>
      <c r="AG193" s="397">
        <f t="shared" si="68"/>
        <v>0</v>
      </c>
      <c r="AH193" s="356">
        <f t="shared" si="69"/>
        <v>0</v>
      </c>
    </row>
    <row r="194" spans="1:34" x14ac:dyDescent="0.25">
      <c r="A194" s="277">
        <v>182</v>
      </c>
      <c r="B194" s="136"/>
      <c r="C194" s="378"/>
      <c r="D194" s="133"/>
      <c r="E194" s="133"/>
      <c r="F194" s="134"/>
      <c r="G194" s="379"/>
      <c r="H194" s="155"/>
      <c r="I194" s="132">
        <v>0</v>
      </c>
      <c r="J194" s="388"/>
      <c r="K194" s="388"/>
      <c r="L194" s="380"/>
      <c r="M194" s="380"/>
      <c r="N194" s="310">
        <f>IF(H194="",0,VLOOKUP(H194,'Overview - Financial Statement'!$A$38:$B$52,2,FALSE))</f>
        <v>0</v>
      </c>
      <c r="O194" s="246">
        <f t="shared" si="55"/>
        <v>0</v>
      </c>
      <c r="P194" s="222">
        <f t="shared" si="62"/>
        <v>0</v>
      </c>
      <c r="S194" s="354" t="s">
        <v>36</v>
      </c>
      <c r="T194" s="357"/>
      <c r="U194" s="381" t="str">
        <f t="shared" si="56"/>
        <v/>
      </c>
      <c r="V194" s="355" t="str">
        <f t="shared" si="57"/>
        <v/>
      </c>
      <c r="W194" s="381" t="str">
        <f t="shared" si="58"/>
        <v/>
      </c>
      <c r="X194" s="354" t="str">
        <f t="shared" si="63"/>
        <v/>
      </c>
      <c r="Y194" s="352" t="str">
        <f t="shared" si="64"/>
        <v/>
      </c>
      <c r="Z194" s="397">
        <f t="shared" si="59"/>
        <v>0</v>
      </c>
      <c r="AA194" s="397">
        <f t="shared" si="65"/>
        <v>0</v>
      </c>
      <c r="AB194" s="381" t="str">
        <f t="shared" si="66"/>
        <v>Not answered</v>
      </c>
      <c r="AC194" s="397">
        <f t="shared" si="60"/>
        <v>0</v>
      </c>
      <c r="AD194" s="397">
        <f t="shared" si="61"/>
        <v>0</v>
      </c>
      <c r="AE194" s="358">
        <v>0</v>
      </c>
      <c r="AF194" s="397">
        <f t="shared" si="67"/>
        <v>0</v>
      </c>
      <c r="AG194" s="397">
        <f t="shared" si="68"/>
        <v>0</v>
      </c>
      <c r="AH194" s="356">
        <f t="shared" si="69"/>
        <v>0</v>
      </c>
    </row>
    <row r="195" spans="1:34" x14ac:dyDescent="0.25">
      <c r="A195" s="277">
        <v>183</v>
      </c>
      <c r="B195" s="136"/>
      <c r="C195" s="378"/>
      <c r="D195" s="133"/>
      <c r="E195" s="133"/>
      <c r="F195" s="134"/>
      <c r="G195" s="379"/>
      <c r="H195" s="155"/>
      <c r="I195" s="132">
        <v>0</v>
      </c>
      <c r="J195" s="388"/>
      <c r="K195" s="388"/>
      <c r="L195" s="380"/>
      <c r="M195" s="380"/>
      <c r="N195" s="310">
        <f>IF(H195="",0,VLOOKUP(H195,'Overview - Financial Statement'!$A$38:$B$52,2,FALSE))</f>
        <v>0</v>
      </c>
      <c r="O195" s="246">
        <f t="shared" si="55"/>
        <v>0</v>
      </c>
      <c r="P195" s="222">
        <f t="shared" si="62"/>
        <v>0</v>
      </c>
      <c r="S195" s="354" t="s">
        <v>36</v>
      </c>
      <c r="T195" s="357"/>
      <c r="U195" s="381" t="str">
        <f t="shared" si="56"/>
        <v/>
      </c>
      <c r="V195" s="355" t="str">
        <f t="shared" si="57"/>
        <v/>
      </c>
      <c r="W195" s="381" t="str">
        <f t="shared" si="58"/>
        <v/>
      </c>
      <c r="X195" s="354" t="str">
        <f t="shared" si="63"/>
        <v/>
      </c>
      <c r="Y195" s="352" t="str">
        <f t="shared" si="64"/>
        <v/>
      </c>
      <c r="Z195" s="397">
        <f t="shared" si="59"/>
        <v>0</v>
      </c>
      <c r="AA195" s="397">
        <f t="shared" si="65"/>
        <v>0</v>
      </c>
      <c r="AB195" s="381" t="str">
        <f t="shared" si="66"/>
        <v>Not answered</v>
      </c>
      <c r="AC195" s="397">
        <f t="shared" si="60"/>
        <v>0</v>
      </c>
      <c r="AD195" s="397">
        <f t="shared" si="61"/>
        <v>0</v>
      </c>
      <c r="AE195" s="358">
        <v>0</v>
      </c>
      <c r="AF195" s="397">
        <f t="shared" si="67"/>
        <v>0</v>
      </c>
      <c r="AG195" s="397">
        <f t="shared" si="68"/>
        <v>0</v>
      </c>
      <c r="AH195" s="356">
        <f t="shared" si="69"/>
        <v>0</v>
      </c>
    </row>
    <row r="196" spans="1:34" x14ac:dyDescent="0.25">
      <c r="A196" s="277">
        <v>184</v>
      </c>
      <c r="B196" s="136"/>
      <c r="C196" s="378"/>
      <c r="D196" s="133"/>
      <c r="E196" s="133"/>
      <c r="F196" s="134"/>
      <c r="G196" s="379"/>
      <c r="H196" s="155"/>
      <c r="I196" s="132">
        <v>0</v>
      </c>
      <c r="J196" s="388"/>
      <c r="K196" s="388"/>
      <c r="L196" s="380"/>
      <c r="M196" s="380"/>
      <c r="N196" s="310">
        <f>IF(H196="",0,VLOOKUP(H196,'Overview - Financial Statement'!$A$38:$B$52,2,FALSE))</f>
        <v>0</v>
      </c>
      <c r="O196" s="246">
        <f t="shared" si="55"/>
        <v>0</v>
      </c>
      <c r="P196" s="222">
        <f t="shared" si="62"/>
        <v>0</v>
      </c>
      <c r="S196" s="354" t="s">
        <v>36</v>
      </c>
      <c r="T196" s="357"/>
      <c r="U196" s="381" t="str">
        <f t="shared" si="56"/>
        <v/>
      </c>
      <c r="V196" s="355" t="str">
        <f t="shared" si="57"/>
        <v/>
      </c>
      <c r="W196" s="381" t="str">
        <f t="shared" si="58"/>
        <v/>
      </c>
      <c r="X196" s="354" t="str">
        <f t="shared" si="63"/>
        <v/>
      </c>
      <c r="Y196" s="352" t="str">
        <f t="shared" si="64"/>
        <v/>
      </c>
      <c r="Z196" s="397">
        <f t="shared" si="59"/>
        <v>0</v>
      </c>
      <c r="AA196" s="397">
        <f t="shared" si="65"/>
        <v>0</v>
      </c>
      <c r="AB196" s="381" t="str">
        <f t="shared" si="66"/>
        <v>Not answered</v>
      </c>
      <c r="AC196" s="397">
        <f t="shared" si="60"/>
        <v>0</v>
      </c>
      <c r="AD196" s="397">
        <f t="shared" si="61"/>
        <v>0</v>
      </c>
      <c r="AE196" s="358">
        <v>0</v>
      </c>
      <c r="AF196" s="397">
        <f t="shared" si="67"/>
        <v>0</v>
      </c>
      <c r="AG196" s="397">
        <f t="shared" si="68"/>
        <v>0</v>
      </c>
      <c r="AH196" s="356">
        <f t="shared" si="69"/>
        <v>0</v>
      </c>
    </row>
    <row r="197" spans="1:34" x14ac:dyDescent="0.25">
      <c r="A197" s="277">
        <v>185</v>
      </c>
      <c r="B197" s="136"/>
      <c r="C197" s="378"/>
      <c r="D197" s="133"/>
      <c r="E197" s="133"/>
      <c r="F197" s="134"/>
      <c r="G197" s="379"/>
      <c r="H197" s="155"/>
      <c r="I197" s="132">
        <v>0</v>
      </c>
      <c r="J197" s="388"/>
      <c r="K197" s="388"/>
      <c r="L197" s="380"/>
      <c r="M197" s="380"/>
      <c r="N197" s="310">
        <f>IF(H197="",0,VLOOKUP(H197,'Overview - Financial Statement'!$A$38:$B$52,2,FALSE))</f>
        <v>0</v>
      </c>
      <c r="O197" s="246">
        <f t="shared" si="55"/>
        <v>0</v>
      </c>
      <c r="P197" s="222">
        <f t="shared" si="62"/>
        <v>0</v>
      </c>
      <c r="S197" s="354" t="s">
        <v>36</v>
      </c>
      <c r="T197" s="357"/>
      <c r="U197" s="381" t="str">
        <f t="shared" si="56"/>
        <v/>
      </c>
      <c r="V197" s="355" t="str">
        <f t="shared" si="57"/>
        <v/>
      </c>
      <c r="W197" s="381" t="str">
        <f t="shared" si="58"/>
        <v/>
      </c>
      <c r="X197" s="354" t="str">
        <f t="shared" si="63"/>
        <v/>
      </c>
      <c r="Y197" s="352" t="str">
        <f t="shared" si="64"/>
        <v/>
      </c>
      <c r="Z197" s="397">
        <f t="shared" si="59"/>
        <v>0</v>
      </c>
      <c r="AA197" s="397">
        <f t="shared" si="65"/>
        <v>0</v>
      </c>
      <c r="AB197" s="381" t="str">
        <f t="shared" si="66"/>
        <v>Not answered</v>
      </c>
      <c r="AC197" s="397">
        <f t="shared" si="60"/>
        <v>0</v>
      </c>
      <c r="AD197" s="397">
        <f t="shared" si="61"/>
        <v>0</v>
      </c>
      <c r="AE197" s="358">
        <v>0</v>
      </c>
      <c r="AF197" s="397">
        <f t="shared" si="67"/>
        <v>0</v>
      </c>
      <c r="AG197" s="397">
        <f t="shared" si="68"/>
        <v>0</v>
      </c>
      <c r="AH197" s="356">
        <f t="shared" si="69"/>
        <v>0</v>
      </c>
    </row>
    <row r="198" spans="1:34" x14ac:dyDescent="0.25">
      <c r="A198" s="277">
        <v>186</v>
      </c>
      <c r="B198" s="136"/>
      <c r="C198" s="378"/>
      <c r="D198" s="133"/>
      <c r="E198" s="133"/>
      <c r="F198" s="134"/>
      <c r="G198" s="379"/>
      <c r="H198" s="155"/>
      <c r="I198" s="132">
        <v>0</v>
      </c>
      <c r="J198" s="388"/>
      <c r="K198" s="388"/>
      <c r="L198" s="380"/>
      <c r="M198" s="380"/>
      <c r="N198" s="310">
        <f>IF(H198="",0,VLOOKUP(H198,'Overview - Financial Statement'!$A$38:$B$52,2,FALSE))</f>
        <v>0</v>
      </c>
      <c r="O198" s="246">
        <f t="shared" si="55"/>
        <v>0</v>
      </c>
      <c r="P198" s="222">
        <f t="shared" si="62"/>
        <v>0</v>
      </c>
      <c r="S198" s="354" t="s">
        <v>36</v>
      </c>
      <c r="T198" s="357"/>
      <c r="U198" s="381" t="str">
        <f t="shared" si="56"/>
        <v/>
      </c>
      <c r="V198" s="355" t="str">
        <f t="shared" si="57"/>
        <v/>
      </c>
      <c r="W198" s="381" t="str">
        <f t="shared" si="58"/>
        <v/>
      </c>
      <c r="X198" s="354" t="str">
        <f t="shared" si="63"/>
        <v/>
      </c>
      <c r="Y198" s="352" t="str">
        <f t="shared" si="64"/>
        <v/>
      </c>
      <c r="Z198" s="397">
        <f t="shared" si="59"/>
        <v>0</v>
      </c>
      <c r="AA198" s="397">
        <f t="shared" si="65"/>
        <v>0</v>
      </c>
      <c r="AB198" s="381" t="str">
        <f t="shared" si="66"/>
        <v>Not answered</v>
      </c>
      <c r="AC198" s="397">
        <f t="shared" si="60"/>
        <v>0</v>
      </c>
      <c r="AD198" s="397">
        <f t="shared" si="61"/>
        <v>0</v>
      </c>
      <c r="AE198" s="358">
        <v>0</v>
      </c>
      <c r="AF198" s="397">
        <f t="shared" si="67"/>
        <v>0</v>
      </c>
      <c r="AG198" s="397">
        <f t="shared" si="68"/>
        <v>0</v>
      </c>
      <c r="AH198" s="356">
        <f t="shared" si="69"/>
        <v>0</v>
      </c>
    </row>
    <row r="199" spans="1:34" x14ac:dyDescent="0.25">
      <c r="A199" s="277">
        <v>187</v>
      </c>
      <c r="B199" s="136"/>
      <c r="C199" s="378"/>
      <c r="D199" s="133"/>
      <c r="E199" s="133"/>
      <c r="F199" s="134"/>
      <c r="G199" s="379"/>
      <c r="H199" s="155"/>
      <c r="I199" s="132">
        <v>0</v>
      </c>
      <c r="J199" s="388"/>
      <c r="K199" s="388"/>
      <c r="L199" s="380"/>
      <c r="M199" s="380"/>
      <c r="N199" s="310">
        <f>IF(H199="",0,VLOOKUP(H199,'Overview - Financial Statement'!$A$38:$B$52,2,FALSE))</f>
        <v>0</v>
      </c>
      <c r="O199" s="246">
        <f t="shared" si="55"/>
        <v>0</v>
      </c>
      <c r="P199" s="222">
        <f t="shared" si="62"/>
        <v>0</v>
      </c>
      <c r="S199" s="354" t="s">
        <v>36</v>
      </c>
      <c r="T199" s="357"/>
      <c r="U199" s="381" t="str">
        <f t="shared" si="56"/>
        <v/>
      </c>
      <c r="V199" s="355" t="str">
        <f t="shared" si="57"/>
        <v/>
      </c>
      <c r="W199" s="381" t="str">
        <f t="shared" si="58"/>
        <v/>
      </c>
      <c r="X199" s="354" t="str">
        <f t="shared" si="63"/>
        <v/>
      </c>
      <c r="Y199" s="352" t="str">
        <f t="shared" si="64"/>
        <v/>
      </c>
      <c r="Z199" s="397">
        <f t="shared" si="59"/>
        <v>0</v>
      </c>
      <c r="AA199" s="397">
        <f t="shared" si="65"/>
        <v>0</v>
      </c>
      <c r="AB199" s="381" t="str">
        <f t="shared" si="66"/>
        <v>Not answered</v>
      </c>
      <c r="AC199" s="397">
        <f t="shared" si="60"/>
        <v>0</v>
      </c>
      <c r="AD199" s="397">
        <f t="shared" si="61"/>
        <v>0</v>
      </c>
      <c r="AE199" s="358">
        <v>0</v>
      </c>
      <c r="AF199" s="397">
        <f t="shared" si="67"/>
        <v>0</v>
      </c>
      <c r="AG199" s="397">
        <f t="shared" si="68"/>
        <v>0</v>
      </c>
      <c r="AH199" s="356">
        <f t="shared" si="69"/>
        <v>0</v>
      </c>
    </row>
    <row r="200" spans="1:34" x14ac:dyDescent="0.25">
      <c r="A200" s="277">
        <v>188</v>
      </c>
      <c r="B200" s="136"/>
      <c r="C200" s="378"/>
      <c r="D200" s="133"/>
      <c r="E200" s="133"/>
      <c r="F200" s="134"/>
      <c r="G200" s="379"/>
      <c r="H200" s="155"/>
      <c r="I200" s="132">
        <v>0</v>
      </c>
      <c r="J200" s="388"/>
      <c r="K200" s="388"/>
      <c r="L200" s="380"/>
      <c r="M200" s="380"/>
      <c r="N200" s="310">
        <f>IF(H200="",0,VLOOKUP(H200,'Overview - Financial Statement'!$A$38:$B$52,2,FALSE))</f>
        <v>0</v>
      </c>
      <c r="O200" s="246">
        <f t="shared" si="55"/>
        <v>0</v>
      </c>
      <c r="P200" s="222">
        <f t="shared" si="62"/>
        <v>0</v>
      </c>
      <c r="S200" s="354" t="s">
        <v>36</v>
      </c>
      <c r="T200" s="357"/>
      <c r="U200" s="381" t="str">
        <f t="shared" si="56"/>
        <v/>
      </c>
      <c r="V200" s="355" t="str">
        <f t="shared" si="57"/>
        <v/>
      </c>
      <c r="W200" s="381" t="str">
        <f t="shared" si="58"/>
        <v/>
      </c>
      <c r="X200" s="354" t="str">
        <f t="shared" si="63"/>
        <v/>
      </c>
      <c r="Y200" s="352" t="str">
        <f t="shared" si="64"/>
        <v/>
      </c>
      <c r="Z200" s="397">
        <f t="shared" si="59"/>
        <v>0</v>
      </c>
      <c r="AA200" s="397">
        <f t="shared" si="65"/>
        <v>0</v>
      </c>
      <c r="AB200" s="381" t="str">
        <f t="shared" si="66"/>
        <v>Not answered</v>
      </c>
      <c r="AC200" s="397">
        <f t="shared" si="60"/>
        <v>0</v>
      </c>
      <c r="AD200" s="397">
        <f t="shared" si="61"/>
        <v>0</v>
      </c>
      <c r="AE200" s="358">
        <v>0</v>
      </c>
      <c r="AF200" s="397">
        <f t="shared" si="67"/>
        <v>0</v>
      </c>
      <c r="AG200" s="397">
        <f t="shared" si="68"/>
        <v>0</v>
      </c>
      <c r="AH200" s="356">
        <f t="shared" si="69"/>
        <v>0</v>
      </c>
    </row>
    <row r="201" spans="1:34" x14ac:dyDescent="0.25">
      <c r="A201" s="277">
        <v>189</v>
      </c>
      <c r="B201" s="136"/>
      <c r="C201" s="378"/>
      <c r="D201" s="133"/>
      <c r="E201" s="133"/>
      <c r="F201" s="134"/>
      <c r="G201" s="379"/>
      <c r="H201" s="155"/>
      <c r="I201" s="132">
        <v>0</v>
      </c>
      <c r="J201" s="388"/>
      <c r="K201" s="388"/>
      <c r="L201" s="380"/>
      <c r="M201" s="380"/>
      <c r="N201" s="310">
        <f>IF(H201="",0,VLOOKUP(H201,'Overview - Financial Statement'!$A$38:$B$52,2,FALSE))</f>
        <v>0</v>
      </c>
      <c r="O201" s="246">
        <f t="shared" si="55"/>
        <v>0</v>
      </c>
      <c r="P201" s="222">
        <f t="shared" si="62"/>
        <v>0</v>
      </c>
      <c r="S201" s="354" t="s">
        <v>36</v>
      </c>
      <c r="T201" s="357"/>
      <c r="U201" s="381" t="str">
        <f t="shared" si="56"/>
        <v/>
      </c>
      <c r="V201" s="355" t="str">
        <f t="shared" si="57"/>
        <v/>
      </c>
      <c r="W201" s="381" t="str">
        <f t="shared" si="58"/>
        <v/>
      </c>
      <c r="X201" s="354" t="str">
        <f t="shared" si="63"/>
        <v/>
      </c>
      <c r="Y201" s="352" t="str">
        <f t="shared" si="64"/>
        <v/>
      </c>
      <c r="Z201" s="397">
        <f t="shared" si="59"/>
        <v>0</v>
      </c>
      <c r="AA201" s="397">
        <f t="shared" si="65"/>
        <v>0</v>
      </c>
      <c r="AB201" s="381" t="str">
        <f t="shared" si="66"/>
        <v>Not answered</v>
      </c>
      <c r="AC201" s="397">
        <f t="shared" si="60"/>
        <v>0</v>
      </c>
      <c r="AD201" s="397">
        <f t="shared" si="61"/>
        <v>0</v>
      </c>
      <c r="AE201" s="358">
        <v>0</v>
      </c>
      <c r="AF201" s="397">
        <f t="shared" si="67"/>
        <v>0</v>
      </c>
      <c r="AG201" s="397">
        <f t="shared" si="68"/>
        <v>0</v>
      </c>
      <c r="AH201" s="356">
        <f t="shared" si="69"/>
        <v>0</v>
      </c>
    </row>
    <row r="202" spans="1:34" x14ac:dyDescent="0.25">
      <c r="A202" s="277">
        <v>190</v>
      </c>
      <c r="B202" s="136"/>
      <c r="C202" s="378"/>
      <c r="D202" s="133"/>
      <c r="E202" s="133"/>
      <c r="F202" s="134"/>
      <c r="G202" s="379"/>
      <c r="H202" s="155"/>
      <c r="I202" s="132">
        <v>0</v>
      </c>
      <c r="J202" s="388"/>
      <c r="K202" s="388"/>
      <c r="L202" s="380"/>
      <c r="M202" s="380"/>
      <c r="N202" s="310">
        <f>IF(H202="",0,VLOOKUP(H202,'Overview - Financial Statement'!$A$38:$B$52,2,FALSE))</f>
        <v>0</v>
      </c>
      <c r="O202" s="246">
        <f t="shared" si="55"/>
        <v>0</v>
      </c>
      <c r="P202" s="222">
        <f t="shared" si="62"/>
        <v>0</v>
      </c>
      <c r="S202" s="354" t="s">
        <v>36</v>
      </c>
      <c r="T202" s="357"/>
      <c r="U202" s="381" t="str">
        <f t="shared" si="56"/>
        <v/>
      </c>
      <c r="V202" s="355" t="str">
        <f t="shared" si="57"/>
        <v/>
      </c>
      <c r="W202" s="381" t="str">
        <f t="shared" si="58"/>
        <v/>
      </c>
      <c r="X202" s="354" t="str">
        <f t="shared" si="63"/>
        <v/>
      </c>
      <c r="Y202" s="352" t="str">
        <f t="shared" si="64"/>
        <v/>
      </c>
      <c r="Z202" s="397">
        <f t="shared" si="59"/>
        <v>0</v>
      </c>
      <c r="AA202" s="397">
        <f t="shared" si="65"/>
        <v>0</v>
      </c>
      <c r="AB202" s="381" t="str">
        <f t="shared" si="66"/>
        <v>Not answered</v>
      </c>
      <c r="AC202" s="397">
        <f t="shared" si="60"/>
        <v>0</v>
      </c>
      <c r="AD202" s="397">
        <f t="shared" si="61"/>
        <v>0</v>
      </c>
      <c r="AE202" s="358">
        <v>0</v>
      </c>
      <c r="AF202" s="397">
        <f t="shared" si="67"/>
        <v>0</v>
      </c>
      <c r="AG202" s="397">
        <f t="shared" si="68"/>
        <v>0</v>
      </c>
      <c r="AH202" s="356">
        <f t="shared" si="69"/>
        <v>0</v>
      </c>
    </row>
    <row r="203" spans="1:34" x14ac:dyDescent="0.25">
      <c r="A203" s="277">
        <v>191</v>
      </c>
      <c r="B203" s="136"/>
      <c r="C203" s="378"/>
      <c r="D203" s="133"/>
      <c r="E203" s="133"/>
      <c r="F203" s="134"/>
      <c r="G203" s="379"/>
      <c r="H203" s="155"/>
      <c r="I203" s="132">
        <v>0</v>
      </c>
      <c r="J203" s="388"/>
      <c r="K203" s="388"/>
      <c r="L203" s="380"/>
      <c r="M203" s="380"/>
      <c r="N203" s="310">
        <f>IF(H203="",0,VLOOKUP(H203,'Overview - Financial Statement'!$A$38:$B$52,2,FALSE))</f>
        <v>0</v>
      </c>
      <c r="O203" s="246">
        <f t="shared" si="55"/>
        <v>0</v>
      </c>
      <c r="P203" s="222">
        <f t="shared" si="62"/>
        <v>0</v>
      </c>
      <c r="S203" s="354" t="s">
        <v>36</v>
      </c>
      <c r="T203" s="357"/>
      <c r="U203" s="381" t="str">
        <f t="shared" si="56"/>
        <v/>
      </c>
      <c r="V203" s="355" t="str">
        <f t="shared" si="57"/>
        <v/>
      </c>
      <c r="W203" s="381" t="str">
        <f t="shared" si="58"/>
        <v/>
      </c>
      <c r="X203" s="354" t="str">
        <f t="shared" si="63"/>
        <v/>
      </c>
      <c r="Y203" s="352" t="str">
        <f t="shared" si="64"/>
        <v/>
      </c>
      <c r="Z203" s="397">
        <f t="shared" si="59"/>
        <v>0</v>
      </c>
      <c r="AA203" s="397">
        <f t="shared" si="65"/>
        <v>0</v>
      </c>
      <c r="AB203" s="381" t="str">
        <f t="shared" si="66"/>
        <v>Not answered</v>
      </c>
      <c r="AC203" s="397">
        <f t="shared" si="60"/>
        <v>0</v>
      </c>
      <c r="AD203" s="397">
        <f t="shared" si="61"/>
        <v>0</v>
      </c>
      <c r="AE203" s="358">
        <v>0</v>
      </c>
      <c r="AF203" s="397">
        <f t="shared" si="67"/>
        <v>0</v>
      </c>
      <c r="AG203" s="397">
        <f t="shared" si="68"/>
        <v>0</v>
      </c>
      <c r="AH203" s="356">
        <f t="shared" si="69"/>
        <v>0</v>
      </c>
    </row>
    <row r="204" spans="1:34" x14ac:dyDescent="0.25">
      <c r="A204" s="277">
        <v>192</v>
      </c>
      <c r="B204" s="136"/>
      <c r="C204" s="378"/>
      <c r="D204" s="133"/>
      <c r="E204" s="133"/>
      <c r="F204" s="134"/>
      <c r="G204" s="379"/>
      <c r="H204" s="155"/>
      <c r="I204" s="132">
        <v>0</v>
      </c>
      <c r="J204" s="388"/>
      <c r="K204" s="388"/>
      <c r="L204" s="380"/>
      <c r="M204" s="380"/>
      <c r="N204" s="310">
        <f>IF(H204="",0,VLOOKUP(H204,'Overview - Financial Statement'!$A$38:$B$52,2,FALSE))</f>
        <v>0</v>
      </c>
      <c r="O204" s="246">
        <f t="shared" si="55"/>
        <v>0</v>
      </c>
      <c r="P204" s="222">
        <f t="shared" si="62"/>
        <v>0</v>
      </c>
      <c r="S204" s="354" t="s">
        <v>36</v>
      </c>
      <c r="T204" s="357"/>
      <c r="U204" s="381" t="str">
        <f t="shared" si="56"/>
        <v/>
      </c>
      <c r="V204" s="355" t="str">
        <f t="shared" si="57"/>
        <v/>
      </c>
      <c r="W204" s="381" t="str">
        <f t="shared" si="58"/>
        <v/>
      </c>
      <c r="X204" s="354" t="str">
        <f t="shared" si="63"/>
        <v/>
      </c>
      <c r="Y204" s="352" t="str">
        <f t="shared" si="64"/>
        <v/>
      </c>
      <c r="Z204" s="397">
        <f t="shared" si="59"/>
        <v>0</v>
      </c>
      <c r="AA204" s="397">
        <f t="shared" si="65"/>
        <v>0</v>
      </c>
      <c r="AB204" s="381" t="str">
        <f t="shared" si="66"/>
        <v>Not answered</v>
      </c>
      <c r="AC204" s="397">
        <f t="shared" si="60"/>
        <v>0</v>
      </c>
      <c r="AD204" s="397">
        <f t="shared" si="61"/>
        <v>0</v>
      </c>
      <c r="AE204" s="358">
        <v>0</v>
      </c>
      <c r="AF204" s="397">
        <f t="shared" si="67"/>
        <v>0</v>
      </c>
      <c r="AG204" s="397">
        <f t="shared" si="68"/>
        <v>0</v>
      </c>
      <c r="AH204" s="356">
        <f t="shared" si="69"/>
        <v>0</v>
      </c>
    </row>
    <row r="205" spans="1:34" x14ac:dyDescent="0.25">
      <c r="A205" s="277">
        <v>193</v>
      </c>
      <c r="B205" s="136"/>
      <c r="C205" s="378"/>
      <c r="D205" s="133"/>
      <c r="E205" s="133"/>
      <c r="F205" s="134"/>
      <c r="G205" s="379"/>
      <c r="H205" s="155"/>
      <c r="I205" s="132">
        <v>0</v>
      </c>
      <c r="J205" s="388"/>
      <c r="K205" s="388"/>
      <c r="L205" s="380"/>
      <c r="M205" s="380"/>
      <c r="N205" s="310">
        <f>IF(H205="",0,VLOOKUP(H205,'Overview - Financial Statement'!$A$38:$B$52,2,FALSE))</f>
        <v>0</v>
      </c>
      <c r="O205" s="246">
        <f t="shared" si="55"/>
        <v>0</v>
      </c>
      <c r="P205" s="222">
        <f t="shared" ref="P205:P212" si="70">IF(L205="YES",O205,0)</f>
        <v>0</v>
      </c>
      <c r="S205" s="354" t="s">
        <v>36</v>
      </c>
      <c r="T205" s="357"/>
      <c r="U205" s="381" t="str">
        <f t="shared" si="56"/>
        <v/>
      </c>
      <c r="V205" s="355" t="str">
        <f t="shared" si="57"/>
        <v/>
      </c>
      <c r="W205" s="381" t="str">
        <f t="shared" si="58"/>
        <v/>
      </c>
      <c r="X205" s="354" t="str">
        <f t="shared" ref="X205:X212" si="71">IF(H205="","",H205)</f>
        <v/>
      </c>
      <c r="Y205" s="352" t="str">
        <f t="shared" ref="Y205:Y212" si="72">IF(H205="","",IF(HLOOKUP(H205,$T$4:$AH$5,2,FALSE)="",N205,IF(N205&lt;&gt;HLOOKUP(H205,$T$4:$AH$5,2,FALSE),HLOOKUP(H205,$T$4:$AH$5,2,FALSE),N205)))</f>
        <v/>
      </c>
      <c r="Z205" s="397">
        <f t="shared" si="59"/>
        <v>0</v>
      </c>
      <c r="AA205" s="397">
        <f t="shared" ref="AA205:AA212" si="73">IF(Z205=0,0,IF(Y205=1,0,Z205-O205))</f>
        <v>0</v>
      </c>
      <c r="AB205" s="381" t="str">
        <f t="shared" ref="AB205:AB212" si="74">IF(G205="","Not answered",IF(G205="No",Z205,0))</f>
        <v>Not answered</v>
      </c>
      <c r="AC205" s="397">
        <f t="shared" si="60"/>
        <v>0</v>
      </c>
      <c r="AD205" s="397">
        <f t="shared" si="61"/>
        <v>0</v>
      </c>
      <c r="AE205" s="358">
        <v>0</v>
      </c>
      <c r="AF205" s="397">
        <f t="shared" ref="AF205:AF212" si="75">IF(OR(S205="NO",AD205&gt;0,AE205&gt;0)*(AND(OR(L205="NO",L205=""))),SUM(AD205:AE205),0)</f>
        <v>0</v>
      </c>
      <c r="AG205" s="397">
        <f t="shared" ref="AG205:AG212" si="76">IF(OR(S205="NO",AD205&gt;0,AE205&gt;0)*(AND(OR(L205="YES"))),SUM(AD205:AE205),0)</f>
        <v>0</v>
      </c>
      <c r="AH205" s="356">
        <f t="shared" ref="AH205:AH212" si="77">IF(L205="YES",Z205,0)</f>
        <v>0</v>
      </c>
    </row>
    <row r="206" spans="1:34" x14ac:dyDescent="0.25">
      <c r="A206" s="277">
        <v>194</v>
      </c>
      <c r="B206" s="136"/>
      <c r="C206" s="378"/>
      <c r="D206" s="133"/>
      <c r="E206" s="133"/>
      <c r="F206" s="134"/>
      <c r="G206" s="379"/>
      <c r="H206" s="155"/>
      <c r="I206" s="132">
        <v>0</v>
      </c>
      <c r="J206" s="388"/>
      <c r="K206" s="388"/>
      <c r="L206" s="380"/>
      <c r="M206" s="380"/>
      <c r="N206" s="310">
        <f>IF(H206="",0,VLOOKUP(H206,'Overview - Financial Statement'!$A$38:$B$52,2,FALSE))</f>
        <v>0</v>
      </c>
      <c r="O206" s="246">
        <f t="shared" ref="O206:O212" si="78">IF(I206=0,0,I206/N206)</f>
        <v>0</v>
      </c>
      <c r="P206" s="222">
        <f t="shared" si="70"/>
        <v>0</v>
      </c>
      <c r="S206" s="354" t="s">
        <v>36</v>
      </c>
      <c r="T206" s="357"/>
      <c r="U206" s="381" t="str">
        <f t="shared" ref="U206:U212" si="79">IF(O206=0,"",IF(F206="","CHECK DATES","OK"))</f>
        <v/>
      </c>
      <c r="V206" s="355" t="str">
        <f t="shared" ref="V206:V212" si="80">IF(F206="","",IF(F206-(J206)&lt;0,"a posteriori ?","OK"))</f>
        <v/>
      </c>
      <c r="W206" s="381" t="str">
        <f t="shared" ref="W206:W212" si="81">IF(O206=0,"",(IF(OR(J206&lt;=($F$4-1),J206&gt;=($H$4+1),K206&lt;=($F$4-1),K206&gt;=($H$4+1)),"CHECK DATES","OK")))</f>
        <v/>
      </c>
      <c r="X206" s="354" t="str">
        <f t="shared" si="71"/>
        <v/>
      </c>
      <c r="Y206" s="352" t="str">
        <f t="shared" si="72"/>
        <v/>
      </c>
      <c r="Z206" s="397">
        <f t="shared" ref="Z206:Z212" si="82">IF(N206=0,0,IF(Y206=1,O206,I206/Y206))</f>
        <v>0</v>
      </c>
      <c r="AA206" s="397">
        <f t="shared" si="73"/>
        <v>0</v>
      </c>
      <c r="AB206" s="381" t="str">
        <f t="shared" si="74"/>
        <v>Not answered</v>
      </c>
      <c r="AC206" s="397">
        <f t="shared" ref="AC206:AC212" si="83">IF(AB206="Not answered",Z206,"")</f>
        <v>0</v>
      </c>
      <c r="AD206" s="397">
        <f t="shared" ref="AD206:AD212" si="84">IF(OR(S206="NO",W206="CHECK DATES"),Z206,0)</f>
        <v>0</v>
      </c>
      <c r="AE206" s="358">
        <v>0</v>
      </c>
      <c r="AF206" s="397">
        <f t="shared" si="75"/>
        <v>0</v>
      </c>
      <c r="AG206" s="397">
        <f t="shared" si="76"/>
        <v>0</v>
      </c>
      <c r="AH206" s="356">
        <f t="shared" si="77"/>
        <v>0</v>
      </c>
    </row>
    <row r="207" spans="1:34" x14ac:dyDescent="0.25">
      <c r="A207" s="277">
        <v>195</v>
      </c>
      <c r="B207" s="136"/>
      <c r="C207" s="378"/>
      <c r="D207" s="133"/>
      <c r="E207" s="133"/>
      <c r="F207" s="134"/>
      <c r="G207" s="379"/>
      <c r="H207" s="155"/>
      <c r="I207" s="132">
        <v>0</v>
      </c>
      <c r="J207" s="388"/>
      <c r="K207" s="388"/>
      <c r="L207" s="380"/>
      <c r="M207" s="380"/>
      <c r="N207" s="310">
        <f>IF(H207="",0,VLOOKUP(H207,'Overview - Financial Statement'!$A$38:$B$52,2,FALSE))</f>
        <v>0</v>
      </c>
      <c r="O207" s="246">
        <f t="shared" si="78"/>
        <v>0</v>
      </c>
      <c r="P207" s="222">
        <f t="shared" si="70"/>
        <v>0</v>
      </c>
      <c r="S207" s="354" t="s">
        <v>36</v>
      </c>
      <c r="T207" s="357"/>
      <c r="U207" s="381" t="str">
        <f t="shared" si="79"/>
        <v/>
      </c>
      <c r="V207" s="355" t="str">
        <f t="shared" si="80"/>
        <v/>
      </c>
      <c r="W207" s="381" t="str">
        <f t="shared" si="81"/>
        <v/>
      </c>
      <c r="X207" s="354" t="str">
        <f t="shared" si="71"/>
        <v/>
      </c>
      <c r="Y207" s="352" t="str">
        <f t="shared" si="72"/>
        <v/>
      </c>
      <c r="Z207" s="397">
        <f t="shared" si="82"/>
        <v>0</v>
      </c>
      <c r="AA207" s="397">
        <f t="shared" si="73"/>
        <v>0</v>
      </c>
      <c r="AB207" s="381" t="str">
        <f t="shared" si="74"/>
        <v>Not answered</v>
      </c>
      <c r="AC207" s="397">
        <f t="shared" si="83"/>
        <v>0</v>
      </c>
      <c r="AD207" s="397">
        <f t="shared" si="84"/>
        <v>0</v>
      </c>
      <c r="AE207" s="358">
        <v>0</v>
      </c>
      <c r="AF207" s="397">
        <f t="shared" si="75"/>
        <v>0</v>
      </c>
      <c r="AG207" s="397">
        <f t="shared" si="76"/>
        <v>0</v>
      </c>
      <c r="AH207" s="356">
        <f t="shared" si="77"/>
        <v>0</v>
      </c>
    </row>
    <row r="208" spans="1:34" x14ac:dyDescent="0.25">
      <c r="A208" s="277">
        <v>196</v>
      </c>
      <c r="B208" s="136"/>
      <c r="C208" s="378"/>
      <c r="D208" s="133"/>
      <c r="E208" s="133"/>
      <c r="F208" s="134"/>
      <c r="G208" s="379"/>
      <c r="H208" s="155"/>
      <c r="I208" s="132">
        <v>0</v>
      </c>
      <c r="J208" s="388"/>
      <c r="K208" s="388"/>
      <c r="L208" s="380"/>
      <c r="M208" s="380"/>
      <c r="N208" s="310">
        <f>IF(H208="",0,VLOOKUP(H208,'Overview - Financial Statement'!$A$38:$B$52,2,FALSE))</f>
        <v>0</v>
      </c>
      <c r="O208" s="246">
        <f t="shared" si="78"/>
        <v>0</v>
      </c>
      <c r="P208" s="222">
        <f t="shared" si="70"/>
        <v>0</v>
      </c>
      <c r="S208" s="354" t="s">
        <v>36</v>
      </c>
      <c r="T208" s="357"/>
      <c r="U208" s="381" t="str">
        <f t="shared" si="79"/>
        <v/>
      </c>
      <c r="V208" s="355" t="str">
        <f t="shared" si="80"/>
        <v/>
      </c>
      <c r="W208" s="381" t="str">
        <f t="shared" si="81"/>
        <v/>
      </c>
      <c r="X208" s="354" t="str">
        <f t="shared" si="71"/>
        <v/>
      </c>
      <c r="Y208" s="352" t="str">
        <f t="shared" si="72"/>
        <v/>
      </c>
      <c r="Z208" s="397">
        <f t="shared" si="82"/>
        <v>0</v>
      </c>
      <c r="AA208" s="397">
        <f t="shared" si="73"/>
        <v>0</v>
      </c>
      <c r="AB208" s="381" t="str">
        <f t="shared" si="74"/>
        <v>Not answered</v>
      </c>
      <c r="AC208" s="397">
        <f t="shared" si="83"/>
        <v>0</v>
      </c>
      <c r="AD208" s="397">
        <f t="shared" si="84"/>
        <v>0</v>
      </c>
      <c r="AE208" s="358">
        <v>0</v>
      </c>
      <c r="AF208" s="397">
        <f t="shared" si="75"/>
        <v>0</v>
      </c>
      <c r="AG208" s="397">
        <f t="shared" si="76"/>
        <v>0</v>
      </c>
      <c r="AH208" s="356">
        <f t="shared" si="77"/>
        <v>0</v>
      </c>
    </row>
    <row r="209" spans="1:34" x14ac:dyDescent="0.25">
      <c r="A209" s="277">
        <v>197</v>
      </c>
      <c r="B209" s="136"/>
      <c r="C209" s="378"/>
      <c r="D209" s="133"/>
      <c r="E209" s="133"/>
      <c r="F209" s="134"/>
      <c r="G209" s="379"/>
      <c r="H209" s="155"/>
      <c r="I209" s="132">
        <v>0</v>
      </c>
      <c r="J209" s="388"/>
      <c r="K209" s="388"/>
      <c r="L209" s="380"/>
      <c r="M209" s="380"/>
      <c r="N209" s="310">
        <f>IF(H209="",0,VLOOKUP(H209,'Overview - Financial Statement'!$A$38:$B$52,2,FALSE))</f>
        <v>0</v>
      </c>
      <c r="O209" s="246">
        <f t="shared" si="78"/>
        <v>0</v>
      </c>
      <c r="P209" s="222">
        <f t="shared" si="70"/>
        <v>0</v>
      </c>
      <c r="S209" s="354" t="s">
        <v>36</v>
      </c>
      <c r="T209" s="357"/>
      <c r="U209" s="381" t="str">
        <f t="shared" si="79"/>
        <v/>
      </c>
      <c r="V209" s="355" t="str">
        <f t="shared" si="80"/>
        <v/>
      </c>
      <c r="W209" s="381" t="str">
        <f t="shared" si="81"/>
        <v/>
      </c>
      <c r="X209" s="354" t="str">
        <f t="shared" si="71"/>
        <v/>
      </c>
      <c r="Y209" s="352" t="str">
        <f t="shared" si="72"/>
        <v/>
      </c>
      <c r="Z209" s="397">
        <f t="shared" si="82"/>
        <v>0</v>
      </c>
      <c r="AA209" s="397">
        <f t="shared" si="73"/>
        <v>0</v>
      </c>
      <c r="AB209" s="381" t="str">
        <f t="shared" si="74"/>
        <v>Not answered</v>
      </c>
      <c r="AC209" s="397">
        <f t="shared" si="83"/>
        <v>0</v>
      </c>
      <c r="AD209" s="397">
        <f t="shared" si="84"/>
        <v>0</v>
      </c>
      <c r="AE209" s="358">
        <v>0</v>
      </c>
      <c r="AF209" s="397">
        <f t="shared" si="75"/>
        <v>0</v>
      </c>
      <c r="AG209" s="397">
        <f t="shared" si="76"/>
        <v>0</v>
      </c>
      <c r="AH209" s="356">
        <f t="shared" si="77"/>
        <v>0</v>
      </c>
    </row>
    <row r="210" spans="1:34" x14ac:dyDescent="0.25">
      <c r="A210" s="277">
        <v>198</v>
      </c>
      <c r="B210" s="136"/>
      <c r="C210" s="378"/>
      <c r="D210" s="133"/>
      <c r="E210" s="133"/>
      <c r="F210" s="134"/>
      <c r="G210" s="379"/>
      <c r="H210" s="155"/>
      <c r="I210" s="132">
        <v>0</v>
      </c>
      <c r="J210" s="388"/>
      <c r="K210" s="388"/>
      <c r="L210" s="380"/>
      <c r="M210" s="380"/>
      <c r="N210" s="310">
        <f>IF(H210="",0,VLOOKUP(H210,'Overview - Financial Statement'!$A$38:$B$52,2,FALSE))</f>
        <v>0</v>
      </c>
      <c r="O210" s="246">
        <f t="shared" si="78"/>
        <v>0</v>
      </c>
      <c r="P210" s="222">
        <f t="shared" si="70"/>
        <v>0</v>
      </c>
      <c r="S210" s="354" t="s">
        <v>36</v>
      </c>
      <c r="T210" s="357"/>
      <c r="U210" s="381" t="str">
        <f t="shared" si="79"/>
        <v/>
      </c>
      <c r="V210" s="355" t="str">
        <f t="shared" si="80"/>
        <v/>
      </c>
      <c r="W210" s="381" t="str">
        <f t="shared" si="81"/>
        <v/>
      </c>
      <c r="X210" s="354" t="str">
        <f t="shared" si="71"/>
        <v/>
      </c>
      <c r="Y210" s="352" t="str">
        <f t="shared" si="72"/>
        <v/>
      </c>
      <c r="Z210" s="397">
        <f t="shared" si="82"/>
        <v>0</v>
      </c>
      <c r="AA210" s="397">
        <f t="shared" si="73"/>
        <v>0</v>
      </c>
      <c r="AB210" s="381" t="str">
        <f t="shared" si="74"/>
        <v>Not answered</v>
      </c>
      <c r="AC210" s="397">
        <f t="shared" si="83"/>
        <v>0</v>
      </c>
      <c r="AD210" s="397">
        <f t="shared" si="84"/>
        <v>0</v>
      </c>
      <c r="AE210" s="358">
        <v>0</v>
      </c>
      <c r="AF210" s="397">
        <f t="shared" si="75"/>
        <v>0</v>
      </c>
      <c r="AG210" s="397">
        <f t="shared" si="76"/>
        <v>0</v>
      </c>
      <c r="AH210" s="356">
        <f t="shared" si="77"/>
        <v>0</v>
      </c>
    </row>
    <row r="211" spans="1:34" x14ac:dyDescent="0.25">
      <c r="A211" s="277">
        <v>199</v>
      </c>
      <c r="B211" s="136"/>
      <c r="C211" s="378"/>
      <c r="D211" s="133"/>
      <c r="E211" s="133"/>
      <c r="F211" s="134"/>
      <c r="G211" s="379"/>
      <c r="H211" s="155"/>
      <c r="I211" s="132">
        <v>0</v>
      </c>
      <c r="J211" s="388"/>
      <c r="K211" s="388"/>
      <c r="L211" s="380"/>
      <c r="M211" s="380"/>
      <c r="N211" s="310">
        <f>IF(H211="",0,VLOOKUP(H211,'Overview - Financial Statement'!$A$38:$B$52,2,FALSE))</f>
        <v>0</v>
      </c>
      <c r="O211" s="246">
        <f t="shared" si="78"/>
        <v>0</v>
      </c>
      <c r="P211" s="222">
        <f t="shared" si="70"/>
        <v>0</v>
      </c>
      <c r="S211" s="354" t="s">
        <v>36</v>
      </c>
      <c r="T211" s="357"/>
      <c r="U211" s="381" t="str">
        <f t="shared" si="79"/>
        <v/>
      </c>
      <c r="V211" s="355" t="str">
        <f t="shared" si="80"/>
        <v/>
      </c>
      <c r="W211" s="381" t="str">
        <f t="shared" si="81"/>
        <v/>
      </c>
      <c r="X211" s="354" t="str">
        <f t="shared" si="71"/>
        <v/>
      </c>
      <c r="Y211" s="352" t="str">
        <f t="shared" si="72"/>
        <v/>
      </c>
      <c r="Z211" s="397">
        <f t="shared" si="82"/>
        <v>0</v>
      </c>
      <c r="AA211" s="397">
        <f t="shared" si="73"/>
        <v>0</v>
      </c>
      <c r="AB211" s="381" t="str">
        <f t="shared" si="74"/>
        <v>Not answered</v>
      </c>
      <c r="AC211" s="397">
        <f t="shared" si="83"/>
        <v>0</v>
      </c>
      <c r="AD211" s="397">
        <f t="shared" si="84"/>
        <v>0</v>
      </c>
      <c r="AE211" s="358">
        <v>0</v>
      </c>
      <c r="AF211" s="397">
        <f t="shared" si="75"/>
        <v>0</v>
      </c>
      <c r="AG211" s="397">
        <f t="shared" si="76"/>
        <v>0</v>
      </c>
      <c r="AH211" s="356">
        <f t="shared" si="77"/>
        <v>0</v>
      </c>
    </row>
    <row r="212" spans="1:34" x14ac:dyDescent="0.25">
      <c r="A212" s="277">
        <v>200</v>
      </c>
      <c r="B212" s="136"/>
      <c r="C212" s="378"/>
      <c r="D212" s="133"/>
      <c r="E212" s="133"/>
      <c r="F212" s="134"/>
      <c r="G212" s="379"/>
      <c r="H212" s="155"/>
      <c r="I212" s="132">
        <v>0</v>
      </c>
      <c r="J212" s="388"/>
      <c r="K212" s="388"/>
      <c r="L212" s="380"/>
      <c r="M212" s="380"/>
      <c r="N212" s="310">
        <f>IF(H212="",0,VLOOKUP(H212,'Overview - Financial Statement'!$A$38:$B$52,2,FALSE))</f>
        <v>0</v>
      </c>
      <c r="O212" s="246">
        <f t="shared" si="78"/>
        <v>0</v>
      </c>
      <c r="P212" s="222">
        <f t="shared" si="70"/>
        <v>0</v>
      </c>
      <c r="S212" s="354" t="s">
        <v>36</v>
      </c>
      <c r="T212" s="357"/>
      <c r="U212" s="381" t="str">
        <f t="shared" si="79"/>
        <v/>
      </c>
      <c r="V212" s="355" t="str">
        <f t="shared" si="80"/>
        <v/>
      </c>
      <c r="W212" s="381" t="str">
        <f t="shared" si="81"/>
        <v/>
      </c>
      <c r="X212" s="354" t="str">
        <f t="shared" si="71"/>
        <v/>
      </c>
      <c r="Y212" s="352" t="str">
        <f t="shared" si="72"/>
        <v/>
      </c>
      <c r="Z212" s="397">
        <f t="shared" si="82"/>
        <v>0</v>
      </c>
      <c r="AA212" s="397">
        <f t="shared" si="73"/>
        <v>0</v>
      </c>
      <c r="AB212" s="381" t="str">
        <f t="shared" si="74"/>
        <v>Not answered</v>
      </c>
      <c r="AC212" s="397">
        <f t="shared" si="83"/>
        <v>0</v>
      </c>
      <c r="AD212" s="397">
        <f t="shared" si="84"/>
        <v>0</v>
      </c>
      <c r="AE212" s="358">
        <v>0</v>
      </c>
      <c r="AF212" s="397">
        <f t="shared" si="75"/>
        <v>0</v>
      </c>
      <c r="AG212" s="397">
        <f t="shared" si="76"/>
        <v>0</v>
      </c>
      <c r="AH212" s="356">
        <f t="shared" si="77"/>
        <v>0</v>
      </c>
    </row>
  </sheetData>
  <sheetProtection password="CA00" sheet="1" objects="1" scenarios="1" formatCells="0" insertRows="0" deleteRows="0" autoFilter="0"/>
  <protectedRanges>
    <protectedRange sqref="A13:XFD212" name="Range1"/>
  </protectedRanges>
  <autoFilter ref="A12:AH12">
    <filterColumn colId="16" showButton="0"/>
  </autoFilter>
  <dataConsolidate/>
  <mergeCells count="40">
    <mergeCell ref="A9:I9"/>
    <mergeCell ref="A11:A12"/>
    <mergeCell ref="N10:N12"/>
    <mergeCell ref="G11:G12"/>
    <mergeCell ref="F11:F12"/>
    <mergeCell ref="I11:I12"/>
    <mergeCell ref="E11:E12"/>
    <mergeCell ref="D11:D12"/>
    <mergeCell ref="C3:I3"/>
    <mergeCell ref="C2:I2"/>
    <mergeCell ref="AH10:AH12"/>
    <mergeCell ref="T10:T12"/>
    <mergeCell ref="Y10:Y12"/>
    <mergeCell ref="Z10:Z12"/>
    <mergeCell ref="AA10:AA12"/>
    <mergeCell ref="AB10:AB12"/>
    <mergeCell ref="AD10:AD12"/>
    <mergeCell ref="W10:W12"/>
    <mergeCell ref="X10:X12"/>
    <mergeCell ref="AE10:AE12"/>
    <mergeCell ref="AF10:AF12"/>
    <mergeCell ref="AG10:AG12"/>
    <mergeCell ref="U10:U12"/>
    <mergeCell ref="V10:V12"/>
    <mergeCell ref="O10:O12"/>
    <mergeCell ref="AC10:AC12"/>
    <mergeCell ref="N8:O8"/>
    <mergeCell ref="A7:L7"/>
    <mergeCell ref="H4:I4"/>
    <mergeCell ref="Q12:R12"/>
    <mergeCell ref="L10:L12"/>
    <mergeCell ref="S10:S12"/>
    <mergeCell ref="N9:O9"/>
    <mergeCell ref="B11:B12"/>
    <mergeCell ref="C11:C12"/>
    <mergeCell ref="J11:K11"/>
    <mergeCell ref="M10:M12"/>
    <mergeCell ref="J10:K10"/>
    <mergeCell ref="H11:H12"/>
    <mergeCell ref="A10:I10"/>
  </mergeCells>
  <dataValidations count="9">
    <dataValidation type="list" allowBlank="1" showInputMessage="1" showErrorMessage="1" sqref="S13:S212 M13:M212">
      <formula1>"YES, NO"</formula1>
    </dataValidation>
    <dataValidation type="list" allowBlank="1" showInputMessage="1" showErrorMessage="1" sqref="B13:B212">
      <formula1>"Copyright, Printing, Editing / Proofreading, Design, Other publication costs"</formula1>
    </dataValidation>
    <dataValidation type="list" allowBlank="1" showInputMessage="1" showErrorMessage="1" sqref="H10:H12 H213:H1048576">
      <formula1>$R$13:$R$182</formula1>
    </dataValidation>
    <dataValidation allowBlank="1" showInputMessage="1" showErrorMessage="1" promptTitle="Regroup costs" prompt="Per activity, please group costs incurred in the same currency AND having the same supplier. You can provide more than one reference per cell by using the 'Alt Enter' shortcut." sqref="C13:C212"/>
    <dataValidation type="list" allowBlank="1" showInputMessage="1" showErrorMessage="1" sqref="G13:G212">
      <formula1>"YES,NO"</formula1>
    </dataValidation>
    <dataValidation allowBlank="1" showInputMessage="1" showErrorMessage="1" promptTitle="Eligibility period" prompt="Must be within the eligibility period mentioned in the art. I.2.2 of the Grant Agreement / Specific Partnership Agreement  or its amendment  and art. 2.2 of the Grant Decision or its amendmend" sqref="J13:K212"/>
    <dataValidation type="list" allowBlank="1" showInputMessage="1" showErrorMessage="1" promptTitle="Third Country" prompt="A third country =a country not participating to the Creative Europe - Culture Sub-programme._x000a_All costs regarding a person having the nationality of a third country and/or an activity taking place in a 3rd country must be regarded as a third country cost." sqref="L13:L212">
      <formula1>"YES, NO"</formula1>
    </dataValidation>
    <dataValidation allowBlank="1" showInputMessage="1" showErrorMessage="1" promptTitle="Automatic" prompt="The Exchange rate is automatically generated via the worksheet  &quot;Overview - Financial statement''." sqref="N13:N212"/>
    <dataValidation allowBlank="1" showInputMessage="1" showErrorMessage="1" promptTitle="Automatic" prompt="The conversion into EUR is calculated automaticaly. Even if the cost has been incurred in EUR, the colomns 'I' and 'J' must be filled in first." sqref="O13:O212"/>
  </dataValidations>
  <pageMargins left="0.19685039370078741" right="0.47244094488188981" top="0.51181102362204722" bottom="0.47244094488188981" header="0.31496062992125984" footer="0.31496062992125984"/>
  <pageSetup paperSize="9" scale="42" orientation="landscape" r:id="rId1"/>
  <headerFooter>
    <oddFooter>&amp;CPage &amp;P of &amp;N</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Currency foreseen in Overview" prompt="Please use a currency you specified in the  'Overview - Financial Statement'">
          <x14:formula1>
            <xm:f>ISO!$H$4:$H$173</xm:f>
          </x14:formula1>
          <xm:sqref>H13:H212</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AY1400"/>
  <sheetViews>
    <sheetView view="pageBreakPreview" zoomScale="90" zoomScaleNormal="100" zoomScaleSheetLayoutView="90" workbookViewId="0">
      <pane xSplit="7" ySplit="13" topLeftCell="H17" activePane="bottomRight" state="frozen"/>
      <selection pane="topRight" activeCell="H1" sqref="H1"/>
      <selection pane="bottomLeft" activeCell="A14" sqref="A14"/>
      <selection pane="bottomRight" activeCell="H36" sqref="H36:H37"/>
    </sheetView>
  </sheetViews>
  <sheetFormatPr defaultColWidth="9.140625" defaultRowHeight="15" x14ac:dyDescent="0.25"/>
  <cols>
    <col min="1" max="1" width="9.7109375" style="176" customWidth="1"/>
    <col min="2" max="2" width="26.28515625" style="176" customWidth="1"/>
    <col min="3" max="3" width="30.7109375" style="170" customWidth="1"/>
    <col min="4" max="4" width="26.42578125" style="249" customWidth="1"/>
    <col min="5" max="5" width="19.5703125" style="170" customWidth="1"/>
    <col min="6" max="6" width="14.7109375" style="248" customWidth="1"/>
    <col min="7" max="7" width="14.7109375" style="170" customWidth="1"/>
    <col min="8" max="8" width="23" style="248" customWidth="1"/>
    <col min="9" max="9" width="11" style="302" customWidth="1"/>
    <col min="10" max="10" width="19.85546875" style="158" customWidth="1"/>
    <col min="11" max="11" width="11.5703125" style="170" customWidth="1"/>
    <col min="12" max="12" width="17" style="170" customWidth="1"/>
    <col min="13" max="13" width="9.28515625" style="170" customWidth="1"/>
    <col min="14" max="14" width="13.28515625" style="170" customWidth="1"/>
    <col min="15" max="15" width="14.7109375" style="170" customWidth="1"/>
    <col min="16" max="16" width="14.7109375" style="250" customWidth="1"/>
    <col min="17" max="18" width="14.7109375" style="286" customWidth="1"/>
    <col min="19" max="19" width="17.85546875" style="249" customWidth="1"/>
    <col min="20" max="20" width="12.85546875" style="170" customWidth="1"/>
    <col min="21" max="21" width="11.28515625" style="286" customWidth="1"/>
    <col min="22" max="22" width="17.28515625" style="222" customWidth="1"/>
    <col min="23" max="24" width="14.7109375" style="222" customWidth="1"/>
    <col min="25" max="25" width="19.5703125" style="158" customWidth="1"/>
    <col min="26" max="26" width="6.42578125" hidden="1" customWidth="1"/>
    <col min="27" max="27" width="14.7109375" style="176" hidden="1" customWidth="1"/>
    <col min="28" max="28" width="14.140625" style="341" hidden="1" customWidth="1"/>
    <col min="29" max="29" width="6.85546875" style="337" hidden="1" customWidth="1"/>
    <col min="30" max="30" width="6.85546875" style="158" hidden="1" customWidth="1"/>
    <col min="31" max="31" width="22.42578125" style="176" hidden="1" customWidth="1"/>
    <col min="32" max="32" width="18" style="176" hidden="1" customWidth="1"/>
    <col min="33" max="33" width="13.7109375" style="250" hidden="1" customWidth="1"/>
    <col min="34" max="35" width="13.42578125" style="176" hidden="1" customWidth="1"/>
    <col min="36" max="36" width="13.42578125" style="158" hidden="1" customWidth="1"/>
    <col min="37" max="37" width="15.28515625" style="158" hidden="1" customWidth="1"/>
    <col min="38" max="38" width="14.42578125" style="158" hidden="1" customWidth="1"/>
    <col min="39" max="39" width="13.42578125" style="176" hidden="1" customWidth="1"/>
    <col min="40" max="40" width="13.42578125" style="158" hidden="1" customWidth="1"/>
    <col min="41" max="43" width="14.7109375" style="158" hidden="1" customWidth="1"/>
    <col min="44" max="44" width="14.7109375" style="352" hidden="1" customWidth="1"/>
    <col min="45" max="47" width="14.7109375" style="158" hidden="1" customWidth="1"/>
    <col min="48" max="48" width="15.140625" style="158" hidden="1" customWidth="1"/>
    <col min="49" max="49" width="16.85546875" style="278" hidden="1" customWidth="1"/>
    <col min="50" max="50" width="17" style="158" hidden="1" customWidth="1"/>
    <col min="51" max="51" width="9.140625" style="158" hidden="1" customWidth="1"/>
    <col min="52" max="53" width="0" style="158" hidden="1" customWidth="1"/>
    <col min="54" max="16384" width="9.140625" style="158"/>
  </cols>
  <sheetData>
    <row r="1" spans="1:50" x14ac:dyDescent="0.25">
      <c r="A1" s="247" t="s">
        <v>157</v>
      </c>
      <c r="B1" s="247"/>
    </row>
    <row r="2" spans="1:50" s="202" customFormat="1" ht="15" customHeight="1" x14ac:dyDescent="0.25">
      <c r="A2" s="247" t="s">
        <v>392</v>
      </c>
      <c r="B2" s="247"/>
      <c r="C2" s="365" t="str">
        <f>'Overview - Financial Statement'!C8</f>
        <v>&lt;insert name of the beneficiary&gt;</v>
      </c>
      <c r="D2" s="366"/>
      <c r="E2" s="366"/>
      <c r="F2" s="366"/>
      <c r="G2" s="366"/>
      <c r="H2" s="366"/>
      <c r="I2" s="452"/>
      <c r="J2" s="252"/>
      <c r="K2" s="252"/>
      <c r="L2" s="252"/>
      <c r="M2" s="252"/>
      <c r="N2" s="252"/>
      <c r="O2" s="252"/>
      <c r="P2" s="287"/>
      <c r="Q2" s="203"/>
      <c r="R2" s="203"/>
      <c r="S2" s="252"/>
      <c r="T2" s="252"/>
      <c r="U2" s="203"/>
      <c r="V2" s="252"/>
      <c r="W2" s="252"/>
      <c r="X2" s="252"/>
      <c r="Y2" s="252"/>
      <c r="Z2"/>
      <c r="AA2" s="252"/>
      <c r="AB2" s="342"/>
      <c r="AC2" s="336"/>
      <c r="AE2" s="204"/>
      <c r="AF2" s="204"/>
      <c r="AG2" s="205"/>
      <c r="AH2" s="204"/>
      <c r="AI2" s="204"/>
      <c r="AM2" s="204"/>
      <c r="AW2" s="209"/>
    </row>
    <row r="3" spans="1:50" s="202" customFormat="1" ht="15.75" customHeight="1" thickBot="1" x14ac:dyDescent="0.3">
      <c r="A3" s="247" t="s">
        <v>1</v>
      </c>
      <c r="B3" s="247"/>
      <c r="C3" s="365" t="str">
        <f>'Overview - Financial Statement'!B9</f>
        <v>&lt;insert title of the project&gt;</v>
      </c>
      <c r="D3" s="366"/>
      <c r="E3" s="366"/>
      <c r="F3" s="366"/>
      <c r="G3" s="366"/>
      <c r="H3" s="366"/>
      <c r="I3" s="452"/>
      <c r="J3" s="252"/>
      <c r="K3" s="252"/>
      <c r="L3" s="252"/>
      <c r="M3" s="252"/>
      <c r="N3" s="252"/>
      <c r="O3" s="252"/>
      <c r="P3" s="287"/>
      <c r="Q3" s="203"/>
      <c r="R3" s="203"/>
      <c r="S3" s="252"/>
      <c r="T3" s="252"/>
      <c r="U3" s="203"/>
      <c r="V3" s="252"/>
      <c r="W3" s="252"/>
      <c r="X3" s="252"/>
      <c r="Y3" s="252"/>
      <c r="Z3"/>
      <c r="AA3" s="252"/>
      <c r="AB3" s="343"/>
      <c r="AC3" s="336"/>
      <c r="AE3" s="204" t="s">
        <v>196</v>
      </c>
      <c r="AF3" s="204"/>
      <c r="AG3" s="205"/>
      <c r="AH3" s="204"/>
      <c r="AI3" s="204"/>
      <c r="AM3" s="204"/>
      <c r="AW3" s="209"/>
    </row>
    <row r="4" spans="1:50" s="207" customFormat="1" ht="15.75" thickBot="1" x14ac:dyDescent="0.3">
      <c r="A4" s="247" t="s">
        <v>0</v>
      </c>
      <c r="B4" s="247"/>
      <c r="C4" s="252" t="str">
        <f>'Overview - Financial Statement'!B10</f>
        <v>&lt;insert agreement number&gt;</v>
      </c>
      <c r="E4" s="251"/>
      <c r="H4" s="261"/>
      <c r="I4" s="219" t="s">
        <v>480</v>
      </c>
      <c r="J4" s="256">
        <f>'Overview - Financial Statement'!H10</f>
        <v>0</v>
      </c>
      <c r="K4" s="257" t="s">
        <v>4</v>
      </c>
      <c r="L4" s="288">
        <f>'Overview - Financial Statement'!J10</f>
        <v>0</v>
      </c>
      <c r="M4" s="263"/>
      <c r="N4" s="263"/>
      <c r="O4" s="263"/>
      <c r="P4" s="263"/>
      <c r="Q4" s="289"/>
      <c r="R4" s="289"/>
      <c r="T4" s="263"/>
      <c r="U4" s="289"/>
      <c r="V4" s="258"/>
      <c r="W4" s="258"/>
      <c r="X4" s="258"/>
      <c r="Y4" s="258"/>
      <c r="Z4"/>
      <c r="AA4" s="259"/>
      <c r="AB4" s="341"/>
      <c r="AC4" s="337"/>
      <c r="AE4" s="208" t="s">
        <v>197</v>
      </c>
      <c r="AF4" s="311" t="str">
        <f>'Overview - Financial Statement'!$A$38</f>
        <v>EUR</v>
      </c>
      <c r="AG4" s="312">
        <f>'Overview - Financial Statement'!$A$39</f>
        <v>0</v>
      </c>
      <c r="AH4" s="312">
        <f>'Overview - Financial Statement'!$A$40</f>
        <v>0</v>
      </c>
      <c r="AI4" s="312">
        <f>'Overview - Financial Statement'!$A$41</f>
        <v>0</v>
      </c>
      <c r="AJ4" s="312">
        <f>'Overview - Financial Statement'!$A$42</f>
        <v>0</v>
      </c>
      <c r="AK4" s="312">
        <f>'Overview - Financial Statement'!$A$43</f>
        <v>0</v>
      </c>
      <c r="AL4" s="312">
        <f>'Overview - Financial Statement'!$A$44</f>
        <v>0</v>
      </c>
      <c r="AM4" s="312">
        <f>'Overview - Financial Statement'!$A$45</f>
        <v>0</v>
      </c>
      <c r="AN4" s="312">
        <f>'Overview - Financial Statement'!$A$46</f>
        <v>0</v>
      </c>
      <c r="AO4" s="312">
        <f>'Overview - Financial Statement'!$A$47</f>
        <v>0</v>
      </c>
      <c r="AP4" s="312">
        <f>'Overview - Financial Statement'!$A$48</f>
        <v>0</v>
      </c>
      <c r="AQ4" s="312">
        <f>'Overview - Financial Statement'!$A$49</f>
        <v>0</v>
      </c>
      <c r="AR4" s="312">
        <f>'Overview - Financial Statement'!$A$50</f>
        <v>0</v>
      </c>
      <c r="AS4" s="312">
        <f>'Overview - Financial Statement'!$A$51</f>
        <v>0</v>
      </c>
      <c r="AT4" s="312">
        <f>'Overview - Financial Statement'!$A$52</f>
        <v>0</v>
      </c>
      <c r="AW4" s="282"/>
    </row>
    <row r="5" spans="1:50" s="207" customFormat="1" x14ac:dyDescent="0.25">
      <c r="A5" s="247"/>
      <c r="B5" s="247"/>
      <c r="C5" s="260"/>
      <c r="D5" s="252"/>
      <c r="E5" s="251"/>
      <c r="F5" s="261"/>
      <c r="G5" s="283"/>
      <c r="H5" s="158"/>
      <c r="I5" s="453"/>
      <c r="J5" s="262"/>
      <c r="K5" s="263"/>
      <c r="L5" s="263"/>
      <c r="M5" s="263"/>
      <c r="N5" s="263"/>
      <c r="O5" s="263"/>
      <c r="P5" s="263"/>
      <c r="Q5" s="289"/>
      <c r="R5" s="289"/>
      <c r="T5" s="263"/>
      <c r="U5" s="289"/>
      <c r="V5" s="258"/>
      <c r="W5" s="258"/>
      <c r="X5" s="258"/>
      <c r="Y5" s="258"/>
      <c r="Z5"/>
      <c r="AA5" s="259"/>
      <c r="AB5" s="341"/>
      <c r="AC5" s="337"/>
      <c r="AE5" s="208" t="s">
        <v>198</v>
      </c>
      <c r="AF5" s="214">
        <v>1</v>
      </c>
      <c r="AG5" s="215">
        <f>'List of income'!W4</f>
        <v>0</v>
      </c>
      <c r="AH5" s="215">
        <f>'List of income'!X4</f>
        <v>0</v>
      </c>
      <c r="AI5" s="215">
        <f>'List of income'!Y4</f>
        <v>0</v>
      </c>
      <c r="AJ5" s="215">
        <f>'List of income'!Z4</f>
        <v>0</v>
      </c>
      <c r="AK5" s="215">
        <f>'List of income'!AA4</f>
        <v>0</v>
      </c>
      <c r="AL5" s="215">
        <f>'List of income'!AB4</f>
        <v>0</v>
      </c>
      <c r="AM5" s="215">
        <f>'List of income'!AC4</f>
        <v>0</v>
      </c>
      <c r="AN5" s="215">
        <f>'List of income'!AD4</f>
        <v>0</v>
      </c>
      <c r="AO5" s="215">
        <f>'List of income'!AE4</f>
        <v>0</v>
      </c>
      <c r="AP5" s="215">
        <f>'List of income'!AF4</f>
        <v>0</v>
      </c>
      <c r="AQ5" s="215">
        <f>'List of income'!AG4</f>
        <v>0</v>
      </c>
      <c r="AR5" s="215">
        <f>'List of income'!AH4</f>
        <v>0</v>
      </c>
      <c r="AS5" s="215">
        <f>'List of income'!AI4</f>
        <v>0</v>
      </c>
      <c r="AT5" s="215">
        <f>'List of income'!AJ4</f>
        <v>0</v>
      </c>
      <c r="AW5" s="282"/>
    </row>
    <row r="6" spans="1:50" x14ac:dyDescent="0.25">
      <c r="A6" s="164" t="s">
        <v>5</v>
      </c>
      <c r="B6" s="164"/>
      <c r="C6" s="158"/>
      <c r="D6" s="158"/>
      <c r="E6" s="158"/>
      <c r="F6" s="158"/>
      <c r="G6" s="158"/>
      <c r="I6" s="303"/>
      <c r="K6" s="158"/>
      <c r="L6" s="158"/>
      <c r="M6" s="158"/>
      <c r="N6" s="158"/>
      <c r="O6" s="158"/>
      <c r="P6" s="176"/>
      <c r="Q6" s="222"/>
      <c r="R6" s="222"/>
      <c r="S6" s="158"/>
      <c r="T6" s="158"/>
      <c r="U6" s="222"/>
      <c r="V6" s="158"/>
      <c r="W6" s="158"/>
      <c r="X6" s="158"/>
      <c r="AA6" s="158"/>
      <c r="AB6" s="337"/>
      <c r="AE6" s="208" t="s">
        <v>486</v>
      </c>
      <c r="AF6" s="313">
        <f>'Overview - Financial Statement'!$B$38</f>
        <v>1</v>
      </c>
      <c r="AG6" s="313">
        <f>'Overview - Financial Statement'!$B$39</f>
        <v>0</v>
      </c>
      <c r="AH6" s="313">
        <f>'Overview - Financial Statement'!$B$40</f>
        <v>0</v>
      </c>
      <c r="AI6" s="313">
        <f>'Overview - Financial Statement'!$B$41</f>
        <v>0</v>
      </c>
      <c r="AJ6" s="313">
        <f>'Overview - Financial Statement'!$B$42</f>
        <v>0</v>
      </c>
      <c r="AK6" s="313">
        <f>'Overview - Financial Statement'!$B$43</f>
        <v>0</v>
      </c>
      <c r="AL6" s="313">
        <f>'Overview - Financial Statement'!$B$44</f>
        <v>0</v>
      </c>
      <c r="AM6" s="313">
        <f>'Overview - Financial Statement'!$B$45</f>
        <v>0</v>
      </c>
      <c r="AN6" s="313">
        <f>'Overview - Financial Statement'!$B$46</f>
        <v>0</v>
      </c>
      <c r="AO6" s="313">
        <f>'Overview - Financial Statement'!$B$47</f>
        <v>0</v>
      </c>
      <c r="AP6" s="313">
        <f>'Overview - Financial Statement'!$B$48</f>
        <v>0</v>
      </c>
      <c r="AQ6" s="313">
        <f>'Overview - Financial Statement'!$B$49</f>
        <v>0</v>
      </c>
      <c r="AR6" s="313">
        <f>'Overview - Financial Statement'!$B$50</f>
        <v>0</v>
      </c>
      <c r="AS6" s="313">
        <f>'Overview - Financial Statement'!$B$51</f>
        <v>0</v>
      </c>
      <c r="AT6" s="313">
        <f>'Overview - Financial Statement'!$B$52</f>
        <v>0</v>
      </c>
    </row>
    <row r="7" spans="1:50" ht="57" customHeight="1" x14ac:dyDescent="0.25">
      <c r="A7" s="501" t="s">
        <v>531</v>
      </c>
      <c r="B7" s="501"/>
      <c r="C7" s="501"/>
      <c r="D7" s="501"/>
      <c r="E7" s="501"/>
      <c r="F7" s="501"/>
      <c r="G7" s="501"/>
      <c r="H7" s="501"/>
      <c r="I7" s="501"/>
      <c r="J7" s="501"/>
      <c r="K7" s="501"/>
      <c r="L7" s="501"/>
      <c r="M7" s="221"/>
      <c r="N7" s="221"/>
      <c r="O7" s="221"/>
      <c r="P7" s="290"/>
      <c r="Q7" s="291"/>
      <c r="R7" s="291"/>
      <c r="S7" s="221"/>
      <c r="T7" s="221"/>
      <c r="U7" s="291"/>
      <c r="V7" s="158"/>
      <c r="W7" s="158"/>
      <c r="X7" s="158"/>
      <c r="AA7" s="158"/>
      <c r="AB7" s="337"/>
    </row>
    <row r="8" spans="1:50" ht="24" thickBot="1" x14ac:dyDescent="0.3">
      <c r="A8" s="396" t="s">
        <v>411</v>
      </c>
      <c r="B8" s="298"/>
      <c r="C8" s="298"/>
      <c r="D8" s="298"/>
      <c r="E8" s="298"/>
      <c r="F8" s="298"/>
      <c r="G8" s="298"/>
      <c r="H8" s="298"/>
      <c r="I8" s="454"/>
      <c r="J8" s="298"/>
      <c r="K8" s="221"/>
      <c r="L8" s="221"/>
      <c r="M8" s="221"/>
      <c r="N8" s="221"/>
      <c r="O8" s="221"/>
      <c r="P8" s="299"/>
      <c r="Q8" s="291"/>
      <c r="R8" s="291"/>
      <c r="S8" s="221"/>
      <c r="T8" s="221"/>
      <c r="U8" s="291"/>
      <c r="V8" s="158"/>
      <c r="W8" s="158"/>
      <c r="X8" s="158"/>
      <c r="AA8" s="158"/>
      <c r="AB8" s="337"/>
      <c r="AW8" s="300"/>
    </row>
    <row r="9" spans="1:50" ht="24" customHeight="1" thickBot="1" x14ac:dyDescent="0.3">
      <c r="A9" s="573" t="s">
        <v>521</v>
      </c>
      <c r="B9" s="573"/>
      <c r="C9" s="573"/>
      <c r="D9" s="573"/>
      <c r="E9" s="573"/>
      <c r="F9" s="573"/>
      <c r="G9" s="573"/>
      <c r="H9" s="573"/>
      <c r="V9" s="450" t="s">
        <v>520</v>
      </c>
      <c r="X9" s="560" t="s">
        <v>38</v>
      </c>
      <c r="Y9" s="572"/>
      <c r="AA9" s="222"/>
      <c r="AB9" s="337"/>
      <c r="AD9" s="176"/>
      <c r="AF9" s="250"/>
      <c r="AG9" s="176"/>
      <c r="AJ9" s="176"/>
      <c r="AK9" s="176"/>
      <c r="AL9" s="176"/>
      <c r="AM9" s="158"/>
      <c r="AO9" s="264" t="s">
        <v>200</v>
      </c>
      <c r="AP9" s="264" t="s">
        <v>200</v>
      </c>
      <c r="AQ9" s="386" t="s">
        <v>200</v>
      </c>
      <c r="AR9" s="386" t="s">
        <v>200</v>
      </c>
      <c r="AS9" s="265" t="s">
        <v>200</v>
      </c>
      <c r="AT9" s="265" t="s">
        <v>200</v>
      </c>
      <c r="AU9" s="265" t="s">
        <v>200</v>
      </c>
      <c r="AV9" s="264" t="s">
        <v>200</v>
      </c>
      <c r="AW9" s="264" t="s">
        <v>200</v>
      </c>
      <c r="AX9" s="264" t="s">
        <v>200</v>
      </c>
    </row>
    <row r="10" spans="1:50" ht="60.75" thickBot="1" x14ac:dyDescent="0.3">
      <c r="A10" s="574"/>
      <c r="B10" s="574"/>
      <c r="C10" s="574"/>
      <c r="D10" s="574"/>
      <c r="E10" s="574"/>
      <c r="F10" s="574"/>
      <c r="G10" s="574"/>
      <c r="H10" s="574"/>
      <c r="I10" s="583" t="s">
        <v>415</v>
      </c>
      <c r="J10" s="584"/>
      <c r="K10" s="584"/>
      <c r="L10" s="584"/>
      <c r="M10" s="584"/>
      <c r="N10" s="584"/>
      <c r="O10" s="584"/>
      <c r="P10" s="584"/>
      <c r="Q10" s="584"/>
      <c r="R10" s="585"/>
      <c r="S10" s="456" t="s">
        <v>529</v>
      </c>
      <c r="T10" s="249"/>
      <c r="U10" s="249"/>
      <c r="V10" s="268">
        <f>SUM(AA14:AA213)</f>
        <v>0</v>
      </c>
      <c r="W10" s="158"/>
      <c r="X10" s="558">
        <f>SUM(Y14:Y213)</f>
        <v>0</v>
      </c>
      <c r="Y10" s="559"/>
      <c r="AA10" s="222"/>
      <c r="AB10" s="337"/>
      <c r="AD10" s="176"/>
      <c r="AF10" s="250"/>
      <c r="AG10" s="176"/>
      <c r="AJ10" s="176"/>
      <c r="AK10" s="176"/>
      <c r="AL10" s="176"/>
      <c r="AM10" s="158"/>
      <c r="AO10" s="269">
        <f>SUM(AO14:AO213)</f>
        <v>0</v>
      </c>
      <c r="AP10" s="269">
        <f>SUM(AP14:AP213)</f>
        <v>0</v>
      </c>
      <c r="AQ10" s="387">
        <f>SUM(AQ14:AQ213)</f>
        <v>0</v>
      </c>
      <c r="AR10" s="387">
        <f>SUM(AR14:AR213)</f>
        <v>0</v>
      </c>
      <c r="AS10" s="270">
        <f t="shared" ref="AS10:AU10" si="0">SUM(AS14:AS213)</f>
        <v>0</v>
      </c>
      <c r="AT10" s="270">
        <f t="shared" si="0"/>
        <v>0</v>
      </c>
      <c r="AU10" s="270">
        <f t="shared" si="0"/>
        <v>0</v>
      </c>
      <c r="AV10" s="269">
        <f>SUM(AV14:AV213)</f>
        <v>0</v>
      </c>
      <c r="AW10" s="269">
        <f>SUM(AW14:AW213)</f>
        <v>0</v>
      </c>
      <c r="AX10" s="269">
        <f>SUM(AX14:AX213)</f>
        <v>0</v>
      </c>
    </row>
    <row r="11" spans="1:50" ht="37.5" customHeight="1" thickBot="1" x14ac:dyDescent="0.3">
      <c r="A11" s="564" t="s">
        <v>44</v>
      </c>
      <c r="B11" s="549" t="s">
        <v>160</v>
      </c>
      <c r="C11" s="564" t="s">
        <v>503</v>
      </c>
      <c r="D11" s="564" t="s">
        <v>504</v>
      </c>
      <c r="E11" s="580" t="s">
        <v>505</v>
      </c>
      <c r="F11" s="589" t="s">
        <v>43</v>
      </c>
      <c r="G11" s="590"/>
      <c r="H11" s="564" t="s">
        <v>495</v>
      </c>
      <c r="I11" s="586" t="s">
        <v>496</v>
      </c>
      <c r="J11" s="556" t="s">
        <v>151</v>
      </c>
      <c r="K11" s="569"/>
      <c r="L11" s="556" t="s">
        <v>153</v>
      </c>
      <c r="M11" s="569"/>
      <c r="N11" s="544" t="s">
        <v>149</v>
      </c>
      <c r="O11" s="597" t="s">
        <v>148</v>
      </c>
      <c r="P11" s="598"/>
      <c r="Q11" s="598"/>
      <c r="R11" s="599"/>
      <c r="S11" s="575" t="s">
        <v>148</v>
      </c>
      <c r="T11" s="564" t="s">
        <v>41</v>
      </c>
      <c r="U11" s="580" t="s">
        <v>506</v>
      </c>
      <c r="V11" s="564" t="s">
        <v>386</v>
      </c>
      <c r="W11" s="564" t="s">
        <v>476</v>
      </c>
      <c r="X11" s="564" t="s">
        <v>31</v>
      </c>
      <c r="Y11" s="575" t="s">
        <v>28</v>
      </c>
      <c r="AA11" s="222"/>
      <c r="AB11" s="337"/>
      <c r="AD11" s="554" t="s">
        <v>190</v>
      </c>
      <c r="AE11" s="554" t="s">
        <v>207</v>
      </c>
      <c r="AF11" s="554" t="s">
        <v>191</v>
      </c>
      <c r="AG11" s="554" t="s">
        <v>192</v>
      </c>
      <c r="AH11" s="554" t="s">
        <v>203</v>
      </c>
      <c r="AI11" s="571" t="s">
        <v>205</v>
      </c>
      <c r="AJ11" s="571" t="s">
        <v>204</v>
      </c>
      <c r="AK11" s="571" t="s">
        <v>527</v>
      </c>
      <c r="AL11" s="571" t="s">
        <v>528</v>
      </c>
      <c r="AM11" s="554" t="s">
        <v>193</v>
      </c>
      <c r="AN11" s="554" t="s">
        <v>194</v>
      </c>
      <c r="AO11" s="555" t="s">
        <v>28</v>
      </c>
      <c r="AP11" s="555" t="s">
        <v>199</v>
      </c>
      <c r="AQ11" s="555" t="s">
        <v>515</v>
      </c>
      <c r="AR11" s="555" t="s">
        <v>523</v>
      </c>
      <c r="AS11" s="555" t="s">
        <v>512</v>
      </c>
      <c r="AT11" s="554" t="s">
        <v>206</v>
      </c>
      <c r="AU11" s="555" t="s">
        <v>201</v>
      </c>
      <c r="AV11" s="555" t="s">
        <v>208</v>
      </c>
      <c r="AW11" s="555" t="s">
        <v>195</v>
      </c>
      <c r="AX11" s="555" t="s">
        <v>202</v>
      </c>
    </row>
    <row r="12" spans="1:50" ht="45" customHeight="1" thickBot="1" x14ac:dyDescent="0.3">
      <c r="A12" s="565"/>
      <c r="B12" s="553"/>
      <c r="C12" s="565"/>
      <c r="D12" s="565"/>
      <c r="E12" s="581"/>
      <c r="F12" s="591"/>
      <c r="G12" s="592"/>
      <c r="H12" s="565"/>
      <c r="I12" s="587"/>
      <c r="J12" s="549" t="s">
        <v>152</v>
      </c>
      <c r="K12" s="549" t="s">
        <v>29</v>
      </c>
      <c r="L12" s="549" t="s">
        <v>152</v>
      </c>
      <c r="M12" s="549" t="s">
        <v>29</v>
      </c>
      <c r="N12" s="545"/>
      <c r="O12" s="595" t="s">
        <v>150</v>
      </c>
      <c r="P12" s="578" t="s">
        <v>526</v>
      </c>
      <c r="Q12" s="578" t="s">
        <v>387</v>
      </c>
      <c r="R12" s="593" t="s">
        <v>412</v>
      </c>
      <c r="S12" s="576"/>
      <c r="T12" s="565"/>
      <c r="U12" s="581"/>
      <c r="V12" s="565"/>
      <c r="W12" s="565"/>
      <c r="X12" s="565"/>
      <c r="Y12" s="576"/>
      <c r="AA12" s="222"/>
      <c r="AB12" s="337"/>
      <c r="AD12" s="554"/>
      <c r="AE12" s="554"/>
      <c r="AF12" s="554"/>
      <c r="AG12" s="554"/>
      <c r="AH12" s="554"/>
      <c r="AI12" s="571"/>
      <c r="AJ12" s="571"/>
      <c r="AK12" s="571"/>
      <c r="AL12" s="571"/>
      <c r="AM12" s="554"/>
      <c r="AN12" s="554"/>
      <c r="AO12" s="554"/>
      <c r="AP12" s="554"/>
      <c r="AQ12" s="554"/>
      <c r="AR12" s="554"/>
      <c r="AS12" s="554"/>
      <c r="AT12" s="554"/>
      <c r="AU12" s="554"/>
      <c r="AV12" s="554"/>
      <c r="AW12" s="554"/>
      <c r="AX12" s="554"/>
    </row>
    <row r="13" spans="1:50" s="274" customFormat="1" ht="36" customHeight="1" thickBot="1" x14ac:dyDescent="0.3">
      <c r="A13" s="566"/>
      <c r="B13" s="550"/>
      <c r="C13" s="566"/>
      <c r="D13" s="566"/>
      <c r="E13" s="582"/>
      <c r="F13" s="292" t="s">
        <v>384</v>
      </c>
      <c r="G13" s="293" t="s">
        <v>385</v>
      </c>
      <c r="H13" s="566"/>
      <c r="I13" s="588"/>
      <c r="J13" s="550"/>
      <c r="K13" s="550"/>
      <c r="L13" s="550"/>
      <c r="M13" s="550"/>
      <c r="N13" s="546"/>
      <c r="O13" s="596"/>
      <c r="P13" s="579"/>
      <c r="Q13" s="579"/>
      <c r="R13" s="594"/>
      <c r="S13" s="577"/>
      <c r="T13" s="566"/>
      <c r="U13" s="582"/>
      <c r="V13" s="566"/>
      <c r="W13" s="566"/>
      <c r="X13" s="566"/>
      <c r="Y13" s="577"/>
      <c r="Z13"/>
      <c r="AA13" s="273" t="s">
        <v>163</v>
      </c>
      <c r="AB13" s="543"/>
      <c r="AC13" s="543"/>
      <c r="AD13" s="554"/>
      <c r="AE13" s="554"/>
      <c r="AF13" s="554"/>
      <c r="AG13" s="554"/>
      <c r="AH13" s="554"/>
      <c r="AI13" s="571"/>
      <c r="AJ13" s="571"/>
      <c r="AK13" s="571"/>
      <c r="AL13" s="571"/>
      <c r="AM13" s="554"/>
      <c r="AN13" s="554"/>
      <c r="AO13" s="554"/>
      <c r="AP13" s="554"/>
      <c r="AQ13" s="554"/>
      <c r="AR13" s="554"/>
      <c r="AS13" s="554"/>
      <c r="AT13" s="554"/>
      <c r="AU13" s="554"/>
      <c r="AV13" s="554"/>
      <c r="AW13" s="554"/>
      <c r="AX13" s="554"/>
    </row>
    <row r="14" spans="1:50" ht="15" customHeight="1" x14ac:dyDescent="0.25">
      <c r="A14" s="275">
        <v>1</v>
      </c>
      <c r="B14" s="138"/>
      <c r="C14" s="130"/>
      <c r="D14" s="130"/>
      <c r="E14" s="131"/>
      <c r="F14" s="388"/>
      <c r="G14" s="388"/>
      <c r="H14" s="130"/>
      <c r="I14" s="455">
        <v>0</v>
      </c>
      <c r="J14" s="130"/>
      <c r="K14" s="130"/>
      <c r="L14" s="130"/>
      <c r="M14" s="451"/>
      <c r="N14" s="359">
        <v>0</v>
      </c>
      <c r="O14" s="137">
        <v>0</v>
      </c>
      <c r="P14" s="137">
        <v>0</v>
      </c>
      <c r="Q14" s="137">
        <v>0</v>
      </c>
      <c r="R14" s="146">
        <f>IF((O14="")*AND(P14="")*AND(Q14=""),0,SUM(O14:Q14))</f>
        <v>0</v>
      </c>
      <c r="S14" s="132">
        <v>0</v>
      </c>
      <c r="T14" s="155"/>
      <c r="U14" s="379"/>
      <c r="V14" s="380"/>
      <c r="W14" s="135"/>
      <c r="X14" s="310">
        <f>IF(T14="",0,VLOOKUP(T14,'Overview - Financial Statement'!$A$38:$B$52,2,FALSE))</f>
        <v>0</v>
      </c>
      <c r="Y14" s="246">
        <f>IF(X14=0,0,(R14+S14)/X14)</f>
        <v>0</v>
      </c>
      <c r="AA14" s="222">
        <f t="shared" ref="AA14:AA41" si="1">IF(V14="YES",Y14,0)</f>
        <v>0</v>
      </c>
      <c r="AB14" s="338"/>
      <c r="AC14" s="340"/>
      <c r="AD14" s="176" t="s">
        <v>36</v>
      </c>
      <c r="AE14" s="158"/>
      <c r="AF14" s="176" t="str">
        <f t="shared" ref="AF14:AF45" si="2">IF(Y14=0,"",IF(E14="","CHECK DATES","OK"))</f>
        <v/>
      </c>
      <c r="AG14" s="250" t="str">
        <f>IF(E14="","",IF(E14-(F14)&lt;0,"a posteriori ?","OK"))</f>
        <v/>
      </c>
      <c r="AH14" s="176" t="str">
        <f>IF(Y14=0,"",(IF(OR(F14&lt;=($J$4-1),F14&gt;=($L$4+1),G14&lt;=($J$4-1),G14&gt;=($L$4+1)),"CHECK DATES","OK")))</f>
        <v/>
      </c>
      <c r="AI14" s="171" t="str">
        <f t="shared" ref="AI14:AI45" si="3">IF(Q14&gt;0,Q14/AN14/(N14+0.5)/I14,"")</f>
        <v/>
      </c>
      <c r="AJ14" s="171" t="str">
        <f>IF(Q14&gt;0,(VLOOKUP(M14,ISO!$B$4:$C$42,2,FALSE)),"")</f>
        <v/>
      </c>
      <c r="AK14" s="171" t="str">
        <f t="shared" ref="AK14:AK45" si="4">IF(P14&gt;0,P14/AN14/N14/I14,"")</f>
        <v/>
      </c>
      <c r="AL14" s="171" t="str">
        <f>IF(P14&gt;0,(VLOOKUP(M14,ISO!$B$4:$D$42,3,FALSE)),"")</f>
        <v/>
      </c>
      <c r="AM14" s="176" t="str">
        <f t="shared" ref="AM14:AM45" si="5">IF(T14="","",T14)</f>
        <v/>
      </c>
      <c r="AN14" s="158" t="str">
        <f t="shared" ref="AN14:AN45" si="6">IF(T14="","",IF(HLOOKUP(T14,$AF$4:$AT$5,2,FALSE)="",X14,IF(X14&lt;&gt;HLOOKUP(T14,$AF$4:$AT$5,2,FALSE),HLOOKUP(T14,$AF$4:$AT$5,2,FALSE),X14)))</f>
        <v/>
      </c>
      <c r="AO14" s="242">
        <f t="shared" ref="AO14:AO32" si="7">IF(X14=0,0,IF(AN14=1,Y14,(S14+R14)/AN14))</f>
        <v>0</v>
      </c>
      <c r="AP14" s="242">
        <f>IF(AO14=0,0,IF(AN14=1,0,AO14-Y14))</f>
        <v>0</v>
      </c>
      <c r="AQ14" s="176" t="str">
        <f t="shared" ref="AQ14:AQ45" si="8">IF(U14="","Not answered",IF(U14="No",AO14,0))</f>
        <v>Not answered</v>
      </c>
      <c r="AR14" s="397">
        <f>IF(AQ14="Not answered",AO14,"")</f>
        <v>0</v>
      </c>
      <c r="AS14" s="242">
        <f>IF(OR(AD14="NO",AH14="CHECK DATES"),AO14,0)</f>
        <v>0</v>
      </c>
      <c r="AT14" s="242">
        <f t="shared" ref="AT14:AT45" si="9">IF(AD14="NO","",IF(AI14&gt;AJ14,(AI14-AJ14)*N14*I14,0)+IF(AK14&gt;AL14,(AK14-AL14)*N14*I14,0))</f>
        <v>0</v>
      </c>
      <c r="AU14" s="276">
        <v>0</v>
      </c>
      <c r="AV14" s="242">
        <f t="shared" ref="AV14:AV45" si="10">IF(OR(AD14="NO",AS14&gt;0,AT14&gt;0,AU14&gt;0)*(AND(OR(V14="NO",V14=""))),SUM(AS14:AU14),0)</f>
        <v>0</v>
      </c>
      <c r="AW14" s="242">
        <f>IF(OR(AD14="NO",AS14&gt;0,AT14&gt;0,AU14&gt;0)*(AND(OR(V14="YES"))),SUM(AS14:AU14),0)</f>
        <v>0</v>
      </c>
      <c r="AX14" s="242">
        <f t="shared" ref="AX14:AX45" si="11">IF(V14="YES",AO14,0)</f>
        <v>0</v>
      </c>
    </row>
    <row r="15" spans="1:50" x14ac:dyDescent="0.25">
      <c r="A15" s="277">
        <v>2</v>
      </c>
      <c r="B15" s="138"/>
      <c r="C15" s="133"/>
      <c r="D15" s="133"/>
      <c r="E15" s="134"/>
      <c r="F15" s="388"/>
      <c r="G15" s="388"/>
      <c r="H15" s="133"/>
      <c r="I15" s="455">
        <v>0</v>
      </c>
      <c r="J15" s="133"/>
      <c r="K15" s="133"/>
      <c r="L15" s="133"/>
      <c r="M15" s="451"/>
      <c r="N15" s="360">
        <v>0</v>
      </c>
      <c r="O15" s="137">
        <v>0</v>
      </c>
      <c r="P15" s="137">
        <v>0</v>
      </c>
      <c r="Q15" s="137">
        <v>0</v>
      </c>
      <c r="R15" s="146">
        <f t="shared" ref="R15:R78" si="12">IF((O15="")*AND(P15="")*AND(Q15=""),0,SUM(O15:Q15))</f>
        <v>0</v>
      </c>
      <c r="S15" s="132">
        <v>0</v>
      </c>
      <c r="T15" s="155"/>
      <c r="U15" s="379"/>
      <c r="V15" s="380"/>
      <c r="W15" s="135"/>
      <c r="X15" s="310">
        <f>IF(T15="",0,VLOOKUP(T15,'Overview - Financial Statement'!$A$38:$B$52,2,FALSE))</f>
        <v>0</v>
      </c>
      <c r="Y15" s="246">
        <f t="shared" ref="Y15:Y78" si="13">IF(X15=0,0,(R15+S15)/X15)</f>
        <v>0</v>
      </c>
      <c r="AA15" s="222">
        <f t="shared" si="1"/>
        <v>0</v>
      </c>
      <c r="AB15" s="10"/>
      <c r="AC15" s="340"/>
      <c r="AD15" s="176" t="s">
        <v>36</v>
      </c>
      <c r="AE15" s="158"/>
      <c r="AF15" s="381" t="str">
        <f t="shared" si="2"/>
        <v/>
      </c>
      <c r="AG15" s="355" t="str">
        <f t="shared" ref="AG15:AG78" si="14">IF(E15="","",IF(E15-(F15)&lt;0,"a posteriori ?","OK"))</f>
        <v/>
      </c>
      <c r="AH15" s="381" t="str">
        <f t="shared" ref="AH15:AH78" si="15">IF(Y15=0,"",(IF(OR(F15&lt;=($J$4-1),F15&gt;=($L$4+1),G15&lt;=($J$4-1),G15&gt;=($L$4+1)),"CHECK DATES","OK")))</f>
        <v/>
      </c>
      <c r="AI15" s="353" t="str">
        <f t="shared" si="3"/>
        <v/>
      </c>
      <c r="AJ15" s="353" t="str">
        <f>IF(Q15&gt;0,(VLOOKUP(M15,ISO!$B$4:$C$42,2,FALSE)),"")</f>
        <v/>
      </c>
      <c r="AK15" s="353" t="str">
        <f t="shared" si="4"/>
        <v/>
      </c>
      <c r="AL15" s="353" t="str">
        <f>IF(P15&gt;0,(VLOOKUP(M15,ISO!$B$4:$D$42,3,FALSE)),"")</f>
        <v/>
      </c>
      <c r="AM15" s="176" t="str">
        <f t="shared" si="5"/>
        <v/>
      </c>
      <c r="AN15" s="158" t="str">
        <f t="shared" si="6"/>
        <v/>
      </c>
      <c r="AO15" s="397">
        <f t="shared" si="7"/>
        <v>0</v>
      </c>
      <c r="AP15" s="397">
        <f t="shared" ref="AP15:AP78" si="16">IF(AO15=0,0,IF(AN15=1,0,AO15-Y15))</f>
        <v>0</v>
      </c>
      <c r="AQ15" s="381" t="str">
        <f t="shared" si="8"/>
        <v>Not answered</v>
      </c>
      <c r="AR15" s="397">
        <f t="shared" ref="AR15:AR78" si="17">IF(AQ15="Not answered",AO15,"")</f>
        <v>0</v>
      </c>
      <c r="AS15" s="397">
        <f t="shared" ref="AS15:AS78" si="18">IF(OR(AD15="NO",AH15="CHECK DATES"),AO15,0)</f>
        <v>0</v>
      </c>
      <c r="AT15" s="397">
        <f t="shared" si="9"/>
        <v>0</v>
      </c>
      <c r="AU15" s="276">
        <v>0</v>
      </c>
      <c r="AV15" s="397">
        <f t="shared" si="10"/>
        <v>0</v>
      </c>
      <c r="AW15" s="397">
        <f t="shared" ref="AW15:AW78" si="19">IF(OR(AD15="NO",AS15&gt;0,AT15&gt;0,AU15&gt;0)*(AND(OR(V15="YES"))),SUM(AS15:AU15),0)</f>
        <v>0</v>
      </c>
      <c r="AX15" s="242">
        <f t="shared" si="11"/>
        <v>0</v>
      </c>
    </row>
    <row r="16" spans="1:50" x14ac:dyDescent="0.25">
      <c r="A16" s="277">
        <v>3</v>
      </c>
      <c r="B16" s="138"/>
      <c r="C16" s="133"/>
      <c r="D16" s="133"/>
      <c r="E16" s="134"/>
      <c r="F16" s="388"/>
      <c r="G16" s="388"/>
      <c r="H16" s="133"/>
      <c r="I16" s="455">
        <v>0</v>
      </c>
      <c r="J16" s="133"/>
      <c r="K16" s="133"/>
      <c r="L16" s="133"/>
      <c r="M16" s="451"/>
      <c r="N16" s="361">
        <v>0</v>
      </c>
      <c r="O16" s="137">
        <v>0</v>
      </c>
      <c r="P16" s="137">
        <v>0</v>
      </c>
      <c r="Q16" s="137">
        <v>0</v>
      </c>
      <c r="R16" s="146">
        <f t="shared" si="12"/>
        <v>0</v>
      </c>
      <c r="S16" s="132">
        <v>0</v>
      </c>
      <c r="T16" s="155"/>
      <c r="U16" s="379"/>
      <c r="V16" s="380"/>
      <c r="W16" s="135"/>
      <c r="X16" s="310">
        <f>IF(T16="",0,VLOOKUP(T16,'Overview - Financial Statement'!$A$38:$B$52,2,FALSE))</f>
        <v>0</v>
      </c>
      <c r="Y16" s="246">
        <f t="shared" si="13"/>
        <v>0</v>
      </c>
      <c r="AA16" s="222">
        <f t="shared" si="1"/>
        <v>0</v>
      </c>
      <c r="AB16" s="338"/>
      <c r="AC16" s="340"/>
      <c r="AD16" s="176" t="s">
        <v>36</v>
      </c>
      <c r="AE16" s="158"/>
      <c r="AF16" s="381" t="str">
        <f t="shared" si="2"/>
        <v/>
      </c>
      <c r="AG16" s="355" t="str">
        <f t="shared" si="14"/>
        <v/>
      </c>
      <c r="AH16" s="381" t="str">
        <f t="shared" si="15"/>
        <v/>
      </c>
      <c r="AI16" s="353" t="str">
        <f t="shared" si="3"/>
        <v/>
      </c>
      <c r="AJ16" s="353" t="str">
        <f>IF(Q16&gt;0,(VLOOKUP(M16,ISO!$B$4:$C$42,2,FALSE)),"")</f>
        <v/>
      </c>
      <c r="AK16" s="353" t="str">
        <f t="shared" si="4"/>
        <v/>
      </c>
      <c r="AL16" s="353" t="str">
        <f>IF(P16&gt;0,(VLOOKUP(M16,ISO!$B$4:$D$42,3,FALSE)),"")</f>
        <v/>
      </c>
      <c r="AM16" s="176" t="str">
        <f t="shared" si="5"/>
        <v/>
      </c>
      <c r="AN16" s="158" t="str">
        <f t="shared" si="6"/>
        <v/>
      </c>
      <c r="AO16" s="397">
        <f t="shared" si="7"/>
        <v>0</v>
      </c>
      <c r="AP16" s="397">
        <f t="shared" si="16"/>
        <v>0</v>
      </c>
      <c r="AQ16" s="381" t="str">
        <f t="shared" si="8"/>
        <v>Not answered</v>
      </c>
      <c r="AR16" s="397">
        <f t="shared" si="17"/>
        <v>0</v>
      </c>
      <c r="AS16" s="397">
        <f t="shared" si="18"/>
        <v>0</v>
      </c>
      <c r="AT16" s="397">
        <f t="shared" si="9"/>
        <v>0</v>
      </c>
      <c r="AU16" s="276">
        <v>0</v>
      </c>
      <c r="AV16" s="397">
        <f t="shared" si="10"/>
        <v>0</v>
      </c>
      <c r="AW16" s="397">
        <f t="shared" si="19"/>
        <v>0</v>
      </c>
      <c r="AX16" s="242">
        <f t="shared" si="11"/>
        <v>0</v>
      </c>
    </row>
    <row r="17" spans="1:50" x14ac:dyDescent="0.25">
      <c r="A17" s="277">
        <v>4</v>
      </c>
      <c r="B17" s="138"/>
      <c r="C17" s="133"/>
      <c r="D17" s="133"/>
      <c r="E17" s="134"/>
      <c r="F17" s="388"/>
      <c r="G17" s="388"/>
      <c r="H17" s="133"/>
      <c r="I17" s="455">
        <v>0</v>
      </c>
      <c r="J17" s="133"/>
      <c r="K17" s="133"/>
      <c r="L17" s="133"/>
      <c r="M17" s="451"/>
      <c r="N17" s="361">
        <v>0</v>
      </c>
      <c r="O17" s="137">
        <v>0</v>
      </c>
      <c r="P17" s="137">
        <v>0</v>
      </c>
      <c r="Q17" s="137">
        <v>0</v>
      </c>
      <c r="R17" s="146">
        <f t="shared" si="12"/>
        <v>0</v>
      </c>
      <c r="S17" s="132">
        <v>0</v>
      </c>
      <c r="T17" s="155"/>
      <c r="U17" s="379"/>
      <c r="V17" s="380"/>
      <c r="W17" s="135"/>
      <c r="X17" s="310">
        <f>IF(T17="",0,VLOOKUP(T17,'Overview - Financial Statement'!$A$38:$B$52,2,FALSE))</f>
        <v>0</v>
      </c>
      <c r="Y17" s="246">
        <f t="shared" si="13"/>
        <v>0</v>
      </c>
      <c r="AA17" s="222">
        <f t="shared" si="1"/>
        <v>0</v>
      </c>
      <c r="AB17" s="10"/>
      <c r="AC17" s="340"/>
      <c r="AD17" s="354" t="s">
        <v>36</v>
      </c>
      <c r="AE17" s="352"/>
      <c r="AF17" s="381" t="str">
        <f t="shared" si="2"/>
        <v/>
      </c>
      <c r="AG17" s="355" t="str">
        <f t="shared" si="14"/>
        <v/>
      </c>
      <c r="AH17" s="381" t="str">
        <f t="shared" si="15"/>
        <v/>
      </c>
      <c r="AI17" s="353" t="str">
        <f t="shared" si="3"/>
        <v/>
      </c>
      <c r="AJ17" s="353" t="str">
        <f>IF(Q17&gt;0,(VLOOKUP(M17,ISO!$B$4:$C$42,2,FALSE)),"")</f>
        <v/>
      </c>
      <c r="AK17" s="353" t="str">
        <f t="shared" si="4"/>
        <v/>
      </c>
      <c r="AL17" s="353" t="str">
        <f>IF(P17&gt;0,(VLOOKUP(M17,ISO!$B$4:$D$42,3,FALSE)),"")</f>
        <v/>
      </c>
      <c r="AM17" s="354" t="str">
        <f t="shared" si="5"/>
        <v/>
      </c>
      <c r="AN17" s="352" t="str">
        <f t="shared" si="6"/>
        <v/>
      </c>
      <c r="AO17" s="397">
        <f t="shared" si="7"/>
        <v>0</v>
      </c>
      <c r="AP17" s="397">
        <f t="shared" si="16"/>
        <v>0</v>
      </c>
      <c r="AQ17" s="381" t="str">
        <f t="shared" si="8"/>
        <v>Not answered</v>
      </c>
      <c r="AR17" s="397">
        <f t="shared" si="17"/>
        <v>0</v>
      </c>
      <c r="AS17" s="397">
        <f t="shared" si="18"/>
        <v>0</v>
      </c>
      <c r="AT17" s="397">
        <f t="shared" si="9"/>
        <v>0</v>
      </c>
      <c r="AU17" s="358">
        <v>0</v>
      </c>
      <c r="AV17" s="397">
        <f t="shared" si="10"/>
        <v>0</v>
      </c>
      <c r="AW17" s="397">
        <f t="shared" si="19"/>
        <v>0</v>
      </c>
      <c r="AX17" s="356">
        <f t="shared" si="11"/>
        <v>0</v>
      </c>
    </row>
    <row r="18" spans="1:50" x14ac:dyDescent="0.25">
      <c r="A18" s="277">
        <v>5</v>
      </c>
      <c r="B18" s="138"/>
      <c r="C18" s="133"/>
      <c r="D18" s="133"/>
      <c r="E18" s="134"/>
      <c r="F18" s="388"/>
      <c r="G18" s="388"/>
      <c r="H18" s="133"/>
      <c r="I18" s="455">
        <v>0</v>
      </c>
      <c r="J18" s="133"/>
      <c r="K18" s="133"/>
      <c r="L18" s="133"/>
      <c r="M18" s="451"/>
      <c r="N18" s="361">
        <v>0</v>
      </c>
      <c r="O18" s="137">
        <v>0</v>
      </c>
      <c r="P18" s="137">
        <v>0</v>
      </c>
      <c r="Q18" s="137">
        <v>0</v>
      </c>
      <c r="R18" s="146">
        <f t="shared" si="12"/>
        <v>0</v>
      </c>
      <c r="S18" s="132">
        <v>0</v>
      </c>
      <c r="T18" s="155"/>
      <c r="U18" s="379"/>
      <c r="V18" s="380"/>
      <c r="W18" s="135"/>
      <c r="X18" s="310">
        <f>IF(T18="",0,VLOOKUP(T18,'Overview - Financial Statement'!$A$38:$B$52,2,FALSE))</f>
        <v>0</v>
      </c>
      <c r="Y18" s="246">
        <f t="shared" si="13"/>
        <v>0</v>
      </c>
      <c r="AA18" s="222">
        <f t="shared" si="1"/>
        <v>0</v>
      </c>
      <c r="AB18" s="10"/>
      <c r="AC18" s="340"/>
      <c r="AD18" s="354" t="s">
        <v>36</v>
      </c>
      <c r="AE18" s="352"/>
      <c r="AF18" s="381" t="str">
        <f t="shared" si="2"/>
        <v/>
      </c>
      <c r="AG18" s="355" t="str">
        <f t="shared" si="14"/>
        <v/>
      </c>
      <c r="AH18" s="381" t="str">
        <f t="shared" si="15"/>
        <v/>
      </c>
      <c r="AI18" s="353" t="str">
        <f t="shared" si="3"/>
        <v/>
      </c>
      <c r="AJ18" s="353" t="str">
        <f>IF(Q18&gt;0,(VLOOKUP(M18,ISO!$B$4:$C$42,2,FALSE)),"")</f>
        <v/>
      </c>
      <c r="AK18" s="353" t="str">
        <f t="shared" si="4"/>
        <v/>
      </c>
      <c r="AL18" s="353" t="str">
        <f>IF(P18&gt;0,(VLOOKUP(M18,ISO!$B$4:$D$42,3,FALSE)),"")</f>
        <v/>
      </c>
      <c r="AM18" s="354" t="str">
        <f t="shared" si="5"/>
        <v/>
      </c>
      <c r="AN18" s="352" t="str">
        <f t="shared" si="6"/>
        <v/>
      </c>
      <c r="AO18" s="397">
        <f t="shared" si="7"/>
        <v>0</v>
      </c>
      <c r="AP18" s="397">
        <f t="shared" si="16"/>
        <v>0</v>
      </c>
      <c r="AQ18" s="381" t="str">
        <f t="shared" si="8"/>
        <v>Not answered</v>
      </c>
      <c r="AR18" s="397">
        <f t="shared" si="17"/>
        <v>0</v>
      </c>
      <c r="AS18" s="397">
        <f t="shared" si="18"/>
        <v>0</v>
      </c>
      <c r="AT18" s="397">
        <f t="shared" si="9"/>
        <v>0</v>
      </c>
      <c r="AU18" s="358">
        <v>0</v>
      </c>
      <c r="AV18" s="397">
        <f t="shared" si="10"/>
        <v>0</v>
      </c>
      <c r="AW18" s="397">
        <f t="shared" si="19"/>
        <v>0</v>
      </c>
      <c r="AX18" s="356">
        <f t="shared" si="11"/>
        <v>0</v>
      </c>
    </row>
    <row r="19" spans="1:50" x14ac:dyDescent="0.25">
      <c r="A19" s="277">
        <v>6</v>
      </c>
      <c r="B19" s="138"/>
      <c r="C19" s="133"/>
      <c r="D19" s="133"/>
      <c r="E19" s="134"/>
      <c r="F19" s="388"/>
      <c r="G19" s="388"/>
      <c r="H19" s="133"/>
      <c r="I19" s="455">
        <v>0</v>
      </c>
      <c r="J19" s="133"/>
      <c r="K19" s="133"/>
      <c r="L19" s="133"/>
      <c r="M19" s="451"/>
      <c r="N19" s="361">
        <v>0</v>
      </c>
      <c r="O19" s="137">
        <v>0</v>
      </c>
      <c r="P19" s="137">
        <v>0</v>
      </c>
      <c r="Q19" s="137">
        <v>0</v>
      </c>
      <c r="R19" s="146">
        <f t="shared" si="12"/>
        <v>0</v>
      </c>
      <c r="S19" s="132">
        <v>0</v>
      </c>
      <c r="T19" s="155"/>
      <c r="U19" s="379"/>
      <c r="V19" s="380"/>
      <c r="W19" s="135"/>
      <c r="X19" s="310">
        <f>IF(T19="",0,VLOOKUP(T19,'Overview - Financial Statement'!$A$38:$B$52,2,FALSE))</f>
        <v>0</v>
      </c>
      <c r="Y19" s="246">
        <f t="shared" si="13"/>
        <v>0</v>
      </c>
      <c r="AA19" s="222">
        <f t="shared" si="1"/>
        <v>0</v>
      </c>
      <c r="AB19" s="10"/>
      <c r="AC19" s="340"/>
      <c r="AD19" s="354" t="s">
        <v>36</v>
      </c>
      <c r="AE19" s="352"/>
      <c r="AF19" s="381" t="str">
        <f t="shared" si="2"/>
        <v/>
      </c>
      <c r="AG19" s="355" t="str">
        <f t="shared" si="14"/>
        <v/>
      </c>
      <c r="AH19" s="381" t="str">
        <f t="shared" si="15"/>
        <v/>
      </c>
      <c r="AI19" s="353" t="str">
        <f t="shared" si="3"/>
        <v/>
      </c>
      <c r="AJ19" s="353" t="str">
        <f>IF(Q19&gt;0,(VLOOKUP(M19,ISO!$B$4:$C$42,2,FALSE)),"")</f>
        <v/>
      </c>
      <c r="AK19" s="353" t="str">
        <f t="shared" si="4"/>
        <v/>
      </c>
      <c r="AL19" s="353" t="str">
        <f>IF(P19&gt;0,(VLOOKUP(M19,ISO!$B$4:$D$42,3,FALSE)),"")</f>
        <v/>
      </c>
      <c r="AM19" s="354" t="str">
        <f t="shared" si="5"/>
        <v/>
      </c>
      <c r="AN19" s="352" t="str">
        <f t="shared" si="6"/>
        <v/>
      </c>
      <c r="AO19" s="397">
        <f t="shared" si="7"/>
        <v>0</v>
      </c>
      <c r="AP19" s="397">
        <f t="shared" si="16"/>
        <v>0</v>
      </c>
      <c r="AQ19" s="381" t="str">
        <f t="shared" si="8"/>
        <v>Not answered</v>
      </c>
      <c r="AR19" s="397">
        <f t="shared" si="17"/>
        <v>0</v>
      </c>
      <c r="AS19" s="397">
        <f t="shared" si="18"/>
        <v>0</v>
      </c>
      <c r="AT19" s="397">
        <f t="shared" si="9"/>
        <v>0</v>
      </c>
      <c r="AU19" s="358">
        <v>0</v>
      </c>
      <c r="AV19" s="397">
        <f t="shared" si="10"/>
        <v>0</v>
      </c>
      <c r="AW19" s="397">
        <f t="shared" si="19"/>
        <v>0</v>
      </c>
      <c r="AX19" s="356">
        <f t="shared" si="11"/>
        <v>0</v>
      </c>
    </row>
    <row r="20" spans="1:50" x14ac:dyDescent="0.25">
      <c r="A20" s="277">
        <v>7</v>
      </c>
      <c r="B20" s="138"/>
      <c r="C20" s="133"/>
      <c r="D20" s="133"/>
      <c r="E20" s="134"/>
      <c r="F20" s="388"/>
      <c r="G20" s="388"/>
      <c r="H20" s="133"/>
      <c r="I20" s="455">
        <v>0</v>
      </c>
      <c r="J20" s="133"/>
      <c r="K20" s="133"/>
      <c r="L20" s="133"/>
      <c r="M20" s="451"/>
      <c r="N20" s="361">
        <v>0</v>
      </c>
      <c r="O20" s="137">
        <v>0</v>
      </c>
      <c r="P20" s="137">
        <v>0</v>
      </c>
      <c r="Q20" s="137">
        <v>0</v>
      </c>
      <c r="R20" s="146">
        <f t="shared" si="12"/>
        <v>0</v>
      </c>
      <c r="S20" s="132">
        <v>0</v>
      </c>
      <c r="T20" s="155"/>
      <c r="U20" s="379"/>
      <c r="V20" s="380"/>
      <c r="W20" s="135"/>
      <c r="X20" s="310">
        <f>IF(T20="",0,VLOOKUP(T20,'Overview - Financial Statement'!$A$38:$B$52,2,FALSE))</f>
        <v>0</v>
      </c>
      <c r="Y20" s="246">
        <f t="shared" si="13"/>
        <v>0</v>
      </c>
      <c r="AA20" s="222">
        <f t="shared" si="1"/>
        <v>0</v>
      </c>
      <c r="AB20" s="10"/>
      <c r="AC20" s="340"/>
      <c r="AD20" s="354" t="s">
        <v>36</v>
      </c>
      <c r="AE20" s="352"/>
      <c r="AF20" s="381" t="str">
        <f t="shared" si="2"/>
        <v/>
      </c>
      <c r="AG20" s="355" t="str">
        <f t="shared" si="14"/>
        <v/>
      </c>
      <c r="AH20" s="381" t="str">
        <f t="shared" si="15"/>
        <v/>
      </c>
      <c r="AI20" s="353" t="str">
        <f t="shared" si="3"/>
        <v/>
      </c>
      <c r="AJ20" s="353" t="str">
        <f>IF(Q20&gt;0,(VLOOKUP(M20,ISO!$B$4:$C$42,2,FALSE)),"")</f>
        <v/>
      </c>
      <c r="AK20" s="353" t="str">
        <f t="shared" si="4"/>
        <v/>
      </c>
      <c r="AL20" s="353" t="str">
        <f>IF(P20&gt;0,(VLOOKUP(M20,ISO!$B$4:$D$42,3,FALSE)),"")</f>
        <v/>
      </c>
      <c r="AM20" s="354" t="str">
        <f t="shared" si="5"/>
        <v/>
      </c>
      <c r="AN20" s="352" t="str">
        <f t="shared" si="6"/>
        <v/>
      </c>
      <c r="AO20" s="397">
        <f t="shared" si="7"/>
        <v>0</v>
      </c>
      <c r="AP20" s="397">
        <f t="shared" si="16"/>
        <v>0</v>
      </c>
      <c r="AQ20" s="381" t="str">
        <f t="shared" si="8"/>
        <v>Not answered</v>
      </c>
      <c r="AR20" s="397">
        <f t="shared" si="17"/>
        <v>0</v>
      </c>
      <c r="AS20" s="397">
        <f t="shared" si="18"/>
        <v>0</v>
      </c>
      <c r="AT20" s="397">
        <f t="shared" si="9"/>
        <v>0</v>
      </c>
      <c r="AU20" s="358">
        <v>0</v>
      </c>
      <c r="AV20" s="397">
        <f t="shared" si="10"/>
        <v>0</v>
      </c>
      <c r="AW20" s="397">
        <f t="shared" si="19"/>
        <v>0</v>
      </c>
      <c r="AX20" s="356">
        <f t="shared" si="11"/>
        <v>0</v>
      </c>
    </row>
    <row r="21" spans="1:50" x14ac:dyDescent="0.25">
      <c r="A21" s="277">
        <v>8</v>
      </c>
      <c r="B21" s="138"/>
      <c r="C21" s="133"/>
      <c r="D21" s="133"/>
      <c r="E21" s="134"/>
      <c r="F21" s="388"/>
      <c r="G21" s="388"/>
      <c r="H21" s="133"/>
      <c r="I21" s="455">
        <v>0</v>
      </c>
      <c r="J21" s="133"/>
      <c r="K21" s="133"/>
      <c r="L21" s="133"/>
      <c r="M21" s="451"/>
      <c r="N21" s="361">
        <v>0</v>
      </c>
      <c r="O21" s="137">
        <v>0</v>
      </c>
      <c r="P21" s="137">
        <v>0</v>
      </c>
      <c r="Q21" s="137">
        <v>0</v>
      </c>
      <c r="R21" s="146">
        <f t="shared" si="12"/>
        <v>0</v>
      </c>
      <c r="S21" s="132">
        <v>0</v>
      </c>
      <c r="T21" s="155"/>
      <c r="U21" s="379"/>
      <c r="V21" s="380"/>
      <c r="W21" s="135"/>
      <c r="X21" s="310">
        <f>IF(T21="",0,VLOOKUP(T21,'Overview - Financial Statement'!$A$38:$B$52,2,FALSE))</f>
        <v>0</v>
      </c>
      <c r="Y21" s="246">
        <f t="shared" si="13"/>
        <v>0</v>
      </c>
      <c r="AA21" s="222">
        <f t="shared" si="1"/>
        <v>0</v>
      </c>
      <c r="AB21" s="10"/>
      <c r="AC21" s="340"/>
      <c r="AD21" s="354" t="s">
        <v>36</v>
      </c>
      <c r="AE21" s="352"/>
      <c r="AF21" s="381" t="str">
        <f t="shared" si="2"/>
        <v/>
      </c>
      <c r="AG21" s="355" t="str">
        <f t="shared" si="14"/>
        <v/>
      </c>
      <c r="AH21" s="381" t="str">
        <f t="shared" si="15"/>
        <v/>
      </c>
      <c r="AI21" s="353" t="str">
        <f t="shared" si="3"/>
        <v/>
      </c>
      <c r="AJ21" s="353" t="str">
        <f>IF(Q21&gt;0,(VLOOKUP(M21,ISO!$B$4:$C$42,2,FALSE)),"")</f>
        <v/>
      </c>
      <c r="AK21" s="353" t="str">
        <f t="shared" si="4"/>
        <v/>
      </c>
      <c r="AL21" s="353" t="str">
        <f>IF(P21&gt;0,(VLOOKUP(M21,ISO!$B$4:$D$42,3,FALSE)),"")</f>
        <v/>
      </c>
      <c r="AM21" s="354" t="str">
        <f t="shared" si="5"/>
        <v/>
      </c>
      <c r="AN21" s="352" t="str">
        <f t="shared" si="6"/>
        <v/>
      </c>
      <c r="AO21" s="397">
        <f t="shared" si="7"/>
        <v>0</v>
      </c>
      <c r="AP21" s="397">
        <f t="shared" si="16"/>
        <v>0</v>
      </c>
      <c r="AQ21" s="381" t="str">
        <f t="shared" si="8"/>
        <v>Not answered</v>
      </c>
      <c r="AR21" s="397">
        <f t="shared" si="17"/>
        <v>0</v>
      </c>
      <c r="AS21" s="397">
        <f t="shared" si="18"/>
        <v>0</v>
      </c>
      <c r="AT21" s="397">
        <f t="shared" si="9"/>
        <v>0</v>
      </c>
      <c r="AU21" s="358">
        <v>0</v>
      </c>
      <c r="AV21" s="397">
        <f t="shared" si="10"/>
        <v>0</v>
      </c>
      <c r="AW21" s="397">
        <f t="shared" si="19"/>
        <v>0</v>
      </c>
      <c r="AX21" s="356">
        <f t="shared" si="11"/>
        <v>0</v>
      </c>
    </row>
    <row r="22" spans="1:50" x14ac:dyDescent="0.25">
      <c r="A22" s="277">
        <v>9</v>
      </c>
      <c r="B22" s="138"/>
      <c r="C22" s="133"/>
      <c r="D22" s="133"/>
      <c r="E22" s="134"/>
      <c r="F22" s="388"/>
      <c r="G22" s="388"/>
      <c r="H22" s="133"/>
      <c r="I22" s="455">
        <v>0</v>
      </c>
      <c r="J22" s="133"/>
      <c r="K22" s="133"/>
      <c r="L22" s="133"/>
      <c r="M22" s="451"/>
      <c r="N22" s="361">
        <v>0</v>
      </c>
      <c r="O22" s="137">
        <v>0</v>
      </c>
      <c r="P22" s="137">
        <v>0</v>
      </c>
      <c r="Q22" s="137">
        <v>0</v>
      </c>
      <c r="R22" s="146">
        <f t="shared" si="12"/>
        <v>0</v>
      </c>
      <c r="S22" s="132">
        <v>0</v>
      </c>
      <c r="T22" s="155"/>
      <c r="U22" s="379"/>
      <c r="V22" s="380"/>
      <c r="W22" s="135"/>
      <c r="X22" s="310">
        <f>IF(T22="",0,VLOOKUP(T22,'Overview - Financial Statement'!$A$38:$B$52,2,FALSE))</f>
        <v>0</v>
      </c>
      <c r="Y22" s="246">
        <f t="shared" si="13"/>
        <v>0</v>
      </c>
      <c r="AA22" s="222">
        <f t="shared" si="1"/>
        <v>0</v>
      </c>
      <c r="AB22" s="10"/>
      <c r="AC22" s="340"/>
      <c r="AD22" s="354" t="s">
        <v>36</v>
      </c>
      <c r="AE22" s="352"/>
      <c r="AF22" s="381" t="str">
        <f t="shared" si="2"/>
        <v/>
      </c>
      <c r="AG22" s="355" t="str">
        <f t="shared" si="14"/>
        <v/>
      </c>
      <c r="AH22" s="381" t="str">
        <f t="shared" si="15"/>
        <v/>
      </c>
      <c r="AI22" s="353" t="str">
        <f t="shared" si="3"/>
        <v/>
      </c>
      <c r="AJ22" s="353" t="str">
        <f>IF(Q22&gt;0,(VLOOKUP(M22,ISO!$B$4:$C$42,2,FALSE)),"")</f>
        <v/>
      </c>
      <c r="AK22" s="353" t="str">
        <f t="shared" si="4"/>
        <v/>
      </c>
      <c r="AL22" s="353" t="str">
        <f>IF(P22&gt;0,(VLOOKUP(M22,ISO!$B$4:$D$42,3,FALSE)),"")</f>
        <v/>
      </c>
      <c r="AM22" s="354" t="str">
        <f t="shared" si="5"/>
        <v/>
      </c>
      <c r="AN22" s="352" t="str">
        <f t="shared" si="6"/>
        <v/>
      </c>
      <c r="AO22" s="397">
        <f t="shared" si="7"/>
        <v>0</v>
      </c>
      <c r="AP22" s="397">
        <f t="shared" si="16"/>
        <v>0</v>
      </c>
      <c r="AQ22" s="381" t="str">
        <f t="shared" si="8"/>
        <v>Not answered</v>
      </c>
      <c r="AR22" s="397">
        <f t="shared" si="17"/>
        <v>0</v>
      </c>
      <c r="AS22" s="397">
        <f t="shared" si="18"/>
        <v>0</v>
      </c>
      <c r="AT22" s="397">
        <f t="shared" si="9"/>
        <v>0</v>
      </c>
      <c r="AU22" s="358">
        <v>0</v>
      </c>
      <c r="AV22" s="397">
        <f t="shared" si="10"/>
        <v>0</v>
      </c>
      <c r="AW22" s="397">
        <f t="shared" si="19"/>
        <v>0</v>
      </c>
      <c r="AX22" s="356">
        <f t="shared" si="11"/>
        <v>0</v>
      </c>
    </row>
    <row r="23" spans="1:50" x14ac:dyDescent="0.25">
      <c r="A23" s="277">
        <v>10</v>
      </c>
      <c r="B23" s="138"/>
      <c r="C23" s="133"/>
      <c r="D23" s="133"/>
      <c r="E23" s="134"/>
      <c r="F23" s="388"/>
      <c r="G23" s="388"/>
      <c r="H23" s="133"/>
      <c r="I23" s="455">
        <v>0</v>
      </c>
      <c r="J23" s="133"/>
      <c r="K23" s="133"/>
      <c r="L23" s="133"/>
      <c r="M23" s="451"/>
      <c r="N23" s="361">
        <v>0</v>
      </c>
      <c r="O23" s="137">
        <v>0</v>
      </c>
      <c r="P23" s="137">
        <v>0</v>
      </c>
      <c r="Q23" s="137">
        <v>0</v>
      </c>
      <c r="R23" s="146">
        <f t="shared" si="12"/>
        <v>0</v>
      </c>
      <c r="S23" s="132">
        <v>0</v>
      </c>
      <c r="T23" s="155"/>
      <c r="U23" s="379"/>
      <c r="V23" s="380"/>
      <c r="W23" s="135"/>
      <c r="X23" s="310">
        <f>IF(T23="",0,VLOOKUP(T23,'Overview - Financial Statement'!$A$38:$B$52,2,FALSE))</f>
        <v>0</v>
      </c>
      <c r="Y23" s="246">
        <f t="shared" si="13"/>
        <v>0</v>
      </c>
      <c r="AA23" s="222">
        <f t="shared" si="1"/>
        <v>0</v>
      </c>
      <c r="AB23" s="10"/>
      <c r="AC23" s="340"/>
      <c r="AD23" s="354" t="s">
        <v>36</v>
      </c>
      <c r="AE23" s="352"/>
      <c r="AF23" s="381" t="str">
        <f t="shared" si="2"/>
        <v/>
      </c>
      <c r="AG23" s="355" t="str">
        <f t="shared" si="14"/>
        <v/>
      </c>
      <c r="AH23" s="381" t="str">
        <f t="shared" si="15"/>
        <v/>
      </c>
      <c r="AI23" s="353" t="str">
        <f t="shared" si="3"/>
        <v/>
      </c>
      <c r="AJ23" s="353" t="str">
        <f>IF(Q23&gt;0,(VLOOKUP(M23,ISO!$B$4:$C$42,2,FALSE)),"")</f>
        <v/>
      </c>
      <c r="AK23" s="353" t="str">
        <f t="shared" si="4"/>
        <v/>
      </c>
      <c r="AL23" s="353" t="str">
        <f>IF(P23&gt;0,(VLOOKUP(M23,ISO!$B$4:$D$42,3,FALSE)),"")</f>
        <v/>
      </c>
      <c r="AM23" s="354" t="str">
        <f t="shared" si="5"/>
        <v/>
      </c>
      <c r="AN23" s="352" t="str">
        <f t="shared" si="6"/>
        <v/>
      </c>
      <c r="AO23" s="397">
        <f t="shared" si="7"/>
        <v>0</v>
      </c>
      <c r="AP23" s="397">
        <f t="shared" si="16"/>
        <v>0</v>
      </c>
      <c r="AQ23" s="381" t="str">
        <f t="shared" si="8"/>
        <v>Not answered</v>
      </c>
      <c r="AR23" s="397">
        <f t="shared" si="17"/>
        <v>0</v>
      </c>
      <c r="AS23" s="397">
        <f t="shared" si="18"/>
        <v>0</v>
      </c>
      <c r="AT23" s="397">
        <f t="shared" si="9"/>
        <v>0</v>
      </c>
      <c r="AU23" s="358">
        <v>0</v>
      </c>
      <c r="AV23" s="397">
        <f t="shared" si="10"/>
        <v>0</v>
      </c>
      <c r="AW23" s="397">
        <f t="shared" si="19"/>
        <v>0</v>
      </c>
      <c r="AX23" s="356">
        <f t="shared" si="11"/>
        <v>0</v>
      </c>
    </row>
    <row r="24" spans="1:50" x14ac:dyDescent="0.25">
      <c r="A24" s="277">
        <v>11</v>
      </c>
      <c r="B24" s="138"/>
      <c r="C24" s="133"/>
      <c r="D24" s="133"/>
      <c r="E24" s="134"/>
      <c r="F24" s="388"/>
      <c r="G24" s="388"/>
      <c r="H24" s="133"/>
      <c r="I24" s="455">
        <v>0</v>
      </c>
      <c r="J24" s="133"/>
      <c r="K24" s="133"/>
      <c r="L24" s="133"/>
      <c r="M24" s="451"/>
      <c r="N24" s="361">
        <v>0</v>
      </c>
      <c r="O24" s="137">
        <v>0</v>
      </c>
      <c r="P24" s="137">
        <v>0</v>
      </c>
      <c r="Q24" s="137">
        <v>0</v>
      </c>
      <c r="R24" s="146">
        <f t="shared" si="12"/>
        <v>0</v>
      </c>
      <c r="S24" s="132">
        <v>0</v>
      </c>
      <c r="T24" s="155"/>
      <c r="U24" s="379"/>
      <c r="V24" s="380"/>
      <c r="W24" s="135"/>
      <c r="X24" s="310">
        <f>IF(T24="",0,VLOOKUP(T24,'Overview - Financial Statement'!$A$38:$B$52,2,FALSE))</f>
        <v>0</v>
      </c>
      <c r="Y24" s="246">
        <f t="shared" si="13"/>
        <v>0</v>
      </c>
      <c r="AA24" s="222">
        <f t="shared" si="1"/>
        <v>0</v>
      </c>
      <c r="AB24" s="10"/>
      <c r="AC24" s="340"/>
      <c r="AD24" s="354" t="s">
        <v>36</v>
      </c>
      <c r="AE24" s="352"/>
      <c r="AF24" s="381" t="str">
        <f t="shared" si="2"/>
        <v/>
      </c>
      <c r="AG24" s="355" t="str">
        <f t="shared" si="14"/>
        <v/>
      </c>
      <c r="AH24" s="381" t="str">
        <f t="shared" si="15"/>
        <v/>
      </c>
      <c r="AI24" s="353" t="str">
        <f t="shared" si="3"/>
        <v/>
      </c>
      <c r="AJ24" s="353" t="str">
        <f>IF(Q24&gt;0,(VLOOKUP(M24,ISO!$B$4:$C$42,2,FALSE)),"")</f>
        <v/>
      </c>
      <c r="AK24" s="353" t="str">
        <f t="shared" si="4"/>
        <v/>
      </c>
      <c r="AL24" s="353" t="str">
        <f>IF(P24&gt;0,(VLOOKUP(M24,ISO!$B$4:$D$42,3,FALSE)),"")</f>
        <v/>
      </c>
      <c r="AM24" s="354" t="str">
        <f t="shared" si="5"/>
        <v/>
      </c>
      <c r="AN24" s="352" t="str">
        <f t="shared" si="6"/>
        <v/>
      </c>
      <c r="AO24" s="397">
        <f t="shared" si="7"/>
        <v>0</v>
      </c>
      <c r="AP24" s="397">
        <f t="shared" si="16"/>
        <v>0</v>
      </c>
      <c r="AQ24" s="381" t="str">
        <f t="shared" si="8"/>
        <v>Not answered</v>
      </c>
      <c r="AR24" s="397">
        <f t="shared" si="17"/>
        <v>0</v>
      </c>
      <c r="AS24" s="397">
        <f t="shared" si="18"/>
        <v>0</v>
      </c>
      <c r="AT24" s="397">
        <f t="shared" si="9"/>
        <v>0</v>
      </c>
      <c r="AU24" s="358">
        <v>0</v>
      </c>
      <c r="AV24" s="397">
        <f t="shared" si="10"/>
        <v>0</v>
      </c>
      <c r="AW24" s="397">
        <f t="shared" si="19"/>
        <v>0</v>
      </c>
      <c r="AX24" s="356">
        <f t="shared" si="11"/>
        <v>0</v>
      </c>
    </row>
    <row r="25" spans="1:50" x14ac:dyDescent="0.25">
      <c r="A25" s="277">
        <v>12</v>
      </c>
      <c r="B25" s="138"/>
      <c r="C25" s="133"/>
      <c r="D25" s="133"/>
      <c r="E25" s="134"/>
      <c r="F25" s="388"/>
      <c r="G25" s="388"/>
      <c r="H25" s="133"/>
      <c r="I25" s="455">
        <v>0</v>
      </c>
      <c r="J25" s="133"/>
      <c r="K25" s="133"/>
      <c r="L25" s="133"/>
      <c r="M25" s="451"/>
      <c r="N25" s="361">
        <v>0</v>
      </c>
      <c r="O25" s="137">
        <v>0</v>
      </c>
      <c r="P25" s="137">
        <v>0</v>
      </c>
      <c r="Q25" s="137">
        <v>0</v>
      </c>
      <c r="R25" s="146">
        <f t="shared" si="12"/>
        <v>0</v>
      </c>
      <c r="S25" s="132">
        <v>0</v>
      </c>
      <c r="T25" s="155"/>
      <c r="U25" s="379"/>
      <c r="V25" s="380"/>
      <c r="W25" s="135"/>
      <c r="X25" s="310">
        <f>IF(T25="",0,VLOOKUP(T25,'Overview - Financial Statement'!$A$38:$B$52,2,FALSE))</f>
        <v>0</v>
      </c>
      <c r="Y25" s="246">
        <f t="shared" si="13"/>
        <v>0</v>
      </c>
      <c r="AA25" s="222">
        <f t="shared" si="1"/>
        <v>0</v>
      </c>
      <c r="AB25" s="10"/>
      <c r="AC25" s="340"/>
      <c r="AD25" s="354" t="s">
        <v>36</v>
      </c>
      <c r="AE25" s="352"/>
      <c r="AF25" s="381" t="str">
        <f t="shared" si="2"/>
        <v/>
      </c>
      <c r="AG25" s="355" t="str">
        <f t="shared" si="14"/>
        <v/>
      </c>
      <c r="AH25" s="381" t="str">
        <f t="shared" si="15"/>
        <v/>
      </c>
      <c r="AI25" s="353" t="str">
        <f t="shared" si="3"/>
        <v/>
      </c>
      <c r="AJ25" s="353" t="str">
        <f>IF(Q25&gt;0,(VLOOKUP(M25,ISO!$B$4:$C$42,2,FALSE)),"")</f>
        <v/>
      </c>
      <c r="AK25" s="353" t="str">
        <f t="shared" si="4"/>
        <v/>
      </c>
      <c r="AL25" s="353" t="str">
        <f>IF(P25&gt;0,(VLOOKUP(M25,ISO!$B$4:$D$42,3,FALSE)),"")</f>
        <v/>
      </c>
      <c r="AM25" s="354" t="str">
        <f t="shared" si="5"/>
        <v/>
      </c>
      <c r="AN25" s="352" t="str">
        <f t="shared" si="6"/>
        <v/>
      </c>
      <c r="AO25" s="397">
        <f t="shared" si="7"/>
        <v>0</v>
      </c>
      <c r="AP25" s="397">
        <f t="shared" si="16"/>
        <v>0</v>
      </c>
      <c r="AQ25" s="381" t="str">
        <f t="shared" si="8"/>
        <v>Not answered</v>
      </c>
      <c r="AR25" s="397">
        <f t="shared" si="17"/>
        <v>0</v>
      </c>
      <c r="AS25" s="397">
        <f t="shared" si="18"/>
        <v>0</v>
      </c>
      <c r="AT25" s="397">
        <f t="shared" si="9"/>
        <v>0</v>
      </c>
      <c r="AU25" s="358">
        <v>0</v>
      </c>
      <c r="AV25" s="397">
        <f t="shared" si="10"/>
        <v>0</v>
      </c>
      <c r="AW25" s="397">
        <f t="shared" si="19"/>
        <v>0</v>
      </c>
      <c r="AX25" s="356">
        <f t="shared" si="11"/>
        <v>0</v>
      </c>
    </row>
    <row r="26" spans="1:50" x14ac:dyDescent="0.25">
      <c r="A26" s="277">
        <v>13</v>
      </c>
      <c r="B26" s="138"/>
      <c r="C26" s="133"/>
      <c r="D26" s="133"/>
      <c r="E26" s="134"/>
      <c r="F26" s="388"/>
      <c r="G26" s="388"/>
      <c r="H26" s="133"/>
      <c r="I26" s="455">
        <v>0</v>
      </c>
      <c r="J26" s="133"/>
      <c r="K26" s="133"/>
      <c r="L26" s="133"/>
      <c r="M26" s="451"/>
      <c r="N26" s="361">
        <v>0</v>
      </c>
      <c r="O26" s="137">
        <v>0</v>
      </c>
      <c r="P26" s="137">
        <v>0</v>
      </c>
      <c r="Q26" s="137">
        <v>0</v>
      </c>
      <c r="R26" s="146">
        <f t="shared" si="12"/>
        <v>0</v>
      </c>
      <c r="S26" s="132">
        <v>0</v>
      </c>
      <c r="T26" s="155"/>
      <c r="U26" s="379"/>
      <c r="V26" s="380"/>
      <c r="W26" s="135"/>
      <c r="X26" s="310">
        <f>IF(T26="",0,VLOOKUP(T26,'Overview - Financial Statement'!$A$38:$B$52,2,FALSE))</f>
        <v>0</v>
      </c>
      <c r="Y26" s="246">
        <f t="shared" si="13"/>
        <v>0</v>
      </c>
      <c r="AA26" s="222">
        <f t="shared" si="1"/>
        <v>0</v>
      </c>
      <c r="AB26" s="10"/>
      <c r="AC26" s="340"/>
      <c r="AD26" s="354" t="s">
        <v>36</v>
      </c>
      <c r="AE26" s="352"/>
      <c r="AF26" s="381" t="str">
        <f t="shared" si="2"/>
        <v/>
      </c>
      <c r="AG26" s="355" t="str">
        <f t="shared" si="14"/>
        <v/>
      </c>
      <c r="AH26" s="381" t="str">
        <f t="shared" si="15"/>
        <v/>
      </c>
      <c r="AI26" s="353" t="str">
        <f t="shared" si="3"/>
        <v/>
      </c>
      <c r="AJ26" s="353" t="str">
        <f>IF(Q26&gt;0,(VLOOKUP(M26,ISO!$B$4:$C$42,2,FALSE)),"")</f>
        <v/>
      </c>
      <c r="AK26" s="353" t="str">
        <f t="shared" si="4"/>
        <v/>
      </c>
      <c r="AL26" s="353" t="str">
        <f>IF(P26&gt;0,(VLOOKUP(M26,ISO!$B$4:$D$42,3,FALSE)),"")</f>
        <v/>
      </c>
      <c r="AM26" s="354" t="str">
        <f t="shared" si="5"/>
        <v/>
      </c>
      <c r="AN26" s="352" t="str">
        <f t="shared" si="6"/>
        <v/>
      </c>
      <c r="AO26" s="397">
        <f t="shared" si="7"/>
        <v>0</v>
      </c>
      <c r="AP26" s="397">
        <f t="shared" si="16"/>
        <v>0</v>
      </c>
      <c r="AQ26" s="381" t="str">
        <f t="shared" si="8"/>
        <v>Not answered</v>
      </c>
      <c r="AR26" s="397">
        <f t="shared" si="17"/>
        <v>0</v>
      </c>
      <c r="AS26" s="397">
        <f t="shared" si="18"/>
        <v>0</v>
      </c>
      <c r="AT26" s="397">
        <f t="shared" si="9"/>
        <v>0</v>
      </c>
      <c r="AU26" s="358">
        <v>0</v>
      </c>
      <c r="AV26" s="397">
        <f t="shared" si="10"/>
        <v>0</v>
      </c>
      <c r="AW26" s="397">
        <f t="shared" si="19"/>
        <v>0</v>
      </c>
      <c r="AX26" s="356">
        <f t="shared" si="11"/>
        <v>0</v>
      </c>
    </row>
    <row r="27" spans="1:50" x14ac:dyDescent="0.25">
      <c r="A27" s="277">
        <v>14</v>
      </c>
      <c r="B27" s="138"/>
      <c r="C27" s="133"/>
      <c r="D27" s="133"/>
      <c r="E27" s="134"/>
      <c r="F27" s="388"/>
      <c r="G27" s="388"/>
      <c r="H27" s="133"/>
      <c r="I27" s="455">
        <v>0</v>
      </c>
      <c r="J27" s="133"/>
      <c r="K27" s="133"/>
      <c r="L27" s="133"/>
      <c r="M27" s="451"/>
      <c r="N27" s="361">
        <v>0</v>
      </c>
      <c r="O27" s="137">
        <v>0</v>
      </c>
      <c r="P27" s="137">
        <v>0</v>
      </c>
      <c r="Q27" s="137">
        <v>0</v>
      </c>
      <c r="R27" s="146">
        <f t="shared" si="12"/>
        <v>0</v>
      </c>
      <c r="S27" s="132">
        <v>0</v>
      </c>
      <c r="T27" s="155"/>
      <c r="U27" s="379"/>
      <c r="V27" s="380"/>
      <c r="W27" s="135"/>
      <c r="X27" s="310">
        <f>IF(T27="",0,VLOOKUP(T27,'Overview - Financial Statement'!$A$38:$B$52,2,FALSE))</f>
        <v>0</v>
      </c>
      <c r="Y27" s="246">
        <f t="shared" si="13"/>
        <v>0</v>
      </c>
      <c r="AA27" s="222">
        <f t="shared" si="1"/>
        <v>0</v>
      </c>
      <c r="AB27" s="10"/>
      <c r="AC27" s="340"/>
      <c r="AD27" s="354" t="s">
        <v>36</v>
      </c>
      <c r="AE27" s="352"/>
      <c r="AF27" s="381" t="str">
        <f t="shared" si="2"/>
        <v/>
      </c>
      <c r="AG27" s="355" t="str">
        <f t="shared" si="14"/>
        <v/>
      </c>
      <c r="AH27" s="381" t="str">
        <f t="shared" si="15"/>
        <v/>
      </c>
      <c r="AI27" s="353" t="str">
        <f t="shared" si="3"/>
        <v/>
      </c>
      <c r="AJ27" s="353" t="str">
        <f>IF(Q27&gt;0,(VLOOKUP(M27,ISO!$B$4:$C$42,2,FALSE)),"")</f>
        <v/>
      </c>
      <c r="AK27" s="353" t="str">
        <f t="shared" si="4"/>
        <v/>
      </c>
      <c r="AL27" s="353" t="str">
        <f>IF(P27&gt;0,(VLOOKUP(M27,ISO!$B$4:$D$42,3,FALSE)),"")</f>
        <v/>
      </c>
      <c r="AM27" s="354" t="str">
        <f t="shared" si="5"/>
        <v/>
      </c>
      <c r="AN27" s="352" t="str">
        <f t="shared" si="6"/>
        <v/>
      </c>
      <c r="AO27" s="397">
        <f t="shared" si="7"/>
        <v>0</v>
      </c>
      <c r="AP27" s="397">
        <f t="shared" si="16"/>
        <v>0</v>
      </c>
      <c r="AQ27" s="381" t="str">
        <f t="shared" si="8"/>
        <v>Not answered</v>
      </c>
      <c r="AR27" s="397">
        <f t="shared" si="17"/>
        <v>0</v>
      </c>
      <c r="AS27" s="397">
        <f t="shared" si="18"/>
        <v>0</v>
      </c>
      <c r="AT27" s="397">
        <f t="shared" si="9"/>
        <v>0</v>
      </c>
      <c r="AU27" s="358">
        <v>0</v>
      </c>
      <c r="AV27" s="397">
        <f t="shared" si="10"/>
        <v>0</v>
      </c>
      <c r="AW27" s="397">
        <f t="shared" si="19"/>
        <v>0</v>
      </c>
      <c r="AX27" s="356">
        <f t="shared" si="11"/>
        <v>0</v>
      </c>
    </row>
    <row r="28" spans="1:50" x14ac:dyDescent="0.25">
      <c r="A28" s="277">
        <v>15</v>
      </c>
      <c r="B28" s="138"/>
      <c r="C28" s="133"/>
      <c r="D28" s="133"/>
      <c r="E28" s="134"/>
      <c r="F28" s="388"/>
      <c r="G28" s="388"/>
      <c r="H28" s="133"/>
      <c r="I28" s="455">
        <v>0</v>
      </c>
      <c r="J28" s="133"/>
      <c r="K28" s="133"/>
      <c r="L28" s="133"/>
      <c r="M28" s="451"/>
      <c r="N28" s="361">
        <v>0</v>
      </c>
      <c r="O28" s="137">
        <v>0</v>
      </c>
      <c r="P28" s="137">
        <v>0</v>
      </c>
      <c r="Q28" s="137">
        <v>0</v>
      </c>
      <c r="R28" s="146">
        <f t="shared" si="12"/>
        <v>0</v>
      </c>
      <c r="S28" s="132">
        <v>0</v>
      </c>
      <c r="T28" s="155"/>
      <c r="U28" s="379"/>
      <c r="V28" s="380"/>
      <c r="W28" s="135"/>
      <c r="X28" s="310">
        <f>IF(T28="",0,VLOOKUP(T28,'Overview - Financial Statement'!$A$38:$B$52,2,FALSE))</f>
        <v>0</v>
      </c>
      <c r="Y28" s="246">
        <f t="shared" si="13"/>
        <v>0</v>
      </c>
      <c r="AA28" s="222">
        <f t="shared" si="1"/>
        <v>0</v>
      </c>
      <c r="AB28" s="10"/>
      <c r="AC28" s="340"/>
      <c r="AD28" s="354" t="s">
        <v>36</v>
      </c>
      <c r="AE28" s="352"/>
      <c r="AF28" s="381" t="str">
        <f t="shared" si="2"/>
        <v/>
      </c>
      <c r="AG28" s="355" t="str">
        <f t="shared" si="14"/>
        <v/>
      </c>
      <c r="AH28" s="381" t="str">
        <f t="shared" si="15"/>
        <v/>
      </c>
      <c r="AI28" s="353" t="str">
        <f t="shared" si="3"/>
        <v/>
      </c>
      <c r="AJ28" s="353" t="str">
        <f>IF(Q28&gt;0,(VLOOKUP(M28,ISO!$B$4:$C$42,2,FALSE)),"")</f>
        <v/>
      </c>
      <c r="AK28" s="353" t="str">
        <f t="shared" si="4"/>
        <v/>
      </c>
      <c r="AL28" s="353" t="str">
        <f>IF(P28&gt;0,(VLOOKUP(M28,ISO!$B$4:$D$42,3,FALSE)),"")</f>
        <v/>
      </c>
      <c r="AM28" s="354" t="str">
        <f t="shared" si="5"/>
        <v/>
      </c>
      <c r="AN28" s="352" t="str">
        <f t="shared" si="6"/>
        <v/>
      </c>
      <c r="AO28" s="397">
        <f t="shared" si="7"/>
        <v>0</v>
      </c>
      <c r="AP28" s="397">
        <f t="shared" si="16"/>
        <v>0</v>
      </c>
      <c r="AQ28" s="381" t="str">
        <f t="shared" si="8"/>
        <v>Not answered</v>
      </c>
      <c r="AR28" s="397">
        <f t="shared" si="17"/>
        <v>0</v>
      </c>
      <c r="AS28" s="397">
        <f t="shared" si="18"/>
        <v>0</v>
      </c>
      <c r="AT28" s="397">
        <f t="shared" si="9"/>
        <v>0</v>
      </c>
      <c r="AU28" s="358">
        <v>0</v>
      </c>
      <c r="AV28" s="397">
        <f t="shared" si="10"/>
        <v>0</v>
      </c>
      <c r="AW28" s="397">
        <f t="shared" si="19"/>
        <v>0</v>
      </c>
      <c r="AX28" s="356">
        <f t="shared" si="11"/>
        <v>0</v>
      </c>
    </row>
    <row r="29" spans="1:50" x14ac:dyDescent="0.25">
      <c r="A29" s="277">
        <v>16</v>
      </c>
      <c r="B29" s="138"/>
      <c r="C29" s="133"/>
      <c r="D29" s="133"/>
      <c r="E29" s="134"/>
      <c r="F29" s="388"/>
      <c r="G29" s="388"/>
      <c r="H29" s="133"/>
      <c r="I29" s="455">
        <v>0</v>
      </c>
      <c r="J29" s="133"/>
      <c r="K29" s="133"/>
      <c r="L29" s="133"/>
      <c r="M29" s="451"/>
      <c r="N29" s="361">
        <v>0</v>
      </c>
      <c r="O29" s="137">
        <v>0</v>
      </c>
      <c r="P29" s="137">
        <v>0</v>
      </c>
      <c r="Q29" s="137">
        <v>0</v>
      </c>
      <c r="R29" s="146">
        <f t="shared" si="12"/>
        <v>0</v>
      </c>
      <c r="S29" s="132">
        <v>0</v>
      </c>
      <c r="T29" s="155"/>
      <c r="U29" s="379"/>
      <c r="V29" s="380"/>
      <c r="W29" s="135"/>
      <c r="X29" s="310">
        <f>IF(T29="",0,VLOOKUP(T29,'Overview - Financial Statement'!$A$38:$B$52,2,FALSE))</f>
        <v>0</v>
      </c>
      <c r="Y29" s="246">
        <f t="shared" si="13"/>
        <v>0</v>
      </c>
      <c r="AA29" s="222">
        <f t="shared" si="1"/>
        <v>0</v>
      </c>
      <c r="AB29" s="339"/>
      <c r="AC29" s="340"/>
      <c r="AD29" s="354" t="s">
        <v>36</v>
      </c>
      <c r="AE29" s="352"/>
      <c r="AF29" s="381" t="str">
        <f t="shared" si="2"/>
        <v/>
      </c>
      <c r="AG29" s="355" t="str">
        <f t="shared" si="14"/>
        <v/>
      </c>
      <c r="AH29" s="381" t="str">
        <f t="shared" si="15"/>
        <v/>
      </c>
      <c r="AI29" s="353" t="str">
        <f t="shared" si="3"/>
        <v/>
      </c>
      <c r="AJ29" s="353" t="str">
        <f>IF(Q29&gt;0,(VLOOKUP(M29,ISO!$B$4:$C$42,2,FALSE)),"")</f>
        <v/>
      </c>
      <c r="AK29" s="353" t="str">
        <f t="shared" si="4"/>
        <v/>
      </c>
      <c r="AL29" s="353" t="str">
        <f>IF(P29&gt;0,(VLOOKUP(M29,ISO!$B$4:$D$42,3,FALSE)),"")</f>
        <v/>
      </c>
      <c r="AM29" s="354" t="str">
        <f t="shared" si="5"/>
        <v/>
      </c>
      <c r="AN29" s="352" t="str">
        <f t="shared" si="6"/>
        <v/>
      </c>
      <c r="AO29" s="397">
        <f t="shared" si="7"/>
        <v>0</v>
      </c>
      <c r="AP29" s="397">
        <f t="shared" si="16"/>
        <v>0</v>
      </c>
      <c r="AQ29" s="381" t="str">
        <f t="shared" si="8"/>
        <v>Not answered</v>
      </c>
      <c r="AR29" s="397">
        <f t="shared" si="17"/>
        <v>0</v>
      </c>
      <c r="AS29" s="397">
        <f t="shared" si="18"/>
        <v>0</v>
      </c>
      <c r="AT29" s="397">
        <f t="shared" si="9"/>
        <v>0</v>
      </c>
      <c r="AU29" s="358">
        <v>0</v>
      </c>
      <c r="AV29" s="397">
        <f t="shared" si="10"/>
        <v>0</v>
      </c>
      <c r="AW29" s="397">
        <f t="shared" si="19"/>
        <v>0</v>
      </c>
      <c r="AX29" s="356">
        <f t="shared" si="11"/>
        <v>0</v>
      </c>
    </row>
    <row r="30" spans="1:50" x14ac:dyDescent="0.25">
      <c r="A30" s="277">
        <v>17</v>
      </c>
      <c r="B30" s="138"/>
      <c r="C30" s="133"/>
      <c r="D30" s="133"/>
      <c r="E30" s="134"/>
      <c r="F30" s="388"/>
      <c r="G30" s="388"/>
      <c r="H30" s="133"/>
      <c r="I30" s="455">
        <v>0</v>
      </c>
      <c r="J30" s="133"/>
      <c r="K30" s="133"/>
      <c r="L30" s="133"/>
      <c r="M30" s="451"/>
      <c r="N30" s="361">
        <v>0</v>
      </c>
      <c r="O30" s="137">
        <v>0</v>
      </c>
      <c r="P30" s="137">
        <v>0</v>
      </c>
      <c r="Q30" s="137">
        <v>0</v>
      </c>
      <c r="R30" s="146">
        <f t="shared" si="12"/>
        <v>0</v>
      </c>
      <c r="S30" s="132">
        <v>0</v>
      </c>
      <c r="T30" s="155"/>
      <c r="U30" s="379"/>
      <c r="V30" s="380"/>
      <c r="W30" s="135"/>
      <c r="X30" s="310">
        <f>IF(T30="",0,VLOOKUP(T30,'Overview - Financial Statement'!$A$38:$B$52,2,FALSE))</f>
        <v>0</v>
      </c>
      <c r="Y30" s="246">
        <f t="shared" si="13"/>
        <v>0</v>
      </c>
      <c r="AA30" s="222">
        <f t="shared" si="1"/>
        <v>0</v>
      </c>
      <c r="AB30" s="338"/>
      <c r="AC30" s="340"/>
      <c r="AD30" s="354" t="s">
        <v>36</v>
      </c>
      <c r="AE30" s="352"/>
      <c r="AF30" s="381" t="str">
        <f t="shared" si="2"/>
        <v/>
      </c>
      <c r="AG30" s="355" t="str">
        <f t="shared" si="14"/>
        <v/>
      </c>
      <c r="AH30" s="381" t="str">
        <f t="shared" si="15"/>
        <v/>
      </c>
      <c r="AI30" s="353" t="str">
        <f t="shared" si="3"/>
        <v/>
      </c>
      <c r="AJ30" s="353" t="str">
        <f>IF(Q30&gt;0,(VLOOKUP(M30,ISO!$B$4:$C$42,2,FALSE)),"")</f>
        <v/>
      </c>
      <c r="AK30" s="353" t="str">
        <f t="shared" si="4"/>
        <v/>
      </c>
      <c r="AL30" s="353" t="str">
        <f>IF(P30&gt;0,(VLOOKUP(M30,ISO!$B$4:$D$42,3,FALSE)),"")</f>
        <v/>
      </c>
      <c r="AM30" s="354" t="str">
        <f t="shared" si="5"/>
        <v/>
      </c>
      <c r="AN30" s="352" t="str">
        <f t="shared" si="6"/>
        <v/>
      </c>
      <c r="AO30" s="397">
        <f t="shared" si="7"/>
        <v>0</v>
      </c>
      <c r="AP30" s="397">
        <f t="shared" si="16"/>
        <v>0</v>
      </c>
      <c r="AQ30" s="381" t="str">
        <f t="shared" si="8"/>
        <v>Not answered</v>
      </c>
      <c r="AR30" s="397">
        <f t="shared" si="17"/>
        <v>0</v>
      </c>
      <c r="AS30" s="397">
        <f t="shared" si="18"/>
        <v>0</v>
      </c>
      <c r="AT30" s="397">
        <f t="shared" si="9"/>
        <v>0</v>
      </c>
      <c r="AU30" s="358">
        <v>0</v>
      </c>
      <c r="AV30" s="397">
        <f t="shared" si="10"/>
        <v>0</v>
      </c>
      <c r="AW30" s="397">
        <f t="shared" si="19"/>
        <v>0</v>
      </c>
      <c r="AX30" s="356">
        <f t="shared" si="11"/>
        <v>0</v>
      </c>
    </row>
    <row r="31" spans="1:50" x14ac:dyDescent="0.25">
      <c r="A31" s="277">
        <v>18</v>
      </c>
      <c r="B31" s="138"/>
      <c r="C31" s="133"/>
      <c r="D31" s="133"/>
      <c r="E31" s="134"/>
      <c r="F31" s="388"/>
      <c r="G31" s="388"/>
      <c r="H31" s="133"/>
      <c r="I31" s="455">
        <v>0</v>
      </c>
      <c r="J31" s="133"/>
      <c r="K31" s="133"/>
      <c r="L31" s="133"/>
      <c r="M31" s="451"/>
      <c r="N31" s="361">
        <v>0</v>
      </c>
      <c r="O31" s="137">
        <v>0</v>
      </c>
      <c r="P31" s="137">
        <v>0</v>
      </c>
      <c r="Q31" s="137">
        <v>0</v>
      </c>
      <c r="R31" s="146">
        <f t="shared" si="12"/>
        <v>0</v>
      </c>
      <c r="S31" s="132">
        <v>0</v>
      </c>
      <c r="T31" s="155"/>
      <c r="U31" s="379"/>
      <c r="V31" s="380"/>
      <c r="W31" s="135"/>
      <c r="X31" s="310">
        <f>IF(T31="",0,VLOOKUP(T31,'Overview - Financial Statement'!$A$38:$B$52,2,FALSE))</f>
        <v>0</v>
      </c>
      <c r="Y31" s="246">
        <f t="shared" si="13"/>
        <v>0</v>
      </c>
      <c r="AA31" s="222">
        <f t="shared" si="1"/>
        <v>0</v>
      </c>
      <c r="AB31" s="10"/>
      <c r="AC31" s="340"/>
      <c r="AD31" s="354" t="s">
        <v>36</v>
      </c>
      <c r="AE31" s="352"/>
      <c r="AF31" s="381" t="str">
        <f t="shared" si="2"/>
        <v/>
      </c>
      <c r="AG31" s="355" t="str">
        <f t="shared" si="14"/>
        <v/>
      </c>
      <c r="AH31" s="381" t="str">
        <f t="shared" si="15"/>
        <v/>
      </c>
      <c r="AI31" s="353" t="str">
        <f t="shared" si="3"/>
        <v/>
      </c>
      <c r="AJ31" s="353" t="str">
        <f>IF(Q31&gt;0,(VLOOKUP(M31,ISO!$B$4:$C$42,2,FALSE)),"")</f>
        <v/>
      </c>
      <c r="AK31" s="353" t="str">
        <f t="shared" si="4"/>
        <v/>
      </c>
      <c r="AL31" s="353" t="str">
        <f>IF(P31&gt;0,(VLOOKUP(M31,ISO!$B$4:$D$42,3,FALSE)),"")</f>
        <v/>
      </c>
      <c r="AM31" s="354" t="str">
        <f t="shared" si="5"/>
        <v/>
      </c>
      <c r="AN31" s="352" t="str">
        <f t="shared" si="6"/>
        <v/>
      </c>
      <c r="AO31" s="397">
        <f t="shared" si="7"/>
        <v>0</v>
      </c>
      <c r="AP31" s="397">
        <f t="shared" si="16"/>
        <v>0</v>
      </c>
      <c r="AQ31" s="381" t="str">
        <f t="shared" si="8"/>
        <v>Not answered</v>
      </c>
      <c r="AR31" s="397">
        <f t="shared" si="17"/>
        <v>0</v>
      </c>
      <c r="AS31" s="397">
        <f t="shared" si="18"/>
        <v>0</v>
      </c>
      <c r="AT31" s="397">
        <f t="shared" si="9"/>
        <v>0</v>
      </c>
      <c r="AU31" s="358">
        <v>0</v>
      </c>
      <c r="AV31" s="397">
        <f t="shared" si="10"/>
        <v>0</v>
      </c>
      <c r="AW31" s="397">
        <f t="shared" si="19"/>
        <v>0</v>
      </c>
      <c r="AX31" s="356">
        <f t="shared" si="11"/>
        <v>0</v>
      </c>
    </row>
    <row r="32" spans="1:50" x14ac:dyDescent="0.25">
      <c r="A32" s="277">
        <v>19</v>
      </c>
      <c r="B32" s="138"/>
      <c r="C32" s="133"/>
      <c r="D32" s="133"/>
      <c r="E32" s="134"/>
      <c r="F32" s="388"/>
      <c r="G32" s="388"/>
      <c r="H32" s="133"/>
      <c r="I32" s="455">
        <v>0</v>
      </c>
      <c r="J32" s="133"/>
      <c r="K32" s="133"/>
      <c r="L32" s="133"/>
      <c r="M32" s="451"/>
      <c r="N32" s="361">
        <v>0</v>
      </c>
      <c r="O32" s="137">
        <v>0</v>
      </c>
      <c r="P32" s="137">
        <v>0</v>
      </c>
      <c r="Q32" s="137">
        <v>0</v>
      </c>
      <c r="R32" s="146">
        <f t="shared" si="12"/>
        <v>0</v>
      </c>
      <c r="S32" s="132">
        <v>0</v>
      </c>
      <c r="T32" s="155"/>
      <c r="U32" s="379"/>
      <c r="V32" s="380"/>
      <c r="W32" s="135"/>
      <c r="X32" s="310">
        <f>IF(T32="",0,VLOOKUP(T32,'Overview - Financial Statement'!$A$38:$B$52,2,FALSE))</f>
        <v>0</v>
      </c>
      <c r="Y32" s="246">
        <f t="shared" si="13"/>
        <v>0</v>
      </c>
      <c r="AA32" s="222">
        <f t="shared" si="1"/>
        <v>0</v>
      </c>
      <c r="AB32" s="10"/>
      <c r="AC32" s="340"/>
      <c r="AD32" s="354" t="s">
        <v>36</v>
      </c>
      <c r="AE32" s="352"/>
      <c r="AF32" s="381" t="str">
        <f t="shared" si="2"/>
        <v/>
      </c>
      <c r="AG32" s="355" t="str">
        <f t="shared" si="14"/>
        <v/>
      </c>
      <c r="AH32" s="381" t="str">
        <f t="shared" si="15"/>
        <v/>
      </c>
      <c r="AI32" s="353" t="str">
        <f t="shared" si="3"/>
        <v/>
      </c>
      <c r="AJ32" s="353" t="str">
        <f>IF(Q32&gt;0,(VLOOKUP(M32,ISO!$B$4:$C$42,2,FALSE)),"")</f>
        <v/>
      </c>
      <c r="AK32" s="353" t="str">
        <f t="shared" si="4"/>
        <v/>
      </c>
      <c r="AL32" s="353" t="str">
        <f>IF(P32&gt;0,(VLOOKUP(M32,ISO!$B$4:$D$42,3,FALSE)),"")</f>
        <v/>
      </c>
      <c r="AM32" s="354" t="str">
        <f t="shared" si="5"/>
        <v/>
      </c>
      <c r="AN32" s="352" t="str">
        <f t="shared" si="6"/>
        <v/>
      </c>
      <c r="AO32" s="397">
        <f t="shared" si="7"/>
        <v>0</v>
      </c>
      <c r="AP32" s="397">
        <f t="shared" si="16"/>
        <v>0</v>
      </c>
      <c r="AQ32" s="381" t="str">
        <f t="shared" si="8"/>
        <v>Not answered</v>
      </c>
      <c r="AR32" s="397">
        <f t="shared" si="17"/>
        <v>0</v>
      </c>
      <c r="AS32" s="397">
        <f t="shared" si="18"/>
        <v>0</v>
      </c>
      <c r="AT32" s="397">
        <f t="shared" si="9"/>
        <v>0</v>
      </c>
      <c r="AU32" s="358">
        <v>0</v>
      </c>
      <c r="AV32" s="397">
        <f t="shared" si="10"/>
        <v>0</v>
      </c>
      <c r="AW32" s="397">
        <f t="shared" si="19"/>
        <v>0</v>
      </c>
      <c r="AX32" s="356">
        <f t="shared" si="11"/>
        <v>0</v>
      </c>
    </row>
    <row r="33" spans="1:50" x14ac:dyDescent="0.25">
      <c r="A33" s="277">
        <v>20</v>
      </c>
      <c r="B33" s="138"/>
      <c r="C33" s="133"/>
      <c r="D33" s="133"/>
      <c r="E33" s="134"/>
      <c r="F33" s="388"/>
      <c r="G33" s="388"/>
      <c r="H33" s="133"/>
      <c r="I33" s="455">
        <v>0</v>
      </c>
      <c r="J33" s="133"/>
      <c r="K33" s="133"/>
      <c r="L33" s="133"/>
      <c r="M33" s="451"/>
      <c r="N33" s="361">
        <v>0</v>
      </c>
      <c r="O33" s="137">
        <v>0</v>
      </c>
      <c r="P33" s="137">
        <v>0</v>
      </c>
      <c r="Q33" s="137">
        <v>0</v>
      </c>
      <c r="R33" s="146">
        <f t="shared" si="12"/>
        <v>0</v>
      </c>
      <c r="S33" s="132">
        <v>0</v>
      </c>
      <c r="T33" s="155"/>
      <c r="U33" s="379"/>
      <c r="V33" s="380"/>
      <c r="W33" s="135"/>
      <c r="X33" s="310">
        <f>IF(T33="",0,VLOOKUP(T33,'Overview - Financial Statement'!$A$38:$B$52,2,FALSE))</f>
        <v>0</v>
      </c>
      <c r="Y33" s="246">
        <f t="shared" si="13"/>
        <v>0</v>
      </c>
      <c r="AA33" s="222">
        <f t="shared" si="1"/>
        <v>0</v>
      </c>
      <c r="AB33" s="338"/>
      <c r="AC33" s="340"/>
      <c r="AD33" s="354" t="s">
        <v>36</v>
      </c>
      <c r="AE33" s="352"/>
      <c r="AF33" s="381" t="str">
        <f t="shared" si="2"/>
        <v/>
      </c>
      <c r="AG33" s="355" t="str">
        <f t="shared" si="14"/>
        <v/>
      </c>
      <c r="AH33" s="381" t="str">
        <f t="shared" si="15"/>
        <v/>
      </c>
      <c r="AI33" s="353" t="str">
        <f t="shared" si="3"/>
        <v/>
      </c>
      <c r="AJ33" s="353" t="str">
        <f>IF(Q33&gt;0,(VLOOKUP(M33,ISO!$B$4:$C$42,2,FALSE)),"")</f>
        <v/>
      </c>
      <c r="AK33" s="353" t="str">
        <f t="shared" si="4"/>
        <v/>
      </c>
      <c r="AL33" s="353" t="str">
        <f>IF(P33&gt;0,(VLOOKUP(M33,ISO!$B$4:$D$42,3,FALSE)),"")</f>
        <v/>
      </c>
      <c r="AM33" s="354" t="str">
        <f t="shared" si="5"/>
        <v/>
      </c>
      <c r="AN33" s="352" t="str">
        <f t="shared" si="6"/>
        <v/>
      </c>
      <c r="AO33" s="397">
        <f t="shared" ref="AO33:AO96" si="20">IF(X33=0,0,IF(AN33=1,Y33,(S33+R33)/AN33))</f>
        <v>0</v>
      </c>
      <c r="AP33" s="397">
        <f t="shared" si="16"/>
        <v>0</v>
      </c>
      <c r="AQ33" s="381" t="str">
        <f t="shared" si="8"/>
        <v>Not answered</v>
      </c>
      <c r="AR33" s="397">
        <f t="shared" si="17"/>
        <v>0</v>
      </c>
      <c r="AS33" s="397">
        <f t="shared" si="18"/>
        <v>0</v>
      </c>
      <c r="AT33" s="397">
        <f t="shared" si="9"/>
        <v>0</v>
      </c>
      <c r="AU33" s="358">
        <v>0</v>
      </c>
      <c r="AV33" s="397">
        <f t="shared" si="10"/>
        <v>0</v>
      </c>
      <c r="AW33" s="397">
        <f t="shared" si="19"/>
        <v>0</v>
      </c>
      <c r="AX33" s="356">
        <f t="shared" si="11"/>
        <v>0</v>
      </c>
    </row>
    <row r="34" spans="1:50" x14ac:dyDescent="0.25">
      <c r="A34" s="277">
        <v>21</v>
      </c>
      <c r="B34" s="138"/>
      <c r="C34" s="133"/>
      <c r="D34" s="133"/>
      <c r="E34" s="134"/>
      <c r="F34" s="388"/>
      <c r="G34" s="388"/>
      <c r="H34" s="133"/>
      <c r="I34" s="455">
        <v>0</v>
      </c>
      <c r="J34" s="133"/>
      <c r="K34" s="133"/>
      <c r="L34" s="133"/>
      <c r="M34" s="451"/>
      <c r="N34" s="361">
        <v>0</v>
      </c>
      <c r="O34" s="137">
        <v>0</v>
      </c>
      <c r="P34" s="137">
        <v>0</v>
      </c>
      <c r="Q34" s="137">
        <v>0</v>
      </c>
      <c r="R34" s="146">
        <f t="shared" si="12"/>
        <v>0</v>
      </c>
      <c r="S34" s="132">
        <v>0</v>
      </c>
      <c r="T34" s="155"/>
      <c r="U34" s="379"/>
      <c r="V34" s="380"/>
      <c r="W34" s="135"/>
      <c r="X34" s="310">
        <f>IF(T34="",0,VLOOKUP(T34,'Overview - Financial Statement'!$A$38:$B$52,2,FALSE))</f>
        <v>0</v>
      </c>
      <c r="Y34" s="246">
        <f t="shared" si="13"/>
        <v>0</v>
      </c>
      <c r="AA34" s="222">
        <f t="shared" si="1"/>
        <v>0</v>
      </c>
      <c r="AB34" s="10"/>
      <c r="AC34" s="340"/>
      <c r="AD34" s="354" t="s">
        <v>36</v>
      </c>
      <c r="AE34" s="352"/>
      <c r="AF34" s="381" t="str">
        <f t="shared" si="2"/>
        <v/>
      </c>
      <c r="AG34" s="355" t="str">
        <f t="shared" si="14"/>
        <v/>
      </c>
      <c r="AH34" s="381" t="str">
        <f t="shared" si="15"/>
        <v/>
      </c>
      <c r="AI34" s="353" t="str">
        <f t="shared" si="3"/>
        <v/>
      </c>
      <c r="AJ34" s="353" t="str">
        <f>IF(Q34&gt;0,(VLOOKUP(M34,ISO!$B$4:$C$42,2,FALSE)),"")</f>
        <v/>
      </c>
      <c r="AK34" s="353" t="str">
        <f t="shared" si="4"/>
        <v/>
      </c>
      <c r="AL34" s="353" t="str">
        <f>IF(P34&gt;0,(VLOOKUP(M34,ISO!$B$4:$D$42,3,FALSE)),"")</f>
        <v/>
      </c>
      <c r="AM34" s="354" t="str">
        <f t="shared" si="5"/>
        <v/>
      </c>
      <c r="AN34" s="352" t="str">
        <f t="shared" si="6"/>
        <v/>
      </c>
      <c r="AO34" s="397">
        <f t="shared" si="20"/>
        <v>0</v>
      </c>
      <c r="AP34" s="397">
        <f t="shared" si="16"/>
        <v>0</v>
      </c>
      <c r="AQ34" s="381" t="str">
        <f t="shared" si="8"/>
        <v>Not answered</v>
      </c>
      <c r="AR34" s="397">
        <f t="shared" si="17"/>
        <v>0</v>
      </c>
      <c r="AS34" s="397">
        <f t="shared" si="18"/>
        <v>0</v>
      </c>
      <c r="AT34" s="397">
        <f t="shared" si="9"/>
        <v>0</v>
      </c>
      <c r="AU34" s="358">
        <v>0</v>
      </c>
      <c r="AV34" s="397">
        <f t="shared" si="10"/>
        <v>0</v>
      </c>
      <c r="AW34" s="397">
        <f t="shared" si="19"/>
        <v>0</v>
      </c>
      <c r="AX34" s="356">
        <f t="shared" si="11"/>
        <v>0</v>
      </c>
    </row>
    <row r="35" spans="1:50" x14ac:dyDescent="0.25">
      <c r="A35" s="277">
        <v>22</v>
      </c>
      <c r="B35" s="138"/>
      <c r="C35" s="133"/>
      <c r="D35" s="133"/>
      <c r="E35" s="134"/>
      <c r="F35" s="388"/>
      <c r="G35" s="388"/>
      <c r="H35" s="133"/>
      <c r="I35" s="455">
        <v>0</v>
      </c>
      <c r="J35" s="133"/>
      <c r="K35" s="133"/>
      <c r="L35" s="133"/>
      <c r="M35" s="451"/>
      <c r="N35" s="361">
        <v>0</v>
      </c>
      <c r="O35" s="137">
        <v>0</v>
      </c>
      <c r="P35" s="137">
        <v>0</v>
      </c>
      <c r="Q35" s="137">
        <v>0</v>
      </c>
      <c r="R35" s="146">
        <f t="shared" si="12"/>
        <v>0</v>
      </c>
      <c r="S35" s="132">
        <v>0</v>
      </c>
      <c r="T35" s="155"/>
      <c r="U35" s="379"/>
      <c r="V35" s="380"/>
      <c r="W35" s="135"/>
      <c r="X35" s="310">
        <f>IF(T35="",0,VLOOKUP(T35,'Overview - Financial Statement'!$A$38:$B$52,2,FALSE))</f>
        <v>0</v>
      </c>
      <c r="Y35" s="246">
        <f t="shared" si="13"/>
        <v>0</v>
      </c>
      <c r="AA35" s="222">
        <f t="shared" si="1"/>
        <v>0</v>
      </c>
      <c r="AB35" s="10"/>
      <c r="AC35" s="340"/>
      <c r="AD35" s="354" t="s">
        <v>36</v>
      </c>
      <c r="AE35" s="352"/>
      <c r="AF35" s="381" t="str">
        <f t="shared" si="2"/>
        <v/>
      </c>
      <c r="AG35" s="355" t="str">
        <f t="shared" si="14"/>
        <v/>
      </c>
      <c r="AH35" s="381" t="str">
        <f t="shared" si="15"/>
        <v/>
      </c>
      <c r="AI35" s="353" t="str">
        <f t="shared" si="3"/>
        <v/>
      </c>
      <c r="AJ35" s="353" t="str">
        <f>IF(Q35&gt;0,(VLOOKUP(M35,ISO!$B$4:$C$42,2,FALSE)),"")</f>
        <v/>
      </c>
      <c r="AK35" s="353" t="str">
        <f t="shared" si="4"/>
        <v/>
      </c>
      <c r="AL35" s="353" t="str">
        <f>IF(P35&gt;0,(VLOOKUP(M35,ISO!$B$4:$D$42,3,FALSE)),"")</f>
        <v/>
      </c>
      <c r="AM35" s="354" t="str">
        <f t="shared" si="5"/>
        <v/>
      </c>
      <c r="AN35" s="352" t="str">
        <f t="shared" si="6"/>
        <v/>
      </c>
      <c r="AO35" s="397">
        <f t="shared" si="20"/>
        <v>0</v>
      </c>
      <c r="AP35" s="397">
        <f t="shared" si="16"/>
        <v>0</v>
      </c>
      <c r="AQ35" s="381" t="str">
        <f t="shared" si="8"/>
        <v>Not answered</v>
      </c>
      <c r="AR35" s="397">
        <f t="shared" si="17"/>
        <v>0</v>
      </c>
      <c r="AS35" s="397">
        <f t="shared" si="18"/>
        <v>0</v>
      </c>
      <c r="AT35" s="397">
        <f t="shared" si="9"/>
        <v>0</v>
      </c>
      <c r="AU35" s="358">
        <v>0</v>
      </c>
      <c r="AV35" s="397">
        <f t="shared" si="10"/>
        <v>0</v>
      </c>
      <c r="AW35" s="397">
        <f t="shared" si="19"/>
        <v>0</v>
      </c>
      <c r="AX35" s="356">
        <f t="shared" si="11"/>
        <v>0</v>
      </c>
    </row>
    <row r="36" spans="1:50" x14ac:dyDescent="0.25">
      <c r="A36" s="277">
        <v>23</v>
      </c>
      <c r="B36" s="138"/>
      <c r="C36" s="133"/>
      <c r="D36" s="133"/>
      <c r="E36" s="134"/>
      <c r="F36" s="388"/>
      <c r="G36" s="388"/>
      <c r="H36" s="133"/>
      <c r="I36" s="455">
        <v>0</v>
      </c>
      <c r="J36" s="133"/>
      <c r="K36" s="133"/>
      <c r="L36" s="133"/>
      <c r="M36" s="451"/>
      <c r="N36" s="361">
        <v>0</v>
      </c>
      <c r="O36" s="137">
        <v>0</v>
      </c>
      <c r="P36" s="137">
        <v>0</v>
      </c>
      <c r="Q36" s="137">
        <v>0</v>
      </c>
      <c r="R36" s="146">
        <f t="shared" si="12"/>
        <v>0</v>
      </c>
      <c r="S36" s="132">
        <v>0</v>
      </c>
      <c r="T36" s="155"/>
      <c r="U36" s="379"/>
      <c r="V36" s="380"/>
      <c r="W36" s="135"/>
      <c r="X36" s="310">
        <f>IF(T36="",0,VLOOKUP(T36,'Overview - Financial Statement'!$A$38:$B$52,2,FALSE))</f>
        <v>0</v>
      </c>
      <c r="Y36" s="246">
        <f t="shared" si="13"/>
        <v>0</v>
      </c>
      <c r="AA36" s="222">
        <f t="shared" si="1"/>
        <v>0</v>
      </c>
      <c r="AB36" s="10"/>
      <c r="AC36" s="340"/>
      <c r="AD36" s="354" t="s">
        <v>36</v>
      </c>
      <c r="AE36" s="352"/>
      <c r="AF36" s="381" t="str">
        <f t="shared" si="2"/>
        <v/>
      </c>
      <c r="AG36" s="355" t="str">
        <f t="shared" si="14"/>
        <v/>
      </c>
      <c r="AH36" s="381" t="str">
        <f t="shared" si="15"/>
        <v/>
      </c>
      <c r="AI36" s="353" t="str">
        <f t="shared" si="3"/>
        <v/>
      </c>
      <c r="AJ36" s="353" t="str">
        <f>IF(Q36&gt;0,(VLOOKUP(M36,ISO!$B$4:$C$42,2,FALSE)),"")</f>
        <v/>
      </c>
      <c r="AK36" s="353" t="str">
        <f t="shared" si="4"/>
        <v/>
      </c>
      <c r="AL36" s="353" t="str">
        <f>IF(P36&gt;0,(VLOOKUP(M36,ISO!$B$4:$D$42,3,FALSE)),"")</f>
        <v/>
      </c>
      <c r="AM36" s="354" t="str">
        <f t="shared" si="5"/>
        <v/>
      </c>
      <c r="AN36" s="352" t="str">
        <f t="shared" si="6"/>
        <v/>
      </c>
      <c r="AO36" s="397">
        <f t="shared" si="20"/>
        <v>0</v>
      </c>
      <c r="AP36" s="397">
        <f t="shared" si="16"/>
        <v>0</v>
      </c>
      <c r="AQ36" s="381" t="str">
        <f t="shared" si="8"/>
        <v>Not answered</v>
      </c>
      <c r="AR36" s="397">
        <f t="shared" si="17"/>
        <v>0</v>
      </c>
      <c r="AS36" s="397">
        <f t="shared" si="18"/>
        <v>0</v>
      </c>
      <c r="AT36" s="397">
        <f t="shared" si="9"/>
        <v>0</v>
      </c>
      <c r="AU36" s="358">
        <v>0</v>
      </c>
      <c r="AV36" s="397">
        <f t="shared" si="10"/>
        <v>0</v>
      </c>
      <c r="AW36" s="397">
        <f t="shared" si="19"/>
        <v>0</v>
      </c>
      <c r="AX36" s="356">
        <f t="shared" si="11"/>
        <v>0</v>
      </c>
    </row>
    <row r="37" spans="1:50" x14ac:dyDescent="0.25">
      <c r="A37" s="277">
        <v>24</v>
      </c>
      <c r="B37" s="138"/>
      <c r="C37" s="133"/>
      <c r="D37" s="133"/>
      <c r="E37" s="134"/>
      <c r="F37" s="388"/>
      <c r="G37" s="388"/>
      <c r="H37" s="133"/>
      <c r="I37" s="455">
        <v>0</v>
      </c>
      <c r="J37" s="133"/>
      <c r="K37" s="133"/>
      <c r="L37" s="133"/>
      <c r="M37" s="451"/>
      <c r="N37" s="361">
        <v>0</v>
      </c>
      <c r="O37" s="137">
        <v>0</v>
      </c>
      <c r="P37" s="137">
        <v>0</v>
      </c>
      <c r="Q37" s="137">
        <v>0</v>
      </c>
      <c r="R37" s="146">
        <f t="shared" si="12"/>
        <v>0</v>
      </c>
      <c r="S37" s="132">
        <v>0</v>
      </c>
      <c r="T37" s="155"/>
      <c r="U37" s="379"/>
      <c r="V37" s="380"/>
      <c r="W37" s="135"/>
      <c r="X37" s="310">
        <f>IF(T37="",0,VLOOKUP(T37,'Overview - Financial Statement'!$A$38:$B$52,2,FALSE))</f>
        <v>0</v>
      </c>
      <c r="Y37" s="246">
        <f t="shared" si="13"/>
        <v>0</v>
      </c>
      <c r="AA37" s="222">
        <f t="shared" si="1"/>
        <v>0</v>
      </c>
      <c r="AB37" s="10"/>
      <c r="AC37" s="340"/>
      <c r="AD37" s="354" t="s">
        <v>36</v>
      </c>
      <c r="AE37" s="352"/>
      <c r="AF37" s="381" t="str">
        <f t="shared" si="2"/>
        <v/>
      </c>
      <c r="AG37" s="355" t="str">
        <f t="shared" si="14"/>
        <v/>
      </c>
      <c r="AH37" s="381" t="str">
        <f t="shared" si="15"/>
        <v/>
      </c>
      <c r="AI37" s="353" t="str">
        <f t="shared" si="3"/>
        <v/>
      </c>
      <c r="AJ37" s="353" t="str">
        <f>IF(Q37&gt;0,(VLOOKUP(M37,ISO!$B$4:$C$42,2,FALSE)),"")</f>
        <v/>
      </c>
      <c r="AK37" s="353" t="str">
        <f t="shared" si="4"/>
        <v/>
      </c>
      <c r="AL37" s="353" t="str">
        <f>IF(P37&gt;0,(VLOOKUP(M37,ISO!$B$4:$D$42,3,FALSE)),"")</f>
        <v/>
      </c>
      <c r="AM37" s="354" t="str">
        <f t="shared" si="5"/>
        <v/>
      </c>
      <c r="AN37" s="352" t="str">
        <f t="shared" si="6"/>
        <v/>
      </c>
      <c r="AO37" s="397">
        <f t="shared" si="20"/>
        <v>0</v>
      </c>
      <c r="AP37" s="397">
        <f t="shared" si="16"/>
        <v>0</v>
      </c>
      <c r="AQ37" s="381" t="str">
        <f t="shared" si="8"/>
        <v>Not answered</v>
      </c>
      <c r="AR37" s="397">
        <f t="shared" si="17"/>
        <v>0</v>
      </c>
      <c r="AS37" s="397">
        <f t="shared" si="18"/>
        <v>0</v>
      </c>
      <c r="AT37" s="397">
        <f t="shared" si="9"/>
        <v>0</v>
      </c>
      <c r="AU37" s="358">
        <v>0</v>
      </c>
      <c r="AV37" s="397">
        <f t="shared" si="10"/>
        <v>0</v>
      </c>
      <c r="AW37" s="397">
        <f t="shared" si="19"/>
        <v>0</v>
      </c>
      <c r="AX37" s="356">
        <f t="shared" si="11"/>
        <v>0</v>
      </c>
    </row>
    <row r="38" spans="1:50" x14ac:dyDescent="0.25">
      <c r="A38" s="277">
        <v>25</v>
      </c>
      <c r="B38" s="138"/>
      <c r="C38" s="133"/>
      <c r="D38" s="133"/>
      <c r="E38" s="134"/>
      <c r="F38" s="388"/>
      <c r="G38" s="388"/>
      <c r="H38" s="133"/>
      <c r="I38" s="455">
        <v>0</v>
      </c>
      <c r="J38" s="133"/>
      <c r="K38" s="133"/>
      <c r="L38" s="133"/>
      <c r="M38" s="451"/>
      <c r="N38" s="361">
        <v>0</v>
      </c>
      <c r="O38" s="137">
        <v>0</v>
      </c>
      <c r="P38" s="137">
        <v>0</v>
      </c>
      <c r="Q38" s="137">
        <v>0</v>
      </c>
      <c r="R38" s="146">
        <f t="shared" si="12"/>
        <v>0</v>
      </c>
      <c r="S38" s="132">
        <v>0</v>
      </c>
      <c r="T38" s="155"/>
      <c r="U38" s="379"/>
      <c r="V38" s="380"/>
      <c r="W38" s="135"/>
      <c r="X38" s="310">
        <f>IF(T38="",0,VLOOKUP(T38,'Overview - Financial Statement'!$A$38:$B$52,2,FALSE))</f>
        <v>0</v>
      </c>
      <c r="Y38" s="246">
        <f t="shared" si="13"/>
        <v>0</v>
      </c>
      <c r="AA38" s="222">
        <f t="shared" si="1"/>
        <v>0</v>
      </c>
      <c r="AB38" s="339"/>
      <c r="AC38" s="340"/>
      <c r="AD38" s="354" t="s">
        <v>36</v>
      </c>
      <c r="AE38" s="352"/>
      <c r="AF38" s="381" t="str">
        <f t="shared" si="2"/>
        <v/>
      </c>
      <c r="AG38" s="355" t="str">
        <f t="shared" si="14"/>
        <v/>
      </c>
      <c r="AH38" s="381" t="str">
        <f t="shared" si="15"/>
        <v/>
      </c>
      <c r="AI38" s="353" t="str">
        <f t="shared" si="3"/>
        <v/>
      </c>
      <c r="AJ38" s="353" t="str">
        <f>IF(Q38&gt;0,(VLOOKUP(M38,ISO!$B$4:$C$42,2,FALSE)),"")</f>
        <v/>
      </c>
      <c r="AK38" s="353" t="str">
        <f t="shared" si="4"/>
        <v/>
      </c>
      <c r="AL38" s="353" t="str">
        <f>IF(P38&gt;0,(VLOOKUP(M38,ISO!$B$4:$D$42,3,FALSE)),"")</f>
        <v/>
      </c>
      <c r="AM38" s="354" t="str">
        <f t="shared" si="5"/>
        <v/>
      </c>
      <c r="AN38" s="352" t="str">
        <f t="shared" si="6"/>
        <v/>
      </c>
      <c r="AO38" s="397">
        <f t="shared" si="20"/>
        <v>0</v>
      </c>
      <c r="AP38" s="397">
        <f t="shared" si="16"/>
        <v>0</v>
      </c>
      <c r="AQ38" s="381" t="str">
        <f t="shared" si="8"/>
        <v>Not answered</v>
      </c>
      <c r="AR38" s="397">
        <f t="shared" si="17"/>
        <v>0</v>
      </c>
      <c r="AS38" s="397">
        <f t="shared" si="18"/>
        <v>0</v>
      </c>
      <c r="AT38" s="397">
        <f t="shared" si="9"/>
        <v>0</v>
      </c>
      <c r="AU38" s="358">
        <v>0</v>
      </c>
      <c r="AV38" s="397">
        <f t="shared" si="10"/>
        <v>0</v>
      </c>
      <c r="AW38" s="397">
        <f t="shared" si="19"/>
        <v>0</v>
      </c>
      <c r="AX38" s="356">
        <f t="shared" si="11"/>
        <v>0</v>
      </c>
    </row>
    <row r="39" spans="1:50" x14ac:dyDescent="0.25">
      <c r="A39" s="277">
        <v>26</v>
      </c>
      <c r="B39" s="138"/>
      <c r="C39" s="133"/>
      <c r="D39" s="133"/>
      <c r="E39" s="134"/>
      <c r="F39" s="388"/>
      <c r="G39" s="388"/>
      <c r="H39" s="133"/>
      <c r="I39" s="455">
        <v>0</v>
      </c>
      <c r="J39" s="133"/>
      <c r="K39" s="133"/>
      <c r="L39" s="133"/>
      <c r="M39" s="451"/>
      <c r="N39" s="361">
        <v>0</v>
      </c>
      <c r="O39" s="137">
        <v>0</v>
      </c>
      <c r="P39" s="137">
        <v>0</v>
      </c>
      <c r="Q39" s="137">
        <v>0</v>
      </c>
      <c r="R39" s="146">
        <f t="shared" si="12"/>
        <v>0</v>
      </c>
      <c r="S39" s="132">
        <v>0</v>
      </c>
      <c r="T39" s="155"/>
      <c r="U39" s="379"/>
      <c r="V39" s="380"/>
      <c r="W39" s="135"/>
      <c r="X39" s="310">
        <f>IF(T39="",0,VLOOKUP(T39,'Overview - Financial Statement'!$A$38:$B$52,2,FALSE))</f>
        <v>0</v>
      </c>
      <c r="Y39" s="246">
        <f t="shared" si="13"/>
        <v>0</v>
      </c>
      <c r="AA39" s="222">
        <f t="shared" si="1"/>
        <v>0</v>
      </c>
      <c r="AB39" s="338"/>
      <c r="AC39" s="340"/>
      <c r="AD39" s="354" t="s">
        <v>36</v>
      </c>
      <c r="AE39" s="352"/>
      <c r="AF39" s="381" t="str">
        <f t="shared" si="2"/>
        <v/>
      </c>
      <c r="AG39" s="355" t="str">
        <f t="shared" si="14"/>
        <v/>
      </c>
      <c r="AH39" s="381" t="str">
        <f t="shared" si="15"/>
        <v/>
      </c>
      <c r="AI39" s="353" t="str">
        <f t="shared" si="3"/>
        <v/>
      </c>
      <c r="AJ39" s="353" t="str">
        <f>IF(Q39&gt;0,(VLOOKUP(M39,ISO!$B$4:$C$42,2,FALSE)),"")</f>
        <v/>
      </c>
      <c r="AK39" s="353" t="str">
        <f t="shared" si="4"/>
        <v/>
      </c>
      <c r="AL39" s="353" t="str">
        <f>IF(P39&gt;0,(VLOOKUP(M39,ISO!$B$4:$D$42,3,FALSE)),"")</f>
        <v/>
      </c>
      <c r="AM39" s="354" t="str">
        <f t="shared" si="5"/>
        <v/>
      </c>
      <c r="AN39" s="352" t="str">
        <f t="shared" si="6"/>
        <v/>
      </c>
      <c r="AO39" s="397">
        <f t="shared" si="20"/>
        <v>0</v>
      </c>
      <c r="AP39" s="397">
        <f t="shared" si="16"/>
        <v>0</v>
      </c>
      <c r="AQ39" s="381" t="str">
        <f t="shared" si="8"/>
        <v>Not answered</v>
      </c>
      <c r="AR39" s="397">
        <f t="shared" si="17"/>
        <v>0</v>
      </c>
      <c r="AS39" s="397">
        <f t="shared" si="18"/>
        <v>0</v>
      </c>
      <c r="AT39" s="397">
        <f t="shared" si="9"/>
        <v>0</v>
      </c>
      <c r="AU39" s="358">
        <v>0</v>
      </c>
      <c r="AV39" s="397">
        <f t="shared" si="10"/>
        <v>0</v>
      </c>
      <c r="AW39" s="397">
        <f t="shared" si="19"/>
        <v>0</v>
      </c>
      <c r="AX39" s="356">
        <f t="shared" si="11"/>
        <v>0</v>
      </c>
    </row>
    <row r="40" spans="1:50" x14ac:dyDescent="0.25">
      <c r="A40" s="277">
        <v>27</v>
      </c>
      <c r="B40" s="138"/>
      <c r="C40" s="133"/>
      <c r="D40" s="133"/>
      <c r="E40" s="134"/>
      <c r="F40" s="388"/>
      <c r="G40" s="388"/>
      <c r="H40" s="133"/>
      <c r="I40" s="455">
        <v>0</v>
      </c>
      <c r="J40" s="133"/>
      <c r="K40" s="133"/>
      <c r="L40" s="133"/>
      <c r="M40" s="451"/>
      <c r="N40" s="361">
        <v>0</v>
      </c>
      <c r="O40" s="137">
        <v>0</v>
      </c>
      <c r="P40" s="137">
        <v>0</v>
      </c>
      <c r="Q40" s="137">
        <v>0</v>
      </c>
      <c r="R40" s="146">
        <f t="shared" si="12"/>
        <v>0</v>
      </c>
      <c r="S40" s="132">
        <v>0</v>
      </c>
      <c r="T40" s="155"/>
      <c r="U40" s="379"/>
      <c r="V40" s="380"/>
      <c r="W40" s="135"/>
      <c r="X40" s="310">
        <f>IF(T40="",0,VLOOKUP(T40,'Overview - Financial Statement'!$A$38:$B$52,2,FALSE))</f>
        <v>0</v>
      </c>
      <c r="Y40" s="246">
        <f t="shared" si="13"/>
        <v>0</v>
      </c>
      <c r="AA40" s="222">
        <f t="shared" si="1"/>
        <v>0</v>
      </c>
      <c r="AB40" s="338"/>
      <c r="AC40" s="340"/>
      <c r="AD40" s="354" t="s">
        <v>36</v>
      </c>
      <c r="AE40" s="352"/>
      <c r="AF40" s="381" t="str">
        <f t="shared" si="2"/>
        <v/>
      </c>
      <c r="AG40" s="355" t="str">
        <f t="shared" si="14"/>
        <v/>
      </c>
      <c r="AH40" s="381" t="str">
        <f t="shared" si="15"/>
        <v/>
      </c>
      <c r="AI40" s="353" t="str">
        <f t="shared" si="3"/>
        <v/>
      </c>
      <c r="AJ40" s="353" t="str">
        <f>IF(Q40&gt;0,(VLOOKUP(M40,ISO!$B$4:$C$42,2,FALSE)),"")</f>
        <v/>
      </c>
      <c r="AK40" s="353" t="str">
        <f t="shared" si="4"/>
        <v/>
      </c>
      <c r="AL40" s="353" t="str">
        <f>IF(P40&gt;0,(VLOOKUP(M40,ISO!$B$4:$D$42,3,FALSE)),"")</f>
        <v/>
      </c>
      <c r="AM40" s="354" t="str">
        <f t="shared" si="5"/>
        <v/>
      </c>
      <c r="AN40" s="352" t="str">
        <f t="shared" si="6"/>
        <v/>
      </c>
      <c r="AO40" s="397">
        <f t="shared" si="20"/>
        <v>0</v>
      </c>
      <c r="AP40" s="397">
        <f t="shared" si="16"/>
        <v>0</v>
      </c>
      <c r="AQ40" s="381" t="str">
        <f t="shared" si="8"/>
        <v>Not answered</v>
      </c>
      <c r="AR40" s="397">
        <f t="shared" si="17"/>
        <v>0</v>
      </c>
      <c r="AS40" s="397">
        <f t="shared" si="18"/>
        <v>0</v>
      </c>
      <c r="AT40" s="397">
        <f t="shared" si="9"/>
        <v>0</v>
      </c>
      <c r="AU40" s="358">
        <v>0</v>
      </c>
      <c r="AV40" s="397">
        <f t="shared" si="10"/>
        <v>0</v>
      </c>
      <c r="AW40" s="397">
        <f t="shared" si="19"/>
        <v>0</v>
      </c>
      <c r="AX40" s="356">
        <f t="shared" si="11"/>
        <v>0</v>
      </c>
    </row>
    <row r="41" spans="1:50" x14ac:dyDescent="0.25">
      <c r="A41" s="277">
        <v>28</v>
      </c>
      <c r="B41" s="138"/>
      <c r="C41" s="133"/>
      <c r="D41" s="133"/>
      <c r="E41" s="134"/>
      <c r="F41" s="388"/>
      <c r="G41" s="388"/>
      <c r="H41" s="133"/>
      <c r="I41" s="455">
        <v>0</v>
      </c>
      <c r="J41" s="133"/>
      <c r="K41" s="133"/>
      <c r="L41" s="133"/>
      <c r="M41" s="451"/>
      <c r="N41" s="361">
        <v>0</v>
      </c>
      <c r="O41" s="137">
        <v>0</v>
      </c>
      <c r="P41" s="137">
        <v>0</v>
      </c>
      <c r="Q41" s="137">
        <v>0</v>
      </c>
      <c r="R41" s="146">
        <f t="shared" si="12"/>
        <v>0</v>
      </c>
      <c r="S41" s="132">
        <v>0</v>
      </c>
      <c r="T41" s="155"/>
      <c r="U41" s="379"/>
      <c r="V41" s="380"/>
      <c r="W41" s="135"/>
      <c r="X41" s="310">
        <f>IF(T41="",0,VLOOKUP(T41,'Overview - Financial Statement'!$A$38:$B$52,2,FALSE))</f>
        <v>0</v>
      </c>
      <c r="Y41" s="246">
        <f t="shared" si="13"/>
        <v>0</v>
      </c>
      <c r="AA41" s="222">
        <f t="shared" si="1"/>
        <v>0</v>
      </c>
      <c r="AB41" s="10"/>
      <c r="AC41" s="340"/>
      <c r="AD41" s="354" t="s">
        <v>36</v>
      </c>
      <c r="AE41" s="352"/>
      <c r="AF41" s="381" t="str">
        <f t="shared" si="2"/>
        <v/>
      </c>
      <c r="AG41" s="355" t="str">
        <f t="shared" si="14"/>
        <v/>
      </c>
      <c r="AH41" s="381" t="str">
        <f t="shared" si="15"/>
        <v/>
      </c>
      <c r="AI41" s="353" t="str">
        <f t="shared" si="3"/>
        <v/>
      </c>
      <c r="AJ41" s="353" t="str">
        <f>IF(Q41&gt;0,(VLOOKUP(M41,ISO!$B$4:$C$42,2,FALSE)),"")</f>
        <v/>
      </c>
      <c r="AK41" s="353" t="str">
        <f t="shared" si="4"/>
        <v/>
      </c>
      <c r="AL41" s="353" t="str">
        <f>IF(P41&gt;0,(VLOOKUP(M41,ISO!$B$4:$D$42,3,FALSE)),"")</f>
        <v/>
      </c>
      <c r="AM41" s="354" t="str">
        <f t="shared" si="5"/>
        <v/>
      </c>
      <c r="AN41" s="352" t="str">
        <f t="shared" si="6"/>
        <v/>
      </c>
      <c r="AO41" s="397">
        <f t="shared" si="20"/>
        <v>0</v>
      </c>
      <c r="AP41" s="397">
        <f t="shared" si="16"/>
        <v>0</v>
      </c>
      <c r="AQ41" s="381" t="str">
        <f t="shared" si="8"/>
        <v>Not answered</v>
      </c>
      <c r="AR41" s="397">
        <f t="shared" si="17"/>
        <v>0</v>
      </c>
      <c r="AS41" s="397">
        <f t="shared" si="18"/>
        <v>0</v>
      </c>
      <c r="AT41" s="397">
        <f t="shared" si="9"/>
        <v>0</v>
      </c>
      <c r="AU41" s="358">
        <v>0</v>
      </c>
      <c r="AV41" s="397">
        <f t="shared" si="10"/>
        <v>0</v>
      </c>
      <c r="AW41" s="397">
        <f t="shared" si="19"/>
        <v>0</v>
      </c>
      <c r="AX41" s="356">
        <f t="shared" si="11"/>
        <v>0</v>
      </c>
    </row>
    <row r="42" spans="1:50" x14ac:dyDescent="0.25">
      <c r="A42" s="277">
        <v>29</v>
      </c>
      <c r="B42" s="138"/>
      <c r="C42" s="133"/>
      <c r="D42" s="133"/>
      <c r="E42" s="134"/>
      <c r="F42" s="388"/>
      <c r="G42" s="388"/>
      <c r="H42" s="133"/>
      <c r="I42" s="455">
        <v>0</v>
      </c>
      <c r="J42" s="133"/>
      <c r="K42" s="133"/>
      <c r="L42" s="133"/>
      <c r="M42" s="451"/>
      <c r="N42" s="361">
        <v>0</v>
      </c>
      <c r="O42" s="137">
        <v>0</v>
      </c>
      <c r="P42" s="137">
        <v>0</v>
      </c>
      <c r="Q42" s="137">
        <v>0</v>
      </c>
      <c r="R42" s="146">
        <f t="shared" si="12"/>
        <v>0</v>
      </c>
      <c r="S42" s="132">
        <v>0</v>
      </c>
      <c r="T42" s="155"/>
      <c r="U42" s="379"/>
      <c r="V42" s="380"/>
      <c r="W42" s="135"/>
      <c r="X42" s="310">
        <f>IF(T42="",0,VLOOKUP(T42,'Overview - Financial Statement'!$A$38:$B$52,2,FALSE))</f>
        <v>0</v>
      </c>
      <c r="Y42" s="246">
        <f t="shared" si="13"/>
        <v>0</v>
      </c>
      <c r="AA42" s="222"/>
      <c r="AB42" s="10"/>
      <c r="AC42" s="340"/>
      <c r="AD42" s="354" t="s">
        <v>36</v>
      </c>
      <c r="AE42" s="352"/>
      <c r="AF42" s="381" t="str">
        <f t="shared" si="2"/>
        <v/>
      </c>
      <c r="AG42" s="355" t="str">
        <f t="shared" si="14"/>
        <v/>
      </c>
      <c r="AH42" s="381" t="str">
        <f t="shared" si="15"/>
        <v/>
      </c>
      <c r="AI42" s="353" t="str">
        <f t="shared" si="3"/>
        <v/>
      </c>
      <c r="AJ42" s="353" t="str">
        <f>IF(Q42&gt;0,(VLOOKUP(M42,ISO!$B$4:$C$42,2,FALSE)),"")</f>
        <v/>
      </c>
      <c r="AK42" s="353" t="str">
        <f t="shared" si="4"/>
        <v/>
      </c>
      <c r="AL42" s="353" t="str">
        <f>IF(P42&gt;0,(VLOOKUP(M42,ISO!$B$4:$D$42,3,FALSE)),"")</f>
        <v/>
      </c>
      <c r="AM42" s="354" t="str">
        <f t="shared" si="5"/>
        <v/>
      </c>
      <c r="AN42" s="352" t="str">
        <f t="shared" si="6"/>
        <v/>
      </c>
      <c r="AO42" s="397">
        <f t="shared" si="20"/>
        <v>0</v>
      </c>
      <c r="AP42" s="397">
        <f t="shared" si="16"/>
        <v>0</v>
      </c>
      <c r="AQ42" s="381" t="str">
        <f t="shared" si="8"/>
        <v>Not answered</v>
      </c>
      <c r="AR42" s="397">
        <f t="shared" si="17"/>
        <v>0</v>
      </c>
      <c r="AS42" s="397">
        <f t="shared" si="18"/>
        <v>0</v>
      </c>
      <c r="AT42" s="397">
        <f t="shared" si="9"/>
        <v>0</v>
      </c>
      <c r="AU42" s="358">
        <v>0</v>
      </c>
      <c r="AV42" s="397">
        <f t="shared" si="10"/>
        <v>0</v>
      </c>
      <c r="AW42" s="397">
        <f t="shared" si="19"/>
        <v>0</v>
      </c>
      <c r="AX42" s="356">
        <f t="shared" si="11"/>
        <v>0</v>
      </c>
    </row>
    <row r="43" spans="1:50" x14ac:dyDescent="0.25">
      <c r="A43" s="277">
        <v>30</v>
      </c>
      <c r="B43" s="138"/>
      <c r="C43" s="133"/>
      <c r="D43" s="133"/>
      <c r="E43" s="134"/>
      <c r="F43" s="388"/>
      <c r="G43" s="388"/>
      <c r="H43" s="133"/>
      <c r="I43" s="455">
        <v>0</v>
      </c>
      <c r="J43" s="133"/>
      <c r="K43" s="133"/>
      <c r="L43" s="133"/>
      <c r="M43" s="451"/>
      <c r="N43" s="361">
        <v>0</v>
      </c>
      <c r="O43" s="137">
        <v>0</v>
      </c>
      <c r="P43" s="137">
        <v>0</v>
      </c>
      <c r="Q43" s="137">
        <v>0</v>
      </c>
      <c r="R43" s="146">
        <f t="shared" si="12"/>
        <v>0</v>
      </c>
      <c r="S43" s="132">
        <v>0</v>
      </c>
      <c r="T43" s="155"/>
      <c r="U43" s="379"/>
      <c r="V43" s="380"/>
      <c r="W43" s="135"/>
      <c r="X43" s="310">
        <f>IF(T43="",0,VLOOKUP(T43,'Overview - Financial Statement'!$A$38:$B$52,2,FALSE))</f>
        <v>0</v>
      </c>
      <c r="Y43" s="246">
        <f t="shared" si="13"/>
        <v>0</v>
      </c>
      <c r="AA43" s="222"/>
      <c r="AB43" s="10"/>
      <c r="AC43" s="340"/>
      <c r="AD43" s="354" t="s">
        <v>36</v>
      </c>
      <c r="AE43" s="352"/>
      <c r="AF43" s="381" t="str">
        <f t="shared" si="2"/>
        <v/>
      </c>
      <c r="AG43" s="355" t="str">
        <f t="shared" si="14"/>
        <v/>
      </c>
      <c r="AH43" s="381" t="str">
        <f t="shared" si="15"/>
        <v/>
      </c>
      <c r="AI43" s="353" t="str">
        <f t="shared" si="3"/>
        <v/>
      </c>
      <c r="AJ43" s="353" t="str">
        <f>IF(Q43&gt;0,(VLOOKUP(M43,ISO!$B$4:$C$42,2,FALSE)),"")</f>
        <v/>
      </c>
      <c r="AK43" s="353" t="str">
        <f t="shared" si="4"/>
        <v/>
      </c>
      <c r="AL43" s="353" t="str">
        <f>IF(P43&gt;0,(VLOOKUP(M43,ISO!$B$4:$D$42,3,FALSE)),"")</f>
        <v/>
      </c>
      <c r="AM43" s="354" t="str">
        <f t="shared" si="5"/>
        <v/>
      </c>
      <c r="AN43" s="352" t="str">
        <f t="shared" si="6"/>
        <v/>
      </c>
      <c r="AO43" s="397">
        <f t="shared" si="20"/>
        <v>0</v>
      </c>
      <c r="AP43" s="397">
        <f t="shared" si="16"/>
        <v>0</v>
      </c>
      <c r="AQ43" s="381" t="str">
        <f t="shared" si="8"/>
        <v>Not answered</v>
      </c>
      <c r="AR43" s="397">
        <f t="shared" si="17"/>
        <v>0</v>
      </c>
      <c r="AS43" s="397">
        <f t="shared" si="18"/>
        <v>0</v>
      </c>
      <c r="AT43" s="397">
        <f t="shared" si="9"/>
        <v>0</v>
      </c>
      <c r="AU43" s="358">
        <v>0</v>
      </c>
      <c r="AV43" s="397">
        <f t="shared" si="10"/>
        <v>0</v>
      </c>
      <c r="AW43" s="397">
        <f t="shared" si="19"/>
        <v>0</v>
      </c>
      <c r="AX43" s="356">
        <f t="shared" si="11"/>
        <v>0</v>
      </c>
    </row>
    <row r="44" spans="1:50" x14ac:dyDescent="0.25">
      <c r="A44" s="277">
        <v>31</v>
      </c>
      <c r="B44" s="138"/>
      <c r="C44" s="133"/>
      <c r="D44" s="133"/>
      <c r="E44" s="134"/>
      <c r="F44" s="388"/>
      <c r="G44" s="388"/>
      <c r="H44" s="133"/>
      <c r="I44" s="455">
        <v>0</v>
      </c>
      <c r="J44" s="133"/>
      <c r="K44" s="133"/>
      <c r="L44" s="133"/>
      <c r="M44" s="451"/>
      <c r="N44" s="361">
        <v>0</v>
      </c>
      <c r="O44" s="137">
        <v>0</v>
      </c>
      <c r="P44" s="137">
        <v>0</v>
      </c>
      <c r="Q44" s="137">
        <v>0</v>
      </c>
      <c r="R44" s="146">
        <f t="shared" si="12"/>
        <v>0</v>
      </c>
      <c r="S44" s="132">
        <v>0</v>
      </c>
      <c r="T44" s="155"/>
      <c r="U44" s="379"/>
      <c r="V44" s="380"/>
      <c r="W44" s="135"/>
      <c r="X44" s="310">
        <f>IF(T44="",0,VLOOKUP(T44,'Overview - Financial Statement'!$A$38:$B$52,2,FALSE))</f>
        <v>0</v>
      </c>
      <c r="Y44" s="246">
        <f t="shared" si="13"/>
        <v>0</v>
      </c>
      <c r="AA44" s="222"/>
      <c r="AB44" s="10"/>
      <c r="AC44" s="340"/>
      <c r="AD44" s="354" t="s">
        <v>36</v>
      </c>
      <c r="AE44" s="352"/>
      <c r="AF44" s="381" t="str">
        <f t="shared" si="2"/>
        <v/>
      </c>
      <c r="AG44" s="355" t="str">
        <f t="shared" si="14"/>
        <v/>
      </c>
      <c r="AH44" s="381" t="str">
        <f t="shared" si="15"/>
        <v/>
      </c>
      <c r="AI44" s="353" t="str">
        <f t="shared" si="3"/>
        <v/>
      </c>
      <c r="AJ44" s="353" t="str">
        <f>IF(Q44&gt;0,(VLOOKUP(M44,ISO!$B$4:$C$42,2,FALSE)),"")</f>
        <v/>
      </c>
      <c r="AK44" s="353" t="str">
        <f t="shared" si="4"/>
        <v/>
      </c>
      <c r="AL44" s="353" t="str">
        <f>IF(P44&gt;0,(VLOOKUP(M44,ISO!$B$4:$D$42,3,FALSE)),"")</f>
        <v/>
      </c>
      <c r="AM44" s="354" t="str">
        <f t="shared" si="5"/>
        <v/>
      </c>
      <c r="AN44" s="352" t="str">
        <f t="shared" si="6"/>
        <v/>
      </c>
      <c r="AO44" s="397">
        <f t="shared" si="20"/>
        <v>0</v>
      </c>
      <c r="AP44" s="397">
        <f t="shared" si="16"/>
        <v>0</v>
      </c>
      <c r="AQ44" s="381" t="str">
        <f t="shared" si="8"/>
        <v>Not answered</v>
      </c>
      <c r="AR44" s="397">
        <f t="shared" si="17"/>
        <v>0</v>
      </c>
      <c r="AS44" s="397">
        <f t="shared" si="18"/>
        <v>0</v>
      </c>
      <c r="AT44" s="397">
        <f t="shared" si="9"/>
        <v>0</v>
      </c>
      <c r="AU44" s="358">
        <v>0</v>
      </c>
      <c r="AV44" s="397">
        <f t="shared" si="10"/>
        <v>0</v>
      </c>
      <c r="AW44" s="397">
        <f t="shared" si="19"/>
        <v>0</v>
      </c>
      <c r="AX44" s="356">
        <f t="shared" si="11"/>
        <v>0</v>
      </c>
    </row>
    <row r="45" spans="1:50" x14ac:dyDescent="0.25">
      <c r="A45" s="277">
        <v>32</v>
      </c>
      <c r="B45" s="138"/>
      <c r="C45" s="133"/>
      <c r="D45" s="133"/>
      <c r="E45" s="134"/>
      <c r="F45" s="388"/>
      <c r="G45" s="388"/>
      <c r="H45" s="133"/>
      <c r="I45" s="455">
        <v>0</v>
      </c>
      <c r="J45" s="133"/>
      <c r="K45" s="133"/>
      <c r="L45" s="133"/>
      <c r="M45" s="451"/>
      <c r="N45" s="361">
        <v>0</v>
      </c>
      <c r="O45" s="137">
        <v>0</v>
      </c>
      <c r="P45" s="137">
        <v>0</v>
      </c>
      <c r="Q45" s="137">
        <v>0</v>
      </c>
      <c r="R45" s="146">
        <f t="shared" si="12"/>
        <v>0</v>
      </c>
      <c r="S45" s="132">
        <v>0</v>
      </c>
      <c r="T45" s="155"/>
      <c r="U45" s="379"/>
      <c r="V45" s="380"/>
      <c r="W45" s="135"/>
      <c r="X45" s="310">
        <f>IF(T45="",0,VLOOKUP(T45,'Overview - Financial Statement'!$A$38:$B$52,2,FALSE))</f>
        <v>0</v>
      </c>
      <c r="Y45" s="246">
        <f t="shared" si="13"/>
        <v>0</v>
      </c>
      <c r="AA45" s="222"/>
      <c r="AB45" s="10"/>
      <c r="AC45" s="340"/>
      <c r="AD45" s="354" t="s">
        <v>36</v>
      </c>
      <c r="AE45" s="352"/>
      <c r="AF45" s="381" t="str">
        <f t="shared" si="2"/>
        <v/>
      </c>
      <c r="AG45" s="355" t="str">
        <f t="shared" si="14"/>
        <v/>
      </c>
      <c r="AH45" s="381" t="str">
        <f t="shared" si="15"/>
        <v/>
      </c>
      <c r="AI45" s="353" t="str">
        <f t="shared" si="3"/>
        <v/>
      </c>
      <c r="AJ45" s="353" t="str">
        <f>IF(Q45&gt;0,(VLOOKUP(M45,ISO!$B$4:$C$42,2,FALSE)),"")</f>
        <v/>
      </c>
      <c r="AK45" s="353" t="str">
        <f t="shared" si="4"/>
        <v/>
      </c>
      <c r="AL45" s="353" t="str">
        <f>IF(P45&gt;0,(VLOOKUP(M45,ISO!$B$4:$D$42,3,FALSE)),"")</f>
        <v/>
      </c>
      <c r="AM45" s="354" t="str">
        <f t="shared" si="5"/>
        <v/>
      </c>
      <c r="AN45" s="352" t="str">
        <f t="shared" si="6"/>
        <v/>
      </c>
      <c r="AO45" s="397">
        <f t="shared" si="20"/>
        <v>0</v>
      </c>
      <c r="AP45" s="397">
        <f t="shared" si="16"/>
        <v>0</v>
      </c>
      <c r="AQ45" s="381" t="str">
        <f t="shared" si="8"/>
        <v>Not answered</v>
      </c>
      <c r="AR45" s="397">
        <f t="shared" si="17"/>
        <v>0</v>
      </c>
      <c r="AS45" s="397">
        <f t="shared" si="18"/>
        <v>0</v>
      </c>
      <c r="AT45" s="397">
        <f t="shared" si="9"/>
        <v>0</v>
      </c>
      <c r="AU45" s="358">
        <v>0</v>
      </c>
      <c r="AV45" s="397">
        <f t="shared" si="10"/>
        <v>0</v>
      </c>
      <c r="AW45" s="397">
        <f t="shared" si="19"/>
        <v>0</v>
      </c>
      <c r="AX45" s="356">
        <f t="shared" si="11"/>
        <v>0</v>
      </c>
    </row>
    <row r="46" spans="1:50" x14ac:dyDescent="0.25">
      <c r="A46" s="277">
        <v>33</v>
      </c>
      <c r="B46" s="138"/>
      <c r="C46" s="133"/>
      <c r="D46" s="133"/>
      <c r="E46" s="134"/>
      <c r="F46" s="388"/>
      <c r="G46" s="388"/>
      <c r="H46" s="133"/>
      <c r="I46" s="455">
        <v>0</v>
      </c>
      <c r="J46" s="133"/>
      <c r="K46" s="133"/>
      <c r="L46" s="133"/>
      <c r="M46" s="451"/>
      <c r="N46" s="361">
        <v>0</v>
      </c>
      <c r="O46" s="137">
        <v>0</v>
      </c>
      <c r="P46" s="137">
        <v>0</v>
      </c>
      <c r="Q46" s="137">
        <v>0</v>
      </c>
      <c r="R46" s="146">
        <f t="shared" si="12"/>
        <v>0</v>
      </c>
      <c r="S46" s="132">
        <v>0</v>
      </c>
      <c r="T46" s="155"/>
      <c r="U46" s="379"/>
      <c r="V46" s="380"/>
      <c r="W46" s="135"/>
      <c r="X46" s="310">
        <f>IF(T46="",0,VLOOKUP(T46,'Overview - Financial Statement'!$A$38:$B$52,2,FALSE))</f>
        <v>0</v>
      </c>
      <c r="Y46" s="246">
        <f t="shared" si="13"/>
        <v>0</v>
      </c>
      <c r="AA46" s="222"/>
      <c r="AB46" s="10"/>
      <c r="AC46" s="340"/>
      <c r="AD46" s="354" t="s">
        <v>36</v>
      </c>
      <c r="AE46" s="352"/>
      <c r="AF46" s="381" t="str">
        <f t="shared" ref="AF46:AF77" si="21">IF(Y46=0,"",IF(E46="","CHECK DATES","OK"))</f>
        <v/>
      </c>
      <c r="AG46" s="355" t="str">
        <f t="shared" si="14"/>
        <v/>
      </c>
      <c r="AH46" s="381" t="str">
        <f t="shared" si="15"/>
        <v/>
      </c>
      <c r="AI46" s="353" t="str">
        <f t="shared" ref="AI46:AI77" si="22">IF(Q46&gt;0,Q46/AN46/(N46+0.5)/I46,"")</f>
        <v/>
      </c>
      <c r="AJ46" s="353" t="str">
        <f>IF(Q46&gt;0,(VLOOKUP(M46,ISO!$B$4:$C$42,2,FALSE)),"")</f>
        <v/>
      </c>
      <c r="AK46" s="353" t="str">
        <f t="shared" ref="AK46:AK77" si="23">IF(P46&gt;0,P46/AN46/N46/I46,"")</f>
        <v/>
      </c>
      <c r="AL46" s="353" t="str">
        <f>IF(P46&gt;0,(VLOOKUP(M46,ISO!$B$4:$D$42,3,FALSE)),"")</f>
        <v/>
      </c>
      <c r="AM46" s="354" t="str">
        <f t="shared" ref="AM46:AM77" si="24">IF(T46="","",T46)</f>
        <v/>
      </c>
      <c r="AN46" s="352" t="str">
        <f t="shared" ref="AN46:AN77" si="25">IF(T46="","",IF(HLOOKUP(T46,$AF$4:$AT$5,2,FALSE)="",X46,IF(X46&lt;&gt;HLOOKUP(T46,$AF$4:$AT$5,2,FALSE),HLOOKUP(T46,$AF$4:$AT$5,2,FALSE),X46)))</f>
        <v/>
      </c>
      <c r="AO46" s="397">
        <f t="shared" si="20"/>
        <v>0</v>
      </c>
      <c r="AP46" s="397">
        <f t="shared" si="16"/>
        <v>0</v>
      </c>
      <c r="AQ46" s="381" t="str">
        <f t="shared" ref="AQ46:AQ77" si="26">IF(U46="","Not answered",IF(U46="No",AO46,0))</f>
        <v>Not answered</v>
      </c>
      <c r="AR46" s="397">
        <f t="shared" si="17"/>
        <v>0</v>
      </c>
      <c r="AS46" s="397">
        <f t="shared" si="18"/>
        <v>0</v>
      </c>
      <c r="AT46" s="397">
        <f t="shared" ref="AT46:AT77" si="27">IF(AD46="NO","",IF(AI46&gt;AJ46,(AI46-AJ46)*N46*I46,0)+IF(AK46&gt;AL46,(AK46-AL46)*N46*I46,0))</f>
        <v>0</v>
      </c>
      <c r="AU46" s="358">
        <v>0</v>
      </c>
      <c r="AV46" s="397">
        <f t="shared" ref="AV46:AV77" si="28">IF(OR(AD46="NO",AS46&gt;0,AT46&gt;0,AU46&gt;0)*(AND(OR(V46="NO",V46=""))),SUM(AS46:AU46),0)</f>
        <v>0</v>
      </c>
      <c r="AW46" s="397">
        <f t="shared" si="19"/>
        <v>0</v>
      </c>
      <c r="AX46" s="356">
        <f t="shared" ref="AX46:AX77" si="29">IF(V46="YES",AO46,0)</f>
        <v>0</v>
      </c>
    </row>
    <row r="47" spans="1:50" x14ac:dyDescent="0.25">
      <c r="A47" s="277">
        <v>34</v>
      </c>
      <c r="B47" s="138"/>
      <c r="C47" s="133"/>
      <c r="D47" s="133"/>
      <c r="E47" s="134"/>
      <c r="F47" s="388"/>
      <c r="G47" s="388"/>
      <c r="H47" s="133"/>
      <c r="I47" s="455">
        <v>0</v>
      </c>
      <c r="J47" s="133"/>
      <c r="K47" s="133"/>
      <c r="L47" s="133"/>
      <c r="M47" s="451"/>
      <c r="N47" s="361">
        <v>0</v>
      </c>
      <c r="O47" s="137">
        <v>0</v>
      </c>
      <c r="P47" s="137">
        <v>0</v>
      </c>
      <c r="Q47" s="137">
        <v>0</v>
      </c>
      <c r="R47" s="146">
        <f t="shared" si="12"/>
        <v>0</v>
      </c>
      <c r="S47" s="132">
        <v>0</v>
      </c>
      <c r="T47" s="155"/>
      <c r="U47" s="379"/>
      <c r="V47" s="380"/>
      <c r="W47" s="135"/>
      <c r="X47" s="310">
        <f>IF(T47="",0,VLOOKUP(T47,'Overview - Financial Statement'!$A$38:$B$52,2,FALSE))</f>
        <v>0</v>
      </c>
      <c r="Y47" s="246">
        <f t="shared" si="13"/>
        <v>0</v>
      </c>
      <c r="AA47" s="222"/>
      <c r="AB47" s="10"/>
      <c r="AC47" s="340"/>
      <c r="AD47" s="354" t="s">
        <v>36</v>
      </c>
      <c r="AE47" s="352"/>
      <c r="AF47" s="381" t="str">
        <f t="shared" si="21"/>
        <v/>
      </c>
      <c r="AG47" s="355" t="str">
        <f t="shared" si="14"/>
        <v/>
      </c>
      <c r="AH47" s="381" t="str">
        <f t="shared" si="15"/>
        <v/>
      </c>
      <c r="AI47" s="353" t="str">
        <f t="shared" si="22"/>
        <v/>
      </c>
      <c r="AJ47" s="353" t="str">
        <f>IF(Q47&gt;0,(VLOOKUP(M47,ISO!$B$4:$C$42,2,FALSE)),"")</f>
        <v/>
      </c>
      <c r="AK47" s="353" t="str">
        <f t="shared" si="23"/>
        <v/>
      </c>
      <c r="AL47" s="353" t="str">
        <f>IF(P47&gt;0,(VLOOKUP(M47,ISO!$B$4:$D$42,3,FALSE)),"")</f>
        <v/>
      </c>
      <c r="AM47" s="354" t="str">
        <f t="shared" si="24"/>
        <v/>
      </c>
      <c r="AN47" s="352" t="str">
        <f t="shared" si="25"/>
        <v/>
      </c>
      <c r="AO47" s="397">
        <f t="shared" si="20"/>
        <v>0</v>
      </c>
      <c r="AP47" s="397">
        <f t="shared" si="16"/>
        <v>0</v>
      </c>
      <c r="AQ47" s="381" t="str">
        <f t="shared" si="26"/>
        <v>Not answered</v>
      </c>
      <c r="AR47" s="397">
        <f t="shared" si="17"/>
        <v>0</v>
      </c>
      <c r="AS47" s="397">
        <f t="shared" si="18"/>
        <v>0</v>
      </c>
      <c r="AT47" s="397">
        <f t="shared" si="27"/>
        <v>0</v>
      </c>
      <c r="AU47" s="358">
        <v>0</v>
      </c>
      <c r="AV47" s="397">
        <f t="shared" si="28"/>
        <v>0</v>
      </c>
      <c r="AW47" s="397">
        <f t="shared" si="19"/>
        <v>0</v>
      </c>
      <c r="AX47" s="356">
        <f t="shared" si="29"/>
        <v>0</v>
      </c>
    </row>
    <row r="48" spans="1:50" x14ac:dyDescent="0.25">
      <c r="A48" s="277">
        <v>35</v>
      </c>
      <c r="B48" s="138"/>
      <c r="C48" s="133"/>
      <c r="D48" s="133"/>
      <c r="E48" s="134"/>
      <c r="F48" s="388"/>
      <c r="G48" s="388"/>
      <c r="H48" s="133"/>
      <c r="I48" s="455">
        <v>0</v>
      </c>
      <c r="J48" s="133"/>
      <c r="K48" s="133"/>
      <c r="L48" s="133"/>
      <c r="M48" s="451"/>
      <c r="N48" s="361">
        <v>0</v>
      </c>
      <c r="O48" s="137">
        <v>0</v>
      </c>
      <c r="P48" s="137">
        <v>0</v>
      </c>
      <c r="Q48" s="137">
        <v>0</v>
      </c>
      <c r="R48" s="146">
        <f t="shared" si="12"/>
        <v>0</v>
      </c>
      <c r="S48" s="132">
        <v>0</v>
      </c>
      <c r="T48" s="155"/>
      <c r="U48" s="379"/>
      <c r="V48" s="380"/>
      <c r="W48" s="135"/>
      <c r="X48" s="310">
        <f>IF(T48="",0,VLOOKUP(T48,'Overview - Financial Statement'!$A$38:$B$52,2,FALSE))</f>
        <v>0</v>
      </c>
      <c r="Y48" s="246">
        <f t="shared" si="13"/>
        <v>0</v>
      </c>
      <c r="AA48" s="222"/>
      <c r="AB48" s="10"/>
      <c r="AC48" s="340"/>
      <c r="AD48" s="354" t="s">
        <v>36</v>
      </c>
      <c r="AE48" s="352"/>
      <c r="AF48" s="381" t="str">
        <f t="shared" si="21"/>
        <v/>
      </c>
      <c r="AG48" s="355" t="str">
        <f t="shared" si="14"/>
        <v/>
      </c>
      <c r="AH48" s="381" t="str">
        <f t="shared" si="15"/>
        <v/>
      </c>
      <c r="AI48" s="353" t="str">
        <f t="shared" si="22"/>
        <v/>
      </c>
      <c r="AJ48" s="353" t="str">
        <f>IF(Q48&gt;0,(VLOOKUP(M48,ISO!$B$4:$C$42,2,FALSE)),"")</f>
        <v/>
      </c>
      <c r="AK48" s="353" t="str">
        <f t="shared" si="23"/>
        <v/>
      </c>
      <c r="AL48" s="353" t="str">
        <f>IF(P48&gt;0,(VLOOKUP(M48,ISO!$B$4:$D$42,3,FALSE)),"")</f>
        <v/>
      </c>
      <c r="AM48" s="354" t="str">
        <f t="shared" si="24"/>
        <v/>
      </c>
      <c r="AN48" s="352" t="str">
        <f t="shared" si="25"/>
        <v/>
      </c>
      <c r="AO48" s="397">
        <f t="shared" si="20"/>
        <v>0</v>
      </c>
      <c r="AP48" s="397">
        <f t="shared" si="16"/>
        <v>0</v>
      </c>
      <c r="AQ48" s="381" t="str">
        <f t="shared" si="26"/>
        <v>Not answered</v>
      </c>
      <c r="AR48" s="397">
        <f t="shared" si="17"/>
        <v>0</v>
      </c>
      <c r="AS48" s="397">
        <f t="shared" si="18"/>
        <v>0</v>
      </c>
      <c r="AT48" s="397">
        <f t="shared" si="27"/>
        <v>0</v>
      </c>
      <c r="AU48" s="358">
        <v>0</v>
      </c>
      <c r="AV48" s="397">
        <f t="shared" si="28"/>
        <v>0</v>
      </c>
      <c r="AW48" s="397">
        <f t="shared" si="19"/>
        <v>0</v>
      </c>
      <c r="AX48" s="356">
        <f t="shared" si="29"/>
        <v>0</v>
      </c>
    </row>
    <row r="49" spans="1:50" x14ac:dyDescent="0.25">
      <c r="A49" s="277">
        <v>36</v>
      </c>
      <c r="B49" s="138"/>
      <c r="C49" s="133"/>
      <c r="D49" s="133"/>
      <c r="E49" s="134"/>
      <c r="F49" s="388"/>
      <c r="G49" s="388"/>
      <c r="H49" s="133"/>
      <c r="I49" s="455">
        <v>0</v>
      </c>
      <c r="J49" s="133"/>
      <c r="K49" s="133"/>
      <c r="L49" s="133"/>
      <c r="M49" s="451"/>
      <c r="N49" s="361">
        <v>0</v>
      </c>
      <c r="O49" s="137">
        <v>0</v>
      </c>
      <c r="P49" s="137">
        <v>0</v>
      </c>
      <c r="Q49" s="137">
        <v>0</v>
      </c>
      <c r="R49" s="146">
        <f t="shared" si="12"/>
        <v>0</v>
      </c>
      <c r="S49" s="132">
        <v>0</v>
      </c>
      <c r="T49" s="155"/>
      <c r="U49" s="379"/>
      <c r="V49" s="380"/>
      <c r="W49" s="135"/>
      <c r="X49" s="310">
        <f>IF(T49="",0,VLOOKUP(T49,'Overview - Financial Statement'!$A$38:$B$52,2,FALSE))</f>
        <v>0</v>
      </c>
      <c r="Y49" s="246">
        <f t="shared" si="13"/>
        <v>0</v>
      </c>
      <c r="AA49" s="222"/>
      <c r="AB49" s="10"/>
      <c r="AC49" s="340"/>
      <c r="AD49" s="354" t="s">
        <v>36</v>
      </c>
      <c r="AE49" s="352"/>
      <c r="AF49" s="381" t="str">
        <f t="shared" si="21"/>
        <v/>
      </c>
      <c r="AG49" s="355" t="str">
        <f t="shared" si="14"/>
        <v/>
      </c>
      <c r="AH49" s="381" t="str">
        <f t="shared" si="15"/>
        <v/>
      </c>
      <c r="AI49" s="353" t="str">
        <f t="shared" si="22"/>
        <v/>
      </c>
      <c r="AJ49" s="353" t="str">
        <f>IF(Q49&gt;0,(VLOOKUP(M49,ISO!$B$4:$C$42,2,FALSE)),"")</f>
        <v/>
      </c>
      <c r="AK49" s="353" t="str">
        <f t="shared" si="23"/>
        <v/>
      </c>
      <c r="AL49" s="353" t="str">
        <f>IF(P49&gt;0,(VLOOKUP(M49,ISO!$B$4:$D$42,3,FALSE)),"")</f>
        <v/>
      </c>
      <c r="AM49" s="354" t="str">
        <f t="shared" si="24"/>
        <v/>
      </c>
      <c r="AN49" s="352" t="str">
        <f t="shared" si="25"/>
        <v/>
      </c>
      <c r="AO49" s="397">
        <f t="shared" si="20"/>
        <v>0</v>
      </c>
      <c r="AP49" s="397">
        <f t="shared" si="16"/>
        <v>0</v>
      </c>
      <c r="AQ49" s="381" t="str">
        <f t="shared" si="26"/>
        <v>Not answered</v>
      </c>
      <c r="AR49" s="397">
        <f t="shared" si="17"/>
        <v>0</v>
      </c>
      <c r="AS49" s="397">
        <f t="shared" si="18"/>
        <v>0</v>
      </c>
      <c r="AT49" s="397">
        <f t="shared" si="27"/>
        <v>0</v>
      </c>
      <c r="AU49" s="358">
        <v>0</v>
      </c>
      <c r="AV49" s="397">
        <f t="shared" si="28"/>
        <v>0</v>
      </c>
      <c r="AW49" s="397">
        <f t="shared" si="19"/>
        <v>0</v>
      </c>
      <c r="AX49" s="356">
        <f t="shared" si="29"/>
        <v>0</v>
      </c>
    </row>
    <row r="50" spans="1:50" x14ac:dyDescent="0.25">
      <c r="A50" s="277">
        <v>37</v>
      </c>
      <c r="B50" s="138"/>
      <c r="C50" s="133"/>
      <c r="D50" s="133"/>
      <c r="E50" s="134"/>
      <c r="F50" s="388"/>
      <c r="G50" s="388"/>
      <c r="H50" s="133"/>
      <c r="I50" s="455">
        <v>0</v>
      </c>
      <c r="J50" s="133"/>
      <c r="K50" s="133"/>
      <c r="L50" s="133"/>
      <c r="M50" s="451"/>
      <c r="N50" s="361">
        <v>0</v>
      </c>
      <c r="O50" s="137">
        <v>0</v>
      </c>
      <c r="P50" s="137">
        <v>0</v>
      </c>
      <c r="Q50" s="137">
        <v>0</v>
      </c>
      <c r="R50" s="146">
        <f t="shared" si="12"/>
        <v>0</v>
      </c>
      <c r="S50" s="132">
        <v>0</v>
      </c>
      <c r="T50" s="155"/>
      <c r="U50" s="379"/>
      <c r="V50" s="380"/>
      <c r="W50" s="135"/>
      <c r="X50" s="310">
        <f>IF(T50="",0,VLOOKUP(T50,'Overview - Financial Statement'!$A$38:$B$52,2,FALSE))</f>
        <v>0</v>
      </c>
      <c r="Y50" s="246">
        <f t="shared" si="13"/>
        <v>0</v>
      </c>
      <c r="AA50" s="222"/>
      <c r="AB50" s="10"/>
      <c r="AC50" s="340"/>
      <c r="AD50" s="354" t="s">
        <v>36</v>
      </c>
      <c r="AE50" s="352"/>
      <c r="AF50" s="381" t="str">
        <f t="shared" si="21"/>
        <v/>
      </c>
      <c r="AG50" s="355" t="str">
        <f t="shared" si="14"/>
        <v/>
      </c>
      <c r="AH50" s="381" t="str">
        <f t="shared" si="15"/>
        <v/>
      </c>
      <c r="AI50" s="353" t="str">
        <f t="shared" si="22"/>
        <v/>
      </c>
      <c r="AJ50" s="353" t="str">
        <f>IF(Q50&gt;0,(VLOOKUP(M50,ISO!$B$4:$C$42,2,FALSE)),"")</f>
        <v/>
      </c>
      <c r="AK50" s="353" t="str">
        <f t="shared" si="23"/>
        <v/>
      </c>
      <c r="AL50" s="353" t="str">
        <f>IF(P50&gt;0,(VLOOKUP(M50,ISO!$B$4:$D$42,3,FALSE)),"")</f>
        <v/>
      </c>
      <c r="AM50" s="354" t="str">
        <f t="shared" si="24"/>
        <v/>
      </c>
      <c r="AN50" s="352" t="str">
        <f t="shared" si="25"/>
        <v/>
      </c>
      <c r="AO50" s="397">
        <f t="shared" si="20"/>
        <v>0</v>
      </c>
      <c r="AP50" s="397">
        <f t="shared" si="16"/>
        <v>0</v>
      </c>
      <c r="AQ50" s="381" t="str">
        <f t="shared" si="26"/>
        <v>Not answered</v>
      </c>
      <c r="AR50" s="397">
        <f t="shared" si="17"/>
        <v>0</v>
      </c>
      <c r="AS50" s="397">
        <f t="shared" si="18"/>
        <v>0</v>
      </c>
      <c r="AT50" s="397">
        <f t="shared" si="27"/>
        <v>0</v>
      </c>
      <c r="AU50" s="358">
        <v>0</v>
      </c>
      <c r="AV50" s="397">
        <f t="shared" si="28"/>
        <v>0</v>
      </c>
      <c r="AW50" s="397">
        <f t="shared" si="19"/>
        <v>0</v>
      </c>
      <c r="AX50" s="356">
        <f t="shared" si="29"/>
        <v>0</v>
      </c>
    </row>
    <row r="51" spans="1:50" x14ac:dyDescent="0.25">
      <c r="A51" s="277">
        <v>38</v>
      </c>
      <c r="B51" s="138"/>
      <c r="C51" s="133"/>
      <c r="D51" s="133"/>
      <c r="E51" s="134"/>
      <c r="F51" s="388"/>
      <c r="G51" s="388"/>
      <c r="H51" s="133"/>
      <c r="I51" s="455">
        <v>0</v>
      </c>
      <c r="J51" s="133"/>
      <c r="K51" s="133"/>
      <c r="L51" s="133"/>
      <c r="M51" s="451"/>
      <c r="N51" s="361">
        <v>0</v>
      </c>
      <c r="O51" s="137">
        <v>0</v>
      </c>
      <c r="P51" s="137">
        <v>0</v>
      </c>
      <c r="Q51" s="137">
        <v>0</v>
      </c>
      <c r="R51" s="146">
        <f t="shared" si="12"/>
        <v>0</v>
      </c>
      <c r="S51" s="132">
        <v>0</v>
      </c>
      <c r="T51" s="155"/>
      <c r="U51" s="379"/>
      <c r="V51" s="380"/>
      <c r="W51" s="135"/>
      <c r="X51" s="310">
        <f>IF(T51="",0,VLOOKUP(T51,'Overview - Financial Statement'!$A$38:$B$52,2,FALSE))</f>
        <v>0</v>
      </c>
      <c r="Y51" s="246">
        <f t="shared" si="13"/>
        <v>0</v>
      </c>
      <c r="AA51" s="222"/>
      <c r="AB51" s="10"/>
      <c r="AC51" s="340"/>
      <c r="AD51" s="354" t="s">
        <v>36</v>
      </c>
      <c r="AE51" s="352"/>
      <c r="AF51" s="381" t="str">
        <f t="shared" si="21"/>
        <v/>
      </c>
      <c r="AG51" s="355" t="str">
        <f t="shared" si="14"/>
        <v/>
      </c>
      <c r="AH51" s="381" t="str">
        <f t="shared" si="15"/>
        <v/>
      </c>
      <c r="AI51" s="353" t="str">
        <f t="shared" si="22"/>
        <v/>
      </c>
      <c r="AJ51" s="353" t="str">
        <f>IF(Q51&gt;0,(VLOOKUP(M51,ISO!$B$4:$C$42,2,FALSE)),"")</f>
        <v/>
      </c>
      <c r="AK51" s="353" t="str">
        <f t="shared" si="23"/>
        <v/>
      </c>
      <c r="AL51" s="353" t="str">
        <f>IF(P51&gt;0,(VLOOKUP(M51,ISO!$B$4:$D$42,3,FALSE)),"")</f>
        <v/>
      </c>
      <c r="AM51" s="354" t="str">
        <f t="shared" si="24"/>
        <v/>
      </c>
      <c r="AN51" s="352" t="str">
        <f t="shared" si="25"/>
        <v/>
      </c>
      <c r="AO51" s="397">
        <f t="shared" si="20"/>
        <v>0</v>
      </c>
      <c r="AP51" s="397">
        <f t="shared" si="16"/>
        <v>0</v>
      </c>
      <c r="AQ51" s="381" t="str">
        <f t="shared" si="26"/>
        <v>Not answered</v>
      </c>
      <c r="AR51" s="397">
        <f t="shared" si="17"/>
        <v>0</v>
      </c>
      <c r="AS51" s="397">
        <f t="shared" si="18"/>
        <v>0</v>
      </c>
      <c r="AT51" s="397">
        <f t="shared" si="27"/>
        <v>0</v>
      </c>
      <c r="AU51" s="358">
        <v>0</v>
      </c>
      <c r="AV51" s="397">
        <f t="shared" si="28"/>
        <v>0</v>
      </c>
      <c r="AW51" s="397">
        <f t="shared" si="19"/>
        <v>0</v>
      </c>
      <c r="AX51" s="356">
        <f t="shared" si="29"/>
        <v>0</v>
      </c>
    </row>
    <row r="52" spans="1:50" x14ac:dyDescent="0.25">
      <c r="A52" s="277">
        <v>39</v>
      </c>
      <c r="B52" s="138"/>
      <c r="C52" s="133"/>
      <c r="D52" s="133"/>
      <c r="E52" s="134"/>
      <c r="F52" s="388"/>
      <c r="G52" s="388"/>
      <c r="H52" s="133"/>
      <c r="I52" s="455">
        <v>0</v>
      </c>
      <c r="J52" s="133"/>
      <c r="K52" s="133"/>
      <c r="L52" s="133"/>
      <c r="M52" s="451"/>
      <c r="N52" s="361">
        <v>0</v>
      </c>
      <c r="O52" s="137">
        <v>0</v>
      </c>
      <c r="P52" s="137">
        <v>0</v>
      </c>
      <c r="Q52" s="137">
        <v>0</v>
      </c>
      <c r="R52" s="146">
        <f t="shared" si="12"/>
        <v>0</v>
      </c>
      <c r="S52" s="132">
        <v>0</v>
      </c>
      <c r="T52" s="155"/>
      <c r="U52" s="379"/>
      <c r="V52" s="380"/>
      <c r="W52" s="135"/>
      <c r="X52" s="310">
        <f>IF(T52="",0,VLOOKUP(T52,'Overview - Financial Statement'!$A$38:$B$52,2,FALSE))</f>
        <v>0</v>
      </c>
      <c r="Y52" s="246">
        <f t="shared" si="13"/>
        <v>0</v>
      </c>
      <c r="AA52" s="222">
        <f t="shared" ref="AA52:AA83" si="30">IF(V52="YES",Y52,0)</f>
        <v>0</v>
      </c>
      <c r="AB52" s="10"/>
      <c r="AC52" s="340"/>
      <c r="AD52" s="354" t="s">
        <v>36</v>
      </c>
      <c r="AE52" s="352"/>
      <c r="AF52" s="381" t="str">
        <f t="shared" si="21"/>
        <v/>
      </c>
      <c r="AG52" s="355" t="str">
        <f t="shared" si="14"/>
        <v/>
      </c>
      <c r="AH52" s="381" t="str">
        <f t="shared" si="15"/>
        <v/>
      </c>
      <c r="AI52" s="353" t="str">
        <f t="shared" si="22"/>
        <v/>
      </c>
      <c r="AJ52" s="353" t="str">
        <f>IF(Q52&gt;0,(VLOOKUP(M52,ISO!$B$4:$C$42,2,FALSE)),"")</f>
        <v/>
      </c>
      <c r="AK52" s="353" t="str">
        <f t="shared" si="23"/>
        <v/>
      </c>
      <c r="AL52" s="353" t="str">
        <f>IF(P52&gt;0,(VLOOKUP(M52,ISO!$B$4:$D$42,3,FALSE)),"")</f>
        <v/>
      </c>
      <c r="AM52" s="354" t="str">
        <f t="shared" si="24"/>
        <v/>
      </c>
      <c r="AN52" s="352" t="str">
        <f t="shared" si="25"/>
        <v/>
      </c>
      <c r="AO52" s="397">
        <f t="shared" si="20"/>
        <v>0</v>
      </c>
      <c r="AP52" s="397">
        <f t="shared" si="16"/>
        <v>0</v>
      </c>
      <c r="AQ52" s="381" t="str">
        <f t="shared" si="26"/>
        <v>Not answered</v>
      </c>
      <c r="AR52" s="397">
        <f t="shared" si="17"/>
        <v>0</v>
      </c>
      <c r="AS52" s="397">
        <f t="shared" si="18"/>
        <v>0</v>
      </c>
      <c r="AT52" s="397">
        <f t="shared" si="27"/>
        <v>0</v>
      </c>
      <c r="AU52" s="358">
        <v>0</v>
      </c>
      <c r="AV52" s="397">
        <f t="shared" si="28"/>
        <v>0</v>
      </c>
      <c r="AW52" s="397">
        <f t="shared" si="19"/>
        <v>0</v>
      </c>
      <c r="AX52" s="356">
        <f t="shared" si="29"/>
        <v>0</v>
      </c>
    </row>
    <row r="53" spans="1:50" x14ac:dyDescent="0.25">
      <c r="A53" s="277">
        <v>40</v>
      </c>
      <c r="B53" s="138"/>
      <c r="C53" s="133"/>
      <c r="D53" s="133"/>
      <c r="E53" s="134"/>
      <c r="F53" s="388"/>
      <c r="G53" s="388"/>
      <c r="H53" s="133"/>
      <c r="I53" s="455">
        <v>0</v>
      </c>
      <c r="J53" s="133"/>
      <c r="K53" s="133"/>
      <c r="L53" s="133"/>
      <c r="M53" s="451"/>
      <c r="N53" s="361">
        <v>0</v>
      </c>
      <c r="O53" s="137">
        <v>0</v>
      </c>
      <c r="P53" s="137">
        <v>0</v>
      </c>
      <c r="Q53" s="137">
        <v>0</v>
      </c>
      <c r="R53" s="146">
        <f t="shared" si="12"/>
        <v>0</v>
      </c>
      <c r="S53" s="132">
        <v>0</v>
      </c>
      <c r="T53" s="155"/>
      <c r="U53" s="379"/>
      <c r="V53" s="380"/>
      <c r="W53" s="135"/>
      <c r="X53" s="310">
        <f>IF(T53="",0,VLOOKUP(T53,'Overview - Financial Statement'!$A$38:$B$52,2,FALSE))</f>
        <v>0</v>
      </c>
      <c r="Y53" s="246">
        <f t="shared" si="13"/>
        <v>0</v>
      </c>
      <c r="AA53" s="222">
        <f t="shared" si="30"/>
        <v>0</v>
      </c>
      <c r="AB53" s="10"/>
      <c r="AC53" s="340"/>
      <c r="AD53" s="354" t="s">
        <v>36</v>
      </c>
      <c r="AE53" s="352"/>
      <c r="AF53" s="381" t="str">
        <f t="shared" si="21"/>
        <v/>
      </c>
      <c r="AG53" s="355" t="str">
        <f t="shared" si="14"/>
        <v/>
      </c>
      <c r="AH53" s="381" t="str">
        <f t="shared" si="15"/>
        <v/>
      </c>
      <c r="AI53" s="353" t="str">
        <f t="shared" si="22"/>
        <v/>
      </c>
      <c r="AJ53" s="353" t="str">
        <f>IF(Q53&gt;0,(VLOOKUP(M53,ISO!$B$4:$C$42,2,FALSE)),"")</f>
        <v/>
      </c>
      <c r="AK53" s="353" t="str">
        <f t="shared" si="23"/>
        <v/>
      </c>
      <c r="AL53" s="353" t="str">
        <f>IF(P53&gt;0,(VLOOKUP(M53,ISO!$B$4:$D$42,3,FALSE)),"")</f>
        <v/>
      </c>
      <c r="AM53" s="354" t="str">
        <f t="shared" si="24"/>
        <v/>
      </c>
      <c r="AN53" s="352" t="str">
        <f t="shared" si="25"/>
        <v/>
      </c>
      <c r="AO53" s="397">
        <f t="shared" si="20"/>
        <v>0</v>
      </c>
      <c r="AP53" s="397">
        <f t="shared" si="16"/>
        <v>0</v>
      </c>
      <c r="AQ53" s="381" t="str">
        <f t="shared" si="26"/>
        <v>Not answered</v>
      </c>
      <c r="AR53" s="397">
        <f t="shared" si="17"/>
        <v>0</v>
      </c>
      <c r="AS53" s="397">
        <f t="shared" si="18"/>
        <v>0</v>
      </c>
      <c r="AT53" s="397">
        <f t="shared" si="27"/>
        <v>0</v>
      </c>
      <c r="AU53" s="358">
        <v>0</v>
      </c>
      <c r="AV53" s="397">
        <f t="shared" si="28"/>
        <v>0</v>
      </c>
      <c r="AW53" s="397">
        <f t="shared" si="19"/>
        <v>0</v>
      </c>
      <c r="AX53" s="356">
        <f t="shared" si="29"/>
        <v>0</v>
      </c>
    </row>
    <row r="54" spans="1:50" x14ac:dyDescent="0.25">
      <c r="A54" s="277">
        <v>41</v>
      </c>
      <c r="B54" s="138"/>
      <c r="C54" s="133"/>
      <c r="D54" s="133"/>
      <c r="E54" s="134"/>
      <c r="F54" s="388"/>
      <c r="G54" s="388"/>
      <c r="H54" s="133"/>
      <c r="I54" s="455">
        <v>0</v>
      </c>
      <c r="J54" s="133"/>
      <c r="K54" s="133"/>
      <c r="L54" s="133"/>
      <c r="M54" s="451"/>
      <c r="N54" s="361">
        <v>0</v>
      </c>
      <c r="O54" s="137">
        <v>0</v>
      </c>
      <c r="P54" s="137">
        <v>0</v>
      </c>
      <c r="Q54" s="137">
        <v>0</v>
      </c>
      <c r="R54" s="146">
        <f t="shared" si="12"/>
        <v>0</v>
      </c>
      <c r="S54" s="132">
        <v>0</v>
      </c>
      <c r="T54" s="155"/>
      <c r="U54" s="379"/>
      <c r="V54" s="380"/>
      <c r="W54" s="135"/>
      <c r="X54" s="310">
        <f>IF(T54="",0,VLOOKUP(T54,'Overview - Financial Statement'!$A$38:$B$52,2,FALSE))</f>
        <v>0</v>
      </c>
      <c r="Y54" s="246">
        <f t="shared" si="13"/>
        <v>0</v>
      </c>
      <c r="AA54" s="222">
        <f t="shared" si="30"/>
        <v>0</v>
      </c>
      <c r="AB54" s="10"/>
      <c r="AC54" s="340"/>
      <c r="AD54" s="354" t="s">
        <v>36</v>
      </c>
      <c r="AE54" s="352"/>
      <c r="AF54" s="381" t="str">
        <f t="shared" si="21"/>
        <v/>
      </c>
      <c r="AG54" s="355" t="str">
        <f t="shared" si="14"/>
        <v/>
      </c>
      <c r="AH54" s="381" t="str">
        <f t="shared" si="15"/>
        <v/>
      </c>
      <c r="AI54" s="353" t="str">
        <f t="shared" si="22"/>
        <v/>
      </c>
      <c r="AJ54" s="353" t="str">
        <f>IF(Q54&gt;0,(VLOOKUP(M54,ISO!$B$4:$C$42,2,FALSE)),"")</f>
        <v/>
      </c>
      <c r="AK54" s="353" t="str">
        <f t="shared" si="23"/>
        <v/>
      </c>
      <c r="AL54" s="353" t="str">
        <f>IF(P54&gt;0,(VLOOKUP(M54,ISO!$B$4:$D$42,3,FALSE)),"")</f>
        <v/>
      </c>
      <c r="AM54" s="354" t="str">
        <f t="shared" si="24"/>
        <v/>
      </c>
      <c r="AN54" s="352" t="str">
        <f t="shared" si="25"/>
        <v/>
      </c>
      <c r="AO54" s="397">
        <f t="shared" si="20"/>
        <v>0</v>
      </c>
      <c r="AP54" s="397">
        <f t="shared" si="16"/>
        <v>0</v>
      </c>
      <c r="AQ54" s="381" t="str">
        <f t="shared" si="26"/>
        <v>Not answered</v>
      </c>
      <c r="AR54" s="397">
        <f t="shared" si="17"/>
        <v>0</v>
      </c>
      <c r="AS54" s="397">
        <f t="shared" si="18"/>
        <v>0</v>
      </c>
      <c r="AT54" s="397">
        <f t="shared" si="27"/>
        <v>0</v>
      </c>
      <c r="AU54" s="358">
        <v>0</v>
      </c>
      <c r="AV54" s="397">
        <f t="shared" si="28"/>
        <v>0</v>
      </c>
      <c r="AW54" s="397">
        <f t="shared" si="19"/>
        <v>0</v>
      </c>
      <c r="AX54" s="356">
        <f t="shared" si="29"/>
        <v>0</v>
      </c>
    </row>
    <row r="55" spans="1:50" x14ac:dyDescent="0.25">
      <c r="A55" s="277">
        <v>42</v>
      </c>
      <c r="B55" s="138"/>
      <c r="C55" s="133"/>
      <c r="D55" s="133"/>
      <c r="E55" s="134"/>
      <c r="F55" s="388"/>
      <c r="G55" s="388"/>
      <c r="H55" s="133"/>
      <c r="I55" s="455">
        <v>0</v>
      </c>
      <c r="J55" s="133"/>
      <c r="K55" s="133"/>
      <c r="L55" s="133"/>
      <c r="M55" s="451"/>
      <c r="N55" s="361">
        <v>0</v>
      </c>
      <c r="O55" s="137">
        <v>0</v>
      </c>
      <c r="P55" s="137">
        <v>0</v>
      </c>
      <c r="Q55" s="137">
        <v>0</v>
      </c>
      <c r="R55" s="146">
        <f t="shared" si="12"/>
        <v>0</v>
      </c>
      <c r="S55" s="132">
        <v>0</v>
      </c>
      <c r="T55" s="155"/>
      <c r="U55" s="379"/>
      <c r="V55" s="380"/>
      <c r="W55" s="135"/>
      <c r="X55" s="310">
        <f>IF(T55="",0,VLOOKUP(T55,'Overview - Financial Statement'!$A$38:$B$52,2,FALSE))</f>
        <v>0</v>
      </c>
      <c r="Y55" s="246">
        <f t="shared" si="13"/>
        <v>0</v>
      </c>
      <c r="AA55" s="222">
        <f t="shared" si="30"/>
        <v>0</v>
      </c>
      <c r="AB55" s="338"/>
      <c r="AC55" s="340"/>
      <c r="AD55" s="354" t="s">
        <v>36</v>
      </c>
      <c r="AE55" s="352"/>
      <c r="AF55" s="381" t="str">
        <f t="shared" si="21"/>
        <v/>
      </c>
      <c r="AG55" s="355" t="str">
        <f t="shared" si="14"/>
        <v/>
      </c>
      <c r="AH55" s="381" t="str">
        <f t="shared" si="15"/>
        <v/>
      </c>
      <c r="AI55" s="353" t="str">
        <f t="shared" si="22"/>
        <v/>
      </c>
      <c r="AJ55" s="353" t="str">
        <f>IF(Q55&gt;0,(VLOOKUP(M55,ISO!$B$4:$C$42,2,FALSE)),"")</f>
        <v/>
      </c>
      <c r="AK55" s="353" t="str">
        <f t="shared" si="23"/>
        <v/>
      </c>
      <c r="AL55" s="353" t="str">
        <f>IF(P55&gt;0,(VLOOKUP(M55,ISO!$B$4:$D$42,3,FALSE)),"")</f>
        <v/>
      </c>
      <c r="AM55" s="354" t="str">
        <f t="shared" si="24"/>
        <v/>
      </c>
      <c r="AN55" s="352" t="str">
        <f t="shared" si="25"/>
        <v/>
      </c>
      <c r="AO55" s="397">
        <f t="shared" si="20"/>
        <v>0</v>
      </c>
      <c r="AP55" s="397">
        <f t="shared" si="16"/>
        <v>0</v>
      </c>
      <c r="AQ55" s="381" t="str">
        <f t="shared" si="26"/>
        <v>Not answered</v>
      </c>
      <c r="AR55" s="397">
        <f t="shared" si="17"/>
        <v>0</v>
      </c>
      <c r="AS55" s="397">
        <f t="shared" si="18"/>
        <v>0</v>
      </c>
      <c r="AT55" s="397">
        <f t="shared" si="27"/>
        <v>0</v>
      </c>
      <c r="AU55" s="358">
        <v>0</v>
      </c>
      <c r="AV55" s="397">
        <f t="shared" si="28"/>
        <v>0</v>
      </c>
      <c r="AW55" s="397">
        <f t="shared" si="19"/>
        <v>0</v>
      </c>
      <c r="AX55" s="356">
        <f t="shared" si="29"/>
        <v>0</v>
      </c>
    </row>
    <row r="56" spans="1:50" x14ac:dyDescent="0.25">
      <c r="A56" s="277">
        <v>43</v>
      </c>
      <c r="B56" s="138"/>
      <c r="C56" s="133"/>
      <c r="D56" s="133"/>
      <c r="E56" s="134"/>
      <c r="F56" s="388"/>
      <c r="G56" s="388"/>
      <c r="H56" s="133"/>
      <c r="I56" s="455">
        <v>0</v>
      </c>
      <c r="J56" s="133"/>
      <c r="K56" s="133"/>
      <c r="L56" s="133"/>
      <c r="M56" s="451"/>
      <c r="N56" s="361">
        <v>0</v>
      </c>
      <c r="O56" s="137">
        <v>0</v>
      </c>
      <c r="P56" s="137">
        <v>0</v>
      </c>
      <c r="Q56" s="137">
        <v>0</v>
      </c>
      <c r="R56" s="146">
        <f t="shared" si="12"/>
        <v>0</v>
      </c>
      <c r="S56" s="132">
        <v>0</v>
      </c>
      <c r="T56" s="155"/>
      <c r="U56" s="379"/>
      <c r="V56" s="380"/>
      <c r="W56" s="135"/>
      <c r="X56" s="310">
        <f>IF(T56="",0,VLOOKUP(T56,'Overview - Financial Statement'!$A$38:$B$52,2,FALSE))</f>
        <v>0</v>
      </c>
      <c r="Y56" s="246">
        <f t="shared" si="13"/>
        <v>0</v>
      </c>
      <c r="AA56" s="222">
        <f t="shared" si="30"/>
        <v>0</v>
      </c>
      <c r="AB56" s="10"/>
      <c r="AC56" s="340"/>
      <c r="AD56" s="354" t="s">
        <v>36</v>
      </c>
      <c r="AE56" s="352"/>
      <c r="AF56" s="381" t="str">
        <f t="shared" si="21"/>
        <v/>
      </c>
      <c r="AG56" s="355" t="str">
        <f t="shared" si="14"/>
        <v/>
      </c>
      <c r="AH56" s="381" t="str">
        <f t="shared" si="15"/>
        <v/>
      </c>
      <c r="AI56" s="353" t="str">
        <f t="shared" si="22"/>
        <v/>
      </c>
      <c r="AJ56" s="353" t="str">
        <f>IF(Q56&gt;0,(VLOOKUP(M56,ISO!$B$4:$C$42,2,FALSE)),"")</f>
        <v/>
      </c>
      <c r="AK56" s="353" t="str">
        <f t="shared" si="23"/>
        <v/>
      </c>
      <c r="AL56" s="353" t="str">
        <f>IF(P56&gt;0,(VLOOKUP(M56,ISO!$B$4:$D$42,3,FALSE)),"")</f>
        <v/>
      </c>
      <c r="AM56" s="354" t="str">
        <f t="shared" si="24"/>
        <v/>
      </c>
      <c r="AN56" s="352" t="str">
        <f t="shared" si="25"/>
        <v/>
      </c>
      <c r="AO56" s="397">
        <f t="shared" si="20"/>
        <v>0</v>
      </c>
      <c r="AP56" s="397">
        <f t="shared" si="16"/>
        <v>0</v>
      </c>
      <c r="AQ56" s="381" t="str">
        <f t="shared" si="26"/>
        <v>Not answered</v>
      </c>
      <c r="AR56" s="397">
        <f t="shared" si="17"/>
        <v>0</v>
      </c>
      <c r="AS56" s="397">
        <f t="shared" si="18"/>
        <v>0</v>
      </c>
      <c r="AT56" s="397">
        <f t="shared" si="27"/>
        <v>0</v>
      </c>
      <c r="AU56" s="358">
        <v>0</v>
      </c>
      <c r="AV56" s="397">
        <f t="shared" si="28"/>
        <v>0</v>
      </c>
      <c r="AW56" s="397">
        <f t="shared" si="19"/>
        <v>0</v>
      </c>
      <c r="AX56" s="356">
        <f t="shared" si="29"/>
        <v>0</v>
      </c>
    </row>
    <row r="57" spans="1:50" x14ac:dyDescent="0.25">
      <c r="A57" s="277">
        <v>44</v>
      </c>
      <c r="B57" s="138"/>
      <c r="C57" s="133"/>
      <c r="D57" s="133"/>
      <c r="E57" s="134"/>
      <c r="F57" s="388"/>
      <c r="G57" s="388"/>
      <c r="H57" s="133"/>
      <c r="I57" s="455">
        <v>0</v>
      </c>
      <c r="J57" s="133"/>
      <c r="K57" s="133"/>
      <c r="L57" s="133"/>
      <c r="M57" s="451"/>
      <c r="N57" s="361">
        <v>0</v>
      </c>
      <c r="O57" s="137">
        <v>0</v>
      </c>
      <c r="P57" s="137">
        <v>0</v>
      </c>
      <c r="Q57" s="137">
        <v>0</v>
      </c>
      <c r="R57" s="146">
        <f t="shared" si="12"/>
        <v>0</v>
      </c>
      <c r="S57" s="132">
        <v>0</v>
      </c>
      <c r="T57" s="155"/>
      <c r="U57" s="379"/>
      <c r="V57" s="380"/>
      <c r="W57" s="135"/>
      <c r="X57" s="310">
        <f>IF(T57="",0,VLOOKUP(T57,'Overview - Financial Statement'!$A$38:$B$52,2,FALSE))</f>
        <v>0</v>
      </c>
      <c r="Y57" s="246">
        <f t="shared" si="13"/>
        <v>0</v>
      </c>
      <c r="AA57" s="222">
        <f t="shared" si="30"/>
        <v>0</v>
      </c>
      <c r="AB57" s="10"/>
      <c r="AC57" s="340"/>
      <c r="AD57" s="354" t="s">
        <v>36</v>
      </c>
      <c r="AE57" s="352"/>
      <c r="AF57" s="381" t="str">
        <f t="shared" si="21"/>
        <v/>
      </c>
      <c r="AG57" s="355" t="str">
        <f t="shared" si="14"/>
        <v/>
      </c>
      <c r="AH57" s="381" t="str">
        <f t="shared" si="15"/>
        <v/>
      </c>
      <c r="AI57" s="353" t="str">
        <f t="shared" si="22"/>
        <v/>
      </c>
      <c r="AJ57" s="353" t="str">
        <f>IF(Q57&gt;0,(VLOOKUP(M57,ISO!$B$4:$C$42,2,FALSE)),"")</f>
        <v/>
      </c>
      <c r="AK57" s="353" t="str">
        <f t="shared" si="23"/>
        <v/>
      </c>
      <c r="AL57" s="353" t="str">
        <f>IF(P57&gt;0,(VLOOKUP(M57,ISO!$B$4:$D$42,3,FALSE)),"")</f>
        <v/>
      </c>
      <c r="AM57" s="354" t="str">
        <f t="shared" si="24"/>
        <v/>
      </c>
      <c r="AN57" s="352" t="str">
        <f t="shared" si="25"/>
        <v/>
      </c>
      <c r="AO57" s="397">
        <f t="shared" si="20"/>
        <v>0</v>
      </c>
      <c r="AP57" s="397">
        <f t="shared" si="16"/>
        <v>0</v>
      </c>
      <c r="AQ57" s="381" t="str">
        <f t="shared" si="26"/>
        <v>Not answered</v>
      </c>
      <c r="AR57" s="397">
        <f t="shared" si="17"/>
        <v>0</v>
      </c>
      <c r="AS57" s="397">
        <f t="shared" si="18"/>
        <v>0</v>
      </c>
      <c r="AT57" s="397">
        <f t="shared" si="27"/>
        <v>0</v>
      </c>
      <c r="AU57" s="358">
        <v>0</v>
      </c>
      <c r="AV57" s="397">
        <f t="shared" si="28"/>
        <v>0</v>
      </c>
      <c r="AW57" s="397">
        <f t="shared" si="19"/>
        <v>0</v>
      </c>
      <c r="AX57" s="356">
        <f t="shared" si="29"/>
        <v>0</v>
      </c>
    </row>
    <row r="58" spans="1:50" x14ac:dyDescent="0.25">
      <c r="A58" s="277">
        <v>45</v>
      </c>
      <c r="B58" s="138"/>
      <c r="C58" s="133"/>
      <c r="D58" s="133"/>
      <c r="E58" s="134"/>
      <c r="F58" s="388"/>
      <c r="G58" s="388"/>
      <c r="H58" s="133"/>
      <c r="I58" s="455">
        <v>0</v>
      </c>
      <c r="J58" s="133"/>
      <c r="K58" s="133"/>
      <c r="L58" s="133"/>
      <c r="M58" s="451"/>
      <c r="N58" s="361">
        <v>0</v>
      </c>
      <c r="O58" s="137">
        <v>0</v>
      </c>
      <c r="P58" s="137">
        <v>0</v>
      </c>
      <c r="Q58" s="137">
        <v>0</v>
      </c>
      <c r="R58" s="146">
        <f t="shared" si="12"/>
        <v>0</v>
      </c>
      <c r="S58" s="132">
        <v>0</v>
      </c>
      <c r="T58" s="155"/>
      <c r="U58" s="379"/>
      <c r="V58" s="380"/>
      <c r="W58" s="135"/>
      <c r="X58" s="310">
        <f>IF(T58="",0,VLOOKUP(T58,'Overview - Financial Statement'!$A$38:$B$52,2,FALSE))</f>
        <v>0</v>
      </c>
      <c r="Y58" s="246">
        <f t="shared" si="13"/>
        <v>0</v>
      </c>
      <c r="AA58" s="222">
        <f t="shared" si="30"/>
        <v>0</v>
      </c>
      <c r="AB58" s="10"/>
      <c r="AC58" s="340"/>
      <c r="AD58" s="354" t="s">
        <v>36</v>
      </c>
      <c r="AE58" s="352"/>
      <c r="AF58" s="381" t="str">
        <f t="shared" si="21"/>
        <v/>
      </c>
      <c r="AG58" s="355" t="str">
        <f t="shared" si="14"/>
        <v/>
      </c>
      <c r="AH58" s="381" t="str">
        <f t="shared" si="15"/>
        <v/>
      </c>
      <c r="AI58" s="353" t="str">
        <f t="shared" si="22"/>
        <v/>
      </c>
      <c r="AJ58" s="353" t="str">
        <f>IF(Q58&gt;0,(VLOOKUP(M58,ISO!$B$4:$C$42,2,FALSE)),"")</f>
        <v/>
      </c>
      <c r="AK58" s="353" t="str">
        <f t="shared" si="23"/>
        <v/>
      </c>
      <c r="AL58" s="353" t="str">
        <f>IF(P58&gt;0,(VLOOKUP(M58,ISO!$B$4:$D$42,3,FALSE)),"")</f>
        <v/>
      </c>
      <c r="AM58" s="354" t="str">
        <f t="shared" si="24"/>
        <v/>
      </c>
      <c r="AN58" s="352" t="str">
        <f t="shared" si="25"/>
        <v/>
      </c>
      <c r="AO58" s="397">
        <f t="shared" si="20"/>
        <v>0</v>
      </c>
      <c r="AP58" s="397">
        <f t="shared" si="16"/>
        <v>0</v>
      </c>
      <c r="AQ58" s="381" t="str">
        <f t="shared" si="26"/>
        <v>Not answered</v>
      </c>
      <c r="AR58" s="397">
        <f t="shared" si="17"/>
        <v>0</v>
      </c>
      <c r="AS58" s="397">
        <f t="shared" si="18"/>
        <v>0</v>
      </c>
      <c r="AT58" s="397">
        <f t="shared" si="27"/>
        <v>0</v>
      </c>
      <c r="AU58" s="358">
        <v>0</v>
      </c>
      <c r="AV58" s="397">
        <f t="shared" si="28"/>
        <v>0</v>
      </c>
      <c r="AW58" s="397">
        <f t="shared" si="19"/>
        <v>0</v>
      </c>
      <c r="AX58" s="356">
        <f t="shared" si="29"/>
        <v>0</v>
      </c>
    </row>
    <row r="59" spans="1:50" x14ac:dyDescent="0.25">
      <c r="A59" s="277">
        <v>46</v>
      </c>
      <c r="B59" s="138"/>
      <c r="C59" s="133"/>
      <c r="D59" s="133"/>
      <c r="E59" s="134"/>
      <c r="F59" s="388"/>
      <c r="G59" s="388"/>
      <c r="H59" s="133"/>
      <c r="I59" s="455">
        <v>0</v>
      </c>
      <c r="J59" s="133"/>
      <c r="K59" s="133"/>
      <c r="L59" s="133"/>
      <c r="M59" s="451"/>
      <c r="N59" s="361">
        <v>0</v>
      </c>
      <c r="O59" s="137">
        <v>0</v>
      </c>
      <c r="P59" s="137">
        <v>0</v>
      </c>
      <c r="Q59" s="137">
        <v>0</v>
      </c>
      <c r="R59" s="146">
        <f t="shared" si="12"/>
        <v>0</v>
      </c>
      <c r="S59" s="132">
        <v>0</v>
      </c>
      <c r="T59" s="155"/>
      <c r="U59" s="379"/>
      <c r="V59" s="380"/>
      <c r="W59" s="135"/>
      <c r="X59" s="310">
        <f>IF(T59="",0,VLOOKUP(T59,'Overview - Financial Statement'!$A$38:$B$52,2,FALSE))</f>
        <v>0</v>
      </c>
      <c r="Y59" s="246">
        <f t="shared" si="13"/>
        <v>0</v>
      </c>
      <c r="AA59" s="222">
        <f t="shared" si="30"/>
        <v>0</v>
      </c>
      <c r="AB59" s="338"/>
      <c r="AC59" s="340"/>
      <c r="AD59" s="354" t="s">
        <v>36</v>
      </c>
      <c r="AE59" s="352"/>
      <c r="AF59" s="381" t="str">
        <f t="shared" si="21"/>
        <v/>
      </c>
      <c r="AG59" s="355" t="str">
        <f t="shared" si="14"/>
        <v/>
      </c>
      <c r="AH59" s="381" t="str">
        <f t="shared" si="15"/>
        <v/>
      </c>
      <c r="AI59" s="353" t="str">
        <f t="shared" si="22"/>
        <v/>
      </c>
      <c r="AJ59" s="353" t="str">
        <f>IF(Q59&gt;0,(VLOOKUP(M59,ISO!$B$4:$C$42,2,FALSE)),"")</f>
        <v/>
      </c>
      <c r="AK59" s="353" t="str">
        <f t="shared" si="23"/>
        <v/>
      </c>
      <c r="AL59" s="353" t="str">
        <f>IF(P59&gt;0,(VLOOKUP(M59,ISO!$B$4:$D$42,3,FALSE)),"")</f>
        <v/>
      </c>
      <c r="AM59" s="354" t="str">
        <f t="shared" si="24"/>
        <v/>
      </c>
      <c r="AN59" s="352" t="str">
        <f t="shared" si="25"/>
        <v/>
      </c>
      <c r="AO59" s="397">
        <f t="shared" si="20"/>
        <v>0</v>
      </c>
      <c r="AP59" s="397">
        <f t="shared" si="16"/>
        <v>0</v>
      </c>
      <c r="AQ59" s="381" t="str">
        <f t="shared" si="26"/>
        <v>Not answered</v>
      </c>
      <c r="AR59" s="397">
        <f t="shared" si="17"/>
        <v>0</v>
      </c>
      <c r="AS59" s="397">
        <f t="shared" si="18"/>
        <v>0</v>
      </c>
      <c r="AT59" s="397">
        <f t="shared" si="27"/>
        <v>0</v>
      </c>
      <c r="AU59" s="358">
        <v>0</v>
      </c>
      <c r="AV59" s="397">
        <f t="shared" si="28"/>
        <v>0</v>
      </c>
      <c r="AW59" s="397">
        <f t="shared" si="19"/>
        <v>0</v>
      </c>
      <c r="AX59" s="356">
        <f t="shared" si="29"/>
        <v>0</v>
      </c>
    </row>
    <row r="60" spans="1:50" x14ac:dyDescent="0.25">
      <c r="A60" s="277">
        <v>47</v>
      </c>
      <c r="B60" s="138"/>
      <c r="C60" s="133"/>
      <c r="D60" s="133"/>
      <c r="E60" s="134"/>
      <c r="F60" s="388"/>
      <c r="G60" s="388"/>
      <c r="H60" s="133"/>
      <c r="I60" s="455">
        <v>0</v>
      </c>
      <c r="J60" s="133"/>
      <c r="K60" s="133"/>
      <c r="L60" s="133"/>
      <c r="M60" s="451"/>
      <c r="N60" s="361">
        <v>0</v>
      </c>
      <c r="O60" s="137">
        <v>0</v>
      </c>
      <c r="P60" s="137">
        <v>0</v>
      </c>
      <c r="Q60" s="137">
        <v>0</v>
      </c>
      <c r="R60" s="146">
        <f t="shared" si="12"/>
        <v>0</v>
      </c>
      <c r="S60" s="132">
        <v>0</v>
      </c>
      <c r="T60" s="155"/>
      <c r="U60" s="379"/>
      <c r="V60" s="380"/>
      <c r="W60" s="135"/>
      <c r="X60" s="310">
        <f>IF(T60="",0,VLOOKUP(T60,'Overview - Financial Statement'!$A$38:$B$52,2,FALSE))</f>
        <v>0</v>
      </c>
      <c r="Y60" s="246">
        <f t="shared" si="13"/>
        <v>0</v>
      </c>
      <c r="AA60" s="222">
        <f t="shared" si="30"/>
        <v>0</v>
      </c>
      <c r="AC60" s="340"/>
      <c r="AD60" s="354" t="s">
        <v>36</v>
      </c>
      <c r="AE60" s="352"/>
      <c r="AF60" s="381" t="str">
        <f t="shared" si="21"/>
        <v/>
      </c>
      <c r="AG60" s="355" t="str">
        <f t="shared" si="14"/>
        <v/>
      </c>
      <c r="AH60" s="381" t="str">
        <f t="shared" si="15"/>
        <v/>
      </c>
      <c r="AI60" s="353" t="str">
        <f t="shared" si="22"/>
        <v/>
      </c>
      <c r="AJ60" s="353" t="str">
        <f>IF(Q60&gt;0,(VLOOKUP(M60,ISO!$B$4:$C$42,2,FALSE)),"")</f>
        <v/>
      </c>
      <c r="AK60" s="353" t="str">
        <f t="shared" si="23"/>
        <v/>
      </c>
      <c r="AL60" s="353" t="str">
        <f>IF(P60&gt;0,(VLOOKUP(M60,ISO!$B$4:$D$42,3,FALSE)),"")</f>
        <v/>
      </c>
      <c r="AM60" s="354" t="str">
        <f t="shared" si="24"/>
        <v/>
      </c>
      <c r="AN60" s="352" t="str">
        <f t="shared" si="25"/>
        <v/>
      </c>
      <c r="AO60" s="397">
        <f t="shared" si="20"/>
        <v>0</v>
      </c>
      <c r="AP60" s="397">
        <f t="shared" si="16"/>
        <v>0</v>
      </c>
      <c r="AQ60" s="381" t="str">
        <f t="shared" si="26"/>
        <v>Not answered</v>
      </c>
      <c r="AR60" s="397">
        <f t="shared" si="17"/>
        <v>0</v>
      </c>
      <c r="AS60" s="397">
        <f t="shared" si="18"/>
        <v>0</v>
      </c>
      <c r="AT60" s="397">
        <f t="shared" si="27"/>
        <v>0</v>
      </c>
      <c r="AU60" s="358">
        <v>0</v>
      </c>
      <c r="AV60" s="397">
        <f t="shared" si="28"/>
        <v>0</v>
      </c>
      <c r="AW60" s="397">
        <f t="shared" si="19"/>
        <v>0</v>
      </c>
      <c r="AX60" s="356">
        <f t="shared" si="29"/>
        <v>0</v>
      </c>
    </row>
    <row r="61" spans="1:50" x14ac:dyDescent="0.25">
      <c r="A61" s="277">
        <v>48</v>
      </c>
      <c r="B61" s="138"/>
      <c r="C61" s="133"/>
      <c r="D61" s="133"/>
      <c r="E61" s="134"/>
      <c r="F61" s="388"/>
      <c r="G61" s="388"/>
      <c r="H61" s="133"/>
      <c r="I61" s="455">
        <v>0</v>
      </c>
      <c r="J61" s="133"/>
      <c r="K61" s="133"/>
      <c r="L61" s="133"/>
      <c r="M61" s="451"/>
      <c r="N61" s="361">
        <v>0</v>
      </c>
      <c r="O61" s="137">
        <v>0</v>
      </c>
      <c r="P61" s="137">
        <v>0</v>
      </c>
      <c r="Q61" s="137">
        <v>0</v>
      </c>
      <c r="R61" s="146">
        <f t="shared" si="12"/>
        <v>0</v>
      </c>
      <c r="S61" s="132">
        <v>0</v>
      </c>
      <c r="T61" s="155"/>
      <c r="U61" s="379"/>
      <c r="V61" s="380"/>
      <c r="W61" s="135"/>
      <c r="X61" s="310">
        <f>IF(T61="",0,VLOOKUP(T61,'Overview - Financial Statement'!$A$38:$B$52,2,FALSE))</f>
        <v>0</v>
      </c>
      <c r="Y61" s="246">
        <f t="shared" si="13"/>
        <v>0</v>
      </c>
      <c r="AA61" s="222">
        <f t="shared" si="30"/>
        <v>0</v>
      </c>
      <c r="AC61" s="340"/>
      <c r="AD61" s="354" t="s">
        <v>36</v>
      </c>
      <c r="AE61" s="352"/>
      <c r="AF61" s="381" t="str">
        <f t="shared" si="21"/>
        <v/>
      </c>
      <c r="AG61" s="355" t="str">
        <f t="shared" si="14"/>
        <v/>
      </c>
      <c r="AH61" s="381" t="str">
        <f t="shared" si="15"/>
        <v/>
      </c>
      <c r="AI61" s="353" t="str">
        <f t="shared" si="22"/>
        <v/>
      </c>
      <c r="AJ61" s="353" t="str">
        <f>IF(Q61&gt;0,(VLOOKUP(M61,ISO!$B$4:$C$42,2,FALSE)),"")</f>
        <v/>
      </c>
      <c r="AK61" s="353" t="str">
        <f t="shared" si="23"/>
        <v/>
      </c>
      <c r="AL61" s="353" t="str">
        <f>IF(P61&gt;0,(VLOOKUP(M61,ISO!$B$4:$D$42,3,FALSE)),"")</f>
        <v/>
      </c>
      <c r="AM61" s="354" t="str">
        <f t="shared" si="24"/>
        <v/>
      </c>
      <c r="AN61" s="352" t="str">
        <f t="shared" si="25"/>
        <v/>
      </c>
      <c r="AO61" s="397">
        <f t="shared" si="20"/>
        <v>0</v>
      </c>
      <c r="AP61" s="397">
        <f t="shared" si="16"/>
        <v>0</v>
      </c>
      <c r="AQ61" s="381" t="str">
        <f t="shared" si="26"/>
        <v>Not answered</v>
      </c>
      <c r="AR61" s="397">
        <f t="shared" si="17"/>
        <v>0</v>
      </c>
      <c r="AS61" s="397">
        <f t="shared" si="18"/>
        <v>0</v>
      </c>
      <c r="AT61" s="397">
        <f t="shared" si="27"/>
        <v>0</v>
      </c>
      <c r="AU61" s="358">
        <v>0</v>
      </c>
      <c r="AV61" s="397">
        <f t="shared" si="28"/>
        <v>0</v>
      </c>
      <c r="AW61" s="397">
        <f t="shared" si="19"/>
        <v>0</v>
      </c>
      <c r="AX61" s="356">
        <f t="shared" si="29"/>
        <v>0</v>
      </c>
    </row>
    <row r="62" spans="1:50" x14ac:dyDescent="0.25">
      <c r="A62" s="277">
        <v>49</v>
      </c>
      <c r="B62" s="138"/>
      <c r="C62" s="133"/>
      <c r="D62" s="133"/>
      <c r="E62" s="134"/>
      <c r="F62" s="388"/>
      <c r="G62" s="388"/>
      <c r="H62" s="133"/>
      <c r="I62" s="455">
        <v>0</v>
      </c>
      <c r="J62" s="133"/>
      <c r="K62" s="133"/>
      <c r="L62" s="133"/>
      <c r="M62" s="451"/>
      <c r="N62" s="361">
        <v>0</v>
      </c>
      <c r="O62" s="137">
        <v>0</v>
      </c>
      <c r="P62" s="137">
        <v>0</v>
      </c>
      <c r="Q62" s="137">
        <v>0</v>
      </c>
      <c r="R62" s="146">
        <f t="shared" si="12"/>
        <v>0</v>
      </c>
      <c r="S62" s="132">
        <v>0</v>
      </c>
      <c r="T62" s="155"/>
      <c r="U62" s="379"/>
      <c r="V62" s="380"/>
      <c r="W62" s="135"/>
      <c r="X62" s="310">
        <f>IF(T62="",0,VLOOKUP(T62,'Overview - Financial Statement'!$A$38:$B$52,2,FALSE))</f>
        <v>0</v>
      </c>
      <c r="Y62" s="246">
        <f t="shared" si="13"/>
        <v>0</v>
      </c>
      <c r="AA62" s="222">
        <f t="shared" si="30"/>
        <v>0</v>
      </c>
      <c r="AC62" s="340"/>
      <c r="AD62" s="354" t="s">
        <v>36</v>
      </c>
      <c r="AE62" s="352"/>
      <c r="AF62" s="381" t="str">
        <f t="shared" si="21"/>
        <v/>
      </c>
      <c r="AG62" s="355" t="str">
        <f t="shared" si="14"/>
        <v/>
      </c>
      <c r="AH62" s="381" t="str">
        <f t="shared" si="15"/>
        <v/>
      </c>
      <c r="AI62" s="353" t="str">
        <f t="shared" si="22"/>
        <v/>
      </c>
      <c r="AJ62" s="353" t="str">
        <f>IF(Q62&gt;0,(VLOOKUP(M62,ISO!$B$4:$C$42,2,FALSE)),"")</f>
        <v/>
      </c>
      <c r="AK62" s="353" t="str">
        <f t="shared" si="23"/>
        <v/>
      </c>
      <c r="AL62" s="353" t="str">
        <f>IF(P62&gt;0,(VLOOKUP(M62,ISO!$B$4:$D$42,3,FALSE)),"")</f>
        <v/>
      </c>
      <c r="AM62" s="354" t="str">
        <f t="shared" si="24"/>
        <v/>
      </c>
      <c r="AN62" s="352" t="str">
        <f t="shared" si="25"/>
        <v/>
      </c>
      <c r="AO62" s="397">
        <f t="shared" si="20"/>
        <v>0</v>
      </c>
      <c r="AP62" s="397">
        <f t="shared" si="16"/>
        <v>0</v>
      </c>
      <c r="AQ62" s="381" t="str">
        <f t="shared" si="26"/>
        <v>Not answered</v>
      </c>
      <c r="AR62" s="397">
        <f t="shared" si="17"/>
        <v>0</v>
      </c>
      <c r="AS62" s="397">
        <f t="shared" si="18"/>
        <v>0</v>
      </c>
      <c r="AT62" s="397">
        <f t="shared" si="27"/>
        <v>0</v>
      </c>
      <c r="AU62" s="358">
        <v>0</v>
      </c>
      <c r="AV62" s="397">
        <f t="shared" si="28"/>
        <v>0</v>
      </c>
      <c r="AW62" s="397">
        <f t="shared" si="19"/>
        <v>0</v>
      </c>
      <c r="AX62" s="356">
        <f t="shared" si="29"/>
        <v>0</v>
      </c>
    </row>
    <row r="63" spans="1:50" x14ac:dyDescent="0.25">
      <c r="A63" s="277">
        <v>50</v>
      </c>
      <c r="B63" s="138"/>
      <c r="C63" s="133"/>
      <c r="D63" s="133"/>
      <c r="E63" s="134"/>
      <c r="F63" s="388"/>
      <c r="G63" s="388"/>
      <c r="H63" s="133"/>
      <c r="I63" s="455">
        <v>0</v>
      </c>
      <c r="J63" s="133"/>
      <c r="K63" s="133"/>
      <c r="L63" s="133"/>
      <c r="M63" s="451"/>
      <c r="N63" s="361">
        <v>0</v>
      </c>
      <c r="O63" s="137">
        <v>0</v>
      </c>
      <c r="P63" s="137">
        <v>0</v>
      </c>
      <c r="Q63" s="137">
        <v>0</v>
      </c>
      <c r="R63" s="146">
        <f t="shared" si="12"/>
        <v>0</v>
      </c>
      <c r="S63" s="132">
        <v>0</v>
      </c>
      <c r="T63" s="155"/>
      <c r="U63" s="379"/>
      <c r="V63" s="380"/>
      <c r="W63" s="135"/>
      <c r="X63" s="310">
        <f>IF(T63="",0,VLOOKUP(T63,'Overview - Financial Statement'!$A$38:$B$52,2,FALSE))</f>
        <v>0</v>
      </c>
      <c r="Y63" s="246">
        <f t="shared" si="13"/>
        <v>0</v>
      </c>
      <c r="AA63" s="222">
        <f t="shared" si="30"/>
        <v>0</v>
      </c>
      <c r="AC63" s="340"/>
      <c r="AD63" s="354" t="s">
        <v>36</v>
      </c>
      <c r="AE63" s="352"/>
      <c r="AF63" s="381" t="str">
        <f t="shared" si="21"/>
        <v/>
      </c>
      <c r="AG63" s="355" t="str">
        <f t="shared" si="14"/>
        <v/>
      </c>
      <c r="AH63" s="381" t="str">
        <f t="shared" si="15"/>
        <v/>
      </c>
      <c r="AI63" s="353" t="str">
        <f t="shared" si="22"/>
        <v/>
      </c>
      <c r="AJ63" s="353" t="str">
        <f>IF(Q63&gt;0,(VLOOKUP(M63,ISO!$B$4:$C$42,2,FALSE)),"")</f>
        <v/>
      </c>
      <c r="AK63" s="353" t="str">
        <f t="shared" si="23"/>
        <v/>
      </c>
      <c r="AL63" s="353" t="str">
        <f>IF(P63&gt;0,(VLOOKUP(M63,ISO!$B$4:$D$42,3,FALSE)),"")</f>
        <v/>
      </c>
      <c r="AM63" s="354" t="str">
        <f t="shared" si="24"/>
        <v/>
      </c>
      <c r="AN63" s="352" t="str">
        <f t="shared" si="25"/>
        <v/>
      </c>
      <c r="AO63" s="397">
        <f t="shared" si="20"/>
        <v>0</v>
      </c>
      <c r="AP63" s="397">
        <f t="shared" si="16"/>
        <v>0</v>
      </c>
      <c r="AQ63" s="381" t="str">
        <f t="shared" si="26"/>
        <v>Not answered</v>
      </c>
      <c r="AR63" s="397">
        <f t="shared" si="17"/>
        <v>0</v>
      </c>
      <c r="AS63" s="397">
        <f t="shared" si="18"/>
        <v>0</v>
      </c>
      <c r="AT63" s="397">
        <f t="shared" si="27"/>
        <v>0</v>
      </c>
      <c r="AU63" s="358">
        <v>0</v>
      </c>
      <c r="AV63" s="397">
        <f t="shared" si="28"/>
        <v>0</v>
      </c>
      <c r="AW63" s="397">
        <f t="shared" si="19"/>
        <v>0</v>
      </c>
      <c r="AX63" s="356">
        <f t="shared" si="29"/>
        <v>0</v>
      </c>
    </row>
    <row r="64" spans="1:50" x14ac:dyDescent="0.25">
      <c r="A64" s="277">
        <v>51</v>
      </c>
      <c r="B64" s="138"/>
      <c r="C64" s="133"/>
      <c r="D64" s="133"/>
      <c r="E64" s="134"/>
      <c r="F64" s="388"/>
      <c r="G64" s="388"/>
      <c r="H64" s="133"/>
      <c r="I64" s="455">
        <v>0</v>
      </c>
      <c r="J64" s="133"/>
      <c r="K64" s="133"/>
      <c r="L64" s="133"/>
      <c r="M64" s="451"/>
      <c r="N64" s="361">
        <v>0</v>
      </c>
      <c r="O64" s="137">
        <v>0</v>
      </c>
      <c r="P64" s="137">
        <v>0</v>
      </c>
      <c r="Q64" s="137">
        <v>0</v>
      </c>
      <c r="R64" s="146">
        <f t="shared" si="12"/>
        <v>0</v>
      </c>
      <c r="S64" s="132">
        <v>0</v>
      </c>
      <c r="T64" s="155"/>
      <c r="U64" s="379"/>
      <c r="V64" s="380"/>
      <c r="W64" s="135"/>
      <c r="X64" s="310">
        <f>IF(T64="",0,VLOOKUP(T64,'Overview - Financial Statement'!$A$38:$B$52,2,FALSE))</f>
        <v>0</v>
      </c>
      <c r="Y64" s="246">
        <f t="shared" si="13"/>
        <v>0</v>
      </c>
      <c r="AA64" s="222">
        <f t="shared" si="30"/>
        <v>0</v>
      </c>
      <c r="AC64" s="340"/>
      <c r="AD64" s="354" t="s">
        <v>36</v>
      </c>
      <c r="AE64" s="352"/>
      <c r="AF64" s="381" t="str">
        <f t="shared" si="21"/>
        <v/>
      </c>
      <c r="AG64" s="355" t="str">
        <f t="shared" si="14"/>
        <v/>
      </c>
      <c r="AH64" s="381" t="str">
        <f t="shared" si="15"/>
        <v/>
      </c>
      <c r="AI64" s="353" t="str">
        <f t="shared" si="22"/>
        <v/>
      </c>
      <c r="AJ64" s="353" t="str">
        <f>IF(Q64&gt;0,(VLOOKUP(M64,ISO!$B$4:$C$42,2,FALSE)),"")</f>
        <v/>
      </c>
      <c r="AK64" s="353" t="str">
        <f t="shared" si="23"/>
        <v/>
      </c>
      <c r="AL64" s="353" t="str">
        <f>IF(P64&gt;0,(VLOOKUP(M64,ISO!$B$4:$D$42,3,FALSE)),"")</f>
        <v/>
      </c>
      <c r="AM64" s="354" t="str">
        <f t="shared" si="24"/>
        <v/>
      </c>
      <c r="AN64" s="352" t="str">
        <f t="shared" si="25"/>
        <v/>
      </c>
      <c r="AO64" s="397">
        <f t="shared" si="20"/>
        <v>0</v>
      </c>
      <c r="AP64" s="397">
        <f t="shared" si="16"/>
        <v>0</v>
      </c>
      <c r="AQ64" s="381" t="str">
        <f t="shared" si="26"/>
        <v>Not answered</v>
      </c>
      <c r="AR64" s="397">
        <f t="shared" si="17"/>
        <v>0</v>
      </c>
      <c r="AS64" s="397">
        <f t="shared" si="18"/>
        <v>0</v>
      </c>
      <c r="AT64" s="397">
        <f t="shared" si="27"/>
        <v>0</v>
      </c>
      <c r="AU64" s="358">
        <v>0</v>
      </c>
      <c r="AV64" s="397">
        <f t="shared" si="28"/>
        <v>0</v>
      </c>
      <c r="AW64" s="397">
        <f t="shared" si="19"/>
        <v>0</v>
      </c>
      <c r="AX64" s="356">
        <f t="shared" si="29"/>
        <v>0</v>
      </c>
    </row>
    <row r="65" spans="1:50" x14ac:dyDescent="0.25">
      <c r="A65" s="277">
        <v>52</v>
      </c>
      <c r="B65" s="138"/>
      <c r="C65" s="133"/>
      <c r="D65" s="133"/>
      <c r="E65" s="134"/>
      <c r="F65" s="388"/>
      <c r="G65" s="388"/>
      <c r="H65" s="133"/>
      <c r="I65" s="455">
        <v>0</v>
      </c>
      <c r="J65" s="133"/>
      <c r="K65" s="133"/>
      <c r="L65" s="133"/>
      <c r="M65" s="451"/>
      <c r="N65" s="361">
        <v>0</v>
      </c>
      <c r="O65" s="137">
        <v>0</v>
      </c>
      <c r="P65" s="137">
        <v>0</v>
      </c>
      <c r="Q65" s="137">
        <v>0</v>
      </c>
      <c r="R65" s="146">
        <f t="shared" si="12"/>
        <v>0</v>
      </c>
      <c r="S65" s="132">
        <v>0</v>
      </c>
      <c r="T65" s="155"/>
      <c r="U65" s="379"/>
      <c r="V65" s="380"/>
      <c r="W65" s="135"/>
      <c r="X65" s="310">
        <f>IF(T65="",0,VLOOKUP(T65,'Overview - Financial Statement'!$A$38:$B$52,2,FALSE))</f>
        <v>0</v>
      </c>
      <c r="Y65" s="246">
        <f t="shared" si="13"/>
        <v>0</v>
      </c>
      <c r="AA65" s="222">
        <f t="shared" si="30"/>
        <v>0</v>
      </c>
      <c r="AC65" s="340"/>
      <c r="AD65" s="354" t="s">
        <v>36</v>
      </c>
      <c r="AE65" s="352"/>
      <c r="AF65" s="381" t="str">
        <f t="shared" si="21"/>
        <v/>
      </c>
      <c r="AG65" s="355" t="str">
        <f t="shared" si="14"/>
        <v/>
      </c>
      <c r="AH65" s="381" t="str">
        <f t="shared" si="15"/>
        <v/>
      </c>
      <c r="AI65" s="353" t="str">
        <f t="shared" si="22"/>
        <v/>
      </c>
      <c r="AJ65" s="353" t="str">
        <f>IF(Q65&gt;0,(VLOOKUP(M65,ISO!$B$4:$C$42,2,FALSE)),"")</f>
        <v/>
      </c>
      <c r="AK65" s="353" t="str">
        <f t="shared" si="23"/>
        <v/>
      </c>
      <c r="AL65" s="353" t="str">
        <f>IF(P65&gt;0,(VLOOKUP(M65,ISO!$B$4:$D$42,3,FALSE)),"")</f>
        <v/>
      </c>
      <c r="AM65" s="354" t="str">
        <f t="shared" si="24"/>
        <v/>
      </c>
      <c r="AN65" s="352" t="str">
        <f t="shared" si="25"/>
        <v/>
      </c>
      <c r="AO65" s="397">
        <f t="shared" si="20"/>
        <v>0</v>
      </c>
      <c r="AP65" s="397">
        <f t="shared" si="16"/>
        <v>0</v>
      </c>
      <c r="AQ65" s="381" t="str">
        <f t="shared" si="26"/>
        <v>Not answered</v>
      </c>
      <c r="AR65" s="397">
        <f t="shared" si="17"/>
        <v>0</v>
      </c>
      <c r="AS65" s="397">
        <f t="shared" si="18"/>
        <v>0</v>
      </c>
      <c r="AT65" s="397">
        <f t="shared" si="27"/>
        <v>0</v>
      </c>
      <c r="AU65" s="358">
        <v>0</v>
      </c>
      <c r="AV65" s="397">
        <f t="shared" si="28"/>
        <v>0</v>
      </c>
      <c r="AW65" s="397">
        <f t="shared" si="19"/>
        <v>0</v>
      </c>
      <c r="AX65" s="356">
        <f t="shared" si="29"/>
        <v>0</v>
      </c>
    </row>
    <row r="66" spans="1:50" x14ac:dyDescent="0.25">
      <c r="A66" s="277">
        <v>53</v>
      </c>
      <c r="B66" s="138"/>
      <c r="C66" s="133"/>
      <c r="D66" s="133"/>
      <c r="E66" s="134"/>
      <c r="F66" s="388"/>
      <c r="G66" s="388"/>
      <c r="H66" s="133"/>
      <c r="I66" s="455">
        <v>0</v>
      </c>
      <c r="J66" s="133"/>
      <c r="K66" s="133"/>
      <c r="L66" s="133"/>
      <c r="M66" s="451"/>
      <c r="N66" s="361">
        <v>0</v>
      </c>
      <c r="O66" s="137">
        <v>0</v>
      </c>
      <c r="P66" s="137">
        <v>0</v>
      </c>
      <c r="Q66" s="137">
        <v>0</v>
      </c>
      <c r="R66" s="146">
        <f t="shared" si="12"/>
        <v>0</v>
      </c>
      <c r="S66" s="132">
        <v>0</v>
      </c>
      <c r="T66" s="155"/>
      <c r="U66" s="379"/>
      <c r="V66" s="380"/>
      <c r="W66" s="135"/>
      <c r="X66" s="310">
        <f>IF(T66="",0,VLOOKUP(T66,'Overview - Financial Statement'!$A$38:$B$52,2,FALSE))</f>
        <v>0</v>
      </c>
      <c r="Y66" s="246">
        <f t="shared" si="13"/>
        <v>0</v>
      </c>
      <c r="AA66" s="222">
        <f t="shared" si="30"/>
        <v>0</v>
      </c>
      <c r="AC66" s="340"/>
      <c r="AD66" s="354" t="s">
        <v>36</v>
      </c>
      <c r="AE66" s="352"/>
      <c r="AF66" s="381" t="str">
        <f t="shared" si="21"/>
        <v/>
      </c>
      <c r="AG66" s="355" t="str">
        <f t="shared" si="14"/>
        <v/>
      </c>
      <c r="AH66" s="381" t="str">
        <f t="shared" si="15"/>
        <v/>
      </c>
      <c r="AI66" s="353" t="str">
        <f t="shared" si="22"/>
        <v/>
      </c>
      <c r="AJ66" s="353" t="str">
        <f>IF(Q66&gt;0,(VLOOKUP(M66,ISO!$B$4:$C$42,2,FALSE)),"")</f>
        <v/>
      </c>
      <c r="AK66" s="353" t="str">
        <f t="shared" si="23"/>
        <v/>
      </c>
      <c r="AL66" s="353" t="str">
        <f>IF(P66&gt;0,(VLOOKUP(M66,ISO!$B$4:$D$42,3,FALSE)),"")</f>
        <v/>
      </c>
      <c r="AM66" s="354" t="str">
        <f t="shared" si="24"/>
        <v/>
      </c>
      <c r="AN66" s="352" t="str">
        <f t="shared" si="25"/>
        <v/>
      </c>
      <c r="AO66" s="397">
        <f t="shared" si="20"/>
        <v>0</v>
      </c>
      <c r="AP66" s="397">
        <f t="shared" si="16"/>
        <v>0</v>
      </c>
      <c r="AQ66" s="381" t="str">
        <f t="shared" si="26"/>
        <v>Not answered</v>
      </c>
      <c r="AR66" s="397">
        <f t="shared" si="17"/>
        <v>0</v>
      </c>
      <c r="AS66" s="397">
        <f t="shared" si="18"/>
        <v>0</v>
      </c>
      <c r="AT66" s="397">
        <f t="shared" si="27"/>
        <v>0</v>
      </c>
      <c r="AU66" s="358">
        <v>0</v>
      </c>
      <c r="AV66" s="397">
        <f t="shared" si="28"/>
        <v>0</v>
      </c>
      <c r="AW66" s="397">
        <f t="shared" si="19"/>
        <v>0</v>
      </c>
      <c r="AX66" s="356">
        <f t="shared" si="29"/>
        <v>0</v>
      </c>
    </row>
    <row r="67" spans="1:50" x14ac:dyDescent="0.25">
      <c r="A67" s="277">
        <v>54</v>
      </c>
      <c r="B67" s="138"/>
      <c r="C67" s="133"/>
      <c r="D67" s="133"/>
      <c r="E67" s="134"/>
      <c r="F67" s="388"/>
      <c r="G67" s="388"/>
      <c r="H67" s="133"/>
      <c r="I67" s="455">
        <v>0</v>
      </c>
      <c r="J67" s="133"/>
      <c r="K67" s="133"/>
      <c r="L67" s="133"/>
      <c r="M67" s="451"/>
      <c r="N67" s="361">
        <v>0</v>
      </c>
      <c r="O67" s="137">
        <v>0</v>
      </c>
      <c r="P67" s="137">
        <v>0</v>
      </c>
      <c r="Q67" s="137">
        <v>0</v>
      </c>
      <c r="R67" s="146">
        <f t="shared" si="12"/>
        <v>0</v>
      </c>
      <c r="S67" s="132">
        <v>0</v>
      </c>
      <c r="T67" s="155"/>
      <c r="U67" s="379"/>
      <c r="V67" s="380"/>
      <c r="W67" s="135"/>
      <c r="X67" s="310">
        <f>IF(T67="",0,VLOOKUP(T67,'Overview - Financial Statement'!$A$38:$B$52,2,FALSE))</f>
        <v>0</v>
      </c>
      <c r="Y67" s="246">
        <f t="shared" si="13"/>
        <v>0</v>
      </c>
      <c r="AA67" s="222">
        <f t="shared" si="30"/>
        <v>0</v>
      </c>
      <c r="AC67" s="340"/>
      <c r="AD67" s="354" t="s">
        <v>36</v>
      </c>
      <c r="AE67" s="352"/>
      <c r="AF67" s="381" t="str">
        <f t="shared" si="21"/>
        <v/>
      </c>
      <c r="AG67" s="355" t="str">
        <f t="shared" si="14"/>
        <v/>
      </c>
      <c r="AH67" s="381" t="str">
        <f t="shared" si="15"/>
        <v/>
      </c>
      <c r="AI67" s="353" t="str">
        <f t="shared" si="22"/>
        <v/>
      </c>
      <c r="AJ67" s="353" t="str">
        <f>IF(Q67&gt;0,(VLOOKUP(M67,ISO!$B$4:$C$42,2,FALSE)),"")</f>
        <v/>
      </c>
      <c r="AK67" s="353" t="str">
        <f t="shared" si="23"/>
        <v/>
      </c>
      <c r="AL67" s="353" t="str">
        <f>IF(P67&gt;0,(VLOOKUP(M67,ISO!$B$4:$D$42,3,FALSE)),"")</f>
        <v/>
      </c>
      <c r="AM67" s="354" t="str">
        <f t="shared" si="24"/>
        <v/>
      </c>
      <c r="AN67" s="352" t="str">
        <f t="shared" si="25"/>
        <v/>
      </c>
      <c r="AO67" s="397">
        <f t="shared" si="20"/>
        <v>0</v>
      </c>
      <c r="AP67" s="397">
        <f t="shared" si="16"/>
        <v>0</v>
      </c>
      <c r="AQ67" s="381" t="str">
        <f t="shared" si="26"/>
        <v>Not answered</v>
      </c>
      <c r="AR67" s="397">
        <f t="shared" si="17"/>
        <v>0</v>
      </c>
      <c r="AS67" s="397">
        <f t="shared" si="18"/>
        <v>0</v>
      </c>
      <c r="AT67" s="397">
        <f t="shared" si="27"/>
        <v>0</v>
      </c>
      <c r="AU67" s="358">
        <v>0</v>
      </c>
      <c r="AV67" s="397">
        <f t="shared" si="28"/>
        <v>0</v>
      </c>
      <c r="AW67" s="397">
        <f t="shared" si="19"/>
        <v>0</v>
      </c>
      <c r="AX67" s="356">
        <f t="shared" si="29"/>
        <v>0</v>
      </c>
    </row>
    <row r="68" spans="1:50" x14ac:dyDescent="0.25">
      <c r="A68" s="277">
        <v>55</v>
      </c>
      <c r="B68" s="138"/>
      <c r="C68" s="133"/>
      <c r="D68" s="133"/>
      <c r="E68" s="134"/>
      <c r="F68" s="388"/>
      <c r="G68" s="388"/>
      <c r="H68" s="133"/>
      <c r="I68" s="455">
        <v>0</v>
      </c>
      <c r="J68" s="133"/>
      <c r="K68" s="133"/>
      <c r="L68" s="133"/>
      <c r="M68" s="451"/>
      <c r="N68" s="361">
        <v>0</v>
      </c>
      <c r="O68" s="137">
        <v>0</v>
      </c>
      <c r="P68" s="137">
        <v>0</v>
      </c>
      <c r="Q68" s="137">
        <v>0</v>
      </c>
      <c r="R68" s="146">
        <f t="shared" si="12"/>
        <v>0</v>
      </c>
      <c r="S68" s="132">
        <v>0</v>
      </c>
      <c r="T68" s="155"/>
      <c r="U68" s="379"/>
      <c r="V68" s="380"/>
      <c r="W68" s="135"/>
      <c r="X68" s="310">
        <f>IF(T68="",0,VLOOKUP(T68,'Overview - Financial Statement'!$A$38:$B$52,2,FALSE))</f>
        <v>0</v>
      </c>
      <c r="Y68" s="246">
        <f t="shared" si="13"/>
        <v>0</v>
      </c>
      <c r="AA68" s="222">
        <f t="shared" si="30"/>
        <v>0</v>
      </c>
      <c r="AC68" s="340"/>
      <c r="AD68" s="354" t="s">
        <v>36</v>
      </c>
      <c r="AE68" s="352"/>
      <c r="AF68" s="381" t="str">
        <f t="shared" si="21"/>
        <v/>
      </c>
      <c r="AG68" s="355" t="str">
        <f t="shared" si="14"/>
        <v/>
      </c>
      <c r="AH68" s="381" t="str">
        <f t="shared" si="15"/>
        <v/>
      </c>
      <c r="AI68" s="353" t="str">
        <f t="shared" si="22"/>
        <v/>
      </c>
      <c r="AJ68" s="353" t="str">
        <f>IF(Q68&gt;0,(VLOOKUP(M68,ISO!$B$4:$C$42,2,FALSE)),"")</f>
        <v/>
      </c>
      <c r="AK68" s="353" t="str">
        <f t="shared" si="23"/>
        <v/>
      </c>
      <c r="AL68" s="353" t="str">
        <f>IF(P68&gt;0,(VLOOKUP(M68,ISO!$B$4:$D$42,3,FALSE)),"")</f>
        <v/>
      </c>
      <c r="AM68" s="354" t="str">
        <f t="shared" si="24"/>
        <v/>
      </c>
      <c r="AN68" s="352" t="str">
        <f t="shared" si="25"/>
        <v/>
      </c>
      <c r="AO68" s="397">
        <f t="shared" si="20"/>
        <v>0</v>
      </c>
      <c r="AP68" s="397">
        <f t="shared" si="16"/>
        <v>0</v>
      </c>
      <c r="AQ68" s="381" t="str">
        <f t="shared" si="26"/>
        <v>Not answered</v>
      </c>
      <c r="AR68" s="397">
        <f t="shared" si="17"/>
        <v>0</v>
      </c>
      <c r="AS68" s="397">
        <f t="shared" si="18"/>
        <v>0</v>
      </c>
      <c r="AT68" s="397">
        <f t="shared" si="27"/>
        <v>0</v>
      </c>
      <c r="AU68" s="358">
        <v>0</v>
      </c>
      <c r="AV68" s="397">
        <f t="shared" si="28"/>
        <v>0</v>
      </c>
      <c r="AW68" s="397">
        <f t="shared" si="19"/>
        <v>0</v>
      </c>
      <c r="AX68" s="356">
        <f t="shared" si="29"/>
        <v>0</v>
      </c>
    </row>
    <row r="69" spans="1:50" x14ac:dyDescent="0.25">
      <c r="A69" s="277">
        <v>56</v>
      </c>
      <c r="B69" s="138"/>
      <c r="C69" s="133"/>
      <c r="D69" s="133"/>
      <c r="E69" s="134"/>
      <c r="F69" s="388"/>
      <c r="G69" s="388"/>
      <c r="H69" s="133"/>
      <c r="I69" s="455">
        <v>0</v>
      </c>
      <c r="J69" s="133"/>
      <c r="K69" s="133"/>
      <c r="L69" s="133"/>
      <c r="M69" s="451"/>
      <c r="N69" s="361">
        <v>0</v>
      </c>
      <c r="O69" s="137">
        <v>0</v>
      </c>
      <c r="P69" s="137">
        <v>0</v>
      </c>
      <c r="Q69" s="137">
        <v>0</v>
      </c>
      <c r="R69" s="146">
        <f t="shared" si="12"/>
        <v>0</v>
      </c>
      <c r="S69" s="132">
        <v>0</v>
      </c>
      <c r="T69" s="155"/>
      <c r="U69" s="379"/>
      <c r="V69" s="380"/>
      <c r="W69" s="135"/>
      <c r="X69" s="310">
        <f>IF(T69="",0,VLOOKUP(T69,'Overview - Financial Statement'!$A$38:$B$52,2,FALSE))</f>
        <v>0</v>
      </c>
      <c r="Y69" s="246">
        <f t="shared" si="13"/>
        <v>0</v>
      </c>
      <c r="AA69" s="222">
        <f t="shared" si="30"/>
        <v>0</v>
      </c>
      <c r="AC69" s="340"/>
      <c r="AD69" s="354" t="s">
        <v>36</v>
      </c>
      <c r="AE69" s="352"/>
      <c r="AF69" s="381" t="str">
        <f t="shared" si="21"/>
        <v/>
      </c>
      <c r="AG69" s="355" t="str">
        <f t="shared" si="14"/>
        <v/>
      </c>
      <c r="AH69" s="381" t="str">
        <f t="shared" si="15"/>
        <v/>
      </c>
      <c r="AI69" s="353" t="str">
        <f t="shared" si="22"/>
        <v/>
      </c>
      <c r="AJ69" s="353" t="str">
        <f>IF(Q69&gt;0,(VLOOKUP(M69,ISO!$B$4:$C$42,2,FALSE)),"")</f>
        <v/>
      </c>
      <c r="AK69" s="353" t="str">
        <f t="shared" si="23"/>
        <v/>
      </c>
      <c r="AL69" s="353" t="str">
        <f>IF(P69&gt;0,(VLOOKUP(M69,ISO!$B$4:$D$42,3,FALSE)),"")</f>
        <v/>
      </c>
      <c r="AM69" s="354" t="str">
        <f t="shared" si="24"/>
        <v/>
      </c>
      <c r="AN69" s="352" t="str">
        <f t="shared" si="25"/>
        <v/>
      </c>
      <c r="AO69" s="397">
        <f t="shared" si="20"/>
        <v>0</v>
      </c>
      <c r="AP69" s="397">
        <f t="shared" si="16"/>
        <v>0</v>
      </c>
      <c r="AQ69" s="381" t="str">
        <f t="shared" si="26"/>
        <v>Not answered</v>
      </c>
      <c r="AR69" s="397">
        <f t="shared" si="17"/>
        <v>0</v>
      </c>
      <c r="AS69" s="397">
        <f t="shared" si="18"/>
        <v>0</v>
      </c>
      <c r="AT69" s="397">
        <f t="shared" si="27"/>
        <v>0</v>
      </c>
      <c r="AU69" s="358">
        <v>0</v>
      </c>
      <c r="AV69" s="397">
        <f t="shared" si="28"/>
        <v>0</v>
      </c>
      <c r="AW69" s="397">
        <f t="shared" si="19"/>
        <v>0</v>
      </c>
      <c r="AX69" s="356">
        <f t="shared" si="29"/>
        <v>0</v>
      </c>
    </row>
    <row r="70" spans="1:50" x14ac:dyDescent="0.25">
      <c r="A70" s="277">
        <v>57</v>
      </c>
      <c r="B70" s="138"/>
      <c r="C70" s="133"/>
      <c r="D70" s="133"/>
      <c r="E70" s="134"/>
      <c r="F70" s="388"/>
      <c r="G70" s="388"/>
      <c r="H70" s="133"/>
      <c r="I70" s="455">
        <v>0</v>
      </c>
      <c r="J70" s="133"/>
      <c r="K70" s="133"/>
      <c r="L70" s="133"/>
      <c r="M70" s="451"/>
      <c r="N70" s="361">
        <v>0</v>
      </c>
      <c r="O70" s="137">
        <v>0</v>
      </c>
      <c r="P70" s="137">
        <v>0</v>
      </c>
      <c r="Q70" s="137">
        <v>0</v>
      </c>
      <c r="R70" s="146">
        <f t="shared" si="12"/>
        <v>0</v>
      </c>
      <c r="S70" s="132">
        <v>0</v>
      </c>
      <c r="T70" s="155"/>
      <c r="U70" s="379"/>
      <c r="V70" s="380"/>
      <c r="W70" s="135"/>
      <c r="X70" s="310">
        <f>IF(T70="",0,VLOOKUP(T70,'Overview - Financial Statement'!$A$38:$B$52,2,FALSE))</f>
        <v>0</v>
      </c>
      <c r="Y70" s="246">
        <f t="shared" si="13"/>
        <v>0</v>
      </c>
      <c r="AA70" s="222">
        <f t="shared" si="30"/>
        <v>0</v>
      </c>
      <c r="AC70" s="340"/>
      <c r="AD70" s="354" t="s">
        <v>36</v>
      </c>
      <c r="AE70" s="352"/>
      <c r="AF70" s="381" t="str">
        <f t="shared" si="21"/>
        <v/>
      </c>
      <c r="AG70" s="355" t="str">
        <f t="shared" si="14"/>
        <v/>
      </c>
      <c r="AH70" s="381" t="str">
        <f t="shared" si="15"/>
        <v/>
      </c>
      <c r="AI70" s="353" t="str">
        <f t="shared" si="22"/>
        <v/>
      </c>
      <c r="AJ70" s="353" t="str">
        <f>IF(Q70&gt;0,(VLOOKUP(M70,ISO!$B$4:$C$42,2,FALSE)),"")</f>
        <v/>
      </c>
      <c r="AK70" s="353" t="str">
        <f t="shared" si="23"/>
        <v/>
      </c>
      <c r="AL70" s="353" t="str">
        <f>IF(P70&gt;0,(VLOOKUP(M70,ISO!$B$4:$D$42,3,FALSE)),"")</f>
        <v/>
      </c>
      <c r="AM70" s="354" t="str">
        <f t="shared" si="24"/>
        <v/>
      </c>
      <c r="AN70" s="352" t="str">
        <f t="shared" si="25"/>
        <v/>
      </c>
      <c r="AO70" s="397">
        <f t="shared" si="20"/>
        <v>0</v>
      </c>
      <c r="AP70" s="397">
        <f t="shared" si="16"/>
        <v>0</v>
      </c>
      <c r="AQ70" s="381" t="str">
        <f t="shared" si="26"/>
        <v>Not answered</v>
      </c>
      <c r="AR70" s="397">
        <f t="shared" si="17"/>
        <v>0</v>
      </c>
      <c r="AS70" s="397">
        <f t="shared" si="18"/>
        <v>0</v>
      </c>
      <c r="AT70" s="397">
        <f t="shared" si="27"/>
        <v>0</v>
      </c>
      <c r="AU70" s="358">
        <v>0</v>
      </c>
      <c r="AV70" s="397">
        <f t="shared" si="28"/>
        <v>0</v>
      </c>
      <c r="AW70" s="397">
        <f t="shared" si="19"/>
        <v>0</v>
      </c>
      <c r="AX70" s="356">
        <f t="shared" si="29"/>
        <v>0</v>
      </c>
    </row>
    <row r="71" spans="1:50" x14ac:dyDescent="0.25">
      <c r="A71" s="277">
        <v>58</v>
      </c>
      <c r="B71" s="138"/>
      <c r="C71" s="133"/>
      <c r="D71" s="133"/>
      <c r="E71" s="134"/>
      <c r="F71" s="388"/>
      <c r="G71" s="388"/>
      <c r="H71" s="133"/>
      <c r="I71" s="455">
        <v>0</v>
      </c>
      <c r="J71" s="133"/>
      <c r="K71" s="133"/>
      <c r="L71" s="133"/>
      <c r="M71" s="451"/>
      <c r="N71" s="361">
        <v>0</v>
      </c>
      <c r="O71" s="137">
        <v>0</v>
      </c>
      <c r="P71" s="137">
        <v>0</v>
      </c>
      <c r="Q71" s="137">
        <v>0</v>
      </c>
      <c r="R71" s="146">
        <f t="shared" si="12"/>
        <v>0</v>
      </c>
      <c r="S71" s="132">
        <v>0</v>
      </c>
      <c r="T71" s="155"/>
      <c r="U71" s="379"/>
      <c r="V71" s="380"/>
      <c r="W71" s="135"/>
      <c r="X71" s="310">
        <f>IF(T71="",0,VLOOKUP(T71,'Overview - Financial Statement'!$A$38:$B$52,2,FALSE))</f>
        <v>0</v>
      </c>
      <c r="Y71" s="246">
        <f t="shared" si="13"/>
        <v>0</v>
      </c>
      <c r="AA71" s="222">
        <f t="shared" si="30"/>
        <v>0</v>
      </c>
      <c r="AC71" s="340"/>
      <c r="AD71" s="354" t="s">
        <v>36</v>
      </c>
      <c r="AE71" s="352"/>
      <c r="AF71" s="381" t="str">
        <f t="shared" si="21"/>
        <v/>
      </c>
      <c r="AG71" s="355" t="str">
        <f t="shared" si="14"/>
        <v/>
      </c>
      <c r="AH71" s="381" t="str">
        <f t="shared" si="15"/>
        <v/>
      </c>
      <c r="AI71" s="353" t="str">
        <f t="shared" si="22"/>
        <v/>
      </c>
      <c r="AJ71" s="353" t="str">
        <f>IF(Q71&gt;0,(VLOOKUP(M71,ISO!$B$4:$C$42,2,FALSE)),"")</f>
        <v/>
      </c>
      <c r="AK71" s="353" t="str">
        <f t="shared" si="23"/>
        <v/>
      </c>
      <c r="AL71" s="353" t="str">
        <f>IF(P71&gt;0,(VLOOKUP(M71,ISO!$B$4:$D$42,3,FALSE)),"")</f>
        <v/>
      </c>
      <c r="AM71" s="354" t="str">
        <f t="shared" si="24"/>
        <v/>
      </c>
      <c r="AN71" s="352" t="str">
        <f t="shared" si="25"/>
        <v/>
      </c>
      <c r="AO71" s="397">
        <f t="shared" si="20"/>
        <v>0</v>
      </c>
      <c r="AP71" s="397">
        <f t="shared" si="16"/>
        <v>0</v>
      </c>
      <c r="AQ71" s="381" t="str">
        <f t="shared" si="26"/>
        <v>Not answered</v>
      </c>
      <c r="AR71" s="397">
        <f t="shared" si="17"/>
        <v>0</v>
      </c>
      <c r="AS71" s="397">
        <f t="shared" si="18"/>
        <v>0</v>
      </c>
      <c r="AT71" s="397">
        <f t="shared" si="27"/>
        <v>0</v>
      </c>
      <c r="AU71" s="358">
        <v>0</v>
      </c>
      <c r="AV71" s="397">
        <f t="shared" si="28"/>
        <v>0</v>
      </c>
      <c r="AW71" s="397">
        <f t="shared" si="19"/>
        <v>0</v>
      </c>
      <c r="AX71" s="356">
        <f t="shared" si="29"/>
        <v>0</v>
      </c>
    </row>
    <row r="72" spans="1:50" x14ac:dyDescent="0.25">
      <c r="A72" s="277">
        <v>59</v>
      </c>
      <c r="B72" s="138"/>
      <c r="C72" s="133"/>
      <c r="D72" s="133"/>
      <c r="E72" s="134"/>
      <c r="F72" s="388"/>
      <c r="G72" s="388"/>
      <c r="H72" s="133"/>
      <c r="I72" s="455">
        <v>0</v>
      </c>
      <c r="J72" s="133"/>
      <c r="K72" s="133"/>
      <c r="L72" s="133"/>
      <c r="M72" s="451"/>
      <c r="N72" s="361">
        <v>0</v>
      </c>
      <c r="O72" s="137">
        <v>0</v>
      </c>
      <c r="P72" s="137">
        <v>0</v>
      </c>
      <c r="Q72" s="137">
        <v>0</v>
      </c>
      <c r="R72" s="146">
        <f t="shared" si="12"/>
        <v>0</v>
      </c>
      <c r="S72" s="132">
        <v>0</v>
      </c>
      <c r="T72" s="155"/>
      <c r="U72" s="379"/>
      <c r="V72" s="380"/>
      <c r="W72" s="135"/>
      <c r="X72" s="310">
        <f>IF(T72="",0,VLOOKUP(T72,'Overview - Financial Statement'!$A$38:$B$52,2,FALSE))</f>
        <v>0</v>
      </c>
      <c r="Y72" s="246">
        <f t="shared" si="13"/>
        <v>0</v>
      </c>
      <c r="AA72" s="222">
        <f t="shared" si="30"/>
        <v>0</v>
      </c>
      <c r="AC72" s="340"/>
      <c r="AD72" s="354" t="s">
        <v>36</v>
      </c>
      <c r="AE72" s="352"/>
      <c r="AF72" s="381" t="str">
        <f t="shared" si="21"/>
        <v/>
      </c>
      <c r="AG72" s="355" t="str">
        <f t="shared" si="14"/>
        <v/>
      </c>
      <c r="AH72" s="381" t="str">
        <f t="shared" si="15"/>
        <v/>
      </c>
      <c r="AI72" s="353" t="str">
        <f t="shared" si="22"/>
        <v/>
      </c>
      <c r="AJ72" s="353" t="str">
        <f>IF(Q72&gt;0,(VLOOKUP(M72,ISO!$B$4:$C$42,2,FALSE)),"")</f>
        <v/>
      </c>
      <c r="AK72" s="353" t="str">
        <f t="shared" si="23"/>
        <v/>
      </c>
      <c r="AL72" s="353" t="str">
        <f>IF(P72&gt;0,(VLOOKUP(M72,ISO!$B$4:$D$42,3,FALSE)),"")</f>
        <v/>
      </c>
      <c r="AM72" s="354" t="str">
        <f t="shared" si="24"/>
        <v/>
      </c>
      <c r="AN72" s="352" t="str">
        <f t="shared" si="25"/>
        <v/>
      </c>
      <c r="AO72" s="397">
        <f t="shared" si="20"/>
        <v>0</v>
      </c>
      <c r="AP72" s="397">
        <f t="shared" si="16"/>
        <v>0</v>
      </c>
      <c r="AQ72" s="381" t="str">
        <f t="shared" si="26"/>
        <v>Not answered</v>
      </c>
      <c r="AR72" s="397">
        <f t="shared" si="17"/>
        <v>0</v>
      </c>
      <c r="AS72" s="397">
        <f t="shared" si="18"/>
        <v>0</v>
      </c>
      <c r="AT72" s="397">
        <f t="shared" si="27"/>
        <v>0</v>
      </c>
      <c r="AU72" s="358">
        <v>0</v>
      </c>
      <c r="AV72" s="397">
        <f t="shared" si="28"/>
        <v>0</v>
      </c>
      <c r="AW72" s="397">
        <f t="shared" si="19"/>
        <v>0</v>
      </c>
      <c r="AX72" s="356">
        <f t="shared" si="29"/>
        <v>0</v>
      </c>
    </row>
    <row r="73" spans="1:50" x14ac:dyDescent="0.25">
      <c r="A73" s="277">
        <v>60</v>
      </c>
      <c r="B73" s="138"/>
      <c r="C73" s="133"/>
      <c r="D73" s="133"/>
      <c r="E73" s="134"/>
      <c r="F73" s="388"/>
      <c r="G73" s="388"/>
      <c r="H73" s="133"/>
      <c r="I73" s="455">
        <v>0</v>
      </c>
      <c r="J73" s="133"/>
      <c r="K73" s="133"/>
      <c r="L73" s="133"/>
      <c r="M73" s="451"/>
      <c r="N73" s="361">
        <v>0</v>
      </c>
      <c r="O73" s="137">
        <v>0</v>
      </c>
      <c r="P73" s="137">
        <v>0</v>
      </c>
      <c r="Q73" s="137">
        <v>0</v>
      </c>
      <c r="R73" s="146">
        <f t="shared" si="12"/>
        <v>0</v>
      </c>
      <c r="S73" s="132">
        <v>0</v>
      </c>
      <c r="T73" s="155"/>
      <c r="U73" s="379"/>
      <c r="V73" s="380"/>
      <c r="W73" s="135"/>
      <c r="X73" s="310">
        <f>IF(T73="",0,VLOOKUP(T73,'Overview - Financial Statement'!$A$38:$B$52,2,FALSE))</f>
        <v>0</v>
      </c>
      <c r="Y73" s="246">
        <f t="shared" si="13"/>
        <v>0</v>
      </c>
      <c r="AA73" s="222">
        <f t="shared" si="30"/>
        <v>0</v>
      </c>
      <c r="AC73" s="340"/>
      <c r="AD73" s="354" t="s">
        <v>36</v>
      </c>
      <c r="AE73" s="352"/>
      <c r="AF73" s="381" t="str">
        <f t="shared" si="21"/>
        <v/>
      </c>
      <c r="AG73" s="355" t="str">
        <f t="shared" si="14"/>
        <v/>
      </c>
      <c r="AH73" s="381" t="str">
        <f t="shared" si="15"/>
        <v/>
      </c>
      <c r="AI73" s="353" t="str">
        <f t="shared" si="22"/>
        <v/>
      </c>
      <c r="AJ73" s="353" t="str">
        <f>IF(Q73&gt;0,(VLOOKUP(M73,ISO!$B$4:$C$42,2,FALSE)),"")</f>
        <v/>
      </c>
      <c r="AK73" s="353" t="str">
        <f t="shared" si="23"/>
        <v/>
      </c>
      <c r="AL73" s="353" t="str">
        <f>IF(P73&gt;0,(VLOOKUP(M73,ISO!$B$4:$D$42,3,FALSE)),"")</f>
        <v/>
      </c>
      <c r="AM73" s="354" t="str">
        <f t="shared" si="24"/>
        <v/>
      </c>
      <c r="AN73" s="352" t="str">
        <f t="shared" si="25"/>
        <v/>
      </c>
      <c r="AO73" s="397">
        <f t="shared" si="20"/>
        <v>0</v>
      </c>
      <c r="AP73" s="397">
        <f t="shared" si="16"/>
        <v>0</v>
      </c>
      <c r="AQ73" s="381" t="str">
        <f t="shared" si="26"/>
        <v>Not answered</v>
      </c>
      <c r="AR73" s="397">
        <f t="shared" si="17"/>
        <v>0</v>
      </c>
      <c r="AS73" s="397">
        <f t="shared" si="18"/>
        <v>0</v>
      </c>
      <c r="AT73" s="397">
        <f t="shared" si="27"/>
        <v>0</v>
      </c>
      <c r="AU73" s="358">
        <v>0</v>
      </c>
      <c r="AV73" s="397">
        <f t="shared" si="28"/>
        <v>0</v>
      </c>
      <c r="AW73" s="397">
        <f t="shared" si="19"/>
        <v>0</v>
      </c>
      <c r="AX73" s="356">
        <f t="shared" si="29"/>
        <v>0</v>
      </c>
    </row>
    <row r="74" spans="1:50" x14ac:dyDescent="0.25">
      <c r="A74" s="277">
        <v>61</v>
      </c>
      <c r="B74" s="138"/>
      <c r="C74" s="133"/>
      <c r="D74" s="133"/>
      <c r="E74" s="134"/>
      <c r="F74" s="388"/>
      <c r="G74" s="388"/>
      <c r="H74" s="133"/>
      <c r="I74" s="455">
        <v>0</v>
      </c>
      <c r="J74" s="133"/>
      <c r="K74" s="133"/>
      <c r="L74" s="133"/>
      <c r="M74" s="451"/>
      <c r="N74" s="361">
        <v>0</v>
      </c>
      <c r="O74" s="137">
        <v>0</v>
      </c>
      <c r="P74" s="137">
        <v>0</v>
      </c>
      <c r="Q74" s="137">
        <v>0</v>
      </c>
      <c r="R74" s="146">
        <f t="shared" si="12"/>
        <v>0</v>
      </c>
      <c r="S74" s="132">
        <v>0</v>
      </c>
      <c r="T74" s="155"/>
      <c r="U74" s="379"/>
      <c r="V74" s="380"/>
      <c r="W74" s="135"/>
      <c r="X74" s="310">
        <f>IF(T74="",0,VLOOKUP(T74,'Overview - Financial Statement'!$A$38:$B$52,2,FALSE))</f>
        <v>0</v>
      </c>
      <c r="Y74" s="246">
        <f t="shared" si="13"/>
        <v>0</v>
      </c>
      <c r="AA74" s="222">
        <f t="shared" si="30"/>
        <v>0</v>
      </c>
      <c r="AC74" s="340"/>
      <c r="AD74" s="354" t="s">
        <v>36</v>
      </c>
      <c r="AE74" s="352"/>
      <c r="AF74" s="381" t="str">
        <f t="shared" si="21"/>
        <v/>
      </c>
      <c r="AG74" s="355" t="str">
        <f t="shared" si="14"/>
        <v/>
      </c>
      <c r="AH74" s="381" t="str">
        <f t="shared" si="15"/>
        <v/>
      </c>
      <c r="AI74" s="353" t="str">
        <f t="shared" si="22"/>
        <v/>
      </c>
      <c r="AJ74" s="353" t="str">
        <f>IF(Q74&gt;0,(VLOOKUP(M74,ISO!$B$4:$C$42,2,FALSE)),"")</f>
        <v/>
      </c>
      <c r="AK74" s="353" t="str">
        <f t="shared" si="23"/>
        <v/>
      </c>
      <c r="AL74" s="353" t="str">
        <f>IF(P74&gt;0,(VLOOKUP(M74,ISO!$B$4:$D$42,3,FALSE)),"")</f>
        <v/>
      </c>
      <c r="AM74" s="354" t="str">
        <f t="shared" si="24"/>
        <v/>
      </c>
      <c r="AN74" s="352" t="str">
        <f t="shared" si="25"/>
        <v/>
      </c>
      <c r="AO74" s="397">
        <f t="shared" si="20"/>
        <v>0</v>
      </c>
      <c r="AP74" s="397">
        <f t="shared" si="16"/>
        <v>0</v>
      </c>
      <c r="AQ74" s="381" t="str">
        <f t="shared" si="26"/>
        <v>Not answered</v>
      </c>
      <c r="AR74" s="397">
        <f t="shared" si="17"/>
        <v>0</v>
      </c>
      <c r="AS74" s="397">
        <f t="shared" si="18"/>
        <v>0</v>
      </c>
      <c r="AT74" s="397">
        <f t="shared" si="27"/>
        <v>0</v>
      </c>
      <c r="AU74" s="358">
        <v>0</v>
      </c>
      <c r="AV74" s="397">
        <f t="shared" si="28"/>
        <v>0</v>
      </c>
      <c r="AW74" s="397">
        <f t="shared" si="19"/>
        <v>0</v>
      </c>
      <c r="AX74" s="356">
        <f t="shared" si="29"/>
        <v>0</v>
      </c>
    </row>
    <row r="75" spans="1:50" x14ac:dyDescent="0.25">
      <c r="A75" s="277">
        <v>62</v>
      </c>
      <c r="B75" s="138"/>
      <c r="C75" s="133"/>
      <c r="D75" s="133"/>
      <c r="E75" s="134"/>
      <c r="F75" s="388"/>
      <c r="G75" s="388"/>
      <c r="H75" s="133"/>
      <c r="I75" s="455">
        <v>0</v>
      </c>
      <c r="J75" s="133"/>
      <c r="K75" s="133"/>
      <c r="L75" s="133"/>
      <c r="M75" s="451"/>
      <c r="N75" s="361">
        <v>0</v>
      </c>
      <c r="O75" s="137">
        <v>0</v>
      </c>
      <c r="P75" s="137">
        <v>0</v>
      </c>
      <c r="Q75" s="137">
        <v>0</v>
      </c>
      <c r="R75" s="146">
        <f t="shared" si="12"/>
        <v>0</v>
      </c>
      <c r="S75" s="132">
        <v>0</v>
      </c>
      <c r="T75" s="155"/>
      <c r="U75" s="379"/>
      <c r="V75" s="380"/>
      <c r="W75" s="135"/>
      <c r="X75" s="310">
        <f>IF(T75="",0,VLOOKUP(T75,'Overview - Financial Statement'!$A$38:$B$52,2,FALSE))</f>
        <v>0</v>
      </c>
      <c r="Y75" s="246">
        <f t="shared" si="13"/>
        <v>0</v>
      </c>
      <c r="AA75" s="222">
        <f t="shared" si="30"/>
        <v>0</v>
      </c>
      <c r="AC75" s="340"/>
      <c r="AD75" s="354" t="s">
        <v>36</v>
      </c>
      <c r="AE75" s="352"/>
      <c r="AF75" s="381" t="str">
        <f t="shared" si="21"/>
        <v/>
      </c>
      <c r="AG75" s="355" t="str">
        <f t="shared" si="14"/>
        <v/>
      </c>
      <c r="AH75" s="381" t="str">
        <f t="shared" si="15"/>
        <v/>
      </c>
      <c r="AI75" s="353" t="str">
        <f t="shared" si="22"/>
        <v/>
      </c>
      <c r="AJ75" s="353" t="str">
        <f>IF(Q75&gt;0,(VLOOKUP(M75,ISO!$B$4:$C$42,2,FALSE)),"")</f>
        <v/>
      </c>
      <c r="AK75" s="353" t="str">
        <f t="shared" si="23"/>
        <v/>
      </c>
      <c r="AL75" s="353" t="str">
        <f>IF(P75&gt;0,(VLOOKUP(M75,ISO!$B$4:$D$42,3,FALSE)),"")</f>
        <v/>
      </c>
      <c r="AM75" s="354" t="str">
        <f t="shared" si="24"/>
        <v/>
      </c>
      <c r="AN75" s="352" t="str">
        <f t="shared" si="25"/>
        <v/>
      </c>
      <c r="AO75" s="397">
        <f t="shared" si="20"/>
        <v>0</v>
      </c>
      <c r="AP75" s="397">
        <f t="shared" si="16"/>
        <v>0</v>
      </c>
      <c r="AQ75" s="381" t="str">
        <f t="shared" si="26"/>
        <v>Not answered</v>
      </c>
      <c r="AR75" s="397">
        <f t="shared" si="17"/>
        <v>0</v>
      </c>
      <c r="AS75" s="397">
        <f t="shared" si="18"/>
        <v>0</v>
      </c>
      <c r="AT75" s="397">
        <f t="shared" si="27"/>
        <v>0</v>
      </c>
      <c r="AU75" s="358">
        <v>0</v>
      </c>
      <c r="AV75" s="397">
        <f t="shared" si="28"/>
        <v>0</v>
      </c>
      <c r="AW75" s="397">
        <f t="shared" si="19"/>
        <v>0</v>
      </c>
      <c r="AX75" s="356">
        <f t="shared" si="29"/>
        <v>0</v>
      </c>
    </row>
    <row r="76" spans="1:50" x14ac:dyDescent="0.25">
      <c r="A76" s="277">
        <v>63</v>
      </c>
      <c r="B76" s="138"/>
      <c r="C76" s="133"/>
      <c r="D76" s="133"/>
      <c r="E76" s="134"/>
      <c r="F76" s="388"/>
      <c r="G76" s="388"/>
      <c r="H76" s="133"/>
      <c r="I76" s="455">
        <v>0</v>
      </c>
      <c r="J76" s="133"/>
      <c r="K76" s="133"/>
      <c r="L76" s="133"/>
      <c r="M76" s="451"/>
      <c r="N76" s="361">
        <v>0</v>
      </c>
      <c r="O76" s="137">
        <v>0</v>
      </c>
      <c r="P76" s="137">
        <v>0</v>
      </c>
      <c r="Q76" s="137">
        <v>0</v>
      </c>
      <c r="R76" s="146">
        <f t="shared" si="12"/>
        <v>0</v>
      </c>
      <c r="S76" s="132">
        <v>0</v>
      </c>
      <c r="T76" s="155"/>
      <c r="U76" s="379"/>
      <c r="V76" s="380"/>
      <c r="W76" s="135"/>
      <c r="X76" s="310">
        <f>IF(T76="",0,VLOOKUP(T76,'Overview - Financial Statement'!$A$38:$B$52,2,FALSE))</f>
        <v>0</v>
      </c>
      <c r="Y76" s="246">
        <f t="shared" si="13"/>
        <v>0</v>
      </c>
      <c r="AA76" s="222">
        <f t="shared" si="30"/>
        <v>0</v>
      </c>
      <c r="AC76" s="340"/>
      <c r="AD76" s="354" t="s">
        <v>36</v>
      </c>
      <c r="AE76" s="352"/>
      <c r="AF76" s="381" t="str">
        <f t="shared" si="21"/>
        <v/>
      </c>
      <c r="AG76" s="355" t="str">
        <f t="shared" si="14"/>
        <v/>
      </c>
      <c r="AH76" s="381" t="str">
        <f t="shared" si="15"/>
        <v/>
      </c>
      <c r="AI76" s="353" t="str">
        <f t="shared" si="22"/>
        <v/>
      </c>
      <c r="AJ76" s="353" t="str">
        <f>IF(Q76&gt;0,(VLOOKUP(M76,ISO!$B$4:$C$42,2,FALSE)),"")</f>
        <v/>
      </c>
      <c r="AK76" s="353" t="str">
        <f t="shared" si="23"/>
        <v/>
      </c>
      <c r="AL76" s="353" t="str">
        <f>IF(P76&gt;0,(VLOOKUP(M76,ISO!$B$4:$D$42,3,FALSE)),"")</f>
        <v/>
      </c>
      <c r="AM76" s="354" t="str">
        <f t="shared" si="24"/>
        <v/>
      </c>
      <c r="AN76" s="352" t="str">
        <f t="shared" si="25"/>
        <v/>
      </c>
      <c r="AO76" s="397">
        <f t="shared" si="20"/>
        <v>0</v>
      </c>
      <c r="AP76" s="397">
        <f t="shared" si="16"/>
        <v>0</v>
      </c>
      <c r="AQ76" s="381" t="str">
        <f t="shared" si="26"/>
        <v>Not answered</v>
      </c>
      <c r="AR76" s="397">
        <f t="shared" si="17"/>
        <v>0</v>
      </c>
      <c r="AS76" s="397">
        <f t="shared" si="18"/>
        <v>0</v>
      </c>
      <c r="AT76" s="397">
        <f t="shared" si="27"/>
        <v>0</v>
      </c>
      <c r="AU76" s="358">
        <v>0</v>
      </c>
      <c r="AV76" s="397">
        <f t="shared" si="28"/>
        <v>0</v>
      </c>
      <c r="AW76" s="397">
        <f t="shared" si="19"/>
        <v>0</v>
      </c>
      <c r="AX76" s="356">
        <f t="shared" si="29"/>
        <v>0</v>
      </c>
    </row>
    <row r="77" spans="1:50" x14ac:dyDescent="0.25">
      <c r="A77" s="277">
        <v>64</v>
      </c>
      <c r="B77" s="138"/>
      <c r="C77" s="133"/>
      <c r="D77" s="133"/>
      <c r="E77" s="134"/>
      <c r="F77" s="388"/>
      <c r="G77" s="388"/>
      <c r="H77" s="133"/>
      <c r="I77" s="455">
        <v>0</v>
      </c>
      <c r="J77" s="133"/>
      <c r="K77" s="133"/>
      <c r="L77" s="133"/>
      <c r="M77" s="451"/>
      <c r="N77" s="361">
        <v>0</v>
      </c>
      <c r="O77" s="137">
        <v>0</v>
      </c>
      <c r="P77" s="137">
        <v>0</v>
      </c>
      <c r="Q77" s="137">
        <v>0</v>
      </c>
      <c r="R77" s="146">
        <f t="shared" si="12"/>
        <v>0</v>
      </c>
      <c r="S77" s="132">
        <v>0</v>
      </c>
      <c r="T77" s="155"/>
      <c r="U77" s="379"/>
      <c r="V77" s="380"/>
      <c r="W77" s="135"/>
      <c r="X77" s="310">
        <f>IF(T77="",0,VLOOKUP(T77,'Overview - Financial Statement'!$A$38:$B$52,2,FALSE))</f>
        <v>0</v>
      </c>
      <c r="Y77" s="246">
        <f t="shared" si="13"/>
        <v>0</v>
      </c>
      <c r="AA77" s="222">
        <f t="shared" si="30"/>
        <v>0</v>
      </c>
      <c r="AC77" s="340"/>
      <c r="AD77" s="354" t="s">
        <v>36</v>
      </c>
      <c r="AE77" s="352"/>
      <c r="AF77" s="381" t="str">
        <f t="shared" si="21"/>
        <v/>
      </c>
      <c r="AG77" s="355" t="str">
        <f t="shared" si="14"/>
        <v/>
      </c>
      <c r="AH77" s="381" t="str">
        <f t="shared" si="15"/>
        <v/>
      </c>
      <c r="AI77" s="353" t="str">
        <f t="shared" si="22"/>
        <v/>
      </c>
      <c r="AJ77" s="353" t="str">
        <f>IF(Q77&gt;0,(VLOOKUP(M77,ISO!$B$4:$C$42,2,FALSE)),"")</f>
        <v/>
      </c>
      <c r="AK77" s="353" t="str">
        <f t="shared" si="23"/>
        <v/>
      </c>
      <c r="AL77" s="353" t="str">
        <f>IF(P77&gt;0,(VLOOKUP(M77,ISO!$B$4:$D$42,3,FALSE)),"")</f>
        <v/>
      </c>
      <c r="AM77" s="354" t="str">
        <f t="shared" si="24"/>
        <v/>
      </c>
      <c r="AN77" s="352" t="str">
        <f t="shared" si="25"/>
        <v/>
      </c>
      <c r="AO77" s="397">
        <f t="shared" si="20"/>
        <v>0</v>
      </c>
      <c r="AP77" s="397">
        <f t="shared" si="16"/>
        <v>0</v>
      </c>
      <c r="AQ77" s="381" t="str">
        <f t="shared" si="26"/>
        <v>Not answered</v>
      </c>
      <c r="AR77" s="397">
        <f t="shared" si="17"/>
        <v>0</v>
      </c>
      <c r="AS77" s="397">
        <f t="shared" si="18"/>
        <v>0</v>
      </c>
      <c r="AT77" s="397">
        <f t="shared" si="27"/>
        <v>0</v>
      </c>
      <c r="AU77" s="358">
        <v>0</v>
      </c>
      <c r="AV77" s="397">
        <f t="shared" si="28"/>
        <v>0</v>
      </c>
      <c r="AW77" s="397">
        <f t="shared" si="19"/>
        <v>0</v>
      </c>
      <c r="AX77" s="356">
        <f t="shared" si="29"/>
        <v>0</v>
      </c>
    </row>
    <row r="78" spans="1:50" x14ac:dyDescent="0.25">
      <c r="A78" s="277">
        <v>65</v>
      </c>
      <c r="B78" s="138"/>
      <c r="C78" s="133"/>
      <c r="D78" s="133"/>
      <c r="E78" s="134"/>
      <c r="F78" s="388"/>
      <c r="G78" s="388"/>
      <c r="H78" s="133"/>
      <c r="I78" s="455">
        <v>0</v>
      </c>
      <c r="J78" s="133"/>
      <c r="K78" s="133"/>
      <c r="L78" s="133"/>
      <c r="M78" s="451"/>
      <c r="N78" s="361">
        <v>0</v>
      </c>
      <c r="O78" s="137">
        <v>0</v>
      </c>
      <c r="P78" s="137">
        <v>0</v>
      </c>
      <c r="Q78" s="137">
        <v>0</v>
      </c>
      <c r="R78" s="146">
        <f t="shared" si="12"/>
        <v>0</v>
      </c>
      <c r="S78" s="132">
        <v>0</v>
      </c>
      <c r="T78" s="155"/>
      <c r="U78" s="379"/>
      <c r="V78" s="380"/>
      <c r="W78" s="135"/>
      <c r="X78" s="310">
        <f>IF(T78="",0,VLOOKUP(T78,'Overview - Financial Statement'!$A$38:$B$52,2,FALSE))</f>
        <v>0</v>
      </c>
      <c r="Y78" s="246">
        <f t="shared" si="13"/>
        <v>0</v>
      </c>
      <c r="AA78" s="222">
        <f t="shared" si="30"/>
        <v>0</v>
      </c>
      <c r="AC78" s="340"/>
      <c r="AD78" s="354" t="s">
        <v>36</v>
      </c>
      <c r="AE78" s="352"/>
      <c r="AF78" s="381" t="str">
        <f t="shared" ref="AF78:AF109" si="31">IF(Y78=0,"",IF(E78="","CHECK DATES","OK"))</f>
        <v/>
      </c>
      <c r="AG78" s="355" t="str">
        <f t="shared" si="14"/>
        <v/>
      </c>
      <c r="AH78" s="381" t="str">
        <f t="shared" si="15"/>
        <v/>
      </c>
      <c r="AI78" s="353" t="str">
        <f t="shared" ref="AI78:AI109" si="32">IF(Q78&gt;0,Q78/AN78/(N78+0.5)/I78,"")</f>
        <v/>
      </c>
      <c r="AJ78" s="353" t="str">
        <f>IF(Q78&gt;0,(VLOOKUP(M78,ISO!$B$4:$C$42,2,FALSE)),"")</f>
        <v/>
      </c>
      <c r="AK78" s="353" t="str">
        <f t="shared" ref="AK78:AK109" si="33">IF(P78&gt;0,P78/AN78/N78/I78,"")</f>
        <v/>
      </c>
      <c r="AL78" s="353" t="str">
        <f>IF(P78&gt;0,(VLOOKUP(M78,ISO!$B$4:$D$42,3,FALSE)),"")</f>
        <v/>
      </c>
      <c r="AM78" s="354" t="str">
        <f t="shared" ref="AM78:AM109" si="34">IF(T78="","",T78)</f>
        <v/>
      </c>
      <c r="AN78" s="352" t="str">
        <f t="shared" ref="AN78:AN109" si="35">IF(T78="","",IF(HLOOKUP(T78,$AF$4:$AT$5,2,FALSE)="",X78,IF(X78&lt;&gt;HLOOKUP(T78,$AF$4:$AT$5,2,FALSE),HLOOKUP(T78,$AF$4:$AT$5,2,FALSE),X78)))</f>
        <v/>
      </c>
      <c r="AO78" s="397">
        <f t="shared" si="20"/>
        <v>0</v>
      </c>
      <c r="AP78" s="397">
        <f t="shared" si="16"/>
        <v>0</v>
      </c>
      <c r="AQ78" s="381" t="str">
        <f t="shared" ref="AQ78:AQ109" si="36">IF(U78="","Not answered",IF(U78="No",AO78,0))</f>
        <v>Not answered</v>
      </c>
      <c r="AR78" s="397">
        <f t="shared" si="17"/>
        <v>0</v>
      </c>
      <c r="AS78" s="397">
        <f t="shared" si="18"/>
        <v>0</v>
      </c>
      <c r="AT78" s="397">
        <f t="shared" ref="AT78:AT109" si="37">IF(AD78="NO","",IF(AI78&gt;AJ78,(AI78-AJ78)*N78*I78,0)+IF(AK78&gt;AL78,(AK78-AL78)*N78*I78,0))</f>
        <v>0</v>
      </c>
      <c r="AU78" s="358">
        <v>0</v>
      </c>
      <c r="AV78" s="397">
        <f t="shared" ref="AV78:AV109" si="38">IF(OR(AD78="NO",AS78&gt;0,AT78&gt;0,AU78&gt;0)*(AND(OR(V78="NO",V78=""))),SUM(AS78:AU78),0)</f>
        <v>0</v>
      </c>
      <c r="AW78" s="397">
        <f t="shared" si="19"/>
        <v>0</v>
      </c>
      <c r="AX78" s="356">
        <f t="shared" ref="AX78:AX109" si="39">IF(V78="YES",AO78,0)</f>
        <v>0</v>
      </c>
    </row>
    <row r="79" spans="1:50" x14ac:dyDescent="0.25">
      <c r="A79" s="277">
        <v>66</v>
      </c>
      <c r="B79" s="138"/>
      <c r="C79" s="133"/>
      <c r="D79" s="133"/>
      <c r="E79" s="134"/>
      <c r="F79" s="388"/>
      <c r="G79" s="388"/>
      <c r="H79" s="133"/>
      <c r="I79" s="455">
        <v>0</v>
      </c>
      <c r="J79" s="133"/>
      <c r="K79" s="133"/>
      <c r="L79" s="133"/>
      <c r="M79" s="451"/>
      <c r="N79" s="361">
        <v>0</v>
      </c>
      <c r="O79" s="137">
        <v>0</v>
      </c>
      <c r="P79" s="137">
        <v>0</v>
      </c>
      <c r="Q79" s="137">
        <v>0</v>
      </c>
      <c r="R79" s="146">
        <f t="shared" ref="R79:R142" si="40">IF((O79="")*AND(P79="")*AND(Q79=""),0,SUM(O79:Q79))</f>
        <v>0</v>
      </c>
      <c r="S79" s="132">
        <v>0</v>
      </c>
      <c r="T79" s="155"/>
      <c r="U79" s="379"/>
      <c r="V79" s="380"/>
      <c r="W79" s="135"/>
      <c r="X79" s="310">
        <f>IF(T79="",0,VLOOKUP(T79,'Overview - Financial Statement'!$A$38:$B$52,2,FALSE))</f>
        <v>0</v>
      </c>
      <c r="Y79" s="246">
        <f t="shared" ref="Y79:Y142" si="41">IF(X79=0,0,(R79+S79)/X79)</f>
        <v>0</v>
      </c>
      <c r="AA79" s="222">
        <f t="shared" si="30"/>
        <v>0</v>
      </c>
      <c r="AC79" s="340"/>
      <c r="AD79" s="354" t="s">
        <v>36</v>
      </c>
      <c r="AE79" s="352"/>
      <c r="AF79" s="381" t="str">
        <f t="shared" si="31"/>
        <v/>
      </c>
      <c r="AG79" s="355" t="str">
        <f t="shared" ref="AG79:AG142" si="42">IF(E79="","",IF(E79-(F79)&lt;0,"a posteriori ?","OK"))</f>
        <v/>
      </c>
      <c r="AH79" s="381" t="str">
        <f t="shared" ref="AH79:AH142" si="43">IF(Y79=0,"",(IF(OR(F79&lt;=($J$4-1),F79&gt;=($L$4+1),G79&lt;=($J$4-1),G79&gt;=($L$4+1)),"CHECK DATES","OK")))</f>
        <v/>
      </c>
      <c r="AI79" s="353" t="str">
        <f t="shared" si="32"/>
        <v/>
      </c>
      <c r="AJ79" s="353" t="str">
        <f>IF(Q79&gt;0,(VLOOKUP(M79,ISO!$B$4:$C$42,2,FALSE)),"")</f>
        <v/>
      </c>
      <c r="AK79" s="353" t="str">
        <f t="shared" si="33"/>
        <v/>
      </c>
      <c r="AL79" s="353" t="str">
        <f>IF(P79&gt;0,(VLOOKUP(M79,ISO!$B$4:$D$42,3,FALSE)),"")</f>
        <v/>
      </c>
      <c r="AM79" s="354" t="str">
        <f t="shared" si="34"/>
        <v/>
      </c>
      <c r="AN79" s="352" t="str">
        <f t="shared" si="35"/>
        <v/>
      </c>
      <c r="AO79" s="397">
        <f t="shared" si="20"/>
        <v>0</v>
      </c>
      <c r="AP79" s="397">
        <f t="shared" ref="AP79:AP142" si="44">IF(AO79=0,0,IF(AN79=1,0,AO79-Y79))</f>
        <v>0</v>
      </c>
      <c r="AQ79" s="381" t="str">
        <f t="shared" si="36"/>
        <v>Not answered</v>
      </c>
      <c r="AR79" s="397">
        <f t="shared" ref="AR79:AR142" si="45">IF(AQ79="Not answered",AO79,"")</f>
        <v>0</v>
      </c>
      <c r="AS79" s="397">
        <f t="shared" ref="AS79:AS142" si="46">IF(OR(AD79="NO",AH79="CHECK DATES"),AO79,0)</f>
        <v>0</v>
      </c>
      <c r="AT79" s="397">
        <f t="shared" si="37"/>
        <v>0</v>
      </c>
      <c r="AU79" s="358">
        <v>0</v>
      </c>
      <c r="AV79" s="397">
        <f t="shared" si="38"/>
        <v>0</v>
      </c>
      <c r="AW79" s="397">
        <f t="shared" ref="AW79:AW142" si="47">IF(OR(AD79="NO",AS79&gt;0,AT79&gt;0,AU79&gt;0)*(AND(OR(V79="YES"))),SUM(AS79:AU79),0)</f>
        <v>0</v>
      </c>
      <c r="AX79" s="356">
        <f t="shared" si="39"/>
        <v>0</v>
      </c>
    </row>
    <row r="80" spans="1:50" x14ac:dyDescent="0.25">
      <c r="A80" s="277">
        <v>67</v>
      </c>
      <c r="B80" s="138"/>
      <c r="C80" s="133"/>
      <c r="D80" s="133"/>
      <c r="E80" s="134"/>
      <c r="F80" s="388"/>
      <c r="G80" s="388"/>
      <c r="H80" s="133"/>
      <c r="I80" s="455">
        <v>0</v>
      </c>
      <c r="J80" s="133"/>
      <c r="K80" s="133"/>
      <c r="L80" s="133"/>
      <c r="M80" s="451"/>
      <c r="N80" s="361">
        <v>0</v>
      </c>
      <c r="O80" s="137">
        <v>0</v>
      </c>
      <c r="P80" s="137">
        <v>0</v>
      </c>
      <c r="Q80" s="137">
        <v>0</v>
      </c>
      <c r="R80" s="146">
        <f t="shared" si="40"/>
        <v>0</v>
      </c>
      <c r="S80" s="132">
        <v>0</v>
      </c>
      <c r="T80" s="155"/>
      <c r="U80" s="379"/>
      <c r="V80" s="380"/>
      <c r="W80" s="135"/>
      <c r="X80" s="310">
        <f>IF(T80="",0,VLOOKUP(T80,'Overview - Financial Statement'!$A$38:$B$52,2,FALSE))</f>
        <v>0</v>
      </c>
      <c r="Y80" s="246">
        <f t="shared" si="41"/>
        <v>0</v>
      </c>
      <c r="AA80" s="222">
        <f t="shared" si="30"/>
        <v>0</v>
      </c>
      <c r="AC80" s="340"/>
      <c r="AD80" s="354" t="s">
        <v>36</v>
      </c>
      <c r="AE80" s="352"/>
      <c r="AF80" s="381" t="str">
        <f t="shared" si="31"/>
        <v/>
      </c>
      <c r="AG80" s="355" t="str">
        <f t="shared" si="42"/>
        <v/>
      </c>
      <c r="AH80" s="381" t="str">
        <f t="shared" si="43"/>
        <v/>
      </c>
      <c r="AI80" s="353" t="str">
        <f t="shared" si="32"/>
        <v/>
      </c>
      <c r="AJ80" s="353" t="str">
        <f>IF(Q80&gt;0,(VLOOKUP(M80,ISO!$B$4:$C$42,2,FALSE)),"")</f>
        <v/>
      </c>
      <c r="AK80" s="353" t="str">
        <f t="shared" si="33"/>
        <v/>
      </c>
      <c r="AL80" s="353" t="str">
        <f>IF(P80&gt;0,(VLOOKUP(M80,ISO!$B$4:$D$42,3,FALSE)),"")</f>
        <v/>
      </c>
      <c r="AM80" s="354" t="str">
        <f t="shared" si="34"/>
        <v/>
      </c>
      <c r="AN80" s="352" t="str">
        <f t="shared" si="35"/>
        <v/>
      </c>
      <c r="AO80" s="397">
        <f t="shared" si="20"/>
        <v>0</v>
      </c>
      <c r="AP80" s="397">
        <f t="shared" si="44"/>
        <v>0</v>
      </c>
      <c r="AQ80" s="381" t="str">
        <f t="shared" si="36"/>
        <v>Not answered</v>
      </c>
      <c r="AR80" s="397">
        <f t="shared" si="45"/>
        <v>0</v>
      </c>
      <c r="AS80" s="397">
        <f t="shared" si="46"/>
        <v>0</v>
      </c>
      <c r="AT80" s="397">
        <f t="shared" si="37"/>
        <v>0</v>
      </c>
      <c r="AU80" s="358">
        <v>0</v>
      </c>
      <c r="AV80" s="397">
        <f t="shared" si="38"/>
        <v>0</v>
      </c>
      <c r="AW80" s="397">
        <f t="shared" si="47"/>
        <v>0</v>
      </c>
      <c r="AX80" s="356">
        <f t="shared" si="39"/>
        <v>0</v>
      </c>
    </row>
    <row r="81" spans="1:50" x14ac:dyDescent="0.25">
      <c r="A81" s="277">
        <v>68</v>
      </c>
      <c r="B81" s="138"/>
      <c r="C81" s="133"/>
      <c r="D81" s="133"/>
      <c r="E81" s="134"/>
      <c r="F81" s="388"/>
      <c r="G81" s="388"/>
      <c r="H81" s="133"/>
      <c r="I81" s="455">
        <v>0</v>
      </c>
      <c r="J81" s="133"/>
      <c r="K81" s="133"/>
      <c r="L81" s="133"/>
      <c r="M81" s="451"/>
      <c r="N81" s="361">
        <v>0</v>
      </c>
      <c r="O81" s="137">
        <v>0</v>
      </c>
      <c r="P81" s="137">
        <v>0</v>
      </c>
      <c r="Q81" s="137">
        <v>0</v>
      </c>
      <c r="R81" s="146">
        <f t="shared" si="40"/>
        <v>0</v>
      </c>
      <c r="S81" s="132">
        <v>0</v>
      </c>
      <c r="T81" s="155"/>
      <c r="U81" s="379"/>
      <c r="V81" s="380"/>
      <c r="W81" s="135"/>
      <c r="X81" s="310">
        <f>IF(T81="",0,VLOOKUP(T81,'Overview - Financial Statement'!$A$38:$B$52,2,FALSE))</f>
        <v>0</v>
      </c>
      <c r="Y81" s="246">
        <f t="shared" si="41"/>
        <v>0</v>
      </c>
      <c r="AA81" s="222">
        <f t="shared" si="30"/>
        <v>0</v>
      </c>
      <c r="AC81" s="340"/>
      <c r="AD81" s="354" t="s">
        <v>36</v>
      </c>
      <c r="AE81" s="352"/>
      <c r="AF81" s="381" t="str">
        <f t="shared" si="31"/>
        <v/>
      </c>
      <c r="AG81" s="355" t="str">
        <f t="shared" si="42"/>
        <v/>
      </c>
      <c r="AH81" s="381" t="str">
        <f t="shared" si="43"/>
        <v/>
      </c>
      <c r="AI81" s="353" t="str">
        <f t="shared" si="32"/>
        <v/>
      </c>
      <c r="AJ81" s="353" t="str">
        <f>IF(Q81&gt;0,(VLOOKUP(M81,ISO!$B$4:$C$42,2,FALSE)),"")</f>
        <v/>
      </c>
      <c r="AK81" s="353" t="str">
        <f t="shared" si="33"/>
        <v/>
      </c>
      <c r="AL81" s="353" t="str">
        <f>IF(P81&gt;0,(VLOOKUP(M81,ISO!$B$4:$D$42,3,FALSE)),"")</f>
        <v/>
      </c>
      <c r="AM81" s="354" t="str">
        <f t="shared" si="34"/>
        <v/>
      </c>
      <c r="AN81" s="352" t="str">
        <f t="shared" si="35"/>
        <v/>
      </c>
      <c r="AO81" s="397">
        <f t="shared" si="20"/>
        <v>0</v>
      </c>
      <c r="AP81" s="397">
        <f t="shared" si="44"/>
        <v>0</v>
      </c>
      <c r="AQ81" s="381" t="str">
        <f t="shared" si="36"/>
        <v>Not answered</v>
      </c>
      <c r="AR81" s="397">
        <f t="shared" si="45"/>
        <v>0</v>
      </c>
      <c r="AS81" s="397">
        <f t="shared" si="46"/>
        <v>0</v>
      </c>
      <c r="AT81" s="397">
        <f t="shared" si="37"/>
        <v>0</v>
      </c>
      <c r="AU81" s="358">
        <v>0</v>
      </c>
      <c r="AV81" s="397">
        <f t="shared" si="38"/>
        <v>0</v>
      </c>
      <c r="AW81" s="397">
        <f t="shared" si="47"/>
        <v>0</v>
      </c>
      <c r="AX81" s="356">
        <f t="shared" si="39"/>
        <v>0</v>
      </c>
    </row>
    <row r="82" spans="1:50" x14ac:dyDescent="0.25">
      <c r="A82" s="277">
        <v>69</v>
      </c>
      <c r="B82" s="138"/>
      <c r="C82" s="133"/>
      <c r="D82" s="133"/>
      <c r="E82" s="134"/>
      <c r="F82" s="388"/>
      <c r="G82" s="388"/>
      <c r="H82" s="133"/>
      <c r="I82" s="455">
        <v>0</v>
      </c>
      <c r="J82" s="133"/>
      <c r="K82" s="133"/>
      <c r="L82" s="133"/>
      <c r="M82" s="451"/>
      <c r="N82" s="361">
        <v>0</v>
      </c>
      <c r="O82" s="137">
        <v>0</v>
      </c>
      <c r="P82" s="137">
        <v>0</v>
      </c>
      <c r="Q82" s="137">
        <v>0</v>
      </c>
      <c r="R82" s="146">
        <f t="shared" si="40"/>
        <v>0</v>
      </c>
      <c r="S82" s="132">
        <v>0</v>
      </c>
      <c r="T82" s="155"/>
      <c r="U82" s="379"/>
      <c r="V82" s="380"/>
      <c r="W82" s="135"/>
      <c r="X82" s="310">
        <f>IF(T82="",0,VLOOKUP(T82,'Overview - Financial Statement'!$A$38:$B$52,2,FALSE))</f>
        <v>0</v>
      </c>
      <c r="Y82" s="246">
        <f t="shared" si="41"/>
        <v>0</v>
      </c>
      <c r="AA82" s="222">
        <f t="shared" si="30"/>
        <v>0</v>
      </c>
      <c r="AC82" s="340"/>
      <c r="AD82" s="354" t="s">
        <v>36</v>
      </c>
      <c r="AE82" s="352"/>
      <c r="AF82" s="381" t="str">
        <f t="shared" si="31"/>
        <v/>
      </c>
      <c r="AG82" s="355" t="str">
        <f t="shared" si="42"/>
        <v/>
      </c>
      <c r="AH82" s="381" t="str">
        <f t="shared" si="43"/>
        <v/>
      </c>
      <c r="AI82" s="353" t="str">
        <f t="shared" si="32"/>
        <v/>
      </c>
      <c r="AJ82" s="353" t="str">
        <f>IF(Q82&gt;0,(VLOOKUP(M82,ISO!$B$4:$C$42,2,FALSE)),"")</f>
        <v/>
      </c>
      <c r="AK82" s="353" t="str">
        <f t="shared" si="33"/>
        <v/>
      </c>
      <c r="AL82" s="353" t="str">
        <f>IF(P82&gt;0,(VLOOKUP(M82,ISO!$B$4:$D$42,3,FALSE)),"")</f>
        <v/>
      </c>
      <c r="AM82" s="354" t="str">
        <f t="shared" si="34"/>
        <v/>
      </c>
      <c r="AN82" s="352" t="str">
        <f t="shared" si="35"/>
        <v/>
      </c>
      <c r="AO82" s="397">
        <f t="shared" si="20"/>
        <v>0</v>
      </c>
      <c r="AP82" s="397">
        <f t="shared" si="44"/>
        <v>0</v>
      </c>
      <c r="AQ82" s="381" t="str">
        <f t="shared" si="36"/>
        <v>Not answered</v>
      </c>
      <c r="AR82" s="397">
        <f t="shared" si="45"/>
        <v>0</v>
      </c>
      <c r="AS82" s="397">
        <f t="shared" si="46"/>
        <v>0</v>
      </c>
      <c r="AT82" s="397">
        <f t="shared" si="37"/>
        <v>0</v>
      </c>
      <c r="AU82" s="358">
        <v>0</v>
      </c>
      <c r="AV82" s="397">
        <f t="shared" si="38"/>
        <v>0</v>
      </c>
      <c r="AW82" s="397">
        <f t="shared" si="47"/>
        <v>0</v>
      </c>
      <c r="AX82" s="356">
        <f t="shared" si="39"/>
        <v>0</v>
      </c>
    </row>
    <row r="83" spans="1:50" x14ac:dyDescent="0.25">
      <c r="A83" s="277">
        <v>70</v>
      </c>
      <c r="B83" s="138"/>
      <c r="C83" s="133"/>
      <c r="D83" s="133"/>
      <c r="E83" s="134"/>
      <c r="F83" s="388"/>
      <c r="G83" s="388"/>
      <c r="H83" s="133"/>
      <c r="I83" s="455">
        <v>0</v>
      </c>
      <c r="J83" s="133"/>
      <c r="K83" s="133"/>
      <c r="L83" s="133"/>
      <c r="M83" s="451"/>
      <c r="N83" s="361">
        <v>0</v>
      </c>
      <c r="O83" s="137">
        <v>0</v>
      </c>
      <c r="P83" s="137">
        <v>0</v>
      </c>
      <c r="Q83" s="137">
        <v>0</v>
      </c>
      <c r="R83" s="146">
        <f t="shared" si="40"/>
        <v>0</v>
      </c>
      <c r="S83" s="132">
        <v>0</v>
      </c>
      <c r="T83" s="155"/>
      <c r="U83" s="379"/>
      <c r="V83" s="380"/>
      <c r="W83" s="135"/>
      <c r="X83" s="310">
        <f>IF(T83="",0,VLOOKUP(T83,'Overview - Financial Statement'!$A$38:$B$52,2,FALSE))</f>
        <v>0</v>
      </c>
      <c r="Y83" s="246">
        <f t="shared" si="41"/>
        <v>0</v>
      </c>
      <c r="AA83" s="222">
        <f t="shared" si="30"/>
        <v>0</v>
      </c>
      <c r="AC83" s="340"/>
      <c r="AD83" s="354" t="s">
        <v>36</v>
      </c>
      <c r="AE83" s="352"/>
      <c r="AF83" s="381" t="str">
        <f t="shared" si="31"/>
        <v/>
      </c>
      <c r="AG83" s="355" t="str">
        <f t="shared" si="42"/>
        <v/>
      </c>
      <c r="AH83" s="381" t="str">
        <f t="shared" si="43"/>
        <v/>
      </c>
      <c r="AI83" s="353" t="str">
        <f t="shared" si="32"/>
        <v/>
      </c>
      <c r="AJ83" s="353" t="str">
        <f>IF(Q83&gt;0,(VLOOKUP(M83,ISO!$B$4:$C$42,2,FALSE)),"")</f>
        <v/>
      </c>
      <c r="AK83" s="353" t="str">
        <f t="shared" si="33"/>
        <v/>
      </c>
      <c r="AL83" s="353" t="str">
        <f>IF(P83&gt;0,(VLOOKUP(M83,ISO!$B$4:$D$42,3,FALSE)),"")</f>
        <v/>
      </c>
      <c r="AM83" s="354" t="str">
        <f t="shared" si="34"/>
        <v/>
      </c>
      <c r="AN83" s="352" t="str">
        <f t="shared" si="35"/>
        <v/>
      </c>
      <c r="AO83" s="397">
        <f t="shared" si="20"/>
        <v>0</v>
      </c>
      <c r="AP83" s="397">
        <f t="shared" si="44"/>
        <v>0</v>
      </c>
      <c r="AQ83" s="381" t="str">
        <f t="shared" si="36"/>
        <v>Not answered</v>
      </c>
      <c r="AR83" s="397">
        <f t="shared" si="45"/>
        <v>0</v>
      </c>
      <c r="AS83" s="397">
        <f t="shared" si="46"/>
        <v>0</v>
      </c>
      <c r="AT83" s="397">
        <f t="shared" si="37"/>
        <v>0</v>
      </c>
      <c r="AU83" s="358">
        <v>0</v>
      </c>
      <c r="AV83" s="397">
        <f t="shared" si="38"/>
        <v>0</v>
      </c>
      <c r="AW83" s="397">
        <f t="shared" si="47"/>
        <v>0</v>
      </c>
      <c r="AX83" s="356">
        <f t="shared" si="39"/>
        <v>0</v>
      </c>
    </row>
    <row r="84" spans="1:50" x14ac:dyDescent="0.25">
      <c r="A84" s="277">
        <v>71</v>
      </c>
      <c r="B84" s="138"/>
      <c r="C84" s="133"/>
      <c r="D84" s="133"/>
      <c r="E84" s="134"/>
      <c r="F84" s="388"/>
      <c r="G84" s="388"/>
      <c r="H84" s="133"/>
      <c r="I84" s="455">
        <v>0</v>
      </c>
      <c r="J84" s="133"/>
      <c r="K84" s="133"/>
      <c r="L84" s="133"/>
      <c r="M84" s="451"/>
      <c r="N84" s="361">
        <v>0</v>
      </c>
      <c r="O84" s="137">
        <v>0</v>
      </c>
      <c r="P84" s="137">
        <v>0</v>
      </c>
      <c r="Q84" s="137">
        <v>0</v>
      </c>
      <c r="R84" s="146">
        <f t="shared" si="40"/>
        <v>0</v>
      </c>
      <c r="S84" s="132">
        <v>0</v>
      </c>
      <c r="T84" s="155"/>
      <c r="U84" s="379"/>
      <c r="V84" s="380"/>
      <c r="W84" s="135"/>
      <c r="X84" s="310">
        <f>IF(T84="",0,VLOOKUP(T84,'Overview - Financial Statement'!$A$38:$B$52,2,FALSE))</f>
        <v>0</v>
      </c>
      <c r="Y84" s="246">
        <f t="shared" si="41"/>
        <v>0</v>
      </c>
      <c r="AA84" s="222">
        <f t="shared" ref="AA84:AA115" si="48">IF(V84="YES",Y84,0)</f>
        <v>0</v>
      </c>
      <c r="AC84" s="340"/>
      <c r="AD84" s="354" t="s">
        <v>36</v>
      </c>
      <c r="AE84" s="352"/>
      <c r="AF84" s="381" t="str">
        <f t="shared" si="31"/>
        <v/>
      </c>
      <c r="AG84" s="355" t="str">
        <f t="shared" si="42"/>
        <v/>
      </c>
      <c r="AH84" s="381" t="str">
        <f t="shared" si="43"/>
        <v/>
      </c>
      <c r="AI84" s="353" t="str">
        <f t="shared" si="32"/>
        <v/>
      </c>
      <c r="AJ84" s="353" t="str">
        <f>IF(Q84&gt;0,(VLOOKUP(M84,ISO!$B$4:$C$42,2,FALSE)),"")</f>
        <v/>
      </c>
      <c r="AK84" s="353" t="str">
        <f t="shared" si="33"/>
        <v/>
      </c>
      <c r="AL84" s="353" t="str">
        <f>IF(P84&gt;0,(VLOOKUP(M84,ISO!$B$4:$D$42,3,FALSE)),"")</f>
        <v/>
      </c>
      <c r="AM84" s="354" t="str">
        <f t="shared" si="34"/>
        <v/>
      </c>
      <c r="AN84" s="352" t="str">
        <f t="shared" si="35"/>
        <v/>
      </c>
      <c r="AO84" s="397">
        <f t="shared" si="20"/>
        <v>0</v>
      </c>
      <c r="AP84" s="397">
        <f t="shared" si="44"/>
        <v>0</v>
      </c>
      <c r="AQ84" s="381" t="str">
        <f t="shared" si="36"/>
        <v>Not answered</v>
      </c>
      <c r="AR84" s="397">
        <f t="shared" si="45"/>
        <v>0</v>
      </c>
      <c r="AS84" s="397">
        <f t="shared" si="46"/>
        <v>0</v>
      </c>
      <c r="AT84" s="397">
        <f t="shared" si="37"/>
        <v>0</v>
      </c>
      <c r="AU84" s="358">
        <v>0</v>
      </c>
      <c r="AV84" s="397">
        <f t="shared" si="38"/>
        <v>0</v>
      </c>
      <c r="AW84" s="397">
        <f t="shared" si="47"/>
        <v>0</v>
      </c>
      <c r="AX84" s="356">
        <f t="shared" si="39"/>
        <v>0</v>
      </c>
    </row>
    <row r="85" spans="1:50" x14ac:dyDescent="0.25">
      <c r="A85" s="277">
        <v>72</v>
      </c>
      <c r="B85" s="138"/>
      <c r="C85" s="133"/>
      <c r="D85" s="133"/>
      <c r="E85" s="134"/>
      <c r="F85" s="388"/>
      <c r="G85" s="388"/>
      <c r="H85" s="133"/>
      <c r="I85" s="455">
        <v>0</v>
      </c>
      <c r="J85" s="133"/>
      <c r="K85" s="133"/>
      <c r="L85" s="133"/>
      <c r="M85" s="451"/>
      <c r="N85" s="361">
        <v>0</v>
      </c>
      <c r="O85" s="137">
        <v>0</v>
      </c>
      <c r="P85" s="137">
        <v>0</v>
      </c>
      <c r="Q85" s="137">
        <v>0</v>
      </c>
      <c r="R85" s="146">
        <f t="shared" si="40"/>
        <v>0</v>
      </c>
      <c r="S85" s="132">
        <v>0</v>
      </c>
      <c r="T85" s="155"/>
      <c r="U85" s="379"/>
      <c r="V85" s="380"/>
      <c r="W85" s="135"/>
      <c r="X85" s="310">
        <f>IF(T85="",0,VLOOKUP(T85,'Overview - Financial Statement'!$A$38:$B$52,2,FALSE))</f>
        <v>0</v>
      </c>
      <c r="Y85" s="246">
        <f t="shared" si="41"/>
        <v>0</v>
      </c>
      <c r="AA85" s="222">
        <f t="shared" si="48"/>
        <v>0</v>
      </c>
      <c r="AC85" s="340"/>
      <c r="AD85" s="354" t="s">
        <v>36</v>
      </c>
      <c r="AE85" s="352"/>
      <c r="AF85" s="381" t="str">
        <f t="shared" si="31"/>
        <v/>
      </c>
      <c r="AG85" s="355" t="str">
        <f t="shared" si="42"/>
        <v/>
      </c>
      <c r="AH85" s="381" t="str">
        <f t="shared" si="43"/>
        <v/>
      </c>
      <c r="AI85" s="353" t="str">
        <f t="shared" si="32"/>
        <v/>
      </c>
      <c r="AJ85" s="353" t="str">
        <f>IF(Q85&gt;0,(VLOOKUP(M85,ISO!$B$4:$C$42,2,FALSE)),"")</f>
        <v/>
      </c>
      <c r="AK85" s="353" t="str">
        <f t="shared" si="33"/>
        <v/>
      </c>
      <c r="AL85" s="353" t="str">
        <f>IF(P85&gt;0,(VLOOKUP(M85,ISO!$B$4:$D$42,3,FALSE)),"")</f>
        <v/>
      </c>
      <c r="AM85" s="354" t="str">
        <f t="shared" si="34"/>
        <v/>
      </c>
      <c r="AN85" s="352" t="str">
        <f t="shared" si="35"/>
        <v/>
      </c>
      <c r="AO85" s="397">
        <f t="shared" si="20"/>
        <v>0</v>
      </c>
      <c r="AP85" s="397">
        <f t="shared" si="44"/>
        <v>0</v>
      </c>
      <c r="AQ85" s="381" t="str">
        <f t="shared" si="36"/>
        <v>Not answered</v>
      </c>
      <c r="AR85" s="397">
        <f t="shared" si="45"/>
        <v>0</v>
      </c>
      <c r="AS85" s="397">
        <f t="shared" si="46"/>
        <v>0</v>
      </c>
      <c r="AT85" s="397">
        <f t="shared" si="37"/>
        <v>0</v>
      </c>
      <c r="AU85" s="358">
        <v>0</v>
      </c>
      <c r="AV85" s="397">
        <f t="shared" si="38"/>
        <v>0</v>
      </c>
      <c r="AW85" s="397">
        <f t="shared" si="47"/>
        <v>0</v>
      </c>
      <c r="AX85" s="356">
        <f t="shared" si="39"/>
        <v>0</v>
      </c>
    </row>
    <row r="86" spans="1:50" x14ac:dyDescent="0.25">
      <c r="A86" s="277">
        <v>73</v>
      </c>
      <c r="B86" s="138"/>
      <c r="C86" s="133"/>
      <c r="D86" s="133"/>
      <c r="E86" s="134"/>
      <c r="F86" s="388"/>
      <c r="G86" s="388"/>
      <c r="H86" s="133"/>
      <c r="I86" s="455">
        <v>0</v>
      </c>
      <c r="J86" s="133"/>
      <c r="K86" s="133"/>
      <c r="L86" s="133"/>
      <c r="M86" s="451"/>
      <c r="N86" s="361">
        <v>0</v>
      </c>
      <c r="O86" s="137">
        <v>0</v>
      </c>
      <c r="P86" s="137">
        <v>0</v>
      </c>
      <c r="Q86" s="137">
        <v>0</v>
      </c>
      <c r="R86" s="146">
        <f t="shared" si="40"/>
        <v>0</v>
      </c>
      <c r="S86" s="132">
        <v>0</v>
      </c>
      <c r="T86" s="155"/>
      <c r="U86" s="379"/>
      <c r="V86" s="380"/>
      <c r="W86" s="135"/>
      <c r="X86" s="310">
        <f>IF(T86="",0,VLOOKUP(T86,'Overview - Financial Statement'!$A$38:$B$52,2,FALSE))</f>
        <v>0</v>
      </c>
      <c r="Y86" s="246">
        <f t="shared" si="41"/>
        <v>0</v>
      </c>
      <c r="AA86" s="222">
        <f t="shared" si="48"/>
        <v>0</v>
      </c>
      <c r="AC86" s="340"/>
      <c r="AD86" s="354" t="s">
        <v>36</v>
      </c>
      <c r="AE86" s="352"/>
      <c r="AF86" s="381" t="str">
        <f t="shared" si="31"/>
        <v/>
      </c>
      <c r="AG86" s="355" t="str">
        <f t="shared" si="42"/>
        <v/>
      </c>
      <c r="AH86" s="381" t="str">
        <f t="shared" si="43"/>
        <v/>
      </c>
      <c r="AI86" s="353" t="str">
        <f t="shared" si="32"/>
        <v/>
      </c>
      <c r="AJ86" s="353" t="str">
        <f>IF(Q86&gt;0,(VLOOKUP(M86,ISO!$B$4:$C$42,2,FALSE)),"")</f>
        <v/>
      </c>
      <c r="AK86" s="353" t="str">
        <f t="shared" si="33"/>
        <v/>
      </c>
      <c r="AL86" s="353" t="str">
        <f>IF(P86&gt;0,(VLOOKUP(M86,ISO!$B$4:$D$42,3,FALSE)),"")</f>
        <v/>
      </c>
      <c r="AM86" s="354" t="str">
        <f t="shared" si="34"/>
        <v/>
      </c>
      <c r="AN86" s="352" t="str">
        <f t="shared" si="35"/>
        <v/>
      </c>
      <c r="AO86" s="397">
        <f t="shared" si="20"/>
        <v>0</v>
      </c>
      <c r="AP86" s="397">
        <f t="shared" si="44"/>
        <v>0</v>
      </c>
      <c r="AQ86" s="381" t="str">
        <f t="shared" si="36"/>
        <v>Not answered</v>
      </c>
      <c r="AR86" s="397">
        <f t="shared" si="45"/>
        <v>0</v>
      </c>
      <c r="AS86" s="397">
        <f t="shared" si="46"/>
        <v>0</v>
      </c>
      <c r="AT86" s="397">
        <f t="shared" si="37"/>
        <v>0</v>
      </c>
      <c r="AU86" s="358">
        <v>0</v>
      </c>
      <c r="AV86" s="397">
        <f t="shared" si="38"/>
        <v>0</v>
      </c>
      <c r="AW86" s="397">
        <f t="shared" si="47"/>
        <v>0</v>
      </c>
      <c r="AX86" s="356">
        <f t="shared" si="39"/>
        <v>0</v>
      </c>
    </row>
    <row r="87" spans="1:50" x14ac:dyDescent="0.25">
      <c r="A87" s="277">
        <v>74</v>
      </c>
      <c r="B87" s="138"/>
      <c r="C87" s="133"/>
      <c r="D87" s="133"/>
      <c r="E87" s="134"/>
      <c r="F87" s="388"/>
      <c r="G87" s="388"/>
      <c r="H87" s="133"/>
      <c r="I87" s="455">
        <v>0</v>
      </c>
      <c r="J87" s="133"/>
      <c r="K87" s="133"/>
      <c r="L87" s="133"/>
      <c r="M87" s="451"/>
      <c r="N87" s="361">
        <v>0</v>
      </c>
      <c r="O87" s="137">
        <v>0</v>
      </c>
      <c r="P87" s="137">
        <v>0</v>
      </c>
      <c r="Q87" s="137">
        <v>0</v>
      </c>
      <c r="R87" s="146">
        <f t="shared" si="40"/>
        <v>0</v>
      </c>
      <c r="S87" s="132">
        <v>0</v>
      </c>
      <c r="T87" s="155"/>
      <c r="U87" s="379"/>
      <c r="V87" s="380"/>
      <c r="W87" s="135"/>
      <c r="X87" s="310">
        <f>IF(T87="",0,VLOOKUP(T87,'Overview - Financial Statement'!$A$38:$B$52,2,FALSE))</f>
        <v>0</v>
      </c>
      <c r="Y87" s="246">
        <f t="shared" si="41"/>
        <v>0</v>
      </c>
      <c r="AA87" s="222">
        <f t="shared" si="48"/>
        <v>0</v>
      </c>
      <c r="AC87" s="340"/>
      <c r="AD87" s="354" t="s">
        <v>36</v>
      </c>
      <c r="AE87" s="352"/>
      <c r="AF87" s="381" t="str">
        <f t="shared" si="31"/>
        <v/>
      </c>
      <c r="AG87" s="355" t="str">
        <f t="shared" si="42"/>
        <v/>
      </c>
      <c r="AH87" s="381" t="str">
        <f t="shared" si="43"/>
        <v/>
      </c>
      <c r="AI87" s="353" t="str">
        <f t="shared" si="32"/>
        <v/>
      </c>
      <c r="AJ87" s="353" t="str">
        <f>IF(Q87&gt;0,(VLOOKUP(M87,ISO!$B$4:$C$42,2,FALSE)),"")</f>
        <v/>
      </c>
      <c r="AK87" s="353" t="str">
        <f t="shared" si="33"/>
        <v/>
      </c>
      <c r="AL87" s="353" t="str">
        <f>IF(P87&gt;0,(VLOOKUP(M87,ISO!$B$4:$D$42,3,FALSE)),"")</f>
        <v/>
      </c>
      <c r="AM87" s="354" t="str">
        <f t="shared" si="34"/>
        <v/>
      </c>
      <c r="AN87" s="352" t="str">
        <f t="shared" si="35"/>
        <v/>
      </c>
      <c r="AO87" s="397">
        <f t="shared" si="20"/>
        <v>0</v>
      </c>
      <c r="AP87" s="397">
        <f t="shared" si="44"/>
        <v>0</v>
      </c>
      <c r="AQ87" s="381" t="str">
        <f t="shared" si="36"/>
        <v>Not answered</v>
      </c>
      <c r="AR87" s="397">
        <f t="shared" si="45"/>
        <v>0</v>
      </c>
      <c r="AS87" s="397">
        <f t="shared" si="46"/>
        <v>0</v>
      </c>
      <c r="AT87" s="397">
        <f t="shared" si="37"/>
        <v>0</v>
      </c>
      <c r="AU87" s="358">
        <v>0</v>
      </c>
      <c r="AV87" s="397">
        <f t="shared" si="38"/>
        <v>0</v>
      </c>
      <c r="AW87" s="397">
        <f t="shared" si="47"/>
        <v>0</v>
      </c>
      <c r="AX87" s="356">
        <f t="shared" si="39"/>
        <v>0</v>
      </c>
    </row>
    <row r="88" spans="1:50" x14ac:dyDescent="0.25">
      <c r="A88" s="277">
        <v>75</v>
      </c>
      <c r="B88" s="138"/>
      <c r="C88" s="133"/>
      <c r="D88" s="133"/>
      <c r="E88" s="134"/>
      <c r="F88" s="388"/>
      <c r="G88" s="388"/>
      <c r="H88" s="133"/>
      <c r="I88" s="455">
        <v>0</v>
      </c>
      <c r="J88" s="133"/>
      <c r="K88" s="133"/>
      <c r="L88" s="133"/>
      <c r="M88" s="451"/>
      <c r="N88" s="361">
        <v>0</v>
      </c>
      <c r="O88" s="137">
        <v>0</v>
      </c>
      <c r="P88" s="137">
        <v>0</v>
      </c>
      <c r="Q88" s="137">
        <v>0</v>
      </c>
      <c r="R88" s="146">
        <f t="shared" si="40"/>
        <v>0</v>
      </c>
      <c r="S88" s="132">
        <v>0</v>
      </c>
      <c r="T88" s="155"/>
      <c r="U88" s="379"/>
      <c r="V88" s="380"/>
      <c r="W88" s="135"/>
      <c r="X88" s="310">
        <f>IF(T88="",0,VLOOKUP(T88,'Overview - Financial Statement'!$A$38:$B$52,2,FALSE))</f>
        <v>0</v>
      </c>
      <c r="Y88" s="246">
        <f t="shared" si="41"/>
        <v>0</v>
      </c>
      <c r="AA88" s="222">
        <f t="shared" si="48"/>
        <v>0</v>
      </c>
      <c r="AC88" s="340"/>
      <c r="AD88" s="354" t="s">
        <v>36</v>
      </c>
      <c r="AE88" s="352"/>
      <c r="AF88" s="381" t="str">
        <f t="shared" si="31"/>
        <v/>
      </c>
      <c r="AG88" s="355" t="str">
        <f t="shared" si="42"/>
        <v/>
      </c>
      <c r="AH88" s="381" t="str">
        <f t="shared" si="43"/>
        <v/>
      </c>
      <c r="AI88" s="353" t="str">
        <f t="shared" si="32"/>
        <v/>
      </c>
      <c r="AJ88" s="353" t="str">
        <f>IF(Q88&gt;0,(VLOOKUP(M88,ISO!$B$4:$C$42,2,FALSE)),"")</f>
        <v/>
      </c>
      <c r="AK88" s="353" t="str">
        <f t="shared" si="33"/>
        <v/>
      </c>
      <c r="AL88" s="353" t="str">
        <f>IF(P88&gt;0,(VLOOKUP(M88,ISO!$B$4:$D$42,3,FALSE)),"")</f>
        <v/>
      </c>
      <c r="AM88" s="354" t="str">
        <f t="shared" si="34"/>
        <v/>
      </c>
      <c r="AN88" s="352" t="str">
        <f t="shared" si="35"/>
        <v/>
      </c>
      <c r="AO88" s="397">
        <f t="shared" si="20"/>
        <v>0</v>
      </c>
      <c r="AP88" s="397">
        <f t="shared" si="44"/>
        <v>0</v>
      </c>
      <c r="AQ88" s="381" t="str">
        <f t="shared" si="36"/>
        <v>Not answered</v>
      </c>
      <c r="AR88" s="397">
        <f t="shared" si="45"/>
        <v>0</v>
      </c>
      <c r="AS88" s="397">
        <f t="shared" si="46"/>
        <v>0</v>
      </c>
      <c r="AT88" s="397">
        <f t="shared" si="37"/>
        <v>0</v>
      </c>
      <c r="AU88" s="358">
        <v>0</v>
      </c>
      <c r="AV88" s="397">
        <f t="shared" si="38"/>
        <v>0</v>
      </c>
      <c r="AW88" s="397">
        <f t="shared" si="47"/>
        <v>0</v>
      </c>
      <c r="AX88" s="356">
        <f t="shared" si="39"/>
        <v>0</v>
      </c>
    </row>
    <row r="89" spans="1:50" x14ac:dyDescent="0.25">
      <c r="A89" s="277">
        <v>76</v>
      </c>
      <c r="B89" s="138"/>
      <c r="C89" s="133"/>
      <c r="D89" s="133"/>
      <c r="E89" s="134"/>
      <c r="F89" s="388"/>
      <c r="G89" s="388"/>
      <c r="H89" s="133"/>
      <c r="I89" s="455">
        <v>0</v>
      </c>
      <c r="J89" s="133"/>
      <c r="K89" s="133"/>
      <c r="L89" s="133"/>
      <c r="M89" s="451"/>
      <c r="N89" s="361">
        <v>0</v>
      </c>
      <c r="O89" s="137">
        <v>0</v>
      </c>
      <c r="P89" s="137">
        <v>0</v>
      </c>
      <c r="Q89" s="137">
        <v>0</v>
      </c>
      <c r="R89" s="146">
        <f t="shared" si="40"/>
        <v>0</v>
      </c>
      <c r="S89" s="132">
        <v>0</v>
      </c>
      <c r="T89" s="155"/>
      <c r="U89" s="379"/>
      <c r="V89" s="380"/>
      <c r="W89" s="135"/>
      <c r="X89" s="310">
        <f>IF(T89="",0,VLOOKUP(T89,'Overview - Financial Statement'!$A$38:$B$52,2,FALSE))</f>
        <v>0</v>
      </c>
      <c r="Y89" s="246">
        <f t="shared" si="41"/>
        <v>0</v>
      </c>
      <c r="AA89" s="222">
        <f t="shared" si="48"/>
        <v>0</v>
      </c>
      <c r="AC89" s="340"/>
      <c r="AD89" s="354" t="s">
        <v>36</v>
      </c>
      <c r="AE89" s="352"/>
      <c r="AF89" s="381" t="str">
        <f t="shared" si="31"/>
        <v/>
      </c>
      <c r="AG89" s="355" t="str">
        <f t="shared" si="42"/>
        <v/>
      </c>
      <c r="AH89" s="381" t="str">
        <f t="shared" si="43"/>
        <v/>
      </c>
      <c r="AI89" s="353" t="str">
        <f t="shared" si="32"/>
        <v/>
      </c>
      <c r="AJ89" s="353" t="str">
        <f>IF(Q89&gt;0,(VLOOKUP(M89,ISO!$B$4:$C$42,2,FALSE)),"")</f>
        <v/>
      </c>
      <c r="AK89" s="353" t="str">
        <f t="shared" si="33"/>
        <v/>
      </c>
      <c r="AL89" s="353" t="str">
        <f>IF(P89&gt;0,(VLOOKUP(M89,ISO!$B$4:$D$42,3,FALSE)),"")</f>
        <v/>
      </c>
      <c r="AM89" s="354" t="str">
        <f t="shared" si="34"/>
        <v/>
      </c>
      <c r="AN89" s="352" t="str">
        <f t="shared" si="35"/>
        <v/>
      </c>
      <c r="AO89" s="397">
        <f t="shared" si="20"/>
        <v>0</v>
      </c>
      <c r="AP89" s="397">
        <f t="shared" si="44"/>
        <v>0</v>
      </c>
      <c r="AQ89" s="381" t="str">
        <f t="shared" si="36"/>
        <v>Not answered</v>
      </c>
      <c r="AR89" s="397">
        <f t="shared" si="45"/>
        <v>0</v>
      </c>
      <c r="AS89" s="397">
        <f t="shared" si="46"/>
        <v>0</v>
      </c>
      <c r="AT89" s="397">
        <f t="shared" si="37"/>
        <v>0</v>
      </c>
      <c r="AU89" s="358">
        <v>0</v>
      </c>
      <c r="AV89" s="397">
        <f t="shared" si="38"/>
        <v>0</v>
      </c>
      <c r="AW89" s="397">
        <f t="shared" si="47"/>
        <v>0</v>
      </c>
      <c r="AX89" s="356">
        <f t="shared" si="39"/>
        <v>0</v>
      </c>
    </row>
    <row r="90" spans="1:50" x14ac:dyDescent="0.25">
      <c r="A90" s="277">
        <v>77</v>
      </c>
      <c r="B90" s="138"/>
      <c r="C90" s="133"/>
      <c r="D90" s="133"/>
      <c r="E90" s="134"/>
      <c r="F90" s="388"/>
      <c r="G90" s="388"/>
      <c r="H90" s="133"/>
      <c r="I90" s="455">
        <v>0</v>
      </c>
      <c r="J90" s="133"/>
      <c r="K90" s="133"/>
      <c r="L90" s="133"/>
      <c r="M90" s="451"/>
      <c r="N90" s="361">
        <v>0</v>
      </c>
      <c r="O90" s="137">
        <v>0</v>
      </c>
      <c r="P90" s="137">
        <v>0</v>
      </c>
      <c r="Q90" s="137">
        <v>0</v>
      </c>
      <c r="R90" s="146">
        <f t="shared" si="40"/>
        <v>0</v>
      </c>
      <c r="S90" s="132">
        <v>0</v>
      </c>
      <c r="T90" s="155"/>
      <c r="U90" s="379"/>
      <c r="V90" s="380"/>
      <c r="W90" s="135"/>
      <c r="X90" s="310">
        <f>IF(T90="",0,VLOOKUP(T90,'Overview - Financial Statement'!$A$38:$B$52,2,FALSE))</f>
        <v>0</v>
      </c>
      <c r="Y90" s="246">
        <f t="shared" si="41"/>
        <v>0</v>
      </c>
      <c r="AA90" s="222">
        <f t="shared" si="48"/>
        <v>0</v>
      </c>
      <c r="AC90" s="340"/>
      <c r="AD90" s="354" t="s">
        <v>36</v>
      </c>
      <c r="AE90" s="352"/>
      <c r="AF90" s="381" t="str">
        <f t="shared" si="31"/>
        <v/>
      </c>
      <c r="AG90" s="355" t="str">
        <f t="shared" si="42"/>
        <v/>
      </c>
      <c r="AH90" s="381" t="str">
        <f t="shared" si="43"/>
        <v/>
      </c>
      <c r="AI90" s="353" t="str">
        <f t="shared" si="32"/>
        <v/>
      </c>
      <c r="AJ90" s="353" t="str">
        <f>IF(Q90&gt;0,(VLOOKUP(M90,ISO!$B$4:$C$42,2,FALSE)),"")</f>
        <v/>
      </c>
      <c r="AK90" s="353" t="str">
        <f t="shared" si="33"/>
        <v/>
      </c>
      <c r="AL90" s="353" t="str">
        <f>IF(P90&gt;0,(VLOOKUP(M90,ISO!$B$4:$D$42,3,FALSE)),"")</f>
        <v/>
      </c>
      <c r="AM90" s="354" t="str">
        <f t="shared" si="34"/>
        <v/>
      </c>
      <c r="AN90" s="352" t="str">
        <f t="shared" si="35"/>
        <v/>
      </c>
      <c r="AO90" s="397">
        <f t="shared" si="20"/>
        <v>0</v>
      </c>
      <c r="AP90" s="397">
        <f t="shared" si="44"/>
        <v>0</v>
      </c>
      <c r="AQ90" s="381" t="str">
        <f t="shared" si="36"/>
        <v>Not answered</v>
      </c>
      <c r="AR90" s="397">
        <f t="shared" si="45"/>
        <v>0</v>
      </c>
      <c r="AS90" s="397">
        <f t="shared" si="46"/>
        <v>0</v>
      </c>
      <c r="AT90" s="397">
        <f t="shared" si="37"/>
        <v>0</v>
      </c>
      <c r="AU90" s="358">
        <v>0</v>
      </c>
      <c r="AV90" s="397">
        <f t="shared" si="38"/>
        <v>0</v>
      </c>
      <c r="AW90" s="397">
        <f t="shared" si="47"/>
        <v>0</v>
      </c>
      <c r="AX90" s="356">
        <f t="shared" si="39"/>
        <v>0</v>
      </c>
    </row>
    <row r="91" spans="1:50" x14ac:dyDescent="0.25">
      <c r="A91" s="277">
        <v>78</v>
      </c>
      <c r="B91" s="138"/>
      <c r="C91" s="133"/>
      <c r="D91" s="133"/>
      <c r="E91" s="134"/>
      <c r="F91" s="388"/>
      <c r="G91" s="388"/>
      <c r="H91" s="133"/>
      <c r="I91" s="455">
        <v>0</v>
      </c>
      <c r="J91" s="133"/>
      <c r="K91" s="133"/>
      <c r="L91" s="133"/>
      <c r="M91" s="451"/>
      <c r="N91" s="361">
        <v>0</v>
      </c>
      <c r="O91" s="137">
        <v>0</v>
      </c>
      <c r="P91" s="137">
        <v>0</v>
      </c>
      <c r="Q91" s="137">
        <v>0</v>
      </c>
      <c r="R91" s="146">
        <f t="shared" si="40"/>
        <v>0</v>
      </c>
      <c r="S91" s="132">
        <v>0</v>
      </c>
      <c r="T91" s="155"/>
      <c r="U91" s="379"/>
      <c r="V91" s="380"/>
      <c r="W91" s="135"/>
      <c r="X91" s="310">
        <f>IF(T91="",0,VLOOKUP(T91,'Overview - Financial Statement'!$A$38:$B$52,2,FALSE))</f>
        <v>0</v>
      </c>
      <c r="Y91" s="246">
        <f t="shared" si="41"/>
        <v>0</v>
      </c>
      <c r="AA91" s="222">
        <f t="shared" si="48"/>
        <v>0</v>
      </c>
      <c r="AC91" s="340"/>
      <c r="AD91" s="354" t="s">
        <v>36</v>
      </c>
      <c r="AE91" s="352"/>
      <c r="AF91" s="381" t="str">
        <f t="shared" si="31"/>
        <v/>
      </c>
      <c r="AG91" s="355" t="str">
        <f t="shared" si="42"/>
        <v/>
      </c>
      <c r="AH91" s="381" t="str">
        <f t="shared" si="43"/>
        <v/>
      </c>
      <c r="AI91" s="353" t="str">
        <f t="shared" si="32"/>
        <v/>
      </c>
      <c r="AJ91" s="353" t="str">
        <f>IF(Q91&gt;0,(VLOOKUP(M91,ISO!$B$4:$C$42,2,FALSE)),"")</f>
        <v/>
      </c>
      <c r="AK91" s="353" t="str">
        <f t="shared" si="33"/>
        <v/>
      </c>
      <c r="AL91" s="353" t="str">
        <f>IF(P91&gt;0,(VLOOKUP(M91,ISO!$B$4:$D$42,3,FALSE)),"")</f>
        <v/>
      </c>
      <c r="AM91" s="354" t="str">
        <f t="shared" si="34"/>
        <v/>
      </c>
      <c r="AN91" s="352" t="str">
        <f t="shared" si="35"/>
        <v/>
      </c>
      <c r="AO91" s="397">
        <f t="shared" si="20"/>
        <v>0</v>
      </c>
      <c r="AP91" s="397">
        <f t="shared" si="44"/>
        <v>0</v>
      </c>
      <c r="AQ91" s="381" t="str">
        <f t="shared" si="36"/>
        <v>Not answered</v>
      </c>
      <c r="AR91" s="397">
        <f t="shared" si="45"/>
        <v>0</v>
      </c>
      <c r="AS91" s="397">
        <f t="shared" si="46"/>
        <v>0</v>
      </c>
      <c r="AT91" s="397">
        <f t="shared" si="37"/>
        <v>0</v>
      </c>
      <c r="AU91" s="358">
        <v>0</v>
      </c>
      <c r="AV91" s="397">
        <f t="shared" si="38"/>
        <v>0</v>
      </c>
      <c r="AW91" s="397">
        <f t="shared" si="47"/>
        <v>0</v>
      </c>
      <c r="AX91" s="356">
        <f t="shared" si="39"/>
        <v>0</v>
      </c>
    </row>
    <row r="92" spans="1:50" x14ac:dyDescent="0.25">
      <c r="A92" s="277">
        <v>79</v>
      </c>
      <c r="B92" s="138"/>
      <c r="C92" s="133"/>
      <c r="D92" s="133"/>
      <c r="E92" s="134"/>
      <c r="F92" s="388"/>
      <c r="G92" s="388"/>
      <c r="H92" s="133"/>
      <c r="I92" s="455">
        <v>0</v>
      </c>
      <c r="J92" s="133"/>
      <c r="K92" s="133"/>
      <c r="L92" s="133"/>
      <c r="M92" s="451"/>
      <c r="N92" s="361">
        <v>0</v>
      </c>
      <c r="O92" s="137">
        <v>0</v>
      </c>
      <c r="P92" s="137">
        <v>0</v>
      </c>
      <c r="Q92" s="137">
        <v>0</v>
      </c>
      <c r="R92" s="146">
        <f t="shared" si="40"/>
        <v>0</v>
      </c>
      <c r="S92" s="132">
        <v>0</v>
      </c>
      <c r="T92" s="155"/>
      <c r="U92" s="379"/>
      <c r="V92" s="380"/>
      <c r="W92" s="135"/>
      <c r="X92" s="310">
        <f>IF(T92="",0,VLOOKUP(T92,'Overview - Financial Statement'!$A$38:$B$52,2,FALSE))</f>
        <v>0</v>
      </c>
      <c r="Y92" s="246">
        <f t="shared" si="41"/>
        <v>0</v>
      </c>
      <c r="AA92" s="222">
        <f t="shared" si="48"/>
        <v>0</v>
      </c>
      <c r="AC92" s="340"/>
      <c r="AD92" s="354" t="s">
        <v>36</v>
      </c>
      <c r="AE92" s="352"/>
      <c r="AF92" s="381" t="str">
        <f t="shared" si="31"/>
        <v/>
      </c>
      <c r="AG92" s="355" t="str">
        <f t="shared" si="42"/>
        <v/>
      </c>
      <c r="AH92" s="381" t="str">
        <f t="shared" si="43"/>
        <v/>
      </c>
      <c r="AI92" s="353" t="str">
        <f t="shared" si="32"/>
        <v/>
      </c>
      <c r="AJ92" s="353" t="str">
        <f>IF(Q92&gt;0,(VLOOKUP(M92,ISO!$B$4:$C$42,2,FALSE)),"")</f>
        <v/>
      </c>
      <c r="AK92" s="353" t="str">
        <f t="shared" si="33"/>
        <v/>
      </c>
      <c r="AL92" s="353" t="str">
        <f>IF(P92&gt;0,(VLOOKUP(M92,ISO!$B$4:$D$42,3,FALSE)),"")</f>
        <v/>
      </c>
      <c r="AM92" s="354" t="str">
        <f t="shared" si="34"/>
        <v/>
      </c>
      <c r="AN92" s="352" t="str">
        <f t="shared" si="35"/>
        <v/>
      </c>
      <c r="AO92" s="397">
        <f t="shared" si="20"/>
        <v>0</v>
      </c>
      <c r="AP92" s="397">
        <f t="shared" si="44"/>
        <v>0</v>
      </c>
      <c r="AQ92" s="381" t="str">
        <f t="shared" si="36"/>
        <v>Not answered</v>
      </c>
      <c r="AR92" s="397">
        <f t="shared" si="45"/>
        <v>0</v>
      </c>
      <c r="AS92" s="397">
        <f t="shared" si="46"/>
        <v>0</v>
      </c>
      <c r="AT92" s="397">
        <f t="shared" si="37"/>
        <v>0</v>
      </c>
      <c r="AU92" s="358">
        <v>0</v>
      </c>
      <c r="AV92" s="397">
        <f t="shared" si="38"/>
        <v>0</v>
      </c>
      <c r="AW92" s="397">
        <f t="shared" si="47"/>
        <v>0</v>
      </c>
      <c r="AX92" s="356">
        <f t="shared" si="39"/>
        <v>0</v>
      </c>
    </row>
    <row r="93" spans="1:50" x14ac:dyDescent="0.25">
      <c r="A93" s="277">
        <v>80</v>
      </c>
      <c r="B93" s="138"/>
      <c r="C93" s="133"/>
      <c r="D93" s="133"/>
      <c r="E93" s="134"/>
      <c r="F93" s="388"/>
      <c r="G93" s="388"/>
      <c r="H93" s="133"/>
      <c r="I93" s="455">
        <v>0</v>
      </c>
      <c r="J93" s="133"/>
      <c r="K93" s="133"/>
      <c r="L93" s="133"/>
      <c r="M93" s="451"/>
      <c r="N93" s="361">
        <v>0</v>
      </c>
      <c r="O93" s="137">
        <v>0</v>
      </c>
      <c r="P93" s="137">
        <v>0</v>
      </c>
      <c r="Q93" s="137">
        <v>0</v>
      </c>
      <c r="R93" s="146">
        <f t="shared" si="40"/>
        <v>0</v>
      </c>
      <c r="S93" s="132">
        <v>0</v>
      </c>
      <c r="T93" s="155"/>
      <c r="U93" s="379"/>
      <c r="V93" s="380"/>
      <c r="W93" s="135"/>
      <c r="X93" s="310">
        <f>IF(T93="",0,VLOOKUP(T93,'Overview - Financial Statement'!$A$38:$B$52,2,FALSE))</f>
        <v>0</v>
      </c>
      <c r="Y93" s="246">
        <f t="shared" si="41"/>
        <v>0</v>
      </c>
      <c r="AA93" s="222">
        <f t="shared" si="48"/>
        <v>0</v>
      </c>
      <c r="AC93" s="340"/>
      <c r="AD93" s="354" t="s">
        <v>36</v>
      </c>
      <c r="AE93" s="352"/>
      <c r="AF93" s="381" t="str">
        <f t="shared" si="31"/>
        <v/>
      </c>
      <c r="AG93" s="355" t="str">
        <f t="shared" si="42"/>
        <v/>
      </c>
      <c r="AH93" s="381" t="str">
        <f t="shared" si="43"/>
        <v/>
      </c>
      <c r="AI93" s="353" t="str">
        <f t="shared" si="32"/>
        <v/>
      </c>
      <c r="AJ93" s="353" t="str">
        <f>IF(Q93&gt;0,(VLOOKUP(M93,ISO!$B$4:$C$42,2,FALSE)),"")</f>
        <v/>
      </c>
      <c r="AK93" s="353" t="str">
        <f t="shared" si="33"/>
        <v/>
      </c>
      <c r="AL93" s="353" t="str">
        <f>IF(P93&gt;0,(VLOOKUP(M93,ISO!$B$4:$D$42,3,FALSE)),"")</f>
        <v/>
      </c>
      <c r="AM93" s="354" t="str">
        <f t="shared" si="34"/>
        <v/>
      </c>
      <c r="AN93" s="352" t="str">
        <f t="shared" si="35"/>
        <v/>
      </c>
      <c r="AO93" s="397">
        <f t="shared" si="20"/>
        <v>0</v>
      </c>
      <c r="AP93" s="397">
        <f t="shared" si="44"/>
        <v>0</v>
      </c>
      <c r="AQ93" s="381" t="str">
        <f t="shared" si="36"/>
        <v>Not answered</v>
      </c>
      <c r="AR93" s="397">
        <f t="shared" si="45"/>
        <v>0</v>
      </c>
      <c r="AS93" s="397">
        <f t="shared" si="46"/>
        <v>0</v>
      </c>
      <c r="AT93" s="397">
        <f t="shared" si="37"/>
        <v>0</v>
      </c>
      <c r="AU93" s="358">
        <v>0</v>
      </c>
      <c r="AV93" s="397">
        <f t="shared" si="38"/>
        <v>0</v>
      </c>
      <c r="AW93" s="397">
        <f t="shared" si="47"/>
        <v>0</v>
      </c>
      <c r="AX93" s="356">
        <f t="shared" si="39"/>
        <v>0</v>
      </c>
    </row>
    <row r="94" spans="1:50" x14ac:dyDescent="0.25">
      <c r="A94" s="277">
        <v>81</v>
      </c>
      <c r="B94" s="138"/>
      <c r="C94" s="133"/>
      <c r="D94" s="133"/>
      <c r="E94" s="134"/>
      <c r="F94" s="388"/>
      <c r="G94" s="388"/>
      <c r="H94" s="133"/>
      <c r="I94" s="455">
        <v>0</v>
      </c>
      <c r="J94" s="133"/>
      <c r="K94" s="133"/>
      <c r="L94" s="133"/>
      <c r="M94" s="451"/>
      <c r="N94" s="361">
        <v>0</v>
      </c>
      <c r="O94" s="137">
        <v>0</v>
      </c>
      <c r="P94" s="137">
        <v>0</v>
      </c>
      <c r="Q94" s="137">
        <v>0</v>
      </c>
      <c r="R94" s="146">
        <f t="shared" si="40"/>
        <v>0</v>
      </c>
      <c r="S94" s="132">
        <v>0</v>
      </c>
      <c r="T94" s="155"/>
      <c r="U94" s="379"/>
      <c r="V94" s="380"/>
      <c r="W94" s="135"/>
      <c r="X94" s="310">
        <f>IF(T94="",0,VLOOKUP(T94,'Overview - Financial Statement'!$A$38:$B$52,2,FALSE))</f>
        <v>0</v>
      </c>
      <c r="Y94" s="246">
        <f t="shared" si="41"/>
        <v>0</v>
      </c>
      <c r="AA94" s="222">
        <f t="shared" si="48"/>
        <v>0</v>
      </c>
      <c r="AC94" s="340"/>
      <c r="AD94" s="354" t="s">
        <v>36</v>
      </c>
      <c r="AE94" s="352"/>
      <c r="AF94" s="381" t="str">
        <f t="shared" si="31"/>
        <v/>
      </c>
      <c r="AG94" s="355" t="str">
        <f t="shared" si="42"/>
        <v/>
      </c>
      <c r="AH94" s="381" t="str">
        <f t="shared" si="43"/>
        <v/>
      </c>
      <c r="AI94" s="353" t="str">
        <f t="shared" si="32"/>
        <v/>
      </c>
      <c r="AJ94" s="353" t="str">
        <f>IF(Q94&gt;0,(VLOOKUP(M94,ISO!$B$4:$C$42,2,FALSE)),"")</f>
        <v/>
      </c>
      <c r="AK94" s="353" t="str">
        <f t="shared" si="33"/>
        <v/>
      </c>
      <c r="AL94" s="353" t="str">
        <f>IF(P94&gt;0,(VLOOKUP(M94,ISO!$B$4:$D$42,3,FALSE)),"")</f>
        <v/>
      </c>
      <c r="AM94" s="354" t="str">
        <f t="shared" si="34"/>
        <v/>
      </c>
      <c r="AN94" s="352" t="str">
        <f t="shared" si="35"/>
        <v/>
      </c>
      <c r="AO94" s="397">
        <f t="shared" si="20"/>
        <v>0</v>
      </c>
      <c r="AP94" s="397">
        <f t="shared" si="44"/>
        <v>0</v>
      </c>
      <c r="AQ94" s="381" t="str">
        <f t="shared" si="36"/>
        <v>Not answered</v>
      </c>
      <c r="AR94" s="397">
        <f t="shared" si="45"/>
        <v>0</v>
      </c>
      <c r="AS94" s="397">
        <f t="shared" si="46"/>
        <v>0</v>
      </c>
      <c r="AT94" s="397">
        <f t="shared" si="37"/>
        <v>0</v>
      </c>
      <c r="AU94" s="358">
        <v>0</v>
      </c>
      <c r="AV94" s="397">
        <f t="shared" si="38"/>
        <v>0</v>
      </c>
      <c r="AW94" s="397">
        <f t="shared" si="47"/>
        <v>0</v>
      </c>
      <c r="AX94" s="356">
        <f t="shared" si="39"/>
        <v>0</v>
      </c>
    </row>
    <row r="95" spans="1:50" x14ac:dyDescent="0.25">
      <c r="A95" s="277">
        <v>82</v>
      </c>
      <c r="B95" s="138"/>
      <c r="C95" s="133"/>
      <c r="D95" s="133"/>
      <c r="E95" s="134"/>
      <c r="F95" s="388"/>
      <c r="G95" s="388"/>
      <c r="H95" s="133"/>
      <c r="I95" s="455">
        <v>0</v>
      </c>
      <c r="J95" s="133"/>
      <c r="K95" s="133"/>
      <c r="L95" s="133"/>
      <c r="M95" s="451"/>
      <c r="N95" s="361">
        <v>0</v>
      </c>
      <c r="O95" s="137">
        <v>0</v>
      </c>
      <c r="P95" s="137">
        <v>0</v>
      </c>
      <c r="Q95" s="137">
        <v>0</v>
      </c>
      <c r="R95" s="146">
        <f t="shared" si="40"/>
        <v>0</v>
      </c>
      <c r="S95" s="132">
        <v>0</v>
      </c>
      <c r="T95" s="155"/>
      <c r="U95" s="379"/>
      <c r="V95" s="380"/>
      <c r="W95" s="135"/>
      <c r="X95" s="310">
        <f>IF(T95="",0,VLOOKUP(T95,'Overview - Financial Statement'!$A$38:$B$52,2,FALSE))</f>
        <v>0</v>
      </c>
      <c r="Y95" s="246">
        <f t="shared" si="41"/>
        <v>0</v>
      </c>
      <c r="AA95" s="222">
        <f t="shared" si="48"/>
        <v>0</v>
      </c>
      <c r="AC95" s="340"/>
      <c r="AD95" s="354" t="s">
        <v>36</v>
      </c>
      <c r="AE95" s="352"/>
      <c r="AF95" s="381" t="str">
        <f t="shared" si="31"/>
        <v/>
      </c>
      <c r="AG95" s="355" t="str">
        <f t="shared" si="42"/>
        <v/>
      </c>
      <c r="AH95" s="381" t="str">
        <f t="shared" si="43"/>
        <v/>
      </c>
      <c r="AI95" s="353" t="str">
        <f t="shared" si="32"/>
        <v/>
      </c>
      <c r="AJ95" s="353" t="str">
        <f>IF(Q95&gt;0,(VLOOKUP(M95,ISO!$B$4:$C$42,2,FALSE)),"")</f>
        <v/>
      </c>
      <c r="AK95" s="353" t="str">
        <f t="shared" si="33"/>
        <v/>
      </c>
      <c r="AL95" s="353" t="str">
        <f>IF(P95&gt;0,(VLOOKUP(M95,ISO!$B$4:$D$42,3,FALSE)),"")</f>
        <v/>
      </c>
      <c r="AM95" s="354" t="str">
        <f t="shared" si="34"/>
        <v/>
      </c>
      <c r="AN95" s="352" t="str">
        <f t="shared" si="35"/>
        <v/>
      </c>
      <c r="AO95" s="397">
        <f t="shared" si="20"/>
        <v>0</v>
      </c>
      <c r="AP95" s="397">
        <f t="shared" si="44"/>
        <v>0</v>
      </c>
      <c r="AQ95" s="381" t="str">
        <f t="shared" si="36"/>
        <v>Not answered</v>
      </c>
      <c r="AR95" s="397">
        <f t="shared" si="45"/>
        <v>0</v>
      </c>
      <c r="AS95" s="397">
        <f t="shared" si="46"/>
        <v>0</v>
      </c>
      <c r="AT95" s="397">
        <f t="shared" si="37"/>
        <v>0</v>
      </c>
      <c r="AU95" s="358">
        <v>0</v>
      </c>
      <c r="AV95" s="397">
        <f t="shared" si="38"/>
        <v>0</v>
      </c>
      <c r="AW95" s="397">
        <f t="shared" si="47"/>
        <v>0</v>
      </c>
      <c r="AX95" s="356">
        <f t="shared" si="39"/>
        <v>0</v>
      </c>
    </row>
    <row r="96" spans="1:50" x14ac:dyDescent="0.25">
      <c r="A96" s="277">
        <v>83</v>
      </c>
      <c r="B96" s="138"/>
      <c r="C96" s="133"/>
      <c r="D96" s="133"/>
      <c r="E96" s="134"/>
      <c r="F96" s="388"/>
      <c r="G96" s="388"/>
      <c r="H96" s="133"/>
      <c r="I96" s="455">
        <v>0</v>
      </c>
      <c r="J96" s="133"/>
      <c r="K96" s="133"/>
      <c r="L96" s="133"/>
      <c r="M96" s="451"/>
      <c r="N96" s="361">
        <v>0</v>
      </c>
      <c r="O96" s="137">
        <v>0</v>
      </c>
      <c r="P96" s="137">
        <v>0</v>
      </c>
      <c r="Q96" s="137">
        <v>0</v>
      </c>
      <c r="R96" s="146">
        <f t="shared" si="40"/>
        <v>0</v>
      </c>
      <c r="S96" s="132">
        <v>0</v>
      </c>
      <c r="T96" s="155"/>
      <c r="U96" s="379"/>
      <c r="V96" s="380"/>
      <c r="W96" s="135"/>
      <c r="X96" s="310">
        <f>IF(T96="",0,VLOOKUP(T96,'Overview - Financial Statement'!$A$38:$B$52,2,FALSE))</f>
        <v>0</v>
      </c>
      <c r="Y96" s="246">
        <f t="shared" si="41"/>
        <v>0</v>
      </c>
      <c r="AA96" s="222">
        <f t="shared" si="48"/>
        <v>0</v>
      </c>
      <c r="AC96" s="340"/>
      <c r="AD96" s="354" t="s">
        <v>36</v>
      </c>
      <c r="AE96" s="352"/>
      <c r="AF96" s="381" t="str">
        <f t="shared" si="31"/>
        <v/>
      </c>
      <c r="AG96" s="355" t="str">
        <f t="shared" si="42"/>
        <v/>
      </c>
      <c r="AH96" s="381" t="str">
        <f t="shared" si="43"/>
        <v/>
      </c>
      <c r="AI96" s="353" t="str">
        <f t="shared" si="32"/>
        <v/>
      </c>
      <c r="AJ96" s="353" t="str">
        <f>IF(Q96&gt;0,(VLOOKUP(M96,ISO!$B$4:$C$42,2,FALSE)),"")</f>
        <v/>
      </c>
      <c r="AK96" s="353" t="str">
        <f t="shared" si="33"/>
        <v/>
      </c>
      <c r="AL96" s="353" t="str">
        <f>IF(P96&gt;0,(VLOOKUP(M96,ISO!$B$4:$D$42,3,FALSE)),"")</f>
        <v/>
      </c>
      <c r="AM96" s="354" t="str">
        <f t="shared" si="34"/>
        <v/>
      </c>
      <c r="AN96" s="352" t="str">
        <f t="shared" si="35"/>
        <v/>
      </c>
      <c r="AO96" s="397">
        <f t="shared" si="20"/>
        <v>0</v>
      </c>
      <c r="AP96" s="397">
        <f t="shared" si="44"/>
        <v>0</v>
      </c>
      <c r="AQ96" s="381" t="str">
        <f t="shared" si="36"/>
        <v>Not answered</v>
      </c>
      <c r="AR96" s="397">
        <f t="shared" si="45"/>
        <v>0</v>
      </c>
      <c r="AS96" s="397">
        <f t="shared" si="46"/>
        <v>0</v>
      </c>
      <c r="AT96" s="397">
        <f t="shared" si="37"/>
        <v>0</v>
      </c>
      <c r="AU96" s="358">
        <v>0</v>
      </c>
      <c r="AV96" s="397">
        <f t="shared" si="38"/>
        <v>0</v>
      </c>
      <c r="AW96" s="397">
        <f t="shared" si="47"/>
        <v>0</v>
      </c>
      <c r="AX96" s="356">
        <f t="shared" si="39"/>
        <v>0</v>
      </c>
    </row>
    <row r="97" spans="1:50" x14ac:dyDescent="0.25">
      <c r="A97" s="277">
        <v>84</v>
      </c>
      <c r="B97" s="138"/>
      <c r="C97" s="133"/>
      <c r="D97" s="133"/>
      <c r="E97" s="134"/>
      <c r="F97" s="388"/>
      <c r="G97" s="388"/>
      <c r="H97" s="133"/>
      <c r="I97" s="455">
        <v>0</v>
      </c>
      <c r="J97" s="133"/>
      <c r="K97" s="133"/>
      <c r="L97" s="133"/>
      <c r="M97" s="451"/>
      <c r="N97" s="361">
        <v>0</v>
      </c>
      <c r="O97" s="137">
        <v>0</v>
      </c>
      <c r="P97" s="137">
        <v>0</v>
      </c>
      <c r="Q97" s="137">
        <v>0</v>
      </c>
      <c r="R97" s="146">
        <f t="shared" si="40"/>
        <v>0</v>
      </c>
      <c r="S97" s="132">
        <v>0</v>
      </c>
      <c r="T97" s="155"/>
      <c r="U97" s="379"/>
      <c r="V97" s="380"/>
      <c r="W97" s="135"/>
      <c r="X97" s="310">
        <f>IF(T97="",0,VLOOKUP(T97,'Overview - Financial Statement'!$A$38:$B$52,2,FALSE))</f>
        <v>0</v>
      </c>
      <c r="Y97" s="246">
        <f t="shared" si="41"/>
        <v>0</v>
      </c>
      <c r="AA97" s="222">
        <f t="shared" si="48"/>
        <v>0</v>
      </c>
      <c r="AC97" s="340"/>
      <c r="AD97" s="354" t="s">
        <v>36</v>
      </c>
      <c r="AE97" s="352"/>
      <c r="AF97" s="381" t="str">
        <f t="shared" si="31"/>
        <v/>
      </c>
      <c r="AG97" s="355" t="str">
        <f t="shared" si="42"/>
        <v/>
      </c>
      <c r="AH97" s="381" t="str">
        <f t="shared" si="43"/>
        <v/>
      </c>
      <c r="AI97" s="353" t="str">
        <f t="shared" si="32"/>
        <v/>
      </c>
      <c r="AJ97" s="353" t="str">
        <f>IF(Q97&gt;0,(VLOOKUP(M97,ISO!$B$4:$C$42,2,FALSE)),"")</f>
        <v/>
      </c>
      <c r="AK97" s="353" t="str">
        <f t="shared" si="33"/>
        <v/>
      </c>
      <c r="AL97" s="353" t="str">
        <f>IF(P97&gt;0,(VLOOKUP(M97,ISO!$B$4:$D$42,3,FALSE)),"")</f>
        <v/>
      </c>
      <c r="AM97" s="354" t="str">
        <f t="shared" si="34"/>
        <v/>
      </c>
      <c r="AN97" s="352" t="str">
        <f t="shared" si="35"/>
        <v/>
      </c>
      <c r="AO97" s="397">
        <f t="shared" ref="AO97:AO160" si="49">IF(X97=0,0,IF(AN97=1,Y97,(S97+R97)/AN97))</f>
        <v>0</v>
      </c>
      <c r="AP97" s="397">
        <f t="shared" si="44"/>
        <v>0</v>
      </c>
      <c r="AQ97" s="381" t="str">
        <f t="shared" si="36"/>
        <v>Not answered</v>
      </c>
      <c r="AR97" s="397">
        <f t="shared" si="45"/>
        <v>0</v>
      </c>
      <c r="AS97" s="397">
        <f t="shared" si="46"/>
        <v>0</v>
      </c>
      <c r="AT97" s="397">
        <f t="shared" si="37"/>
        <v>0</v>
      </c>
      <c r="AU97" s="358">
        <v>0</v>
      </c>
      <c r="AV97" s="397">
        <f t="shared" si="38"/>
        <v>0</v>
      </c>
      <c r="AW97" s="397">
        <f t="shared" si="47"/>
        <v>0</v>
      </c>
      <c r="AX97" s="356">
        <f t="shared" si="39"/>
        <v>0</v>
      </c>
    </row>
    <row r="98" spans="1:50" x14ac:dyDescent="0.25">
      <c r="A98" s="277">
        <v>85</v>
      </c>
      <c r="B98" s="138"/>
      <c r="C98" s="133"/>
      <c r="D98" s="133"/>
      <c r="E98" s="134"/>
      <c r="F98" s="388"/>
      <c r="G98" s="388"/>
      <c r="H98" s="133"/>
      <c r="I98" s="455">
        <v>0</v>
      </c>
      <c r="J98" s="133"/>
      <c r="K98" s="133"/>
      <c r="L98" s="133"/>
      <c r="M98" s="451"/>
      <c r="N98" s="361">
        <v>0</v>
      </c>
      <c r="O98" s="137">
        <v>0</v>
      </c>
      <c r="P98" s="137">
        <v>0</v>
      </c>
      <c r="Q98" s="137">
        <v>0</v>
      </c>
      <c r="R98" s="146">
        <f t="shared" si="40"/>
        <v>0</v>
      </c>
      <c r="S98" s="132">
        <v>0</v>
      </c>
      <c r="T98" s="155"/>
      <c r="U98" s="379"/>
      <c r="V98" s="380"/>
      <c r="W98" s="135"/>
      <c r="X98" s="310">
        <f>IF(T98="",0,VLOOKUP(T98,'Overview - Financial Statement'!$A$38:$B$52,2,FALSE))</f>
        <v>0</v>
      </c>
      <c r="Y98" s="246">
        <f t="shared" si="41"/>
        <v>0</v>
      </c>
      <c r="AA98" s="222">
        <f t="shared" si="48"/>
        <v>0</v>
      </c>
      <c r="AC98" s="340"/>
      <c r="AD98" s="354" t="s">
        <v>36</v>
      </c>
      <c r="AE98" s="352"/>
      <c r="AF98" s="381" t="str">
        <f t="shared" si="31"/>
        <v/>
      </c>
      <c r="AG98" s="355" t="str">
        <f t="shared" si="42"/>
        <v/>
      </c>
      <c r="AH98" s="381" t="str">
        <f t="shared" si="43"/>
        <v/>
      </c>
      <c r="AI98" s="353" t="str">
        <f t="shared" si="32"/>
        <v/>
      </c>
      <c r="AJ98" s="353" t="str">
        <f>IF(Q98&gt;0,(VLOOKUP(M98,ISO!$B$4:$C$42,2,FALSE)),"")</f>
        <v/>
      </c>
      <c r="AK98" s="353" t="str">
        <f t="shared" si="33"/>
        <v/>
      </c>
      <c r="AL98" s="353" t="str">
        <f>IF(P98&gt;0,(VLOOKUP(M98,ISO!$B$4:$D$42,3,FALSE)),"")</f>
        <v/>
      </c>
      <c r="AM98" s="354" t="str">
        <f t="shared" si="34"/>
        <v/>
      </c>
      <c r="AN98" s="352" t="str">
        <f t="shared" si="35"/>
        <v/>
      </c>
      <c r="AO98" s="397">
        <f t="shared" si="49"/>
        <v>0</v>
      </c>
      <c r="AP98" s="397">
        <f t="shared" si="44"/>
        <v>0</v>
      </c>
      <c r="AQ98" s="381" t="str">
        <f t="shared" si="36"/>
        <v>Not answered</v>
      </c>
      <c r="AR98" s="397">
        <f t="shared" si="45"/>
        <v>0</v>
      </c>
      <c r="AS98" s="397">
        <f t="shared" si="46"/>
        <v>0</v>
      </c>
      <c r="AT98" s="397">
        <f t="shared" si="37"/>
        <v>0</v>
      </c>
      <c r="AU98" s="358">
        <v>0</v>
      </c>
      <c r="AV98" s="397">
        <f t="shared" si="38"/>
        <v>0</v>
      </c>
      <c r="AW98" s="397">
        <f t="shared" si="47"/>
        <v>0</v>
      </c>
      <c r="AX98" s="356">
        <f t="shared" si="39"/>
        <v>0</v>
      </c>
    </row>
    <row r="99" spans="1:50" x14ac:dyDescent="0.25">
      <c r="A99" s="277">
        <v>86</v>
      </c>
      <c r="B99" s="138"/>
      <c r="C99" s="133"/>
      <c r="D99" s="133"/>
      <c r="E99" s="134"/>
      <c r="F99" s="388"/>
      <c r="G99" s="388"/>
      <c r="H99" s="133"/>
      <c r="I99" s="455">
        <v>0</v>
      </c>
      <c r="J99" s="133"/>
      <c r="K99" s="133"/>
      <c r="L99" s="133"/>
      <c r="M99" s="451"/>
      <c r="N99" s="361">
        <v>0</v>
      </c>
      <c r="O99" s="137">
        <v>0</v>
      </c>
      <c r="P99" s="137">
        <v>0</v>
      </c>
      <c r="Q99" s="137">
        <v>0</v>
      </c>
      <c r="R99" s="146">
        <f t="shared" si="40"/>
        <v>0</v>
      </c>
      <c r="S99" s="132">
        <v>0</v>
      </c>
      <c r="T99" s="155"/>
      <c r="U99" s="379"/>
      <c r="V99" s="380"/>
      <c r="W99" s="135"/>
      <c r="X99" s="310">
        <f>IF(T99="",0,VLOOKUP(T99,'Overview - Financial Statement'!$A$38:$B$52,2,FALSE))</f>
        <v>0</v>
      </c>
      <c r="Y99" s="246">
        <f t="shared" si="41"/>
        <v>0</v>
      </c>
      <c r="AA99" s="222">
        <f t="shared" si="48"/>
        <v>0</v>
      </c>
      <c r="AC99" s="340"/>
      <c r="AD99" s="354" t="s">
        <v>36</v>
      </c>
      <c r="AE99" s="352"/>
      <c r="AF99" s="381" t="str">
        <f t="shared" si="31"/>
        <v/>
      </c>
      <c r="AG99" s="355" t="str">
        <f t="shared" si="42"/>
        <v/>
      </c>
      <c r="AH99" s="381" t="str">
        <f t="shared" si="43"/>
        <v/>
      </c>
      <c r="AI99" s="353" t="str">
        <f t="shared" si="32"/>
        <v/>
      </c>
      <c r="AJ99" s="353" t="str">
        <f>IF(Q99&gt;0,(VLOOKUP(M99,ISO!$B$4:$C$42,2,FALSE)),"")</f>
        <v/>
      </c>
      <c r="AK99" s="353" t="str">
        <f t="shared" si="33"/>
        <v/>
      </c>
      <c r="AL99" s="353" t="str">
        <f>IF(P99&gt;0,(VLOOKUP(M99,ISO!$B$4:$D$42,3,FALSE)),"")</f>
        <v/>
      </c>
      <c r="AM99" s="354" t="str">
        <f t="shared" si="34"/>
        <v/>
      </c>
      <c r="AN99" s="352" t="str">
        <f t="shared" si="35"/>
        <v/>
      </c>
      <c r="AO99" s="397">
        <f t="shared" si="49"/>
        <v>0</v>
      </c>
      <c r="AP99" s="397">
        <f t="shared" si="44"/>
        <v>0</v>
      </c>
      <c r="AQ99" s="381" t="str">
        <f t="shared" si="36"/>
        <v>Not answered</v>
      </c>
      <c r="AR99" s="397">
        <f t="shared" si="45"/>
        <v>0</v>
      </c>
      <c r="AS99" s="397">
        <f t="shared" si="46"/>
        <v>0</v>
      </c>
      <c r="AT99" s="397">
        <f t="shared" si="37"/>
        <v>0</v>
      </c>
      <c r="AU99" s="358">
        <v>0</v>
      </c>
      <c r="AV99" s="397">
        <f t="shared" si="38"/>
        <v>0</v>
      </c>
      <c r="AW99" s="397">
        <f t="shared" si="47"/>
        <v>0</v>
      </c>
      <c r="AX99" s="356">
        <f t="shared" si="39"/>
        <v>0</v>
      </c>
    </row>
    <row r="100" spans="1:50" x14ac:dyDescent="0.25">
      <c r="A100" s="277">
        <v>87</v>
      </c>
      <c r="B100" s="138"/>
      <c r="C100" s="133"/>
      <c r="D100" s="133"/>
      <c r="E100" s="134"/>
      <c r="F100" s="388"/>
      <c r="G100" s="388"/>
      <c r="H100" s="133"/>
      <c r="I100" s="455">
        <v>0</v>
      </c>
      <c r="J100" s="133"/>
      <c r="K100" s="133"/>
      <c r="L100" s="133"/>
      <c r="M100" s="451"/>
      <c r="N100" s="361">
        <v>0</v>
      </c>
      <c r="O100" s="137">
        <v>0</v>
      </c>
      <c r="P100" s="137">
        <v>0</v>
      </c>
      <c r="Q100" s="137">
        <v>0</v>
      </c>
      <c r="R100" s="146">
        <f t="shared" si="40"/>
        <v>0</v>
      </c>
      <c r="S100" s="132">
        <v>0</v>
      </c>
      <c r="T100" s="155"/>
      <c r="U100" s="379"/>
      <c r="V100" s="380"/>
      <c r="W100" s="135"/>
      <c r="X100" s="310">
        <f>IF(T100="",0,VLOOKUP(T100,'Overview - Financial Statement'!$A$38:$B$52,2,FALSE))</f>
        <v>0</v>
      </c>
      <c r="Y100" s="246">
        <f t="shared" si="41"/>
        <v>0</v>
      </c>
      <c r="AA100" s="222">
        <f t="shared" si="48"/>
        <v>0</v>
      </c>
      <c r="AC100" s="340"/>
      <c r="AD100" s="354" t="s">
        <v>36</v>
      </c>
      <c r="AE100" s="352"/>
      <c r="AF100" s="381" t="str">
        <f t="shared" si="31"/>
        <v/>
      </c>
      <c r="AG100" s="355" t="str">
        <f t="shared" si="42"/>
        <v/>
      </c>
      <c r="AH100" s="381" t="str">
        <f t="shared" si="43"/>
        <v/>
      </c>
      <c r="AI100" s="353" t="str">
        <f t="shared" si="32"/>
        <v/>
      </c>
      <c r="AJ100" s="353" t="str">
        <f>IF(Q100&gt;0,(VLOOKUP(M100,ISO!$B$4:$C$42,2,FALSE)),"")</f>
        <v/>
      </c>
      <c r="AK100" s="353" t="str">
        <f t="shared" si="33"/>
        <v/>
      </c>
      <c r="AL100" s="353" t="str">
        <f>IF(P100&gt;0,(VLOOKUP(M100,ISO!$B$4:$D$42,3,FALSE)),"")</f>
        <v/>
      </c>
      <c r="AM100" s="354" t="str">
        <f t="shared" si="34"/>
        <v/>
      </c>
      <c r="AN100" s="352" t="str">
        <f t="shared" si="35"/>
        <v/>
      </c>
      <c r="AO100" s="397">
        <f t="shared" si="49"/>
        <v>0</v>
      </c>
      <c r="AP100" s="397">
        <f t="shared" si="44"/>
        <v>0</v>
      </c>
      <c r="AQ100" s="381" t="str">
        <f t="shared" si="36"/>
        <v>Not answered</v>
      </c>
      <c r="AR100" s="397">
        <f t="shared" si="45"/>
        <v>0</v>
      </c>
      <c r="AS100" s="397">
        <f t="shared" si="46"/>
        <v>0</v>
      </c>
      <c r="AT100" s="397">
        <f t="shared" si="37"/>
        <v>0</v>
      </c>
      <c r="AU100" s="358">
        <v>0</v>
      </c>
      <c r="AV100" s="397">
        <f t="shared" si="38"/>
        <v>0</v>
      </c>
      <c r="AW100" s="397">
        <f t="shared" si="47"/>
        <v>0</v>
      </c>
      <c r="AX100" s="356">
        <f t="shared" si="39"/>
        <v>0</v>
      </c>
    </row>
    <row r="101" spans="1:50" x14ac:dyDescent="0.25">
      <c r="A101" s="277">
        <v>88</v>
      </c>
      <c r="B101" s="138"/>
      <c r="C101" s="133"/>
      <c r="D101" s="133"/>
      <c r="E101" s="134"/>
      <c r="F101" s="388"/>
      <c r="G101" s="388"/>
      <c r="H101" s="133"/>
      <c r="I101" s="455">
        <v>0</v>
      </c>
      <c r="J101" s="133"/>
      <c r="K101" s="133"/>
      <c r="L101" s="133"/>
      <c r="M101" s="451"/>
      <c r="N101" s="361">
        <v>0</v>
      </c>
      <c r="O101" s="137">
        <v>0</v>
      </c>
      <c r="P101" s="137">
        <v>0</v>
      </c>
      <c r="Q101" s="137">
        <v>0</v>
      </c>
      <c r="R101" s="146">
        <f t="shared" si="40"/>
        <v>0</v>
      </c>
      <c r="S101" s="132">
        <v>0</v>
      </c>
      <c r="T101" s="155"/>
      <c r="U101" s="379"/>
      <c r="V101" s="380"/>
      <c r="W101" s="135"/>
      <c r="X101" s="310">
        <f>IF(T101="",0,VLOOKUP(T101,'Overview - Financial Statement'!$A$38:$B$52,2,FALSE))</f>
        <v>0</v>
      </c>
      <c r="Y101" s="246">
        <f t="shared" si="41"/>
        <v>0</v>
      </c>
      <c r="AA101" s="222">
        <f t="shared" si="48"/>
        <v>0</v>
      </c>
      <c r="AC101" s="340"/>
      <c r="AD101" s="354" t="s">
        <v>36</v>
      </c>
      <c r="AE101" s="352"/>
      <c r="AF101" s="381" t="str">
        <f t="shared" si="31"/>
        <v/>
      </c>
      <c r="AG101" s="355" t="str">
        <f t="shared" si="42"/>
        <v/>
      </c>
      <c r="AH101" s="381" t="str">
        <f t="shared" si="43"/>
        <v/>
      </c>
      <c r="AI101" s="353" t="str">
        <f t="shared" si="32"/>
        <v/>
      </c>
      <c r="AJ101" s="353" t="str">
        <f>IF(Q101&gt;0,(VLOOKUP(M101,ISO!$B$4:$C$42,2,FALSE)),"")</f>
        <v/>
      </c>
      <c r="AK101" s="353" t="str">
        <f t="shared" si="33"/>
        <v/>
      </c>
      <c r="AL101" s="353" t="str">
        <f>IF(P101&gt;0,(VLOOKUP(M101,ISO!$B$4:$D$42,3,FALSE)),"")</f>
        <v/>
      </c>
      <c r="AM101" s="354" t="str">
        <f t="shared" si="34"/>
        <v/>
      </c>
      <c r="AN101" s="352" t="str">
        <f t="shared" si="35"/>
        <v/>
      </c>
      <c r="AO101" s="397">
        <f t="shared" si="49"/>
        <v>0</v>
      </c>
      <c r="AP101" s="397">
        <f t="shared" si="44"/>
        <v>0</v>
      </c>
      <c r="AQ101" s="381" t="str">
        <f t="shared" si="36"/>
        <v>Not answered</v>
      </c>
      <c r="AR101" s="397">
        <f t="shared" si="45"/>
        <v>0</v>
      </c>
      <c r="AS101" s="397">
        <f t="shared" si="46"/>
        <v>0</v>
      </c>
      <c r="AT101" s="397">
        <f t="shared" si="37"/>
        <v>0</v>
      </c>
      <c r="AU101" s="358">
        <v>0</v>
      </c>
      <c r="AV101" s="397">
        <f t="shared" si="38"/>
        <v>0</v>
      </c>
      <c r="AW101" s="397">
        <f t="shared" si="47"/>
        <v>0</v>
      </c>
      <c r="AX101" s="356">
        <f t="shared" si="39"/>
        <v>0</v>
      </c>
    </row>
    <row r="102" spans="1:50" x14ac:dyDescent="0.25">
      <c r="A102" s="277">
        <v>89</v>
      </c>
      <c r="B102" s="138"/>
      <c r="C102" s="133"/>
      <c r="D102" s="133"/>
      <c r="E102" s="134"/>
      <c r="F102" s="388"/>
      <c r="G102" s="388"/>
      <c r="H102" s="133"/>
      <c r="I102" s="455">
        <v>0</v>
      </c>
      <c r="J102" s="133"/>
      <c r="K102" s="133"/>
      <c r="L102" s="133"/>
      <c r="M102" s="451"/>
      <c r="N102" s="361">
        <v>0</v>
      </c>
      <c r="O102" s="137">
        <v>0</v>
      </c>
      <c r="P102" s="137">
        <v>0</v>
      </c>
      <c r="Q102" s="137">
        <v>0</v>
      </c>
      <c r="R102" s="146">
        <f t="shared" si="40"/>
        <v>0</v>
      </c>
      <c r="S102" s="132">
        <v>0</v>
      </c>
      <c r="T102" s="155"/>
      <c r="U102" s="379"/>
      <c r="V102" s="380"/>
      <c r="W102" s="135"/>
      <c r="X102" s="310">
        <f>IF(T102="",0,VLOOKUP(T102,'Overview - Financial Statement'!$A$38:$B$52,2,FALSE))</f>
        <v>0</v>
      </c>
      <c r="Y102" s="246">
        <f t="shared" si="41"/>
        <v>0</v>
      </c>
      <c r="AA102" s="222">
        <f t="shared" si="48"/>
        <v>0</v>
      </c>
      <c r="AC102" s="340"/>
      <c r="AD102" s="354" t="s">
        <v>36</v>
      </c>
      <c r="AE102" s="352"/>
      <c r="AF102" s="381" t="str">
        <f t="shared" si="31"/>
        <v/>
      </c>
      <c r="AG102" s="355" t="str">
        <f t="shared" si="42"/>
        <v/>
      </c>
      <c r="AH102" s="381" t="str">
        <f t="shared" si="43"/>
        <v/>
      </c>
      <c r="AI102" s="353" t="str">
        <f t="shared" si="32"/>
        <v/>
      </c>
      <c r="AJ102" s="353" t="str">
        <f>IF(Q102&gt;0,(VLOOKUP(M102,ISO!$B$4:$C$42,2,FALSE)),"")</f>
        <v/>
      </c>
      <c r="AK102" s="353" t="str">
        <f t="shared" si="33"/>
        <v/>
      </c>
      <c r="AL102" s="353" t="str">
        <f>IF(P102&gt;0,(VLOOKUP(M102,ISO!$B$4:$D$42,3,FALSE)),"")</f>
        <v/>
      </c>
      <c r="AM102" s="354" t="str">
        <f t="shared" si="34"/>
        <v/>
      </c>
      <c r="AN102" s="352" t="str">
        <f t="shared" si="35"/>
        <v/>
      </c>
      <c r="AO102" s="397">
        <f t="shared" si="49"/>
        <v>0</v>
      </c>
      <c r="AP102" s="397">
        <f t="shared" si="44"/>
        <v>0</v>
      </c>
      <c r="AQ102" s="381" t="str">
        <f t="shared" si="36"/>
        <v>Not answered</v>
      </c>
      <c r="AR102" s="397">
        <f t="shared" si="45"/>
        <v>0</v>
      </c>
      <c r="AS102" s="397">
        <f t="shared" si="46"/>
        <v>0</v>
      </c>
      <c r="AT102" s="397">
        <f t="shared" si="37"/>
        <v>0</v>
      </c>
      <c r="AU102" s="358">
        <v>0</v>
      </c>
      <c r="AV102" s="397">
        <f t="shared" si="38"/>
        <v>0</v>
      </c>
      <c r="AW102" s="397">
        <f t="shared" si="47"/>
        <v>0</v>
      </c>
      <c r="AX102" s="356">
        <f t="shared" si="39"/>
        <v>0</v>
      </c>
    </row>
    <row r="103" spans="1:50" x14ac:dyDescent="0.25">
      <c r="A103" s="277">
        <v>90</v>
      </c>
      <c r="B103" s="138"/>
      <c r="C103" s="133"/>
      <c r="D103" s="133"/>
      <c r="E103" s="134"/>
      <c r="F103" s="388"/>
      <c r="G103" s="388"/>
      <c r="H103" s="133"/>
      <c r="I103" s="455">
        <v>0</v>
      </c>
      <c r="J103" s="133"/>
      <c r="K103" s="133"/>
      <c r="L103" s="133"/>
      <c r="M103" s="451"/>
      <c r="N103" s="361">
        <v>0</v>
      </c>
      <c r="O103" s="137">
        <v>0</v>
      </c>
      <c r="P103" s="137">
        <v>0</v>
      </c>
      <c r="Q103" s="137">
        <v>0</v>
      </c>
      <c r="R103" s="146">
        <f t="shared" si="40"/>
        <v>0</v>
      </c>
      <c r="S103" s="132">
        <v>0</v>
      </c>
      <c r="T103" s="155"/>
      <c r="U103" s="379"/>
      <c r="V103" s="380"/>
      <c r="W103" s="135"/>
      <c r="X103" s="310">
        <f>IF(T103="",0,VLOOKUP(T103,'Overview - Financial Statement'!$A$38:$B$52,2,FALSE))</f>
        <v>0</v>
      </c>
      <c r="Y103" s="246">
        <f t="shared" si="41"/>
        <v>0</v>
      </c>
      <c r="AA103" s="222">
        <f t="shared" si="48"/>
        <v>0</v>
      </c>
      <c r="AC103" s="340"/>
      <c r="AD103" s="354" t="s">
        <v>36</v>
      </c>
      <c r="AE103" s="352"/>
      <c r="AF103" s="381" t="str">
        <f t="shared" si="31"/>
        <v/>
      </c>
      <c r="AG103" s="355" t="str">
        <f t="shared" si="42"/>
        <v/>
      </c>
      <c r="AH103" s="381" t="str">
        <f t="shared" si="43"/>
        <v/>
      </c>
      <c r="AI103" s="353" t="str">
        <f t="shared" si="32"/>
        <v/>
      </c>
      <c r="AJ103" s="353" t="str">
        <f>IF(Q103&gt;0,(VLOOKUP(M103,ISO!$B$4:$C$42,2,FALSE)),"")</f>
        <v/>
      </c>
      <c r="AK103" s="353" t="str">
        <f t="shared" si="33"/>
        <v/>
      </c>
      <c r="AL103" s="353" t="str">
        <f>IF(P103&gt;0,(VLOOKUP(M103,ISO!$B$4:$D$42,3,FALSE)),"")</f>
        <v/>
      </c>
      <c r="AM103" s="354" t="str">
        <f t="shared" si="34"/>
        <v/>
      </c>
      <c r="AN103" s="352" t="str">
        <f t="shared" si="35"/>
        <v/>
      </c>
      <c r="AO103" s="397">
        <f t="shared" si="49"/>
        <v>0</v>
      </c>
      <c r="AP103" s="397">
        <f t="shared" si="44"/>
        <v>0</v>
      </c>
      <c r="AQ103" s="381" t="str">
        <f t="shared" si="36"/>
        <v>Not answered</v>
      </c>
      <c r="AR103" s="397">
        <f t="shared" si="45"/>
        <v>0</v>
      </c>
      <c r="AS103" s="397">
        <f t="shared" si="46"/>
        <v>0</v>
      </c>
      <c r="AT103" s="397">
        <f t="shared" si="37"/>
        <v>0</v>
      </c>
      <c r="AU103" s="358">
        <v>0</v>
      </c>
      <c r="AV103" s="397">
        <f t="shared" si="38"/>
        <v>0</v>
      </c>
      <c r="AW103" s="397">
        <f t="shared" si="47"/>
        <v>0</v>
      </c>
      <c r="AX103" s="356">
        <f t="shared" si="39"/>
        <v>0</v>
      </c>
    </row>
    <row r="104" spans="1:50" x14ac:dyDescent="0.25">
      <c r="A104" s="277">
        <v>91</v>
      </c>
      <c r="B104" s="138"/>
      <c r="C104" s="133"/>
      <c r="D104" s="133"/>
      <c r="E104" s="134"/>
      <c r="F104" s="388"/>
      <c r="G104" s="388"/>
      <c r="H104" s="133"/>
      <c r="I104" s="455">
        <v>0</v>
      </c>
      <c r="J104" s="133"/>
      <c r="K104" s="133"/>
      <c r="L104" s="133"/>
      <c r="M104" s="451"/>
      <c r="N104" s="361">
        <v>0</v>
      </c>
      <c r="O104" s="137">
        <v>0</v>
      </c>
      <c r="P104" s="137">
        <v>0</v>
      </c>
      <c r="Q104" s="137">
        <v>0</v>
      </c>
      <c r="R104" s="146">
        <f t="shared" si="40"/>
        <v>0</v>
      </c>
      <c r="S104" s="132">
        <v>0</v>
      </c>
      <c r="T104" s="155"/>
      <c r="U104" s="379"/>
      <c r="V104" s="380"/>
      <c r="W104" s="135"/>
      <c r="X104" s="310">
        <f>IF(T104="",0,VLOOKUP(T104,'Overview - Financial Statement'!$A$38:$B$52,2,FALSE))</f>
        <v>0</v>
      </c>
      <c r="Y104" s="246">
        <f t="shared" si="41"/>
        <v>0</v>
      </c>
      <c r="AA104" s="222">
        <f t="shared" si="48"/>
        <v>0</v>
      </c>
      <c r="AC104" s="340"/>
      <c r="AD104" s="354" t="s">
        <v>36</v>
      </c>
      <c r="AE104" s="352"/>
      <c r="AF104" s="381" t="str">
        <f t="shared" si="31"/>
        <v/>
      </c>
      <c r="AG104" s="355" t="str">
        <f t="shared" si="42"/>
        <v/>
      </c>
      <c r="AH104" s="381" t="str">
        <f t="shared" si="43"/>
        <v/>
      </c>
      <c r="AI104" s="353" t="str">
        <f t="shared" si="32"/>
        <v/>
      </c>
      <c r="AJ104" s="353" t="str">
        <f>IF(Q104&gt;0,(VLOOKUP(M104,ISO!$B$4:$C$42,2,FALSE)),"")</f>
        <v/>
      </c>
      <c r="AK104" s="353" t="str">
        <f t="shared" si="33"/>
        <v/>
      </c>
      <c r="AL104" s="353" t="str">
        <f>IF(P104&gt;0,(VLOOKUP(M104,ISO!$B$4:$D$42,3,FALSE)),"")</f>
        <v/>
      </c>
      <c r="AM104" s="354" t="str">
        <f t="shared" si="34"/>
        <v/>
      </c>
      <c r="AN104" s="352" t="str">
        <f t="shared" si="35"/>
        <v/>
      </c>
      <c r="AO104" s="397">
        <f t="shared" si="49"/>
        <v>0</v>
      </c>
      <c r="AP104" s="397">
        <f t="shared" si="44"/>
        <v>0</v>
      </c>
      <c r="AQ104" s="381" t="str">
        <f t="shared" si="36"/>
        <v>Not answered</v>
      </c>
      <c r="AR104" s="397">
        <f t="shared" si="45"/>
        <v>0</v>
      </c>
      <c r="AS104" s="397">
        <f t="shared" si="46"/>
        <v>0</v>
      </c>
      <c r="AT104" s="397">
        <f t="shared" si="37"/>
        <v>0</v>
      </c>
      <c r="AU104" s="358">
        <v>0</v>
      </c>
      <c r="AV104" s="397">
        <f t="shared" si="38"/>
        <v>0</v>
      </c>
      <c r="AW104" s="397">
        <f t="shared" si="47"/>
        <v>0</v>
      </c>
      <c r="AX104" s="356">
        <f t="shared" si="39"/>
        <v>0</v>
      </c>
    </row>
    <row r="105" spans="1:50" x14ac:dyDescent="0.25">
      <c r="A105" s="277">
        <v>92</v>
      </c>
      <c r="B105" s="138"/>
      <c r="C105" s="133"/>
      <c r="D105" s="133"/>
      <c r="E105" s="134"/>
      <c r="F105" s="388"/>
      <c r="G105" s="388"/>
      <c r="H105" s="133"/>
      <c r="I105" s="455">
        <v>0</v>
      </c>
      <c r="J105" s="133"/>
      <c r="K105" s="133"/>
      <c r="L105" s="133"/>
      <c r="M105" s="451"/>
      <c r="N105" s="361">
        <v>0</v>
      </c>
      <c r="O105" s="137">
        <v>0</v>
      </c>
      <c r="P105" s="137">
        <v>0</v>
      </c>
      <c r="Q105" s="137">
        <v>0</v>
      </c>
      <c r="R105" s="146">
        <f t="shared" si="40"/>
        <v>0</v>
      </c>
      <c r="S105" s="132">
        <v>0</v>
      </c>
      <c r="T105" s="155"/>
      <c r="U105" s="379"/>
      <c r="V105" s="380"/>
      <c r="W105" s="135"/>
      <c r="X105" s="310">
        <f>IF(T105="",0,VLOOKUP(T105,'Overview - Financial Statement'!$A$38:$B$52,2,FALSE))</f>
        <v>0</v>
      </c>
      <c r="Y105" s="246">
        <f t="shared" si="41"/>
        <v>0</v>
      </c>
      <c r="AA105" s="222">
        <f t="shared" si="48"/>
        <v>0</v>
      </c>
      <c r="AC105" s="340"/>
      <c r="AD105" s="354" t="s">
        <v>36</v>
      </c>
      <c r="AE105" s="352"/>
      <c r="AF105" s="381" t="str">
        <f t="shared" si="31"/>
        <v/>
      </c>
      <c r="AG105" s="355" t="str">
        <f t="shared" si="42"/>
        <v/>
      </c>
      <c r="AH105" s="381" t="str">
        <f t="shared" si="43"/>
        <v/>
      </c>
      <c r="AI105" s="353" t="str">
        <f t="shared" si="32"/>
        <v/>
      </c>
      <c r="AJ105" s="353" t="str">
        <f>IF(Q105&gt;0,(VLOOKUP(M105,ISO!$B$4:$C$42,2,FALSE)),"")</f>
        <v/>
      </c>
      <c r="AK105" s="353" t="str">
        <f t="shared" si="33"/>
        <v/>
      </c>
      <c r="AL105" s="353" t="str">
        <f>IF(P105&gt;0,(VLOOKUP(M105,ISO!$B$4:$D$42,3,FALSE)),"")</f>
        <v/>
      </c>
      <c r="AM105" s="354" t="str">
        <f t="shared" si="34"/>
        <v/>
      </c>
      <c r="AN105" s="352" t="str">
        <f t="shared" si="35"/>
        <v/>
      </c>
      <c r="AO105" s="397">
        <f t="shared" si="49"/>
        <v>0</v>
      </c>
      <c r="AP105" s="397">
        <f t="shared" si="44"/>
        <v>0</v>
      </c>
      <c r="AQ105" s="381" t="str">
        <f t="shared" si="36"/>
        <v>Not answered</v>
      </c>
      <c r="AR105" s="397">
        <f t="shared" si="45"/>
        <v>0</v>
      </c>
      <c r="AS105" s="397">
        <f t="shared" si="46"/>
        <v>0</v>
      </c>
      <c r="AT105" s="397">
        <f t="shared" si="37"/>
        <v>0</v>
      </c>
      <c r="AU105" s="358">
        <v>0</v>
      </c>
      <c r="AV105" s="397">
        <f t="shared" si="38"/>
        <v>0</v>
      </c>
      <c r="AW105" s="397">
        <f t="shared" si="47"/>
        <v>0</v>
      </c>
      <c r="AX105" s="356">
        <f t="shared" si="39"/>
        <v>0</v>
      </c>
    </row>
    <row r="106" spans="1:50" x14ac:dyDescent="0.25">
      <c r="A106" s="277">
        <v>93</v>
      </c>
      <c r="B106" s="138"/>
      <c r="C106" s="133"/>
      <c r="D106" s="133"/>
      <c r="E106" s="134"/>
      <c r="F106" s="388"/>
      <c r="G106" s="388"/>
      <c r="H106" s="133"/>
      <c r="I106" s="455">
        <v>0</v>
      </c>
      <c r="J106" s="133"/>
      <c r="K106" s="133"/>
      <c r="L106" s="133"/>
      <c r="M106" s="451"/>
      <c r="N106" s="361">
        <v>0</v>
      </c>
      <c r="O106" s="137">
        <v>0</v>
      </c>
      <c r="P106" s="137">
        <v>0</v>
      </c>
      <c r="Q106" s="137">
        <v>0</v>
      </c>
      <c r="R106" s="146">
        <f t="shared" si="40"/>
        <v>0</v>
      </c>
      <c r="S106" s="132">
        <v>0</v>
      </c>
      <c r="T106" s="155"/>
      <c r="U106" s="379"/>
      <c r="V106" s="380"/>
      <c r="W106" s="135"/>
      <c r="X106" s="310">
        <f>IF(T106="",0,VLOOKUP(T106,'Overview - Financial Statement'!$A$38:$B$52,2,FALSE))</f>
        <v>0</v>
      </c>
      <c r="Y106" s="246">
        <f t="shared" si="41"/>
        <v>0</v>
      </c>
      <c r="AA106" s="222">
        <f t="shared" si="48"/>
        <v>0</v>
      </c>
      <c r="AC106" s="340"/>
      <c r="AD106" s="354" t="s">
        <v>36</v>
      </c>
      <c r="AE106" s="352"/>
      <c r="AF106" s="381" t="str">
        <f t="shared" si="31"/>
        <v/>
      </c>
      <c r="AG106" s="355" t="str">
        <f t="shared" si="42"/>
        <v/>
      </c>
      <c r="AH106" s="381" t="str">
        <f t="shared" si="43"/>
        <v/>
      </c>
      <c r="AI106" s="353" t="str">
        <f t="shared" si="32"/>
        <v/>
      </c>
      <c r="AJ106" s="353" t="str">
        <f>IF(Q106&gt;0,(VLOOKUP(M106,ISO!$B$4:$C$42,2,FALSE)),"")</f>
        <v/>
      </c>
      <c r="AK106" s="353" t="str">
        <f t="shared" si="33"/>
        <v/>
      </c>
      <c r="AL106" s="353" t="str">
        <f>IF(P106&gt;0,(VLOOKUP(M106,ISO!$B$4:$D$42,3,FALSE)),"")</f>
        <v/>
      </c>
      <c r="AM106" s="354" t="str">
        <f t="shared" si="34"/>
        <v/>
      </c>
      <c r="AN106" s="352" t="str">
        <f t="shared" si="35"/>
        <v/>
      </c>
      <c r="AO106" s="397">
        <f t="shared" si="49"/>
        <v>0</v>
      </c>
      <c r="AP106" s="397">
        <f t="shared" si="44"/>
        <v>0</v>
      </c>
      <c r="AQ106" s="381" t="str">
        <f t="shared" si="36"/>
        <v>Not answered</v>
      </c>
      <c r="AR106" s="397">
        <f t="shared" si="45"/>
        <v>0</v>
      </c>
      <c r="AS106" s="397">
        <f t="shared" si="46"/>
        <v>0</v>
      </c>
      <c r="AT106" s="397">
        <f t="shared" si="37"/>
        <v>0</v>
      </c>
      <c r="AU106" s="358">
        <v>0</v>
      </c>
      <c r="AV106" s="397">
        <f t="shared" si="38"/>
        <v>0</v>
      </c>
      <c r="AW106" s="397">
        <f t="shared" si="47"/>
        <v>0</v>
      </c>
      <c r="AX106" s="356">
        <f t="shared" si="39"/>
        <v>0</v>
      </c>
    </row>
    <row r="107" spans="1:50" x14ac:dyDescent="0.25">
      <c r="A107" s="277">
        <v>94</v>
      </c>
      <c r="B107" s="138"/>
      <c r="C107" s="133"/>
      <c r="D107" s="133"/>
      <c r="E107" s="134"/>
      <c r="F107" s="388"/>
      <c r="G107" s="388"/>
      <c r="H107" s="133"/>
      <c r="I107" s="455">
        <v>0</v>
      </c>
      <c r="J107" s="133"/>
      <c r="K107" s="133"/>
      <c r="L107" s="133"/>
      <c r="M107" s="451"/>
      <c r="N107" s="361">
        <v>0</v>
      </c>
      <c r="O107" s="137">
        <v>0</v>
      </c>
      <c r="P107" s="137">
        <v>0</v>
      </c>
      <c r="Q107" s="137">
        <v>0</v>
      </c>
      <c r="R107" s="146">
        <f t="shared" si="40"/>
        <v>0</v>
      </c>
      <c r="S107" s="132">
        <v>0</v>
      </c>
      <c r="T107" s="155"/>
      <c r="U107" s="379"/>
      <c r="V107" s="380"/>
      <c r="W107" s="135"/>
      <c r="X107" s="310">
        <f>IF(T107="",0,VLOOKUP(T107,'Overview - Financial Statement'!$A$38:$B$52,2,FALSE))</f>
        <v>0</v>
      </c>
      <c r="Y107" s="246">
        <f t="shared" si="41"/>
        <v>0</v>
      </c>
      <c r="AA107" s="222">
        <f t="shared" si="48"/>
        <v>0</v>
      </c>
      <c r="AC107" s="340"/>
      <c r="AD107" s="354" t="s">
        <v>36</v>
      </c>
      <c r="AE107" s="352"/>
      <c r="AF107" s="381" t="str">
        <f t="shared" si="31"/>
        <v/>
      </c>
      <c r="AG107" s="355" t="str">
        <f t="shared" si="42"/>
        <v/>
      </c>
      <c r="AH107" s="381" t="str">
        <f t="shared" si="43"/>
        <v/>
      </c>
      <c r="AI107" s="353" t="str">
        <f t="shared" si="32"/>
        <v/>
      </c>
      <c r="AJ107" s="353" t="str">
        <f>IF(Q107&gt;0,(VLOOKUP(M107,ISO!$B$4:$C$42,2,FALSE)),"")</f>
        <v/>
      </c>
      <c r="AK107" s="353" t="str">
        <f t="shared" si="33"/>
        <v/>
      </c>
      <c r="AL107" s="353" t="str">
        <f>IF(P107&gt;0,(VLOOKUP(M107,ISO!$B$4:$D$42,3,FALSE)),"")</f>
        <v/>
      </c>
      <c r="AM107" s="354" t="str">
        <f t="shared" si="34"/>
        <v/>
      </c>
      <c r="AN107" s="352" t="str">
        <f t="shared" si="35"/>
        <v/>
      </c>
      <c r="AO107" s="397">
        <f t="shared" si="49"/>
        <v>0</v>
      </c>
      <c r="AP107" s="397">
        <f t="shared" si="44"/>
        <v>0</v>
      </c>
      <c r="AQ107" s="381" t="str">
        <f t="shared" si="36"/>
        <v>Not answered</v>
      </c>
      <c r="AR107" s="397">
        <f t="shared" si="45"/>
        <v>0</v>
      </c>
      <c r="AS107" s="397">
        <f t="shared" si="46"/>
        <v>0</v>
      </c>
      <c r="AT107" s="397">
        <f t="shared" si="37"/>
        <v>0</v>
      </c>
      <c r="AU107" s="358">
        <v>0</v>
      </c>
      <c r="AV107" s="397">
        <f t="shared" si="38"/>
        <v>0</v>
      </c>
      <c r="AW107" s="397">
        <f t="shared" si="47"/>
        <v>0</v>
      </c>
      <c r="AX107" s="356">
        <f t="shared" si="39"/>
        <v>0</v>
      </c>
    </row>
    <row r="108" spans="1:50" x14ac:dyDescent="0.25">
      <c r="A108" s="277">
        <v>95</v>
      </c>
      <c r="B108" s="138"/>
      <c r="C108" s="133"/>
      <c r="D108" s="133"/>
      <c r="E108" s="134"/>
      <c r="F108" s="388"/>
      <c r="G108" s="388"/>
      <c r="H108" s="133"/>
      <c r="I108" s="455">
        <v>0</v>
      </c>
      <c r="J108" s="133"/>
      <c r="K108" s="133"/>
      <c r="L108" s="133"/>
      <c r="M108" s="451"/>
      <c r="N108" s="361">
        <v>0</v>
      </c>
      <c r="O108" s="137">
        <v>0</v>
      </c>
      <c r="P108" s="137">
        <v>0</v>
      </c>
      <c r="Q108" s="137">
        <v>0</v>
      </c>
      <c r="R108" s="146">
        <f t="shared" si="40"/>
        <v>0</v>
      </c>
      <c r="S108" s="132">
        <v>0</v>
      </c>
      <c r="T108" s="155"/>
      <c r="U108" s="379"/>
      <c r="V108" s="380"/>
      <c r="W108" s="135"/>
      <c r="X108" s="310">
        <f>IF(T108="",0,VLOOKUP(T108,'Overview - Financial Statement'!$A$38:$B$52,2,FALSE))</f>
        <v>0</v>
      </c>
      <c r="Y108" s="246">
        <f t="shared" si="41"/>
        <v>0</v>
      </c>
      <c r="AA108" s="222">
        <f t="shared" si="48"/>
        <v>0</v>
      </c>
      <c r="AC108" s="340"/>
      <c r="AD108" s="354" t="s">
        <v>36</v>
      </c>
      <c r="AE108" s="352"/>
      <c r="AF108" s="381" t="str">
        <f t="shared" si="31"/>
        <v/>
      </c>
      <c r="AG108" s="355" t="str">
        <f t="shared" si="42"/>
        <v/>
      </c>
      <c r="AH108" s="381" t="str">
        <f t="shared" si="43"/>
        <v/>
      </c>
      <c r="AI108" s="353" t="str">
        <f t="shared" si="32"/>
        <v/>
      </c>
      <c r="AJ108" s="353" t="str">
        <f>IF(Q108&gt;0,(VLOOKUP(M108,ISO!$B$4:$C$42,2,FALSE)),"")</f>
        <v/>
      </c>
      <c r="AK108" s="353" t="str">
        <f t="shared" si="33"/>
        <v/>
      </c>
      <c r="AL108" s="353" t="str">
        <f>IF(P108&gt;0,(VLOOKUP(M108,ISO!$B$4:$D$42,3,FALSE)),"")</f>
        <v/>
      </c>
      <c r="AM108" s="354" t="str">
        <f t="shared" si="34"/>
        <v/>
      </c>
      <c r="AN108" s="352" t="str">
        <f t="shared" si="35"/>
        <v/>
      </c>
      <c r="AO108" s="397">
        <f t="shared" si="49"/>
        <v>0</v>
      </c>
      <c r="AP108" s="397">
        <f t="shared" si="44"/>
        <v>0</v>
      </c>
      <c r="AQ108" s="381" t="str">
        <f t="shared" si="36"/>
        <v>Not answered</v>
      </c>
      <c r="AR108" s="397">
        <f t="shared" si="45"/>
        <v>0</v>
      </c>
      <c r="AS108" s="397">
        <f t="shared" si="46"/>
        <v>0</v>
      </c>
      <c r="AT108" s="397">
        <f t="shared" si="37"/>
        <v>0</v>
      </c>
      <c r="AU108" s="358">
        <v>0</v>
      </c>
      <c r="AV108" s="397">
        <f t="shared" si="38"/>
        <v>0</v>
      </c>
      <c r="AW108" s="397">
        <f t="shared" si="47"/>
        <v>0</v>
      </c>
      <c r="AX108" s="356">
        <f t="shared" si="39"/>
        <v>0</v>
      </c>
    </row>
    <row r="109" spans="1:50" x14ac:dyDescent="0.25">
      <c r="A109" s="277">
        <v>96</v>
      </c>
      <c r="B109" s="138"/>
      <c r="C109" s="133"/>
      <c r="D109" s="133"/>
      <c r="E109" s="134"/>
      <c r="F109" s="388"/>
      <c r="G109" s="388"/>
      <c r="H109" s="133"/>
      <c r="I109" s="455">
        <v>0</v>
      </c>
      <c r="J109" s="133"/>
      <c r="K109" s="133"/>
      <c r="L109" s="133"/>
      <c r="M109" s="451"/>
      <c r="N109" s="361">
        <v>0</v>
      </c>
      <c r="O109" s="137">
        <v>0</v>
      </c>
      <c r="P109" s="137">
        <v>0</v>
      </c>
      <c r="Q109" s="137">
        <v>0</v>
      </c>
      <c r="R109" s="146">
        <f t="shared" si="40"/>
        <v>0</v>
      </c>
      <c r="S109" s="132">
        <v>0</v>
      </c>
      <c r="T109" s="155"/>
      <c r="U109" s="379"/>
      <c r="V109" s="380"/>
      <c r="W109" s="135"/>
      <c r="X109" s="310">
        <f>IF(T109="",0,VLOOKUP(T109,'Overview - Financial Statement'!$A$38:$B$52,2,FALSE))</f>
        <v>0</v>
      </c>
      <c r="Y109" s="246">
        <f t="shared" si="41"/>
        <v>0</v>
      </c>
      <c r="AA109" s="222">
        <f t="shared" si="48"/>
        <v>0</v>
      </c>
      <c r="AC109" s="340"/>
      <c r="AD109" s="354" t="s">
        <v>36</v>
      </c>
      <c r="AE109" s="352"/>
      <c r="AF109" s="381" t="str">
        <f t="shared" si="31"/>
        <v/>
      </c>
      <c r="AG109" s="355" t="str">
        <f t="shared" si="42"/>
        <v/>
      </c>
      <c r="AH109" s="381" t="str">
        <f t="shared" si="43"/>
        <v/>
      </c>
      <c r="AI109" s="353" t="str">
        <f t="shared" si="32"/>
        <v/>
      </c>
      <c r="AJ109" s="353" t="str">
        <f>IF(Q109&gt;0,(VLOOKUP(M109,ISO!$B$4:$C$42,2,FALSE)),"")</f>
        <v/>
      </c>
      <c r="AK109" s="353" t="str">
        <f t="shared" si="33"/>
        <v/>
      </c>
      <c r="AL109" s="353" t="str">
        <f>IF(P109&gt;0,(VLOOKUP(M109,ISO!$B$4:$D$42,3,FALSE)),"")</f>
        <v/>
      </c>
      <c r="AM109" s="354" t="str">
        <f t="shared" si="34"/>
        <v/>
      </c>
      <c r="AN109" s="352" t="str">
        <f t="shared" si="35"/>
        <v/>
      </c>
      <c r="AO109" s="397">
        <f t="shared" si="49"/>
        <v>0</v>
      </c>
      <c r="AP109" s="397">
        <f t="shared" si="44"/>
        <v>0</v>
      </c>
      <c r="AQ109" s="381" t="str">
        <f t="shared" si="36"/>
        <v>Not answered</v>
      </c>
      <c r="AR109" s="397">
        <f t="shared" si="45"/>
        <v>0</v>
      </c>
      <c r="AS109" s="397">
        <f t="shared" si="46"/>
        <v>0</v>
      </c>
      <c r="AT109" s="397">
        <f t="shared" si="37"/>
        <v>0</v>
      </c>
      <c r="AU109" s="358">
        <v>0</v>
      </c>
      <c r="AV109" s="397">
        <f t="shared" si="38"/>
        <v>0</v>
      </c>
      <c r="AW109" s="397">
        <f t="shared" si="47"/>
        <v>0</v>
      </c>
      <c r="AX109" s="356">
        <f t="shared" si="39"/>
        <v>0</v>
      </c>
    </row>
    <row r="110" spans="1:50" x14ac:dyDescent="0.25">
      <c r="A110" s="277">
        <v>97</v>
      </c>
      <c r="B110" s="138"/>
      <c r="C110" s="133"/>
      <c r="D110" s="133"/>
      <c r="E110" s="134"/>
      <c r="F110" s="388"/>
      <c r="G110" s="388"/>
      <c r="H110" s="133"/>
      <c r="I110" s="455">
        <v>0</v>
      </c>
      <c r="J110" s="133"/>
      <c r="K110" s="133"/>
      <c r="L110" s="133"/>
      <c r="M110" s="451"/>
      <c r="N110" s="361">
        <v>0</v>
      </c>
      <c r="O110" s="137">
        <v>0</v>
      </c>
      <c r="P110" s="137">
        <v>0</v>
      </c>
      <c r="Q110" s="137">
        <v>0</v>
      </c>
      <c r="R110" s="146">
        <f t="shared" si="40"/>
        <v>0</v>
      </c>
      <c r="S110" s="132">
        <v>0</v>
      </c>
      <c r="T110" s="155"/>
      <c r="U110" s="379"/>
      <c r="V110" s="380"/>
      <c r="W110" s="135"/>
      <c r="X110" s="310">
        <f>IF(T110="",0,VLOOKUP(T110,'Overview - Financial Statement'!$A$38:$B$52,2,FALSE))</f>
        <v>0</v>
      </c>
      <c r="Y110" s="246">
        <f t="shared" si="41"/>
        <v>0</v>
      </c>
      <c r="AA110" s="222">
        <f t="shared" si="48"/>
        <v>0</v>
      </c>
      <c r="AC110" s="340"/>
      <c r="AD110" s="354" t="s">
        <v>36</v>
      </c>
      <c r="AE110" s="352"/>
      <c r="AF110" s="381" t="str">
        <f t="shared" ref="AF110:AF141" si="50">IF(Y110=0,"",IF(E110="","CHECK DATES","OK"))</f>
        <v/>
      </c>
      <c r="AG110" s="355" t="str">
        <f t="shared" si="42"/>
        <v/>
      </c>
      <c r="AH110" s="381" t="str">
        <f t="shared" si="43"/>
        <v/>
      </c>
      <c r="AI110" s="353" t="str">
        <f t="shared" ref="AI110:AI141" si="51">IF(Q110&gt;0,Q110/AN110/(N110+0.5)/I110,"")</f>
        <v/>
      </c>
      <c r="AJ110" s="353" t="str">
        <f>IF(Q110&gt;0,(VLOOKUP(M110,ISO!$B$4:$C$42,2,FALSE)),"")</f>
        <v/>
      </c>
      <c r="AK110" s="353" t="str">
        <f t="shared" ref="AK110:AK141" si="52">IF(P110&gt;0,P110/AN110/N110/I110,"")</f>
        <v/>
      </c>
      <c r="AL110" s="353" t="str">
        <f>IF(P110&gt;0,(VLOOKUP(M110,ISO!$B$4:$D$42,3,FALSE)),"")</f>
        <v/>
      </c>
      <c r="AM110" s="354" t="str">
        <f t="shared" ref="AM110:AM141" si="53">IF(T110="","",T110)</f>
        <v/>
      </c>
      <c r="AN110" s="352" t="str">
        <f t="shared" ref="AN110:AN141" si="54">IF(T110="","",IF(HLOOKUP(T110,$AF$4:$AT$5,2,FALSE)="",X110,IF(X110&lt;&gt;HLOOKUP(T110,$AF$4:$AT$5,2,FALSE),HLOOKUP(T110,$AF$4:$AT$5,2,FALSE),X110)))</f>
        <v/>
      </c>
      <c r="AO110" s="397">
        <f t="shared" si="49"/>
        <v>0</v>
      </c>
      <c r="AP110" s="397">
        <f t="shared" si="44"/>
        <v>0</v>
      </c>
      <c r="AQ110" s="381" t="str">
        <f t="shared" ref="AQ110:AQ141" si="55">IF(U110="","Not answered",IF(U110="No",AO110,0))</f>
        <v>Not answered</v>
      </c>
      <c r="AR110" s="397">
        <f t="shared" si="45"/>
        <v>0</v>
      </c>
      <c r="AS110" s="397">
        <f t="shared" si="46"/>
        <v>0</v>
      </c>
      <c r="AT110" s="397">
        <f t="shared" ref="AT110:AT141" si="56">IF(AD110="NO","",IF(AI110&gt;AJ110,(AI110-AJ110)*N110*I110,0)+IF(AK110&gt;AL110,(AK110-AL110)*N110*I110,0))</f>
        <v>0</v>
      </c>
      <c r="AU110" s="358">
        <v>0</v>
      </c>
      <c r="AV110" s="397">
        <f t="shared" ref="AV110:AV141" si="57">IF(OR(AD110="NO",AS110&gt;0,AT110&gt;0,AU110&gt;0)*(AND(OR(V110="NO",V110=""))),SUM(AS110:AU110),0)</f>
        <v>0</v>
      </c>
      <c r="AW110" s="397">
        <f t="shared" si="47"/>
        <v>0</v>
      </c>
      <c r="AX110" s="356">
        <f t="shared" ref="AX110:AX141" si="58">IF(V110="YES",AO110,0)</f>
        <v>0</v>
      </c>
    </row>
    <row r="111" spans="1:50" x14ac:dyDescent="0.25">
      <c r="A111" s="277">
        <v>98</v>
      </c>
      <c r="B111" s="138"/>
      <c r="C111" s="133"/>
      <c r="D111" s="133"/>
      <c r="E111" s="134"/>
      <c r="F111" s="388"/>
      <c r="G111" s="388"/>
      <c r="H111" s="133"/>
      <c r="I111" s="455">
        <v>0</v>
      </c>
      <c r="J111" s="133"/>
      <c r="K111" s="133"/>
      <c r="L111" s="133"/>
      <c r="M111" s="451"/>
      <c r="N111" s="361">
        <v>0</v>
      </c>
      <c r="O111" s="137">
        <v>0</v>
      </c>
      <c r="P111" s="137">
        <v>0</v>
      </c>
      <c r="Q111" s="137">
        <v>0</v>
      </c>
      <c r="R111" s="146">
        <f t="shared" si="40"/>
        <v>0</v>
      </c>
      <c r="S111" s="132">
        <v>0</v>
      </c>
      <c r="T111" s="155"/>
      <c r="U111" s="379"/>
      <c r="V111" s="380"/>
      <c r="W111" s="135"/>
      <c r="X111" s="310">
        <f>IF(T111="",0,VLOOKUP(T111,'Overview - Financial Statement'!$A$38:$B$52,2,FALSE))</f>
        <v>0</v>
      </c>
      <c r="Y111" s="246">
        <f t="shared" si="41"/>
        <v>0</v>
      </c>
      <c r="AA111" s="222">
        <f t="shared" si="48"/>
        <v>0</v>
      </c>
      <c r="AC111" s="340"/>
      <c r="AD111" s="354" t="s">
        <v>36</v>
      </c>
      <c r="AE111" s="352"/>
      <c r="AF111" s="381" t="str">
        <f t="shared" si="50"/>
        <v/>
      </c>
      <c r="AG111" s="355" t="str">
        <f t="shared" si="42"/>
        <v/>
      </c>
      <c r="AH111" s="381" t="str">
        <f t="shared" si="43"/>
        <v/>
      </c>
      <c r="AI111" s="353" t="str">
        <f t="shared" si="51"/>
        <v/>
      </c>
      <c r="AJ111" s="353" t="str">
        <f>IF(Q111&gt;0,(VLOOKUP(M111,ISO!$B$4:$C$42,2,FALSE)),"")</f>
        <v/>
      </c>
      <c r="AK111" s="353" t="str">
        <f t="shared" si="52"/>
        <v/>
      </c>
      <c r="AL111" s="353" t="str">
        <f>IF(P111&gt;0,(VLOOKUP(M111,ISO!$B$4:$D$42,3,FALSE)),"")</f>
        <v/>
      </c>
      <c r="AM111" s="354" t="str">
        <f t="shared" si="53"/>
        <v/>
      </c>
      <c r="AN111" s="352" t="str">
        <f t="shared" si="54"/>
        <v/>
      </c>
      <c r="AO111" s="397">
        <f t="shared" si="49"/>
        <v>0</v>
      </c>
      <c r="AP111" s="397">
        <f t="shared" si="44"/>
        <v>0</v>
      </c>
      <c r="AQ111" s="381" t="str">
        <f t="shared" si="55"/>
        <v>Not answered</v>
      </c>
      <c r="AR111" s="397">
        <f t="shared" si="45"/>
        <v>0</v>
      </c>
      <c r="AS111" s="397">
        <f t="shared" si="46"/>
        <v>0</v>
      </c>
      <c r="AT111" s="397">
        <f t="shared" si="56"/>
        <v>0</v>
      </c>
      <c r="AU111" s="358">
        <v>0</v>
      </c>
      <c r="AV111" s="397">
        <f t="shared" si="57"/>
        <v>0</v>
      </c>
      <c r="AW111" s="397">
        <f t="shared" si="47"/>
        <v>0</v>
      </c>
      <c r="AX111" s="356">
        <f t="shared" si="58"/>
        <v>0</v>
      </c>
    </row>
    <row r="112" spans="1:50" x14ac:dyDescent="0.25">
      <c r="A112" s="277">
        <v>99</v>
      </c>
      <c r="B112" s="138"/>
      <c r="C112" s="133"/>
      <c r="D112" s="133"/>
      <c r="E112" s="134"/>
      <c r="F112" s="388"/>
      <c r="G112" s="388"/>
      <c r="H112" s="133"/>
      <c r="I112" s="455">
        <v>0</v>
      </c>
      <c r="J112" s="133"/>
      <c r="K112" s="133"/>
      <c r="L112" s="133"/>
      <c r="M112" s="451"/>
      <c r="N112" s="361">
        <v>0</v>
      </c>
      <c r="O112" s="137">
        <v>0</v>
      </c>
      <c r="P112" s="137">
        <v>0</v>
      </c>
      <c r="Q112" s="137">
        <v>0</v>
      </c>
      <c r="R112" s="146">
        <f t="shared" si="40"/>
        <v>0</v>
      </c>
      <c r="S112" s="132">
        <v>0</v>
      </c>
      <c r="T112" s="155"/>
      <c r="U112" s="379"/>
      <c r="V112" s="380"/>
      <c r="W112" s="135"/>
      <c r="X112" s="310">
        <f>IF(T112="",0,VLOOKUP(T112,'Overview - Financial Statement'!$A$38:$B$52,2,FALSE))</f>
        <v>0</v>
      </c>
      <c r="Y112" s="246">
        <f t="shared" si="41"/>
        <v>0</v>
      </c>
      <c r="AA112" s="222">
        <f t="shared" si="48"/>
        <v>0</v>
      </c>
      <c r="AC112" s="340"/>
      <c r="AD112" s="354" t="s">
        <v>36</v>
      </c>
      <c r="AE112" s="352"/>
      <c r="AF112" s="381" t="str">
        <f t="shared" si="50"/>
        <v/>
      </c>
      <c r="AG112" s="355" t="str">
        <f t="shared" si="42"/>
        <v/>
      </c>
      <c r="AH112" s="381" t="str">
        <f t="shared" si="43"/>
        <v/>
      </c>
      <c r="AI112" s="353" t="str">
        <f t="shared" si="51"/>
        <v/>
      </c>
      <c r="AJ112" s="353" t="str">
        <f>IF(Q112&gt;0,(VLOOKUP(M112,ISO!$B$4:$C$42,2,FALSE)),"")</f>
        <v/>
      </c>
      <c r="AK112" s="353" t="str">
        <f t="shared" si="52"/>
        <v/>
      </c>
      <c r="AL112" s="353" t="str">
        <f>IF(P112&gt;0,(VLOOKUP(M112,ISO!$B$4:$D$42,3,FALSE)),"")</f>
        <v/>
      </c>
      <c r="AM112" s="354" t="str">
        <f t="shared" si="53"/>
        <v/>
      </c>
      <c r="AN112" s="352" t="str">
        <f t="shared" si="54"/>
        <v/>
      </c>
      <c r="AO112" s="397">
        <f t="shared" si="49"/>
        <v>0</v>
      </c>
      <c r="AP112" s="397">
        <f t="shared" si="44"/>
        <v>0</v>
      </c>
      <c r="AQ112" s="381" t="str">
        <f t="shared" si="55"/>
        <v>Not answered</v>
      </c>
      <c r="AR112" s="397">
        <f t="shared" si="45"/>
        <v>0</v>
      </c>
      <c r="AS112" s="397">
        <f t="shared" si="46"/>
        <v>0</v>
      </c>
      <c r="AT112" s="397">
        <f t="shared" si="56"/>
        <v>0</v>
      </c>
      <c r="AU112" s="358">
        <v>0</v>
      </c>
      <c r="AV112" s="397">
        <f t="shared" si="57"/>
        <v>0</v>
      </c>
      <c r="AW112" s="397">
        <f t="shared" si="47"/>
        <v>0</v>
      </c>
      <c r="AX112" s="356">
        <f t="shared" si="58"/>
        <v>0</v>
      </c>
    </row>
    <row r="113" spans="1:50" x14ac:dyDescent="0.25">
      <c r="A113" s="277">
        <v>100</v>
      </c>
      <c r="B113" s="138"/>
      <c r="C113" s="133"/>
      <c r="D113" s="133"/>
      <c r="E113" s="134"/>
      <c r="F113" s="388"/>
      <c r="G113" s="388"/>
      <c r="H113" s="133"/>
      <c r="I113" s="455">
        <v>0</v>
      </c>
      <c r="J113" s="133"/>
      <c r="K113" s="133"/>
      <c r="L113" s="133"/>
      <c r="M113" s="451"/>
      <c r="N113" s="361">
        <v>0</v>
      </c>
      <c r="O113" s="137">
        <v>0</v>
      </c>
      <c r="P113" s="137">
        <v>0</v>
      </c>
      <c r="Q113" s="137">
        <v>0</v>
      </c>
      <c r="R113" s="146">
        <f t="shared" si="40"/>
        <v>0</v>
      </c>
      <c r="S113" s="132">
        <v>0</v>
      </c>
      <c r="T113" s="155"/>
      <c r="U113" s="379"/>
      <c r="V113" s="380"/>
      <c r="W113" s="135"/>
      <c r="X113" s="310">
        <f>IF(T113="",0,VLOOKUP(T113,'Overview - Financial Statement'!$A$38:$B$52,2,FALSE))</f>
        <v>0</v>
      </c>
      <c r="Y113" s="246">
        <f t="shared" si="41"/>
        <v>0</v>
      </c>
      <c r="AA113" s="222">
        <f t="shared" si="48"/>
        <v>0</v>
      </c>
      <c r="AC113" s="340"/>
      <c r="AD113" s="354" t="s">
        <v>36</v>
      </c>
      <c r="AE113" s="352"/>
      <c r="AF113" s="381" t="str">
        <f t="shared" si="50"/>
        <v/>
      </c>
      <c r="AG113" s="355" t="str">
        <f t="shared" si="42"/>
        <v/>
      </c>
      <c r="AH113" s="381" t="str">
        <f t="shared" si="43"/>
        <v/>
      </c>
      <c r="AI113" s="353" t="str">
        <f t="shared" si="51"/>
        <v/>
      </c>
      <c r="AJ113" s="353" t="str">
        <f>IF(Q113&gt;0,(VLOOKUP(M113,ISO!$B$4:$C$42,2,FALSE)),"")</f>
        <v/>
      </c>
      <c r="AK113" s="353" t="str">
        <f t="shared" si="52"/>
        <v/>
      </c>
      <c r="AL113" s="353" t="str">
        <f>IF(P113&gt;0,(VLOOKUP(M113,ISO!$B$4:$D$42,3,FALSE)),"")</f>
        <v/>
      </c>
      <c r="AM113" s="354" t="str">
        <f t="shared" si="53"/>
        <v/>
      </c>
      <c r="AN113" s="352" t="str">
        <f t="shared" si="54"/>
        <v/>
      </c>
      <c r="AO113" s="397">
        <f t="shared" si="49"/>
        <v>0</v>
      </c>
      <c r="AP113" s="397">
        <f t="shared" si="44"/>
        <v>0</v>
      </c>
      <c r="AQ113" s="381" t="str">
        <f t="shared" si="55"/>
        <v>Not answered</v>
      </c>
      <c r="AR113" s="397">
        <f t="shared" si="45"/>
        <v>0</v>
      </c>
      <c r="AS113" s="397">
        <f t="shared" si="46"/>
        <v>0</v>
      </c>
      <c r="AT113" s="397">
        <f t="shared" si="56"/>
        <v>0</v>
      </c>
      <c r="AU113" s="358">
        <v>0</v>
      </c>
      <c r="AV113" s="397">
        <f t="shared" si="57"/>
        <v>0</v>
      </c>
      <c r="AW113" s="397">
        <f t="shared" si="47"/>
        <v>0</v>
      </c>
      <c r="AX113" s="356">
        <f t="shared" si="58"/>
        <v>0</v>
      </c>
    </row>
    <row r="114" spans="1:50" x14ac:dyDescent="0.25">
      <c r="A114" s="277">
        <v>101</v>
      </c>
      <c r="B114" s="138"/>
      <c r="C114" s="133"/>
      <c r="D114" s="133"/>
      <c r="E114" s="134"/>
      <c r="F114" s="388"/>
      <c r="G114" s="388"/>
      <c r="H114" s="133"/>
      <c r="I114" s="455">
        <v>0</v>
      </c>
      <c r="J114" s="133"/>
      <c r="K114" s="133"/>
      <c r="L114" s="133"/>
      <c r="M114" s="451"/>
      <c r="N114" s="361">
        <v>0</v>
      </c>
      <c r="O114" s="137">
        <v>0</v>
      </c>
      <c r="P114" s="137">
        <v>0</v>
      </c>
      <c r="Q114" s="137">
        <v>0</v>
      </c>
      <c r="R114" s="146">
        <f t="shared" si="40"/>
        <v>0</v>
      </c>
      <c r="S114" s="132">
        <v>0</v>
      </c>
      <c r="T114" s="155"/>
      <c r="U114" s="379"/>
      <c r="V114" s="380"/>
      <c r="W114" s="135"/>
      <c r="X114" s="310">
        <f>IF(T114="",0,VLOOKUP(T114,'Overview - Financial Statement'!$A$38:$B$52,2,FALSE))</f>
        <v>0</v>
      </c>
      <c r="Y114" s="246">
        <f t="shared" si="41"/>
        <v>0</v>
      </c>
      <c r="AA114" s="222">
        <f t="shared" si="48"/>
        <v>0</v>
      </c>
      <c r="AC114" s="340"/>
      <c r="AD114" s="354" t="s">
        <v>36</v>
      </c>
      <c r="AE114" s="352"/>
      <c r="AF114" s="381" t="str">
        <f t="shared" si="50"/>
        <v/>
      </c>
      <c r="AG114" s="355" t="str">
        <f t="shared" si="42"/>
        <v/>
      </c>
      <c r="AH114" s="381" t="str">
        <f t="shared" si="43"/>
        <v/>
      </c>
      <c r="AI114" s="353" t="str">
        <f t="shared" si="51"/>
        <v/>
      </c>
      <c r="AJ114" s="353" t="str">
        <f>IF(Q114&gt;0,(VLOOKUP(M114,ISO!$B$4:$C$42,2,FALSE)),"")</f>
        <v/>
      </c>
      <c r="AK114" s="353" t="str">
        <f t="shared" si="52"/>
        <v/>
      </c>
      <c r="AL114" s="353" t="str">
        <f>IF(P114&gt;0,(VLOOKUP(M114,ISO!$B$4:$D$42,3,FALSE)),"")</f>
        <v/>
      </c>
      <c r="AM114" s="354" t="str">
        <f t="shared" si="53"/>
        <v/>
      </c>
      <c r="AN114" s="352" t="str">
        <f t="shared" si="54"/>
        <v/>
      </c>
      <c r="AO114" s="397">
        <f t="shared" si="49"/>
        <v>0</v>
      </c>
      <c r="AP114" s="397">
        <f t="shared" si="44"/>
        <v>0</v>
      </c>
      <c r="AQ114" s="381" t="str">
        <f t="shared" si="55"/>
        <v>Not answered</v>
      </c>
      <c r="AR114" s="397">
        <f t="shared" si="45"/>
        <v>0</v>
      </c>
      <c r="AS114" s="397">
        <f t="shared" si="46"/>
        <v>0</v>
      </c>
      <c r="AT114" s="397">
        <f t="shared" si="56"/>
        <v>0</v>
      </c>
      <c r="AU114" s="358">
        <v>0</v>
      </c>
      <c r="AV114" s="397">
        <f t="shared" si="57"/>
        <v>0</v>
      </c>
      <c r="AW114" s="397">
        <f t="shared" si="47"/>
        <v>0</v>
      </c>
      <c r="AX114" s="356">
        <f t="shared" si="58"/>
        <v>0</v>
      </c>
    </row>
    <row r="115" spans="1:50" x14ac:dyDescent="0.25">
      <c r="A115" s="277">
        <v>102</v>
      </c>
      <c r="B115" s="138"/>
      <c r="C115" s="133"/>
      <c r="D115" s="133"/>
      <c r="E115" s="134"/>
      <c r="F115" s="388"/>
      <c r="G115" s="388"/>
      <c r="H115" s="133"/>
      <c r="I115" s="455">
        <v>0</v>
      </c>
      <c r="J115" s="133"/>
      <c r="K115" s="133"/>
      <c r="L115" s="133"/>
      <c r="M115" s="451"/>
      <c r="N115" s="361">
        <v>0</v>
      </c>
      <c r="O115" s="137">
        <v>0</v>
      </c>
      <c r="P115" s="137">
        <v>0</v>
      </c>
      <c r="Q115" s="137">
        <v>0</v>
      </c>
      <c r="R115" s="146">
        <f t="shared" si="40"/>
        <v>0</v>
      </c>
      <c r="S115" s="132">
        <v>0</v>
      </c>
      <c r="T115" s="155"/>
      <c r="U115" s="379"/>
      <c r="V115" s="380"/>
      <c r="W115" s="135"/>
      <c r="X115" s="310">
        <f>IF(T115="",0,VLOOKUP(T115,'Overview - Financial Statement'!$A$38:$B$52,2,FALSE))</f>
        <v>0</v>
      </c>
      <c r="Y115" s="246">
        <f t="shared" si="41"/>
        <v>0</v>
      </c>
      <c r="AA115" s="222">
        <f t="shared" si="48"/>
        <v>0</v>
      </c>
      <c r="AC115" s="340"/>
      <c r="AD115" s="354" t="s">
        <v>36</v>
      </c>
      <c r="AE115" s="352"/>
      <c r="AF115" s="381" t="str">
        <f t="shared" si="50"/>
        <v/>
      </c>
      <c r="AG115" s="355" t="str">
        <f t="shared" si="42"/>
        <v/>
      </c>
      <c r="AH115" s="381" t="str">
        <f t="shared" si="43"/>
        <v/>
      </c>
      <c r="AI115" s="353" t="str">
        <f t="shared" si="51"/>
        <v/>
      </c>
      <c r="AJ115" s="353" t="str">
        <f>IF(Q115&gt;0,(VLOOKUP(M115,ISO!$B$4:$C$42,2,FALSE)),"")</f>
        <v/>
      </c>
      <c r="AK115" s="353" t="str">
        <f t="shared" si="52"/>
        <v/>
      </c>
      <c r="AL115" s="353" t="str">
        <f>IF(P115&gt;0,(VLOOKUP(M115,ISO!$B$4:$D$42,3,FALSE)),"")</f>
        <v/>
      </c>
      <c r="AM115" s="354" t="str">
        <f t="shared" si="53"/>
        <v/>
      </c>
      <c r="AN115" s="352" t="str">
        <f t="shared" si="54"/>
        <v/>
      </c>
      <c r="AO115" s="397">
        <f t="shared" si="49"/>
        <v>0</v>
      </c>
      <c r="AP115" s="397">
        <f t="shared" si="44"/>
        <v>0</v>
      </c>
      <c r="AQ115" s="381" t="str">
        <f t="shared" si="55"/>
        <v>Not answered</v>
      </c>
      <c r="AR115" s="397">
        <f t="shared" si="45"/>
        <v>0</v>
      </c>
      <c r="AS115" s="397">
        <f t="shared" si="46"/>
        <v>0</v>
      </c>
      <c r="AT115" s="397">
        <f t="shared" si="56"/>
        <v>0</v>
      </c>
      <c r="AU115" s="358">
        <v>0</v>
      </c>
      <c r="AV115" s="397">
        <f t="shared" si="57"/>
        <v>0</v>
      </c>
      <c r="AW115" s="397">
        <f t="shared" si="47"/>
        <v>0</v>
      </c>
      <c r="AX115" s="356">
        <f t="shared" si="58"/>
        <v>0</v>
      </c>
    </row>
    <row r="116" spans="1:50" x14ac:dyDescent="0.25">
      <c r="A116" s="277">
        <v>103</v>
      </c>
      <c r="B116" s="138"/>
      <c r="C116" s="133"/>
      <c r="D116" s="133"/>
      <c r="E116" s="134"/>
      <c r="F116" s="388"/>
      <c r="G116" s="388"/>
      <c r="H116" s="133"/>
      <c r="I116" s="455">
        <v>0</v>
      </c>
      <c r="J116" s="133"/>
      <c r="K116" s="133"/>
      <c r="L116" s="133"/>
      <c r="M116" s="451"/>
      <c r="N116" s="361">
        <v>0</v>
      </c>
      <c r="O116" s="137">
        <v>0</v>
      </c>
      <c r="P116" s="137">
        <v>0</v>
      </c>
      <c r="Q116" s="137">
        <v>0</v>
      </c>
      <c r="R116" s="146">
        <f t="shared" si="40"/>
        <v>0</v>
      </c>
      <c r="S116" s="132">
        <v>0</v>
      </c>
      <c r="T116" s="155"/>
      <c r="U116" s="379"/>
      <c r="V116" s="380"/>
      <c r="W116" s="135"/>
      <c r="X116" s="310">
        <f>IF(T116="",0,VLOOKUP(T116,'Overview - Financial Statement'!$A$38:$B$52,2,FALSE))</f>
        <v>0</v>
      </c>
      <c r="Y116" s="246">
        <f t="shared" si="41"/>
        <v>0</v>
      </c>
      <c r="AA116" s="222">
        <f t="shared" ref="AA116:AA147" si="59">IF(V116="YES",Y116,0)</f>
        <v>0</v>
      </c>
      <c r="AC116" s="340"/>
      <c r="AD116" s="354" t="s">
        <v>36</v>
      </c>
      <c r="AE116" s="352"/>
      <c r="AF116" s="381" t="str">
        <f t="shared" si="50"/>
        <v/>
      </c>
      <c r="AG116" s="355" t="str">
        <f t="shared" si="42"/>
        <v/>
      </c>
      <c r="AH116" s="381" t="str">
        <f t="shared" si="43"/>
        <v/>
      </c>
      <c r="AI116" s="353" t="str">
        <f t="shared" si="51"/>
        <v/>
      </c>
      <c r="AJ116" s="353" t="str">
        <f>IF(Q116&gt;0,(VLOOKUP(M116,ISO!$B$4:$C$42,2,FALSE)),"")</f>
        <v/>
      </c>
      <c r="AK116" s="353" t="str">
        <f t="shared" si="52"/>
        <v/>
      </c>
      <c r="AL116" s="353" t="str">
        <f>IF(P116&gt;0,(VLOOKUP(M116,ISO!$B$4:$D$42,3,FALSE)),"")</f>
        <v/>
      </c>
      <c r="AM116" s="354" t="str">
        <f t="shared" si="53"/>
        <v/>
      </c>
      <c r="AN116" s="352" t="str">
        <f t="shared" si="54"/>
        <v/>
      </c>
      <c r="AO116" s="397">
        <f t="shared" si="49"/>
        <v>0</v>
      </c>
      <c r="AP116" s="397">
        <f t="shared" si="44"/>
        <v>0</v>
      </c>
      <c r="AQ116" s="381" t="str">
        <f t="shared" si="55"/>
        <v>Not answered</v>
      </c>
      <c r="AR116" s="397">
        <f t="shared" si="45"/>
        <v>0</v>
      </c>
      <c r="AS116" s="397">
        <f t="shared" si="46"/>
        <v>0</v>
      </c>
      <c r="AT116" s="397">
        <f t="shared" si="56"/>
        <v>0</v>
      </c>
      <c r="AU116" s="358">
        <v>0</v>
      </c>
      <c r="AV116" s="397">
        <f t="shared" si="57"/>
        <v>0</v>
      </c>
      <c r="AW116" s="397">
        <f t="shared" si="47"/>
        <v>0</v>
      </c>
      <c r="AX116" s="356">
        <f t="shared" si="58"/>
        <v>0</v>
      </c>
    </row>
    <row r="117" spans="1:50" x14ac:dyDescent="0.25">
      <c r="A117" s="277">
        <v>104</v>
      </c>
      <c r="B117" s="138"/>
      <c r="C117" s="133"/>
      <c r="D117" s="133"/>
      <c r="E117" s="134"/>
      <c r="F117" s="388"/>
      <c r="G117" s="388"/>
      <c r="H117" s="133"/>
      <c r="I117" s="455">
        <v>0</v>
      </c>
      <c r="J117" s="133"/>
      <c r="K117" s="133"/>
      <c r="L117" s="133"/>
      <c r="M117" s="451"/>
      <c r="N117" s="361">
        <v>0</v>
      </c>
      <c r="O117" s="137">
        <v>0</v>
      </c>
      <c r="P117" s="137">
        <v>0</v>
      </c>
      <c r="Q117" s="137">
        <v>0</v>
      </c>
      <c r="R117" s="146">
        <f t="shared" si="40"/>
        <v>0</v>
      </c>
      <c r="S117" s="132">
        <v>0</v>
      </c>
      <c r="T117" s="155"/>
      <c r="U117" s="379"/>
      <c r="V117" s="380"/>
      <c r="W117" s="135"/>
      <c r="X117" s="310">
        <f>IF(T117="",0,VLOOKUP(T117,'Overview - Financial Statement'!$A$38:$B$52,2,FALSE))</f>
        <v>0</v>
      </c>
      <c r="Y117" s="246">
        <f t="shared" si="41"/>
        <v>0</v>
      </c>
      <c r="AA117" s="222">
        <f t="shared" si="59"/>
        <v>0</v>
      </c>
      <c r="AC117" s="340"/>
      <c r="AD117" s="354" t="s">
        <v>36</v>
      </c>
      <c r="AE117" s="352"/>
      <c r="AF117" s="381" t="str">
        <f t="shared" si="50"/>
        <v/>
      </c>
      <c r="AG117" s="355" t="str">
        <f t="shared" si="42"/>
        <v/>
      </c>
      <c r="AH117" s="381" t="str">
        <f t="shared" si="43"/>
        <v/>
      </c>
      <c r="AI117" s="353" t="str">
        <f t="shared" si="51"/>
        <v/>
      </c>
      <c r="AJ117" s="353" t="str">
        <f>IF(Q117&gt;0,(VLOOKUP(M117,ISO!$B$4:$C$42,2,FALSE)),"")</f>
        <v/>
      </c>
      <c r="AK117" s="353" t="str">
        <f t="shared" si="52"/>
        <v/>
      </c>
      <c r="AL117" s="353" t="str">
        <f>IF(P117&gt;0,(VLOOKUP(M117,ISO!$B$4:$D$42,3,FALSE)),"")</f>
        <v/>
      </c>
      <c r="AM117" s="354" t="str">
        <f t="shared" si="53"/>
        <v/>
      </c>
      <c r="AN117" s="352" t="str">
        <f t="shared" si="54"/>
        <v/>
      </c>
      <c r="AO117" s="397">
        <f t="shared" si="49"/>
        <v>0</v>
      </c>
      <c r="AP117" s="397">
        <f t="shared" si="44"/>
        <v>0</v>
      </c>
      <c r="AQ117" s="381" t="str">
        <f t="shared" si="55"/>
        <v>Not answered</v>
      </c>
      <c r="AR117" s="397">
        <f t="shared" si="45"/>
        <v>0</v>
      </c>
      <c r="AS117" s="397">
        <f t="shared" si="46"/>
        <v>0</v>
      </c>
      <c r="AT117" s="397">
        <f t="shared" si="56"/>
        <v>0</v>
      </c>
      <c r="AU117" s="358">
        <v>0</v>
      </c>
      <c r="AV117" s="397">
        <f t="shared" si="57"/>
        <v>0</v>
      </c>
      <c r="AW117" s="397">
        <f t="shared" si="47"/>
        <v>0</v>
      </c>
      <c r="AX117" s="356">
        <f t="shared" si="58"/>
        <v>0</v>
      </c>
    </row>
    <row r="118" spans="1:50" x14ac:dyDescent="0.25">
      <c r="A118" s="277">
        <v>105</v>
      </c>
      <c r="B118" s="138"/>
      <c r="C118" s="133"/>
      <c r="D118" s="133"/>
      <c r="E118" s="134"/>
      <c r="F118" s="388"/>
      <c r="G118" s="388"/>
      <c r="H118" s="133"/>
      <c r="I118" s="455">
        <v>0</v>
      </c>
      <c r="J118" s="133"/>
      <c r="K118" s="133"/>
      <c r="L118" s="133"/>
      <c r="M118" s="451"/>
      <c r="N118" s="361">
        <v>0</v>
      </c>
      <c r="O118" s="137">
        <v>0</v>
      </c>
      <c r="P118" s="137">
        <v>0</v>
      </c>
      <c r="Q118" s="137">
        <v>0</v>
      </c>
      <c r="R118" s="146">
        <f t="shared" si="40"/>
        <v>0</v>
      </c>
      <c r="S118" s="132">
        <v>0</v>
      </c>
      <c r="T118" s="155"/>
      <c r="U118" s="379"/>
      <c r="V118" s="380"/>
      <c r="W118" s="135"/>
      <c r="X118" s="310">
        <f>IF(T118="",0,VLOOKUP(T118,'Overview - Financial Statement'!$A$38:$B$52,2,FALSE))</f>
        <v>0</v>
      </c>
      <c r="Y118" s="246">
        <f t="shared" si="41"/>
        <v>0</v>
      </c>
      <c r="AA118" s="222">
        <f t="shared" si="59"/>
        <v>0</v>
      </c>
      <c r="AC118" s="340"/>
      <c r="AD118" s="354" t="s">
        <v>36</v>
      </c>
      <c r="AE118" s="352"/>
      <c r="AF118" s="381" t="str">
        <f t="shared" si="50"/>
        <v/>
      </c>
      <c r="AG118" s="355" t="str">
        <f t="shared" si="42"/>
        <v/>
      </c>
      <c r="AH118" s="381" t="str">
        <f t="shared" si="43"/>
        <v/>
      </c>
      <c r="AI118" s="353" t="str">
        <f t="shared" si="51"/>
        <v/>
      </c>
      <c r="AJ118" s="353" t="str">
        <f>IF(Q118&gt;0,(VLOOKUP(M118,ISO!$B$4:$C$42,2,FALSE)),"")</f>
        <v/>
      </c>
      <c r="AK118" s="353" t="str">
        <f t="shared" si="52"/>
        <v/>
      </c>
      <c r="AL118" s="353" t="str">
        <f>IF(P118&gt;0,(VLOOKUP(M118,ISO!$B$4:$D$42,3,FALSE)),"")</f>
        <v/>
      </c>
      <c r="AM118" s="354" t="str">
        <f t="shared" si="53"/>
        <v/>
      </c>
      <c r="AN118" s="352" t="str">
        <f t="shared" si="54"/>
        <v/>
      </c>
      <c r="AO118" s="397">
        <f t="shared" si="49"/>
        <v>0</v>
      </c>
      <c r="AP118" s="397">
        <f t="shared" si="44"/>
        <v>0</v>
      </c>
      <c r="AQ118" s="381" t="str">
        <f t="shared" si="55"/>
        <v>Not answered</v>
      </c>
      <c r="AR118" s="397">
        <f t="shared" si="45"/>
        <v>0</v>
      </c>
      <c r="AS118" s="397">
        <f t="shared" si="46"/>
        <v>0</v>
      </c>
      <c r="AT118" s="397">
        <f t="shared" si="56"/>
        <v>0</v>
      </c>
      <c r="AU118" s="358">
        <v>0</v>
      </c>
      <c r="AV118" s="397">
        <f t="shared" si="57"/>
        <v>0</v>
      </c>
      <c r="AW118" s="397">
        <f t="shared" si="47"/>
        <v>0</v>
      </c>
      <c r="AX118" s="356">
        <f t="shared" si="58"/>
        <v>0</v>
      </c>
    </row>
    <row r="119" spans="1:50" x14ac:dyDescent="0.25">
      <c r="A119" s="277">
        <v>106</v>
      </c>
      <c r="B119" s="138"/>
      <c r="C119" s="133"/>
      <c r="D119" s="133"/>
      <c r="E119" s="134"/>
      <c r="F119" s="388"/>
      <c r="G119" s="388"/>
      <c r="H119" s="133"/>
      <c r="I119" s="455">
        <v>0</v>
      </c>
      <c r="J119" s="133"/>
      <c r="K119" s="133"/>
      <c r="L119" s="133"/>
      <c r="M119" s="451"/>
      <c r="N119" s="361">
        <v>0</v>
      </c>
      <c r="O119" s="137">
        <v>0</v>
      </c>
      <c r="P119" s="137">
        <v>0</v>
      </c>
      <c r="Q119" s="137">
        <v>0</v>
      </c>
      <c r="R119" s="146">
        <f t="shared" si="40"/>
        <v>0</v>
      </c>
      <c r="S119" s="132">
        <v>0</v>
      </c>
      <c r="T119" s="155"/>
      <c r="U119" s="379"/>
      <c r="V119" s="380"/>
      <c r="W119" s="135"/>
      <c r="X119" s="310">
        <f>IF(T119="",0,VLOOKUP(T119,'Overview - Financial Statement'!$A$38:$B$52,2,FALSE))</f>
        <v>0</v>
      </c>
      <c r="Y119" s="246">
        <f t="shared" si="41"/>
        <v>0</v>
      </c>
      <c r="AA119" s="222">
        <f t="shared" si="59"/>
        <v>0</v>
      </c>
      <c r="AC119" s="340"/>
      <c r="AD119" s="354" t="s">
        <v>36</v>
      </c>
      <c r="AE119" s="352"/>
      <c r="AF119" s="381" t="str">
        <f t="shared" si="50"/>
        <v/>
      </c>
      <c r="AG119" s="355" t="str">
        <f t="shared" si="42"/>
        <v/>
      </c>
      <c r="AH119" s="381" t="str">
        <f t="shared" si="43"/>
        <v/>
      </c>
      <c r="AI119" s="353" t="str">
        <f t="shared" si="51"/>
        <v/>
      </c>
      <c r="AJ119" s="353" t="str">
        <f>IF(Q119&gt;0,(VLOOKUP(M119,ISO!$B$4:$C$42,2,FALSE)),"")</f>
        <v/>
      </c>
      <c r="AK119" s="353" t="str">
        <f t="shared" si="52"/>
        <v/>
      </c>
      <c r="AL119" s="353" t="str">
        <f>IF(P119&gt;0,(VLOOKUP(M119,ISO!$B$4:$D$42,3,FALSE)),"")</f>
        <v/>
      </c>
      <c r="AM119" s="354" t="str">
        <f t="shared" si="53"/>
        <v/>
      </c>
      <c r="AN119" s="352" t="str">
        <f t="shared" si="54"/>
        <v/>
      </c>
      <c r="AO119" s="397">
        <f t="shared" si="49"/>
        <v>0</v>
      </c>
      <c r="AP119" s="397">
        <f t="shared" si="44"/>
        <v>0</v>
      </c>
      <c r="AQ119" s="381" t="str">
        <f t="shared" si="55"/>
        <v>Not answered</v>
      </c>
      <c r="AR119" s="397">
        <f t="shared" si="45"/>
        <v>0</v>
      </c>
      <c r="AS119" s="397">
        <f t="shared" si="46"/>
        <v>0</v>
      </c>
      <c r="AT119" s="397">
        <f t="shared" si="56"/>
        <v>0</v>
      </c>
      <c r="AU119" s="358">
        <v>0</v>
      </c>
      <c r="AV119" s="397">
        <f t="shared" si="57"/>
        <v>0</v>
      </c>
      <c r="AW119" s="397">
        <f t="shared" si="47"/>
        <v>0</v>
      </c>
      <c r="AX119" s="356">
        <f t="shared" si="58"/>
        <v>0</v>
      </c>
    </row>
    <row r="120" spans="1:50" x14ac:dyDescent="0.25">
      <c r="A120" s="277">
        <v>107</v>
      </c>
      <c r="B120" s="138"/>
      <c r="C120" s="133"/>
      <c r="D120" s="133"/>
      <c r="E120" s="134"/>
      <c r="F120" s="388"/>
      <c r="G120" s="388"/>
      <c r="H120" s="133"/>
      <c r="I120" s="455">
        <v>0</v>
      </c>
      <c r="J120" s="133"/>
      <c r="K120" s="133"/>
      <c r="L120" s="133"/>
      <c r="M120" s="451"/>
      <c r="N120" s="361">
        <v>0</v>
      </c>
      <c r="O120" s="137">
        <v>0</v>
      </c>
      <c r="P120" s="137">
        <v>0</v>
      </c>
      <c r="Q120" s="137">
        <v>0</v>
      </c>
      <c r="R120" s="146">
        <f t="shared" si="40"/>
        <v>0</v>
      </c>
      <c r="S120" s="132">
        <v>0</v>
      </c>
      <c r="T120" s="155"/>
      <c r="U120" s="379"/>
      <c r="V120" s="380"/>
      <c r="W120" s="135"/>
      <c r="X120" s="310">
        <f>IF(T120="",0,VLOOKUP(T120,'Overview - Financial Statement'!$A$38:$B$52,2,FALSE))</f>
        <v>0</v>
      </c>
      <c r="Y120" s="246">
        <f t="shared" si="41"/>
        <v>0</v>
      </c>
      <c r="AA120" s="222">
        <f t="shared" si="59"/>
        <v>0</v>
      </c>
      <c r="AC120" s="340"/>
      <c r="AD120" s="354" t="s">
        <v>36</v>
      </c>
      <c r="AE120" s="352"/>
      <c r="AF120" s="381" t="str">
        <f t="shared" si="50"/>
        <v/>
      </c>
      <c r="AG120" s="355" t="str">
        <f t="shared" si="42"/>
        <v/>
      </c>
      <c r="AH120" s="381" t="str">
        <f t="shared" si="43"/>
        <v/>
      </c>
      <c r="AI120" s="353" t="str">
        <f t="shared" si="51"/>
        <v/>
      </c>
      <c r="AJ120" s="353" t="str">
        <f>IF(Q120&gt;0,(VLOOKUP(M120,ISO!$B$4:$C$42,2,FALSE)),"")</f>
        <v/>
      </c>
      <c r="AK120" s="353" t="str">
        <f t="shared" si="52"/>
        <v/>
      </c>
      <c r="AL120" s="353" t="str">
        <f>IF(P120&gt;0,(VLOOKUP(M120,ISO!$B$4:$D$42,3,FALSE)),"")</f>
        <v/>
      </c>
      <c r="AM120" s="354" t="str">
        <f t="shared" si="53"/>
        <v/>
      </c>
      <c r="AN120" s="352" t="str">
        <f t="shared" si="54"/>
        <v/>
      </c>
      <c r="AO120" s="397">
        <f t="shared" si="49"/>
        <v>0</v>
      </c>
      <c r="AP120" s="397">
        <f t="shared" si="44"/>
        <v>0</v>
      </c>
      <c r="AQ120" s="381" t="str">
        <f t="shared" si="55"/>
        <v>Not answered</v>
      </c>
      <c r="AR120" s="397">
        <f t="shared" si="45"/>
        <v>0</v>
      </c>
      <c r="AS120" s="397">
        <f t="shared" si="46"/>
        <v>0</v>
      </c>
      <c r="AT120" s="397">
        <f t="shared" si="56"/>
        <v>0</v>
      </c>
      <c r="AU120" s="358">
        <v>0</v>
      </c>
      <c r="AV120" s="397">
        <f t="shared" si="57"/>
        <v>0</v>
      </c>
      <c r="AW120" s="397">
        <f t="shared" si="47"/>
        <v>0</v>
      </c>
      <c r="AX120" s="356">
        <f t="shared" si="58"/>
        <v>0</v>
      </c>
    </row>
    <row r="121" spans="1:50" x14ac:dyDescent="0.25">
      <c r="A121" s="277">
        <v>108</v>
      </c>
      <c r="B121" s="138"/>
      <c r="C121" s="133"/>
      <c r="D121" s="133"/>
      <c r="E121" s="134"/>
      <c r="F121" s="388"/>
      <c r="G121" s="388"/>
      <c r="H121" s="133"/>
      <c r="I121" s="455">
        <v>0</v>
      </c>
      <c r="J121" s="133"/>
      <c r="K121" s="133"/>
      <c r="L121" s="133"/>
      <c r="M121" s="451"/>
      <c r="N121" s="361">
        <v>0</v>
      </c>
      <c r="O121" s="137">
        <v>0</v>
      </c>
      <c r="P121" s="137">
        <v>0</v>
      </c>
      <c r="Q121" s="137">
        <v>0</v>
      </c>
      <c r="R121" s="146">
        <f t="shared" si="40"/>
        <v>0</v>
      </c>
      <c r="S121" s="132">
        <v>0</v>
      </c>
      <c r="T121" s="155"/>
      <c r="U121" s="379"/>
      <c r="V121" s="380"/>
      <c r="W121" s="135"/>
      <c r="X121" s="310">
        <f>IF(T121="",0,VLOOKUP(T121,'Overview - Financial Statement'!$A$38:$B$52,2,FALSE))</f>
        <v>0</v>
      </c>
      <c r="Y121" s="246">
        <f t="shared" si="41"/>
        <v>0</v>
      </c>
      <c r="AA121" s="222">
        <f t="shared" si="59"/>
        <v>0</v>
      </c>
      <c r="AC121" s="340"/>
      <c r="AD121" s="354" t="s">
        <v>36</v>
      </c>
      <c r="AE121" s="352"/>
      <c r="AF121" s="381" t="str">
        <f t="shared" si="50"/>
        <v/>
      </c>
      <c r="AG121" s="355" t="str">
        <f t="shared" si="42"/>
        <v/>
      </c>
      <c r="AH121" s="381" t="str">
        <f t="shared" si="43"/>
        <v/>
      </c>
      <c r="AI121" s="353" t="str">
        <f t="shared" si="51"/>
        <v/>
      </c>
      <c r="AJ121" s="353" t="str">
        <f>IF(Q121&gt;0,(VLOOKUP(M121,ISO!$B$4:$C$42,2,FALSE)),"")</f>
        <v/>
      </c>
      <c r="AK121" s="353" t="str">
        <f t="shared" si="52"/>
        <v/>
      </c>
      <c r="AL121" s="353" t="str">
        <f>IF(P121&gt;0,(VLOOKUP(M121,ISO!$B$4:$D$42,3,FALSE)),"")</f>
        <v/>
      </c>
      <c r="AM121" s="354" t="str">
        <f t="shared" si="53"/>
        <v/>
      </c>
      <c r="AN121" s="352" t="str">
        <f t="shared" si="54"/>
        <v/>
      </c>
      <c r="AO121" s="397">
        <f t="shared" si="49"/>
        <v>0</v>
      </c>
      <c r="AP121" s="397">
        <f t="shared" si="44"/>
        <v>0</v>
      </c>
      <c r="AQ121" s="381" t="str">
        <f t="shared" si="55"/>
        <v>Not answered</v>
      </c>
      <c r="AR121" s="397">
        <f t="shared" si="45"/>
        <v>0</v>
      </c>
      <c r="AS121" s="397">
        <f t="shared" si="46"/>
        <v>0</v>
      </c>
      <c r="AT121" s="397">
        <f t="shared" si="56"/>
        <v>0</v>
      </c>
      <c r="AU121" s="358">
        <v>0</v>
      </c>
      <c r="AV121" s="397">
        <f t="shared" si="57"/>
        <v>0</v>
      </c>
      <c r="AW121" s="397">
        <f t="shared" si="47"/>
        <v>0</v>
      </c>
      <c r="AX121" s="356">
        <f t="shared" si="58"/>
        <v>0</v>
      </c>
    </row>
    <row r="122" spans="1:50" x14ac:dyDescent="0.25">
      <c r="A122" s="277">
        <v>109</v>
      </c>
      <c r="B122" s="138"/>
      <c r="C122" s="133"/>
      <c r="D122" s="133"/>
      <c r="E122" s="134"/>
      <c r="F122" s="388"/>
      <c r="G122" s="388"/>
      <c r="H122" s="133"/>
      <c r="I122" s="455">
        <v>0</v>
      </c>
      <c r="J122" s="133"/>
      <c r="K122" s="133"/>
      <c r="L122" s="133"/>
      <c r="M122" s="451"/>
      <c r="N122" s="361">
        <v>0</v>
      </c>
      <c r="O122" s="137">
        <v>0</v>
      </c>
      <c r="P122" s="137">
        <v>0</v>
      </c>
      <c r="Q122" s="137">
        <v>0</v>
      </c>
      <c r="R122" s="146">
        <f t="shared" si="40"/>
        <v>0</v>
      </c>
      <c r="S122" s="132">
        <v>0</v>
      </c>
      <c r="T122" s="155"/>
      <c r="U122" s="379"/>
      <c r="V122" s="380"/>
      <c r="W122" s="135"/>
      <c r="X122" s="310">
        <f>IF(T122="",0,VLOOKUP(T122,'Overview - Financial Statement'!$A$38:$B$52,2,FALSE))</f>
        <v>0</v>
      </c>
      <c r="Y122" s="246">
        <f t="shared" si="41"/>
        <v>0</v>
      </c>
      <c r="AA122" s="222">
        <f t="shared" si="59"/>
        <v>0</v>
      </c>
      <c r="AC122" s="340"/>
      <c r="AD122" s="354" t="s">
        <v>36</v>
      </c>
      <c r="AE122" s="352"/>
      <c r="AF122" s="381" t="str">
        <f t="shared" si="50"/>
        <v/>
      </c>
      <c r="AG122" s="355" t="str">
        <f t="shared" si="42"/>
        <v/>
      </c>
      <c r="AH122" s="381" t="str">
        <f t="shared" si="43"/>
        <v/>
      </c>
      <c r="AI122" s="353" t="str">
        <f t="shared" si="51"/>
        <v/>
      </c>
      <c r="AJ122" s="353" t="str">
        <f>IF(Q122&gt;0,(VLOOKUP(M122,ISO!$B$4:$C$42,2,FALSE)),"")</f>
        <v/>
      </c>
      <c r="AK122" s="353" t="str">
        <f t="shared" si="52"/>
        <v/>
      </c>
      <c r="AL122" s="353" t="str">
        <f>IF(P122&gt;0,(VLOOKUP(M122,ISO!$B$4:$D$42,3,FALSE)),"")</f>
        <v/>
      </c>
      <c r="AM122" s="354" t="str">
        <f t="shared" si="53"/>
        <v/>
      </c>
      <c r="AN122" s="352" t="str">
        <f t="shared" si="54"/>
        <v/>
      </c>
      <c r="AO122" s="397">
        <f t="shared" si="49"/>
        <v>0</v>
      </c>
      <c r="AP122" s="397">
        <f t="shared" si="44"/>
        <v>0</v>
      </c>
      <c r="AQ122" s="381" t="str">
        <f t="shared" si="55"/>
        <v>Not answered</v>
      </c>
      <c r="AR122" s="397">
        <f t="shared" si="45"/>
        <v>0</v>
      </c>
      <c r="AS122" s="397">
        <f t="shared" si="46"/>
        <v>0</v>
      </c>
      <c r="AT122" s="397">
        <f t="shared" si="56"/>
        <v>0</v>
      </c>
      <c r="AU122" s="358">
        <v>0</v>
      </c>
      <c r="AV122" s="397">
        <f t="shared" si="57"/>
        <v>0</v>
      </c>
      <c r="AW122" s="397">
        <f t="shared" si="47"/>
        <v>0</v>
      </c>
      <c r="AX122" s="356">
        <f t="shared" si="58"/>
        <v>0</v>
      </c>
    </row>
    <row r="123" spans="1:50" x14ac:dyDescent="0.25">
      <c r="A123" s="277">
        <v>110</v>
      </c>
      <c r="B123" s="138"/>
      <c r="C123" s="133"/>
      <c r="D123" s="133"/>
      <c r="E123" s="134"/>
      <c r="F123" s="388"/>
      <c r="G123" s="388"/>
      <c r="H123" s="133"/>
      <c r="I123" s="455">
        <v>0</v>
      </c>
      <c r="J123" s="133"/>
      <c r="K123" s="133"/>
      <c r="L123" s="133"/>
      <c r="M123" s="451"/>
      <c r="N123" s="361">
        <v>0</v>
      </c>
      <c r="O123" s="137">
        <v>0</v>
      </c>
      <c r="P123" s="137">
        <v>0</v>
      </c>
      <c r="Q123" s="137">
        <v>0</v>
      </c>
      <c r="R123" s="146">
        <f t="shared" si="40"/>
        <v>0</v>
      </c>
      <c r="S123" s="132">
        <v>0</v>
      </c>
      <c r="T123" s="155"/>
      <c r="U123" s="379"/>
      <c r="V123" s="380"/>
      <c r="W123" s="135"/>
      <c r="X123" s="310">
        <f>IF(T123="",0,VLOOKUP(T123,'Overview - Financial Statement'!$A$38:$B$52,2,FALSE))</f>
        <v>0</v>
      </c>
      <c r="Y123" s="246">
        <f t="shared" si="41"/>
        <v>0</v>
      </c>
      <c r="AA123" s="222">
        <f t="shared" si="59"/>
        <v>0</v>
      </c>
      <c r="AC123" s="340"/>
      <c r="AD123" s="354" t="s">
        <v>36</v>
      </c>
      <c r="AE123" s="352"/>
      <c r="AF123" s="381" t="str">
        <f t="shared" si="50"/>
        <v/>
      </c>
      <c r="AG123" s="355" t="str">
        <f t="shared" si="42"/>
        <v/>
      </c>
      <c r="AH123" s="381" t="str">
        <f t="shared" si="43"/>
        <v/>
      </c>
      <c r="AI123" s="353" t="str">
        <f t="shared" si="51"/>
        <v/>
      </c>
      <c r="AJ123" s="353" t="str">
        <f>IF(Q123&gt;0,(VLOOKUP(M123,ISO!$B$4:$C$42,2,FALSE)),"")</f>
        <v/>
      </c>
      <c r="AK123" s="353" t="str">
        <f t="shared" si="52"/>
        <v/>
      </c>
      <c r="AL123" s="353" t="str">
        <f>IF(P123&gt;0,(VLOOKUP(M123,ISO!$B$4:$D$42,3,FALSE)),"")</f>
        <v/>
      </c>
      <c r="AM123" s="354" t="str">
        <f t="shared" si="53"/>
        <v/>
      </c>
      <c r="AN123" s="352" t="str">
        <f t="shared" si="54"/>
        <v/>
      </c>
      <c r="AO123" s="397">
        <f t="shared" si="49"/>
        <v>0</v>
      </c>
      <c r="AP123" s="397">
        <f t="shared" si="44"/>
        <v>0</v>
      </c>
      <c r="AQ123" s="381" t="str">
        <f t="shared" si="55"/>
        <v>Not answered</v>
      </c>
      <c r="AR123" s="397">
        <f t="shared" si="45"/>
        <v>0</v>
      </c>
      <c r="AS123" s="397">
        <f t="shared" si="46"/>
        <v>0</v>
      </c>
      <c r="AT123" s="397">
        <f t="shared" si="56"/>
        <v>0</v>
      </c>
      <c r="AU123" s="358">
        <v>0</v>
      </c>
      <c r="AV123" s="397">
        <f t="shared" si="57"/>
        <v>0</v>
      </c>
      <c r="AW123" s="397">
        <f t="shared" si="47"/>
        <v>0</v>
      </c>
      <c r="AX123" s="356">
        <f t="shared" si="58"/>
        <v>0</v>
      </c>
    </row>
    <row r="124" spans="1:50" x14ac:dyDescent="0.25">
      <c r="A124" s="277">
        <v>111</v>
      </c>
      <c r="B124" s="138"/>
      <c r="C124" s="133"/>
      <c r="D124" s="133"/>
      <c r="E124" s="134"/>
      <c r="F124" s="388"/>
      <c r="G124" s="388"/>
      <c r="H124" s="133"/>
      <c r="I124" s="455">
        <v>0</v>
      </c>
      <c r="J124" s="133"/>
      <c r="K124" s="133"/>
      <c r="L124" s="133"/>
      <c r="M124" s="451"/>
      <c r="N124" s="361">
        <v>0</v>
      </c>
      <c r="O124" s="137">
        <v>0</v>
      </c>
      <c r="P124" s="137">
        <v>0</v>
      </c>
      <c r="Q124" s="137">
        <v>0</v>
      </c>
      <c r="R124" s="146">
        <f t="shared" si="40"/>
        <v>0</v>
      </c>
      <c r="S124" s="132">
        <v>0</v>
      </c>
      <c r="T124" s="155"/>
      <c r="U124" s="379"/>
      <c r="V124" s="380"/>
      <c r="W124" s="135"/>
      <c r="X124" s="310">
        <f>IF(T124="",0,VLOOKUP(T124,'Overview - Financial Statement'!$A$38:$B$52,2,FALSE))</f>
        <v>0</v>
      </c>
      <c r="Y124" s="246">
        <f t="shared" si="41"/>
        <v>0</v>
      </c>
      <c r="AA124" s="222">
        <f t="shared" si="59"/>
        <v>0</v>
      </c>
      <c r="AC124" s="340"/>
      <c r="AD124" s="354" t="s">
        <v>36</v>
      </c>
      <c r="AE124" s="352"/>
      <c r="AF124" s="381" t="str">
        <f t="shared" si="50"/>
        <v/>
      </c>
      <c r="AG124" s="355" t="str">
        <f t="shared" si="42"/>
        <v/>
      </c>
      <c r="AH124" s="381" t="str">
        <f t="shared" si="43"/>
        <v/>
      </c>
      <c r="AI124" s="353" t="str">
        <f t="shared" si="51"/>
        <v/>
      </c>
      <c r="AJ124" s="353" t="str">
        <f>IF(Q124&gt;0,(VLOOKUP(M124,ISO!$B$4:$C$42,2,FALSE)),"")</f>
        <v/>
      </c>
      <c r="AK124" s="353" t="str">
        <f t="shared" si="52"/>
        <v/>
      </c>
      <c r="AL124" s="353" t="str">
        <f>IF(P124&gt;0,(VLOOKUP(M124,ISO!$B$4:$D$42,3,FALSE)),"")</f>
        <v/>
      </c>
      <c r="AM124" s="354" t="str">
        <f t="shared" si="53"/>
        <v/>
      </c>
      <c r="AN124" s="352" t="str">
        <f t="shared" si="54"/>
        <v/>
      </c>
      <c r="AO124" s="397">
        <f t="shared" si="49"/>
        <v>0</v>
      </c>
      <c r="AP124" s="397">
        <f t="shared" si="44"/>
        <v>0</v>
      </c>
      <c r="AQ124" s="381" t="str">
        <f t="shared" si="55"/>
        <v>Not answered</v>
      </c>
      <c r="AR124" s="397">
        <f t="shared" si="45"/>
        <v>0</v>
      </c>
      <c r="AS124" s="397">
        <f t="shared" si="46"/>
        <v>0</v>
      </c>
      <c r="AT124" s="397">
        <f t="shared" si="56"/>
        <v>0</v>
      </c>
      <c r="AU124" s="358">
        <v>0</v>
      </c>
      <c r="AV124" s="397">
        <f t="shared" si="57"/>
        <v>0</v>
      </c>
      <c r="AW124" s="397">
        <f t="shared" si="47"/>
        <v>0</v>
      </c>
      <c r="AX124" s="356">
        <f t="shared" si="58"/>
        <v>0</v>
      </c>
    </row>
    <row r="125" spans="1:50" x14ac:dyDescent="0.25">
      <c r="A125" s="277">
        <v>112</v>
      </c>
      <c r="B125" s="138"/>
      <c r="C125" s="133"/>
      <c r="D125" s="133"/>
      <c r="E125" s="134"/>
      <c r="F125" s="388"/>
      <c r="G125" s="388"/>
      <c r="H125" s="133"/>
      <c r="I125" s="455">
        <v>0</v>
      </c>
      <c r="J125" s="133"/>
      <c r="K125" s="133"/>
      <c r="L125" s="133"/>
      <c r="M125" s="451"/>
      <c r="N125" s="361">
        <v>0</v>
      </c>
      <c r="O125" s="137">
        <v>0</v>
      </c>
      <c r="P125" s="137">
        <v>0</v>
      </c>
      <c r="Q125" s="137">
        <v>0</v>
      </c>
      <c r="R125" s="146">
        <f t="shared" si="40"/>
        <v>0</v>
      </c>
      <c r="S125" s="132">
        <v>0</v>
      </c>
      <c r="T125" s="155"/>
      <c r="U125" s="379"/>
      <c r="V125" s="380"/>
      <c r="W125" s="135"/>
      <c r="X125" s="310">
        <f>IF(T125="",0,VLOOKUP(T125,'Overview - Financial Statement'!$A$38:$B$52,2,FALSE))</f>
        <v>0</v>
      </c>
      <c r="Y125" s="246">
        <f t="shared" si="41"/>
        <v>0</v>
      </c>
      <c r="AA125" s="222">
        <f t="shared" si="59"/>
        <v>0</v>
      </c>
      <c r="AC125" s="340"/>
      <c r="AD125" s="354" t="s">
        <v>36</v>
      </c>
      <c r="AE125" s="352"/>
      <c r="AF125" s="381" t="str">
        <f t="shared" si="50"/>
        <v/>
      </c>
      <c r="AG125" s="355" t="str">
        <f t="shared" si="42"/>
        <v/>
      </c>
      <c r="AH125" s="381" t="str">
        <f t="shared" si="43"/>
        <v/>
      </c>
      <c r="AI125" s="353" t="str">
        <f t="shared" si="51"/>
        <v/>
      </c>
      <c r="AJ125" s="353" t="str">
        <f>IF(Q125&gt;0,(VLOOKUP(M125,ISO!$B$4:$C$42,2,FALSE)),"")</f>
        <v/>
      </c>
      <c r="AK125" s="353" t="str">
        <f t="shared" si="52"/>
        <v/>
      </c>
      <c r="AL125" s="353" t="str">
        <f>IF(P125&gt;0,(VLOOKUP(M125,ISO!$B$4:$D$42,3,FALSE)),"")</f>
        <v/>
      </c>
      <c r="AM125" s="354" t="str">
        <f t="shared" si="53"/>
        <v/>
      </c>
      <c r="AN125" s="352" t="str">
        <f t="shared" si="54"/>
        <v/>
      </c>
      <c r="AO125" s="397">
        <f t="shared" si="49"/>
        <v>0</v>
      </c>
      <c r="AP125" s="397">
        <f t="shared" si="44"/>
        <v>0</v>
      </c>
      <c r="AQ125" s="381" t="str">
        <f t="shared" si="55"/>
        <v>Not answered</v>
      </c>
      <c r="AR125" s="397">
        <f t="shared" si="45"/>
        <v>0</v>
      </c>
      <c r="AS125" s="397">
        <f t="shared" si="46"/>
        <v>0</v>
      </c>
      <c r="AT125" s="397">
        <f t="shared" si="56"/>
        <v>0</v>
      </c>
      <c r="AU125" s="358">
        <v>0</v>
      </c>
      <c r="AV125" s="397">
        <f t="shared" si="57"/>
        <v>0</v>
      </c>
      <c r="AW125" s="397">
        <f t="shared" si="47"/>
        <v>0</v>
      </c>
      <c r="AX125" s="356">
        <f t="shared" si="58"/>
        <v>0</v>
      </c>
    </row>
    <row r="126" spans="1:50" x14ac:dyDescent="0.25">
      <c r="A126" s="277">
        <v>113</v>
      </c>
      <c r="B126" s="138"/>
      <c r="C126" s="133"/>
      <c r="D126" s="133"/>
      <c r="E126" s="134"/>
      <c r="F126" s="388"/>
      <c r="G126" s="388"/>
      <c r="H126" s="133"/>
      <c r="I126" s="455">
        <v>0</v>
      </c>
      <c r="J126" s="133"/>
      <c r="K126" s="133"/>
      <c r="L126" s="133"/>
      <c r="M126" s="451"/>
      <c r="N126" s="361">
        <v>0</v>
      </c>
      <c r="O126" s="137">
        <v>0</v>
      </c>
      <c r="P126" s="137">
        <v>0</v>
      </c>
      <c r="Q126" s="137">
        <v>0</v>
      </c>
      <c r="R126" s="146">
        <f t="shared" si="40"/>
        <v>0</v>
      </c>
      <c r="S126" s="132">
        <v>0</v>
      </c>
      <c r="T126" s="155"/>
      <c r="U126" s="379"/>
      <c r="V126" s="380"/>
      <c r="W126" s="135"/>
      <c r="X126" s="310">
        <f>IF(T126="",0,VLOOKUP(T126,'Overview - Financial Statement'!$A$38:$B$52,2,FALSE))</f>
        <v>0</v>
      </c>
      <c r="Y126" s="246">
        <f t="shared" si="41"/>
        <v>0</v>
      </c>
      <c r="AA126" s="222">
        <f t="shared" si="59"/>
        <v>0</v>
      </c>
      <c r="AC126" s="340"/>
      <c r="AD126" s="354" t="s">
        <v>36</v>
      </c>
      <c r="AE126" s="352"/>
      <c r="AF126" s="381" t="str">
        <f t="shared" si="50"/>
        <v/>
      </c>
      <c r="AG126" s="355" t="str">
        <f t="shared" si="42"/>
        <v/>
      </c>
      <c r="AH126" s="381" t="str">
        <f t="shared" si="43"/>
        <v/>
      </c>
      <c r="AI126" s="353" t="str">
        <f t="shared" si="51"/>
        <v/>
      </c>
      <c r="AJ126" s="353" t="str">
        <f>IF(Q126&gt;0,(VLOOKUP(M126,ISO!$B$4:$C$42,2,FALSE)),"")</f>
        <v/>
      </c>
      <c r="AK126" s="353" t="str">
        <f t="shared" si="52"/>
        <v/>
      </c>
      <c r="AL126" s="353" t="str">
        <f>IF(P126&gt;0,(VLOOKUP(M126,ISO!$B$4:$D$42,3,FALSE)),"")</f>
        <v/>
      </c>
      <c r="AM126" s="354" t="str">
        <f t="shared" si="53"/>
        <v/>
      </c>
      <c r="AN126" s="352" t="str">
        <f t="shared" si="54"/>
        <v/>
      </c>
      <c r="AO126" s="397">
        <f t="shared" si="49"/>
        <v>0</v>
      </c>
      <c r="AP126" s="397">
        <f t="shared" si="44"/>
        <v>0</v>
      </c>
      <c r="AQ126" s="381" t="str">
        <f t="shared" si="55"/>
        <v>Not answered</v>
      </c>
      <c r="AR126" s="397">
        <f t="shared" si="45"/>
        <v>0</v>
      </c>
      <c r="AS126" s="397">
        <f t="shared" si="46"/>
        <v>0</v>
      </c>
      <c r="AT126" s="397">
        <f t="shared" si="56"/>
        <v>0</v>
      </c>
      <c r="AU126" s="358">
        <v>0</v>
      </c>
      <c r="AV126" s="397">
        <f t="shared" si="57"/>
        <v>0</v>
      </c>
      <c r="AW126" s="397">
        <f t="shared" si="47"/>
        <v>0</v>
      </c>
      <c r="AX126" s="356">
        <f t="shared" si="58"/>
        <v>0</v>
      </c>
    </row>
    <row r="127" spans="1:50" x14ac:dyDescent="0.25">
      <c r="A127" s="277">
        <v>114</v>
      </c>
      <c r="B127" s="138"/>
      <c r="C127" s="133"/>
      <c r="D127" s="133"/>
      <c r="E127" s="134"/>
      <c r="F127" s="388"/>
      <c r="G127" s="388"/>
      <c r="H127" s="133"/>
      <c r="I127" s="455">
        <v>0</v>
      </c>
      <c r="J127" s="133"/>
      <c r="K127" s="133"/>
      <c r="L127" s="133"/>
      <c r="M127" s="451"/>
      <c r="N127" s="361">
        <v>0</v>
      </c>
      <c r="O127" s="137">
        <v>0</v>
      </c>
      <c r="P127" s="137">
        <v>0</v>
      </c>
      <c r="Q127" s="137">
        <v>0</v>
      </c>
      <c r="R127" s="146">
        <f t="shared" si="40"/>
        <v>0</v>
      </c>
      <c r="S127" s="132">
        <v>0</v>
      </c>
      <c r="T127" s="155"/>
      <c r="U127" s="379"/>
      <c r="V127" s="380"/>
      <c r="W127" s="135"/>
      <c r="X127" s="310">
        <f>IF(T127="",0,VLOOKUP(T127,'Overview - Financial Statement'!$A$38:$B$52,2,FALSE))</f>
        <v>0</v>
      </c>
      <c r="Y127" s="246">
        <f t="shared" si="41"/>
        <v>0</v>
      </c>
      <c r="AA127" s="222">
        <f t="shared" si="59"/>
        <v>0</v>
      </c>
      <c r="AC127" s="340"/>
      <c r="AD127" s="354" t="s">
        <v>36</v>
      </c>
      <c r="AE127" s="352"/>
      <c r="AF127" s="381" t="str">
        <f t="shared" si="50"/>
        <v/>
      </c>
      <c r="AG127" s="355" t="str">
        <f t="shared" si="42"/>
        <v/>
      </c>
      <c r="AH127" s="381" t="str">
        <f t="shared" si="43"/>
        <v/>
      </c>
      <c r="AI127" s="353" t="str">
        <f t="shared" si="51"/>
        <v/>
      </c>
      <c r="AJ127" s="353" t="str">
        <f>IF(Q127&gt;0,(VLOOKUP(M127,ISO!$B$4:$C$42,2,FALSE)),"")</f>
        <v/>
      </c>
      <c r="AK127" s="353" t="str">
        <f t="shared" si="52"/>
        <v/>
      </c>
      <c r="AL127" s="353" t="str">
        <f>IF(P127&gt;0,(VLOOKUP(M127,ISO!$B$4:$D$42,3,FALSE)),"")</f>
        <v/>
      </c>
      <c r="AM127" s="354" t="str">
        <f t="shared" si="53"/>
        <v/>
      </c>
      <c r="AN127" s="352" t="str">
        <f t="shared" si="54"/>
        <v/>
      </c>
      <c r="AO127" s="397">
        <f t="shared" si="49"/>
        <v>0</v>
      </c>
      <c r="AP127" s="397">
        <f t="shared" si="44"/>
        <v>0</v>
      </c>
      <c r="AQ127" s="381" t="str">
        <f t="shared" si="55"/>
        <v>Not answered</v>
      </c>
      <c r="AR127" s="397">
        <f t="shared" si="45"/>
        <v>0</v>
      </c>
      <c r="AS127" s="397">
        <f t="shared" si="46"/>
        <v>0</v>
      </c>
      <c r="AT127" s="397">
        <f t="shared" si="56"/>
        <v>0</v>
      </c>
      <c r="AU127" s="358">
        <v>0</v>
      </c>
      <c r="AV127" s="397">
        <f t="shared" si="57"/>
        <v>0</v>
      </c>
      <c r="AW127" s="397">
        <f t="shared" si="47"/>
        <v>0</v>
      </c>
      <c r="AX127" s="356">
        <f t="shared" si="58"/>
        <v>0</v>
      </c>
    </row>
    <row r="128" spans="1:50" x14ac:dyDescent="0.25">
      <c r="A128" s="277">
        <v>115</v>
      </c>
      <c r="B128" s="138"/>
      <c r="C128" s="133"/>
      <c r="D128" s="133"/>
      <c r="E128" s="134"/>
      <c r="F128" s="388"/>
      <c r="G128" s="388"/>
      <c r="H128" s="133"/>
      <c r="I128" s="455">
        <v>0</v>
      </c>
      <c r="J128" s="133"/>
      <c r="K128" s="133"/>
      <c r="L128" s="133"/>
      <c r="M128" s="451"/>
      <c r="N128" s="361">
        <v>0</v>
      </c>
      <c r="O128" s="137">
        <v>0</v>
      </c>
      <c r="P128" s="137">
        <v>0</v>
      </c>
      <c r="Q128" s="137">
        <v>0</v>
      </c>
      <c r="R128" s="146">
        <f t="shared" si="40"/>
        <v>0</v>
      </c>
      <c r="S128" s="132">
        <v>0</v>
      </c>
      <c r="T128" s="155"/>
      <c r="U128" s="379"/>
      <c r="V128" s="380"/>
      <c r="W128" s="135"/>
      <c r="X128" s="310">
        <f>IF(T128="",0,VLOOKUP(T128,'Overview - Financial Statement'!$A$38:$B$52,2,FALSE))</f>
        <v>0</v>
      </c>
      <c r="Y128" s="246">
        <f t="shared" si="41"/>
        <v>0</v>
      </c>
      <c r="AA128" s="222">
        <f t="shared" si="59"/>
        <v>0</v>
      </c>
      <c r="AC128" s="340"/>
      <c r="AD128" s="354" t="s">
        <v>36</v>
      </c>
      <c r="AE128" s="352"/>
      <c r="AF128" s="381" t="str">
        <f t="shared" si="50"/>
        <v/>
      </c>
      <c r="AG128" s="355" t="str">
        <f t="shared" si="42"/>
        <v/>
      </c>
      <c r="AH128" s="381" t="str">
        <f t="shared" si="43"/>
        <v/>
      </c>
      <c r="AI128" s="353" t="str">
        <f t="shared" si="51"/>
        <v/>
      </c>
      <c r="AJ128" s="353" t="str">
        <f>IF(Q128&gt;0,(VLOOKUP(M128,ISO!$B$4:$C$42,2,FALSE)),"")</f>
        <v/>
      </c>
      <c r="AK128" s="353" t="str">
        <f t="shared" si="52"/>
        <v/>
      </c>
      <c r="AL128" s="353" t="str">
        <f>IF(P128&gt;0,(VLOOKUP(M128,ISO!$B$4:$D$42,3,FALSE)),"")</f>
        <v/>
      </c>
      <c r="AM128" s="354" t="str">
        <f t="shared" si="53"/>
        <v/>
      </c>
      <c r="AN128" s="352" t="str">
        <f t="shared" si="54"/>
        <v/>
      </c>
      <c r="AO128" s="397">
        <f t="shared" si="49"/>
        <v>0</v>
      </c>
      <c r="AP128" s="397">
        <f t="shared" si="44"/>
        <v>0</v>
      </c>
      <c r="AQ128" s="381" t="str">
        <f t="shared" si="55"/>
        <v>Not answered</v>
      </c>
      <c r="AR128" s="397">
        <f t="shared" si="45"/>
        <v>0</v>
      </c>
      <c r="AS128" s="397">
        <f t="shared" si="46"/>
        <v>0</v>
      </c>
      <c r="AT128" s="397">
        <f t="shared" si="56"/>
        <v>0</v>
      </c>
      <c r="AU128" s="358">
        <v>0</v>
      </c>
      <c r="AV128" s="397">
        <f t="shared" si="57"/>
        <v>0</v>
      </c>
      <c r="AW128" s="397">
        <f t="shared" si="47"/>
        <v>0</v>
      </c>
      <c r="AX128" s="356">
        <f t="shared" si="58"/>
        <v>0</v>
      </c>
    </row>
    <row r="129" spans="1:50" x14ac:dyDescent="0.25">
      <c r="A129" s="277">
        <v>116</v>
      </c>
      <c r="B129" s="138"/>
      <c r="C129" s="133"/>
      <c r="D129" s="133"/>
      <c r="E129" s="134"/>
      <c r="F129" s="388"/>
      <c r="G129" s="388"/>
      <c r="H129" s="133"/>
      <c r="I129" s="455">
        <v>0</v>
      </c>
      <c r="J129" s="133"/>
      <c r="K129" s="133"/>
      <c r="L129" s="133"/>
      <c r="M129" s="451"/>
      <c r="N129" s="361">
        <v>0</v>
      </c>
      <c r="O129" s="137">
        <v>0</v>
      </c>
      <c r="P129" s="137">
        <v>0</v>
      </c>
      <c r="Q129" s="137">
        <v>0</v>
      </c>
      <c r="R129" s="146">
        <f t="shared" si="40"/>
        <v>0</v>
      </c>
      <c r="S129" s="132">
        <v>0</v>
      </c>
      <c r="T129" s="155"/>
      <c r="U129" s="379"/>
      <c r="V129" s="380"/>
      <c r="W129" s="135"/>
      <c r="X129" s="310">
        <f>IF(T129="",0,VLOOKUP(T129,'Overview - Financial Statement'!$A$38:$B$52,2,FALSE))</f>
        <v>0</v>
      </c>
      <c r="Y129" s="246">
        <f t="shared" si="41"/>
        <v>0</v>
      </c>
      <c r="AA129" s="222">
        <f t="shared" si="59"/>
        <v>0</v>
      </c>
      <c r="AC129" s="340"/>
      <c r="AD129" s="354" t="s">
        <v>36</v>
      </c>
      <c r="AE129" s="352"/>
      <c r="AF129" s="381" t="str">
        <f t="shared" si="50"/>
        <v/>
      </c>
      <c r="AG129" s="355" t="str">
        <f t="shared" si="42"/>
        <v/>
      </c>
      <c r="AH129" s="381" t="str">
        <f t="shared" si="43"/>
        <v/>
      </c>
      <c r="AI129" s="353" t="str">
        <f t="shared" si="51"/>
        <v/>
      </c>
      <c r="AJ129" s="353" t="str">
        <f>IF(Q129&gt;0,(VLOOKUP(M129,ISO!$B$4:$C$42,2,FALSE)),"")</f>
        <v/>
      </c>
      <c r="AK129" s="353" t="str">
        <f t="shared" si="52"/>
        <v/>
      </c>
      <c r="AL129" s="353" t="str">
        <f>IF(P129&gt;0,(VLOOKUP(M129,ISO!$B$4:$D$42,3,FALSE)),"")</f>
        <v/>
      </c>
      <c r="AM129" s="354" t="str">
        <f t="shared" si="53"/>
        <v/>
      </c>
      <c r="AN129" s="352" t="str">
        <f t="shared" si="54"/>
        <v/>
      </c>
      <c r="AO129" s="397">
        <f t="shared" si="49"/>
        <v>0</v>
      </c>
      <c r="AP129" s="397">
        <f t="shared" si="44"/>
        <v>0</v>
      </c>
      <c r="AQ129" s="381" t="str">
        <f t="shared" si="55"/>
        <v>Not answered</v>
      </c>
      <c r="AR129" s="397">
        <f t="shared" si="45"/>
        <v>0</v>
      </c>
      <c r="AS129" s="397">
        <f t="shared" si="46"/>
        <v>0</v>
      </c>
      <c r="AT129" s="397">
        <f t="shared" si="56"/>
        <v>0</v>
      </c>
      <c r="AU129" s="358">
        <v>0</v>
      </c>
      <c r="AV129" s="397">
        <f t="shared" si="57"/>
        <v>0</v>
      </c>
      <c r="AW129" s="397">
        <f t="shared" si="47"/>
        <v>0</v>
      </c>
      <c r="AX129" s="356">
        <f t="shared" si="58"/>
        <v>0</v>
      </c>
    </row>
    <row r="130" spans="1:50" x14ac:dyDescent="0.25">
      <c r="A130" s="277">
        <v>117</v>
      </c>
      <c r="B130" s="138"/>
      <c r="C130" s="133"/>
      <c r="D130" s="133"/>
      <c r="E130" s="134"/>
      <c r="F130" s="388"/>
      <c r="G130" s="388"/>
      <c r="H130" s="133"/>
      <c r="I130" s="455">
        <v>0</v>
      </c>
      <c r="J130" s="133"/>
      <c r="K130" s="133"/>
      <c r="L130" s="133"/>
      <c r="M130" s="451"/>
      <c r="N130" s="361">
        <v>0</v>
      </c>
      <c r="O130" s="137">
        <v>0</v>
      </c>
      <c r="P130" s="137">
        <v>0</v>
      </c>
      <c r="Q130" s="137">
        <v>0</v>
      </c>
      <c r="R130" s="146">
        <f t="shared" si="40"/>
        <v>0</v>
      </c>
      <c r="S130" s="132">
        <v>0</v>
      </c>
      <c r="T130" s="155"/>
      <c r="U130" s="379"/>
      <c r="V130" s="380"/>
      <c r="W130" s="135"/>
      <c r="X130" s="310">
        <f>IF(T130="",0,VLOOKUP(T130,'Overview - Financial Statement'!$A$38:$B$52,2,FALSE))</f>
        <v>0</v>
      </c>
      <c r="Y130" s="246">
        <f t="shared" si="41"/>
        <v>0</v>
      </c>
      <c r="AA130" s="222">
        <f t="shared" si="59"/>
        <v>0</v>
      </c>
      <c r="AC130" s="340"/>
      <c r="AD130" s="354" t="s">
        <v>36</v>
      </c>
      <c r="AE130" s="352"/>
      <c r="AF130" s="381" t="str">
        <f t="shared" si="50"/>
        <v/>
      </c>
      <c r="AG130" s="355" t="str">
        <f t="shared" si="42"/>
        <v/>
      </c>
      <c r="AH130" s="381" t="str">
        <f t="shared" si="43"/>
        <v/>
      </c>
      <c r="AI130" s="353" t="str">
        <f t="shared" si="51"/>
        <v/>
      </c>
      <c r="AJ130" s="353" t="str">
        <f>IF(Q130&gt;0,(VLOOKUP(M130,ISO!$B$4:$C$42,2,FALSE)),"")</f>
        <v/>
      </c>
      <c r="AK130" s="353" t="str">
        <f t="shared" si="52"/>
        <v/>
      </c>
      <c r="AL130" s="353" t="str">
        <f>IF(P130&gt;0,(VLOOKUP(M130,ISO!$B$4:$D$42,3,FALSE)),"")</f>
        <v/>
      </c>
      <c r="AM130" s="354" t="str">
        <f t="shared" si="53"/>
        <v/>
      </c>
      <c r="AN130" s="352" t="str">
        <f t="shared" si="54"/>
        <v/>
      </c>
      <c r="AO130" s="397">
        <f t="shared" si="49"/>
        <v>0</v>
      </c>
      <c r="AP130" s="397">
        <f t="shared" si="44"/>
        <v>0</v>
      </c>
      <c r="AQ130" s="381" t="str">
        <f t="shared" si="55"/>
        <v>Not answered</v>
      </c>
      <c r="AR130" s="397">
        <f t="shared" si="45"/>
        <v>0</v>
      </c>
      <c r="AS130" s="397">
        <f t="shared" si="46"/>
        <v>0</v>
      </c>
      <c r="AT130" s="397">
        <f t="shared" si="56"/>
        <v>0</v>
      </c>
      <c r="AU130" s="358">
        <v>0</v>
      </c>
      <c r="AV130" s="397">
        <f t="shared" si="57"/>
        <v>0</v>
      </c>
      <c r="AW130" s="397">
        <f t="shared" si="47"/>
        <v>0</v>
      </c>
      <c r="AX130" s="356">
        <f t="shared" si="58"/>
        <v>0</v>
      </c>
    </row>
    <row r="131" spans="1:50" x14ac:dyDescent="0.25">
      <c r="A131" s="277">
        <v>118</v>
      </c>
      <c r="B131" s="138"/>
      <c r="C131" s="133"/>
      <c r="D131" s="133"/>
      <c r="E131" s="134"/>
      <c r="F131" s="388"/>
      <c r="G131" s="388"/>
      <c r="H131" s="133"/>
      <c r="I131" s="455">
        <v>0</v>
      </c>
      <c r="J131" s="133"/>
      <c r="K131" s="133"/>
      <c r="L131" s="133"/>
      <c r="M131" s="451"/>
      <c r="N131" s="361">
        <v>0</v>
      </c>
      <c r="O131" s="137">
        <v>0</v>
      </c>
      <c r="P131" s="137">
        <v>0</v>
      </c>
      <c r="Q131" s="137">
        <v>0</v>
      </c>
      <c r="R131" s="146">
        <f t="shared" si="40"/>
        <v>0</v>
      </c>
      <c r="S131" s="132">
        <v>0</v>
      </c>
      <c r="T131" s="155"/>
      <c r="U131" s="379"/>
      <c r="V131" s="380"/>
      <c r="W131" s="135"/>
      <c r="X131" s="310">
        <f>IF(T131="",0,VLOOKUP(T131,'Overview - Financial Statement'!$A$38:$B$52,2,FALSE))</f>
        <v>0</v>
      </c>
      <c r="Y131" s="246">
        <f t="shared" si="41"/>
        <v>0</v>
      </c>
      <c r="AA131" s="222">
        <f t="shared" si="59"/>
        <v>0</v>
      </c>
      <c r="AC131" s="340"/>
      <c r="AD131" s="354" t="s">
        <v>36</v>
      </c>
      <c r="AE131" s="352"/>
      <c r="AF131" s="381" t="str">
        <f t="shared" si="50"/>
        <v/>
      </c>
      <c r="AG131" s="355" t="str">
        <f t="shared" si="42"/>
        <v/>
      </c>
      <c r="AH131" s="381" t="str">
        <f t="shared" si="43"/>
        <v/>
      </c>
      <c r="AI131" s="353" t="str">
        <f t="shared" si="51"/>
        <v/>
      </c>
      <c r="AJ131" s="353" t="str">
        <f>IF(Q131&gt;0,(VLOOKUP(M131,ISO!$B$4:$C$42,2,FALSE)),"")</f>
        <v/>
      </c>
      <c r="AK131" s="353" t="str">
        <f t="shared" si="52"/>
        <v/>
      </c>
      <c r="AL131" s="353" t="str">
        <f>IF(P131&gt;0,(VLOOKUP(M131,ISO!$B$4:$D$42,3,FALSE)),"")</f>
        <v/>
      </c>
      <c r="AM131" s="354" t="str">
        <f t="shared" si="53"/>
        <v/>
      </c>
      <c r="AN131" s="352" t="str">
        <f t="shared" si="54"/>
        <v/>
      </c>
      <c r="AO131" s="397">
        <f t="shared" si="49"/>
        <v>0</v>
      </c>
      <c r="AP131" s="397">
        <f t="shared" si="44"/>
        <v>0</v>
      </c>
      <c r="AQ131" s="381" t="str">
        <f t="shared" si="55"/>
        <v>Not answered</v>
      </c>
      <c r="AR131" s="397">
        <f t="shared" si="45"/>
        <v>0</v>
      </c>
      <c r="AS131" s="397">
        <f t="shared" si="46"/>
        <v>0</v>
      </c>
      <c r="AT131" s="397">
        <f t="shared" si="56"/>
        <v>0</v>
      </c>
      <c r="AU131" s="358">
        <v>0</v>
      </c>
      <c r="AV131" s="397">
        <f t="shared" si="57"/>
        <v>0</v>
      </c>
      <c r="AW131" s="397">
        <f t="shared" si="47"/>
        <v>0</v>
      </c>
      <c r="AX131" s="356">
        <f t="shared" si="58"/>
        <v>0</v>
      </c>
    </row>
    <row r="132" spans="1:50" x14ac:dyDescent="0.25">
      <c r="A132" s="277">
        <v>119</v>
      </c>
      <c r="B132" s="138"/>
      <c r="C132" s="133"/>
      <c r="D132" s="133"/>
      <c r="E132" s="134"/>
      <c r="F132" s="388"/>
      <c r="G132" s="388"/>
      <c r="H132" s="133"/>
      <c r="I132" s="455">
        <v>0</v>
      </c>
      <c r="J132" s="133"/>
      <c r="K132" s="133"/>
      <c r="L132" s="133"/>
      <c r="M132" s="451"/>
      <c r="N132" s="361">
        <v>0</v>
      </c>
      <c r="O132" s="137">
        <v>0</v>
      </c>
      <c r="P132" s="137">
        <v>0</v>
      </c>
      <c r="Q132" s="137">
        <v>0</v>
      </c>
      <c r="R132" s="146">
        <f t="shared" si="40"/>
        <v>0</v>
      </c>
      <c r="S132" s="132">
        <v>0</v>
      </c>
      <c r="T132" s="155"/>
      <c r="U132" s="379"/>
      <c r="V132" s="380"/>
      <c r="W132" s="135"/>
      <c r="X132" s="310">
        <f>IF(T132="",0,VLOOKUP(T132,'Overview - Financial Statement'!$A$38:$B$52,2,FALSE))</f>
        <v>0</v>
      </c>
      <c r="Y132" s="246">
        <f t="shared" si="41"/>
        <v>0</v>
      </c>
      <c r="AA132" s="222">
        <f t="shared" si="59"/>
        <v>0</v>
      </c>
      <c r="AC132" s="340"/>
      <c r="AD132" s="354" t="s">
        <v>36</v>
      </c>
      <c r="AE132" s="352"/>
      <c r="AF132" s="381" t="str">
        <f t="shared" si="50"/>
        <v/>
      </c>
      <c r="AG132" s="355" t="str">
        <f t="shared" si="42"/>
        <v/>
      </c>
      <c r="AH132" s="381" t="str">
        <f t="shared" si="43"/>
        <v/>
      </c>
      <c r="AI132" s="353" t="str">
        <f t="shared" si="51"/>
        <v/>
      </c>
      <c r="AJ132" s="353" t="str">
        <f>IF(Q132&gt;0,(VLOOKUP(M132,ISO!$B$4:$C$42,2,FALSE)),"")</f>
        <v/>
      </c>
      <c r="AK132" s="353" t="str">
        <f t="shared" si="52"/>
        <v/>
      </c>
      <c r="AL132" s="353" t="str">
        <f>IF(P132&gt;0,(VLOOKUP(M132,ISO!$B$4:$D$42,3,FALSE)),"")</f>
        <v/>
      </c>
      <c r="AM132" s="354" t="str">
        <f t="shared" si="53"/>
        <v/>
      </c>
      <c r="AN132" s="352" t="str">
        <f t="shared" si="54"/>
        <v/>
      </c>
      <c r="AO132" s="397">
        <f t="shared" si="49"/>
        <v>0</v>
      </c>
      <c r="AP132" s="397">
        <f t="shared" si="44"/>
        <v>0</v>
      </c>
      <c r="AQ132" s="381" t="str">
        <f t="shared" si="55"/>
        <v>Not answered</v>
      </c>
      <c r="AR132" s="397">
        <f t="shared" si="45"/>
        <v>0</v>
      </c>
      <c r="AS132" s="397">
        <f t="shared" si="46"/>
        <v>0</v>
      </c>
      <c r="AT132" s="397">
        <f t="shared" si="56"/>
        <v>0</v>
      </c>
      <c r="AU132" s="358">
        <v>0</v>
      </c>
      <c r="AV132" s="397">
        <f t="shared" si="57"/>
        <v>0</v>
      </c>
      <c r="AW132" s="397">
        <f t="shared" si="47"/>
        <v>0</v>
      </c>
      <c r="AX132" s="356">
        <f t="shared" si="58"/>
        <v>0</v>
      </c>
    </row>
    <row r="133" spans="1:50" x14ac:dyDescent="0.25">
      <c r="A133" s="277">
        <v>120</v>
      </c>
      <c r="B133" s="138"/>
      <c r="C133" s="133"/>
      <c r="D133" s="133"/>
      <c r="E133" s="134"/>
      <c r="F133" s="388"/>
      <c r="G133" s="388"/>
      <c r="H133" s="133"/>
      <c r="I133" s="455">
        <v>0</v>
      </c>
      <c r="J133" s="133"/>
      <c r="K133" s="133"/>
      <c r="L133" s="133"/>
      <c r="M133" s="451"/>
      <c r="N133" s="361">
        <v>0</v>
      </c>
      <c r="O133" s="137">
        <v>0</v>
      </c>
      <c r="P133" s="137">
        <v>0</v>
      </c>
      <c r="Q133" s="137">
        <v>0</v>
      </c>
      <c r="R133" s="146">
        <f t="shared" si="40"/>
        <v>0</v>
      </c>
      <c r="S133" s="132">
        <v>0</v>
      </c>
      <c r="T133" s="155"/>
      <c r="U133" s="379"/>
      <c r="V133" s="380"/>
      <c r="W133" s="135"/>
      <c r="X133" s="310">
        <f>IF(T133="",0,VLOOKUP(T133,'Overview - Financial Statement'!$A$38:$B$52,2,FALSE))</f>
        <v>0</v>
      </c>
      <c r="Y133" s="246">
        <f t="shared" si="41"/>
        <v>0</v>
      </c>
      <c r="AA133" s="222">
        <f t="shared" si="59"/>
        <v>0</v>
      </c>
      <c r="AC133" s="340"/>
      <c r="AD133" s="354" t="s">
        <v>36</v>
      </c>
      <c r="AE133" s="352"/>
      <c r="AF133" s="381" t="str">
        <f t="shared" si="50"/>
        <v/>
      </c>
      <c r="AG133" s="355" t="str">
        <f t="shared" si="42"/>
        <v/>
      </c>
      <c r="AH133" s="381" t="str">
        <f t="shared" si="43"/>
        <v/>
      </c>
      <c r="AI133" s="353" t="str">
        <f t="shared" si="51"/>
        <v/>
      </c>
      <c r="AJ133" s="353" t="str">
        <f>IF(Q133&gt;0,(VLOOKUP(M133,ISO!$B$4:$C$42,2,FALSE)),"")</f>
        <v/>
      </c>
      <c r="AK133" s="353" t="str">
        <f t="shared" si="52"/>
        <v/>
      </c>
      <c r="AL133" s="353" t="str">
        <f>IF(P133&gt;0,(VLOOKUP(M133,ISO!$B$4:$D$42,3,FALSE)),"")</f>
        <v/>
      </c>
      <c r="AM133" s="354" t="str">
        <f t="shared" si="53"/>
        <v/>
      </c>
      <c r="AN133" s="352" t="str">
        <f t="shared" si="54"/>
        <v/>
      </c>
      <c r="AO133" s="397">
        <f t="shared" si="49"/>
        <v>0</v>
      </c>
      <c r="AP133" s="397">
        <f t="shared" si="44"/>
        <v>0</v>
      </c>
      <c r="AQ133" s="381" t="str">
        <f t="shared" si="55"/>
        <v>Not answered</v>
      </c>
      <c r="AR133" s="397">
        <f t="shared" si="45"/>
        <v>0</v>
      </c>
      <c r="AS133" s="397">
        <f t="shared" si="46"/>
        <v>0</v>
      </c>
      <c r="AT133" s="397">
        <f t="shared" si="56"/>
        <v>0</v>
      </c>
      <c r="AU133" s="358">
        <v>0</v>
      </c>
      <c r="AV133" s="397">
        <f t="shared" si="57"/>
        <v>0</v>
      </c>
      <c r="AW133" s="397">
        <f t="shared" si="47"/>
        <v>0</v>
      </c>
      <c r="AX133" s="356">
        <f t="shared" si="58"/>
        <v>0</v>
      </c>
    </row>
    <row r="134" spans="1:50" x14ac:dyDescent="0.25">
      <c r="A134" s="277">
        <v>121</v>
      </c>
      <c r="B134" s="138"/>
      <c r="C134" s="133"/>
      <c r="D134" s="133"/>
      <c r="E134" s="134"/>
      <c r="F134" s="388"/>
      <c r="G134" s="388"/>
      <c r="H134" s="133"/>
      <c r="I134" s="455">
        <v>0</v>
      </c>
      <c r="J134" s="133"/>
      <c r="K134" s="133"/>
      <c r="L134" s="133"/>
      <c r="M134" s="451"/>
      <c r="N134" s="361">
        <v>0</v>
      </c>
      <c r="O134" s="137">
        <v>0</v>
      </c>
      <c r="P134" s="137">
        <v>0</v>
      </c>
      <c r="Q134" s="137">
        <v>0</v>
      </c>
      <c r="R134" s="146">
        <f t="shared" si="40"/>
        <v>0</v>
      </c>
      <c r="S134" s="132">
        <v>0</v>
      </c>
      <c r="T134" s="155"/>
      <c r="U134" s="379"/>
      <c r="V134" s="380"/>
      <c r="W134" s="135"/>
      <c r="X134" s="310">
        <f>IF(T134="",0,VLOOKUP(T134,'Overview - Financial Statement'!$A$38:$B$52,2,FALSE))</f>
        <v>0</v>
      </c>
      <c r="Y134" s="246">
        <f t="shared" si="41"/>
        <v>0</v>
      </c>
      <c r="AA134" s="222">
        <f t="shared" si="59"/>
        <v>0</v>
      </c>
      <c r="AC134" s="340"/>
      <c r="AD134" s="354" t="s">
        <v>36</v>
      </c>
      <c r="AE134" s="352"/>
      <c r="AF134" s="381" t="str">
        <f t="shared" si="50"/>
        <v/>
      </c>
      <c r="AG134" s="355" t="str">
        <f t="shared" si="42"/>
        <v/>
      </c>
      <c r="AH134" s="381" t="str">
        <f t="shared" si="43"/>
        <v/>
      </c>
      <c r="AI134" s="353" t="str">
        <f t="shared" si="51"/>
        <v/>
      </c>
      <c r="AJ134" s="353" t="str">
        <f>IF(Q134&gt;0,(VLOOKUP(M134,ISO!$B$4:$C$42,2,FALSE)),"")</f>
        <v/>
      </c>
      <c r="AK134" s="353" t="str">
        <f t="shared" si="52"/>
        <v/>
      </c>
      <c r="AL134" s="353" t="str">
        <f>IF(P134&gt;0,(VLOOKUP(M134,ISO!$B$4:$D$42,3,FALSE)),"")</f>
        <v/>
      </c>
      <c r="AM134" s="354" t="str">
        <f t="shared" si="53"/>
        <v/>
      </c>
      <c r="AN134" s="352" t="str">
        <f t="shared" si="54"/>
        <v/>
      </c>
      <c r="AO134" s="397">
        <f t="shared" si="49"/>
        <v>0</v>
      </c>
      <c r="AP134" s="397">
        <f t="shared" si="44"/>
        <v>0</v>
      </c>
      <c r="AQ134" s="381" t="str">
        <f t="shared" si="55"/>
        <v>Not answered</v>
      </c>
      <c r="AR134" s="397">
        <f t="shared" si="45"/>
        <v>0</v>
      </c>
      <c r="AS134" s="397">
        <f t="shared" si="46"/>
        <v>0</v>
      </c>
      <c r="AT134" s="397">
        <f t="shared" si="56"/>
        <v>0</v>
      </c>
      <c r="AU134" s="358">
        <v>0</v>
      </c>
      <c r="AV134" s="397">
        <f t="shared" si="57"/>
        <v>0</v>
      </c>
      <c r="AW134" s="397">
        <f t="shared" si="47"/>
        <v>0</v>
      </c>
      <c r="AX134" s="356">
        <f t="shared" si="58"/>
        <v>0</v>
      </c>
    </row>
    <row r="135" spans="1:50" x14ac:dyDescent="0.25">
      <c r="A135" s="277">
        <v>122</v>
      </c>
      <c r="B135" s="138"/>
      <c r="C135" s="133"/>
      <c r="D135" s="133"/>
      <c r="E135" s="134"/>
      <c r="F135" s="388"/>
      <c r="G135" s="388"/>
      <c r="H135" s="133"/>
      <c r="I135" s="455">
        <v>0</v>
      </c>
      <c r="J135" s="133"/>
      <c r="K135" s="133"/>
      <c r="L135" s="133"/>
      <c r="M135" s="451"/>
      <c r="N135" s="361">
        <v>0</v>
      </c>
      <c r="O135" s="137">
        <v>0</v>
      </c>
      <c r="P135" s="137">
        <v>0</v>
      </c>
      <c r="Q135" s="137">
        <v>0</v>
      </c>
      <c r="R135" s="146">
        <f t="shared" si="40"/>
        <v>0</v>
      </c>
      <c r="S135" s="132">
        <v>0</v>
      </c>
      <c r="T135" s="155"/>
      <c r="U135" s="379"/>
      <c r="V135" s="380"/>
      <c r="W135" s="135"/>
      <c r="X135" s="310">
        <f>IF(T135="",0,VLOOKUP(T135,'Overview - Financial Statement'!$A$38:$B$52,2,FALSE))</f>
        <v>0</v>
      </c>
      <c r="Y135" s="246">
        <f t="shared" si="41"/>
        <v>0</v>
      </c>
      <c r="AA135" s="222">
        <f t="shared" si="59"/>
        <v>0</v>
      </c>
      <c r="AC135" s="340"/>
      <c r="AD135" s="354" t="s">
        <v>36</v>
      </c>
      <c r="AE135" s="352"/>
      <c r="AF135" s="381" t="str">
        <f t="shared" si="50"/>
        <v/>
      </c>
      <c r="AG135" s="355" t="str">
        <f t="shared" si="42"/>
        <v/>
      </c>
      <c r="AH135" s="381" t="str">
        <f t="shared" si="43"/>
        <v/>
      </c>
      <c r="AI135" s="353" t="str">
        <f t="shared" si="51"/>
        <v/>
      </c>
      <c r="AJ135" s="353" t="str">
        <f>IF(Q135&gt;0,(VLOOKUP(M135,ISO!$B$4:$C$42,2,FALSE)),"")</f>
        <v/>
      </c>
      <c r="AK135" s="353" t="str">
        <f t="shared" si="52"/>
        <v/>
      </c>
      <c r="AL135" s="353" t="str">
        <f>IF(P135&gt;0,(VLOOKUP(M135,ISO!$B$4:$D$42,3,FALSE)),"")</f>
        <v/>
      </c>
      <c r="AM135" s="354" t="str">
        <f t="shared" si="53"/>
        <v/>
      </c>
      <c r="AN135" s="352" t="str">
        <f t="shared" si="54"/>
        <v/>
      </c>
      <c r="AO135" s="397">
        <f t="shared" si="49"/>
        <v>0</v>
      </c>
      <c r="AP135" s="397">
        <f t="shared" si="44"/>
        <v>0</v>
      </c>
      <c r="AQ135" s="381" t="str">
        <f t="shared" si="55"/>
        <v>Not answered</v>
      </c>
      <c r="AR135" s="397">
        <f t="shared" si="45"/>
        <v>0</v>
      </c>
      <c r="AS135" s="397">
        <f t="shared" si="46"/>
        <v>0</v>
      </c>
      <c r="AT135" s="397">
        <f t="shared" si="56"/>
        <v>0</v>
      </c>
      <c r="AU135" s="358">
        <v>0</v>
      </c>
      <c r="AV135" s="397">
        <f t="shared" si="57"/>
        <v>0</v>
      </c>
      <c r="AW135" s="397">
        <f t="shared" si="47"/>
        <v>0</v>
      </c>
      <c r="AX135" s="356">
        <f t="shared" si="58"/>
        <v>0</v>
      </c>
    </row>
    <row r="136" spans="1:50" x14ac:dyDescent="0.25">
      <c r="A136" s="277">
        <v>123</v>
      </c>
      <c r="B136" s="138"/>
      <c r="C136" s="133"/>
      <c r="D136" s="133"/>
      <c r="E136" s="134"/>
      <c r="F136" s="388"/>
      <c r="G136" s="388"/>
      <c r="H136" s="133"/>
      <c r="I136" s="455">
        <v>0</v>
      </c>
      <c r="J136" s="133"/>
      <c r="K136" s="133"/>
      <c r="L136" s="133"/>
      <c r="M136" s="451"/>
      <c r="N136" s="361">
        <v>0</v>
      </c>
      <c r="O136" s="137">
        <v>0</v>
      </c>
      <c r="P136" s="137">
        <v>0</v>
      </c>
      <c r="Q136" s="137">
        <v>0</v>
      </c>
      <c r="R136" s="146">
        <f t="shared" si="40"/>
        <v>0</v>
      </c>
      <c r="S136" s="132">
        <v>0</v>
      </c>
      <c r="T136" s="155"/>
      <c r="U136" s="379"/>
      <c r="V136" s="380"/>
      <c r="W136" s="135"/>
      <c r="X136" s="310">
        <f>IF(T136="",0,VLOOKUP(T136,'Overview - Financial Statement'!$A$38:$B$52,2,FALSE))</f>
        <v>0</v>
      </c>
      <c r="Y136" s="246">
        <f t="shared" si="41"/>
        <v>0</v>
      </c>
      <c r="AA136" s="222">
        <f t="shared" si="59"/>
        <v>0</v>
      </c>
      <c r="AC136" s="340"/>
      <c r="AD136" s="354" t="s">
        <v>36</v>
      </c>
      <c r="AE136" s="352"/>
      <c r="AF136" s="381" t="str">
        <f t="shared" si="50"/>
        <v/>
      </c>
      <c r="AG136" s="355" t="str">
        <f t="shared" si="42"/>
        <v/>
      </c>
      <c r="AH136" s="381" t="str">
        <f t="shared" si="43"/>
        <v/>
      </c>
      <c r="AI136" s="353" t="str">
        <f t="shared" si="51"/>
        <v/>
      </c>
      <c r="AJ136" s="353" t="str">
        <f>IF(Q136&gt;0,(VLOOKUP(M136,ISO!$B$4:$C$42,2,FALSE)),"")</f>
        <v/>
      </c>
      <c r="AK136" s="353" t="str">
        <f t="shared" si="52"/>
        <v/>
      </c>
      <c r="AL136" s="353" t="str">
        <f>IF(P136&gt;0,(VLOOKUP(M136,ISO!$B$4:$D$42,3,FALSE)),"")</f>
        <v/>
      </c>
      <c r="AM136" s="354" t="str">
        <f t="shared" si="53"/>
        <v/>
      </c>
      <c r="AN136" s="352" t="str">
        <f t="shared" si="54"/>
        <v/>
      </c>
      <c r="AO136" s="397">
        <f t="shared" si="49"/>
        <v>0</v>
      </c>
      <c r="AP136" s="397">
        <f t="shared" si="44"/>
        <v>0</v>
      </c>
      <c r="AQ136" s="381" t="str">
        <f t="shared" si="55"/>
        <v>Not answered</v>
      </c>
      <c r="AR136" s="397">
        <f t="shared" si="45"/>
        <v>0</v>
      </c>
      <c r="AS136" s="397">
        <f t="shared" si="46"/>
        <v>0</v>
      </c>
      <c r="AT136" s="397">
        <f t="shared" si="56"/>
        <v>0</v>
      </c>
      <c r="AU136" s="358">
        <v>0</v>
      </c>
      <c r="AV136" s="397">
        <f t="shared" si="57"/>
        <v>0</v>
      </c>
      <c r="AW136" s="397">
        <f t="shared" si="47"/>
        <v>0</v>
      </c>
      <c r="AX136" s="356">
        <f t="shared" si="58"/>
        <v>0</v>
      </c>
    </row>
    <row r="137" spans="1:50" x14ac:dyDescent="0.25">
      <c r="A137" s="277">
        <v>124</v>
      </c>
      <c r="B137" s="138"/>
      <c r="C137" s="133"/>
      <c r="D137" s="133"/>
      <c r="E137" s="134"/>
      <c r="F137" s="388"/>
      <c r="G137" s="388"/>
      <c r="H137" s="133"/>
      <c r="I137" s="455">
        <v>0</v>
      </c>
      <c r="J137" s="133"/>
      <c r="K137" s="133"/>
      <c r="L137" s="133"/>
      <c r="M137" s="451"/>
      <c r="N137" s="361">
        <v>0</v>
      </c>
      <c r="O137" s="137">
        <v>0</v>
      </c>
      <c r="P137" s="137">
        <v>0</v>
      </c>
      <c r="Q137" s="137">
        <v>0</v>
      </c>
      <c r="R137" s="146">
        <f t="shared" si="40"/>
        <v>0</v>
      </c>
      <c r="S137" s="132">
        <v>0</v>
      </c>
      <c r="T137" s="155"/>
      <c r="U137" s="379"/>
      <c r="V137" s="380"/>
      <c r="W137" s="135"/>
      <c r="X137" s="310">
        <f>IF(T137="",0,VLOOKUP(T137,'Overview - Financial Statement'!$A$38:$B$52,2,FALSE))</f>
        <v>0</v>
      </c>
      <c r="Y137" s="246">
        <f t="shared" si="41"/>
        <v>0</v>
      </c>
      <c r="AA137" s="222">
        <f t="shared" si="59"/>
        <v>0</v>
      </c>
      <c r="AC137" s="340"/>
      <c r="AD137" s="354" t="s">
        <v>36</v>
      </c>
      <c r="AE137" s="352"/>
      <c r="AF137" s="381" t="str">
        <f t="shared" si="50"/>
        <v/>
      </c>
      <c r="AG137" s="355" t="str">
        <f t="shared" si="42"/>
        <v/>
      </c>
      <c r="AH137" s="381" t="str">
        <f t="shared" si="43"/>
        <v/>
      </c>
      <c r="AI137" s="353" t="str">
        <f t="shared" si="51"/>
        <v/>
      </c>
      <c r="AJ137" s="353" t="str">
        <f>IF(Q137&gt;0,(VLOOKUP(M137,ISO!$B$4:$C$42,2,FALSE)),"")</f>
        <v/>
      </c>
      <c r="AK137" s="353" t="str">
        <f t="shared" si="52"/>
        <v/>
      </c>
      <c r="AL137" s="353" t="str">
        <f>IF(P137&gt;0,(VLOOKUP(M137,ISO!$B$4:$D$42,3,FALSE)),"")</f>
        <v/>
      </c>
      <c r="AM137" s="354" t="str">
        <f t="shared" si="53"/>
        <v/>
      </c>
      <c r="AN137" s="352" t="str">
        <f t="shared" si="54"/>
        <v/>
      </c>
      <c r="AO137" s="397">
        <f t="shared" si="49"/>
        <v>0</v>
      </c>
      <c r="AP137" s="397">
        <f t="shared" si="44"/>
        <v>0</v>
      </c>
      <c r="AQ137" s="381" t="str">
        <f t="shared" si="55"/>
        <v>Not answered</v>
      </c>
      <c r="AR137" s="397">
        <f t="shared" si="45"/>
        <v>0</v>
      </c>
      <c r="AS137" s="397">
        <f t="shared" si="46"/>
        <v>0</v>
      </c>
      <c r="AT137" s="397">
        <f t="shared" si="56"/>
        <v>0</v>
      </c>
      <c r="AU137" s="358">
        <v>0</v>
      </c>
      <c r="AV137" s="397">
        <f t="shared" si="57"/>
        <v>0</v>
      </c>
      <c r="AW137" s="397">
        <f t="shared" si="47"/>
        <v>0</v>
      </c>
      <c r="AX137" s="356">
        <f t="shared" si="58"/>
        <v>0</v>
      </c>
    </row>
    <row r="138" spans="1:50" x14ac:dyDescent="0.25">
      <c r="A138" s="277">
        <v>125</v>
      </c>
      <c r="B138" s="138"/>
      <c r="C138" s="133"/>
      <c r="D138" s="133"/>
      <c r="E138" s="134"/>
      <c r="F138" s="388"/>
      <c r="G138" s="388"/>
      <c r="H138" s="133"/>
      <c r="I138" s="455">
        <v>0</v>
      </c>
      <c r="J138" s="133"/>
      <c r="K138" s="133"/>
      <c r="L138" s="133"/>
      <c r="M138" s="451"/>
      <c r="N138" s="361">
        <v>0</v>
      </c>
      <c r="O138" s="137">
        <v>0</v>
      </c>
      <c r="P138" s="137">
        <v>0</v>
      </c>
      <c r="Q138" s="137">
        <v>0</v>
      </c>
      <c r="R138" s="146">
        <f t="shared" si="40"/>
        <v>0</v>
      </c>
      <c r="S138" s="132">
        <v>0</v>
      </c>
      <c r="T138" s="155"/>
      <c r="U138" s="379"/>
      <c r="V138" s="380"/>
      <c r="W138" s="135"/>
      <c r="X138" s="310">
        <f>IF(T138="",0,VLOOKUP(T138,'Overview - Financial Statement'!$A$38:$B$52,2,FALSE))</f>
        <v>0</v>
      </c>
      <c r="Y138" s="246">
        <f t="shared" si="41"/>
        <v>0</v>
      </c>
      <c r="AA138" s="222">
        <f t="shared" si="59"/>
        <v>0</v>
      </c>
      <c r="AC138" s="340"/>
      <c r="AD138" s="354" t="s">
        <v>36</v>
      </c>
      <c r="AE138" s="352"/>
      <c r="AF138" s="381" t="str">
        <f t="shared" si="50"/>
        <v/>
      </c>
      <c r="AG138" s="355" t="str">
        <f t="shared" si="42"/>
        <v/>
      </c>
      <c r="AH138" s="381" t="str">
        <f t="shared" si="43"/>
        <v/>
      </c>
      <c r="AI138" s="353" t="str">
        <f t="shared" si="51"/>
        <v/>
      </c>
      <c r="AJ138" s="353" t="str">
        <f>IF(Q138&gt;0,(VLOOKUP(M138,ISO!$B$4:$C$42,2,FALSE)),"")</f>
        <v/>
      </c>
      <c r="AK138" s="353" t="str">
        <f t="shared" si="52"/>
        <v/>
      </c>
      <c r="AL138" s="353" t="str">
        <f>IF(P138&gt;0,(VLOOKUP(M138,ISO!$B$4:$D$42,3,FALSE)),"")</f>
        <v/>
      </c>
      <c r="AM138" s="354" t="str">
        <f t="shared" si="53"/>
        <v/>
      </c>
      <c r="AN138" s="352" t="str">
        <f t="shared" si="54"/>
        <v/>
      </c>
      <c r="AO138" s="397">
        <f t="shared" si="49"/>
        <v>0</v>
      </c>
      <c r="AP138" s="397">
        <f t="shared" si="44"/>
        <v>0</v>
      </c>
      <c r="AQ138" s="381" t="str">
        <f t="shared" si="55"/>
        <v>Not answered</v>
      </c>
      <c r="AR138" s="397">
        <f t="shared" si="45"/>
        <v>0</v>
      </c>
      <c r="AS138" s="397">
        <f t="shared" si="46"/>
        <v>0</v>
      </c>
      <c r="AT138" s="397">
        <f t="shared" si="56"/>
        <v>0</v>
      </c>
      <c r="AU138" s="358">
        <v>0</v>
      </c>
      <c r="AV138" s="397">
        <f t="shared" si="57"/>
        <v>0</v>
      </c>
      <c r="AW138" s="397">
        <f t="shared" si="47"/>
        <v>0</v>
      </c>
      <c r="AX138" s="356">
        <f t="shared" si="58"/>
        <v>0</v>
      </c>
    </row>
    <row r="139" spans="1:50" x14ac:dyDescent="0.25">
      <c r="A139" s="277">
        <v>126</v>
      </c>
      <c r="B139" s="138"/>
      <c r="C139" s="133"/>
      <c r="D139" s="133"/>
      <c r="E139" s="134"/>
      <c r="F139" s="388"/>
      <c r="G139" s="388"/>
      <c r="H139" s="133"/>
      <c r="I139" s="455">
        <v>0</v>
      </c>
      <c r="J139" s="133"/>
      <c r="K139" s="133"/>
      <c r="L139" s="133"/>
      <c r="M139" s="451"/>
      <c r="N139" s="361">
        <v>0</v>
      </c>
      <c r="O139" s="137">
        <v>0</v>
      </c>
      <c r="P139" s="137">
        <v>0</v>
      </c>
      <c r="Q139" s="137">
        <v>0</v>
      </c>
      <c r="R139" s="146">
        <f t="shared" si="40"/>
        <v>0</v>
      </c>
      <c r="S139" s="132">
        <v>0</v>
      </c>
      <c r="T139" s="155"/>
      <c r="U139" s="379"/>
      <c r="V139" s="380"/>
      <c r="W139" s="135"/>
      <c r="X139" s="310">
        <f>IF(T139="",0,VLOOKUP(T139,'Overview - Financial Statement'!$A$38:$B$52,2,FALSE))</f>
        <v>0</v>
      </c>
      <c r="Y139" s="246">
        <f t="shared" si="41"/>
        <v>0</v>
      </c>
      <c r="AA139" s="222">
        <f t="shared" si="59"/>
        <v>0</v>
      </c>
      <c r="AC139" s="340"/>
      <c r="AD139" s="354" t="s">
        <v>36</v>
      </c>
      <c r="AE139" s="352"/>
      <c r="AF139" s="381" t="str">
        <f t="shared" si="50"/>
        <v/>
      </c>
      <c r="AG139" s="355" t="str">
        <f t="shared" si="42"/>
        <v/>
      </c>
      <c r="AH139" s="381" t="str">
        <f t="shared" si="43"/>
        <v/>
      </c>
      <c r="AI139" s="353" t="str">
        <f t="shared" si="51"/>
        <v/>
      </c>
      <c r="AJ139" s="353" t="str">
        <f>IF(Q139&gt;0,(VLOOKUP(M139,ISO!$B$4:$C$42,2,FALSE)),"")</f>
        <v/>
      </c>
      <c r="AK139" s="353" t="str">
        <f t="shared" si="52"/>
        <v/>
      </c>
      <c r="AL139" s="353" t="str">
        <f>IF(P139&gt;0,(VLOOKUP(M139,ISO!$B$4:$D$42,3,FALSE)),"")</f>
        <v/>
      </c>
      <c r="AM139" s="354" t="str">
        <f t="shared" si="53"/>
        <v/>
      </c>
      <c r="AN139" s="352" t="str">
        <f t="shared" si="54"/>
        <v/>
      </c>
      <c r="AO139" s="397">
        <f t="shared" si="49"/>
        <v>0</v>
      </c>
      <c r="AP139" s="397">
        <f t="shared" si="44"/>
        <v>0</v>
      </c>
      <c r="AQ139" s="381" t="str">
        <f t="shared" si="55"/>
        <v>Not answered</v>
      </c>
      <c r="AR139" s="397">
        <f t="shared" si="45"/>
        <v>0</v>
      </c>
      <c r="AS139" s="397">
        <f t="shared" si="46"/>
        <v>0</v>
      </c>
      <c r="AT139" s="397">
        <f t="shared" si="56"/>
        <v>0</v>
      </c>
      <c r="AU139" s="358">
        <v>0</v>
      </c>
      <c r="AV139" s="397">
        <f t="shared" si="57"/>
        <v>0</v>
      </c>
      <c r="AW139" s="397">
        <f t="shared" si="47"/>
        <v>0</v>
      </c>
      <c r="AX139" s="356">
        <f t="shared" si="58"/>
        <v>0</v>
      </c>
    </row>
    <row r="140" spans="1:50" x14ac:dyDescent="0.25">
      <c r="A140" s="277">
        <v>127</v>
      </c>
      <c r="B140" s="138"/>
      <c r="C140" s="133"/>
      <c r="D140" s="133"/>
      <c r="E140" s="134"/>
      <c r="F140" s="388"/>
      <c r="G140" s="388"/>
      <c r="H140" s="133"/>
      <c r="I140" s="455">
        <v>0</v>
      </c>
      <c r="J140" s="133"/>
      <c r="K140" s="133"/>
      <c r="L140" s="133"/>
      <c r="M140" s="451"/>
      <c r="N140" s="361">
        <v>0</v>
      </c>
      <c r="O140" s="137">
        <v>0</v>
      </c>
      <c r="P140" s="137">
        <v>0</v>
      </c>
      <c r="Q140" s="137">
        <v>0</v>
      </c>
      <c r="R140" s="146">
        <f t="shared" si="40"/>
        <v>0</v>
      </c>
      <c r="S140" s="132">
        <v>0</v>
      </c>
      <c r="T140" s="155"/>
      <c r="U140" s="379"/>
      <c r="V140" s="380"/>
      <c r="W140" s="135"/>
      <c r="X140" s="310">
        <f>IF(T140="",0,VLOOKUP(T140,'Overview - Financial Statement'!$A$38:$B$52,2,FALSE))</f>
        <v>0</v>
      </c>
      <c r="Y140" s="246">
        <f t="shared" si="41"/>
        <v>0</v>
      </c>
      <c r="AA140" s="222">
        <f t="shared" si="59"/>
        <v>0</v>
      </c>
      <c r="AC140" s="340"/>
      <c r="AD140" s="354" t="s">
        <v>36</v>
      </c>
      <c r="AE140" s="352"/>
      <c r="AF140" s="381" t="str">
        <f t="shared" si="50"/>
        <v/>
      </c>
      <c r="AG140" s="355" t="str">
        <f t="shared" si="42"/>
        <v/>
      </c>
      <c r="AH140" s="381" t="str">
        <f t="shared" si="43"/>
        <v/>
      </c>
      <c r="AI140" s="353" t="str">
        <f t="shared" si="51"/>
        <v/>
      </c>
      <c r="AJ140" s="353" t="str">
        <f>IF(Q140&gt;0,(VLOOKUP(M140,ISO!$B$4:$C$42,2,FALSE)),"")</f>
        <v/>
      </c>
      <c r="AK140" s="353" t="str">
        <f t="shared" si="52"/>
        <v/>
      </c>
      <c r="AL140" s="353" t="str">
        <f>IF(P140&gt;0,(VLOOKUP(M140,ISO!$B$4:$D$42,3,FALSE)),"")</f>
        <v/>
      </c>
      <c r="AM140" s="354" t="str">
        <f t="shared" si="53"/>
        <v/>
      </c>
      <c r="AN140" s="352" t="str">
        <f t="shared" si="54"/>
        <v/>
      </c>
      <c r="AO140" s="397">
        <f t="shared" si="49"/>
        <v>0</v>
      </c>
      <c r="AP140" s="397">
        <f t="shared" si="44"/>
        <v>0</v>
      </c>
      <c r="AQ140" s="381" t="str">
        <f t="shared" si="55"/>
        <v>Not answered</v>
      </c>
      <c r="AR140" s="397">
        <f t="shared" si="45"/>
        <v>0</v>
      </c>
      <c r="AS140" s="397">
        <f t="shared" si="46"/>
        <v>0</v>
      </c>
      <c r="AT140" s="397">
        <f t="shared" si="56"/>
        <v>0</v>
      </c>
      <c r="AU140" s="358">
        <v>0</v>
      </c>
      <c r="AV140" s="397">
        <f t="shared" si="57"/>
        <v>0</v>
      </c>
      <c r="AW140" s="397">
        <f t="shared" si="47"/>
        <v>0</v>
      </c>
      <c r="AX140" s="356">
        <f t="shared" si="58"/>
        <v>0</v>
      </c>
    </row>
    <row r="141" spans="1:50" x14ac:dyDescent="0.25">
      <c r="A141" s="277">
        <v>128</v>
      </c>
      <c r="B141" s="138"/>
      <c r="C141" s="133"/>
      <c r="D141" s="133"/>
      <c r="E141" s="134"/>
      <c r="F141" s="388"/>
      <c r="G141" s="388"/>
      <c r="H141" s="133"/>
      <c r="I141" s="455">
        <v>0</v>
      </c>
      <c r="J141" s="133"/>
      <c r="K141" s="133"/>
      <c r="L141" s="133"/>
      <c r="M141" s="451"/>
      <c r="N141" s="361">
        <v>0</v>
      </c>
      <c r="O141" s="137">
        <v>0</v>
      </c>
      <c r="P141" s="137">
        <v>0</v>
      </c>
      <c r="Q141" s="137">
        <v>0</v>
      </c>
      <c r="R141" s="146">
        <f t="shared" si="40"/>
        <v>0</v>
      </c>
      <c r="S141" s="132">
        <v>0</v>
      </c>
      <c r="T141" s="155"/>
      <c r="U141" s="379"/>
      <c r="V141" s="380"/>
      <c r="W141" s="135"/>
      <c r="X141" s="310">
        <f>IF(T141="",0,VLOOKUP(T141,'Overview - Financial Statement'!$A$38:$B$52,2,FALSE))</f>
        <v>0</v>
      </c>
      <c r="Y141" s="246">
        <f t="shared" si="41"/>
        <v>0</v>
      </c>
      <c r="AA141" s="222">
        <f t="shared" si="59"/>
        <v>0</v>
      </c>
      <c r="AC141" s="340"/>
      <c r="AD141" s="354" t="s">
        <v>36</v>
      </c>
      <c r="AE141" s="352"/>
      <c r="AF141" s="381" t="str">
        <f t="shared" si="50"/>
        <v/>
      </c>
      <c r="AG141" s="355" t="str">
        <f t="shared" si="42"/>
        <v/>
      </c>
      <c r="AH141" s="381" t="str">
        <f t="shared" si="43"/>
        <v/>
      </c>
      <c r="AI141" s="353" t="str">
        <f t="shared" si="51"/>
        <v/>
      </c>
      <c r="AJ141" s="353" t="str">
        <f>IF(Q141&gt;0,(VLOOKUP(M141,ISO!$B$4:$C$42,2,FALSE)),"")</f>
        <v/>
      </c>
      <c r="AK141" s="353" t="str">
        <f t="shared" si="52"/>
        <v/>
      </c>
      <c r="AL141" s="353" t="str">
        <f>IF(P141&gt;0,(VLOOKUP(M141,ISO!$B$4:$D$42,3,FALSE)),"")</f>
        <v/>
      </c>
      <c r="AM141" s="354" t="str">
        <f t="shared" si="53"/>
        <v/>
      </c>
      <c r="AN141" s="352" t="str">
        <f t="shared" si="54"/>
        <v/>
      </c>
      <c r="AO141" s="397">
        <f t="shared" si="49"/>
        <v>0</v>
      </c>
      <c r="AP141" s="397">
        <f t="shared" si="44"/>
        <v>0</v>
      </c>
      <c r="AQ141" s="381" t="str">
        <f t="shared" si="55"/>
        <v>Not answered</v>
      </c>
      <c r="AR141" s="397">
        <f t="shared" si="45"/>
        <v>0</v>
      </c>
      <c r="AS141" s="397">
        <f t="shared" si="46"/>
        <v>0</v>
      </c>
      <c r="AT141" s="397">
        <f t="shared" si="56"/>
        <v>0</v>
      </c>
      <c r="AU141" s="358">
        <v>0</v>
      </c>
      <c r="AV141" s="397">
        <f t="shared" si="57"/>
        <v>0</v>
      </c>
      <c r="AW141" s="397">
        <f t="shared" si="47"/>
        <v>0</v>
      </c>
      <c r="AX141" s="356">
        <f t="shared" si="58"/>
        <v>0</v>
      </c>
    </row>
    <row r="142" spans="1:50" x14ac:dyDescent="0.25">
      <c r="A142" s="277">
        <v>129</v>
      </c>
      <c r="B142" s="138"/>
      <c r="C142" s="133"/>
      <c r="D142" s="133"/>
      <c r="E142" s="134"/>
      <c r="F142" s="388"/>
      <c r="G142" s="388"/>
      <c r="H142" s="133"/>
      <c r="I142" s="455">
        <v>0</v>
      </c>
      <c r="J142" s="133"/>
      <c r="K142" s="133"/>
      <c r="L142" s="133"/>
      <c r="M142" s="451"/>
      <c r="N142" s="361">
        <v>0</v>
      </c>
      <c r="O142" s="137">
        <v>0</v>
      </c>
      <c r="P142" s="137">
        <v>0</v>
      </c>
      <c r="Q142" s="137">
        <v>0</v>
      </c>
      <c r="R142" s="146">
        <f t="shared" si="40"/>
        <v>0</v>
      </c>
      <c r="S142" s="132">
        <v>0</v>
      </c>
      <c r="T142" s="155"/>
      <c r="U142" s="379"/>
      <c r="V142" s="380"/>
      <c r="W142" s="135"/>
      <c r="X142" s="310">
        <f>IF(T142="",0,VLOOKUP(T142,'Overview - Financial Statement'!$A$38:$B$52,2,FALSE))</f>
        <v>0</v>
      </c>
      <c r="Y142" s="246">
        <f t="shared" si="41"/>
        <v>0</v>
      </c>
      <c r="AA142" s="222">
        <f t="shared" si="59"/>
        <v>0</v>
      </c>
      <c r="AC142" s="340"/>
      <c r="AD142" s="354" t="s">
        <v>36</v>
      </c>
      <c r="AE142" s="352"/>
      <c r="AF142" s="381" t="str">
        <f t="shared" ref="AF142:AF173" si="60">IF(Y142=0,"",IF(E142="","CHECK DATES","OK"))</f>
        <v/>
      </c>
      <c r="AG142" s="355" t="str">
        <f t="shared" si="42"/>
        <v/>
      </c>
      <c r="AH142" s="381" t="str">
        <f t="shared" si="43"/>
        <v/>
      </c>
      <c r="AI142" s="353" t="str">
        <f t="shared" ref="AI142:AI173" si="61">IF(Q142&gt;0,Q142/AN142/(N142+0.5)/I142,"")</f>
        <v/>
      </c>
      <c r="AJ142" s="353" t="str">
        <f>IF(Q142&gt;0,(VLOOKUP(M142,ISO!$B$4:$C$42,2,FALSE)),"")</f>
        <v/>
      </c>
      <c r="AK142" s="353" t="str">
        <f t="shared" ref="AK142:AK173" si="62">IF(P142&gt;0,P142/AN142/N142/I142,"")</f>
        <v/>
      </c>
      <c r="AL142" s="353" t="str">
        <f>IF(P142&gt;0,(VLOOKUP(M142,ISO!$B$4:$D$42,3,FALSE)),"")</f>
        <v/>
      </c>
      <c r="AM142" s="354" t="str">
        <f t="shared" ref="AM142:AM173" si="63">IF(T142="","",T142)</f>
        <v/>
      </c>
      <c r="AN142" s="352" t="str">
        <f t="shared" ref="AN142:AN173" si="64">IF(T142="","",IF(HLOOKUP(T142,$AF$4:$AT$5,2,FALSE)="",X142,IF(X142&lt;&gt;HLOOKUP(T142,$AF$4:$AT$5,2,FALSE),HLOOKUP(T142,$AF$4:$AT$5,2,FALSE),X142)))</f>
        <v/>
      </c>
      <c r="AO142" s="397">
        <f t="shared" si="49"/>
        <v>0</v>
      </c>
      <c r="AP142" s="397">
        <f t="shared" si="44"/>
        <v>0</v>
      </c>
      <c r="AQ142" s="381" t="str">
        <f t="shared" ref="AQ142:AQ173" si="65">IF(U142="","Not answered",IF(U142="No",AO142,0))</f>
        <v>Not answered</v>
      </c>
      <c r="AR142" s="397">
        <f t="shared" si="45"/>
        <v>0</v>
      </c>
      <c r="AS142" s="397">
        <f t="shared" si="46"/>
        <v>0</v>
      </c>
      <c r="AT142" s="397">
        <f t="shared" ref="AT142:AT173" si="66">IF(AD142="NO","",IF(AI142&gt;AJ142,(AI142-AJ142)*N142*I142,0)+IF(AK142&gt;AL142,(AK142-AL142)*N142*I142,0))</f>
        <v>0</v>
      </c>
      <c r="AU142" s="358">
        <v>0</v>
      </c>
      <c r="AV142" s="397">
        <f t="shared" ref="AV142:AV173" si="67">IF(OR(AD142="NO",AS142&gt;0,AT142&gt;0,AU142&gt;0)*(AND(OR(V142="NO",V142=""))),SUM(AS142:AU142),0)</f>
        <v>0</v>
      </c>
      <c r="AW142" s="397">
        <f t="shared" si="47"/>
        <v>0</v>
      </c>
      <c r="AX142" s="356">
        <f t="shared" ref="AX142:AX173" si="68">IF(V142="YES",AO142,0)</f>
        <v>0</v>
      </c>
    </row>
    <row r="143" spans="1:50" x14ac:dyDescent="0.25">
      <c r="A143" s="277">
        <v>130</v>
      </c>
      <c r="B143" s="138"/>
      <c r="C143" s="133"/>
      <c r="D143" s="133"/>
      <c r="E143" s="134"/>
      <c r="F143" s="388"/>
      <c r="G143" s="388"/>
      <c r="H143" s="133"/>
      <c r="I143" s="455">
        <v>0</v>
      </c>
      <c r="J143" s="133"/>
      <c r="K143" s="133"/>
      <c r="L143" s="133"/>
      <c r="M143" s="451"/>
      <c r="N143" s="361">
        <v>0</v>
      </c>
      <c r="O143" s="137">
        <v>0</v>
      </c>
      <c r="P143" s="137">
        <v>0</v>
      </c>
      <c r="Q143" s="137">
        <v>0</v>
      </c>
      <c r="R143" s="146">
        <f t="shared" ref="R143:R206" si="69">IF((O143="")*AND(P143="")*AND(Q143=""),0,SUM(O143:Q143))</f>
        <v>0</v>
      </c>
      <c r="S143" s="132">
        <v>0</v>
      </c>
      <c r="T143" s="155"/>
      <c r="U143" s="379"/>
      <c r="V143" s="380"/>
      <c r="W143" s="135"/>
      <c r="X143" s="310">
        <f>IF(T143="",0,VLOOKUP(T143,'Overview - Financial Statement'!$A$38:$B$52,2,FALSE))</f>
        <v>0</v>
      </c>
      <c r="Y143" s="246">
        <f t="shared" ref="Y143:Y206" si="70">IF(X143=0,0,(R143+S143)/X143)</f>
        <v>0</v>
      </c>
      <c r="AA143" s="222">
        <f t="shared" si="59"/>
        <v>0</v>
      </c>
      <c r="AC143" s="340"/>
      <c r="AD143" s="354" t="s">
        <v>36</v>
      </c>
      <c r="AE143" s="352"/>
      <c r="AF143" s="381" t="str">
        <f t="shared" si="60"/>
        <v/>
      </c>
      <c r="AG143" s="355" t="str">
        <f t="shared" ref="AG143:AG206" si="71">IF(E143="","",IF(E143-(F143)&lt;0,"a posteriori ?","OK"))</f>
        <v/>
      </c>
      <c r="AH143" s="381" t="str">
        <f t="shared" ref="AH143:AH206" si="72">IF(Y143=0,"",(IF(OR(F143&lt;=($J$4-1),F143&gt;=($L$4+1),G143&lt;=($J$4-1),G143&gt;=($L$4+1)),"CHECK DATES","OK")))</f>
        <v/>
      </c>
      <c r="AI143" s="353" t="str">
        <f t="shared" si="61"/>
        <v/>
      </c>
      <c r="AJ143" s="353" t="str">
        <f>IF(Q143&gt;0,(VLOOKUP(M143,ISO!$B$4:$C$42,2,FALSE)),"")</f>
        <v/>
      </c>
      <c r="AK143" s="353" t="str">
        <f t="shared" si="62"/>
        <v/>
      </c>
      <c r="AL143" s="353" t="str">
        <f>IF(P143&gt;0,(VLOOKUP(M143,ISO!$B$4:$D$42,3,FALSE)),"")</f>
        <v/>
      </c>
      <c r="AM143" s="354" t="str">
        <f t="shared" si="63"/>
        <v/>
      </c>
      <c r="AN143" s="352" t="str">
        <f t="shared" si="64"/>
        <v/>
      </c>
      <c r="AO143" s="397">
        <f t="shared" si="49"/>
        <v>0</v>
      </c>
      <c r="AP143" s="397">
        <f t="shared" ref="AP143:AP206" si="73">IF(AO143=0,0,IF(AN143=1,0,AO143-Y143))</f>
        <v>0</v>
      </c>
      <c r="AQ143" s="381" t="str">
        <f t="shared" si="65"/>
        <v>Not answered</v>
      </c>
      <c r="AR143" s="397">
        <f t="shared" ref="AR143:AR206" si="74">IF(AQ143="Not answered",AO143,"")</f>
        <v>0</v>
      </c>
      <c r="AS143" s="397">
        <f t="shared" ref="AS143:AS206" si="75">IF(OR(AD143="NO",AH143="CHECK DATES"),AO143,0)</f>
        <v>0</v>
      </c>
      <c r="AT143" s="397">
        <f t="shared" si="66"/>
        <v>0</v>
      </c>
      <c r="AU143" s="358">
        <v>0</v>
      </c>
      <c r="AV143" s="397">
        <f t="shared" si="67"/>
        <v>0</v>
      </c>
      <c r="AW143" s="397">
        <f t="shared" ref="AW143:AW206" si="76">IF(OR(AD143="NO",AS143&gt;0,AT143&gt;0,AU143&gt;0)*(AND(OR(V143="YES"))),SUM(AS143:AU143),0)</f>
        <v>0</v>
      </c>
      <c r="AX143" s="356">
        <f t="shared" si="68"/>
        <v>0</v>
      </c>
    </row>
    <row r="144" spans="1:50" x14ac:dyDescent="0.25">
      <c r="A144" s="277">
        <v>131</v>
      </c>
      <c r="B144" s="138"/>
      <c r="C144" s="133"/>
      <c r="D144" s="133"/>
      <c r="E144" s="134"/>
      <c r="F144" s="388"/>
      <c r="G144" s="388"/>
      <c r="H144" s="133"/>
      <c r="I144" s="455">
        <v>0</v>
      </c>
      <c r="J144" s="133"/>
      <c r="K144" s="133"/>
      <c r="L144" s="133"/>
      <c r="M144" s="451"/>
      <c r="N144" s="361">
        <v>0</v>
      </c>
      <c r="O144" s="137">
        <v>0</v>
      </c>
      <c r="P144" s="137">
        <v>0</v>
      </c>
      <c r="Q144" s="137">
        <v>0</v>
      </c>
      <c r="R144" s="146">
        <f t="shared" si="69"/>
        <v>0</v>
      </c>
      <c r="S144" s="132">
        <v>0</v>
      </c>
      <c r="T144" s="155"/>
      <c r="U144" s="379"/>
      <c r="V144" s="380"/>
      <c r="W144" s="135"/>
      <c r="X144" s="310">
        <f>IF(T144="",0,VLOOKUP(T144,'Overview - Financial Statement'!$A$38:$B$52,2,FALSE))</f>
        <v>0</v>
      </c>
      <c r="Y144" s="246">
        <f t="shared" si="70"/>
        <v>0</v>
      </c>
      <c r="AA144" s="222">
        <f t="shared" si="59"/>
        <v>0</v>
      </c>
      <c r="AC144" s="340"/>
      <c r="AD144" s="354" t="s">
        <v>36</v>
      </c>
      <c r="AE144" s="352"/>
      <c r="AF144" s="381" t="str">
        <f t="shared" si="60"/>
        <v/>
      </c>
      <c r="AG144" s="355" t="str">
        <f t="shared" si="71"/>
        <v/>
      </c>
      <c r="AH144" s="381" t="str">
        <f t="shared" si="72"/>
        <v/>
      </c>
      <c r="AI144" s="353" t="str">
        <f t="shared" si="61"/>
        <v/>
      </c>
      <c r="AJ144" s="353" t="str">
        <f>IF(Q144&gt;0,(VLOOKUP(M144,ISO!$B$4:$C$42,2,FALSE)),"")</f>
        <v/>
      </c>
      <c r="AK144" s="353" t="str">
        <f t="shared" si="62"/>
        <v/>
      </c>
      <c r="AL144" s="353" t="str">
        <f>IF(P144&gt;0,(VLOOKUP(M144,ISO!$B$4:$D$42,3,FALSE)),"")</f>
        <v/>
      </c>
      <c r="AM144" s="354" t="str">
        <f t="shared" si="63"/>
        <v/>
      </c>
      <c r="AN144" s="352" t="str">
        <f t="shared" si="64"/>
        <v/>
      </c>
      <c r="AO144" s="397">
        <f t="shared" si="49"/>
        <v>0</v>
      </c>
      <c r="AP144" s="397">
        <f t="shared" si="73"/>
        <v>0</v>
      </c>
      <c r="AQ144" s="381" t="str">
        <f t="shared" si="65"/>
        <v>Not answered</v>
      </c>
      <c r="AR144" s="397">
        <f t="shared" si="74"/>
        <v>0</v>
      </c>
      <c r="AS144" s="397">
        <f t="shared" si="75"/>
        <v>0</v>
      </c>
      <c r="AT144" s="397">
        <f t="shared" si="66"/>
        <v>0</v>
      </c>
      <c r="AU144" s="358">
        <v>0</v>
      </c>
      <c r="AV144" s="397">
        <f t="shared" si="67"/>
        <v>0</v>
      </c>
      <c r="AW144" s="397">
        <f t="shared" si="76"/>
        <v>0</v>
      </c>
      <c r="AX144" s="356">
        <f t="shared" si="68"/>
        <v>0</v>
      </c>
    </row>
    <row r="145" spans="1:50" x14ac:dyDescent="0.25">
      <c r="A145" s="277">
        <v>132</v>
      </c>
      <c r="B145" s="138"/>
      <c r="C145" s="133"/>
      <c r="D145" s="133"/>
      <c r="E145" s="134"/>
      <c r="F145" s="388"/>
      <c r="G145" s="388"/>
      <c r="H145" s="133"/>
      <c r="I145" s="455">
        <v>0</v>
      </c>
      <c r="J145" s="133"/>
      <c r="K145" s="133"/>
      <c r="L145" s="133"/>
      <c r="M145" s="451"/>
      <c r="N145" s="361">
        <v>0</v>
      </c>
      <c r="O145" s="137">
        <v>0</v>
      </c>
      <c r="P145" s="137">
        <v>0</v>
      </c>
      <c r="Q145" s="137">
        <v>0</v>
      </c>
      <c r="R145" s="146">
        <f t="shared" si="69"/>
        <v>0</v>
      </c>
      <c r="S145" s="132">
        <v>0</v>
      </c>
      <c r="T145" s="155"/>
      <c r="U145" s="379"/>
      <c r="V145" s="380"/>
      <c r="W145" s="135"/>
      <c r="X145" s="310">
        <f>IF(T145="",0,VLOOKUP(T145,'Overview - Financial Statement'!$A$38:$B$52,2,FALSE))</f>
        <v>0</v>
      </c>
      <c r="Y145" s="246">
        <f t="shared" si="70"/>
        <v>0</v>
      </c>
      <c r="AA145" s="222">
        <f t="shared" si="59"/>
        <v>0</v>
      </c>
      <c r="AC145" s="340"/>
      <c r="AD145" s="354" t="s">
        <v>36</v>
      </c>
      <c r="AE145" s="352"/>
      <c r="AF145" s="381" t="str">
        <f t="shared" si="60"/>
        <v/>
      </c>
      <c r="AG145" s="355" t="str">
        <f t="shared" si="71"/>
        <v/>
      </c>
      <c r="AH145" s="381" t="str">
        <f t="shared" si="72"/>
        <v/>
      </c>
      <c r="AI145" s="353" t="str">
        <f t="shared" si="61"/>
        <v/>
      </c>
      <c r="AJ145" s="353" t="str">
        <f>IF(Q145&gt;0,(VLOOKUP(M145,ISO!$B$4:$C$42,2,FALSE)),"")</f>
        <v/>
      </c>
      <c r="AK145" s="353" t="str">
        <f t="shared" si="62"/>
        <v/>
      </c>
      <c r="AL145" s="353" t="str">
        <f>IF(P145&gt;0,(VLOOKUP(M145,ISO!$B$4:$D$42,3,FALSE)),"")</f>
        <v/>
      </c>
      <c r="AM145" s="354" t="str">
        <f t="shared" si="63"/>
        <v/>
      </c>
      <c r="AN145" s="352" t="str">
        <f t="shared" si="64"/>
        <v/>
      </c>
      <c r="AO145" s="397">
        <f t="shared" si="49"/>
        <v>0</v>
      </c>
      <c r="AP145" s="397">
        <f t="shared" si="73"/>
        <v>0</v>
      </c>
      <c r="AQ145" s="381" t="str">
        <f t="shared" si="65"/>
        <v>Not answered</v>
      </c>
      <c r="AR145" s="397">
        <f t="shared" si="74"/>
        <v>0</v>
      </c>
      <c r="AS145" s="397">
        <f t="shared" si="75"/>
        <v>0</v>
      </c>
      <c r="AT145" s="397">
        <f t="shared" si="66"/>
        <v>0</v>
      </c>
      <c r="AU145" s="358">
        <v>0</v>
      </c>
      <c r="AV145" s="397">
        <f t="shared" si="67"/>
        <v>0</v>
      </c>
      <c r="AW145" s="397">
        <f t="shared" si="76"/>
        <v>0</v>
      </c>
      <c r="AX145" s="356">
        <f t="shared" si="68"/>
        <v>0</v>
      </c>
    </row>
    <row r="146" spans="1:50" x14ac:dyDescent="0.25">
      <c r="A146" s="277">
        <v>133</v>
      </c>
      <c r="B146" s="138"/>
      <c r="C146" s="133"/>
      <c r="D146" s="133"/>
      <c r="E146" s="134"/>
      <c r="F146" s="388"/>
      <c r="G146" s="388"/>
      <c r="H146" s="133"/>
      <c r="I146" s="455">
        <v>0</v>
      </c>
      <c r="J146" s="133"/>
      <c r="K146" s="133"/>
      <c r="L146" s="133"/>
      <c r="M146" s="451"/>
      <c r="N146" s="361">
        <v>0</v>
      </c>
      <c r="O146" s="137">
        <v>0</v>
      </c>
      <c r="P146" s="137">
        <v>0</v>
      </c>
      <c r="Q146" s="137">
        <v>0</v>
      </c>
      <c r="R146" s="146">
        <f t="shared" si="69"/>
        <v>0</v>
      </c>
      <c r="S146" s="132">
        <v>0</v>
      </c>
      <c r="T146" s="155"/>
      <c r="U146" s="379"/>
      <c r="V146" s="380"/>
      <c r="W146" s="135"/>
      <c r="X146" s="310">
        <f>IF(T146="",0,VLOOKUP(T146,'Overview - Financial Statement'!$A$38:$B$52,2,FALSE))</f>
        <v>0</v>
      </c>
      <c r="Y146" s="246">
        <f t="shared" si="70"/>
        <v>0</v>
      </c>
      <c r="AA146" s="222">
        <f t="shared" si="59"/>
        <v>0</v>
      </c>
      <c r="AC146" s="340"/>
      <c r="AD146" s="354" t="s">
        <v>36</v>
      </c>
      <c r="AE146" s="352"/>
      <c r="AF146" s="381" t="str">
        <f t="shared" si="60"/>
        <v/>
      </c>
      <c r="AG146" s="355" t="str">
        <f t="shared" si="71"/>
        <v/>
      </c>
      <c r="AH146" s="381" t="str">
        <f t="shared" si="72"/>
        <v/>
      </c>
      <c r="AI146" s="353" t="str">
        <f t="shared" si="61"/>
        <v/>
      </c>
      <c r="AJ146" s="353" t="str">
        <f>IF(Q146&gt;0,(VLOOKUP(M146,ISO!$B$4:$C$42,2,FALSE)),"")</f>
        <v/>
      </c>
      <c r="AK146" s="353" t="str">
        <f t="shared" si="62"/>
        <v/>
      </c>
      <c r="AL146" s="353" t="str">
        <f>IF(P146&gt;0,(VLOOKUP(M146,ISO!$B$4:$D$42,3,FALSE)),"")</f>
        <v/>
      </c>
      <c r="AM146" s="354" t="str">
        <f t="shared" si="63"/>
        <v/>
      </c>
      <c r="AN146" s="352" t="str">
        <f t="shared" si="64"/>
        <v/>
      </c>
      <c r="AO146" s="397">
        <f t="shared" si="49"/>
        <v>0</v>
      </c>
      <c r="AP146" s="397">
        <f t="shared" si="73"/>
        <v>0</v>
      </c>
      <c r="AQ146" s="381" t="str">
        <f t="shared" si="65"/>
        <v>Not answered</v>
      </c>
      <c r="AR146" s="397">
        <f t="shared" si="74"/>
        <v>0</v>
      </c>
      <c r="AS146" s="397">
        <f t="shared" si="75"/>
        <v>0</v>
      </c>
      <c r="AT146" s="397">
        <f t="shared" si="66"/>
        <v>0</v>
      </c>
      <c r="AU146" s="358">
        <v>0</v>
      </c>
      <c r="AV146" s="397">
        <f t="shared" si="67"/>
        <v>0</v>
      </c>
      <c r="AW146" s="397">
        <f t="shared" si="76"/>
        <v>0</v>
      </c>
      <c r="AX146" s="356">
        <f t="shared" si="68"/>
        <v>0</v>
      </c>
    </row>
    <row r="147" spans="1:50" x14ac:dyDescent="0.25">
      <c r="A147" s="277">
        <v>134</v>
      </c>
      <c r="B147" s="138"/>
      <c r="C147" s="133"/>
      <c r="D147" s="133"/>
      <c r="E147" s="134"/>
      <c r="F147" s="388"/>
      <c r="G147" s="388"/>
      <c r="H147" s="133"/>
      <c r="I147" s="455">
        <v>0</v>
      </c>
      <c r="J147" s="133"/>
      <c r="K147" s="133"/>
      <c r="L147" s="133"/>
      <c r="M147" s="451"/>
      <c r="N147" s="361">
        <v>0</v>
      </c>
      <c r="O147" s="137">
        <v>0</v>
      </c>
      <c r="P147" s="137">
        <v>0</v>
      </c>
      <c r="Q147" s="137">
        <v>0</v>
      </c>
      <c r="R147" s="146">
        <f t="shared" si="69"/>
        <v>0</v>
      </c>
      <c r="S147" s="132">
        <v>0</v>
      </c>
      <c r="T147" s="155"/>
      <c r="U147" s="379"/>
      <c r="V147" s="380"/>
      <c r="W147" s="135"/>
      <c r="X147" s="310">
        <f>IF(T147="",0,VLOOKUP(T147,'Overview - Financial Statement'!$A$38:$B$52,2,FALSE))</f>
        <v>0</v>
      </c>
      <c r="Y147" s="246">
        <f t="shared" si="70"/>
        <v>0</v>
      </c>
      <c r="AA147" s="222">
        <f t="shared" si="59"/>
        <v>0</v>
      </c>
      <c r="AC147" s="340"/>
      <c r="AD147" s="354" t="s">
        <v>36</v>
      </c>
      <c r="AE147" s="352"/>
      <c r="AF147" s="381" t="str">
        <f t="shared" si="60"/>
        <v/>
      </c>
      <c r="AG147" s="355" t="str">
        <f t="shared" si="71"/>
        <v/>
      </c>
      <c r="AH147" s="381" t="str">
        <f t="shared" si="72"/>
        <v/>
      </c>
      <c r="AI147" s="353" t="str">
        <f t="shared" si="61"/>
        <v/>
      </c>
      <c r="AJ147" s="353" t="str">
        <f>IF(Q147&gt;0,(VLOOKUP(M147,ISO!$B$4:$C$42,2,FALSE)),"")</f>
        <v/>
      </c>
      <c r="AK147" s="353" t="str">
        <f t="shared" si="62"/>
        <v/>
      </c>
      <c r="AL147" s="353" t="str">
        <f>IF(P147&gt;0,(VLOOKUP(M147,ISO!$B$4:$D$42,3,FALSE)),"")</f>
        <v/>
      </c>
      <c r="AM147" s="354" t="str">
        <f t="shared" si="63"/>
        <v/>
      </c>
      <c r="AN147" s="352" t="str">
        <f t="shared" si="64"/>
        <v/>
      </c>
      <c r="AO147" s="397">
        <f t="shared" si="49"/>
        <v>0</v>
      </c>
      <c r="AP147" s="397">
        <f t="shared" si="73"/>
        <v>0</v>
      </c>
      <c r="AQ147" s="381" t="str">
        <f t="shared" si="65"/>
        <v>Not answered</v>
      </c>
      <c r="AR147" s="397">
        <f t="shared" si="74"/>
        <v>0</v>
      </c>
      <c r="AS147" s="397">
        <f t="shared" si="75"/>
        <v>0</v>
      </c>
      <c r="AT147" s="397">
        <f t="shared" si="66"/>
        <v>0</v>
      </c>
      <c r="AU147" s="358">
        <v>0</v>
      </c>
      <c r="AV147" s="397">
        <f t="shared" si="67"/>
        <v>0</v>
      </c>
      <c r="AW147" s="397">
        <f t="shared" si="76"/>
        <v>0</v>
      </c>
      <c r="AX147" s="356">
        <f t="shared" si="68"/>
        <v>0</v>
      </c>
    </row>
    <row r="148" spans="1:50" x14ac:dyDescent="0.25">
      <c r="A148" s="277">
        <v>135</v>
      </c>
      <c r="B148" s="138"/>
      <c r="C148" s="133"/>
      <c r="D148" s="133"/>
      <c r="E148" s="134"/>
      <c r="F148" s="388"/>
      <c r="G148" s="388"/>
      <c r="H148" s="133"/>
      <c r="I148" s="455">
        <v>0</v>
      </c>
      <c r="J148" s="133"/>
      <c r="K148" s="133"/>
      <c r="L148" s="133"/>
      <c r="M148" s="451"/>
      <c r="N148" s="361">
        <v>0</v>
      </c>
      <c r="O148" s="137">
        <v>0</v>
      </c>
      <c r="P148" s="137">
        <v>0</v>
      </c>
      <c r="Q148" s="137">
        <v>0</v>
      </c>
      <c r="R148" s="146">
        <f t="shared" si="69"/>
        <v>0</v>
      </c>
      <c r="S148" s="132">
        <v>0</v>
      </c>
      <c r="T148" s="155"/>
      <c r="U148" s="379"/>
      <c r="V148" s="380"/>
      <c r="W148" s="135"/>
      <c r="X148" s="310">
        <f>IF(T148="",0,VLOOKUP(T148,'Overview - Financial Statement'!$A$38:$B$52,2,FALSE))</f>
        <v>0</v>
      </c>
      <c r="Y148" s="246">
        <f t="shared" si="70"/>
        <v>0</v>
      </c>
      <c r="AA148" s="222">
        <f t="shared" ref="AA148:AA179" si="77">IF(V148="YES",Y148,0)</f>
        <v>0</v>
      </c>
      <c r="AC148" s="340"/>
      <c r="AD148" s="354" t="s">
        <v>36</v>
      </c>
      <c r="AE148" s="352"/>
      <c r="AF148" s="381" t="str">
        <f t="shared" si="60"/>
        <v/>
      </c>
      <c r="AG148" s="355" t="str">
        <f t="shared" si="71"/>
        <v/>
      </c>
      <c r="AH148" s="381" t="str">
        <f t="shared" si="72"/>
        <v/>
      </c>
      <c r="AI148" s="353" t="str">
        <f t="shared" si="61"/>
        <v/>
      </c>
      <c r="AJ148" s="353" t="str">
        <f>IF(Q148&gt;0,(VLOOKUP(M148,ISO!$B$4:$C$42,2,FALSE)),"")</f>
        <v/>
      </c>
      <c r="AK148" s="353" t="str">
        <f t="shared" si="62"/>
        <v/>
      </c>
      <c r="AL148" s="353" t="str">
        <f>IF(P148&gt;0,(VLOOKUP(M148,ISO!$B$4:$D$42,3,FALSE)),"")</f>
        <v/>
      </c>
      <c r="AM148" s="354" t="str">
        <f t="shared" si="63"/>
        <v/>
      </c>
      <c r="AN148" s="352" t="str">
        <f t="shared" si="64"/>
        <v/>
      </c>
      <c r="AO148" s="397">
        <f t="shared" si="49"/>
        <v>0</v>
      </c>
      <c r="AP148" s="397">
        <f t="shared" si="73"/>
        <v>0</v>
      </c>
      <c r="AQ148" s="381" t="str">
        <f t="shared" si="65"/>
        <v>Not answered</v>
      </c>
      <c r="AR148" s="397">
        <f t="shared" si="74"/>
        <v>0</v>
      </c>
      <c r="AS148" s="397">
        <f t="shared" si="75"/>
        <v>0</v>
      </c>
      <c r="AT148" s="397">
        <f t="shared" si="66"/>
        <v>0</v>
      </c>
      <c r="AU148" s="358">
        <v>0</v>
      </c>
      <c r="AV148" s="397">
        <f t="shared" si="67"/>
        <v>0</v>
      </c>
      <c r="AW148" s="397">
        <f t="shared" si="76"/>
        <v>0</v>
      </c>
      <c r="AX148" s="356">
        <f t="shared" si="68"/>
        <v>0</v>
      </c>
    </row>
    <row r="149" spans="1:50" x14ac:dyDescent="0.25">
      <c r="A149" s="277">
        <v>136</v>
      </c>
      <c r="B149" s="138"/>
      <c r="C149" s="133"/>
      <c r="D149" s="133"/>
      <c r="E149" s="134"/>
      <c r="F149" s="388"/>
      <c r="G149" s="388"/>
      <c r="H149" s="133"/>
      <c r="I149" s="455">
        <v>0</v>
      </c>
      <c r="J149" s="133"/>
      <c r="K149" s="133"/>
      <c r="L149" s="133"/>
      <c r="M149" s="451"/>
      <c r="N149" s="361">
        <v>0</v>
      </c>
      <c r="O149" s="137">
        <v>0</v>
      </c>
      <c r="P149" s="137">
        <v>0</v>
      </c>
      <c r="Q149" s="137">
        <v>0</v>
      </c>
      <c r="R149" s="146">
        <f t="shared" si="69"/>
        <v>0</v>
      </c>
      <c r="S149" s="132">
        <v>0</v>
      </c>
      <c r="T149" s="155"/>
      <c r="U149" s="379"/>
      <c r="V149" s="380"/>
      <c r="W149" s="135"/>
      <c r="X149" s="310">
        <f>IF(T149="",0,VLOOKUP(T149,'Overview - Financial Statement'!$A$38:$B$52,2,FALSE))</f>
        <v>0</v>
      </c>
      <c r="Y149" s="246">
        <f t="shared" si="70"/>
        <v>0</v>
      </c>
      <c r="AA149" s="222">
        <f t="shared" si="77"/>
        <v>0</v>
      </c>
      <c r="AC149" s="340"/>
      <c r="AD149" s="354" t="s">
        <v>36</v>
      </c>
      <c r="AE149" s="352"/>
      <c r="AF149" s="381" t="str">
        <f t="shared" si="60"/>
        <v/>
      </c>
      <c r="AG149" s="355" t="str">
        <f t="shared" si="71"/>
        <v/>
      </c>
      <c r="AH149" s="381" t="str">
        <f t="shared" si="72"/>
        <v/>
      </c>
      <c r="AI149" s="353" t="str">
        <f t="shared" si="61"/>
        <v/>
      </c>
      <c r="AJ149" s="353" t="str">
        <f>IF(Q149&gt;0,(VLOOKUP(M149,ISO!$B$4:$C$42,2,FALSE)),"")</f>
        <v/>
      </c>
      <c r="AK149" s="353" t="str">
        <f t="shared" si="62"/>
        <v/>
      </c>
      <c r="AL149" s="353" t="str">
        <f>IF(P149&gt;0,(VLOOKUP(M149,ISO!$B$4:$D$42,3,FALSE)),"")</f>
        <v/>
      </c>
      <c r="AM149" s="354" t="str">
        <f t="shared" si="63"/>
        <v/>
      </c>
      <c r="AN149" s="352" t="str">
        <f t="shared" si="64"/>
        <v/>
      </c>
      <c r="AO149" s="397">
        <f t="shared" si="49"/>
        <v>0</v>
      </c>
      <c r="AP149" s="397">
        <f t="shared" si="73"/>
        <v>0</v>
      </c>
      <c r="AQ149" s="381" t="str">
        <f t="shared" si="65"/>
        <v>Not answered</v>
      </c>
      <c r="AR149" s="397">
        <f t="shared" si="74"/>
        <v>0</v>
      </c>
      <c r="AS149" s="397">
        <f t="shared" si="75"/>
        <v>0</v>
      </c>
      <c r="AT149" s="397">
        <f t="shared" si="66"/>
        <v>0</v>
      </c>
      <c r="AU149" s="358">
        <v>0</v>
      </c>
      <c r="AV149" s="397">
        <f t="shared" si="67"/>
        <v>0</v>
      </c>
      <c r="AW149" s="397">
        <f t="shared" si="76"/>
        <v>0</v>
      </c>
      <c r="AX149" s="356">
        <f t="shared" si="68"/>
        <v>0</v>
      </c>
    </row>
    <row r="150" spans="1:50" x14ac:dyDescent="0.25">
      <c r="A150" s="277">
        <v>137</v>
      </c>
      <c r="B150" s="138"/>
      <c r="C150" s="133"/>
      <c r="D150" s="133"/>
      <c r="E150" s="134"/>
      <c r="F150" s="388"/>
      <c r="G150" s="388"/>
      <c r="H150" s="133"/>
      <c r="I150" s="455">
        <v>0</v>
      </c>
      <c r="J150" s="133"/>
      <c r="K150" s="133"/>
      <c r="L150" s="133"/>
      <c r="M150" s="451"/>
      <c r="N150" s="361">
        <v>0</v>
      </c>
      <c r="O150" s="137">
        <v>0</v>
      </c>
      <c r="P150" s="137">
        <v>0</v>
      </c>
      <c r="Q150" s="137">
        <v>0</v>
      </c>
      <c r="R150" s="146">
        <f t="shared" si="69"/>
        <v>0</v>
      </c>
      <c r="S150" s="132">
        <v>0</v>
      </c>
      <c r="T150" s="155"/>
      <c r="U150" s="379"/>
      <c r="V150" s="380"/>
      <c r="W150" s="135"/>
      <c r="X150" s="310">
        <f>IF(T150="",0,VLOOKUP(T150,'Overview - Financial Statement'!$A$38:$B$52,2,FALSE))</f>
        <v>0</v>
      </c>
      <c r="Y150" s="246">
        <f t="shared" si="70"/>
        <v>0</v>
      </c>
      <c r="AA150" s="222">
        <f t="shared" si="77"/>
        <v>0</v>
      </c>
      <c r="AC150" s="340"/>
      <c r="AD150" s="354" t="s">
        <v>36</v>
      </c>
      <c r="AE150" s="352"/>
      <c r="AF150" s="381" t="str">
        <f t="shared" si="60"/>
        <v/>
      </c>
      <c r="AG150" s="355" t="str">
        <f t="shared" si="71"/>
        <v/>
      </c>
      <c r="AH150" s="381" t="str">
        <f t="shared" si="72"/>
        <v/>
      </c>
      <c r="AI150" s="353" t="str">
        <f t="shared" si="61"/>
        <v/>
      </c>
      <c r="AJ150" s="353" t="str">
        <f>IF(Q150&gt;0,(VLOOKUP(M150,ISO!$B$4:$C$42,2,FALSE)),"")</f>
        <v/>
      </c>
      <c r="AK150" s="353" t="str">
        <f t="shared" si="62"/>
        <v/>
      </c>
      <c r="AL150" s="353" t="str">
        <f>IF(P150&gt;0,(VLOOKUP(M150,ISO!$B$4:$D$42,3,FALSE)),"")</f>
        <v/>
      </c>
      <c r="AM150" s="354" t="str">
        <f t="shared" si="63"/>
        <v/>
      </c>
      <c r="AN150" s="352" t="str">
        <f t="shared" si="64"/>
        <v/>
      </c>
      <c r="AO150" s="397">
        <f t="shared" si="49"/>
        <v>0</v>
      </c>
      <c r="AP150" s="397">
        <f t="shared" si="73"/>
        <v>0</v>
      </c>
      <c r="AQ150" s="381" t="str">
        <f t="shared" si="65"/>
        <v>Not answered</v>
      </c>
      <c r="AR150" s="397">
        <f t="shared" si="74"/>
        <v>0</v>
      </c>
      <c r="AS150" s="397">
        <f t="shared" si="75"/>
        <v>0</v>
      </c>
      <c r="AT150" s="397">
        <f t="shared" si="66"/>
        <v>0</v>
      </c>
      <c r="AU150" s="358">
        <v>0</v>
      </c>
      <c r="AV150" s="397">
        <f t="shared" si="67"/>
        <v>0</v>
      </c>
      <c r="AW150" s="397">
        <f t="shared" si="76"/>
        <v>0</v>
      </c>
      <c r="AX150" s="356">
        <f t="shared" si="68"/>
        <v>0</v>
      </c>
    </row>
    <row r="151" spans="1:50" x14ac:dyDescent="0.25">
      <c r="A151" s="277">
        <v>138</v>
      </c>
      <c r="B151" s="138"/>
      <c r="C151" s="133"/>
      <c r="D151" s="133"/>
      <c r="E151" s="134"/>
      <c r="F151" s="388"/>
      <c r="G151" s="388"/>
      <c r="H151" s="133"/>
      <c r="I151" s="455">
        <v>0</v>
      </c>
      <c r="J151" s="133"/>
      <c r="K151" s="133"/>
      <c r="L151" s="133"/>
      <c r="M151" s="451"/>
      <c r="N151" s="361">
        <v>0</v>
      </c>
      <c r="O151" s="137">
        <v>0</v>
      </c>
      <c r="P151" s="137">
        <v>0</v>
      </c>
      <c r="Q151" s="137">
        <v>0</v>
      </c>
      <c r="R151" s="146">
        <f t="shared" si="69"/>
        <v>0</v>
      </c>
      <c r="S151" s="132">
        <v>0</v>
      </c>
      <c r="T151" s="155"/>
      <c r="U151" s="379"/>
      <c r="V151" s="380"/>
      <c r="W151" s="135"/>
      <c r="X151" s="310">
        <f>IF(T151="",0,VLOOKUP(T151,'Overview - Financial Statement'!$A$38:$B$52,2,FALSE))</f>
        <v>0</v>
      </c>
      <c r="Y151" s="246">
        <f t="shared" si="70"/>
        <v>0</v>
      </c>
      <c r="AA151" s="222">
        <f t="shared" si="77"/>
        <v>0</v>
      </c>
      <c r="AC151" s="340"/>
      <c r="AD151" s="354" t="s">
        <v>36</v>
      </c>
      <c r="AE151" s="352"/>
      <c r="AF151" s="381" t="str">
        <f t="shared" si="60"/>
        <v/>
      </c>
      <c r="AG151" s="355" t="str">
        <f t="shared" si="71"/>
        <v/>
      </c>
      <c r="AH151" s="381" t="str">
        <f t="shared" si="72"/>
        <v/>
      </c>
      <c r="AI151" s="353" t="str">
        <f t="shared" si="61"/>
        <v/>
      </c>
      <c r="AJ151" s="353" t="str">
        <f>IF(Q151&gt;0,(VLOOKUP(M151,ISO!$B$4:$C$42,2,FALSE)),"")</f>
        <v/>
      </c>
      <c r="AK151" s="353" t="str">
        <f t="shared" si="62"/>
        <v/>
      </c>
      <c r="AL151" s="353" t="str">
        <f>IF(P151&gt;0,(VLOOKUP(M151,ISO!$B$4:$D$42,3,FALSE)),"")</f>
        <v/>
      </c>
      <c r="AM151" s="354" t="str">
        <f t="shared" si="63"/>
        <v/>
      </c>
      <c r="AN151" s="352" t="str">
        <f t="shared" si="64"/>
        <v/>
      </c>
      <c r="AO151" s="397">
        <f t="shared" si="49"/>
        <v>0</v>
      </c>
      <c r="AP151" s="397">
        <f t="shared" si="73"/>
        <v>0</v>
      </c>
      <c r="AQ151" s="381" t="str">
        <f t="shared" si="65"/>
        <v>Not answered</v>
      </c>
      <c r="AR151" s="397">
        <f t="shared" si="74"/>
        <v>0</v>
      </c>
      <c r="AS151" s="397">
        <f t="shared" si="75"/>
        <v>0</v>
      </c>
      <c r="AT151" s="397">
        <f t="shared" si="66"/>
        <v>0</v>
      </c>
      <c r="AU151" s="358">
        <v>0</v>
      </c>
      <c r="AV151" s="397">
        <f t="shared" si="67"/>
        <v>0</v>
      </c>
      <c r="AW151" s="397">
        <f t="shared" si="76"/>
        <v>0</v>
      </c>
      <c r="AX151" s="356">
        <f t="shared" si="68"/>
        <v>0</v>
      </c>
    </row>
    <row r="152" spans="1:50" x14ac:dyDescent="0.25">
      <c r="A152" s="277">
        <v>139</v>
      </c>
      <c r="B152" s="138"/>
      <c r="C152" s="133"/>
      <c r="D152" s="133"/>
      <c r="E152" s="134"/>
      <c r="F152" s="388"/>
      <c r="G152" s="388"/>
      <c r="H152" s="133"/>
      <c r="I152" s="455">
        <v>0</v>
      </c>
      <c r="J152" s="133"/>
      <c r="K152" s="133"/>
      <c r="L152" s="133"/>
      <c r="M152" s="451"/>
      <c r="N152" s="361">
        <v>0</v>
      </c>
      <c r="O152" s="137">
        <v>0</v>
      </c>
      <c r="P152" s="137">
        <v>0</v>
      </c>
      <c r="Q152" s="137">
        <v>0</v>
      </c>
      <c r="R152" s="146">
        <f t="shared" si="69"/>
        <v>0</v>
      </c>
      <c r="S152" s="132">
        <v>0</v>
      </c>
      <c r="T152" s="155"/>
      <c r="U152" s="379"/>
      <c r="V152" s="380"/>
      <c r="W152" s="135"/>
      <c r="X152" s="310">
        <f>IF(T152="",0,VLOOKUP(T152,'Overview - Financial Statement'!$A$38:$B$52,2,FALSE))</f>
        <v>0</v>
      </c>
      <c r="Y152" s="246">
        <f t="shared" si="70"/>
        <v>0</v>
      </c>
      <c r="AA152" s="222">
        <f t="shared" si="77"/>
        <v>0</v>
      </c>
      <c r="AC152" s="340"/>
      <c r="AD152" s="354" t="s">
        <v>36</v>
      </c>
      <c r="AE152" s="352"/>
      <c r="AF152" s="381" t="str">
        <f t="shared" si="60"/>
        <v/>
      </c>
      <c r="AG152" s="355" t="str">
        <f t="shared" si="71"/>
        <v/>
      </c>
      <c r="AH152" s="381" t="str">
        <f t="shared" si="72"/>
        <v/>
      </c>
      <c r="AI152" s="353" t="str">
        <f t="shared" si="61"/>
        <v/>
      </c>
      <c r="AJ152" s="353" t="str">
        <f>IF(Q152&gt;0,(VLOOKUP(M152,ISO!$B$4:$C$42,2,FALSE)),"")</f>
        <v/>
      </c>
      <c r="AK152" s="353" t="str">
        <f t="shared" si="62"/>
        <v/>
      </c>
      <c r="AL152" s="353" t="str">
        <f>IF(P152&gt;0,(VLOOKUP(M152,ISO!$B$4:$D$42,3,FALSE)),"")</f>
        <v/>
      </c>
      <c r="AM152" s="354" t="str">
        <f t="shared" si="63"/>
        <v/>
      </c>
      <c r="AN152" s="352" t="str">
        <f t="shared" si="64"/>
        <v/>
      </c>
      <c r="AO152" s="397">
        <f t="shared" si="49"/>
        <v>0</v>
      </c>
      <c r="AP152" s="397">
        <f t="shared" si="73"/>
        <v>0</v>
      </c>
      <c r="AQ152" s="381" t="str">
        <f t="shared" si="65"/>
        <v>Not answered</v>
      </c>
      <c r="AR152" s="397">
        <f t="shared" si="74"/>
        <v>0</v>
      </c>
      <c r="AS152" s="397">
        <f t="shared" si="75"/>
        <v>0</v>
      </c>
      <c r="AT152" s="397">
        <f t="shared" si="66"/>
        <v>0</v>
      </c>
      <c r="AU152" s="358">
        <v>0</v>
      </c>
      <c r="AV152" s="397">
        <f t="shared" si="67"/>
        <v>0</v>
      </c>
      <c r="AW152" s="397">
        <f t="shared" si="76"/>
        <v>0</v>
      </c>
      <c r="AX152" s="356">
        <f t="shared" si="68"/>
        <v>0</v>
      </c>
    </row>
    <row r="153" spans="1:50" x14ac:dyDescent="0.25">
      <c r="A153" s="277">
        <v>140</v>
      </c>
      <c r="B153" s="138"/>
      <c r="C153" s="133"/>
      <c r="D153" s="133"/>
      <c r="E153" s="134"/>
      <c r="F153" s="388"/>
      <c r="G153" s="388"/>
      <c r="H153" s="133"/>
      <c r="I153" s="455">
        <v>0</v>
      </c>
      <c r="J153" s="133"/>
      <c r="K153" s="133"/>
      <c r="L153" s="133"/>
      <c r="M153" s="451"/>
      <c r="N153" s="361">
        <v>0</v>
      </c>
      <c r="O153" s="137">
        <v>0</v>
      </c>
      <c r="P153" s="137">
        <v>0</v>
      </c>
      <c r="Q153" s="137">
        <v>0</v>
      </c>
      <c r="R153" s="146">
        <f t="shared" si="69"/>
        <v>0</v>
      </c>
      <c r="S153" s="132">
        <v>0</v>
      </c>
      <c r="T153" s="155"/>
      <c r="U153" s="379"/>
      <c r="V153" s="380"/>
      <c r="W153" s="135"/>
      <c r="X153" s="310">
        <f>IF(T153="",0,VLOOKUP(T153,'Overview - Financial Statement'!$A$38:$B$52,2,FALSE))</f>
        <v>0</v>
      </c>
      <c r="Y153" s="246">
        <f t="shared" si="70"/>
        <v>0</v>
      </c>
      <c r="AA153" s="222">
        <f t="shared" si="77"/>
        <v>0</v>
      </c>
      <c r="AC153" s="340"/>
      <c r="AD153" s="354" t="s">
        <v>36</v>
      </c>
      <c r="AE153" s="352"/>
      <c r="AF153" s="381" t="str">
        <f t="shared" si="60"/>
        <v/>
      </c>
      <c r="AG153" s="355" t="str">
        <f t="shared" si="71"/>
        <v/>
      </c>
      <c r="AH153" s="381" t="str">
        <f t="shared" si="72"/>
        <v/>
      </c>
      <c r="AI153" s="353" t="str">
        <f t="shared" si="61"/>
        <v/>
      </c>
      <c r="AJ153" s="353" t="str">
        <f>IF(Q153&gt;0,(VLOOKUP(M153,ISO!$B$4:$C$42,2,FALSE)),"")</f>
        <v/>
      </c>
      <c r="AK153" s="353" t="str">
        <f t="shared" si="62"/>
        <v/>
      </c>
      <c r="AL153" s="353" t="str">
        <f>IF(P153&gt;0,(VLOOKUP(M153,ISO!$B$4:$D$42,3,FALSE)),"")</f>
        <v/>
      </c>
      <c r="AM153" s="354" t="str">
        <f t="shared" si="63"/>
        <v/>
      </c>
      <c r="AN153" s="352" t="str">
        <f t="shared" si="64"/>
        <v/>
      </c>
      <c r="AO153" s="397">
        <f t="shared" si="49"/>
        <v>0</v>
      </c>
      <c r="AP153" s="397">
        <f t="shared" si="73"/>
        <v>0</v>
      </c>
      <c r="AQ153" s="381" t="str">
        <f t="shared" si="65"/>
        <v>Not answered</v>
      </c>
      <c r="AR153" s="397">
        <f t="shared" si="74"/>
        <v>0</v>
      </c>
      <c r="AS153" s="397">
        <f t="shared" si="75"/>
        <v>0</v>
      </c>
      <c r="AT153" s="397">
        <f t="shared" si="66"/>
        <v>0</v>
      </c>
      <c r="AU153" s="358">
        <v>0</v>
      </c>
      <c r="AV153" s="397">
        <f t="shared" si="67"/>
        <v>0</v>
      </c>
      <c r="AW153" s="397">
        <f t="shared" si="76"/>
        <v>0</v>
      </c>
      <c r="AX153" s="356">
        <f t="shared" si="68"/>
        <v>0</v>
      </c>
    </row>
    <row r="154" spans="1:50" x14ac:dyDescent="0.25">
      <c r="A154" s="277">
        <v>141</v>
      </c>
      <c r="B154" s="138"/>
      <c r="C154" s="133"/>
      <c r="D154" s="133"/>
      <c r="E154" s="134"/>
      <c r="F154" s="388"/>
      <c r="G154" s="388"/>
      <c r="H154" s="133"/>
      <c r="I154" s="455">
        <v>0</v>
      </c>
      <c r="J154" s="133"/>
      <c r="K154" s="133"/>
      <c r="L154" s="133"/>
      <c r="M154" s="451"/>
      <c r="N154" s="361">
        <v>0</v>
      </c>
      <c r="O154" s="137">
        <v>0</v>
      </c>
      <c r="P154" s="137">
        <v>0</v>
      </c>
      <c r="Q154" s="137">
        <v>0</v>
      </c>
      <c r="R154" s="146">
        <f t="shared" si="69"/>
        <v>0</v>
      </c>
      <c r="S154" s="132">
        <v>0</v>
      </c>
      <c r="T154" s="155"/>
      <c r="U154" s="379"/>
      <c r="V154" s="380"/>
      <c r="W154" s="135"/>
      <c r="X154" s="310">
        <f>IF(T154="",0,VLOOKUP(T154,'Overview - Financial Statement'!$A$38:$B$52,2,FALSE))</f>
        <v>0</v>
      </c>
      <c r="Y154" s="246">
        <f t="shared" si="70"/>
        <v>0</v>
      </c>
      <c r="AA154" s="222">
        <f t="shared" si="77"/>
        <v>0</v>
      </c>
      <c r="AC154" s="340"/>
      <c r="AD154" s="354" t="s">
        <v>36</v>
      </c>
      <c r="AE154" s="352"/>
      <c r="AF154" s="381" t="str">
        <f t="shared" si="60"/>
        <v/>
      </c>
      <c r="AG154" s="355" t="str">
        <f t="shared" si="71"/>
        <v/>
      </c>
      <c r="AH154" s="381" t="str">
        <f t="shared" si="72"/>
        <v/>
      </c>
      <c r="AI154" s="353" t="str">
        <f t="shared" si="61"/>
        <v/>
      </c>
      <c r="AJ154" s="353" t="str">
        <f>IF(Q154&gt;0,(VLOOKUP(M154,ISO!$B$4:$C$42,2,FALSE)),"")</f>
        <v/>
      </c>
      <c r="AK154" s="353" t="str">
        <f t="shared" si="62"/>
        <v/>
      </c>
      <c r="AL154" s="353" t="str">
        <f>IF(P154&gt;0,(VLOOKUP(M154,ISO!$B$4:$D$42,3,FALSE)),"")</f>
        <v/>
      </c>
      <c r="AM154" s="354" t="str">
        <f t="shared" si="63"/>
        <v/>
      </c>
      <c r="AN154" s="352" t="str">
        <f t="shared" si="64"/>
        <v/>
      </c>
      <c r="AO154" s="397">
        <f t="shared" si="49"/>
        <v>0</v>
      </c>
      <c r="AP154" s="397">
        <f t="shared" si="73"/>
        <v>0</v>
      </c>
      <c r="AQ154" s="381" t="str">
        <f t="shared" si="65"/>
        <v>Not answered</v>
      </c>
      <c r="AR154" s="397">
        <f t="shared" si="74"/>
        <v>0</v>
      </c>
      <c r="AS154" s="397">
        <f t="shared" si="75"/>
        <v>0</v>
      </c>
      <c r="AT154" s="397">
        <f t="shared" si="66"/>
        <v>0</v>
      </c>
      <c r="AU154" s="358">
        <v>0</v>
      </c>
      <c r="AV154" s="397">
        <f t="shared" si="67"/>
        <v>0</v>
      </c>
      <c r="AW154" s="397">
        <f t="shared" si="76"/>
        <v>0</v>
      </c>
      <c r="AX154" s="356">
        <f t="shared" si="68"/>
        <v>0</v>
      </c>
    </row>
    <row r="155" spans="1:50" x14ac:dyDescent="0.25">
      <c r="A155" s="277">
        <v>142</v>
      </c>
      <c r="B155" s="138"/>
      <c r="C155" s="133"/>
      <c r="D155" s="133"/>
      <c r="E155" s="134"/>
      <c r="F155" s="388"/>
      <c r="G155" s="388"/>
      <c r="H155" s="133"/>
      <c r="I155" s="455">
        <v>0</v>
      </c>
      <c r="J155" s="133"/>
      <c r="K155" s="133"/>
      <c r="L155" s="133"/>
      <c r="M155" s="451"/>
      <c r="N155" s="361">
        <v>0</v>
      </c>
      <c r="O155" s="137">
        <v>0</v>
      </c>
      <c r="P155" s="137">
        <v>0</v>
      </c>
      <c r="Q155" s="137">
        <v>0</v>
      </c>
      <c r="R155" s="146">
        <f t="shared" si="69"/>
        <v>0</v>
      </c>
      <c r="S155" s="132">
        <v>0</v>
      </c>
      <c r="T155" s="155"/>
      <c r="U155" s="379"/>
      <c r="V155" s="380"/>
      <c r="W155" s="135"/>
      <c r="X155" s="310">
        <f>IF(T155="",0,VLOOKUP(T155,'Overview - Financial Statement'!$A$38:$B$52,2,FALSE))</f>
        <v>0</v>
      </c>
      <c r="Y155" s="246">
        <f t="shared" si="70"/>
        <v>0</v>
      </c>
      <c r="AA155" s="222">
        <f t="shared" si="77"/>
        <v>0</v>
      </c>
      <c r="AC155" s="340"/>
      <c r="AD155" s="354" t="s">
        <v>36</v>
      </c>
      <c r="AE155" s="352"/>
      <c r="AF155" s="381" t="str">
        <f t="shared" si="60"/>
        <v/>
      </c>
      <c r="AG155" s="355" t="str">
        <f t="shared" si="71"/>
        <v/>
      </c>
      <c r="AH155" s="381" t="str">
        <f t="shared" si="72"/>
        <v/>
      </c>
      <c r="AI155" s="353" t="str">
        <f t="shared" si="61"/>
        <v/>
      </c>
      <c r="AJ155" s="353" t="str">
        <f>IF(Q155&gt;0,(VLOOKUP(M155,ISO!$B$4:$C$42,2,FALSE)),"")</f>
        <v/>
      </c>
      <c r="AK155" s="353" t="str">
        <f t="shared" si="62"/>
        <v/>
      </c>
      <c r="AL155" s="353" t="str">
        <f>IF(P155&gt;0,(VLOOKUP(M155,ISO!$B$4:$D$42,3,FALSE)),"")</f>
        <v/>
      </c>
      <c r="AM155" s="354" t="str">
        <f t="shared" si="63"/>
        <v/>
      </c>
      <c r="AN155" s="352" t="str">
        <f t="shared" si="64"/>
        <v/>
      </c>
      <c r="AO155" s="397">
        <f t="shared" si="49"/>
        <v>0</v>
      </c>
      <c r="AP155" s="397">
        <f t="shared" si="73"/>
        <v>0</v>
      </c>
      <c r="AQ155" s="381" t="str">
        <f t="shared" si="65"/>
        <v>Not answered</v>
      </c>
      <c r="AR155" s="397">
        <f t="shared" si="74"/>
        <v>0</v>
      </c>
      <c r="AS155" s="397">
        <f t="shared" si="75"/>
        <v>0</v>
      </c>
      <c r="AT155" s="397">
        <f t="shared" si="66"/>
        <v>0</v>
      </c>
      <c r="AU155" s="358">
        <v>0</v>
      </c>
      <c r="AV155" s="397">
        <f t="shared" si="67"/>
        <v>0</v>
      </c>
      <c r="AW155" s="397">
        <f t="shared" si="76"/>
        <v>0</v>
      </c>
      <c r="AX155" s="356">
        <f t="shared" si="68"/>
        <v>0</v>
      </c>
    </row>
    <row r="156" spans="1:50" x14ac:dyDescent="0.25">
      <c r="A156" s="277">
        <v>143</v>
      </c>
      <c r="B156" s="138"/>
      <c r="C156" s="133"/>
      <c r="D156" s="133"/>
      <c r="E156" s="134"/>
      <c r="F156" s="388"/>
      <c r="G156" s="388"/>
      <c r="H156" s="133"/>
      <c r="I156" s="455">
        <v>0</v>
      </c>
      <c r="J156" s="133"/>
      <c r="K156" s="133"/>
      <c r="L156" s="133"/>
      <c r="M156" s="451"/>
      <c r="N156" s="361">
        <v>0</v>
      </c>
      <c r="O156" s="137">
        <v>0</v>
      </c>
      <c r="P156" s="137">
        <v>0</v>
      </c>
      <c r="Q156" s="137">
        <v>0</v>
      </c>
      <c r="R156" s="146">
        <f t="shared" si="69"/>
        <v>0</v>
      </c>
      <c r="S156" s="132">
        <v>0</v>
      </c>
      <c r="T156" s="155"/>
      <c r="U156" s="379"/>
      <c r="V156" s="380"/>
      <c r="W156" s="135"/>
      <c r="X156" s="310">
        <f>IF(T156="",0,VLOOKUP(T156,'Overview - Financial Statement'!$A$38:$B$52,2,FALSE))</f>
        <v>0</v>
      </c>
      <c r="Y156" s="246">
        <f t="shared" si="70"/>
        <v>0</v>
      </c>
      <c r="AA156" s="222">
        <f t="shared" si="77"/>
        <v>0</v>
      </c>
      <c r="AC156" s="340"/>
      <c r="AD156" s="354" t="s">
        <v>36</v>
      </c>
      <c r="AE156" s="352"/>
      <c r="AF156" s="381" t="str">
        <f t="shared" si="60"/>
        <v/>
      </c>
      <c r="AG156" s="355" t="str">
        <f t="shared" si="71"/>
        <v/>
      </c>
      <c r="AH156" s="381" t="str">
        <f t="shared" si="72"/>
        <v/>
      </c>
      <c r="AI156" s="353" t="str">
        <f t="shared" si="61"/>
        <v/>
      </c>
      <c r="AJ156" s="353" t="str">
        <f>IF(Q156&gt;0,(VLOOKUP(M156,ISO!$B$4:$C$42,2,FALSE)),"")</f>
        <v/>
      </c>
      <c r="AK156" s="353" t="str">
        <f t="shared" si="62"/>
        <v/>
      </c>
      <c r="AL156" s="353" t="str">
        <f>IF(P156&gt;0,(VLOOKUP(M156,ISO!$B$4:$D$42,3,FALSE)),"")</f>
        <v/>
      </c>
      <c r="AM156" s="354" t="str">
        <f t="shared" si="63"/>
        <v/>
      </c>
      <c r="AN156" s="352" t="str">
        <f t="shared" si="64"/>
        <v/>
      </c>
      <c r="AO156" s="397">
        <f t="shared" si="49"/>
        <v>0</v>
      </c>
      <c r="AP156" s="397">
        <f t="shared" si="73"/>
        <v>0</v>
      </c>
      <c r="AQ156" s="381" t="str">
        <f t="shared" si="65"/>
        <v>Not answered</v>
      </c>
      <c r="AR156" s="397">
        <f t="shared" si="74"/>
        <v>0</v>
      </c>
      <c r="AS156" s="397">
        <f t="shared" si="75"/>
        <v>0</v>
      </c>
      <c r="AT156" s="397">
        <f t="shared" si="66"/>
        <v>0</v>
      </c>
      <c r="AU156" s="358">
        <v>0</v>
      </c>
      <c r="AV156" s="397">
        <f t="shared" si="67"/>
        <v>0</v>
      </c>
      <c r="AW156" s="397">
        <f t="shared" si="76"/>
        <v>0</v>
      </c>
      <c r="AX156" s="356">
        <f t="shared" si="68"/>
        <v>0</v>
      </c>
    </row>
    <row r="157" spans="1:50" x14ac:dyDescent="0.25">
      <c r="A157" s="277">
        <v>144</v>
      </c>
      <c r="B157" s="138"/>
      <c r="C157" s="133"/>
      <c r="D157" s="133"/>
      <c r="E157" s="134"/>
      <c r="F157" s="388"/>
      <c r="G157" s="388"/>
      <c r="H157" s="133"/>
      <c r="I157" s="455">
        <v>0</v>
      </c>
      <c r="J157" s="133"/>
      <c r="K157" s="133"/>
      <c r="L157" s="133"/>
      <c r="M157" s="451"/>
      <c r="N157" s="361">
        <v>0</v>
      </c>
      <c r="O157" s="137">
        <v>0</v>
      </c>
      <c r="P157" s="137">
        <v>0</v>
      </c>
      <c r="Q157" s="137">
        <v>0</v>
      </c>
      <c r="R157" s="146">
        <f t="shared" si="69"/>
        <v>0</v>
      </c>
      <c r="S157" s="132">
        <v>0</v>
      </c>
      <c r="T157" s="155"/>
      <c r="U157" s="379"/>
      <c r="V157" s="380"/>
      <c r="W157" s="135"/>
      <c r="X157" s="310">
        <f>IF(T157="",0,VLOOKUP(T157,'Overview - Financial Statement'!$A$38:$B$52,2,FALSE))</f>
        <v>0</v>
      </c>
      <c r="Y157" s="246">
        <f t="shared" si="70"/>
        <v>0</v>
      </c>
      <c r="AA157" s="222">
        <f t="shared" si="77"/>
        <v>0</v>
      </c>
      <c r="AC157" s="340"/>
      <c r="AD157" s="354" t="s">
        <v>36</v>
      </c>
      <c r="AE157" s="352"/>
      <c r="AF157" s="381" t="str">
        <f t="shared" si="60"/>
        <v/>
      </c>
      <c r="AG157" s="355" t="str">
        <f t="shared" si="71"/>
        <v/>
      </c>
      <c r="AH157" s="381" t="str">
        <f t="shared" si="72"/>
        <v/>
      </c>
      <c r="AI157" s="353" t="str">
        <f t="shared" si="61"/>
        <v/>
      </c>
      <c r="AJ157" s="353" t="str">
        <f>IF(Q157&gt;0,(VLOOKUP(M157,ISO!$B$4:$C$42,2,FALSE)),"")</f>
        <v/>
      </c>
      <c r="AK157" s="353" t="str">
        <f t="shared" si="62"/>
        <v/>
      </c>
      <c r="AL157" s="353" t="str">
        <f>IF(P157&gt;0,(VLOOKUP(M157,ISO!$B$4:$D$42,3,FALSE)),"")</f>
        <v/>
      </c>
      <c r="AM157" s="354" t="str">
        <f t="shared" si="63"/>
        <v/>
      </c>
      <c r="AN157" s="352" t="str">
        <f t="shared" si="64"/>
        <v/>
      </c>
      <c r="AO157" s="397">
        <f t="shared" si="49"/>
        <v>0</v>
      </c>
      <c r="AP157" s="397">
        <f t="shared" si="73"/>
        <v>0</v>
      </c>
      <c r="AQ157" s="381" t="str">
        <f t="shared" si="65"/>
        <v>Not answered</v>
      </c>
      <c r="AR157" s="397">
        <f t="shared" si="74"/>
        <v>0</v>
      </c>
      <c r="AS157" s="397">
        <f t="shared" si="75"/>
        <v>0</v>
      </c>
      <c r="AT157" s="397">
        <f t="shared" si="66"/>
        <v>0</v>
      </c>
      <c r="AU157" s="358">
        <v>0</v>
      </c>
      <c r="AV157" s="397">
        <f t="shared" si="67"/>
        <v>0</v>
      </c>
      <c r="AW157" s="397">
        <f t="shared" si="76"/>
        <v>0</v>
      </c>
      <c r="AX157" s="356">
        <f t="shared" si="68"/>
        <v>0</v>
      </c>
    </row>
    <row r="158" spans="1:50" x14ac:dyDescent="0.25">
      <c r="A158" s="277">
        <v>145</v>
      </c>
      <c r="B158" s="138"/>
      <c r="C158" s="133"/>
      <c r="D158" s="133"/>
      <c r="E158" s="134"/>
      <c r="F158" s="388"/>
      <c r="G158" s="388"/>
      <c r="H158" s="133"/>
      <c r="I158" s="455">
        <v>0</v>
      </c>
      <c r="J158" s="133"/>
      <c r="K158" s="133"/>
      <c r="L158" s="133"/>
      <c r="M158" s="451"/>
      <c r="N158" s="361">
        <v>0</v>
      </c>
      <c r="O158" s="137">
        <v>0</v>
      </c>
      <c r="P158" s="137">
        <v>0</v>
      </c>
      <c r="Q158" s="137">
        <v>0</v>
      </c>
      <c r="R158" s="146">
        <f t="shared" si="69"/>
        <v>0</v>
      </c>
      <c r="S158" s="132">
        <v>0</v>
      </c>
      <c r="T158" s="155"/>
      <c r="U158" s="379"/>
      <c r="V158" s="380"/>
      <c r="W158" s="135"/>
      <c r="X158" s="310">
        <f>IF(T158="",0,VLOOKUP(T158,'Overview - Financial Statement'!$A$38:$B$52,2,FALSE))</f>
        <v>0</v>
      </c>
      <c r="Y158" s="246">
        <f t="shared" si="70"/>
        <v>0</v>
      </c>
      <c r="AA158" s="222">
        <f t="shared" si="77"/>
        <v>0</v>
      </c>
      <c r="AC158" s="340"/>
      <c r="AD158" s="354" t="s">
        <v>36</v>
      </c>
      <c r="AE158" s="352"/>
      <c r="AF158" s="381" t="str">
        <f t="shared" si="60"/>
        <v/>
      </c>
      <c r="AG158" s="355" t="str">
        <f t="shared" si="71"/>
        <v/>
      </c>
      <c r="AH158" s="381" t="str">
        <f t="shared" si="72"/>
        <v/>
      </c>
      <c r="AI158" s="353" t="str">
        <f t="shared" si="61"/>
        <v/>
      </c>
      <c r="AJ158" s="353" t="str">
        <f>IF(Q158&gt;0,(VLOOKUP(M158,ISO!$B$4:$C$42,2,FALSE)),"")</f>
        <v/>
      </c>
      <c r="AK158" s="353" t="str">
        <f t="shared" si="62"/>
        <v/>
      </c>
      <c r="AL158" s="353" t="str">
        <f>IF(P158&gt;0,(VLOOKUP(M158,ISO!$B$4:$D$42,3,FALSE)),"")</f>
        <v/>
      </c>
      <c r="AM158" s="354" t="str">
        <f t="shared" si="63"/>
        <v/>
      </c>
      <c r="AN158" s="352" t="str">
        <f t="shared" si="64"/>
        <v/>
      </c>
      <c r="AO158" s="397">
        <f t="shared" si="49"/>
        <v>0</v>
      </c>
      <c r="AP158" s="397">
        <f t="shared" si="73"/>
        <v>0</v>
      </c>
      <c r="AQ158" s="381" t="str">
        <f t="shared" si="65"/>
        <v>Not answered</v>
      </c>
      <c r="AR158" s="397">
        <f t="shared" si="74"/>
        <v>0</v>
      </c>
      <c r="AS158" s="397">
        <f t="shared" si="75"/>
        <v>0</v>
      </c>
      <c r="AT158" s="397">
        <f t="shared" si="66"/>
        <v>0</v>
      </c>
      <c r="AU158" s="358">
        <v>0</v>
      </c>
      <c r="AV158" s="397">
        <f t="shared" si="67"/>
        <v>0</v>
      </c>
      <c r="AW158" s="397">
        <f t="shared" si="76"/>
        <v>0</v>
      </c>
      <c r="AX158" s="356">
        <f t="shared" si="68"/>
        <v>0</v>
      </c>
    </row>
    <row r="159" spans="1:50" x14ac:dyDescent="0.25">
      <c r="A159" s="277">
        <v>146</v>
      </c>
      <c r="B159" s="138"/>
      <c r="C159" s="133"/>
      <c r="D159" s="133"/>
      <c r="E159" s="134"/>
      <c r="F159" s="388"/>
      <c r="G159" s="388"/>
      <c r="H159" s="133"/>
      <c r="I159" s="455">
        <v>0</v>
      </c>
      <c r="J159" s="133"/>
      <c r="K159" s="133"/>
      <c r="L159" s="133"/>
      <c r="M159" s="451"/>
      <c r="N159" s="361">
        <v>0</v>
      </c>
      <c r="O159" s="137">
        <v>0</v>
      </c>
      <c r="P159" s="137">
        <v>0</v>
      </c>
      <c r="Q159" s="137">
        <v>0</v>
      </c>
      <c r="R159" s="146">
        <f t="shared" si="69"/>
        <v>0</v>
      </c>
      <c r="S159" s="132">
        <v>0</v>
      </c>
      <c r="T159" s="155"/>
      <c r="U159" s="379"/>
      <c r="V159" s="380"/>
      <c r="W159" s="135"/>
      <c r="X159" s="310">
        <f>IF(T159="",0,VLOOKUP(T159,'Overview - Financial Statement'!$A$38:$B$52,2,FALSE))</f>
        <v>0</v>
      </c>
      <c r="Y159" s="246">
        <f t="shared" si="70"/>
        <v>0</v>
      </c>
      <c r="AA159" s="222">
        <f t="shared" si="77"/>
        <v>0</v>
      </c>
      <c r="AC159" s="340"/>
      <c r="AD159" s="354" t="s">
        <v>36</v>
      </c>
      <c r="AE159" s="352"/>
      <c r="AF159" s="381" t="str">
        <f t="shared" si="60"/>
        <v/>
      </c>
      <c r="AG159" s="355" t="str">
        <f t="shared" si="71"/>
        <v/>
      </c>
      <c r="AH159" s="381" t="str">
        <f t="shared" si="72"/>
        <v/>
      </c>
      <c r="AI159" s="353" t="str">
        <f t="shared" si="61"/>
        <v/>
      </c>
      <c r="AJ159" s="353" t="str">
        <f>IF(Q159&gt;0,(VLOOKUP(M159,ISO!$B$4:$C$42,2,FALSE)),"")</f>
        <v/>
      </c>
      <c r="AK159" s="353" t="str">
        <f t="shared" si="62"/>
        <v/>
      </c>
      <c r="AL159" s="353" t="str">
        <f>IF(P159&gt;0,(VLOOKUP(M159,ISO!$B$4:$D$42,3,FALSE)),"")</f>
        <v/>
      </c>
      <c r="AM159" s="354" t="str">
        <f t="shared" si="63"/>
        <v/>
      </c>
      <c r="AN159" s="352" t="str">
        <f t="shared" si="64"/>
        <v/>
      </c>
      <c r="AO159" s="397">
        <f t="shared" si="49"/>
        <v>0</v>
      </c>
      <c r="AP159" s="397">
        <f t="shared" si="73"/>
        <v>0</v>
      </c>
      <c r="AQ159" s="381" t="str">
        <f t="shared" si="65"/>
        <v>Not answered</v>
      </c>
      <c r="AR159" s="397">
        <f t="shared" si="74"/>
        <v>0</v>
      </c>
      <c r="AS159" s="397">
        <f t="shared" si="75"/>
        <v>0</v>
      </c>
      <c r="AT159" s="397">
        <f t="shared" si="66"/>
        <v>0</v>
      </c>
      <c r="AU159" s="358">
        <v>0</v>
      </c>
      <c r="AV159" s="397">
        <f t="shared" si="67"/>
        <v>0</v>
      </c>
      <c r="AW159" s="397">
        <f t="shared" si="76"/>
        <v>0</v>
      </c>
      <c r="AX159" s="356">
        <f t="shared" si="68"/>
        <v>0</v>
      </c>
    </row>
    <row r="160" spans="1:50" x14ac:dyDescent="0.25">
      <c r="A160" s="277">
        <v>147</v>
      </c>
      <c r="B160" s="138"/>
      <c r="C160" s="133"/>
      <c r="D160" s="133"/>
      <c r="E160" s="134"/>
      <c r="F160" s="388"/>
      <c r="G160" s="388"/>
      <c r="H160" s="133"/>
      <c r="I160" s="455">
        <v>0</v>
      </c>
      <c r="J160" s="133"/>
      <c r="K160" s="133"/>
      <c r="L160" s="133"/>
      <c r="M160" s="451"/>
      <c r="N160" s="361">
        <v>0</v>
      </c>
      <c r="O160" s="137">
        <v>0</v>
      </c>
      <c r="P160" s="137">
        <v>0</v>
      </c>
      <c r="Q160" s="137">
        <v>0</v>
      </c>
      <c r="R160" s="146">
        <f t="shared" si="69"/>
        <v>0</v>
      </c>
      <c r="S160" s="132">
        <v>0</v>
      </c>
      <c r="T160" s="155"/>
      <c r="U160" s="379"/>
      <c r="V160" s="380"/>
      <c r="W160" s="135"/>
      <c r="X160" s="310">
        <f>IF(T160="",0,VLOOKUP(T160,'Overview - Financial Statement'!$A$38:$B$52,2,FALSE))</f>
        <v>0</v>
      </c>
      <c r="Y160" s="246">
        <f t="shared" si="70"/>
        <v>0</v>
      </c>
      <c r="AA160" s="222">
        <f t="shared" si="77"/>
        <v>0</v>
      </c>
      <c r="AC160" s="340"/>
      <c r="AD160" s="354" t="s">
        <v>36</v>
      </c>
      <c r="AE160" s="352"/>
      <c r="AF160" s="381" t="str">
        <f t="shared" si="60"/>
        <v/>
      </c>
      <c r="AG160" s="355" t="str">
        <f t="shared" si="71"/>
        <v/>
      </c>
      <c r="AH160" s="381" t="str">
        <f t="shared" si="72"/>
        <v/>
      </c>
      <c r="AI160" s="353" t="str">
        <f t="shared" si="61"/>
        <v/>
      </c>
      <c r="AJ160" s="353" t="str">
        <f>IF(Q160&gt;0,(VLOOKUP(M160,ISO!$B$4:$C$42,2,FALSE)),"")</f>
        <v/>
      </c>
      <c r="AK160" s="353" t="str">
        <f t="shared" si="62"/>
        <v/>
      </c>
      <c r="AL160" s="353" t="str">
        <f>IF(P160&gt;0,(VLOOKUP(M160,ISO!$B$4:$D$42,3,FALSE)),"")</f>
        <v/>
      </c>
      <c r="AM160" s="354" t="str">
        <f t="shared" si="63"/>
        <v/>
      </c>
      <c r="AN160" s="352" t="str">
        <f t="shared" si="64"/>
        <v/>
      </c>
      <c r="AO160" s="397">
        <f t="shared" si="49"/>
        <v>0</v>
      </c>
      <c r="AP160" s="397">
        <f t="shared" si="73"/>
        <v>0</v>
      </c>
      <c r="AQ160" s="381" t="str">
        <f t="shared" si="65"/>
        <v>Not answered</v>
      </c>
      <c r="AR160" s="397">
        <f t="shared" si="74"/>
        <v>0</v>
      </c>
      <c r="AS160" s="397">
        <f t="shared" si="75"/>
        <v>0</v>
      </c>
      <c r="AT160" s="397">
        <f t="shared" si="66"/>
        <v>0</v>
      </c>
      <c r="AU160" s="358">
        <v>0</v>
      </c>
      <c r="AV160" s="397">
        <f t="shared" si="67"/>
        <v>0</v>
      </c>
      <c r="AW160" s="397">
        <f t="shared" si="76"/>
        <v>0</v>
      </c>
      <c r="AX160" s="356">
        <f t="shared" si="68"/>
        <v>0</v>
      </c>
    </row>
    <row r="161" spans="1:50" x14ac:dyDescent="0.25">
      <c r="A161" s="277">
        <v>148</v>
      </c>
      <c r="B161" s="138"/>
      <c r="C161" s="133"/>
      <c r="D161" s="133"/>
      <c r="E161" s="134"/>
      <c r="F161" s="388"/>
      <c r="G161" s="388"/>
      <c r="H161" s="133"/>
      <c r="I161" s="455">
        <v>0</v>
      </c>
      <c r="J161" s="133"/>
      <c r="K161" s="133"/>
      <c r="L161" s="133"/>
      <c r="M161" s="451"/>
      <c r="N161" s="361">
        <v>0</v>
      </c>
      <c r="O161" s="137">
        <v>0</v>
      </c>
      <c r="P161" s="137">
        <v>0</v>
      </c>
      <c r="Q161" s="137">
        <v>0</v>
      </c>
      <c r="R161" s="146">
        <f t="shared" si="69"/>
        <v>0</v>
      </c>
      <c r="S161" s="132">
        <v>0</v>
      </c>
      <c r="T161" s="155"/>
      <c r="U161" s="379"/>
      <c r="V161" s="380"/>
      <c r="W161" s="135"/>
      <c r="X161" s="310">
        <f>IF(T161="",0,VLOOKUP(T161,'Overview - Financial Statement'!$A$38:$B$52,2,FALSE))</f>
        <v>0</v>
      </c>
      <c r="Y161" s="246">
        <f t="shared" si="70"/>
        <v>0</v>
      </c>
      <c r="AA161" s="222">
        <f t="shared" si="77"/>
        <v>0</v>
      </c>
      <c r="AC161" s="340"/>
      <c r="AD161" s="354" t="s">
        <v>36</v>
      </c>
      <c r="AE161" s="352"/>
      <c r="AF161" s="381" t="str">
        <f t="shared" si="60"/>
        <v/>
      </c>
      <c r="AG161" s="355" t="str">
        <f t="shared" si="71"/>
        <v/>
      </c>
      <c r="AH161" s="381" t="str">
        <f t="shared" si="72"/>
        <v/>
      </c>
      <c r="AI161" s="353" t="str">
        <f t="shared" si="61"/>
        <v/>
      </c>
      <c r="AJ161" s="353" t="str">
        <f>IF(Q161&gt;0,(VLOOKUP(M161,ISO!$B$4:$C$42,2,FALSE)),"")</f>
        <v/>
      </c>
      <c r="AK161" s="353" t="str">
        <f t="shared" si="62"/>
        <v/>
      </c>
      <c r="AL161" s="353" t="str">
        <f>IF(P161&gt;0,(VLOOKUP(M161,ISO!$B$4:$D$42,3,FALSE)),"")</f>
        <v/>
      </c>
      <c r="AM161" s="354" t="str">
        <f t="shared" si="63"/>
        <v/>
      </c>
      <c r="AN161" s="352" t="str">
        <f t="shared" si="64"/>
        <v/>
      </c>
      <c r="AO161" s="397">
        <f t="shared" ref="AO161:AO213" si="78">IF(X161=0,0,IF(AN161=1,Y161,(S161+R161)/AN161))</f>
        <v>0</v>
      </c>
      <c r="AP161" s="397">
        <f t="shared" si="73"/>
        <v>0</v>
      </c>
      <c r="AQ161" s="381" t="str">
        <f t="shared" si="65"/>
        <v>Not answered</v>
      </c>
      <c r="AR161" s="397">
        <f t="shared" si="74"/>
        <v>0</v>
      </c>
      <c r="AS161" s="397">
        <f t="shared" si="75"/>
        <v>0</v>
      </c>
      <c r="AT161" s="397">
        <f t="shared" si="66"/>
        <v>0</v>
      </c>
      <c r="AU161" s="358">
        <v>0</v>
      </c>
      <c r="AV161" s="397">
        <f t="shared" si="67"/>
        <v>0</v>
      </c>
      <c r="AW161" s="397">
        <f t="shared" si="76"/>
        <v>0</v>
      </c>
      <c r="AX161" s="356">
        <f t="shared" si="68"/>
        <v>0</v>
      </c>
    </row>
    <row r="162" spans="1:50" x14ac:dyDescent="0.25">
      <c r="A162" s="277">
        <v>149</v>
      </c>
      <c r="B162" s="138"/>
      <c r="C162" s="133"/>
      <c r="D162" s="133"/>
      <c r="E162" s="134"/>
      <c r="F162" s="388"/>
      <c r="G162" s="388"/>
      <c r="H162" s="133"/>
      <c r="I162" s="455">
        <v>0</v>
      </c>
      <c r="J162" s="133"/>
      <c r="K162" s="133"/>
      <c r="L162" s="133"/>
      <c r="M162" s="451"/>
      <c r="N162" s="361">
        <v>0</v>
      </c>
      <c r="O162" s="137">
        <v>0</v>
      </c>
      <c r="P162" s="137">
        <v>0</v>
      </c>
      <c r="Q162" s="137">
        <v>0</v>
      </c>
      <c r="R162" s="146">
        <f t="shared" si="69"/>
        <v>0</v>
      </c>
      <c r="S162" s="132">
        <v>0</v>
      </c>
      <c r="T162" s="155"/>
      <c r="U162" s="379"/>
      <c r="V162" s="380"/>
      <c r="W162" s="135"/>
      <c r="X162" s="310">
        <f>IF(T162="",0,VLOOKUP(T162,'Overview - Financial Statement'!$A$38:$B$52,2,FALSE))</f>
        <v>0</v>
      </c>
      <c r="Y162" s="246">
        <f t="shared" si="70"/>
        <v>0</v>
      </c>
      <c r="AA162" s="222">
        <f t="shared" si="77"/>
        <v>0</v>
      </c>
      <c r="AC162" s="340"/>
      <c r="AD162" s="354" t="s">
        <v>36</v>
      </c>
      <c r="AE162" s="352"/>
      <c r="AF162" s="381" t="str">
        <f t="shared" si="60"/>
        <v/>
      </c>
      <c r="AG162" s="355" t="str">
        <f t="shared" si="71"/>
        <v/>
      </c>
      <c r="AH162" s="381" t="str">
        <f t="shared" si="72"/>
        <v/>
      </c>
      <c r="AI162" s="353" t="str">
        <f t="shared" si="61"/>
        <v/>
      </c>
      <c r="AJ162" s="353" t="str">
        <f>IF(Q162&gt;0,(VLOOKUP(M162,ISO!$B$4:$C$42,2,FALSE)),"")</f>
        <v/>
      </c>
      <c r="AK162" s="353" t="str">
        <f t="shared" si="62"/>
        <v/>
      </c>
      <c r="AL162" s="353" t="str">
        <f>IF(P162&gt;0,(VLOOKUP(M162,ISO!$B$4:$D$42,3,FALSE)),"")</f>
        <v/>
      </c>
      <c r="AM162" s="354" t="str">
        <f t="shared" si="63"/>
        <v/>
      </c>
      <c r="AN162" s="352" t="str">
        <f t="shared" si="64"/>
        <v/>
      </c>
      <c r="AO162" s="397">
        <f t="shared" si="78"/>
        <v>0</v>
      </c>
      <c r="AP162" s="397">
        <f t="shared" si="73"/>
        <v>0</v>
      </c>
      <c r="AQ162" s="381" t="str">
        <f t="shared" si="65"/>
        <v>Not answered</v>
      </c>
      <c r="AR162" s="397">
        <f t="shared" si="74"/>
        <v>0</v>
      </c>
      <c r="AS162" s="397">
        <f t="shared" si="75"/>
        <v>0</v>
      </c>
      <c r="AT162" s="397">
        <f t="shared" si="66"/>
        <v>0</v>
      </c>
      <c r="AU162" s="358">
        <v>0</v>
      </c>
      <c r="AV162" s="397">
        <f t="shared" si="67"/>
        <v>0</v>
      </c>
      <c r="AW162" s="397">
        <f t="shared" si="76"/>
        <v>0</v>
      </c>
      <c r="AX162" s="356">
        <f t="shared" si="68"/>
        <v>0</v>
      </c>
    </row>
    <row r="163" spans="1:50" x14ac:dyDescent="0.25">
      <c r="A163" s="277">
        <v>150</v>
      </c>
      <c r="B163" s="138"/>
      <c r="C163" s="133"/>
      <c r="D163" s="133"/>
      <c r="E163" s="134"/>
      <c r="F163" s="388"/>
      <c r="G163" s="388"/>
      <c r="H163" s="133"/>
      <c r="I163" s="455">
        <v>0</v>
      </c>
      <c r="J163" s="133"/>
      <c r="K163" s="133"/>
      <c r="L163" s="133"/>
      <c r="M163" s="451"/>
      <c r="N163" s="361">
        <v>0</v>
      </c>
      <c r="O163" s="137">
        <v>0</v>
      </c>
      <c r="P163" s="137">
        <v>0</v>
      </c>
      <c r="Q163" s="137">
        <v>0</v>
      </c>
      <c r="R163" s="146">
        <f t="shared" si="69"/>
        <v>0</v>
      </c>
      <c r="S163" s="132">
        <v>0</v>
      </c>
      <c r="T163" s="155"/>
      <c r="U163" s="379"/>
      <c r="V163" s="380"/>
      <c r="W163" s="135"/>
      <c r="X163" s="310">
        <f>IF(T163="",0,VLOOKUP(T163,'Overview - Financial Statement'!$A$38:$B$52,2,FALSE))</f>
        <v>0</v>
      </c>
      <c r="Y163" s="246">
        <f t="shared" si="70"/>
        <v>0</v>
      </c>
      <c r="AA163" s="222">
        <f t="shared" si="77"/>
        <v>0</v>
      </c>
      <c r="AC163" s="340"/>
      <c r="AD163" s="354" t="s">
        <v>36</v>
      </c>
      <c r="AE163" s="352"/>
      <c r="AF163" s="381" t="str">
        <f t="shared" si="60"/>
        <v/>
      </c>
      <c r="AG163" s="355" t="str">
        <f t="shared" si="71"/>
        <v/>
      </c>
      <c r="AH163" s="381" t="str">
        <f t="shared" si="72"/>
        <v/>
      </c>
      <c r="AI163" s="353" t="str">
        <f t="shared" si="61"/>
        <v/>
      </c>
      <c r="AJ163" s="353" t="str">
        <f>IF(Q163&gt;0,(VLOOKUP(M163,ISO!$B$4:$C$42,2,FALSE)),"")</f>
        <v/>
      </c>
      <c r="AK163" s="353" t="str">
        <f t="shared" si="62"/>
        <v/>
      </c>
      <c r="AL163" s="353" t="str">
        <f>IF(P163&gt;0,(VLOOKUP(M163,ISO!$B$4:$D$42,3,FALSE)),"")</f>
        <v/>
      </c>
      <c r="AM163" s="354" t="str">
        <f t="shared" si="63"/>
        <v/>
      </c>
      <c r="AN163" s="352" t="str">
        <f t="shared" si="64"/>
        <v/>
      </c>
      <c r="AO163" s="397">
        <f t="shared" si="78"/>
        <v>0</v>
      </c>
      <c r="AP163" s="397">
        <f t="shared" si="73"/>
        <v>0</v>
      </c>
      <c r="AQ163" s="381" t="str">
        <f t="shared" si="65"/>
        <v>Not answered</v>
      </c>
      <c r="AR163" s="397">
        <f t="shared" si="74"/>
        <v>0</v>
      </c>
      <c r="AS163" s="397">
        <f t="shared" si="75"/>
        <v>0</v>
      </c>
      <c r="AT163" s="397">
        <f t="shared" si="66"/>
        <v>0</v>
      </c>
      <c r="AU163" s="358">
        <v>0</v>
      </c>
      <c r="AV163" s="397">
        <f t="shared" si="67"/>
        <v>0</v>
      </c>
      <c r="AW163" s="397">
        <f t="shared" si="76"/>
        <v>0</v>
      </c>
      <c r="AX163" s="356">
        <f t="shared" si="68"/>
        <v>0</v>
      </c>
    </row>
    <row r="164" spans="1:50" x14ac:dyDescent="0.25">
      <c r="A164" s="277">
        <v>151</v>
      </c>
      <c r="B164" s="138"/>
      <c r="C164" s="133"/>
      <c r="D164" s="133"/>
      <c r="E164" s="134"/>
      <c r="F164" s="388"/>
      <c r="G164" s="388"/>
      <c r="H164" s="133"/>
      <c r="I164" s="455">
        <v>0</v>
      </c>
      <c r="J164" s="133"/>
      <c r="K164" s="133"/>
      <c r="L164" s="133"/>
      <c r="M164" s="451"/>
      <c r="N164" s="361">
        <v>0</v>
      </c>
      <c r="O164" s="137">
        <v>0</v>
      </c>
      <c r="P164" s="137">
        <v>0</v>
      </c>
      <c r="Q164" s="137">
        <v>0</v>
      </c>
      <c r="R164" s="146">
        <f t="shared" si="69"/>
        <v>0</v>
      </c>
      <c r="S164" s="132">
        <v>0</v>
      </c>
      <c r="T164" s="155"/>
      <c r="U164" s="379"/>
      <c r="V164" s="380"/>
      <c r="W164" s="135"/>
      <c r="X164" s="310">
        <f>IF(T164="",0,VLOOKUP(T164,'Overview - Financial Statement'!$A$38:$B$52,2,FALSE))</f>
        <v>0</v>
      </c>
      <c r="Y164" s="246">
        <f t="shared" si="70"/>
        <v>0</v>
      </c>
      <c r="AA164" s="222">
        <f t="shared" si="77"/>
        <v>0</v>
      </c>
      <c r="AC164" s="340"/>
      <c r="AD164" s="354" t="s">
        <v>36</v>
      </c>
      <c r="AE164" s="352"/>
      <c r="AF164" s="381" t="str">
        <f t="shared" si="60"/>
        <v/>
      </c>
      <c r="AG164" s="355" t="str">
        <f t="shared" si="71"/>
        <v/>
      </c>
      <c r="AH164" s="381" t="str">
        <f t="shared" si="72"/>
        <v/>
      </c>
      <c r="AI164" s="353" t="str">
        <f t="shared" si="61"/>
        <v/>
      </c>
      <c r="AJ164" s="353" t="str">
        <f>IF(Q164&gt;0,(VLOOKUP(M164,ISO!$B$4:$C$42,2,FALSE)),"")</f>
        <v/>
      </c>
      <c r="AK164" s="353" t="str">
        <f t="shared" si="62"/>
        <v/>
      </c>
      <c r="AL164" s="353" t="str">
        <f>IF(P164&gt;0,(VLOOKUP(M164,ISO!$B$4:$D$42,3,FALSE)),"")</f>
        <v/>
      </c>
      <c r="AM164" s="354" t="str">
        <f t="shared" si="63"/>
        <v/>
      </c>
      <c r="AN164" s="352" t="str">
        <f t="shared" si="64"/>
        <v/>
      </c>
      <c r="AO164" s="397">
        <f t="shared" si="78"/>
        <v>0</v>
      </c>
      <c r="AP164" s="397">
        <f t="shared" si="73"/>
        <v>0</v>
      </c>
      <c r="AQ164" s="381" t="str">
        <f t="shared" si="65"/>
        <v>Not answered</v>
      </c>
      <c r="AR164" s="397">
        <f t="shared" si="74"/>
        <v>0</v>
      </c>
      <c r="AS164" s="397">
        <f t="shared" si="75"/>
        <v>0</v>
      </c>
      <c r="AT164" s="397">
        <f t="shared" si="66"/>
        <v>0</v>
      </c>
      <c r="AU164" s="358">
        <v>0</v>
      </c>
      <c r="AV164" s="397">
        <f t="shared" si="67"/>
        <v>0</v>
      </c>
      <c r="AW164" s="397">
        <f t="shared" si="76"/>
        <v>0</v>
      </c>
      <c r="AX164" s="356">
        <f t="shared" si="68"/>
        <v>0</v>
      </c>
    </row>
    <row r="165" spans="1:50" x14ac:dyDescent="0.25">
      <c r="A165" s="277">
        <v>152</v>
      </c>
      <c r="B165" s="138"/>
      <c r="C165" s="133"/>
      <c r="D165" s="133"/>
      <c r="E165" s="134"/>
      <c r="F165" s="388"/>
      <c r="G165" s="388"/>
      <c r="H165" s="133"/>
      <c r="I165" s="455">
        <v>0</v>
      </c>
      <c r="J165" s="133"/>
      <c r="K165" s="133"/>
      <c r="L165" s="133"/>
      <c r="M165" s="451"/>
      <c r="N165" s="361">
        <v>0</v>
      </c>
      <c r="O165" s="137">
        <v>0</v>
      </c>
      <c r="P165" s="137">
        <v>0</v>
      </c>
      <c r="Q165" s="137">
        <v>0</v>
      </c>
      <c r="R165" s="146">
        <f t="shared" si="69"/>
        <v>0</v>
      </c>
      <c r="S165" s="132">
        <v>0</v>
      </c>
      <c r="T165" s="155"/>
      <c r="U165" s="379"/>
      <c r="V165" s="380"/>
      <c r="W165" s="135"/>
      <c r="X165" s="310">
        <f>IF(T165="",0,VLOOKUP(T165,'Overview - Financial Statement'!$A$38:$B$52,2,FALSE))</f>
        <v>0</v>
      </c>
      <c r="Y165" s="246">
        <f t="shared" si="70"/>
        <v>0</v>
      </c>
      <c r="AA165" s="222">
        <f t="shared" si="77"/>
        <v>0</v>
      </c>
      <c r="AC165" s="340"/>
      <c r="AD165" s="354" t="s">
        <v>36</v>
      </c>
      <c r="AE165" s="352"/>
      <c r="AF165" s="381" t="str">
        <f t="shared" si="60"/>
        <v/>
      </c>
      <c r="AG165" s="355" t="str">
        <f t="shared" si="71"/>
        <v/>
      </c>
      <c r="AH165" s="381" t="str">
        <f t="shared" si="72"/>
        <v/>
      </c>
      <c r="AI165" s="353" t="str">
        <f t="shared" si="61"/>
        <v/>
      </c>
      <c r="AJ165" s="353" t="str">
        <f>IF(Q165&gt;0,(VLOOKUP(M165,ISO!$B$4:$C$42,2,FALSE)),"")</f>
        <v/>
      </c>
      <c r="AK165" s="353" t="str">
        <f t="shared" si="62"/>
        <v/>
      </c>
      <c r="AL165" s="353" t="str">
        <f>IF(P165&gt;0,(VLOOKUP(M165,ISO!$B$4:$D$42,3,FALSE)),"")</f>
        <v/>
      </c>
      <c r="AM165" s="354" t="str">
        <f t="shared" si="63"/>
        <v/>
      </c>
      <c r="AN165" s="352" t="str">
        <f t="shared" si="64"/>
        <v/>
      </c>
      <c r="AO165" s="397">
        <f t="shared" si="78"/>
        <v>0</v>
      </c>
      <c r="AP165" s="397">
        <f t="shared" si="73"/>
        <v>0</v>
      </c>
      <c r="AQ165" s="381" t="str">
        <f t="shared" si="65"/>
        <v>Not answered</v>
      </c>
      <c r="AR165" s="397">
        <f t="shared" si="74"/>
        <v>0</v>
      </c>
      <c r="AS165" s="397">
        <f t="shared" si="75"/>
        <v>0</v>
      </c>
      <c r="AT165" s="397">
        <f t="shared" si="66"/>
        <v>0</v>
      </c>
      <c r="AU165" s="358">
        <v>0</v>
      </c>
      <c r="AV165" s="397">
        <f t="shared" si="67"/>
        <v>0</v>
      </c>
      <c r="AW165" s="397">
        <f t="shared" si="76"/>
        <v>0</v>
      </c>
      <c r="AX165" s="356">
        <f t="shared" si="68"/>
        <v>0</v>
      </c>
    </row>
    <row r="166" spans="1:50" x14ac:dyDescent="0.25">
      <c r="A166" s="277">
        <v>153</v>
      </c>
      <c r="B166" s="138"/>
      <c r="C166" s="133"/>
      <c r="D166" s="133"/>
      <c r="E166" s="134"/>
      <c r="F166" s="388"/>
      <c r="G166" s="388"/>
      <c r="H166" s="133"/>
      <c r="I166" s="455">
        <v>0</v>
      </c>
      <c r="J166" s="133"/>
      <c r="K166" s="133"/>
      <c r="L166" s="133"/>
      <c r="M166" s="451"/>
      <c r="N166" s="361">
        <v>0</v>
      </c>
      <c r="O166" s="137">
        <v>0</v>
      </c>
      <c r="P166" s="137">
        <v>0</v>
      </c>
      <c r="Q166" s="137">
        <v>0</v>
      </c>
      <c r="R166" s="146">
        <f t="shared" si="69"/>
        <v>0</v>
      </c>
      <c r="S166" s="132">
        <v>0</v>
      </c>
      <c r="T166" s="155"/>
      <c r="U166" s="379"/>
      <c r="V166" s="380"/>
      <c r="W166" s="135"/>
      <c r="X166" s="310">
        <f>IF(T166="",0,VLOOKUP(T166,'Overview - Financial Statement'!$A$38:$B$52,2,FALSE))</f>
        <v>0</v>
      </c>
      <c r="Y166" s="246">
        <f t="shared" si="70"/>
        <v>0</v>
      </c>
      <c r="AA166" s="222">
        <f t="shared" si="77"/>
        <v>0</v>
      </c>
      <c r="AC166" s="340"/>
      <c r="AD166" s="354" t="s">
        <v>36</v>
      </c>
      <c r="AE166" s="352"/>
      <c r="AF166" s="381" t="str">
        <f t="shared" si="60"/>
        <v/>
      </c>
      <c r="AG166" s="355" t="str">
        <f t="shared" si="71"/>
        <v/>
      </c>
      <c r="AH166" s="381" t="str">
        <f t="shared" si="72"/>
        <v/>
      </c>
      <c r="AI166" s="353" t="str">
        <f t="shared" si="61"/>
        <v/>
      </c>
      <c r="AJ166" s="353" t="str">
        <f>IF(Q166&gt;0,(VLOOKUP(M166,ISO!$B$4:$C$42,2,FALSE)),"")</f>
        <v/>
      </c>
      <c r="AK166" s="353" t="str">
        <f t="shared" si="62"/>
        <v/>
      </c>
      <c r="AL166" s="353" t="str">
        <f>IF(P166&gt;0,(VLOOKUP(M166,ISO!$B$4:$D$42,3,FALSE)),"")</f>
        <v/>
      </c>
      <c r="AM166" s="354" t="str">
        <f t="shared" si="63"/>
        <v/>
      </c>
      <c r="AN166" s="352" t="str">
        <f t="shared" si="64"/>
        <v/>
      </c>
      <c r="AO166" s="397">
        <f t="shared" si="78"/>
        <v>0</v>
      </c>
      <c r="AP166" s="397">
        <f t="shared" si="73"/>
        <v>0</v>
      </c>
      <c r="AQ166" s="381" t="str">
        <f t="shared" si="65"/>
        <v>Not answered</v>
      </c>
      <c r="AR166" s="397">
        <f t="shared" si="74"/>
        <v>0</v>
      </c>
      <c r="AS166" s="397">
        <f t="shared" si="75"/>
        <v>0</v>
      </c>
      <c r="AT166" s="397">
        <f t="shared" si="66"/>
        <v>0</v>
      </c>
      <c r="AU166" s="358">
        <v>0</v>
      </c>
      <c r="AV166" s="397">
        <f t="shared" si="67"/>
        <v>0</v>
      </c>
      <c r="AW166" s="397">
        <f t="shared" si="76"/>
        <v>0</v>
      </c>
      <c r="AX166" s="356">
        <f t="shared" si="68"/>
        <v>0</v>
      </c>
    </row>
    <row r="167" spans="1:50" x14ac:dyDescent="0.25">
      <c r="A167" s="277">
        <v>154</v>
      </c>
      <c r="B167" s="138"/>
      <c r="C167" s="133"/>
      <c r="D167" s="133"/>
      <c r="E167" s="134"/>
      <c r="F167" s="388"/>
      <c r="G167" s="388"/>
      <c r="H167" s="133"/>
      <c r="I167" s="455">
        <v>0</v>
      </c>
      <c r="J167" s="133"/>
      <c r="K167" s="133"/>
      <c r="L167" s="133"/>
      <c r="M167" s="451"/>
      <c r="N167" s="361">
        <v>0</v>
      </c>
      <c r="O167" s="137">
        <v>0</v>
      </c>
      <c r="P167" s="137">
        <v>0</v>
      </c>
      <c r="Q167" s="137">
        <v>0</v>
      </c>
      <c r="R167" s="146">
        <f t="shared" si="69"/>
        <v>0</v>
      </c>
      <c r="S167" s="132">
        <v>0</v>
      </c>
      <c r="T167" s="155"/>
      <c r="U167" s="379"/>
      <c r="V167" s="380"/>
      <c r="W167" s="135"/>
      <c r="X167" s="310">
        <f>IF(T167="",0,VLOOKUP(T167,'Overview - Financial Statement'!$A$38:$B$52,2,FALSE))</f>
        <v>0</v>
      </c>
      <c r="Y167" s="246">
        <f t="shared" si="70"/>
        <v>0</v>
      </c>
      <c r="AA167" s="222">
        <f t="shared" si="77"/>
        <v>0</v>
      </c>
      <c r="AC167" s="340"/>
      <c r="AD167" s="354" t="s">
        <v>36</v>
      </c>
      <c r="AE167" s="352"/>
      <c r="AF167" s="381" t="str">
        <f t="shared" si="60"/>
        <v/>
      </c>
      <c r="AG167" s="355" t="str">
        <f t="shared" si="71"/>
        <v/>
      </c>
      <c r="AH167" s="381" t="str">
        <f t="shared" si="72"/>
        <v/>
      </c>
      <c r="AI167" s="353" t="str">
        <f t="shared" si="61"/>
        <v/>
      </c>
      <c r="AJ167" s="353" t="str">
        <f>IF(Q167&gt;0,(VLOOKUP(M167,ISO!$B$4:$C$42,2,FALSE)),"")</f>
        <v/>
      </c>
      <c r="AK167" s="353" t="str">
        <f t="shared" si="62"/>
        <v/>
      </c>
      <c r="AL167" s="353" t="str">
        <f>IF(P167&gt;0,(VLOOKUP(M167,ISO!$B$4:$D$42,3,FALSE)),"")</f>
        <v/>
      </c>
      <c r="AM167" s="354" t="str">
        <f t="shared" si="63"/>
        <v/>
      </c>
      <c r="AN167" s="352" t="str">
        <f t="shared" si="64"/>
        <v/>
      </c>
      <c r="AO167" s="397">
        <f t="shared" si="78"/>
        <v>0</v>
      </c>
      <c r="AP167" s="397">
        <f t="shared" si="73"/>
        <v>0</v>
      </c>
      <c r="AQ167" s="381" t="str">
        <f t="shared" si="65"/>
        <v>Not answered</v>
      </c>
      <c r="AR167" s="397">
        <f t="shared" si="74"/>
        <v>0</v>
      </c>
      <c r="AS167" s="397">
        <f t="shared" si="75"/>
        <v>0</v>
      </c>
      <c r="AT167" s="397">
        <f t="shared" si="66"/>
        <v>0</v>
      </c>
      <c r="AU167" s="358">
        <v>0</v>
      </c>
      <c r="AV167" s="397">
        <f t="shared" si="67"/>
        <v>0</v>
      </c>
      <c r="AW167" s="397">
        <f t="shared" si="76"/>
        <v>0</v>
      </c>
      <c r="AX167" s="356">
        <f t="shared" si="68"/>
        <v>0</v>
      </c>
    </row>
    <row r="168" spans="1:50" x14ac:dyDescent="0.25">
      <c r="A168" s="277">
        <v>155</v>
      </c>
      <c r="B168" s="138"/>
      <c r="C168" s="133"/>
      <c r="D168" s="133"/>
      <c r="E168" s="134"/>
      <c r="F168" s="388"/>
      <c r="G168" s="388"/>
      <c r="H168" s="133"/>
      <c r="I168" s="455">
        <v>0</v>
      </c>
      <c r="J168" s="133"/>
      <c r="K168" s="133"/>
      <c r="L168" s="133"/>
      <c r="M168" s="451"/>
      <c r="N168" s="361">
        <v>0</v>
      </c>
      <c r="O168" s="137">
        <v>0</v>
      </c>
      <c r="P168" s="137">
        <v>0</v>
      </c>
      <c r="Q168" s="137">
        <v>0</v>
      </c>
      <c r="R168" s="146">
        <f t="shared" si="69"/>
        <v>0</v>
      </c>
      <c r="S168" s="132">
        <v>0</v>
      </c>
      <c r="T168" s="155"/>
      <c r="U168" s="379"/>
      <c r="V168" s="380"/>
      <c r="W168" s="135"/>
      <c r="X168" s="310">
        <f>IF(T168="",0,VLOOKUP(T168,'Overview - Financial Statement'!$A$38:$B$52,2,FALSE))</f>
        <v>0</v>
      </c>
      <c r="Y168" s="246">
        <f t="shared" si="70"/>
        <v>0</v>
      </c>
      <c r="AA168" s="222">
        <f t="shared" si="77"/>
        <v>0</v>
      </c>
      <c r="AC168" s="340"/>
      <c r="AD168" s="354" t="s">
        <v>36</v>
      </c>
      <c r="AE168" s="352"/>
      <c r="AF168" s="381" t="str">
        <f t="shared" si="60"/>
        <v/>
      </c>
      <c r="AG168" s="355" t="str">
        <f t="shared" si="71"/>
        <v/>
      </c>
      <c r="AH168" s="381" t="str">
        <f t="shared" si="72"/>
        <v/>
      </c>
      <c r="AI168" s="353" t="str">
        <f t="shared" si="61"/>
        <v/>
      </c>
      <c r="AJ168" s="353" t="str">
        <f>IF(Q168&gt;0,(VLOOKUP(M168,ISO!$B$4:$C$42,2,FALSE)),"")</f>
        <v/>
      </c>
      <c r="AK168" s="353" t="str">
        <f t="shared" si="62"/>
        <v/>
      </c>
      <c r="AL168" s="353" t="str">
        <f>IF(P168&gt;0,(VLOOKUP(M168,ISO!$B$4:$D$42,3,FALSE)),"")</f>
        <v/>
      </c>
      <c r="AM168" s="354" t="str">
        <f t="shared" si="63"/>
        <v/>
      </c>
      <c r="AN168" s="352" t="str">
        <f t="shared" si="64"/>
        <v/>
      </c>
      <c r="AO168" s="397">
        <f t="shared" si="78"/>
        <v>0</v>
      </c>
      <c r="AP168" s="397">
        <f t="shared" si="73"/>
        <v>0</v>
      </c>
      <c r="AQ168" s="381" t="str">
        <f t="shared" si="65"/>
        <v>Not answered</v>
      </c>
      <c r="AR168" s="397">
        <f t="shared" si="74"/>
        <v>0</v>
      </c>
      <c r="AS168" s="397">
        <f t="shared" si="75"/>
        <v>0</v>
      </c>
      <c r="AT168" s="397">
        <f t="shared" si="66"/>
        <v>0</v>
      </c>
      <c r="AU168" s="358">
        <v>0</v>
      </c>
      <c r="AV168" s="397">
        <f t="shared" si="67"/>
        <v>0</v>
      </c>
      <c r="AW168" s="397">
        <f t="shared" si="76"/>
        <v>0</v>
      </c>
      <c r="AX168" s="356">
        <f t="shared" si="68"/>
        <v>0</v>
      </c>
    </row>
    <row r="169" spans="1:50" x14ac:dyDescent="0.25">
      <c r="A169" s="277">
        <v>156</v>
      </c>
      <c r="B169" s="138"/>
      <c r="C169" s="133"/>
      <c r="D169" s="133"/>
      <c r="E169" s="134"/>
      <c r="F169" s="388"/>
      <c r="G169" s="388"/>
      <c r="H169" s="133"/>
      <c r="I169" s="455">
        <v>0</v>
      </c>
      <c r="J169" s="133"/>
      <c r="K169" s="133"/>
      <c r="L169" s="133"/>
      <c r="M169" s="451"/>
      <c r="N169" s="361">
        <v>0</v>
      </c>
      <c r="O169" s="137">
        <v>0</v>
      </c>
      <c r="P169" s="137">
        <v>0</v>
      </c>
      <c r="Q169" s="137">
        <v>0</v>
      </c>
      <c r="R169" s="146">
        <f t="shared" si="69"/>
        <v>0</v>
      </c>
      <c r="S169" s="132">
        <v>0</v>
      </c>
      <c r="T169" s="155"/>
      <c r="U169" s="379"/>
      <c r="V169" s="380"/>
      <c r="W169" s="135"/>
      <c r="X169" s="310">
        <f>IF(T169="",0,VLOOKUP(T169,'Overview - Financial Statement'!$A$38:$B$52,2,FALSE))</f>
        <v>0</v>
      </c>
      <c r="Y169" s="246">
        <f t="shared" si="70"/>
        <v>0</v>
      </c>
      <c r="AA169" s="222">
        <f t="shared" si="77"/>
        <v>0</v>
      </c>
      <c r="AC169" s="340"/>
      <c r="AD169" s="354" t="s">
        <v>36</v>
      </c>
      <c r="AE169" s="352"/>
      <c r="AF169" s="381" t="str">
        <f t="shared" si="60"/>
        <v/>
      </c>
      <c r="AG169" s="355" t="str">
        <f t="shared" si="71"/>
        <v/>
      </c>
      <c r="AH169" s="381" t="str">
        <f t="shared" si="72"/>
        <v/>
      </c>
      <c r="AI169" s="353" t="str">
        <f t="shared" si="61"/>
        <v/>
      </c>
      <c r="AJ169" s="353" t="str">
        <f>IF(Q169&gt;0,(VLOOKUP(M169,ISO!$B$4:$C$42,2,FALSE)),"")</f>
        <v/>
      </c>
      <c r="AK169" s="353" t="str">
        <f t="shared" si="62"/>
        <v/>
      </c>
      <c r="AL169" s="353" t="str">
        <f>IF(P169&gt;0,(VLOOKUP(M169,ISO!$B$4:$D$42,3,FALSE)),"")</f>
        <v/>
      </c>
      <c r="AM169" s="354" t="str">
        <f t="shared" si="63"/>
        <v/>
      </c>
      <c r="AN169" s="352" t="str">
        <f t="shared" si="64"/>
        <v/>
      </c>
      <c r="AO169" s="397">
        <f t="shared" si="78"/>
        <v>0</v>
      </c>
      <c r="AP169" s="397">
        <f t="shared" si="73"/>
        <v>0</v>
      </c>
      <c r="AQ169" s="381" t="str">
        <f t="shared" si="65"/>
        <v>Not answered</v>
      </c>
      <c r="AR169" s="397">
        <f t="shared" si="74"/>
        <v>0</v>
      </c>
      <c r="AS169" s="397">
        <f t="shared" si="75"/>
        <v>0</v>
      </c>
      <c r="AT169" s="397">
        <f t="shared" si="66"/>
        <v>0</v>
      </c>
      <c r="AU169" s="358">
        <v>0</v>
      </c>
      <c r="AV169" s="397">
        <f t="shared" si="67"/>
        <v>0</v>
      </c>
      <c r="AW169" s="397">
        <f t="shared" si="76"/>
        <v>0</v>
      </c>
      <c r="AX169" s="356">
        <f t="shared" si="68"/>
        <v>0</v>
      </c>
    </row>
    <row r="170" spans="1:50" x14ac:dyDescent="0.25">
      <c r="A170" s="277">
        <v>157</v>
      </c>
      <c r="B170" s="138"/>
      <c r="C170" s="133"/>
      <c r="D170" s="133"/>
      <c r="E170" s="134"/>
      <c r="F170" s="388"/>
      <c r="G170" s="388"/>
      <c r="H170" s="133"/>
      <c r="I170" s="455">
        <v>0</v>
      </c>
      <c r="J170" s="133"/>
      <c r="K170" s="133"/>
      <c r="L170" s="133"/>
      <c r="M170" s="451"/>
      <c r="N170" s="361">
        <v>0</v>
      </c>
      <c r="O170" s="137">
        <v>0</v>
      </c>
      <c r="P170" s="137">
        <v>0</v>
      </c>
      <c r="Q170" s="137">
        <v>0</v>
      </c>
      <c r="R170" s="146">
        <f t="shared" si="69"/>
        <v>0</v>
      </c>
      <c r="S170" s="132">
        <v>0</v>
      </c>
      <c r="T170" s="155"/>
      <c r="U170" s="379"/>
      <c r="V170" s="380"/>
      <c r="W170" s="135"/>
      <c r="X170" s="310">
        <f>IF(T170="",0,VLOOKUP(T170,'Overview - Financial Statement'!$A$38:$B$52,2,FALSE))</f>
        <v>0</v>
      </c>
      <c r="Y170" s="246">
        <f t="shared" si="70"/>
        <v>0</v>
      </c>
      <c r="AA170" s="222">
        <f t="shared" si="77"/>
        <v>0</v>
      </c>
      <c r="AC170" s="340"/>
      <c r="AD170" s="354" t="s">
        <v>36</v>
      </c>
      <c r="AE170" s="352"/>
      <c r="AF170" s="381" t="str">
        <f t="shared" si="60"/>
        <v/>
      </c>
      <c r="AG170" s="355" t="str">
        <f t="shared" si="71"/>
        <v/>
      </c>
      <c r="AH170" s="381" t="str">
        <f t="shared" si="72"/>
        <v/>
      </c>
      <c r="AI170" s="353" t="str">
        <f t="shared" si="61"/>
        <v/>
      </c>
      <c r="AJ170" s="353" t="str">
        <f>IF(Q170&gt;0,(VLOOKUP(M170,ISO!$B$4:$C$42,2,FALSE)),"")</f>
        <v/>
      </c>
      <c r="AK170" s="353" t="str">
        <f t="shared" si="62"/>
        <v/>
      </c>
      <c r="AL170" s="353" t="str">
        <f>IF(P170&gt;0,(VLOOKUP(M170,ISO!$B$4:$D$42,3,FALSE)),"")</f>
        <v/>
      </c>
      <c r="AM170" s="354" t="str">
        <f t="shared" si="63"/>
        <v/>
      </c>
      <c r="AN170" s="352" t="str">
        <f t="shared" si="64"/>
        <v/>
      </c>
      <c r="AO170" s="397">
        <f t="shared" si="78"/>
        <v>0</v>
      </c>
      <c r="AP170" s="397">
        <f t="shared" si="73"/>
        <v>0</v>
      </c>
      <c r="AQ170" s="381" t="str">
        <f t="shared" si="65"/>
        <v>Not answered</v>
      </c>
      <c r="AR170" s="397">
        <f t="shared" si="74"/>
        <v>0</v>
      </c>
      <c r="AS170" s="397">
        <f t="shared" si="75"/>
        <v>0</v>
      </c>
      <c r="AT170" s="397">
        <f t="shared" si="66"/>
        <v>0</v>
      </c>
      <c r="AU170" s="358">
        <v>0</v>
      </c>
      <c r="AV170" s="397">
        <f t="shared" si="67"/>
        <v>0</v>
      </c>
      <c r="AW170" s="397">
        <f t="shared" si="76"/>
        <v>0</v>
      </c>
      <c r="AX170" s="356">
        <f t="shared" si="68"/>
        <v>0</v>
      </c>
    </row>
    <row r="171" spans="1:50" x14ac:dyDescent="0.25">
      <c r="A171" s="277">
        <v>158</v>
      </c>
      <c r="B171" s="138"/>
      <c r="C171" s="133"/>
      <c r="D171" s="133"/>
      <c r="E171" s="134"/>
      <c r="F171" s="388"/>
      <c r="G171" s="388"/>
      <c r="H171" s="133"/>
      <c r="I171" s="455">
        <v>0</v>
      </c>
      <c r="J171" s="133"/>
      <c r="K171" s="133"/>
      <c r="L171" s="133"/>
      <c r="M171" s="451"/>
      <c r="N171" s="361">
        <v>0</v>
      </c>
      <c r="O171" s="137">
        <v>0</v>
      </c>
      <c r="P171" s="137">
        <v>0</v>
      </c>
      <c r="Q171" s="137">
        <v>0</v>
      </c>
      <c r="R171" s="146">
        <f t="shared" si="69"/>
        <v>0</v>
      </c>
      <c r="S171" s="132">
        <v>0</v>
      </c>
      <c r="T171" s="155"/>
      <c r="U171" s="379"/>
      <c r="V171" s="380"/>
      <c r="W171" s="135"/>
      <c r="X171" s="310">
        <f>IF(T171="",0,VLOOKUP(T171,'Overview - Financial Statement'!$A$38:$B$52,2,FALSE))</f>
        <v>0</v>
      </c>
      <c r="Y171" s="246">
        <f t="shared" si="70"/>
        <v>0</v>
      </c>
      <c r="AA171" s="222">
        <f t="shared" si="77"/>
        <v>0</v>
      </c>
      <c r="AC171" s="340"/>
      <c r="AD171" s="354" t="s">
        <v>36</v>
      </c>
      <c r="AE171" s="352"/>
      <c r="AF171" s="381" t="str">
        <f t="shared" si="60"/>
        <v/>
      </c>
      <c r="AG171" s="355" t="str">
        <f t="shared" si="71"/>
        <v/>
      </c>
      <c r="AH171" s="381" t="str">
        <f t="shared" si="72"/>
        <v/>
      </c>
      <c r="AI171" s="353" t="str">
        <f t="shared" si="61"/>
        <v/>
      </c>
      <c r="AJ171" s="353" t="str">
        <f>IF(Q171&gt;0,(VLOOKUP(M171,ISO!$B$4:$C$42,2,FALSE)),"")</f>
        <v/>
      </c>
      <c r="AK171" s="353" t="str">
        <f t="shared" si="62"/>
        <v/>
      </c>
      <c r="AL171" s="353" t="str">
        <f>IF(P171&gt;0,(VLOOKUP(M171,ISO!$B$4:$D$42,3,FALSE)),"")</f>
        <v/>
      </c>
      <c r="AM171" s="354" t="str">
        <f t="shared" si="63"/>
        <v/>
      </c>
      <c r="AN171" s="352" t="str">
        <f t="shared" si="64"/>
        <v/>
      </c>
      <c r="AO171" s="397">
        <f t="shared" si="78"/>
        <v>0</v>
      </c>
      <c r="AP171" s="397">
        <f t="shared" si="73"/>
        <v>0</v>
      </c>
      <c r="AQ171" s="381" t="str">
        <f t="shared" si="65"/>
        <v>Not answered</v>
      </c>
      <c r="AR171" s="397">
        <f t="shared" si="74"/>
        <v>0</v>
      </c>
      <c r="AS171" s="397">
        <f t="shared" si="75"/>
        <v>0</v>
      </c>
      <c r="AT171" s="397">
        <f t="shared" si="66"/>
        <v>0</v>
      </c>
      <c r="AU171" s="358">
        <v>0</v>
      </c>
      <c r="AV171" s="397">
        <f t="shared" si="67"/>
        <v>0</v>
      </c>
      <c r="AW171" s="397">
        <f t="shared" si="76"/>
        <v>0</v>
      </c>
      <c r="AX171" s="356">
        <f t="shared" si="68"/>
        <v>0</v>
      </c>
    </row>
    <row r="172" spans="1:50" x14ac:dyDescent="0.25">
      <c r="A172" s="277">
        <v>159</v>
      </c>
      <c r="B172" s="138"/>
      <c r="C172" s="133"/>
      <c r="D172" s="133"/>
      <c r="E172" s="134"/>
      <c r="F172" s="388"/>
      <c r="G172" s="388"/>
      <c r="H172" s="133"/>
      <c r="I172" s="455">
        <v>0</v>
      </c>
      <c r="J172" s="133"/>
      <c r="K172" s="133"/>
      <c r="L172" s="133"/>
      <c r="M172" s="451"/>
      <c r="N172" s="361">
        <v>0</v>
      </c>
      <c r="O172" s="137">
        <v>0</v>
      </c>
      <c r="P172" s="137">
        <v>0</v>
      </c>
      <c r="Q172" s="137">
        <v>0</v>
      </c>
      <c r="R172" s="146">
        <f t="shared" si="69"/>
        <v>0</v>
      </c>
      <c r="S172" s="132">
        <v>0</v>
      </c>
      <c r="T172" s="155"/>
      <c r="U172" s="379"/>
      <c r="V172" s="380"/>
      <c r="W172" s="135"/>
      <c r="X172" s="310">
        <f>IF(T172="",0,VLOOKUP(T172,'Overview - Financial Statement'!$A$38:$B$52,2,FALSE))</f>
        <v>0</v>
      </c>
      <c r="Y172" s="246">
        <f t="shared" si="70"/>
        <v>0</v>
      </c>
      <c r="AA172" s="222">
        <f t="shared" si="77"/>
        <v>0</v>
      </c>
      <c r="AC172" s="340"/>
      <c r="AD172" s="354" t="s">
        <v>36</v>
      </c>
      <c r="AE172" s="352"/>
      <c r="AF172" s="381" t="str">
        <f t="shared" si="60"/>
        <v/>
      </c>
      <c r="AG172" s="355" t="str">
        <f t="shared" si="71"/>
        <v/>
      </c>
      <c r="AH172" s="381" t="str">
        <f t="shared" si="72"/>
        <v/>
      </c>
      <c r="AI172" s="353" t="str">
        <f t="shared" si="61"/>
        <v/>
      </c>
      <c r="AJ172" s="353" t="str">
        <f>IF(Q172&gt;0,(VLOOKUP(M172,ISO!$B$4:$C$42,2,FALSE)),"")</f>
        <v/>
      </c>
      <c r="AK172" s="353" t="str">
        <f t="shared" si="62"/>
        <v/>
      </c>
      <c r="AL172" s="353" t="str">
        <f>IF(P172&gt;0,(VLOOKUP(M172,ISO!$B$4:$D$42,3,FALSE)),"")</f>
        <v/>
      </c>
      <c r="AM172" s="354" t="str">
        <f t="shared" si="63"/>
        <v/>
      </c>
      <c r="AN172" s="352" t="str">
        <f t="shared" si="64"/>
        <v/>
      </c>
      <c r="AO172" s="397">
        <f t="shared" si="78"/>
        <v>0</v>
      </c>
      <c r="AP172" s="397">
        <f t="shared" si="73"/>
        <v>0</v>
      </c>
      <c r="AQ172" s="381" t="str">
        <f t="shared" si="65"/>
        <v>Not answered</v>
      </c>
      <c r="AR172" s="397">
        <f t="shared" si="74"/>
        <v>0</v>
      </c>
      <c r="AS172" s="397">
        <f t="shared" si="75"/>
        <v>0</v>
      </c>
      <c r="AT172" s="397">
        <f t="shared" si="66"/>
        <v>0</v>
      </c>
      <c r="AU172" s="358">
        <v>0</v>
      </c>
      <c r="AV172" s="397">
        <f t="shared" si="67"/>
        <v>0</v>
      </c>
      <c r="AW172" s="397">
        <f t="shared" si="76"/>
        <v>0</v>
      </c>
      <c r="AX172" s="356">
        <f t="shared" si="68"/>
        <v>0</v>
      </c>
    </row>
    <row r="173" spans="1:50" x14ac:dyDescent="0.25">
      <c r="A173" s="277">
        <v>160</v>
      </c>
      <c r="B173" s="138"/>
      <c r="C173" s="133"/>
      <c r="D173" s="133"/>
      <c r="E173" s="134"/>
      <c r="F173" s="388"/>
      <c r="G173" s="388"/>
      <c r="H173" s="133"/>
      <c r="I173" s="455">
        <v>0</v>
      </c>
      <c r="J173" s="133"/>
      <c r="K173" s="133"/>
      <c r="L173" s="133"/>
      <c r="M173" s="451"/>
      <c r="N173" s="361">
        <v>0</v>
      </c>
      <c r="O173" s="137">
        <v>0</v>
      </c>
      <c r="P173" s="137">
        <v>0</v>
      </c>
      <c r="Q173" s="137">
        <v>0</v>
      </c>
      <c r="R173" s="146">
        <f t="shared" si="69"/>
        <v>0</v>
      </c>
      <c r="S173" s="132">
        <v>0</v>
      </c>
      <c r="T173" s="155"/>
      <c r="U173" s="379"/>
      <c r="V173" s="380"/>
      <c r="W173" s="135"/>
      <c r="X173" s="310">
        <f>IF(T173="",0,VLOOKUP(T173,'Overview - Financial Statement'!$A$38:$B$52,2,FALSE))</f>
        <v>0</v>
      </c>
      <c r="Y173" s="246">
        <f t="shared" si="70"/>
        <v>0</v>
      </c>
      <c r="AA173" s="222">
        <f t="shared" si="77"/>
        <v>0</v>
      </c>
      <c r="AC173" s="340"/>
      <c r="AD173" s="354" t="s">
        <v>36</v>
      </c>
      <c r="AE173" s="352"/>
      <c r="AF173" s="381" t="str">
        <f t="shared" si="60"/>
        <v/>
      </c>
      <c r="AG173" s="355" t="str">
        <f t="shared" si="71"/>
        <v/>
      </c>
      <c r="AH173" s="381" t="str">
        <f t="shared" si="72"/>
        <v/>
      </c>
      <c r="AI173" s="353" t="str">
        <f t="shared" si="61"/>
        <v/>
      </c>
      <c r="AJ173" s="353" t="str">
        <f>IF(Q173&gt;0,(VLOOKUP(M173,ISO!$B$4:$C$42,2,FALSE)),"")</f>
        <v/>
      </c>
      <c r="AK173" s="353" t="str">
        <f t="shared" si="62"/>
        <v/>
      </c>
      <c r="AL173" s="353" t="str">
        <f>IF(P173&gt;0,(VLOOKUP(M173,ISO!$B$4:$D$42,3,FALSE)),"")</f>
        <v/>
      </c>
      <c r="AM173" s="354" t="str">
        <f t="shared" si="63"/>
        <v/>
      </c>
      <c r="AN173" s="352" t="str">
        <f t="shared" si="64"/>
        <v/>
      </c>
      <c r="AO173" s="397">
        <f t="shared" si="78"/>
        <v>0</v>
      </c>
      <c r="AP173" s="397">
        <f t="shared" si="73"/>
        <v>0</v>
      </c>
      <c r="AQ173" s="381" t="str">
        <f t="shared" si="65"/>
        <v>Not answered</v>
      </c>
      <c r="AR173" s="397">
        <f t="shared" si="74"/>
        <v>0</v>
      </c>
      <c r="AS173" s="397">
        <f t="shared" si="75"/>
        <v>0</v>
      </c>
      <c r="AT173" s="397">
        <f t="shared" si="66"/>
        <v>0</v>
      </c>
      <c r="AU173" s="358">
        <v>0</v>
      </c>
      <c r="AV173" s="397">
        <f t="shared" si="67"/>
        <v>0</v>
      </c>
      <c r="AW173" s="397">
        <f t="shared" si="76"/>
        <v>0</v>
      </c>
      <c r="AX173" s="356">
        <f t="shared" si="68"/>
        <v>0</v>
      </c>
    </row>
    <row r="174" spans="1:50" x14ac:dyDescent="0.25">
      <c r="A174" s="277">
        <v>161</v>
      </c>
      <c r="B174" s="138"/>
      <c r="C174" s="133"/>
      <c r="D174" s="133"/>
      <c r="E174" s="134"/>
      <c r="F174" s="388"/>
      <c r="G174" s="388"/>
      <c r="H174" s="133"/>
      <c r="I174" s="455">
        <v>0</v>
      </c>
      <c r="J174" s="133"/>
      <c r="K174" s="133"/>
      <c r="L174" s="133"/>
      <c r="M174" s="451"/>
      <c r="N174" s="361">
        <v>0</v>
      </c>
      <c r="O174" s="137">
        <v>0</v>
      </c>
      <c r="P174" s="137">
        <v>0</v>
      </c>
      <c r="Q174" s="137">
        <v>0</v>
      </c>
      <c r="R174" s="146">
        <f t="shared" si="69"/>
        <v>0</v>
      </c>
      <c r="S174" s="132">
        <v>0</v>
      </c>
      <c r="T174" s="155"/>
      <c r="U174" s="379"/>
      <c r="V174" s="380"/>
      <c r="W174" s="135"/>
      <c r="X174" s="310">
        <f>IF(T174="",0,VLOOKUP(T174,'Overview - Financial Statement'!$A$38:$B$52,2,FALSE))</f>
        <v>0</v>
      </c>
      <c r="Y174" s="246">
        <f t="shared" si="70"/>
        <v>0</v>
      </c>
      <c r="AA174" s="222">
        <f t="shared" si="77"/>
        <v>0</v>
      </c>
      <c r="AC174" s="340"/>
      <c r="AD174" s="354" t="s">
        <v>36</v>
      </c>
      <c r="AE174" s="352"/>
      <c r="AF174" s="381" t="str">
        <f t="shared" ref="AF174:AF205" si="79">IF(Y174=0,"",IF(E174="","CHECK DATES","OK"))</f>
        <v/>
      </c>
      <c r="AG174" s="355" t="str">
        <f t="shared" si="71"/>
        <v/>
      </c>
      <c r="AH174" s="381" t="str">
        <f t="shared" si="72"/>
        <v/>
      </c>
      <c r="AI174" s="353" t="str">
        <f t="shared" ref="AI174:AI205" si="80">IF(Q174&gt;0,Q174/AN174/(N174+0.5)/I174,"")</f>
        <v/>
      </c>
      <c r="AJ174" s="353" t="str">
        <f>IF(Q174&gt;0,(VLOOKUP(M174,ISO!$B$4:$C$42,2,FALSE)),"")</f>
        <v/>
      </c>
      <c r="AK174" s="353" t="str">
        <f t="shared" ref="AK174:AK205" si="81">IF(P174&gt;0,P174/AN174/N174/I174,"")</f>
        <v/>
      </c>
      <c r="AL174" s="353" t="str">
        <f>IF(P174&gt;0,(VLOOKUP(M174,ISO!$B$4:$D$42,3,FALSE)),"")</f>
        <v/>
      </c>
      <c r="AM174" s="354" t="str">
        <f t="shared" ref="AM174:AM205" si="82">IF(T174="","",T174)</f>
        <v/>
      </c>
      <c r="AN174" s="352" t="str">
        <f t="shared" ref="AN174:AN205" si="83">IF(T174="","",IF(HLOOKUP(T174,$AF$4:$AT$5,2,FALSE)="",X174,IF(X174&lt;&gt;HLOOKUP(T174,$AF$4:$AT$5,2,FALSE),HLOOKUP(T174,$AF$4:$AT$5,2,FALSE),X174)))</f>
        <v/>
      </c>
      <c r="AO174" s="397">
        <f t="shared" si="78"/>
        <v>0</v>
      </c>
      <c r="AP174" s="397">
        <f t="shared" si="73"/>
        <v>0</v>
      </c>
      <c r="AQ174" s="381" t="str">
        <f t="shared" ref="AQ174:AQ205" si="84">IF(U174="","Not answered",IF(U174="No",AO174,0))</f>
        <v>Not answered</v>
      </c>
      <c r="AR174" s="397">
        <f t="shared" si="74"/>
        <v>0</v>
      </c>
      <c r="AS174" s="397">
        <f t="shared" si="75"/>
        <v>0</v>
      </c>
      <c r="AT174" s="397">
        <f t="shared" ref="AT174:AT205" si="85">IF(AD174="NO","",IF(AI174&gt;AJ174,(AI174-AJ174)*N174*I174,0)+IF(AK174&gt;AL174,(AK174-AL174)*N174*I174,0))</f>
        <v>0</v>
      </c>
      <c r="AU174" s="358">
        <v>0</v>
      </c>
      <c r="AV174" s="397">
        <f t="shared" ref="AV174:AV205" si="86">IF(OR(AD174="NO",AS174&gt;0,AT174&gt;0,AU174&gt;0)*(AND(OR(V174="NO",V174=""))),SUM(AS174:AU174),0)</f>
        <v>0</v>
      </c>
      <c r="AW174" s="397">
        <f t="shared" si="76"/>
        <v>0</v>
      </c>
      <c r="AX174" s="356">
        <f t="shared" ref="AX174:AX205" si="87">IF(V174="YES",AO174,0)</f>
        <v>0</v>
      </c>
    </row>
    <row r="175" spans="1:50" x14ac:dyDescent="0.25">
      <c r="A175" s="277">
        <v>162</v>
      </c>
      <c r="B175" s="138"/>
      <c r="C175" s="133"/>
      <c r="D175" s="133"/>
      <c r="E175" s="134"/>
      <c r="F175" s="388"/>
      <c r="G175" s="388"/>
      <c r="H175" s="133"/>
      <c r="I175" s="455">
        <v>0</v>
      </c>
      <c r="J175" s="133"/>
      <c r="K175" s="133"/>
      <c r="L175" s="133"/>
      <c r="M175" s="451"/>
      <c r="N175" s="361">
        <v>0</v>
      </c>
      <c r="O175" s="137">
        <v>0</v>
      </c>
      <c r="P175" s="137">
        <v>0</v>
      </c>
      <c r="Q175" s="137">
        <v>0</v>
      </c>
      <c r="R175" s="146">
        <f t="shared" si="69"/>
        <v>0</v>
      </c>
      <c r="S175" s="132">
        <v>0</v>
      </c>
      <c r="T175" s="155"/>
      <c r="U175" s="379"/>
      <c r="V175" s="380"/>
      <c r="W175" s="135"/>
      <c r="X175" s="310">
        <f>IF(T175="",0,VLOOKUP(T175,'Overview - Financial Statement'!$A$38:$B$52,2,FALSE))</f>
        <v>0</v>
      </c>
      <c r="Y175" s="246">
        <f t="shared" si="70"/>
        <v>0</v>
      </c>
      <c r="AA175" s="222">
        <f t="shared" si="77"/>
        <v>0</v>
      </c>
      <c r="AC175" s="340"/>
      <c r="AD175" s="354" t="s">
        <v>36</v>
      </c>
      <c r="AE175" s="352"/>
      <c r="AF175" s="381" t="str">
        <f t="shared" si="79"/>
        <v/>
      </c>
      <c r="AG175" s="355" t="str">
        <f t="shared" si="71"/>
        <v/>
      </c>
      <c r="AH175" s="381" t="str">
        <f t="shared" si="72"/>
        <v/>
      </c>
      <c r="AI175" s="353" t="str">
        <f t="shared" si="80"/>
        <v/>
      </c>
      <c r="AJ175" s="353" t="str">
        <f>IF(Q175&gt;0,(VLOOKUP(M175,ISO!$B$4:$C$42,2,FALSE)),"")</f>
        <v/>
      </c>
      <c r="AK175" s="353" t="str">
        <f t="shared" si="81"/>
        <v/>
      </c>
      <c r="AL175" s="353" t="str">
        <f>IF(P175&gt;0,(VLOOKUP(M175,ISO!$B$4:$D$42,3,FALSE)),"")</f>
        <v/>
      </c>
      <c r="AM175" s="354" t="str">
        <f t="shared" si="82"/>
        <v/>
      </c>
      <c r="AN175" s="352" t="str">
        <f t="shared" si="83"/>
        <v/>
      </c>
      <c r="AO175" s="397">
        <f t="shared" si="78"/>
        <v>0</v>
      </c>
      <c r="AP175" s="397">
        <f t="shared" si="73"/>
        <v>0</v>
      </c>
      <c r="AQ175" s="381" t="str">
        <f t="shared" si="84"/>
        <v>Not answered</v>
      </c>
      <c r="AR175" s="397">
        <f t="shared" si="74"/>
        <v>0</v>
      </c>
      <c r="AS175" s="397">
        <f t="shared" si="75"/>
        <v>0</v>
      </c>
      <c r="AT175" s="397">
        <f t="shared" si="85"/>
        <v>0</v>
      </c>
      <c r="AU175" s="358">
        <v>0</v>
      </c>
      <c r="AV175" s="397">
        <f t="shared" si="86"/>
        <v>0</v>
      </c>
      <c r="AW175" s="397">
        <f t="shared" si="76"/>
        <v>0</v>
      </c>
      <c r="AX175" s="356">
        <f t="shared" si="87"/>
        <v>0</v>
      </c>
    </row>
    <row r="176" spans="1:50" x14ac:dyDescent="0.25">
      <c r="A176" s="277">
        <v>163</v>
      </c>
      <c r="B176" s="138"/>
      <c r="C176" s="133"/>
      <c r="D176" s="133"/>
      <c r="E176" s="134"/>
      <c r="F176" s="388"/>
      <c r="G176" s="388"/>
      <c r="H176" s="133"/>
      <c r="I176" s="455">
        <v>0</v>
      </c>
      <c r="J176" s="133"/>
      <c r="K176" s="133"/>
      <c r="L176" s="133"/>
      <c r="M176" s="451"/>
      <c r="N176" s="361">
        <v>0</v>
      </c>
      <c r="O176" s="137">
        <v>0</v>
      </c>
      <c r="P176" s="137">
        <v>0</v>
      </c>
      <c r="Q176" s="137">
        <v>0</v>
      </c>
      <c r="R176" s="146">
        <f t="shared" si="69"/>
        <v>0</v>
      </c>
      <c r="S176" s="132">
        <v>0</v>
      </c>
      <c r="T176" s="155"/>
      <c r="U176" s="379"/>
      <c r="V176" s="380"/>
      <c r="W176" s="135"/>
      <c r="X176" s="310">
        <f>IF(T176="",0,VLOOKUP(T176,'Overview - Financial Statement'!$A$38:$B$52,2,FALSE))</f>
        <v>0</v>
      </c>
      <c r="Y176" s="246">
        <f t="shared" si="70"/>
        <v>0</v>
      </c>
      <c r="AA176" s="222">
        <f t="shared" si="77"/>
        <v>0</v>
      </c>
      <c r="AC176" s="340"/>
      <c r="AD176" s="354" t="s">
        <v>36</v>
      </c>
      <c r="AE176" s="352"/>
      <c r="AF176" s="381" t="str">
        <f t="shared" si="79"/>
        <v/>
      </c>
      <c r="AG176" s="355" t="str">
        <f t="shared" si="71"/>
        <v/>
      </c>
      <c r="AH176" s="381" t="str">
        <f t="shared" si="72"/>
        <v/>
      </c>
      <c r="AI176" s="353" t="str">
        <f t="shared" si="80"/>
        <v/>
      </c>
      <c r="AJ176" s="353" t="str">
        <f>IF(Q176&gt;0,(VLOOKUP(M176,ISO!$B$4:$C$42,2,FALSE)),"")</f>
        <v/>
      </c>
      <c r="AK176" s="353" t="str">
        <f t="shared" si="81"/>
        <v/>
      </c>
      <c r="AL176" s="353" t="str">
        <f>IF(P176&gt;0,(VLOOKUP(M176,ISO!$B$4:$D$42,3,FALSE)),"")</f>
        <v/>
      </c>
      <c r="AM176" s="354" t="str">
        <f t="shared" si="82"/>
        <v/>
      </c>
      <c r="AN176" s="352" t="str">
        <f t="shared" si="83"/>
        <v/>
      </c>
      <c r="AO176" s="397">
        <f t="shared" si="78"/>
        <v>0</v>
      </c>
      <c r="AP176" s="397">
        <f t="shared" si="73"/>
        <v>0</v>
      </c>
      <c r="AQ176" s="381" t="str">
        <f t="shared" si="84"/>
        <v>Not answered</v>
      </c>
      <c r="AR176" s="397">
        <f t="shared" si="74"/>
        <v>0</v>
      </c>
      <c r="AS176" s="397">
        <f t="shared" si="75"/>
        <v>0</v>
      </c>
      <c r="AT176" s="397">
        <f t="shared" si="85"/>
        <v>0</v>
      </c>
      <c r="AU176" s="358">
        <v>0</v>
      </c>
      <c r="AV176" s="397">
        <f t="shared" si="86"/>
        <v>0</v>
      </c>
      <c r="AW176" s="397">
        <f t="shared" si="76"/>
        <v>0</v>
      </c>
      <c r="AX176" s="356">
        <f t="shared" si="87"/>
        <v>0</v>
      </c>
    </row>
    <row r="177" spans="1:50" x14ac:dyDescent="0.25">
      <c r="A177" s="277">
        <v>164</v>
      </c>
      <c r="B177" s="138"/>
      <c r="C177" s="133"/>
      <c r="D177" s="133"/>
      <c r="E177" s="134"/>
      <c r="F177" s="388"/>
      <c r="G177" s="388"/>
      <c r="H177" s="133"/>
      <c r="I177" s="455">
        <v>0</v>
      </c>
      <c r="J177" s="133"/>
      <c r="K177" s="133"/>
      <c r="L177" s="133"/>
      <c r="M177" s="451"/>
      <c r="N177" s="361">
        <v>0</v>
      </c>
      <c r="O177" s="137">
        <v>0</v>
      </c>
      <c r="P177" s="137">
        <v>0</v>
      </c>
      <c r="Q177" s="137">
        <v>0</v>
      </c>
      <c r="R177" s="146">
        <f t="shared" si="69"/>
        <v>0</v>
      </c>
      <c r="S177" s="132">
        <v>0</v>
      </c>
      <c r="T177" s="155"/>
      <c r="U177" s="379"/>
      <c r="V177" s="380"/>
      <c r="W177" s="135"/>
      <c r="X177" s="310">
        <f>IF(T177="",0,VLOOKUP(T177,'Overview - Financial Statement'!$A$38:$B$52,2,FALSE))</f>
        <v>0</v>
      </c>
      <c r="Y177" s="246">
        <f t="shared" si="70"/>
        <v>0</v>
      </c>
      <c r="AA177" s="222">
        <f t="shared" si="77"/>
        <v>0</v>
      </c>
      <c r="AC177" s="340"/>
      <c r="AD177" s="354" t="s">
        <v>36</v>
      </c>
      <c r="AE177" s="352"/>
      <c r="AF177" s="381" t="str">
        <f t="shared" si="79"/>
        <v/>
      </c>
      <c r="AG177" s="355" t="str">
        <f t="shared" si="71"/>
        <v/>
      </c>
      <c r="AH177" s="381" t="str">
        <f t="shared" si="72"/>
        <v/>
      </c>
      <c r="AI177" s="353" t="str">
        <f t="shared" si="80"/>
        <v/>
      </c>
      <c r="AJ177" s="353" t="str">
        <f>IF(Q177&gt;0,(VLOOKUP(M177,ISO!$B$4:$C$42,2,FALSE)),"")</f>
        <v/>
      </c>
      <c r="AK177" s="353" t="str">
        <f t="shared" si="81"/>
        <v/>
      </c>
      <c r="AL177" s="353" t="str">
        <f>IF(P177&gt;0,(VLOOKUP(M177,ISO!$B$4:$D$42,3,FALSE)),"")</f>
        <v/>
      </c>
      <c r="AM177" s="354" t="str">
        <f t="shared" si="82"/>
        <v/>
      </c>
      <c r="AN177" s="352" t="str">
        <f t="shared" si="83"/>
        <v/>
      </c>
      <c r="AO177" s="397">
        <f t="shared" si="78"/>
        <v>0</v>
      </c>
      <c r="AP177" s="397">
        <f t="shared" si="73"/>
        <v>0</v>
      </c>
      <c r="AQ177" s="381" t="str">
        <f t="shared" si="84"/>
        <v>Not answered</v>
      </c>
      <c r="AR177" s="397">
        <f t="shared" si="74"/>
        <v>0</v>
      </c>
      <c r="AS177" s="397">
        <f t="shared" si="75"/>
        <v>0</v>
      </c>
      <c r="AT177" s="397">
        <f t="shared" si="85"/>
        <v>0</v>
      </c>
      <c r="AU177" s="358">
        <v>0</v>
      </c>
      <c r="AV177" s="397">
        <f t="shared" si="86"/>
        <v>0</v>
      </c>
      <c r="AW177" s="397">
        <f t="shared" si="76"/>
        <v>0</v>
      </c>
      <c r="AX177" s="356">
        <f t="shared" si="87"/>
        <v>0</v>
      </c>
    </row>
    <row r="178" spans="1:50" x14ac:dyDescent="0.25">
      <c r="A178" s="277">
        <v>165</v>
      </c>
      <c r="B178" s="138"/>
      <c r="C178" s="133"/>
      <c r="D178" s="133"/>
      <c r="E178" s="134"/>
      <c r="F178" s="388"/>
      <c r="G178" s="388"/>
      <c r="H178" s="133"/>
      <c r="I178" s="455">
        <v>0</v>
      </c>
      <c r="J178" s="133"/>
      <c r="K178" s="133"/>
      <c r="L178" s="133"/>
      <c r="M178" s="451"/>
      <c r="N178" s="361">
        <v>0</v>
      </c>
      <c r="O178" s="137">
        <v>0</v>
      </c>
      <c r="P178" s="137">
        <v>0</v>
      </c>
      <c r="Q178" s="137">
        <v>0</v>
      </c>
      <c r="R178" s="146">
        <f t="shared" si="69"/>
        <v>0</v>
      </c>
      <c r="S178" s="132">
        <v>0</v>
      </c>
      <c r="T178" s="155"/>
      <c r="U178" s="379"/>
      <c r="V178" s="380"/>
      <c r="W178" s="135"/>
      <c r="X178" s="310">
        <f>IF(T178="",0,VLOOKUP(T178,'Overview - Financial Statement'!$A$38:$B$52,2,FALSE))</f>
        <v>0</v>
      </c>
      <c r="Y178" s="246">
        <f t="shared" si="70"/>
        <v>0</v>
      </c>
      <c r="AA178" s="222">
        <f t="shared" si="77"/>
        <v>0</v>
      </c>
      <c r="AC178" s="340"/>
      <c r="AD178" s="354" t="s">
        <v>36</v>
      </c>
      <c r="AE178" s="352"/>
      <c r="AF178" s="381" t="str">
        <f t="shared" si="79"/>
        <v/>
      </c>
      <c r="AG178" s="355" t="str">
        <f t="shared" si="71"/>
        <v/>
      </c>
      <c r="AH178" s="381" t="str">
        <f t="shared" si="72"/>
        <v/>
      </c>
      <c r="AI178" s="353" t="str">
        <f t="shared" si="80"/>
        <v/>
      </c>
      <c r="AJ178" s="353" t="str">
        <f>IF(Q178&gt;0,(VLOOKUP(M178,ISO!$B$4:$C$42,2,FALSE)),"")</f>
        <v/>
      </c>
      <c r="AK178" s="353" t="str">
        <f t="shared" si="81"/>
        <v/>
      </c>
      <c r="AL178" s="353" t="str">
        <f>IF(P178&gt;0,(VLOOKUP(M178,ISO!$B$4:$D$42,3,FALSE)),"")</f>
        <v/>
      </c>
      <c r="AM178" s="354" t="str">
        <f t="shared" si="82"/>
        <v/>
      </c>
      <c r="AN178" s="352" t="str">
        <f t="shared" si="83"/>
        <v/>
      </c>
      <c r="AO178" s="397">
        <f t="shared" si="78"/>
        <v>0</v>
      </c>
      <c r="AP178" s="397">
        <f t="shared" si="73"/>
        <v>0</v>
      </c>
      <c r="AQ178" s="381" t="str">
        <f t="shared" si="84"/>
        <v>Not answered</v>
      </c>
      <c r="AR178" s="397">
        <f t="shared" si="74"/>
        <v>0</v>
      </c>
      <c r="AS178" s="397">
        <f t="shared" si="75"/>
        <v>0</v>
      </c>
      <c r="AT178" s="397">
        <f t="shared" si="85"/>
        <v>0</v>
      </c>
      <c r="AU178" s="358">
        <v>0</v>
      </c>
      <c r="AV178" s="397">
        <f t="shared" si="86"/>
        <v>0</v>
      </c>
      <c r="AW178" s="397">
        <f t="shared" si="76"/>
        <v>0</v>
      </c>
      <c r="AX178" s="356">
        <f t="shared" si="87"/>
        <v>0</v>
      </c>
    </row>
    <row r="179" spans="1:50" x14ac:dyDescent="0.25">
      <c r="A179" s="277">
        <v>166</v>
      </c>
      <c r="B179" s="138"/>
      <c r="C179" s="133"/>
      <c r="D179" s="133"/>
      <c r="E179" s="134"/>
      <c r="F179" s="388"/>
      <c r="G179" s="388"/>
      <c r="H179" s="133"/>
      <c r="I179" s="455">
        <v>0</v>
      </c>
      <c r="J179" s="133"/>
      <c r="K179" s="133"/>
      <c r="L179" s="133"/>
      <c r="M179" s="451"/>
      <c r="N179" s="361">
        <v>0</v>
      </c>
      <c r="O179" s="137">
        <v>0</v>
      </c>
      <c r="P179" s="137">
        <v>0</v>
      </c>
      <c r="Q179" s="137">
        <v>0</v>
      </c>
      <c r="R179" s="146">
        <f t="shared" si="69"/>
        <v>0</v>
      </c>
      <c r="S179" s="132">
        <v>0</v>
      </c>
      <c r="T179" s="155"/>
      <c r="U179" s="379"/>
      <c r="V179" s="380"/>
      <c r="W179" s="135"/>
      <c r="X179" s="310">
        <f>IF(T179="",0,VLOOKUP(T179,'Overview - Financial Statement'!$A$38:$B$52,2,FALSE))</f>
        <v>0</v>
      </c>
      <c r="Y179" s="246">
        <f t="shared" si="70"/>
        <v>0</v>
      </c>
      <c r="AA179" s="222">
        <f t="shared" si="77"/>
        <v>0</v>
      </c>
      <c r="AC179" s="340"/>
      <c r="AD179" s="354" t="s">
        <v>36</v>
      </c>
      <c r="AE179" s="352"/>
      <c r="AF179" s="381" t="str">
        <f t="shared" si="79"/>
        <v/>
      </c>
      <c r="AG179" s="355" t="str">
        <f t="shared" si="71"/>
        <v/>
      </c>
      <c r="AH179" s="381" t="str">
        <f t="shared" si="72"/>
        <v/>
      </c>
      <c r="AI179" s="353" t="str">
        <f t="shared" si="80"/>
        <v/>
      </c>
      <c r="AJ179" s="353" t="str">
        <f>IF(Q179&gt;0,(VLOOKUP(M179,ISO!$B$4:$C$42,2,FALSE)),"")</f>
        <v/>
      </c>
      <c r="AK179" s="353" t="str">
        <f t="shared" si="81"/>
        <v/>
      </c>
      <c r="AL179" s="353" t="str">
        <f>IF(P179&gt;0,(VLOOKUP(M179,ISO!$B$4:$D$42,3,FALSE)),"")</f>
        <v/>
      </c>
      <c r="AM179" s="354" t="str">
        <f t="shared" si="82"/>
        <v/>
      </c>
      <c r="AN179" s="352" t="str">
        <f t="shared" si="83"/>
        <v/>
      </c>
      <c r="AO179" s="397">
        <f t="shared" si="78"/>
        <v>0</v>
      </c>
      <c r="AP179" s="397">
        <f t="shared" si="73"/>
        <v>0</v>
      </c>
      <c r="AQ179" s="381" t="str">
        <f t="shared" si="84"/>
        <v>Not answered</v>
      </c>
      <c r="AR179" s="397">
        <f t="shared" si="74"/>
        <v>0</v>
      </c>
      <c r="AS179" s="397">
        <f t="shared" si="75"/>
        <v>0</v>
      </c>
      <c r="AT179" s="397">
        <f t="shared" si="85"/>
        <v>0</v>
      </c>
      <c r="AU179" s="358">
        <v>0</v>
      </c>
      <c r="AV179" s="397">
        <f t="shared" si="86"/>
        <v>0</v>
      </c>
      <c r="AW179" s="397">
        <f t="shared" si="76"/>
        <v>0</v>
      </c>
      <c r="AX179" s="356">
        <f t="shared" si="87"/>
        <v>0</v>
      </c>
    </row>
    <row r="180" spans="1:50" x14ac:dyDescent="0.25">
      <c r="A180" s="277">
        <v>167</v>
      </c>
      <c r="B180" s="138"/>
      <c r="C180" s="133"/>
      <c r="D180" s="133"/>
      <c r="E180" s="134"/>
      <c r="F180" s="388"/>
      <c r="G180" s="388"/>
      <c r="H180" s="133"/>
      <c r="I180" s="455">
        <v>0</v>
      </c>
      <c r="J180" s="133"/>
      <c r="K180" s="133"/>
      <c r="L180" s="133"/>
      <c r="M180" s="451"/>
      <c r="N180" s="361">
        <v>0</v>
      </c>
      <c r="O180" s="137">
        <v>0</v>
      </c>
      <c r="P180" s="137">
        <v>0</v>
      </c>
      <c r="Q180" s="137">
        <v>0</v>
      </c>
      <c r="R180" s="146">
        <f t="shared" si="69"/>
        <v>0</v>
      </c>
      <c r="S180" s="132">
        <v>0</v>
      </c>
      <c r="T180" s="155"/>
      <c r="U180" s="379"/>
      <c r="V180" s="380"/>
      <c r="W180" s="135"/>
      <c r="X180" s="310">
        <f>IF(T180="",0,VLOOKUP(T180,'Overview - Financial Statement'!$A$38:$B$52,2,FALSE))</f>
        <v>0</v>
      </c>
      <c r="Y180" s="246">
        <f t="shared" si="70"/>
        <v>0</v>
      </c>
      <c r="AA180" s="222">
        <f t="shared" ref="AA180:AA213" si="88">IF(V180="YES",Y180,0)</f>
        <v>0</v>
      </c>
      <c r="AC180" s="340"/>
      <c r="AD180" s="354" t="s">
        <v>36</v>
      </c>
      <c r="AE180" s="352"/>
      <c r="AF180" s="381" t="str">
        <f t="shared" si="79"/>
        <v/>
      </c>
      <c r="AG180" s="355" t="str">
        <f t="shared" si="71"/>
        <v/>
      </c>
      <c r="AH180" s="381" t="str">
        <f t="shared" si="72"/>
        <v/>
      </c>
      <c r="AI180" s="353" t="str">
        <f t="shared" si="80"/>
        <v/>
      </c>
      <c r="AJ180" s="353" t="str">
        <f>IF(Q180&gt;0,(VLOOKUP(M180,ISO!$B$4:$C$42,2,FALSE)),"")</f>
        <v/>
      </c>
      <c r="AK180" s="353" t="str">
        <f t="shared" si="81"/>
        <v/>
      </c>
      <c r="AL180" s="353" t="str">
        <f>IF(P180&gt;0,(VLOOKUP(M180,ISO!$B$4:$D$42,3,FALSE)),"")</f>
        <v/>
      </c>
      <c r="AM180" s="354" t="str">
        <f t="shared" si="82"/>
        <v/>
      </c>
      <c r="AN180" s="352" t="str">
        <f t="shared" si="83"/>
        <v/>
      </c>
      <c r="AO180" s="397">
        <f t="shared" si="78"/>
        <v>0</v>
      </c>
      <c r="AP180" s="397">
        <f t="shared" si="73"/>
        <v>0</v>
      </c>
      <c r="AQ180" s="381" t="str">
        <f t="shared" si="84"/>
        <v>Not answered</v>
      </c>
      <c r="AR180" s="397">
        <f t="shared" si="74"/>
        <v>0</v>
      </c>
      <c r="AS180" s="397">
        <f t="shared" si="75"/>
        <v>0</v>
      </c>
      <c r="AT180" s="397">
        <f t="shared" si="85"/>
        <v>0</v>
      </c>
      <c r="AU180" s="358">
        <v>0</v>
      </c>
      <c r="AV180" s="397">
        <f t="shared" si="86"/>
        <v>0</v>
      </c>
      <c r="AW180" s="397">
        <f t="shared" si="76"/>
        <v>0</v>
      </c>
      <c r="AX180" s="356">
        <f t="shared" si="87"/>
        <v>0</v>
      </c>
    </row>
    <row r="181" spans="1:50" x14ac:dyDescent="0.25">
      <c r="A181" s="277">
        <v>168</v>
      </c>
      <c r="B181" s="138"/>
      <c r="C181" s="133"/>
      <c r="D181" s="133"/>
      <c r="E181" s="134"/>
      <c r="F181" s="388"/>
      <c r="G181" s="388"/>
      <c r="H181" s="133"/>
      <c r="I181" s="455">
        <v>0</v>
      </c>
      <c r="J181" s="133"/>
      <c r="K181" s="133"/>
      <c r="L181" s="133"/>
      <c r="M181" s="451"/>
      <c r="N181" s="361">
        <v>0</v>
      </c>
      <c r="O181" s="137">
        <v>0</v>
      </c>
      <c r="P181" s="137">
        <v>0</v>
      </c>
      <c r="Q181" s="137">
        <v>0</v>
      </c>
      <c r="R181" s="146">
        <f t="shared" si="69"/>
        <v>0</v>
      </c>
      <c r="S181" s="132">
        <v>0</v>
      </c>
      <c r="T181" s="155"/>
      <c r="U181" s="379"/>
      <c r="V181" s="380"/>
      <c r="W181" s="135"/>
      <c r="X181" s="310">
        <f>IF(T181="",0,VLOOKUP(T181,'Overview - Financial Statement'!$A$38:$B$52,2,FALSE))</f>
        <v>0</v>
      </c>
      <c r="Y181" s="246">
        <f t="shared" si="70"/>
        <v>0</v>
      </c>
      <c r="AA181" s="222">
        <f t="shared" si="88"/>
        <v>0</v>
      </c>
      <c r="AC181" s="340"/>
      <c r="AD181" s="354" t="s">
        <v>36</v>
      </c>
      <c r="AE181" s="352"/>
      <c r="AF181" s="381" t="str">
        <f t="shared" si="79"/>
        <v/>
      </c>
      <c r="AG181" s="355" t="str">
        <f t="shared" si="71"/>
        <v/>
      </c>
      <c r="AH181" s="381" t="str">
        <f t="shared" si="72"/>
        <v/>
      </c>
      <c r="AI181" s="353" t="str">
        <f t="shared" si="80"/>
        <v/>
      </c>
      <c r="AJ181" s="353" t="str">
        <f>IF(Q181&gt;0,(VLOOKUP(M181,ISO!$B$4:$C$42,2,FALSE)),"")</f>
        <v/>
      </c>
      <c r="AK181" s="353" t="str">
        <f t="shared" si="81"/>
        <v/>
      </c>
      <c r="AL181" s="353" t="str">
        <f>IF(P181&gt;0,(VLOOKUP(M181,ISO!$B$4:$D$42,3,FALSE)),"")</f>
        <v/>
      </c>
      <c r="AM181" s="354" t="str">
        <f t="shared" si="82"/>
        <v/>
      </c>
      <c r="AN181" s="352" t="str">
        <f t="shared" si="83"/>
        <v/>
      </c>
      <c r="AO181" s="397">
        <f t="shared" si="78"/>
        <v>0</v>
      </c>
      <c r="AP181" s="397">
        <f t="shared" si="73"/>
        <v>0</v>
      </c>
      <c r="AQ181" s="381" t="str">
        <f t="shared" si="84"/>
        <v>Not answered</v>
      </c>
      <c r="AR181" s="397">
        <f t="shared" si="74"/>
        <v>0</v>
      </c>
      <c r="AS181" s="397">
        <f t="shared" si="75"/>
        <v>0</v>
      </c>
      <c r="AT181" s="397">
        <f t="shared" si="85"/>
        <v>0</v>
      </c>
      <c r="AU181" s="358">
        <v>0</v>
      </c>
      <c r="AV181" s="397">
        <f t="shared" si="86"/>
        <v>0</v>
      </c>
      <c r="AW181" s="397">
        <f t="shared" si="76"/>
        <v>0</v>
      </c>
      <c r="AX181" s="356">
        <f t="shared" si="87"/>
        <v>0</v>
      </c>
    </row>
    <row r="182" spans="1:50" x14ac:dyDescent="0.25">
      <c r="A182" s="277">
        <v>169</v>
      </c>
      <c r="B182" s="138"/>
      <c r="C182" s="133"/>
      <c r="D182" s="133"/>
      <c r="E182" s="134"/>
      <c r="F182" s="388"/>
      <c r="G182" s="388"/>
      <c r="H182" s="133"/>
      <c r="I182" s="455">
        <v>0</v>
      </c>
      <c r="J182" s="133"/>
      <c r="K182" s="133"/>
      <c r="L182" s="133"/>
      <c r="M182" s="451"/>
      <c r="N182" s="361">
        <v>0</v>
      </c>
      <c r="O182" s="137">
        <v>0</v>
      </c>
      <c r="P182" s="137">
        <v>0</v>
      </c>
      <c r="Q182" s="137">
        <v>0</v>
      </c>
      <c r="R182" s="146">
        <f t="shared" si="69"/>
        <v>0</v>
      </c>
      <c r="S182" s="132">
        <v>0</v>
      </c>
      <c r="T182" s="155"/>
      <c r="U182" s="379"/>
      <c r="V182" s="380"/>
      <c r="W182" s="135"/>
      <c r="X182" s="310">
        <f>IF(T182="",0,VLOOKUP(T182,'Overview - Financial Statement'!$A$38:$B$52,2,FALSE))</f>
        <v>0</v>
      </c>
      <c r="Y182" s="246">
        <f t="shared" si="70"/>
        <v>0</v>
      </c>
      <c r="AA182" s="222">
        <f t="shared" si="88"/>
        <v>0</v>
      </c>
      <c r="AC182" s="340"/>
      <c r="AD182" s="354" t="s">
        <v>36</v>
      </c>
      <c r="AE182" s="352"/>
      <c r="AF182" s="381" t="str">
        <f t="shared" si="79"/>
        <v/>
      </c>
      <c r="AG182" s="355" t="str">
        <f t="shared" si="71"/>
        <v/>
      </c>
      <c r="AH182" s="381" t="str">
        <f t="shared" si="72"/>
        <v/>
      </c>
      <c r="AI182" s="353" t="str">
        <f t="shared" si="80"/>
        <v/>
      </c>
      <c r="AJ182" s="353" t="str">
        <f>IF(Q182&gt;0,(VLOOKUP(M182,ISO!$B$4:$C$42,2,FALSE)),"")</f>
        <v/>
      </c>
      <c r="AK182" s="353" t="str">
        <f t="shared" si="81"/>
        <v/>
      </c>
      <c r="AL182" s="353" t="str">
        <f>IF(P182&gt;0,(VLOOKUP(M182,ISO!$B$4:$D$42,3,FALSE)),"")</f>
        <v/>
      </c>
      <c r="AM182" s="354" t="str">
        <f t="shared" si="82"/>
        <v/>
      </c>
      <c r="AN182" s="352" t="str">
        <f t="shared" si="83"/>
        <v/>
      </c>
      <c r="AO182" s="397">
        <f t="shared" si="78"/>
        <v>0</v>
      </c>
      <c r="AP182" s="397">
        <f t="shared" si="73"/>
        <v>0</v>
      </c>
      <c r="AQ182" s="381" t="str">
        <f t="shared" si="84"/>
        <v>Not answered</v>
      </c>
      <c r="AR182" s="397">
        <f t="shared" si="74"/>
        <v>0</v>
      </c>
      <c r="AS182" s="397">
        <f t="shared" si="75"/>
        <v>0</v>
      </c>
      <c r="AT182" s="397">
        <f t="shared" si="85"/>
        <v>0</v>
      </c>
      <c r="AU182" s="358">
        <v>0</v>
      </c>
      <c r="AV182" s="397">
        <f t="shared" si="86"/>
        <v>0</v>
      </c>
      <c r="AW182" s="397">
        <f t="shared" si="76"/>
        <v>0</v>
      </c>
      <c r="AX182" s="356">
        <f t="shared" si="87"/>
        <v>0</v>
      </c>
    </row>
    <row r="183" spans="1:50" x14ac:dyDescent="0.25">
      <c r="A183" s="277">
        <v>170</v>
      </c>
      <c r="B183" s="138"/>
      <c r="C183" s="133"/>
      <c r="D183" s="133"/>
      <c r="E183" s="134"/>
      <c r="F183" s="388"/>
      <c r="G183" s="388"/>
      <c r="H183" s="133"/>
      <c r="I183" s="455">
        <v>0</v>
      </c>
      <c r="J183" s="133"/>
      <c r="K183" s="133"/>
      <c r="L183" s="133"/>
      <c r="M183" s="451"/>
      <c r="N183" s="361">
        <v>0</v>
      </c>
      <c r="O183" s="137">
        <v>0</v>
      </c>
      <c r="P183" s="137">
        <v>0</v>
      </c>
      <c r="Q183" s="137">
        <v>0</v>
      </c>
      <c r="R183" s="146">
        <f t="shared" si="69"/>
        <v>0</v>
      </c>
      <c r="S183" s="132">
        <v>0</v>
      </c>
      <c r="T183" s="155"/>
      <c r="U183" s="379"/>
      <c r="V183" s="380"/>
      <c r="W183" s="135"/>
      <c r="X183" s="310">
        <f>IF(T183="",0,VLOOKUP(T183,'Overview - Financial Statement'!$A$38:$B$52,2,FALSE))</f>
        <v>0</v>
      </c>
      <c r="Y183" s="246">
        <f t="shared" si="70"/>
        <v>0</v>
      </c>
      <c r="AA183" s="222">
        <f t="shared" si="88"/>
        <v>0</v>
      </c>
      <c r="AC183" s="340"/>
      <c r="AD183" s="354" t="s">
        <v>36</v>
      </c>
      <c r="AE183" s="352"/>
      <c r="AF183" s="381" t="str">
        <f t="shared" si="79"/>
        <v/>
      </c>
      <c r="AG183" s="355" t="str">
        <f t="shared" si="71"/>
        <v/>
      </c>
      <c r="AH183" s="381" t="str">
        <f t="shared" si="72"/>
        <v/>
      </c>
      <c r="AI183" s="353" t="str">
        <f t="shared" si="80"/>
        <v/>
      </c>
      <c r="AJ183" s="353" t="str">
        <f>IF(Q183&gt;0,(VLOOKUP(M183,ISO!$B$4:$C$42,2,FALSE)),"")</f>
        <v/>
      </c>
      <c r="AK183" s="353" t="str">
        <f t="shared" si="81"/>
        <v/>
      </c>
      <c r="AL183" s="353" t="str">
        <f>IF(P183&gt;0,(VLOOKUP(M183,ISO!$B$4:$D$42,3,FALSE)),"")</f>
        <v/>
      </c>
      <c r="AM183" s="354" t="str">
        <f t="shared" si="82"/>
        <v/>
      </c>
      <c r="AN183" s="352" t="str">
        <f t="shared" si="83"/>
        <v/>
      </c>
      <c r="AO183" s="397">
        <f t="shared" si="78"/>
        <v>0</v>
      </c>
      <c r="AP183" s="397">
        <f t="shared" si="73"/>
        <v>0</v>
      </c>
      <c r="AQ183" s="381" t="str">
        <f t="shared" si="84"/>
        <v>Not answered</v>
      </c>
      <c r="AR183" s="397">
        <f t="shared" si="74"/>
        <v>0</v>
      </c>
      <c r="AS183" s="397">
        <f t="shared" si="75"/>
        <v>0</v>
      </c>
      <c r="AT183" s="397">
        <f t="shared" si="85"/>
        <v>0</v>
      </c>
      <c r="AU183" s="358">
        <v>0</v>
      </c>
      <c r="AV183" s="397">
        <f t="shared" si="86"/>
        <v>0</v>
      </c>
      <c r="AW183" s="397">
        <f t="shared" si="76"/>
        <v>0</v>
      </c>
      <c r="AX183" s="356">
        <f t="shared" si="87"/>
        <v>0</v>
      </c>
    </row>
    <row r="184" spans="1:50" x14ac:dyDescent="0.25">
      <c r="A184" s="277">
        <v>171</v>
      </c>
      <c r="B184" s="138"/>
      <c r="C184" s="133"/>
      <c r="D184" s="133"/>
      <c r="E184" s="134"/>
      <c r="F184" s="388"/>
      <c r="G184" s="388"/>
      <c r="H184" s="133"/>
      <c r="I184" s="455">
        <v>0</v>
      </c>
      <c r="J184" s="133"/>
      <c r="K184" s="133"/>
      <c r="L184" s="133"/>
      <c r="M184" s="451"/>
      <c r="N184" s="361">
        <v>0</v>
      </c>
      <c r="O184" s="137">
        <v>0</v>
      </c>
      <c r="P184" s="137">
        <v>0</v>
      </c>
      <c r="Q184" s="137">
        <v>0</v>
      </c>
      <c r="R184" s="146">
        <f t="shared" si="69"/>
        <v>0</v>
      </c>
      <c r="S184" s="132">
        <v>0</v>
      </c>
      <c r="T184" s="155"/>
      <c r="U184" s="379"/>
      <c r="V184" s="380"/>
      <c r="W184" s="135"/>
      <c r="X184" s="310">
        <f>IF(T184="",0,VLOOKUP(T184,'Overview - Financial Statement'!$A$38:$B$52,2,FALSE))</f>
        <v>0</v>
      </c>
      <c r="Y184" s="246">
        <f t="shared" si="70"/>
        <v>0</v>
      </c>
      <c r="AA184" s="222">
        <f t="shared" si="88"/>
        <v>0</v>
      </c>
      <c r="AC184" s="340"/>
      <c r="AD184" s="354" t="s">
        <v>36</v>
      </c>
      <c r="AE184" s="352"/>
      <c r="AF184" s="381" t="str">
        <f t="shared" si="79"/>
        <v/>
      </c>
      <c r="AG184" s="355" t="str">
        <f t="shared" si="71"/>
        <v/>
      </c>
      <c r="AH184" s="381" t="str">
        <f t="shared" si="72"/>
        <v/>
      </c>
      <c r="AI184" s="353" t="str">
        <f t="shared" si="80"/>
        <v/>
      </c>
      <c r="AJ184" s="353" t="str">
        <f>IF(Q184&gt;0,(VLOOKUP(M184,ISO!$B$4:$C$42,2,FALSE)),"")</f>
        <v/>
      </c>
      <c r="AK184" s="353" t="str">
        <f t="shared" si="81"/>
        <v/>
      </c>
      <c r="AL184" s="353" t="str">
        <f>IF(P184&gt;0,(VLOOKUP(M184,ISO!$B$4:$D$42,3,FALSE)),"")</f>
        <v/>
      </c>
      <c r="AM184" s="354" t="str">
        <f t="shared" si="82"/>
        <v/>
      </c>
      <c r="AN184" s="352" t="str">
        <f t="shared" si="83"/>
        <v/>
      </c>
      <c r="AO184" s="397">
        <f t="shared" si="78"/>
        <v>0</v>
      </c>
      <c r="AP184" s="397">
        <f t="shared" si="73"/>
        <v>0</v>
      </c>
      <c r="AQ184" s="381" t="str">
        <f t="shared" si="84"/>
        <v>Not answered</v>
      </c>
      <c r="AR184" s="397">
        <f t="shared" si="74"/>
        <v>0</v>
      </c>
      <c r="AS184" s="397">
        <f t="shared" si="75"/>
        <v>0</v>
      </c>
      <c r="AT184" s="397">
        <f t="shared" si="85"/>
        <v>0</v>
      </c>
      <c r="AU184" s="358">
        <v>0</v>
      </c>
      <c r="AV184" s="397">
        <f t="shared" si="86"/>
        <v>0</v>
      </c>
      <c r="AW184" s="397">
        <f t="shared" si="76"/>
        <v>0</v>
      </c>
      <c r="AX184" s="356">
        <f t="shared" si="87"/>
        <v>0</v>
      </c>
    </row>
    <row r="185" spans="1:50" x14ac:dyDescent="0.25">
      <c r="A185" s="277">
        <v>172</v>
      </c>
      <c r="B185" s="138"/>
      <c r="C185" s="133"/>
      <c r="D185" s="133"/>
      <c r="E185" s="134"/>
      <c r="F185" s="388"/>
      <c r="G185" s="388"/>
      <c r="H185" s="133"/>
      <c r="I185" s="455">
        <v>0</v>
      </c>
      <c r="J185" s="133"/>
      <c r="K185" s="133"/>
      <c r="L185" s="133"/>
      <c r="M185" s="451"/>
      <c r="N185" s="361">
        <v>0</v>
      </c>
      <c r="O185" s="137">
        <v>0</v>
      </c>
      <c r="P185" s="137">
        <v>0</v>
      </c>
      <c r="Q185" s="137">
        <v>0</v>
      </c>
      <c r="R185" s="146">
        <f t="shared" si="69"/>
        <v>0</v>
      </c>
      <c r="S185" s="132">
        <v>0</v>
      </c>
      <c r="T185" s="155"/>
      <c r="U185" s="379"/>
      <c r="V185" s="380"/>
      <c r="W185" s="135"/>
      <c r="X185" s="310">
        <f>IF(T185="",0,VLOOKUP(T185,'Overview - Financial Statement'!$A$38:$B$52,2,FALSE))</f>
        <v>0</v>
      </c>
      <c r="Y185" s="246">
        <f t="shared" si="70"/>
        <v>0</v>
      </c>
      <c r="AA185" s="222">
        <f t="shared" si="88"/>
        <v>0</v>
      </c>
      <c r="AC185" s="340"/>
      <c r="AD185" s="354" t="s">
        <v>36</v>
      </c>
      <c r="AE185" s="352"/>
      <c r="AF185" s="381" t="str">
        <f t="shared" si="79"/>
        <v/>
      </c>
      <c r="AG185" s="355" t="str">
        <f t="shared" si="71"/>
        <v/>
      </c>
      <c r="AH185" s="381" t="str">
        <f t="shared" si="72"/>
        <v/>
      </c>
      <c r="AI185" s="353" t="str">
        <f t="shared" si="80"/>
        <v/>
      </c>
      <c r="AJ185" s="353" t="str">
        <f>IF(Q185&gt;0,(VLOOKUP(M185,ISO!$B$4:$C$42,2,FALSE)),"")</f>
        <v/>
      </c>
      <c r="AK185" s="353" t="str">
        <f t="shared" si="81"/>
        <v/>
      </c>
      <c r="AL185" s="353" t="str">
        <f>IF(P185&gt;0,(VLOOKUP(M185,ISO!$B$4:$D$42,3,FALSE)),"")</f>
        <v/>
      </c>
      <c r="AM185" s="354" t="str">
        <f t="shared" si="82"/>
        <v/>
      </c>
      <c r="AN185" s="352" t="str">
        <f t="shared" si="83"/>
        <v/>
      </c>
      <c r="AO185" s="397">
        <f t="shared" si="78"/>
        <v>0</v>
      </c>
      <c r="AP185" s="397">
        <f t="shared" si="73"/>
        <v>0</v>
      </c>
      <c r="AQ185" s="381" t="str">
        <f t="shared" si="84"/>
        <v>Not answered</v>
      </c>
      <c r="AR185" s="397">
        <f t="shared" si="74"/>
        <v>0</v>
      </c>
      <c r="AS185" s="397">
        <f t="shared" si="75"/>
        <v>0</v>
      </c>
      <c r="AT185" s="397">
        <f t="shared" si="85"/>
        <v>0</v>
      </c>
      <c r="AU185" s="358">
        <v>0</v>
      </c>
      <c r="AV185" s="397">
        <f t="shared" si="86"/>
        <v>0</v>
      </c>
      <c r="AW185" s="397">
        <f t="shared" si="76"/>
        <v>0</v>
      </c>
      <c r="AX185" s="356">
        <f t="shared" si="87"/>
        <v>0</v>
      </c>
    </row>
    <row r="186" spans="1:50" x14ac:dyDescent="0.25">
      <c r="A186" s="277">
        <v>173</v>
      </c>
      <c r="B186" s="138"/>
      <c r="C186" s="133"/>
      <c r="D186" s="133"/>
      <c r="E186" s="134"/>
      <c r="F186" s="388"/>
      <c r="G186" s="388"/>
      <c r="H186" s="133"/>
      <c r="I186" s="455">
        <v>0</v>
      </c>
      <c r="J186" s="133"/>
      <c r="K186" s="133"/>
      <c r="L186" s="133"/>
      <c r="M186" s="451"/>
      <c r="N186" s="361">
        <v>0</v>
      </c>
      <c r="O186" s="137">
        <v>0</v>
      </c>
      <c r="P186" s="137">
        <v>0</v>
      </c>
      <c r="Q186" s="137">
        <v>0</v>
      </c>
      <c r="R186" s="146">
        <f t="shared" si="69"/>
        <v>0</v>
      </c>
      <c r="S186" s="132">
        <v>0</v>
      </c>
      <c r="T186" s="155"/>
      <c r="U186" s="379"/>
      <c r="V186" s="380"/>
      <c r="W186" s="135"/>
      <c r="X186" s="310">
        <f>IF(T186="",0,VLOOKUP(T186,'Overview - Financial Statement'!$A$38:$B$52,2,FALSE))</f>
        <v>0</v>
      </c>
      <c r="Y186" s="246">
        <f t="shared" si="70"/>
        <v>0</v>
      </c>
      <c r="AA186" s="222">
        <f t="shared" si="88"/>
        <v>0</v>
      </c>
      <c r="AC186" s="340"/>
      <c r="AD186" s="354" t="s">
        <v>36</v>
      </c>
      <c r="AE186" s="352"/>
      <c r="AF186" s="381" t="str">
        <f t="shared" si="79"/>
        <v/>
      </c>
      <c r="AG186" s="355" t="str">
        <f t="shared" si="71"/>
        <v/>
      </c>
      <c r="AH186" s="381" t="str">
        <f t="shared" si="72"/>
        <v/>
      </c>
      <c r="AI186" s="353" t="str">
        <f t="shared" si="80"/>
        <v/>
      </c>
      <c r="AJ186" s="353" t="str">
        <f>IF(Q186&gt;0,(VLOOKUP(M186,ISO!$B$4:$C$42,2,FALSE)),"")</f>
        <v/>
      </c>
      <c r="AK186" s="353" t="str">
        <f t="shared" si="81"/>
        <v/>
      </c>
      <c r="AL186" s="353" t="str">
        <f>IF(P186&gt;0,(VLOOKUP(M186,ISO!$B$4:$D$42,3,FALSE)),"")</f>
        <v/>
      </c>
      <c r="AM186" s="354" t="str">
        <f t="shared" si="82"/>
        <v/>
      </c>
      <c r="AN186" s="352" t="str">
        <f t="shared" si="83"/>
        <v/>
      </c>
      <c r="AO186" s="397">
        <f t="shared" si="78"/>
        <v>0</v>
      </c>
      <c r="AP186" s="397">
        <f t="shared" si="73"/>
        <v>0</v>
      </c>
      <c r="AQ186" s="381" t="str">
        <f t="shared" si="84"/>
        <v>Not answered</v>
      </c>
      <c r="AR186" s="397">
        <f t="shared" si="74"/>
        <v>0</v>
      </c>
      <c r="AS186" s="397">
        <f t="shared" si="75"/>
        <v>0</v>
      </c>
      <c r="AT186" s="397">
        <f t="shared" si="85"/>
        <v>0</v>
      </c>
      <c r="AU186" s="358">
        <v>0</v>
      </c>
      <c r="AV186" s="397">
        <f t="shared" si="86"/>
        <v>0</v>
      </c>
      <c r="AW186" s="397">
        <f t="shared" si="76"/>
        <v>0</v>
      </c>
      <c r="AX186" s="356">
        <f t="shared" si="87"/>
        <v>0</v>
      </c>
    </row>
    <row r="187" spans="1:50" x14ac:dyDescent="0.25">
      <c r="A187" s="277">
        <v>174</v>
      </c>
      <c r="B187" s="138"/>
      <c r="C187" s="133"/>
      <c r="D187" s="133"/>
      <c r="E187" s="134"/>
      <c r="F187" s="388"/>
      <c r="G187" s="388"/>
      <c r="H187" s="133"/>
      <c r="I187" s="455">
        <v>0</v>
      </c>
      <c r="J187" s="133"/>
      <c r="K187" s="133"/>
      <c r="L187" s="133"/>
      <c r="M187" s="451"/>
      <c r="N187" s="361">
        <v>0</v>
      </c>
      <c r="O187" s="137">
        <v>0</v>
      </c>
      <c r="P187" s="137">
        <v>0</v>
      </c>
      <c r="Q187" s="137">
        <v>0</v>
      </c>
      <c r="R187" s="146">
        <f t="shared" si="69"/>
        <v>0</v>
      </c>
      <c r="S187" s="132">
        <v>0</v>
      </c>
      <c r="T187" s="155"/>
      <c r="U187" s="379"/>
      <c r="V187" s="380"/>
      <c r="W187" s="135"/>
      <c r="X187" s="310">
        <f>IF(T187="",0,VLOOKUP(T187,'Overview - Financial Statement'!$A$38:$B$52,2,FALSE))</f>
        <v>0</v>
      </c>
      <c r="Y187" s="246">
        <f t="shared" si="70"/>
        <v>0</v>
      </c>
      <c r="AA187" s="222">
        <f t="shared" si="88"/>
        <v>0</v>
      </c>
      <c r="AC187" s="340"/>
      <c r="AD187" s="354" t="s">
        <v>36</v>
      </c>
      <c r="AE187" s="352"/>
      <c r="AF187" s="381" t="str">
        <f t="shared" si="79"/>
        <v/>
      </c>
      <c r="AG187" s="355" t="str">
        <f t="shared" si="71"/>
        <v/>
      </c>
      <c r="AH187" s="381" t="str">
        <f t="shared" si="72"/>
        <v/>
      </c>
      <c r="AI187" s="353" t="str">
        <f t="shared" si="80"/>
        <v/>
      </c>
      <c r="AJ187" s="353" t="str">
        <f>IF(Q187&gt;0,(VLOOKUP(M187,ISO!$B$4:$C$42,2,FALSE)),"")</f>
        <v/>
      </c>
      <c r="AK187" s="353" t="str">
        <f t="shared" si="81"/>
        <v/>
      </c>
      <c r="AL187" s="353" t="str">
        <f>IF(P187&gt;0,(VLOOKUP(M187,ISO!$B$4:$D$42,3,FALSE)),"")</f>
        <v/>
      </c>
      <c r="AM187" s="354" t="str">
        <f t="shared" si="82"/>
        <v/>
      </c>
      <c r="AN187" s="352" t="str">
        <f t="shared" si="83"/>
        <v/>
      </c>
      <c r="AO187" s="397">
        <f t="shared" si="78"/>
        <v>0</v>
      </c>
      <c r="AP187" s="397">
        <f t="shared" si="73"/>
        <v>0</v>
      </c>
      <c r="AQ187" s="381" t="str">
        <f t="shared" si="84"/>
        <v>Not answered</v>
      </c>
      <c r="AR187" s="397">
        <f t="shared" si="74"/>
        <v>0</v>
      </c>
      <c r="AS187" s="397">
        <f t="shared" si="75"/>
        <v>0</v>
      </c>
      <c r="AT187" s="397">
        <f t="shared" si="85"/>
        <v>0</v>
      </c>
      <c r="AU187" s="358">
        <v>0</v>
      </c>
      <c r="AV187" s="397">
        <f t="shared" si="86"/>
        <v>0</v>
      </c>
      <c r="AW187" s="397">
        <f t="shared" si="76"/>
        <v>0</v>
      </c>
      <c r="AX187" s="356">
        <f t="shared" si="87"/>
        <v>0</v>
      </c>
    </row>
    <row r="188" spans="1:50" x14ac:dyDescent="0.25">
      <c r="A188" s="277">
        <v>175</v>
      </c>
      <c r="B188" s="138"/>
      <c r="C188" s="133"/>
      <c r="D188" s="133"/>
      <c r="E188" s="134"/>
      <c r="F188" s="388"/>
      <c r="G188" s="388"/>
      <c r="H188" s="133"/>
      <c r="I188" s="455">
        <v>0</v>
      </c>
      <c r="J188" s="133"/>
      <c r="K188" s="133"/>
      <c r="L188" s="133"/>
      <c r="M188" s="451"/>
      <c r="N188" s="361">
        <v>0</v>
      </c>
      <c r="O188" s="137">
        <v>0</v>
      </c>
      <c r="P188" s="137">
        <v>0</v>
      </c>
      <c r="Q188" s="137">
        <v>0</v>
      </c>
      <c r="R188" s="146">
        <f t="shared" si="69"/>
        <v>0</v>
      </c>
      <c r="S188" s="132">
        <v>0</v>
      </c>
      <c r="T188" s="155"/>
      <c r="U188" s="379"/>
      <c r="V188" s="380"/>
      <c r="W188" s="135"/>
      <c r="X188" s="310">
        <f>IF(T188="",0,VLOOKUP(T188,'Overview - Financial Statement'!$A$38:$B$52,2,FALSE))</f>
        <v>0</v>
      </c>
      <c r="Y188" s="246">
        <f t="shared" si="70"/>
        <v>0</v>
      </c>
      <c r="AA188" s="222">
        <f t="shared" si="88"/>
        <v>0</v>
      </c>
      <c r="AC188" s="340"/>
      <c r="AD188" s="354" t="s">
        <v>36</v>
      </c>
      <c r="AE188" s="352"/>
      <c r="AF188" s="381" t="str">
        <f t="shared" si="79"/>
        <v/>
      </c>
      <c r="AG188" s="355" t="str">
        <f t="shared" si="71"/>
        <v/>
      </c>
      <c r="AH188" s="381" t="str">
        <f t="shared" si="72"/>
        <v/>
      </c>
      <c r="AI188" s="353" t="str">
        <f t="shared" si="80"/>
        <v/>
      </c>
      <c r="AJ188" s="353" t="str">
        <f>IF(Q188&gt;0,(VLOOKUP(M188,ISO!$B$4:$C$42,2,FALSE)),"")</f>
        <v/>
      </c>
      <c r="AK188" s="353" t="str">
        <f t="shared" si="81"/>
        <v/>
      </c>
      <c r="AL188" s="353" t="str">
        <f>IF(P188&gt;0,(VLOOKUP(M188,ISO!$B$4:$D$42,3,FALSE)),"")</f>
        <v/>
      </c>
      <c r="AM188" s="354" t="str">
        <f t="shared" si="82"/>
        <v/>
      </c>
      <c r="AN188" s="352" t="str">
        <f t="shared" si="83"/>
        <v/>
      </c>
      <c r="AO188" s="397">
        <f t="shared" si="78"/>
        <v>0</v>
      </c>
      <c r="AP188" s="397">
        <f t="shared" si="73"/>
        <v>0</v>
      </c>
      <c r="AQ188" s="381" t="str">
        <f t="shared" si="84"/>
        <v>Not answered</v>
      </c>
      <c r="AR188" s="397">
        <f t="shared" si="74"/>
        <v>0</v>
      </c>
      <c r="AS188" s="397">
        <f t="shared" si="75"/>
        <v>0</v>
      </c>
      <c r="AT188" s="397">
        <f t="shared" si="85"/>
        <v>0</v>
      </c>
      <c r="AU188" s="358">
        <v>0</v>
      </c>
      <c r="AV188" s="397">
        <f t="shared" si="86"/>
        <v>0</v>
      </c>
      <c r="AW188" s="397">
        <f t="shared" si="76"/>
        <v>0</v>
      </c>
      <c r="AX188" s="356">
        <f t="shared" si="87"/>
        <v>0</v>
      </c>
    </row>
    <row r="189" spans="1:50" x14ac:dyDescent="0.25">
      <c r="A189" s="277">
        <v>176</v>
      </c>
      <c r="B189" s="138"/>
      <c r="C189" s="133"/>
      <c r="D189" s="133"/>
      <c r="E189" s="134"/>
      <c r="F189" s="388"/>
      <c r="G189" s="388"/>
      <c r="H189" s="133"/>
      <c r="I189" s="455">
        <v>0</v>
      </c>
      <c r="J189" s="133"/>
      <c r="K189" s="133"/>
      <c r="L189" s="133"/>
      <c r="M189" s="451"/>
      <c r="N189" s="361">
        <v>0</v>
      </c>
      <c r="O189" s="137">
        <v>0</v>
      </c>
      <c r="P189" s="137">
        <v>0</v>
      </c>
      <c r="Q189" s="137">
        <v>0</v>
      </c>
      <c r="R189" s="146">
        <f t="shared" si="69"/>
        <v>0</v>
      </c>
      <c r="S189" s="132">
        <v>0</v>
      </c>
      <c r="T189" s="155"/>
      <c r="U189" s="379"/>
      <c r="V189" s="380"/>
      <c r="W189" s="135"/>
      <c r="X189" s="310">
        <f>IF(T189="",0,VLOOKUP(T189,'Overview - Financial Statement'!$A$38:$B$52,2,FALSE))</f>
        <v>0</v>
      </c>
      <c r="Y189" s="246">
        <f t="shared" si="70"/>
        <v>0</v>
      </c>
      <c r="AA189" s="222">
        <f t="shared" si="88"/>
        <v>0</v>
      </c>
      <c r="AC189" s="340"/>
      <c r="AD189" s="354" t="s">
        <v>36</v>
      </c>
      <c r="AE189" s="352"/>
      <c r="AF189" s="381" t="str">
        <f t="shared" si="79"/>
        <v/>
      </c>
      <c r="AG189" s="355" t="str">
        <f t="shared" si="71"/>
        <v/>
      </c>
      <c r="AH189" s="381" t="str">
        <f t="shared" si="72"/>
        <v/>
      </c>
      <c r="AI189" s="353" t="str">
        <f t="shared" si="80"/>
        <v/>
      </c>
      <c r="AJ189" s="353" t="str">
        <f>IF(Q189&gt;0,(VLOOKUP(M189,ISO!$B$4:$C$42,2,FALSE)),"")</f>
        <v/>
      </c>
      <c r="AK189" s="353" t="str">
        <f t="shared" si="81"/>
        <v/>
      </c>
      <c r="AL189" s="353" t="str">
        <f>IF(P189&gt;0,(VLOOKUP(M189,ISO!$B$4:$D$42,3,FALSE)),"")</f>
        <v/>
      </c>
      <c r="AM189" s="354" t="str">
        <f t="shared" si="82"/>
        <v/>
      </c>
      <c r="AN189" s="352" t="str">
        <f t="shared" si="83"/>
        <v/>
      </c>
      <c r="AO189" s="397">
        <f t="shared" si="78"/>
        <v>0</v>
      </c>
      <c r="AP189" s="397">
        <f t="shared" si="73"/>
        <v>0</v>
      </c>
      <c r="AQ189" s="381" t="str">
        <f t="shared" si="84"/>
        <v>Not answered</v>
      </c>
      <c r="AR189" s="397">
        <f t="shared" si="74"/>
        <v>0</v>
      </c>
      <c r="AS189" s="397">
        <f t="shared" si="75"/>
        <v>0</v>
      </c>
      <c r="AT189" s="397">
        <f t="shared" si="85"/>
        <v>0</v>
      </c>
      <c r="AU189" s="358">
        <v>0</v>
      </c>
      <c r="AV189" s="397">
        <f t="shared" si="86"/>
        <v>0</v>
      </c>
      <c r="AW189" s="397">
        <f t="shared" si="76"/>
        <v>0</v>
      </c>
      <c r="AX189" s="356">
        <f t="shared" si="87"/>
        <v>0</v>
      </c>
    </row>
    <row r="190" spans="1:50" x14ac:dyDescent="0.25">
      <c r="A190" s="277">
        <v>177</v>
      </c>
      <c r="B190" s="138"/>
      <c r="C190" s="133"/>
      <c r="D190" s="133"/>
      <c r="E190" s="134"/>
      <c r="F190" s="388"/>
      <c r="G190" s="388"/>
      <c r="H190" s="133"/>
      <c r="I190" s="455">
        <v>0</v>
      </c>
      <c r="J190" s="133"/>
      <c r="K190" s="133"/>
      <c r="L190" s="133"/>
      <c r="M190" s="451"/>
      <c r="N190" s="361">
        <v>0</v>
      </c>
      <c r="O190" s="137">
        <v>0</v>
      </c>
      <c r="P190" s="137">
        <v>0</v>
      </c>
      <c r="Q190" s="137">
        <v>0</v>
      </c>
      <c r="R190" s="146">
        <f t="shared" si="69"/>
        <v>0</v>
      </c>
      <c r="S190" s="132">
        <v>0</v>
      </c>
      <c r="T190" s="155"/>
      <c r="U190" s="379"/>
      <c r="V190" s="380"/>
      <c r="W190" s="135"/>
      <c r="X190" s="310">
        <f>IF(T190="",0,VLOOKUP(T190,'Overview - Financial Statement'!$A$38:$B$52,2,FALSE))</f>
        <v>0</v>
      </c>
      <c r="Y190" s="246">
        <f t="shared" si="70"/>
        <v>0</v>
      </c>
      <c r="AA190" s="222">
        <f t="shared" si="88"/>
        <v>0</v>
      </c>
      <c r="AC190" s="340"/>
      <c r="AD190" s="354" t="s">
        <v>36</v>
      </c>
      <c r="AE190" s="352"/>
      <c r="AF190" s="381" t="str">
        <f t="shared" si="79"/>
        <v/>
      </c>
      <c r="AG190" s="355" t="str">
        <f t="shared" si="71"/>
        <v/>
      </c>
      <c r="AH190" s="381" t="str">
        <f t="shared" si="72"/>
        <v/>
      </c>
      <c r="AI190" s="353" t="str">
        <f t="shared" si="80"/>
        <v/>
      </c>
      <c r="AJ190" s="353" t="str">
        <f>IF(Q190&gt;0,(VLOOKUP(M190,ISO!$B$4:$C$42,2,FALSE)),"")</f>
        <v/>
      </c>
      <c r="AK190" s="353" t="str">
        <f t="shared" si="81"/>
        <v/>
      </c>
      <c r="AL190" s="353" t="str">
        <f>IF(P190&gt;0,(VLOOKUP(M190,ISO!$B$4:$D$42,3,FALSE)),"")</f>
        <v/>
      </c>
      <c r="AM190" s="354" t="str">
        <f t="shared" si="82"/>
        <v/>
      </c>
      <c r="AN190" s="352" t="str">
        <f t="shared" si="83"/>
        <v/>
      </c>
      <c r="AO190" s="397">
        <f t="shared" si="78"/>
        <v>0</v>
      </c>
      <c r="AP190" s="397">
        <f t="shared" si="73"/>
        <v>0</v>
      </c>
      <c r="AQ190" s="381" t="str">
        <f t="shared" si="84"/>
        <v>Not answered</v>
      </c>
      <c r="AR190" s="397">
        <f t="shared" si="74"/>
        <v>0</v>
      </c>
      <c r="AS190" s="397">
        <f t="shared" si="75"/>
        <v>0</v>
      </c>
      <c r="AT190" s="397">
        <f t="shared" si="85"/>
        <v>0</v>
      </c>
      <c r="AU190" s="358">
        <v>0</v>
      </c>
      <c r="AV190" s="397">
        <f t="shared" si="86"/>
        <v>0</v>
      </c>
      <c r="AW190" s="397">
        <f t="shared" si="76"/>
        <v>0</v>
      </c>
      <c r="AX190" s="356">
        <f t="shared" si="87"/>
        <v>0</v>
      </c>
    </row>
    <row r="191" spans="1:50" x14ac:dyDescent="0.25">
      <c r="A191" s="277">
        <v>178</v>
      </c>
      <c r="B191" s="138"/>
      <c r="C191" s="133"/>
      <c r="D191" s="133"/>
      <c r="E191" s="134"/>
      <c r="F191" s="388"/>
      <c r="G191" s="388"/>
      <c r="H191" s="133"/>
      <c r="I191" s="455">
        <v>0</v>
      </c>
      <c r="J191" s="133"/>
      <c r="K191" s="133"/>
      <c r="L191" s="133"/>
      <c r="M191" s="451"/>
      <c r="N191" s="361">
        <v>0</v>
      </c>
      <c r="O191" s="137">
        <v>0</v>
      </c>
      <c r="P191" s="137">
        <v>0</v>
      </c>
      <c r="Q191" s="137">
        <v>0</v>
      </c>
      <c r="R191" s="146">
        <f t="shared" si="69"/>
        <v>0</v>
      </c>
      <c r="S191" s="132">
        <v>0</v>
      </c>
      <c r="T191" s="155"/>
      <c r="U191" s="379"/>
      <c r="V191" s="380"/>
      <c r="W191" s="135"/>
      <c r="X191" s="310">
        <f>IF(T191="",0,VLOOKUP(T191,'Overview - Financial Statement'!$A$38:$B$52,2,FALSE))</f>
        <v>0</v>
      </c>
      <c r="Y191" s="246">
        <f t="shared" si="70"/>
        <v>0</v>
      </c>
      <c r="AA191" s="222">
        <f t="shared" si="88"/>
        <v>0</v>
      </c>
      <c r="AD191" s="354" t="s">
        <v>36</v>
      </c>
      <c r="AE191" s="352"/>
      <c r="AF191" s="381" t="str">
        <f t="shared" si="79"/>
        <v/>
      </c>
      <c r="AG191" s="355" t="str">
        <f t="shared" si="71"/>
        <v/>
      </c>
      <c r="AH191" s="381" t="str">
        <f t="shared" si="72"/>
        <v/>
      </c>
      <c r="AI191" s="353" t="str">
        <f t="shared" si="80"/>
        <v/>
      </c>
      <c r="AJ191" s="353" t="str">
        <f>IF(Q191&gt;0,(VLOOKUP(M191,ISO!$B$4:$C$42,2,FALSE)),"")</f>
        <v/>
      </c>
      <c r="AK191" s="353" t="str">
        <f t="shared" si="81"/>
        <v/>
      </c>
      <c r="AL191" s="353" t="str">
        <f>IF(P191&gt;0,(VLOOKUP(M191,ISO!$B$4:$D$42,3,FALSE)),"")</f>
        <v/>
      </c>
      <c r="AM191" s="354" t="str">
        <f t="shared" si="82"/>
        <v/>
      </c>
      <c r="AN191" s="352" t="str">
        <f t="shared" si="83"/>
        <v/>
      </c>
      <c r="AO191" s="397">
        <f t="shared" si="78"/>
        <v>0</v>
      </c>
      <c r="AP191" s="397">
        <f t="shared" si="73"/>
        <v>0</v>
      </c>
      <c r="AQ191" s="381" t="str">
        <f t="shared" si="84"/>
        <v>Not answered</v>
      </c>
      <c r="AR191" s="397">
        <f t="shared" si="74"/>
        <v>0</v>
      </c>
      <c r="AS191" s="397">
        <f t="shared" si="75"/>
        <v>0</v>
      </c>
      <c r="AT191" s="397">
        <f t="shared" si="85"/>
        <v>0</v>
      </c>
      <c r="AU191" s="358">
        <v>0</v>
      </c>
      <c r="AV191" s="397">
        <f t="shared" si="86"/>
        <v>0</v>
      </c>
      <c r="AW191" s="397">
        <f t="shared" si="76"/>
        <v>0</v>
      </c>
      <c r="AX191" s="356">
        <f t="shared" si="87"/>
        <v>0</v>
      </c>
    </row>
    <row r="192" spans="1:50" x14ac:dyDescent="0.25">
      <c r="A192" s="277">
        <v>179</v>
      </c>
      <c r="B192" s="138"/>
      <c r="C192" s="133"/>
      <c r="D192" s="133"/>
      <c r="E192" s="134"/>
      <c r="F192" s="388"/>
      <c r="G192" s="388"/>
      <c r="H192" s="133"/>
      <c r="I192" s="455">
        <v>0</v>
      </c>
      <c r="J192" s="133"/>
      <c r="K192" s="133"/>
      <c r="L192" s="133"/>
      <c r="M192" s="451"/>
      <c r="N192" s="361">
        <v>0</v>
      </c>
      <c r="O192" s="137">
        <v>0</v>
      </c>
      <c r="P192" s="137">
        <v>0</v>
      </c>
      <c r="Q192" s="137">
        <v>0</v>
      </c>
      <c r="R192" s="146">
        <f t="shared" si="69"/>
        <v>0</v>
      </c>
      <c r="S192" s="132">
        <v>0</v>
      </c>
      <c r="T192" s="155"/>
      <c r="U192" s="379"/>
      <c r="V192" s="380"/>
      <c r="W192" s="135"/>
      <c r="X192" s="310">
        <f>IF(T192="",0,VLOOKUP(T192,'Overview - Financial Statement'!$A$38:$B$52,2,FALSE))</f>
        <v>0</v>
      </c>
      <c r="Y192" s="246">
        <f t="shared" si="70"/>
        <v>0</v>
      </c>
      <c r="AA192" s="222">
        <f t="shared" si="88"/>
        <v>0</v>
      </c>
      <c r="AD192" s="354" t="s">
        <v>36</v>
      </c>
      <c r="AE192" s="352"/>
      <c r="AF192" s="381" t="str">
        <f t="shared" si="79"/>
        <v/>
      </c>
      <c r="AG192" s="355" t="str">
        <f t="shared" si="71"/>
        <v/>
      </c>
      <c r="AH192" s="381" t="str">
        <f t="shared" si="72"/>
        <v/>
      </c>
      <c r="AI192" s="353" t="str">
        <f t="shared" si="80"/>
        <v/>
      </c>
      <c r="AJ192" s="353" t="str">
        <f>IF(Q192&gt;0,(VLOOKUP(M192,ISO!$B$4:$C$42,2,FALSE)),"")</f>
        <v/>
      </c>
      <c r="AK192" s="353" t="str">
        <f t="shared" si="81"/>
        <v/>
      </c>
      <c r="AL192" s="353" t="str">
        <f>IF(P192&gt;0,(VLOOKUP(M192,ISO!$B$4:$D$42,3,FALSE)),"")</f>
        <v/>
      </c>
      <c r="AM192" s="354" t="str">
        <f t="shared" si="82"/>
        <v/>
      </c>
      <c r="AN192" s="352" t="str">
        <f t="shared" si="83"/>
        <v/>
      </c>
      <c r="AO192" s="397">
        <f t="shared" si="78"/>
        <v>0</v>
      </c>
      <c r="AP192" s="397">
        <f t="shared" si="73"/>
        <v>0</v>
      </c>
      <c r="AQ192" s="381" t="str">
        <f t="shared" si="84"/>
        <v>Not answered</v>
      </c>
      <c r="AR192" s="397">
        <f t="shared" si="74"/>
        <v>0</v>
      </c>
      <c r="AS192" s="397">
        <f t="shared" si="75"/>
        <v>0</v>
      </c>
      <c r="AT192" s="397">
        <f t="shared" si="85"/>
        <v>0</v>
      </c>
      <c r="AU192" s="358">
        <v>0</v>
      </c>
      <c r="AV192" s="397">
        <f t="shared" si="86"/>
        <v>0</v>
      </c>
      <c r="AW192" s="397">
        <f t="shared" si="76"/>
        <v>0</v>
      </c>
      <c r="AX192" s="356">
        <f t="shared" si="87"/>
        <v>0</v>
      </c>
    </row>
    <row r="193" spans="1:50" x14ac:dyDescent="0.25">
      <c r="A193" s="277">
        <v>180</v>
      </c>
      <c r="B193" s="138"/>
      <c r="C193" s="133"/>
      <c r="D193" s="133"/>
      <c r="E193" s="134"/>
      <c r="F193" s="388"/>
      <c r="G193" s="388"/>
      <c r="H193" s="133"/>
      <c r="I193" s="455">
        <v>0</v>
      </c>
      <c r="J193" s="133"/>
      <c r="K193" s="133"/>
      <c r="L193" s="133"/>
      <c r="M193" s="451"/>
      <c r="N193" s="361">
        <v>0</v>
      </c>
      <c r="O193" s="137">
        <v>0</v>
      </c>
      <c r="P193" s="137">
        <v>0</v>
      </c>
      <c r="Q193" s="137">
        <v>0</v>
      </c>
      <c r="R193" s="146">
        <f t="shared" si="69"/>
        <v>0</v>
      </c>
      <c r="S193" s="132">
        <v>0</v>
      </c>
      <c r="T193" s="155"/>
      <c r="U193" s="379"/>
      <c r="V193" s="380"/>
      <c r="W193" s="135"/>
      <c r="X193" s="310">
        <f>IF(T193="",0,VLOOKUP(T193,'Overview - Financial Statement'!$A$38:$B$52,2,FALSE))</f>
        <v>0</v>
      </c>
      <c r="Y193" s="246">
        <f t="shared" si="70"/>
        <v>0</v>
      </c>
      <c r="AA193" s="222">
        <f t="shared" si="88"/>
        <v>0</v>
      </c>
      <c r="AD193" s="354" t="s">
        <v>36</v>
      </c>
      <c r="AE193" s="352"/>
      <c r="AF193" s="381" t="str">
        <f t="shared" si="79"/>
        <v/>
      </c>
      <c r="AG193" s="355" t="str">
        <f t="shared" si="71"/>
        <v/>
      </c>
      <c r="AH193" s="381" t="str">
        <f t="shared" si="72"/>
        <v/>
      </c>
      <c r="AI193" s="353" t="str">
        <f t="shared" si="80"/>
        <v/>
      </c>
      <c r="AJ193" s="353" t="str">
        <f>IF(Q193&gt;0,(VLOOKUP(M193,ISO!$B$4:$C$42,2,FALSE)),"")</f>
        <v/>
      </c>
      <c r="AK193" s="353" t="str">
        <f t="shared" si="81"/>
        <v/>
      </c>
      <c r="AL193" s="353" t="str">
        <f>IF(P193&gt;0,(VLOOKUP(M193,ISO!$B$4:$D$42,3,FALSE)),"")</f>
        <v/>
      </c>
      <c r="AM193" s="354" t="str">
        <f t="shared" si="82"/>
        <v/>
      </c>
      <c r="AN193" s="352" t="str">
        <f t="shared" si="83"/>
        <v/>
      </c>
      <c r="AO193" s="397">
        <f t="shared" si="78"/>
        <v>0</v>
      </c>
      <c r="AP193" s="397">
        <f t="shared" si="73"/>
        <v>0</v>
      </c>
      <c r="AQ193" s="381" t="str">
        <f t="shared" si="84"/>
        <v>Not answered</v>
      </c>
      <c r="AR193" s="397">
        <f t="shared" si="74"/>
        <v>0</v>
      </c>
      <c r="AS193" s="397">
        <f t="shared" si="75"/>
        <v>0</v>
      </c>
      <c r="AT193" s="397">
        <f t="shared" si="85"/>
        <v>0</v>
      </c>
      <c r="AU193" s="358">
        <v>0</v>
      </c>
      <c r="AV193" s="397">
        <f t="shared" si="86"/>
        <v>0</v>
      </c>
      <c r="AW193" s="397">
        <f t="shared" si="76"/>
        <v>0</v>
      </c>
      <c r="AX193" s="356">
        <f t="shared" si="87"/>
        <v>0</v>
      </c>
    </row>
    <row r="194" spans="1:50" x14ac:dyDescent="0.25">
      <c r="A194" s="277">
        <v>181</v>
      </c>
      <c r="B194" s="138"/>
      <c r="C194" s="133"/>
      <c r="D194" s="133"/>
      <c r="E194" s="134"/>
      <c r="F194" s="388"/>
      <c r="G194" s="388"/>
      <c r="H194" s="133"/>
      <c r="I194" s="455">
        <v>0</v>
      </c>
      <c r="J194" s="133"/>
      <c r="K194" s="133"/>
      <c r="L194" s="133"/>
      <c r="M194" s="451"/>
      <c r="N194" s="361">
        <v>0</v>
      </c>
      <c r="O194" s="137">
        <v>0</v>
      </c>
      <c r="P194" s="137">
        <v>0</v>
      </c>
      <c r="Q194" s="137">
        <v>0</v>
      </c>
      <c r="R194" s="146">
        <f t="shared" si="69"/>
        <v>0</v>
      </c>
      <c r="S194" s="132">
        <v>0</v>
      </c>
      <c r="T194" s="155"/>
      <c r="U194" s="379"/>
      <c r="V194" s="380"/>
      <c r="W194" s="135"/>
      <c r="X194" s="310">
        <f>IF(T194="",0,VLOOKUP(T194,'Overview - Financial Statement'!$A$38:$B$52,2,FALSE))</f>
        <v>0</v>
      </c>
      <c r="Y194" s="246">
        <f t="shared" si="70"/>
        <v>0</v>
      </c>
      <c r="AA194" s="222">
        <f t="shared" si="88"/>
        <v>0</v>
      </c>
      <c r="AD194" s="354" t="s">
        <v>36</v>
      </c>
      <c r="AE194" s="352"/>
      <c r="AF194" s="381" t="str">
        <f t="shared" si="79"/>
        <v/>
      </c>
      <c r="AG194" s="355" t="str">
        <f t="shared" si="71"/>
        <v/>
      </c>
      <c r="AH194" s="381" t="str">
        <f t="shared" si="72"/>
        <v/>
      </c>
      <c r="AI194" s="353" t="str">
        <f t="shared" si="80"/>
        <v/>
      </c>
      <c r="AJ194" s="353" t="str">
        <f>IF(Q194&gt;0,(VLOOKUP(M194,ISO!$B$4:$C$42,2,FALSE)),"")</f>
        <v/>
      </c>
      <c r="AK194" s="353" t="str">
        <f t="shared" si="81"/>
        <v/>
      </c>
      <c r="AL194" s="353" t="str">
        <f>IF(P194&gt;0,(VLOOKUP(M194,ISO!$B$4:$D$42,3,FALSE)),"")</f>
        <v/>
      </c>
      <c r="AM194" s="354" t="str">
        <f t="shared" si="82"/>
        <v/>
      </c>
      <c r="AN194" s="352" t="str">
        <f t="shared" si="83"/>
        <v/>
      </c>
      <c r="AO194" s="397">
        <f t="shared" si="78"/>
        <v>0</v>
      </c>
      <c r="AP194" s="397">
        <f t="shared" si="73"/>
        <v>0</v>
      </c>
      <c r="AQ194" s="381" t="str">
        <f t="shared" si="84"/>
        <v>Not answered</v>
      </c>
      <c r="AR194" s="397">
        <f t="shared" si="74"/>
        <v>0</v>
      </c>
      <c r="AS194" s="397">
        <f t="shared" si="75"/>
        <v>0</v>
      </c>
      <c r="AT194" s="397">
        <f t="shared" si="85"/>
        <v>0</v>
      </c>
      <c r="AU194" s="358">
        <v>0</v>
      </c>
      <c r="AV194" s="397">
        <f t="shared" si="86"/>
        <v>0</v>
      </c>
      <c r="AW194" s="397">
        <f t="shared" si="76"/>
        <v>0</v>
      </c>
      <c r="AX194" s="356">
        <f t="shared" si="87"/>
        <v>0</v>
      </c>
    </row>
    <row r="195" spans="1:50" x14ac:dyDescent="0.25">
      <c r="A195" s="277">
        <v>182</v>
      </c>
      <c r="B195" s="138"/>
      <c r="C195" s="133"/>
      <c r="D195" s="133"/>
      <c r="E195" s="134"/>
      <c r="F195" s="388"/>
      <c r="G195" s="388"/>
      <c r="H195" s="133"/>
      <c r="I195" s="455">
        <v>0</v>
      </c>
      <c r="J195" s="133"/>
      <c r="K195" s="133"/>
      <c r="L195" s="133"/>
      <c r="M195" s="451"/>
      <c r="N195" s="361">
        <v>0</v>
      </c>
      <c r="O195" s="137">
        <v>0</v>
      </c>
      <c r="P195" s="137">
        <v>0</v>
      </c>
      <c r="Q195" s="137">
        <v>0</v>
      </c>
      <c r="R195" s="146">
        <f t="shared" si="69"/>
        <v>0</v>
      </c>
      <c r="S195" s="132">
        <v>0</v>
      </c>
      <c r="T195" s="155"/>
      <c r="U195" s="379"/>
      <c r="V195" s="380"/>
      <c r="W195" s="135"/>
      <c r="X195" s="310">
        <f>IF(T195="",0,VLOOKUP(T195,'Overview - Financial Statement'!$A$38:$B$52,2,FALSE))</f>
        <v>0</v>
      </c>
      <c r="Y195" s="246">
        <f t="shared" si="70"/>
        <v>0</v>
      </c>
      <c r="AA195" s="222">
        <f t="shared" si="88"/>
        <v>0</v>
      </c>
      <c r="AD195" s="354" t="s">
        <v>36</v>
      </c>
      <c r="AE195" s="352"/>
      <c r="AF195" s="381" t="str">
        <f t="shared" si="79"/>
        <v/>
      </c>
      <c r="AG195" s="355" t="str">
        <f t="shared" si="71"/>
        <v/>
      </c>
      <c r="AH195" s="381" t="str">
        <f t="shared" si="72"/>
        <v/>
      </c>
      <c r="AI195" s="353" t="str">
        <f t="shared" si="80"/>
        <v/>
      </c>
      <c r="AJ195" s="353" t="str">
        <f>IF(Q195&gt;0,(VLOOKUP(M195,ISO!$B$4:$C$42,2,FALSE)),"")</f>
        <v/>
      </c>
      <c r="AK195" s="353" t="str">
        <f t="shared" si="81"/>
        <v/>
      </c>
      <c r="AL195" s="353" t="str">
        <f>IF(P195&gt;0,(VLOOKUP(M195,ISO!$B$4:$D$42,3,FALSE)),"")</f>
        <v/>
      </c>
      <c r="AM195" s="354" t="str">
        <f t="shared" si="82"/>
        <v/>
      </c>
      <c r="AN195" s="352" t="str">
        <f t="shared" si="83"/>
        <v/>
      </c>
      <c r="AO195" s="397">
        <f t="shared" si="78"/>
        <v>0</v>
      </c>
      <c r="AP195" s="397">
        <f t="shared" si="73"/>
        <v>0</v>
      </c>
      <c r="AQ195" s="381" t="str">
        <f t="shared" si="84"/>
        <v>Not answered</v>
      </c>
      <c r="AR195" s="397">
        <f t="shared" si="74"/>
        <v>0</v>
      </c>
      <c r="AS195" s="397">
        <f t="shared" si="75"/>
        <v>0</v>
      </c>
      <c r="AT195" s="397">
        <f t="shared" si="85"/>
        <v>0</v>
      </c>
      <c r="AU195" s="358">
        <v>0</v>
      </c>
      <c r="AV195" s="397">
        <f t="shared" si="86"/>
        <v>0</v>
      </c>
      <c r="AW195" s="397">
        <f t="shared" si="76"/>
        <v>0</v>
      </c>
      <c r="AX195" s="356">
        <f t="shared" si="87"/>
        <v>0</v>
      </c>
    </row>
    <row r="196" spans="1:50" x14ac:dyDescent="0.25">
      <c r="A196" s="277">
        <v>183</v>
      </c>
      <c r="B196" s="138"/>
      <c r="C196" s="133"/>
      <c r="D196" s="133"/>
      <c r="E196" s="134"/>
      <c r="F196" s="388"/>
      <c r="G196" s="388"/>
      <c r="H196" s="133"/>
      <c r="I196" s="455">
        <v>0</v>
      </c>
      <c r="J196" s="133"/>
      <c r="K196" s="133"/>
      <c r="L196" s="133"/>
      <c r="M196" s="451"/>
      <c r="N196" s="361">
        <v>0</v>
      </c>
      <c r="O196" s="137">
        <v>0</v>
      </c>
      <c r="P196" s="137">
        <v>0</v>
      </c>
      <c r="Q196" s="137">
        <v>0</v>
      </c>
      <c r="R196" s="146">
        <f t="shared" si="69"/>
        <v>0</v>
      </c>
      <c r="S196" s="132">
        <v>0</v>
      </c>
      <c r="T196" s="155"/>
      <c r="U196" s="379"/>
      <c r="V196" s="380"/>
      <c r="W196" s="135"/>
      <c r="X196" s="310">
        <f>IF(T196="",0,VLOOKUP(T196,'Overview - Financial Statement'!$A$38:$B$52,2,FALSE))</f>
        <v>0</v>
      </c>
      <c r="Y196" s="246">
        <f t="shared" si="70"/>
        <v>0</v>
      </c>
      <c r="AA196" s="222">
        <f t="shared" si="88"/>
        <v>0</v>
      </c>
      <c r="AD196" s="354" t="s">
        <v>36</v>
      </c>
      <c r="AE196" s="352"/>
      <c r="AF196" s="381" t="str">
        <f t="shared" si="79"/>
        <v/>
      </c>
      <c r="AG196" s="355" t="str">
        <f t="shared" si="71"/>
        <v/>
      </c>
      <c r="AH196" s="381" t="str">
        <f t="shared" si="72"/>
        <v/>
      </c>
      <c r="AI196" s="353" t="str">
        <f t="shared" si="80"/>
        <v/>
      </c>
      <c r="AJ196" s="353" t="str">
        <f>IF(Q196&gt;0,(VLOOKUP(M196,ISO!$B$4:$C$42,2,FALSE)),"")</f>
        <v/>
      </c>
      <c r="AK196" s="353" t="str">
        <f t="shared" si="81"/>
        <v/>
      </c>
      <c r="AL196" s="353" t="str">
        <f>IF(P196&gt;0,(VLOOKUP(M196,ISO!$B$4:$D$42,3,FALSE)),"")</f>
        <v/>
      </c>
      <c r="AM196" s="354" t="str">
        <f t="shared" si="82"/>
        <v/>
      </c>
      <c r="AN196" s="352" t="str">
        <f t="shared" si="83"/>
        <v/>
      </c>
      <c r="AO196" s="397">
        <f t="shared" si="78"/>
        <v>0</v>
      </c>
      <c r="AP196" s="397">
        <f t="shared" si="73"/>
        <v>0</v>
      </c>
      <c r="AQ196" s="381" t="str">
        <f t="shared" si="84"/>
        <v>Not answered</v>
      </c>
      <c r="AR196" s="397">
        <f t="shared" si="74"/>
        <v>0</v>
      </c>
      <c r="AS196" s="397">
        <f t="shared" si="75"/>
        <v>0</v>
      </c>
      <c r="AT196" s="397">
        <f t="shared" si="85"/>
        <v>0</v>
      </c>
      <c r="AU196" s="358">
        <v>0</v>
      </c>
      <c r="AV196" s="397">
        <f t="shared" si="86"/>
        <v>0</v>
      </c>
      <c r="AW196" s="397">
        <f t="shared" si="76"/>
        <v>0</v>
      </c>
      <c r="AX196" s="356">
        <f t="shared" si="87"/>
        <v>0</v>
      </c>
    </row>
    <row r="197" spans="1:50" x14ac:dyDescent="0.25">
      <c r="A197" s="277">
        <v>184</v>
      </c>
      <c r="B197" s="138"/>
      <c r="C197" s="133"/>
      <c r="D197" s="133"/>
      <c r="E197" s="134"/>
      <c r="F197" s="388"/>
      <c r="G197" s="388"/>
      <c r="H197" s="133"/>
      <c r="I197" s="455">
        <v>0</v>
      </c>
      <c r="J197" s="133"/>
      <c r="K197" s="133"/>
      <c r="L197" s="133"/>
      <c r="M197" s="451"/>
      <c r="N197" s="361">
        <v>0</v>
      </c>
      <c r="O197" s="137">
        <v>0</v>
      </c>
      <c r="P197" s="137">
        <v>0</v>
      </c>
      <c r="Q197" s="137">
        <v>0</v>
      </c>
      <c r="R197" s="146">
        <f t="shared" si="69"/>
        <v>0</v>
      </c>
      <c r="S197" s="132">
        <v>0</v>
      </c>
      <c r="T197" s="155"/>
      <c r="U197" s="379"/>
      <c r="V197" s="380"/>
      <c r="W197" s="135"/>
      <c r="X197" s="310">
        <f>IF(T197="",0,VLOOKUP(T197,'Overview - Financial Statement'!$A$38:$B$52,2,FALSE))</f>
        <v>0</v>
      </c>
      <c r="Y197" s="246">
        <f t="shared" si="70"/>
        <v>0</v>
      </c>
      <c r="AA197" s="222">
        <f t="shared" si="88"/>
        <v>0</v>
      </c>
      <c r="AD197" s="354" t="s">
        <v>36</v>
      </c>
      <c r="AE197" s="352"/>
      <c r="AF197" s="381" t="str">
        <f t="shared" si="79"/>
        <v/>
      </c>
      <c r="AG197" s="355" t="str">
        <f t="shared" si="71"/>
        <v/>
      </c>
      <c r="AH197" s="381" t="str">
        <f t="shared" si="72"/>
        <v/>
      </c>
      <c r="AI197" s="353" t="str">
        <f t="shared" si="80"/>
        <v/>
      </c>
      <c r="AJ197" s="353" t="str">
        <f>IF(Q197&gt;0,(VLOOKUP(M197,ISO!$B$4:$C$42,2,FALSE)),"")</f>
        <v/>
      </c>
      <c r="AK197" s="353" t="str">
        <f t="shared" si="81"/>
        <v/>
      </c>
      <c r="AL197" s="353" t="str">
        <f>IF(P197&gt;0,(VLOOKUP(M197,ISO!$B$4:$D$42,3,FALSE)),"")</f>
        <v/>
      </c>
      <c r="AM197" s="354" t="str">
        <f t="shared" si="82"/>
        <v/>
      </c>
      <c r="AN197" s="352" t="str">
        <f t="shared" si="83"/>
        <v/>
      </c>
      <c r="AO197" s="397">
        <f t="shared" si="78"/>
        <v>0</v>
      </c>
      <c r="AP197" s="397">
        <f t="shared" si="73"/>
        <v>0</v>
      </c>
      <c r="AQ197" s="381" t="str">
        <f t="shared" si="84"/>
        <v>Not answered</v>
      </c>
      <c r="AR197" s="397">
        <f t="shared" si="74"/>
        <v>0</v>
      </c>
      <c r="AS197" s="397">
        <f t="shared" si="75"/>
        <v>0</v>
      </c>
      <c r="AT197" s="397">
        <f t="shared" si="85"/>
        <v>0</v>
      </c>
      <c r="AU197" s="358">
        <v>0</v>
      </c>
      <c r="AV197" s="397">
        <f t="shared" si="86"/>
        <v>0</v>
      </c>
      <c r="AW197" s="397">
        <f t="shared" si="76"/>
        <v>0</v>
      </c>
      <c r="AX197" s="356">
        <f t="shared" si="87"/>
        <v>0</v>
      </c>
    </row>
    <row r="198" spans="1:50" x14ac:dyDescent="0.25">
      <c r="A198" s="277">
        <v>185</v>
      </c>
      <c r="B198" s="138"/>
      <c r="C198" s="133"/>
      <c r="D198" s="133"/>
      <c r="E198" s="134"/>
      <c r="F198" s="388"/>
      <c r="G198" s="388"/>
      <c r="H198" s="133"/>
      <c r="I198" s="455">
        <v>0</v>
      </c>
      <c r="J198" s="133"/>
      <c r="K198" s="133"/>
      <c r="L198" s="133"/>
      <c r="M198" s="451"/>
      <c r="N198" s="361">
        <v>0</v>
      </c>
      <c r="O198" s="137">
        <v>0</v>
      </c>
      <c r="P198" s="137">
        <v>0</v>
      </c>
      <c r="Q198" s="137">
        <v>0</v>
      </c>
      <c r="R198" s="146">
        <f t="shared" si="69"/>
        <v>0</v>
      </c>
      <c r="S198" s="132">
        <v>0</v>
      </c>
      <c r="T198" s="155"/>
      <c r="U198" s="379"/>
      <c r="V198" s="380"/>
      <c r="W198" s="135"/>
      <c r="X198" s="310">
        <f>IF(T198="",0,VLOOKUP(T198,'Overview - Financial Statement'!$A$38:$B$52,2,FALSE))</f>
        <v>0</v>
      </c>
      <c r="Y198" s="246">
        <f t="shared" si="70"/>
        <v>0</v>
      </c>
      <c r="AA198" s="222">
        <f t="shared" si="88"/>
        <v>0</v>
      </c>
      <c r="AD198" s="354" t="s">
        <v>36</v>
      </c>
      <c r="AE198" s="352"/>
      <c r="AF198" s="381" t="str">
        <f t="shared" si="79"/>
        <v/>
      </c>
      <c r="AG198" s="355" t="str">
        <f t="shared" si="71"/>
        <v/>
      </c>
      <c r="AH198" s="381" t="str">
        <f t="shared" si="72"/>
        <v/>
      </c>
      <c r="AI198" s="353" t="str">
        <f t="shared" si="80"/>
        <v/>
      </c>
      <c r="AJ198" s="353" t="str">
        <f>IF(Q198&gt;0,(VLOOKUP(M198,ISO!$B$4:$C$42,2,FALSE)),"")</f>
        <v/>
      </c>
      <c r="AK198" s="353" t="str">
        <f t="shared" si="81"/>
        <v/>
      </c>
      <c r="AL198" s="353" t="str">
        <f>IF(P198&gt;0,(VLOOKUP(M198,ISO!$B$4:$D$42,3,FALSE)),"")</f>
        <v/>
      </c>
      <c r="AM198" s="354" t="str">
        <f t="shared" si="82"/>
        <v/>
      </c>
      <c r="AN198" s="352" t="str">
        <f t="shared" si="83"/>
        <v/>
      </c>
      <c r="AO198" s="397">
        <f t="shared" si="78"/>
        <v>0</v>
      </c>
      <c r="AP198" s="397">
        <f t="shared" si="73"/>
        <v>0</v>
      </c>
      <c r="AQ198" s="381" t="str">
        <f t="shared" si="84"/>
        <v>Not answered</v>
      </c>
      <c r="AR198" s="397">
        <f t="shared" si="74"/>
        <v>0</v>
      </c>
      <c r="AS198" s="397">
        <f t="shared" si="75"/>
        <v>0</v>
      </c>
      <c r="AT198" s="397">
        <f t="shared" si="85"/>
        <v>0</v>
      </c>
      <c r="AU198" s="358">
        <v>0</v>
      </c>
      <c r="AV198" s="397">
        <f t="shared" si="86"/>
        <v>0</v>
      </c>
      <c r="AW198" s="397">
        <f t="shared" si="76"/>
        <v>0</v>
      </c>
      <c r="AX198" s="356">
        <f t="shared" si="87"/>
        <v>0</v>
      </c>
    </row>
    <row r="199" spans="1:50" x14ac:dyDescent="0.25">
      <c r="A199" s="277">
        <v>186</v>
      </c>
      <c r="B199" s="138"/>
      <c r="C199" s="133"/>
      <c r="D199" s="133"/>
      <c r="E199" s="134"/>
      <c r="F199" s="388"/>
      <c r="G199" s="388"/>
      <c r="H199" s="133"/>
      <c r="I199" s="455">
        <v>0</v>
      </c>
      <c r="J199" s="133"/>
      <c r="K199" s="133"/>
      <c r="L199" s="133"/>
      <c r="M199" s="451"/>
      <c r="N199" s="361">
        <v>0</v>
      </c>
      <c r="O199" s="137">
        <v>0</v>
      </c>
      <c r="P199" s="137">
        <v>0</v>
      </c>
      <c r="Q199" s="137">
        <v>0</v>
      </c>
      <c r="R199" s="146">
        <f t="shared" si="69"/>
        <v>0</v>
      </c>
      <c r="S199" s="132">
        <v>0</v>
      </c>
      <c r="T199" s="155"/>
      <c r="U199" s="379"/>
      <c r="V199" s="380"/>
      <c r="W199" s="135"/>
      <c r="X199" s="310">
        <f>IF(T199="",0,VLOOKUP(T199,'Overview - Financial Statement'!$A$38:$B$52,2,FALSE))</f>
        <v>0</v>
      </c>
      <c r="Y199" s="246">
        <f t="shared" si="70"/>
        <v>0</v>
      </c>
      <c r="AA199" s="222">
        <f t="shared" si="88"/>
        <v>0</v>
      </c>
      <c r="AD199" s="354" t="s">
        <v>36</v>
      </c>
      <c r="AE199" s="352"/>
      <c r="AF199" s="381" t="str">
        <f t="shared" si="79"/>
        <v/>
      </c>
      <c r="AG199" s="355" t="str">
        <f t="shared" si="71"/>
        <v/>
      </c>
      <c r="AH199" s="381" t="str">
        <f t="shared" si="72"/>
        <v/>
      </c>
      <c r="AI199" s="353" t="str">
        <f t="shared" si="80"/>
        <v/>
      </c>
      <c r="AJ199" s="353" t="str">
        <f>IF(Q199&gt;0,(VLOOKUP(M199,ISO!$B$4:$C$42,2,FALSE)),"")</f>
        <v/>
      </c>
      <c r="AK199" s="353" t="str">
        <f t="shared" si="81"/>
        <v/>
      </c>
      <c r="AL199" s="353" t="str">
        <f>IF(P199&gt;0,(VLOOKUP(M199,ISO!$B$4:$D$42,3,FALSE)),"")</f>
        <v/>
      </c>
      <c r="AM199" s="354" t="str">
        <f t="shared" si="82"/>
        <v/>
      </c>
      <c r="AN199" s="352" t="str">
        <f t="shared" si="83"/>
        <v/>
      </c>
      <c r="AO199" s="397">
        <f t="shared" si="78"/>
        <v>0</v>
      </c>
      <c r="AP199" s="397">
        <f t="shared" si="73"/>
        <v>0</v>
      </c>
      <c r="AQ199" s="381" t="str">
        <f t="shared" si="84"/>
        <v>Not answered</v>
      </c>
      <c r="AR199" s="397">
        <f t="shared" si="74"/>
        <v>0</v>
      </c>
      <c r="AS199" s="397">
        <f t="shared" si="75"/>
        <v>0</v>
      </c>
      <c r="AT199" s="397">
        <f t="shared" si="85"/>
        <v>0</v>
      </c>
      <c r="AU199" s="358">
        <v>0</v>
      </c>
      <c r="AV199" s="397">
        <f t="shared" si="86"/>
        <v>0</v>
      </c>
      <c r="AW199" s="397">
        <f t="shared" si="76"/>
        <v>0</v>
      </c>
      <c r="AX199" s="356">
        <f t="shared" si="87"/>
        <v>0</v>
      </c>
    </row>
    <row r="200" spans="1:50" x14ac:dyDescent="0.25">
      <c r="A200" s="277">
        <v>187</v>
      </c>
      <c r="B200" s="138"/>
      <c r="C200" s="133"/>
      <c r="D200" s="133"/>
      <c r="E200" s="134"/>
      <c r="F200" s="388"/>
      <c r="G200" s="388"/>
      <c r="H200" s="133"/>
      <c r="I200" s="455">
        <v>0</v>
      </c>
      <c r="J200" s="133"/>
      <c r="K200" s="133"/>
      <c r="L200" s="133"/>
      <c r="M200" s="451"/>
      <c r="N200" s="361">
        <v>0</v>
      </c>
      <c r="O200" s="137">
        <v>0</v>
      </c>
      <c r="P200" s="137">
        <v>0</v>
      </c>
      <c r="Q200" s="137">
        <v>0</v>
      </c>
      <c r="R200" s="146">
        <f t="shared" si="69"/>
        <v>0</v>
      </c>
      <c r="S200" s="132">
        <v>0</v>
      </c>
      <c r="T200" s="155"/>
      <c r="U200" s="379"/>
      <c r="V200" s="380"/>
      <c r="W200" s="135"/>
      <c r="X200" s="310">
        <f>IF(T200="",0,VLOOKUP(T200,'Overview - Financial Statement'!$A$38:$B$52,2,FALSE))</f>
        <v>0</v>
      </c>
      <c r="Y200" s="246">
        <f t="shared" si="70"/>
        <v>0</v>
      </c>
      <c r="AA200" s="222">
        <f t="shared" si="88"/>
        <v>0</v>
      </c>
      <c r="AD200" s="354" t="s">
        <v>36</v>
      </c>
      <c r="AE200" s="352"/>
      <c r="AF200" s="381" t="str">
        <f t="shared" si="79"/>
        <v/>
      </c>
      <c r="AG200" s="355" t="str">
        <f t="shared" si="71"/>
        <v/>
      </c>
      <c r="AH200" s="381" t="str">
        <f t="shared" si="72"/>
        <v/>
      </c>
      <c r="AI200" s="353" t="str">
        <f t="shared" si="80"/>
        <v/>
      </c>
      <c r="AJ200" s="353" t="str">
        <f>IF(Q200&gt;0,(VLOOKUP(M200,ISO!$B$4:$C$42,2,FALSE)),"")</f>
        <v/>
      </c>
      <c r="AK200" s="353" t="str">
        <f t="shared" si="81"/>
        <v/>
      </c>
      <c r="AL200" s="353" t="str">
        <f>IF(P200&gt;0,(VLOOKUP(M200,ISO!$B$4:$D$42,3,FALSE)),"")</f>
        <v/>
      </c>
      <c r="AM200" s="354" t="str">
        <f t="shared" si="82"/>
        <v/>
      </c>
      <c r="AN200" s="352" t="str">
        <f t="shared" si="83"/>
        <v/>
      </c>
      <c r="AO200" s="397">
        <f t="shared" si="78"/>
        <v>0</v>
      </c>
      <c r="AP200" s="397">
        <f t="shared" si="73"/>
        <v>0</v>
      </c>
      <c r="AQ200" s="381" t="str">
        <f t="shared" si="84"/>
        <v>Not answered</v>
      </c>
      <c r="AR200" s="397">
        <f t="shared" si="74"/>
        <v>0</v>
      </c>
      <c r="AS200" s="397">
        <f t="shared" si="75"/>
        <v>0</v>
      </c>
      <c r="AT200" s="397">
        <f t="shared" si="85"/>
        <v>0</v>
      </c>
      <c r="AU200" s="358">
        <v>0</v>
      </c>
      <c r="AV200" s="397">
        <f t="shared" si="86"/>
        <v>0</v>
      </c>
      <c r="AW200" s="397">
        <f t="shared" si="76"/>
        <v>0</v>
      </c>
      <c r="AX200" s="356">
        <f t="shared" si="87"/>
        <v>0</v>
      </c>
    </row>
    <row r="201" spans="1:50" x14ac:dyDescent="0.25">
      <c r="A201" s="277">
        <v>188</v>
      </c>
      <c r="B201" s="138"/>
      <c r="C201" s="133"/>
      <c r="D201" s="133"/>
      <c r="E201" s="134"/>
      <c r="F201" s="388"/>
      <c r="G201" s="388"/>
      <c r="H201" s="133"/>
      <c r="I201" s="455">
        <v>0</v>
      </c>
      <c r="J201" s="133"/>
      <c r="K201" s="133"/>
      <c r="L201" s="133"/>
      <c r="M201" s="451"/>
      <c r="N201" s="361">
        <v>0</v>
      </c>
      <c r="O201" s="137">
        <v>0</v>
      </c>
      <c r="P201" s="137">
        <v>0</v>
      </c>
      <c r="Q201" s="137">
        <v>0</v>
      </c>
      <c r="R201" s="146">
        <f t="shared" si="69"/>
        <v>0</v>
      </c>
      <c r="S201" s="132">
        <v>0</v>
      </c>
      <c r="T201" s="155"/>
      <c r="U201" s="379"/>
      <c r="V201" s="380"/>
      <c r="W201" s="135"/>
      <c r="X201" s="310">
        <f>IF(T201="",0,VLOOKUP(T201,'Overview - Financial Statement'!$A$38:$B$52,2,FALSE))</f>
        <v>0</v>
      </c>
      <c r="Y201" s="246">
        <f t="shared" si="70"/>
        <v>0</v>
      </c>
      <c r="AA201" s="222">
        <f t="shared" si="88"/>
        <v>0</v>
      </c>
      <c r="AD201" s="354" t="s">
        <v>36</v>
      </c>
      <c r="AE201" s="352"/>
      <c r="AF201" s="381" t="str">
        <f t="shared" si="79"/>
        <v/>
      </c>
      <c r="AG201" s="355" t="str">
        <f t="shared" si="71"/>
        <v/>
      </c>
      <c r="AH201" s="381" t="str">
        <f t="shared" si="72"/>
        <v/>
      </c>
      <c r="AI201" s="353" t="str">
        <f t="shared" si="80"/>
        <v/>
      </c>
      <c r="AJ201" s="353" t="str">
        <f>IF(Q201&gt;0,(VLOOKUP(M201,ISO!$B$4:$C$42,2,FALSE)),"")</f>
        <v/>
      </c>
      <c r="AK201" s="353" t="str">
        <f t="shared" si="81"/>
        <v/>
      </c>
      <c r="AL201" s="353" t="str">
        <f>IF(P201&gt;0,(VLOOKUP(M201,ISO!$B$4:$D$42,3,FALSE)),"")</f>
        <v/>
      </c>
      <c r="AM201" s="354" t="str">
        <f t="shared" si="82"/>
        <v/>
      </c>
      <c r="AN201" s="352" t="str">
        <f t="shared" si="83"/>
        <v/>
      </c>
      <c r="AO201" s="397">
        <f t="shared" si="78"/>
        <v>0</v>
      </c>
      <c r="AP201" s="397">
        <f t="shared" si="73"/>
        <v>0</v>
      </c>
      <c r="AQ201" s="381" t="str">
        <f t="shared" si="84"/>
        <v>Not answered</v>
      </c>
      <c r="AR201" s="397">
        <f t="shared" si="74"/>
        <v>0</v>
      </c>
      <c r="AS201" s="397">
        <f t="shared" si="75"/>
        <v>0</v>
      </c>
      <c r="AT201" s="397">
        <f t="shared" si="85"/>
        <v>0</v>
      </c>
      <c r="AU201" s="358">
        <v>0</v>
      </c>
      <c r="AV201" s="397">
        <f t="shared" si="86"/>
        <v>0</v>
      </c>
      <c r="AW201" s="397">
        <f t="shared" si="76"/>
        <v>0</v>
      </c>
      <c r="AX201" s="356">
        <f t="shared" si="87"/>
        <v>0</v>
      </c>
    </row>
    <row r="202" spans="1:50" x14ac:dyDescent="0.25">
      <c r="A202" s="277">
        <v>189</v>
      </c>
      <c r="B202" s="138"/>
      <c r="C202" s="133"/>
      <c r="D202" s="133"/>
      <c r="E202" s="134"/>
      <c r="F202" s="388"/>
      <c r="G202" s="388"/>
      <c r="H202" s="133"/>
      <c r="I202" s="455">
        <v>0</v>
      </c>
      <c r="J202" s="133"/>
      <c r="K202" s="133"/>
      <c r="L202" s="133"/>
      <c r="M202" s="451"/>
      <c r="N202" s="361">
        <v>0</v>
      </c>
      <c r="O202" s="137">
        <v>0</v>
      </c>
      <c r="P202" s="137">
        <v>0</v>
      </c>
      <c r="Q202" s="137">
        <v>0</v>
      </c>
      <c r="R202" s="146">
        <f t="shared" si="69"/>
        <v>0</v>
      </c>
      <c r="S202" s="132">
        <v>0</v>
      </c>
      <c r="T202" s="155"/>
      <c r="U202" s="379"/>
      <c r="V202" s="380"/>
      <c r="W202" s="135"/>
      <c r="X202" s="310">
        <f>IF(T202="",0,VLOOKUP(T202,'Overview - Financial Statement'!$A$38:$B$52,2,FALSE))</f>
        <v>0</v>
      </c>
      <c r="Y202" s="246">
        <f t="shared" si="70"/>
        <v>0</v>
      </c>
      <c r="AA202" s="222">
        <f t="shared" si="88"/>
        <v>0</v>
      </c>
      <c r="AD202" s="354" t="s">
        <v>36</v>
      </c>
      <c r="AE202" s="352"/>
      <c r="AF202" s="381" t="str">
        <f t="shared" si="79"/>
        <v/>
      </c>
      <c r="AG202" s="355" t="str">
        <f t="shared" si="71"/>
        <v/>
      </c>
      <c r="AH202" s="381" t="str">
        <f t="shared" si="72"/>
        <v/>
      </c>
      <c r="AI202" s="353" t="str">
        <f t="shared" si="80"/>
        <v/>
      </c>
      <c r="AJ202" s="353" t="str">
        <f>IF(Q202&gt;0,(VLOOKUP(M202,ISO!$B$4:$C$42,2,FALSE)),"")</f>
        <v/>
      </c>
      <c r="AK202" s="353" t="str">
        <f t="shared" si="81"/>
        <v/>
      </c>
      <c r="AL202" s="353" t="str">
        <f>IF(P202&gt;0,(VLOOKUP(M202,ISO!$B$4:$D$42,3,FALSE)),"")</f>
        <v/>
      </c>
      <c r="AM202" s="354" t="str">
        <f t="shared" si="82"/>
        <v/>
      </c>
      <c r="AN202" s="352" t="str">
        <f t="shared" si="83"/>
        <v/>
      </c>
      <c r="AO202" s="397">
        <f t="shared" si="78"/>
        <v>0</v>
      </c>
      <c r="AP202" s="397">
        <f t="shared" si="73"/>
        <v>0</v>
      </c>
      <c r="AQ202" s="381" t="str">
        <f t="shared" si="84"/>
        <v>Not answered</v>
      </c>
      <c r="AR202" s="397">
        <f t="shared" si="74"/>
        <v>0</v>
      </c>
      <c r="AS202" s="397">
        <f t="shared" si="75"/>
        <v>0</v>
      </c>
      <c r="AT202" s="397">
        <f t="shared" si="85"/>
        <v>0</v>
      </c>
      <c r="AU202" s="358">
        <v>0</v>
      </c>
      <c r="AV202" s="397">
        <f t="shared" si="86"/>
        <v>0</v>
      </c>
      <c r="AW202" s="397">
        <f t="shared" si="76"/>
        <v>0</v>
      </c>
      <c r="AX202" s="356">
        <f t="shared" si="87"/>
        <v>0</v>
      </c>
    </row>
    <row r="203" spans="1:50" x14ac:dyDescent="0.25">
      <c r="A203" s="277">
        <v>190</v>
      </c>
      <c r="B203" s="138"/>
      <c r="C203" s="133"/>
      <c r="D203" s="133"/>
      <c r="E203" s="134"/>
      <c r="F203" s="388"/>
      <c r="G203" s="388"/>
      <c r="H203" s="133"/>
      <c r="I203" s="455">
        <v>0</v>
      </c>
      <c r="J203" s="133"/>
      <c r="K203" s="133"/>
      <c r="L203" s="133"/>
      <c r="M203" s="451"/>
      <c r="N203" s="361">
        <v>0</v>
      </c>
      <c r="O203" s="137">
        <v>0</v>
      </c>
      <c r="P203" s="137">
        <v>0</v>
      </c>
      <c r="Q203" s="137">
        <v>0</v>
      </c>
      <c r="R203" s="146">
        <f t="shared" si="69"/>
        <v>0</v>
      </c>
      <c r="S203" s="132">
        <v>0</v>
      </c>
      <c r="T203" s="155"/>
      <c r="U203" s="379"/>
      <c r="V203" s="380"/>
      <c r="W203" s="135"/>
      <c r="X203" s="310">
        <f>IF(T203="",0,VLOOKUP(T203,'Overview - Financial Statement'!$A$38:$B$52,2,FALSE))</f>
        <v>0</v>
      </c>
      <c r="Y203" s="246">
        <f t="shared" si="70"/>
        <v>0</v>
      </c>
      <c r="AA203" s="222">
        <f t="shared" si="88"/>
        <v>0</v>
      </c>
      <c r="AD203" s="354" t="s">
        <v>36</v>
      </c>
      <c r="AE203" s="352"/>
      <c r="AF203" s="381" t="str">
        <f t="shared" si="79"/>
        <v/>
      </c>
      <c r="AG203" s="355" t="str">
        <f t="shared" si="71"/>
        <v/>
      </c>
      <c r="AH203" s="381" t="str">
        <f t="shared" si="72"/>
        <v/>
      </c>
      <c r="AI203" s="353" t="str">
        <f t="shared" si="80"/>
        <v/>
      </c>
      <c r="AJ203" s="353" t="str">
        <f>IF(Q203&gt;0,(VLOOKUP(M203,ISO!$B$4:$C$42,2,FALSE)),"")</f>
        <v/>
      </c>
      <c r="AK203" s="353" t="str">
        <f t="shared" si="81"/>
        <v/>
      </c>
      <c r="AL203" s="353" t="str">
        <f>IF(P203&gt;0,(VLOOKUP(M203,ISO!$B$4:$D$42,3,FALSE)),"")</f>
        <v/>
      </c>
      <c r="AM203" s="354" t="str">
        <f t="shared" si="82"/>
        <v/>
      </c>
      <c r="AN203" s="352" t="str">
        <f t="shared" si="83"/>
        <v/>
      </c>
      <c r="AO203" s="397">
        <f t="shared" si="78"/>
        <v>0</v>
      </c>
      <c r="AP203" s="397">
        <f t="shared" si="73"/>
        <v>0</v>
      </c>
      <c r="AQ203" s="381" t="str">
        <f t="shared" si="84"/>
        <v>Not answered</v>
      </c>
      <c r="AR203" s="397">
        <f t="shared" si="74"/>
        <v>0</v>
      </c>
      <c r="AS203" s="397">
        <f t="shared" si="75"/>
        <v>0</v>
      </c>
      <c r="AT203" s="397">
        <f t="shared" si="85"/>
        <v>0</v>
      </c>
      <c r="AU203" s="358">
        <v>0</v>
      </c>
      <c r="AV203" s="397">
        <f t="shared" si="86"/>
        <v>0</v>
      </c>
      <c r="AW203" s="397">
        <f t="shared" si="76"/>
        <v>0</v>
      </c>
      <c r="AX203" s="356">
        <f t="shared" si="87"/>
        <v>0</v>
      </c>
    </row>
    <row r="204" spans="1:50" x14ac:dyDescent="0.25">
      <c r="A204" s="277">
        <v>191</v>
      </c>
      <c r="B204" s="138"/>
      <c r="C204" s="133"/>
      <c r="D204" s="133"/>
      <c r="E204" s="134"/>
      <c r="F204" s="388"/>
      <c r="G204" s="388"/>
      <c r="H204" s="133"/>
      <c r="I204" s="455">
        <v>0</v>
      </c>
      <c r="J204" s="133"/>
      <c r="K204" s="133"/>
      <c r="L204" s="133"/>
      <c r="M204" s="451"/>
      <c r="N204" s="361">
        <v>0</v>
      </c>
      <c r="O204" s="137">
        <v>0</v>
      </c>
      <c r="P204" s="137">
        <v>0</v>
      </c>
      <c r="Q204" s="137">
        <v>0</v>
      </c>
      <c r="R204" s="146">
        <f t="shared" si="69"/>
        <v>0</v>
      </c>
      <c r="S204" s="132">
        <v>0</v>
      </c>
      <c r="T204" s="155"/>
      <c r="U204" s="379"/>
      <c r="V204" s="380"/>
      <c r="W204" s="135"/>
      <c r="X204" s="310">
        <f>IF(T204="",0,VLOOKUP(T204,'Overview - Financial Statement'!$A$38:$B$52,2,FALSE))</f>
        <v>0</v>
      </c>
      <c r="Y204" s="246">
        <f t="shared" si="70"/>
        <v>0</v>
      </c>
      <c r="AA204" s="222">
        <f t="shared" si="88"/>
        <v>0</v>
      </c>
      <c r="AD204" s="354" t="s">
        <v>36</v>
      </c>
      <c r="AE204" s="352"/>
      <c r="AF204" s="381" t="str">
        <f t="shared" si="79"/>
        <v/>
      </c>
      <c r="AG204" s="355" t="str">
        <f t="shared" si="71"/>
        <v/>
      </c>
      <c r="AH204" s="381" t="str">
        <f t="shared" si="72"/>
        <v/>
      </c>
      <c r="AI204" s="353" t="str">
        <f t="shared" si="80"/>
        <v/>
      </c>
      <c r="AJ204" s="353" t="str">
        <f>IF(Q204&gt;0,(VLOOKUP(M204,ISO!$B$4:$C$42,2,FALSE)),"")</f>
        <v/>
      </c>
      <c r="AK204" s="353" t="str">
        <f t="shared" si="81"/>
        <v/>
      </c>
      <c r="AL204" s="353" t="str">
        <f>IF(P204&gt;0,(VLOOKUP(M204,ISO!$B$4:$D$42,3,FALSE)),"")</f>
        <v/>
      </c>
      <c r="AM204" s="354" t="str">
        <f t="shared" si="82"/>
        <v/>
      </c>
      <c r="AN204" s="352" t="str">
        <f t="shared" si="83"/>
        <v/>
      </c>
      <c r="AO204" s="397">
        <f t="shared" si="78"/>
        <v>0</v>
      </c>
      <c r="AP204" s="397">
        <f t="shared" si="73"/>
        <v>0</v>
      </c>
      <c r="AQ204" s="381" t="str">
        <f t="shared" si="84"/>
        <v>Not answered</v>
      </c>
      <c r="AR204" s="397">
        <f t="shared" si="74"/>
        <v>0</v>
      </c>
      <c r="AS204" s="397">
        <f t="shared" si="75"/>
        <v>0</v>
      </c>
      <c r="AT204" s="397">
        <f t="shared" si="85"/>
        <v>0</v>
      </c>
      <c r="AU204" s="358">
        <v>0</v>
      </c>
      <c r="AV204" s="397">
        <f t="shared" si="86"/>
        <v>0</v>
      </c>
      <c r="AW204" s="397">
        <f t="shared" si="76"/>
        <v>0</v>
      </c>
      <c r="AX204" s="356">
        <f t="shared" si="87"/>
        <v>0</v>
      </c>
    </row>
    <row r="205" spans="1:50" x14ac:dyDescent="0.25">
      <c r="A205" s="277">
        <v>192</v>
      </c>
      <c r="B205" s="138"/>
      <c r="C205" s="133"/>
      <c r="D205" s="133"/>
      <c r="E205" s="134"/>
      <c r="F205" s="388"/>
      <c r="G205" s="388"/>
      <c r="H205" s="133"/>
      <c r="I205" s="455">
        <v>0</v>
      </c>
      <c r="J205" s="133"/>
      <c r="K205" s="133"/>
      <c r="L205" s="133"/>
      <c r="M205" s="451"/>
      <c r="N205" s="361">
        <v>0</v>
      </c>
      <c r="O205" s="137">
        <v>0</v>
      </c>
      <c r="P205" s="137">
        <v>0</v>
      </c>
      <c r="Q205" s="137">
        <v>0</v>
      </c>
      <c r="R205" s="146">
        <f t="shared" si="69"/>
        <v>0</v>
      </c>
      <c r="S205" s="132">
        <v>0</v>
      </c>
      <c r="T205" s="155"/>
      <c r="U205" s="379"/>
      <c r="V205" s="380"/>
      <c r="W205" s="135"/>
      <c r="X205" s="310">
        <f>IF(T205="",0,VLOOKUP(T205,'Overview - Financial Statement'!$A$38:$B$52,2,FALSE))</f>
        <v>0</v>
      </c>
      <c r="Y205" s="246">
        <f t="shared" si="70"/>
        <v>0</v>
      </c>
      <c r="AA205" s="222">
        <f t="shared" si="88"/>
        <v>0</v>
      </c>
      <c r="AD205" s="354" t="s">
        <v>36</v>
      </c>
      <c r="AE205" s="352"/>
      <c r="AF205" s="381" t="str">
        <f t="shared" si="79"/>
        <v/>
      </c>
      <c r="AG205" s="355" t="str">
        <f t="shared" si="71"/>
        <v/>
      </c>
      <c r="AH205" s="381" t="str">
        <f t="shared" si="72"/>
        <v/>
      </c>
      <c r="AI205" s="353" t="str">
        <f t="shared" si="80"/>
        <v/>
      </c>
      <c r="AJ205" s="353" t="str">
        <f>IF(Q205&gt;0,(VLOOKUP(M205,ISO!$B$4:$C$42,2,FALSE)),"")</f>
        <v/>
      </c>
      <c r="AK205" s="353" t="str">
        <f t="shared" si="81"/>
        <v/>
      </c>
      <c r="AL205" s="353" t="str">
        <f>IF(P205&gt;0,(VLOOKUP(M205,ISO!$B$4:$D$42,3,FALSE)),"")</f>
        <v/>
      </c>
      <c r="AM205" s="354" t="str">
        <f t="shared" si="82"/>
        <v/>
      </c>
      <c r="AN205" s="352" t="str">
        <f t="shared" si="83"/>
        <v/>
      </c>
      <c r="AO205" s="397">
        <f t="shared" si="78"/>
        <v>0</v>
      </c>
      <c r="AP205" s="397">
        <f t="shared" si="73"/>
        <v>0</v>
      </c>
      <c r="AQ205" s="381" t="str">
        <f t="shared" si="84"/>
        <v>Not answered</v>
      </c>
      <c r="AR205" s="397">
        <f t="shared" si="74"/>
        <v>0</v>
      </c>
      <c r="AS205" s="397">
        <f t="shared" si="75"/>
        <v>0</v>
      </c>
      <c r="AT205" s="397">
        <f t="shared" si="85"/>
        <v>0</v>
      </c>
      <c r="AU205" s="358">
        <v>0</v>
      </c>
      <c r="AV205" s="397">
        <f t="shared" si="86"/>
        <v>0</v>
      </c>
      <c r="AW205" s="397">
        <f t="shared" si="76"/>
        <v>0</v>
      </c>
      <c r="AX205" s="356">
        <f t="shared" si="87"/>
        <v>0</v>
      </c>
    </row>
    <row r="206" spans="1:50" x14ac:dyDescent="0.25">
      <c r="A206" s="277">
        <v>193</v>
      </c>
      <c r="B206" s="138"/>
      <c r="C206" s="133"/>
      <c r="D206" s="133"/>
      <c r="E206" s="134"/>
      <c r="F206" s="388"/>
      <c r="G206" s="388"/>
      <c r="H206" s="133"/>
      <c r="I206" s="455">
        <v>0</v>
      </c>
      <c r="J206" s="133"/>
      <c r="K206" s="133"/>
      <c r="L206" s="133"/>
      <c r="M206" s="451"/>
      <c r="N206" s="361">
        <v>0</v>
      </c>
      <c r="O206" s="137">
        <v>0</v>
      </c>
      <c r="P206" s="137">
        <v>0</v>
      </c>
      <c r="Q206" s="137">
        <v>0</v>
      </c>
      <c r="R206" s="146">
        <f t="shared" si="69"/>
        <v>0</v>
      </c>
      <c r="S206" s="132">
        <v>0</v>
      </c>
      <c r="T206" s="155"/>
      <c r="U206" s="379"/>
      <c r="V206" s="380"/>
      <c r="W206" s="135"/>
      <c r="X206" s="310">
        <f>IF(T206="",0,VLOOKUP(T206,'Overview - Financial Statement'!$A$38:$B$52,2,FALSE))</f>
        <v>0</v>
      </c>
      <c r="Y206" s="246">
        <f t="shared" si="70"/>
        <v>0</v>
      </c>
      <c r="AA206" s="222">
        <f t="shared" si="88"/>
        <v>0</v>
      </c>
      <c r="AD206" s="354" t="s">
        <v>36</v>
      </c>
      <c r="AE206" s="352"/>
      <c r="AF206" s="381" t="str">
        <f t="shared" ref="AF206:AF213" si="89">IF(Y206=0,"",IF(E206="","CHECK DATES","OK"))</f>
        <v/>
      </c>
      <c r="AG206" s="355" t="str">
        <f t="shared" si="71"/>
        <v/>
      </c>
      <c r="AH206" s="381" t="str">
        <f t="shared" si="72"/>
        <v/>
      </c>
      <c r="AI206" s="353" t="str">
        <f t="shared" ref="AI206:AI213" si="90">IF(Q206&gt;0,Q206/AN206/(N206+0.5)/I206,"")</f>
        <v/>
      </c>
      <c r="AJ206" s="353" t="str">
        <f>IF(Q206&gt;0,(VLOOKUP(M206,ISO!$B$4:$C$42,2,FALSE)),"")</f>
        <v/>
      </c>
      <c r="AK206" s="353" t="str">
        <f t="shared" ref="AK206:AK213" si="91">IF(P206&gt;0,P206/AN206/N206/I206,"")</f>
        <v/>
      </c>
      <c r="AL206" s="353" t="str">
        <f>IF(P206&gt;0,(VLOOKUP(M206,ISO!$B$4:$D$42,3,FALSE)),"")</f>
        <v/>
      </c>
      <c r="AM206" s="354" t="str">
        <f t="shared" ref="AM206:AM213" si="92">IF(T206="","",T206)</f>
        <v/>
      </c>
      <c r="AN206" s="352" t="str">
        <f t="shared" ref="AN206:AN213" si="93">IF(T206="","",IF(HLOOKUP(T206,$AF$4:$AT$5,2,FALSE)="",X206,IF(X206&lt;&gt;HLOOKUP(T206,$AF$4:$AT$5,2,FALSE),HLOOKUP(T206,$AF$4:$AT$5,2,FALSE),X206)))</f>
        <v/>
      </c>
      <c r="AO206" s="397">
        <f t="shared" si="78"/>
        <v>0</v>
      </c>
      <c r="AP206" s="397">
        <f t="shared" si="73"/>
        <v>0</v>
      </c>
      <c r="AQ206" s="381" t="str">
        <f t="shared" ref="AQ206:AQ213" si="94">IF(U206="","Not answered",IF(U206="No",AO206,0))</f>
        <v>Not answered</v>
      </c>
      <c r="AR206" s="397">
        <f t="shared" si="74"/>
        <v>0</v>
      </c>
      <c r="AS206" s="397">
        <f t="shared" si="75"/>
        <v>0</v>
      </c>
      <c r="AT206" s="397">
        <f t="shared" ref="AT206:AT213" si="95">IF(AD206="NO","",IF(AI206&gt;AJ206,(AI206-AJ206)*N206*I206,0)+IF(AK206&gt;AL206,(AK206-AL206)*N206*I206,0))</f>
        <v>0</v>
      </c>
      <c r="AU206" s="358">
        <v>0</v>
      </c>
      <c r="AV206" s="397">
        <f t="shared" ref="AV206:AV213" si="96">IF(OR(AD206="NO",AS206&gt;0,AT206&gt;0,AU206&gt;0)*(AND(OR(V206="NO",V206=""))),SUM(AS206:AU206),0)</f>
        <v>0</v>
      </c>
      <c r="AW206" s="397">
        <f t="shared" si="76"/>
        <v>0</v>
      </c>
      <c r="AX206" s="356">
        <f t="shared" ref="AX206:AX213" si="97">IF(V206="YES",AO206,0)</f>
        <v>0</v>
      </c>
    </row>
    <row r="207" spans="1:50" x14ac:dyDescent="0.25">
      <c r="A207" s="277">
        <v>194</v>
      </c>
      <c r="B207" s="138"/>
      <c r="C207" s="133"/>
      <c r="D207" s="133"/>
      <c r="E207" s="134"/>
      <c r="F207" s="388"/>
      <c r="G207" s="388"/>
      <c r="H207" s="133"/>
      <c r="I207" s="455">
        <v>0</v>
      </c>
      <c r="J207" s="133"/>
      <c r="K207" s="133"/>
      <c r="L207" s="133"/>
      <c r="M207" s="451"/>
      <c r="N207" s="361">
        <v>0</v>
      </c>
      <c r="O207" s="137">
        <v>0</v>
      </c>
      <c r="P207" s="137">
        <v>0</v>
      </c>
      <c r="Q207" s="137">
        <v>0</v>
      </c>
      <c r="R207" s="146">
        <f t="shared" ref="R207:R213" si="98">IF((O207="")*AND(P207="")*AND(Q207=""),0,SUM(O207:Q207))</f>
        <v>0</v>
      </c>
      <c r="S207" s="132">
        <v>0</v>
      </c>
      <c r="T207" s="155"/>
      <c r="U207" s="379"/>
      <c r="V207" s="380"/>
      <c r="W207" s="135"/>
      <c r="X207" s="310">
        <f>IF(T207="",0,VLOOKUP(T207,'Overview - Financial Statement'!$A$38:$B$52,2,FALSE))</f>
        <v>0</v>
      </c>
      <c r="Y207" s="246">
        <f t="shared" ref="Y207:Y213" si="99">IF(X207=0,0,(R207+S207)/X207)</f>
        <v>0</v>
      </c>
      <c r="AA207" s="222">
        <f t="shared" si="88"/>
        <v>0</v>
      </c>
      <c r="AD207" s="354" t="s">
        <v>36</v>
      </c>
      <c r="AE207" s="352"/>
      <c r="AF207" s="381" t="str">
        <f t="shared" si="89"/>
        <v/>
      </c>
      <c r="AG207" s="355" t="str">
        <f t="shared" ref="AG207:AG213" si="100">IF(E207="","",IF(E207-(F207)&lt;0,"a posteriori ?","OK"))</f>
        <v/>
      </c>
      <c r="AH207" s="381" t="str">
        <f t="shared" ref="AH207:AH213" si="101">IF(Y207=0,"",(IF(OR(F207&lt;=($J$4-1),F207&gt;=($L$4+1),G207&lt;=($J$4-1),G207&gt;=($L$4+1)),"CHECK DATES","OK")))</f>
        <v/>
      </c>
      <c r="AI207" s="353" t="str">
        <f t="shared" si="90"/>
        <v/>
      </c>
      <c r="AJ207" s="353" t="str">
        <f>IF(Q207&gt;0,(VLOOKUP(M207,ISO!$B$4:$C$42,2,FALSE)),"")</f>
        <v/>
      </c>
      <c r="AK207" s="353" t="str">
        <f t="shared" si="91"/>
        <v/>
      </c>
      <c r="AL207" s="353" t="str">
        <f>IF(P207&gt;0,(VLOOKUP(M207,ISO!$B$4:$D$42,3,FALSE)),"")</f>
        <v/>
      </c>
      <c r="AM207" s="354" t="str">
        <f t="shared" si="92"/>
        <v/>
      </c>
      <c r="AN207" s="352" t="str">
        <f t="shared" si="93"/>
        <v/>
      </c>
      <c r="AO207" s="397">
        <f t="shared" si="78"/>
        <v>0</v>
      </c>
      <c r="AP207" s="397">
        <f t="shared" ref="AP207:AP213" si="102">IF(AO207=0,0,IF(AN207=1,0,AO207-Y207))</f>
        <v>0</v>
      </c>
      <c r="AQ207" s="381" t="str">
        <f t="shared" si="94"/>
        <v>Not answered</v>
      </c>
      <c r="AR207" s="397">
        <f t="shared" ref="AR207:AR213" si="103">IF(AQ207="Not answered",AO207,"")</f>
        <v>0</v>
      </c>
      <c r="AS207" s="397">
        <f t="shared" ref="AS207:AS213" si="104">IF(OR(AD207="NO",AH207="CHECK DATES"),AO207,0)</f>
        <v>0</v>
      </c>
      <c r="AT207" s="397">
        <f t="shared" si="95"/>
        <v>0</v>
      </c>
      <c r="AU207" s="358">
        <v>0</v>
      </c>
      <c r="AV207" s="397">
        <f t="shared" si="96"/>
        <v>0</v>
      </c>
      <c r="AW207" s="397">
        <f t="shared" ref="AW207:AW213" si="105">IF(OR(AD207="NO",AS207&gt;0,AT207&gt;0,AU207&gt;0)*(AND(OR(V207="YES"))),SUM(AS207:AU207),0)</f>
        <v>0</v>
      </c>
      <c r="AX207" s="356">
        <f t="shared" si="97"/>
        <v>0</v>
      </c>
    </row>
    <row r="208" spans="1:50" x14ac:dyDescent="0.25">
      <c r="A208" s="277">
        <v>195</v>
      </c>
      <c r="B208" s="138"/>
      <c r="C208" s="133"/>
      <c r="D208" s="133"/>
      <c r="E208" s="134"/>
      <c r="F208" s="388"/>
      <c r="G208" s="388"/>
      <c r="H208" s="133"/>
      <c r="I208" s="455">
        <v>0</v>
      </c>
      <c r="J208" s="133"/>
      <c r="K208" s="133"/>
      <c r="L208" s="133"/>
      <c r="M208" s="451"/>
      <c r="N208" s="361">
        <v>0</v>
      </c>
      <c r="O208" s="137">
        <v>0</v>
      </c>
      <c r="P208" s="137">
        <v>0</v>
      </c>
      <c r="Q208" s="137">
        <v>0</v>
      </c>
      <c r="R208" s="146">
        <f t="shared" si="98"/>
        <v>0</v>
      </c>
      <c r="S208" s="132">
        <v>0</v>
      </c>
      <c r="T208" s="155"/>
      <c r="U208" s="379"/>
      <c r="V208" s="380"/>
      <c r="W208" s="135"/>
      <c r="X208" s="310">
        <f>IF(T208="",0,VLOOKUP(T208,'Overview - Financial Statement'!$A$38:$B$52,2,FALSE))</f>
        <v>0</v>
      </c>
      <c r="Y208" s="246">
        <f t="shared" si="99"/>
        <v>0</v>
      </c>
      <c r="AA208" s="222">
        <f t="shared" si="88"/>
        <v>0</v>
      </c>
      <c r="AD208" s="354" t="s">
        <v>36</v>
      </c>
      <c r="AE208" s="352"/>
      <c r="AF208" s="381" t="str">
        <f t="shared" si="89"/>
        <v/>
      </c>
      <c r="AG208" s="355" t="str">
        <f t="shared" si="100"/>
        <v/>
      </c>
      <c r="AH208" s="381" t="str">
        <f t="shared" si="101"/>
        <v/>
      </c>
      <c r="AI208" s="353" t="str">
        <f t="shared" si="90"/>
        <v/>
      </c>
      <c r="AJ208" s="353" t="str">
        <f>IF(Q208&gt;0,(VLOOKUP(M208,ISO!$B$4:$C$42,2,FALSE)),"")</f>
        <v/>
      </c>
      <c r="AK208" s="353" t="str">
        <f t="shared" si="91"/>
        <v/>
      </c>
      <c r="AL208" s="353" t="str">
        <f>IF(P208&gt;0,(VLOOKUP(M208,ISO!$B$4:$D$42,3,FALSE)),"")</f>
        <v/>
      </c>
      <c r="AM208" s="354" t="str">
        <f t="shared" si="92"/>
        <v/>
      </c>
      <c r="AN208" s="352" t="str">
        <f t="shared" si="93"/>
        <v/>
      </c>
      <c r="AO208" s="397">
        <f t="shared" si="78"/>
        <v>0</v>
      </c>
      <c r="AP208" s="397">
        <f t="shared" si="102"/>
        <v>0</v>
      </c>
      <c r="AQ208" s="381" t="str">
        <f t="shared" si="94"/>
        <v>Not answered</v>
      </c>
      <c r="AR208" s="397">
        <f t="shared" si="103"/>
        <v>0</v>
      </c>
      <c r="AS208" s="397">
        <f t="shared" si="104"/>
        <v>0</v>
      </c>
      <c r="AT208" s="397">
        <f t="shared" si="95"/>
        <v>0</v>
      </c>
      <c r="AU208" s="358">
        <v>0</v>
      </c>
      <c r="AV208" s="397">
        <f t="shared" si="96"/>
        <v>0</v>
      </c>
      <c r="AW208" s="397">
        <f t="shared" si="105"/>
        <v>0</v>
      </c>
      <c r="AX208" s="356">
        <f t="shared" si="97"/>
        <v>0</v>
      </c>
    </row>
    <row r="209" spans="1:50" x14ac:dyDescent="0.25">
      <c r="A209" s="277">
        <v>196</v>
      </c>
      <c r="B209" s="138"/>
      <c r="C209" s="133"/>
      <c r="D209" s="133"/>
      <c r="E209" s="134"/>
      <c r="F209" s="388"/>
      <c r="G209" s="388"/>
      <c r="H209" s="133"/>
      <c r="I209" s="455">
        <v>0</v>
      </c>
      <c r="J209" s="133"/>
      <c r="K209" s="133"/>
      <c r="L209" s="133"/>
      <c r="M209" s="451"/>
      <c r="N209" s="361">
        <v>0</v>
      </c>
      <c r="O209" s="137">
        <v>0</v>
      </c>
      <c r="P209" s="137">
        <v>0</v>
      </c>
      <c r="Q209" s="137">
        <v>0</v>
      </c>
      <c r="R209" s="146">
        <f t="shared" si="98"/>
        <v>0</v>
      </c>
      <c r="S209" s="132">
        <v>0</v>
      </c>
      <c r="T209" s="155"/>
      <c r="U209" s="379"/>
      <c r="V209" s="380"/>
      <c r="W209" s="135"/>
      <c r="X209" s="310">
        <f>IF(T209="",0,VLOOKUP(T209,'Overview - Financial Statement'!$A$38:$B$52,2,FALSE))</f>
        <v>0</v>
      </c>
      <c r="Y209" s="246">
        <f t="shared" si="99"/>
        <v>0</v>
      </c>
      <c r="AA209" s="222">
        <f t="shared" si="88"/>
        <v>0</v>
      </c>
      <c r="AD209" s="354" t="s">
        <v>36</v>
      </c>
      <c r="AE209" s="352"/>
      <c r="AF209" s="381" t="str">
        <f t="shared" si="89"/>
        <v/>
      </c>
      <c r="AG209" s="355" t="str">
        <f t="shared" si="100"/>
        <v/>
      </c>
      <c r="AH209" s="381" t="str">
        <f t="shared" si="101"/>
        <v/>
      </c>
      <c r="AI209" s="353" t="str">
        <f t="shared" si="90"/>
        <v/>
      </c>
      <c r="AJ209" s="353" t="str">
        <f>IF(Q209&gt;0,(VLOOKUP(M209,ISO!$B$4:$C$42,2,FALSE)),"")</f>
        <v/>
      </c>
      <c r="AK209" s="353" t="str">
        <f t="shared" si="91"/>
        <v/>
      </c>
      <c r="AL209" s="353" t="str">
        <f>IF(P209&gt;0,(VLOOKUP(M209,ISO!$B$4:$D$42,3,FALSE)),"")</f>
        <v/>
      </c>
      <c r="AM209" s="354" t="str">
        <f t="shared" si="92"/>
        <v/>
      </c>
      <c r="AN209" s="352" t="str">
        <f t="shared" si="93"/>
        <v/>
      </c>
      <c r="AO209" s="397">
        <f t="shared" si="78"/>
        <v>0</v>
      </c>
      <c r="AP209" s="397">
        <f t="shared" si="102"/>
        <v>0</v>
      </c>
      <c r="AQ209" s="381" t="str">
        <f t="shared" si="94"/>
        <v>Not answered</v>
      </c>
      <c r="AR209" s="397">
        <f t="shared" si="103"/>
        <v>0</v>
      </c>
      <c r="AS209" s="397">
        <f t="shared" si="104"/>
        <v>0</v>
      </c>
      <c r="AT209" s="397">
        <f t="shared" si="95"/>
        <v>0</v>
      </c>
      <c r="AU209" s="358">
        <v>0</v>
      </c>
      <c r="AV209" s="397">
        <f t="shared" si="96"/>
        <v>0</v>
      </c>
      <c r="AW209" s="397">
        <f t="shared" si="105"/>
        <v>0</v>
      </c>
      <c r="AX209" s="356">
        <f t="shared" si="97"/>
        <v>0</v>
      </c>
    </row>
    <row r="210" spans="1:50" x14ac:dyDescent="0.25">
      <c r="A210" s="277">
        <v>197</v>
      </c>
      <c r="B210" s="138"/>
      <c r="C210" s="133"/>
      <c r="D210" s="133"/>
      <c r="E210" s="134"/>
      <c r="F210" s="388"/>
      <c r="G210" s="388"/>
      <c r="H210" s="133"/>
      <c r="I210" s="455">
        <v>0</v>
      </c>
      <c r="J210" s="133"/>
      <c r="K210" s="133"/>
      <c r="L210" s="133"/>
      <c r="M210" s="451"/>
      <c r="N210" s="361">
        <v>0</v>
      </c>
      <c r="O210" s="137">
        <v>0</v>
      </c>
      <c r="P210" s="137">
        <v>0</v>
      </c>
      <c r="Q210" s="137">
        <v>0</v>
      </c>
      <c r="R210" s="146">
        <f t="shared" si="98"/>
        <v>0</v>
      </c>
      <c r="S210" s="132">
        <v>0</v>
      </c>
      <c r="T210" s="155"/>
      <c r="U210" s="379"/>
      <c r="V210" s="380"/>
      <c r="W210" s="135"/>
      <c r="X210" s="310">
        <f>IF(T210="",0,VLOOKUP(T210,'Overview - Financial Statement'!$A$38:$B$52,2,FALSE))</f>
        <v>0</v>
      </c>
      <c r="Y210" s="246">
        <f t="shared" si="99"/>
        <v>0</v>
      </c>
      <c r="AA210" s="222">
        <f t="shared" si="88"/>
        <v>0</v>
      </c>
      <c r="AD210" s="354" t="s">
        <v>36</v>
      </c>
      <c r="AE210" s="352"/>
      <c r="AF210" s="381" t="str">
        <f t="shared" si="89"/>
        <v/>
      </c>
      <c r="AG210" s="355" t="str">
        <f t="shared" si="100"/>
        <v/>
      </c>
      <c r="AH210" s="381" t="str">
        <f t="shared" si="101"/>
        <v/>
      </c>
      <c r="AI210" s="353" t="str">
        <f t="shared" si="90"/>
        <v/>
      </c>
      <c r="AJ210" s="353" t="str">
        <f>IF(Q210&gt;0,(VLOOKUP(M210,ISO!$B$4:$C$42,2,FALSE)),"")</f>
        <v/>
      </c>
      <c r="AK210" s="353" t="str">
        <f t="shared" si="91"/>
        <v/>
      </c>
      <c r="AL210" s="353" t="str">
        <f>IF(P210&gt;0,(VLOOKUP(M210,ISO!$B$4:$D$42,3,FALSE)),"")</f>
        <v/>
      </c>
      <c r="AM210" s="354" t="str">
        <f t="shared" si="92"/>
        <v/>
      </c>
      <c r="AN210" s="352" t="str">
        <f t="shared" si="93"/>
        <v/>
      </c>
      <c r="AO210" s="397">
        <f t="shared" si="78"/>
        <v>0</v>
      </c>
      <c r="AP210" s="397">
        <f t="shared" si="102"/>
        <v>0</v>
      </c>
      <c r="AQ210" s="381" t="str">
        <f t="shared" si="94"/>
        <v>Not answered</v>
      </c>
      <c r="AR210" s="397">
        <f t="shared" si="103"/>
        <v>0</v>
      </c>
      <c r="AS210" s="397">
        <f t="shared" si="104"/>
        <v>0</v>
      </c>
      <c r="AT210" s="397">
        <f t="shared" si="95"/>
        <v>0</v>
      </c>
      <c r="AU210" s="358">
        <v>0</v>
      </c>
      <c r="AV210" s="397">
        <f t="shared" si="96"/>
        <v>0</v>
      </c>
      <c r="AW210" s="397">
        <f t="shared" si="105"/>
        <v>0</v>
      </c>
      <c r="AX210" s="356">
        <f t="shared" si="97"/>
        <v>0</v>
      </c>
    </row>
    <row r="211" spans="1:50" x14ac:dyDescent="0.25">
      <c r="A211" s="277">
        <v>198</v>
      </c>
      <c r="B211" s="138"/>
      <c r="C211" s="133"/>
      <c r="D211" s="133"/>
      <c r="E211" s="134"/>
      <c r="F211" s="388"/>
      <c r="G211" s="388"/>
      <c r="H211" s="133"/>
      <c r="I211" s="455">
        <v>0</v>
      </c>
      <c r="J211" s="133"/>
      <c r="K211" s="133"/>
      <c r="L211" s="133"/>
      <c r="M211" s="451"/>
      <c r="N211" s="361">
        <v>0</v>
      </c>
      <c r="O211" s="137">
        <v>0</v>
      </c>
      <c r="P211" s="137">
        <v>0</v>
      </c>
      <c r="Q211" s="137">
        <v>0</v>
      </c>
      <c r="R211" s="146">
        <f t="shared" si="98"/>
        <v>0</v>
      </c>
      <c r="S211" s="132">
        <v>0</v>
      </c>
      <c r="T211" s="155"/>
      <c r="U211" s="379"/>
      <c r="V211" s="380"/>
      <c r="W211" s="135"/>
      <c r="X211" s="310">
        <f>IF(T211="",0,VLOOKUP(T211,'Overview - Financial Statement'!$A$38:$B$52,2,FALSE))</f>
        <v>0</v>
      </c>
      <c r="Y211" s="246">
        <f t="shared" si="99"/>
        <v>0</v>
      </c>
      <c r="AA211" s="222">
        <f t="shared" si="88"/>
        <v>0</v>
      </c>
      <c r="AD211" s="354" t="s">
        <v>36</v>
      </c>
      <c r="AE211" s="352"/>
      <c r="AF211" s="381" t="str">
        <f t="shared" si="89"/>
        <v/>
      </c>
      <c r="AG211" s="355" t="str">
        <f t="shared" si="100"/>
        <v/>
      </c>
      <c r="AH211" s="381" t="str">
        <f t="shared" si="101"/>
        <v/>
      </c>
      <c r="AI211" s="353" t="str">
        <f t="shared" si="90"/>
        <v/>
      </c>
      <c r="AJ211" s="353" t="str">
        <f>IF(Q211&gt;0,(VLOOKUP(M211,ISO!$B$4:$C$42,2,FALSE)),"")</f>
        <v/>
      </c>
      <c r="AK211" s="353" t="str">
        <f t="shared" si="91"/>
        <v/>
      </c>
      <c r="AL211" s="353" t="str">
        <f>IF(P211&gt;0,(VLOOKUP(M211,ISO!$B$4:$D$42,3,FALSE)),"")</f>
        <v/>
      </c>
      <c r="AM211" s="354" t="str">
        <f t="shared" si="92"/>
        <v/>
      </c>
      <c r="AN211" s="352" t="str">
        <f t="shared" si="93"/>
        <v/>
      </c>
      <c r="AO211" s="397">
        <f t="shared" si="78"/>
        <v>0</v>
      </c>
      <c r="AP211" s="397">
        <f t="shared" si="102"/>
        <v>0</v>
      </c>
      <c r="AQ211" s="381" t="str">
        <f t="shared" si="94"/>
        <v>Not answered</v>
      </c>
      <c r="AR211" s="397">
        <f t="shared" si="103"/>
        <v>0</v>
      </c>
      <c r="AS211" s="397">
        <f t="shared" si="104"/>
        <v>0</v>
      </c>
      <c r="AT211" s="397">
        <f t="shared" si="95"/>
        <v>0</v>
      </c>
      <c r="AU211" s="358">
        <v>0</v>
      </c>
      <c r="AV211" s="397">
        <f t="shared" si="96"/>
        <v>0</v>
      </c>
      <c r="AW211" s="397">
        <f t="shared" si="105"/>
        <v>0</v>
      </c>
      <c r="AX211" s="356">
        <f t="shared" si="97"/>
        <v>0</v>
      </c>
    </row>
    <row r="212" spans="1:50" x14ac:dyDescent="0.25">
      <c r="A212" s="277">
        <v>199</v>
      </c>
      <c r="B212" s="138"/>
      <c r="C212" s="133"/>
      <c r="D212" s="133"/>
      <c r="E212" s="134"/>
      <c r="F212" s="388"/>
      <c r="G212" s="388"/>
      <c r="H212" s="133"/>
      <c r="I212" s="455">
        <v>0</v>
      </c>
      <c r="J212" s="133"/>
      <c r="K212" s="133"/>
      <c r="L212" s="133"/>
      <c r="M212" s="451"/>
      <c r="N212" s="361">
        <v>0</v>
      </c>
      <c r="O212" s="137">
        <v>0</v>
      </c>
      <c r="P212" s="137">
        <v>0</v>
      </c>
      <c r="Q212" s="137">
        <v>0</v>
      </c>
      <c r="R212" s="146">
        <f t="shared" si="98"/>
        <v>0</v>
      </c>
      <c r="S212" s="132">
        <v>0</v>
      </c>
      <c r="T212" s="155"/>
      <c r="U212" s="379"/>
      <c r="V212" s="380"/>
      <c r="W212" s="135"/>
      <c r="X212" s="310">
        <f>IF(T212="",0,VLOOKUP(T212,'Overview - Financial Statement'!$A$38:$B$52,2,FALSE))</f>
        <v>0</v>
      </c>
      <c r="Y212" s="246">
        <f t="shared" si="99"/>
        <v>0</v>
      </c>
      <c r="AA212" s="222">
        <f t="shared" si="88"/>
        <v>0</v>
      </c>
      <c r="AD212" s="354" t="s">
        <v>36</v>
      </c>
      <c r="AE212" s="352"/>
      <c r="AF212" s="381" t="str">
        <f t="shared" si="89"/>
        <v/>
      </c>
      <c r="AG212" s="355" t="str">
        <f t="shared" si="100"/>
        <v/>
      </c>
      <c r="AH212" s="381" t="str">
        <f t="shared" si="101"/>
        <v/>
      </c>
      <c r="AI212" s="353" t="str">
        <f t="shared" si="90"/>
        <v/>
      </c>
      <c r="AJ212" s="353" t="str">
        <f>IF(Q212&gt;0,(VLOOKUP(M212,ISO!$B$4:$C$42,2,FALSE)),"")</f>
        <v/>
      </c>
      <c r="AK212" s="353" t="str">
        <f t="shared" si="91"/>
        <v/>
      </c>
      <c r="AL212" s="353" t="str">
        <f>IF(P212&gt;0,(VLOOKUP(M212,ISO!$B$4:$D$42,3,FALSE)),"")</f>
        <v/>
      </c>
      <c r="AM212" s="354" t="str">
        <f t="shared" si="92"/>
        <v/>
      </c>
      <c r="AN212" s="352" t="str">
        <f t="shared" si="93"/>
        <v/>
      </c>
      <c r="AO212" s="397">
        <f t="shared" si="78"/>
        <v>0</v>
      </c>
      <c r="AP212" s="397">
        <f t="shared" si="102"/>
        <v>0</v>
      </c>
      <c r="AQ212" s="381" t="str">
        <f t="shared" si="94"/>
        <v>Not answered</v>
      </c>
      <c r="AR212" s="397">
        <f t="shared" si="103"/>
        <v>0</v>
      </c>
      <c r="AS212" s="397">
        <f t="shared" si="104"/>
        <v>0</v>
      </c>
      <c r="AT212" s="397">
        <f t="shared" si="95"/>
        <v>0</v>
      </c>
      <c r="AU212" s="358">
        <v>0</v>
      </c>
      <c r="AV212" s="397">
        <f t="shared" si="96"/>
        <v>0</v>
      </c>
      <c r="AW212" s="397">
        <f t="shared" si="105"/>
        <v>0</v>
      </c>
      <c r="AX212" s="356">
        <f t="shared" si="97"/>
        <v>0</v>
      </c>
    </row>
    <row r="213" spans="1:50" x14ac:dyDescent="0.25">
      <c r="A213" s="277">
        <v>200</v>
      </c>
      <c r="B213" s="138"/>
      <c r="C213" s="133"/>
      <c r="D213" s="133"/>
      <c r="E213" s="134"/>
      <c r="F213" s="388"/>
      <c r="G213" s="388"/>
      <c r="H213" s="133"/>
      <c r="I213" s="455">
        <v>0</v>
      </c>
      <c r="J213" s="133"/>
      <c r="K213" s="133"/>
      <c r="L213" s="133"/>
      <c r="M213" s="451"/>
      <c r="N213" s="361">
        <v>0</v>
      </c>
      <c r="O213" s="137">
        <v>0</v>
      </c>
      <c r="P213" s="137">
        <v>0</v>
      </c>
      <c r="Q213" s="137">
        <v>0</v>
      </c>
      <c r="R213" s="146">
        <f t="shared" si="98"/>
        <v>0</v>
      </c>
      <c r="S213" s="132">
        <v>0</v>
      </c>
      <c r="T213" s="155"/>
      <c r="U213" s="379"/>
      <c r="V213" s="380"/>
      <c r="W213" s="135"/>
      <c r="X213" s="310">
        <f>IF(T213="",0,VLOOKUP(T213,'Overview - Financial Statement'!$A$38:$B$52,2,FALSE))</f>
        <v>0</v>
      </c>
      <c r="Y213" s="246">
        <f t="shared" si="99"/>
        <v>0</v>
      </c>
      <c r="AA213" s="222">
        <f t="shared" si="88"/>
        <v>0</v>
      </c>
      <c r="AD213" s="354" t="s">
        <v>36</v>
      </c>
      <c r="AE213" s="352"/>
      <c r="AF213" s="381" t="str">
        <f t="shared" si="89"/>
        <v/>
      </c>
      <c r="AG213" s="355" t="str">
        <f t="shared" si="100"/>
        <v/>
      </c>
      <c r="AH213" s="381" t="str">
        <f t="shared" si="101"/>
        <v/>
      </c>
      <c r="AI213" s="353" t="str">
        <f t="shared" si="90"/>
        <v/>
      </c>
      <c r="AJ213" s="353" t="str">
        <f>IF(Q213&gt;0,(VLOOKUP(M213,ISO!$B$4:$C$42,2,FALSE)),"")</f>
        <v/>
      </c>
      <c r="AK213" s="353" t="str">
        <f t="shared" si="91"/>
        <v/>
      </c>
      <c r="AL213" s="353" t="str">
        <f>IF(P213&gt;0,(VLOOKUP(M213,ISO!$B$4:$D$42,3,FALSE)),"")</f>
        <v/>
      </c>
      <c r="AM213" s="354" t="str">
        <f t="shared" si="92"/>
        <v/>
      </c>
      <c r="AN213" s="352" t="str">
        <f t="shared" si="93"/>
        <v/>
      </c>
      <c r="AO213" s="397">
        <f t="shared" si="78"/>
        <v>0</v>
      </c>
      <c r="AP213" s="397">
        <f t="shared" si="102"/>
        <v>0</v>
      </c>
      <c r="AQ213" s="381" t="str">
        <f t="shared" si="94"/>
        <v>Not answered</v>
      </c>
      <c r="AR213" s="397">
        <f t="shared" si="103"/>
        <v>0</v>
      </c>
      <c r="AS213" s="397">
        <f t="shared" si="104"/>
        <v>0</v>
      </c>
      <c r="AT213" s="397">
        <f t="shared" si="95"/>
        <v>0</v>
      </c>
      <c r="AU213" s="358">
        <v>0</v>
      </c>
      <c r="AV213" s="397">
        <f t="shared" si="96"/>
        <v>0</v>
      </c>
      <c r="AW213" s="397">
        <f t="shared" si="105"/>
        <v>0</v>
      </c>
      <c r="AX213" s="356">
        <f t="shared" si="97"/>
        <v>0</v>
      </c>
    </row>
    <row r="214" spans="1:50" x14ac:dyDescent="0.25">
      <c r="R214" s="333"/>
    </row>
    <row r="215" spans="1:50" x14ac:dyDescent="0.25">
      <c r="R215" s="333"/>
    </row>
    <row r="216" spans="1:50" x14ac:dyDescent="0.25">
      <c r="R216" s="333"/>
    </row>
    <row r="217" spans="1:50" x14ac:dyDescent="0.25">
      <c r="R217" s="333"/>
    </row>
    <row r="218" spans="1:50" x14ac:dyDescent="0.25">
      <c r="R218" s="333"/>
    </row>
    <row r="219" spans="1:50" x14ac:dyDescent="0.25">
      <c r="R219" s="333"/>
    </row>
    <row r="220" spans="1:50" x14ac:dyDescent="0.25">
      <c r="R220" s="333"/>
    </row>
    <row r="221" spans="1:50" x14ac:dyDescent="0.25">
      <c r="R221" s="333"/>
    </row>
    <row r="222" spans="1:50" x14ac:dyDescent="0.25">
      <c r="R222" s="333"/>
    </row>
    <row r="223" spans="1:50" x14ac:dyDescent="0.25">
      <c r="R223" s="333"/>
    </row>
    <row r="224" spans="1:50" x14ac:dyDescent="0.25">
      <c r="R224" s="333"/>
    </row>
    <row r="225" spans="18:18" x14ac:dyDescent="0.25">
      <c r="R225" s="333"/>
    </row>
    <row r="226" spans="18:18" x14ac:dyDescent="0.25">
      <c r="R226" s="333"/>
    </row>
    <row r="227" spans="18:18" x14ac:dyDescent="0.25">
      <c r="R227" s="333"/>
    </row>
    <row r="228" spans="18:18" x14ac:dyDescent="0.25">
      <c r="R228" s="333"/>
    </row>
    <row r="229" spans="18:18" x14ac:dyDescent="0.25">
      <c r="R229" s="333"/>
    </row>
    <row r="230" spans="18:18" x14ac:dyDescent="0.25">
      <c r="R230" s="333"/>
    </row>
    <row r="231" spans="18:18" x14ac:dyDescent="0.25">
      <c r="R231" s="333"/>
    </row>
    <row r="232" spans="18:18" x14ac:dyDescent="0.25">
      <c r="R232" s="333"/>
    </row>
    <row r="233" spans="18:18" x14ac:dyDescent="0.25">
      <c r="R233" s="333"/>
    </row>
    <row r="234" spans="18:18" x14ac:dyDescent="0.25">
      <c r="R234" s="333"/>
    </row>
    <row r="235" spans="18:18" x14ac:dyDescent="0.25">
      <c r="R235" s="333"/>
    </row>
    <row r="236" spans="18:18" x14ac:dyDescent="0.25">
      <c r="R236" s="333"/>
    </row>
    <row r="237" spans="18:18" x14ac:dyDescent="0.25">
      <c r="R237" s="333"/>
    </row>
    <row r="238" spans="18:18" x14ac:dyDescent="0.25">
      <c r="R238" s="333"/>
    </row>
    <row r="239" spans="18:18" x14ac:dyDescent="0.25">
      <c r="R239" s="333"/>
    </row>
    <row r="240" spans="18:18" x14ac:dyDescent="0.25">
      <c r="R240" s="333"/>
    </row>
    <row r="241" spans="18:18" x14ac:dyDescent="0.25">
      <c r="R241" s="333"/>
    </row>
    <row r="242" spans="18:18" x14ac:dyDescent="0.25">
      <c r="R242" s="333"/>
    </row>
    <row r="243" spans="18:18" x14ac:dyDescent="0.25">
      <c r="R243" s="333"/>
    </row>
    <row r="244" spans="18:18" x14ac:dyDescent="0.25">
      <c r="R244" s="333"/>
    </row>
    <row r="245" spans="18:18" x14ac:dyDescent="0.25">
      <c r="R245" s="333"/>
    </row>
    <row r="246" spans="18:18" x14ac:dyDescent="0.25">
      <c r="R246" s="333"/>
    </row>
    <row r="247" spans="18:18" x14ac:dyDescent="0.25">
      <c r="R247" s="333"/>
    </row>
    <row r="248" spans="18:18" x14ac:dyDescent="0.25">
      <c r="R248" s="333"/>
    </row>
    <row r="249" spans="18:18" x14ac:dyDescent="0.25">
      <c r="R249" s="333"/>
    </row>
    <row r="250" spans="18:18" x14ac:dyDescent="0.25">
      <c r="R250" s="333"/>
    </row>
    <row r="251" spans="18:18" x14ac:dyDescent="0.25">
      <c r="R251" s="333"/>
    </row>
    <row r="252" spans="18:18" x14ac:dyDescent="0.25">
      <c r="R252" s="333"/>
    </row>
    <row r="253" spans="18:18" x14ac:dyDescent="0.25">
      <c r="R253" s="333"/>
    </row>
    <row r="254" spans="18:18" x14ac:dyDescent="0.25">
      <c r="R254" s="333"/>
    </row>
    <row r="255" spans="18:18" x14ac:dyDescent="0.25">
      <c r="R255" s="333"/>
    </row>
    <row r="256" spans="18:18" x14ac:dyDescent="0.25">
      <c r="R256" s="333"/>
    </row>
    <row r="257" spans="18:18" x14ac:dyDescent="0.25">
      <c r="R257" s="333"/>
    </row>
    <row r="258" spans="18:18" x14ac:dyDescent="0.25">
      <c r="R258" s="333"/>
    </row>
    <row r="259" spans="18:18" x14ac:dyDescent="0.25">
      <c r="R259" s="333"/>
    </row>
    <row r="260" spans="18:18" x14ac:dyDescent="0.25">
      <c r="R260" s="333"/>
    </row>
    <row r="261" spans="18:18" x14ac:dyDescent="0.25">
      <c r="R261" s="333"/>
    </row>
    <row r="262" spans="18:18" x14ac:dyDescent="0.25">
      <c r="R262" s="333"/>
    </row>
    <row r="263" spans="18:18" x14ac:dyDescent="0.25">
      <c r="R263" s="333"/>
    </row>
    <row r="264" spans="18:18" x14ac:dyDescent="0.25">
      <c r="R264" s="333"/>
    </row>
    <row r="265" spans="18:18" x14ac:dyDescent="0.25">
      <c r="R265" s="333"/>
    </row>
    <row r="266" spans="18:18" x14ac:dyDescent="0.25">
      <c r="R266" s="333"/>
    </row>
    <row r="267" spans="18:18" x14ac:dyDescent="0.25">
      <c r="R267" s="333"/>
    </row>
    <row r="268" spans="18:18" x14ac:dyDescent="0.25">
      <c r="R268" s="333"/>
    </row>
    <row r="269" spans="18:18" x14ac:dyDescent="0.25">
      <c r="R269" s="333"/>
    </row>
    <row r="270" spans="18:18" x14ac:dyDescent="0.25">
      <c r="R270" s="333"/>
    </row>
    <row r="271" spans="18:18" x14ac:dyDescent="0.25">
      <c r="R271" s="333"/>
    </row>
    <row r="272" spans="18:18" x14ac:dyDescent="0.25">
      <c r="R272" s="333"/>
    </row>
    <row r="273" spans="18:18" x14ac:dyDescent="0.25">
      <c r="R273" s="333"/>
    </row>
    <row r="274" spans="18:18" x14ac:dyDescent="0.25">
      <c r="R274" s="333"/>
    </row>
    <row r="275" spans="18:18" x14ac:dyDescent="0.25">
      <c r="R275" s="333"/>
    </row>
    <row r="276" spans="18:18" x14ac:dyDescent="0.25">
      <c r="R276" s="333"/>
    </row>
    <row r="277" spans="18:18" x14ac:dyDescent="0.25">
      <c r="R277" s="333"/>
    </row>
    <row r="278" spans="18:18" x14ac:dyDescent="0.25">
      <c r="R278" s="333"/>
    </row>
    <row r="279" spans="18:18" x14ac:dyDescent="0.25">
      <c r="R279" s="333"/>
    </row>
    <row r="280" spans="18:18" x14ac:dyDescent="0.25">
      <c r="R280" s="333"/>
    </row>
    <row r="281" spans="18:18" x14ac:dyDescent="0.25">
      <c r="R281" s="333"/>
    </row>
    <row r="282" spans="18:18" x14ac:dyDescent="0.25">
      <c r="R282" s="333"/>
    </row>
    <row r="283" spans="18:18" x14ac:dyDescent="0.25">
      <c r="R283" s="333"/>
    </row>
    <row r="284" spans="18:18" x14ac:dyDescent="0.25">
      <c r="R284" s="333"/>
    </row>
    <row r="285" spans="18:18" x14ac:dyDescent="0.25">
      <c r="R285" s="333"/>
    </row>
    <row r="286" spans="18:18" x14ac:dyDescent="0.25">
      <c r="R286" s="333"/>
    </row>
    <row r="287" spans="18:18" x14ac:dyDescent="0.25">
      <c r="R287" s="333"/>
    </row>
    <row r="288" spans="18:18" x14ac:dyDescent="0.25">
      <c r="R288" s="333"/>
    </row>
    <row r="289" spans="18:18" x14ac:dyDescent="0.25">
      <c r="R289" s="333"/>
    </row>
    <row r="290" spans="18:18" x14ac:dyDescent="0.25">
      <c r="R290" s="333"/>
    </row>
    <row r="291" spans="18:18" x14ac:dyDescent="0.25">
      <c r="R291" s="333"/>
    </row>
    <row r="292" spans="18:18" x14ac:dyDescent="0.25">
      <c r="R292" s="333"/>
    </row>
    <row r="293" spans="18:18" x14ac:dyDescent="0.25">
      <c r="R293" s="333"/>
    </row>
    <row r="294" spans="18:18" x14ac:dyDescent="0.25">
      <c r="R294" s="333"/>
    </row>
    <row r="295" spans="18:18" x14ac:dyDescent="0.25">
      <c r="R295" s="333"/>
    </row>
    <row r="296" spans="18:18" x14ac:dyDescent="0.25">
      <c r="R296" s="333"/>
    </row>
    <row r="297" spans="18:18" x14ac:dyDescent="0.25">
      <c r="R297" s="333"/>
    </row>
    <row r="298" spans="18:18" x14ac:dyDescent="0.25">
      <c r="R298" s="333"/>
    </row>
    <row r="299" spans="18:18" x14ac:dyDescent="0.25">
      <c r="R299" s="333"/>
    </row>
    <row r="300" spans="18:18" x14ac:dyDescent="0.25">
      <c r="R300" s="333"/>
    </row>
    <row r="301" spans="18:18" x14ac:dyDescent="0.25">
      <c r="R301" s="333"/>
    </row>
    <row r="302" spans="18:18" x14ac:dyDescent="0.25">
      <c r="R302" s="333"/>
    </row>
    <row r="303" spans="18:18" x14ac:dyDescent="0.25">
      <c r="R303" s="333"/>
    </row>
    <row r="304" spans="18:18" x14ac:dyDescent="0.25">
      <c r="R304" s="333"/>
    </row>
    <row r="305" spans="18:18" x14ac:dyDescent="0.25">
      <c r="R305" s="333"/>
    </row>
    <row r="306" spans="18:18" x14ac:dyDescent="0.25">
      <c r="R306" s="333"/>
    </row>
    <row r="307" spans="18:18" x14ac:dyDescent="0.25">
      <c r="R307" s="333"/>
    </row>
    <row r="308" spans="18:18" x14ac:dyDescent="0.25">
      <c r="R308" s="333"/>
    </row>
    <row r="309" spans="18:18" x14ac:dyDescent="0.25">
      <c r="R309" s="333"/>
    </row>
    <row r="310" spans="18:18" x14ac:dyDescent="0.25">
      <c r="R310" s="333"/>
    </row>
    <row r="311" spans="18:18" x14ac:dyDescent="0.25">
      <c r="R311" s="333"/>
    </row>
    <row r="312" spans="18:18" x14ac:dyDescent="0.25">
      <c r="R312" s="333"/>
    </row>
    <row r="313" spans="18:18" x14ac:dyDescent="0.25">
      <c r="R313" s="333"/>
    </row>
    <row r="314" spans="18:18" x14ac:dyDescent="0.25">
      <c r="R314" s="333"/>
    </row>
    <row r="315" spans="18:18" x14ac:dyDescent="0.25">
      <c r="R315" s="333"/>
    </row>
    <row r="316" spans="18:18" x14ac:dyDescent="0.25">
      <c r="R316" s="333"/>
    </row>
    <row r="317" spans="18:18" x14ac:dyDescent="0.25">
      <c r="R317" s="333"/>
    </row>
    <row r="318" spans="18:18" x14ac:dyDescent="0.25">
      <c r="R318" s="333"/>
    </row>
    <row r="319" spans="18:18" x14ac:dyDescent="0.25">
      <c r="R319" s="333"/>
    </row>
    <row r="320" spans="18:18" x14ac:dyDescent="0.25">
      <c r="R320" s="333"/>
    </row>
    <row r="321" spans="18:18" x14ac:dyDescent="0.25">
      <c r="R321" s="333"/>
    </row>
    <row r="322" spans="18:18" x14ac:dyDescent="0.25">
      <c r="R322" s="333"/>
    </row>
    <row r="323" spans="18:18" x14ac:dyDescent="0.25">
      <c r="R323" s="333"/>
    </row>
    <row r="324" spans="18:18" x14ac:dyDescent="0.25">
      <c r="R324" s="333"/>
    </row>
    <row r="325" spans="18:18" x14ac:dyDescent="0.25">
      <c r="R325" s="333"/>
    </row>
    <row r="326" spans="18:18" x14ac:dyDescent="0.25">
      <c r="R326" s="333"/>
    </row>
    <row r="327" spans="18:18" x14ac:dyDescent="0.25">
      <c r="R327" s="333"/>
    </row>
    <row r="328" spans="18:18" x14ac:dyDescent="0.25">
      <c r="R328" s="333"/>
    </row>
    <row r="329" spans="18:18" x14ac:dyDescent="0.25">
      <c r="R329" s="333"/>
    </row>
    <row r="330" spans="18:18" x14ac:dyDescent="0.25">
      <c r="R330" s="333"/>
    </row>
    <row r="331" spans="18:18" x14ac:dyDescent="0.25">
      <c r="R331" s="333"/>
    </row>
    <row r="332" spans="18:18" x14ac:dyDescent="0.25">
      <c r="R332" s="333"/>
    </row>
    <row r="333" spans="18:18" x14ac:dyDescent="0.25">
      <c r="R333" s="333"/>
    </row>
    <row r="334" spans="18:18" x14ac:dyDescent="0.25">
      <c r="R334" s="333"/>
    </row>
    <row r="335" spans="18:18" x14ac:dyDescent="0.25">
      <c r="R335" s="333"/>
    </row>
    <row r="336" spans="18:18" x14ac:dyDescent="0.25">
      <c r="R336" s="333"/>
    </row>
    <row r="337" spans="18:18" x14ac:dyDescent="0.25">
      <c r="R337" s="333"/>
    </row>
    <row r="338" spans="18:18" x14ac:dyDescent="0.25">
      <c r="R338" s="333"/>
    </row>
    <row r="339" spans="18:18" x14ac:dyDescent="0.25">
      <c r="R339" s="333"/>
    </row>
    <row r="340" spans="18:18" x14ac:dyDescent="0.25">
      <c r="R340" s="333"/>
    </row>
    <row r="341" spans="18:18" x14ac:dyDescent="0.25">
      <c r="R341" s="333"/>
    </row>
    <row r="342" spans="18:18" x14ac:dyDescent="0.25">
      <c r="R342" s="333"/>
    </row>
    <row r="343" spans="18:18" x14ac:dyDescent="0.25">
      <c r="R343" s="333"/>
    </row>
    <row r="344" spans="18:18" x14ac:dyDescent="0.25">
      <c r="R344" s="333"/>
    </row>
    <row r="345" spans="18:18" x14ac:dyDescent="0.25">
      <c r="R345" s="333"/>
    </row>
    <row r="346" spans="18:18" x14ac:dyDescent="0.25">
      <c r="R346" s="333"/>
    </row>
    <row r="347" spans="18:18" x14ac:dyDescent="0.25">
      <c r="R347" s="333"/>
    </row>
    <row r="348" spans="18:18" x14ac:dyDescent="0.25">
      <c r="R348" s="333"/>
    </row>
    <row r="349" spans="18:18" x14ac:dyDescent="0.25">
      <c r="R349" s="333"/>
    </row>
    <row r="350" spans="18:18" x14ac:dyDescent="0.25">
      <c r="R350" s="333"/>
    </row>
    <row r="351" spans="18:18" x14ac:dyDescent="0.25">
      <c r="R351" s="333"/>
    </row>
    <row r="352" spans="18:18" x14ac:dyDescent="0.25">
      <c r="R352" s="333"/>
    </row>
    <row r="353" spans="18:18" x14ac:dyDescent="0.25">
      <c r="R353" s="333"/>
    </row>
    <row r="354" spans="18:18" x14ac:dyDescent="0.25">
      <c r="R354" s="333"/>
    </row>
    <row r="355" spans="18:18" x14ac:dyDescent="0.25">
      <c r="R355" s="333"/>
    </row>
    <row r="356" spans="18:18" x14ac:dyDescent="0.25">
      <c r="R356" s="333"/>
    </row>
    <row r="357" spans="18:18" x14ac:dyDescent="0.25">
      <c r="R357" s="333"/>
    </row>
    <row r="358" spans="18:18" x14ac:dyDescent="0.25">
      <c r="R358" s="333"/>
    </row>
    <row r="359" spans="18:18" x14ac:dyDescent="0.25">
      <c r="R359" s="333"/>
    </row>
    <row r="360" spans="18:18" x14ac:dyDescent="0.25">
      <c r="R360" s="333"/>
    </row>
    <row r="361" spans="18:18" x14ac:dyDescent="0.25">
      <c r="R361" s="333"/>
    </row>
    <row r="362" spans="18:18" x14ac:dyDescent="0.25">
      <c r="R362" s="333"/>
    </row>
    <row r="363" spans="18:18" x14ac:dyDescent="0.25">
      <c r="R363" s="333"/>
    </row>
    <row r="364" spans="18:18" x14ac:dyDescent="0.25">
      <c r="R364" s="333"/>
    </row>
    <row r="365" spans="18:18" x14ac:dyDescent="0.25">
      <c r="R365" s="333"/>
    </row>
    <row r="366" spans="18:18" x14ac:dyDescent="0.25">
      <c r="R366" s="333"/>
    </row>
    <row r="367" spans="18:18" x14ac:dyDescent="0.25">
      <c r="R367" s="333"/>
    </row>
    <row r="368" spans="18:18" x14ac:dyDescent="0.25">
      <c r="R368" s="333"/>
    </row>
    <row r="369" spans="18:18" x14ac:dyDescent="0.25">
      <c r="R369" s="333"/>
    </row>
    <row r="370" spans="18:18" x14ac:dyDescent="0.25">
      <c r="R370" s="333"/>
    </row>
    <row r="371" spans="18:18" x14ac:dyDescent="0.25">
      <c r="R371" s="333"/>
    </row>
    <row r="372" spans="18:18" x14ac:dyDescent="0.25">
      <c r="R372" s="333"/>
    </row>
    <row r="373" spans="18:18" x14ac:dyDescent="0.25">
      <c r="R373" s="333"/>
    </row>
    <row r="374" spans="18:18" x14ac:dyDescent="0.25">
      <c r="R374" s="333"/>
    </row>
    <row r="375" spans="18:18" x14ac:dyDescent="0.25">
      <c r="R375" s="333"/>
    </row>
    <row r="376" spans="18:18" x14ac:dyDescent="0.25">
      <c r="R376" s="333"/>
    </row>
    <row r="377" spans="18:18" x14ac:dyDescent="0.25">
      <c r="R377" s="333"/>
    </row>
    <row r="378" spans="18:18" x14ac:dyDescent="0.25">
      <c r="R378" s="333"/>
    </row>
    <row r="379" spans="18:18" x14ac:dyDescent="0.25">
      <c r="R379" s="333"/>
    </row>
    <row r="380" spans="18:18" x14ac:dyDescent="0.25">
      <c r="R380" s="333"/>
    </row>
    <row r="381" spans="18:18" x14ac:dyDescent="0.25">
      <c r="R381" s="333"/>
    </row>
    <row r="382" spans="18:18" x14ac:dyDescent="0.25">
      <c r="R382" s="333"/>
    </row>
    <row r="383" spans="18:18" x14ac:dyDescent="0.25">
      <c r="R383" s="333"/>
    </row>
    <row r="384" spans="18:18" x14ac:dyDescent="0.25">
      <c r="R384" s="333"/>
    </row>
    <row r="385" spans="18:18" x14ac:dyDescent="0.25">
      <c r="R385" s="333"/>
    </row>
    <row r="386" spans="18:18" x14ac:dyDescent="0.25">
      <c r="R386" s="333"/>
    </row>
    <row r="387" spans="18:18" x14ac:dyDescent="0.25">
      <c r="R387" s="333"/>
    </row>
    <row r="388" spans="18:18" x14ac:dyDescent="0.25">
      <c r="R388" s="333"/>
    </row>
    <row r="389" spans="18:18" x14ac:dyDescent="0.25">
      <c r="R389" s="333"/>
    </row>
    <row r="390" spans="18:18" x14ac:dyDescent="0.25">
      <c r="R390" s="333"/>
    </row>
    <row r="391" spans="18:18" x14ac:dyDescent="0.25">
      <c r="R391" s="333"/>
    </row>
    <row r="392" spans="18:18" x14ac:dyDescent="0.25">
      <c r="R392" s="333"/>
    </row>
    <row r="393" spans="18:18" x14ac:dyDescent="0.25">
      <c r="R393" s="333"/>
    </row>
    <row r="394" spans="18:18" x14ac:dyDescent="0.25">
      <c r="R394" s="333"/>
    </row>
    <row r="395" spans="18:18" x14ac:dyDescent="0.25">
      <c r="R395" s="333"/>
    </row>
    <row r="396" spans="18:18" x14ac:dyDescent="0.25">
      <c r="R396" s="333"/>
    </row>
    <row r="397" spans="18:18" x14ac:dyDescent="0.25">
      <c r="R397" s="333"/>
    </row>
    <row r="398" spans="18:18" x14ac:dyDescent="0.25">
      <c r="R398" s="333"/>
    </row>
    <row r="399" spans="18:18" x14ac:dyDescent="0.25">
      <c r="R399" s="333"/>
    </row>
    <row r="400" spans="18:18" x14ac:dyDescent="0.25">
      <c r="R400" s="333"/>
    </row>
    <row r="401" spans="18:18" x14ac:dyDescent="0.25">
      <c r="R401" s="333"/>
    </row>
    <row r="402" spans="18:18" x14ac:dyDescent="0.25">
      <c r="R402" s="333"/>
    </row>
    <row r="403" spans="18:18" x14ac:dyDescent="0.25">
      <c r="R403" s="333"/>
    </row>
    <row r="404" spans="18:18" x14ac:dyDescent="0.25">
      <c r="R404" s="333"/>
    </row>
    <row r="405" spans="18:18" x14ac:dyDescent="0.25">
      <c r="R405" s="333"/>
    </row>
    <row r="406" spans="18:18" x14ac:dyDescent="0.25">
      <c r="R406" s="333"/>
    </row>
    <row r="407" spans="18:18" x14ac:dyDescent="0.25">
      <c r="R407" s="333"/>
    </row>
    <row r="408" spans="18:18" x14ac:dyDescent="0.25">
      <c r="R408" s="333"/>
    </row>
    <row r="409" spans="18:18" x14ac:dyDescent="0.25">
      <c r="R409" s="333"/>
    </row>
    <row r="410" spans="18:18" x14ac:dyDescent="0.25">
      <c r="R410" s="333"/>
    </row>
    <row r="411" spans="18:18" x14ac:dyDescent="0.25">
      <c r="R411" s="333"/>
    </row>
    <row r="412" spans="18:18" x14ac:dyDescent="0.25">
      <c r="R412" s="333"/>
    </row>
    <row r="413" spans="18:18" x14ac:dyDescent="0.25">
      <c r="R413" s="333"/>
    </row>
    <row r="414" spans="18:18" x14ac:dyDescent="0.25">
      <c r="R414" s="333"/>
    </row>
    <row r="415" spans="18:18" x14ac:dyDescent="0.25">
      <c r="R415" s="333"/>
    </row>
    <row r="416" spans="18:18" x14ac:dyDescent="0.25">
      <c r="R416" s="333"/>
    </row>
    <row r="417" spans="18:18" x14ac:dyDescent="0.25">
      <c r="R417" s="333"/>
    </row>
    <row r="418" spans="18:18" x14ac:dyDescent="0.25">
      <c r="R418" s="333"/>
    </row>
    <row r="419" spans="18:18" x14ac:dyDescent="0.25">
      <c r="R419" s="333"/>
    </row>
    <row r="420" spans="18:18" x14ac:dyDescent="0.25">
      <c r="R420" s="333"/>
    </row>
    <row r="421" spans="18:18" x14ac:dyDescent="0.25">
      <c r="R421" s="333"/>
    </row>
    <row r="422" spans="18:18" x14ac:dyDescent="0.25">
      <c r="R422" s="333"/>
    </row>
    <row r="423" spans="18:18" x14ac:dyDescent="0.25">
      <c r="R423" s="333"/>
    </row>
    <row r="424" spans="18:18" x14ac:dyDescent="0.25">
      <c r="R424" s="333"/>
    </row>
    <row r="425" spans="18:18" x14ac:dyDescent="0.25">
      <c r="R425" s="333"/>
    </row>
    <row r="426" spans="18:18" x14ac:dyDescent="0.25">
      <c r="R426" s="333"/>
    </row>
    <row r="427" spans="18:18" x14ac:dyDescent="0.25">
      <c r="R427" s="333"/>
    </row>
    <row r="428" spans="18:18" x14ac:dyDescent="0.25">
      <c r="R428" s="333"/>
    </row>
    <row r="429" spans="18:18" x14ac:dyDescent="0.25">
      <c r="R429" s="333"/>
    </row>
    <row r="430" spans="18:18" x14ac:dyDescent="0.25">
      <c r="R430" s="333"/>
    </row>
    <row r="431" spans="18:18" x14ac:dyDescent="0.25">
      <c r="R431" s="333"/>
    </row>
    <row r="432" spans="18:18" x14ac:dyDescent="0.25">
      <c r="R432" s="333"/>
    </row>
    <row r="433" spans="18:18" x14ac:dyDescent="0.25">
      <c r="R433" s="333"/>
    </row>
    <row r="434" spans="18:18" x14ac:dyDescent="0.25">
      <c r="R434" s="333"/>
    </row>
    <row r="435" spans="18:18" x14ac:dyDescent="0.25">
      <c r="R435" s="333"/>
    </row>
    <row r="436" spans="18:18" x14ac:dyDescent="0.25">
      <c r="R436" s="333"/>
    </row>
    <row r="437" spans="18:18" x14ac:dyDescent="0.25">
      <c r="R437" s="333"/>
    </row>
    <row r="438" spans="18:18" x14ac:dyDescent="0.25">
      <c r="R438" s="333"/>
    </row>
    <row r="439" spans="18:18" x14ac:dyDescent="0.25">
      <c r="R439" s="333"/>
    </row>
    <row r="440" spans="18:18" x14ac:dyDescent="0.25">
      <c r="R440" s="333"/>
    </row>
    <row r="441" spans="18:18" x14ac:dyDescent="0.25">
      <c r="R441" s="333"/>
    </row>
    <row r="442" spans="18:18" x14ac:dyDescent="0.25">
      <c r="R442" s="333"/>
    </row>
    <row r="443" spans="18:18" x14ac:dyDescent="0.25">
      <c r="R443" s="333"/>
    </row>
    <row r="444" spans="18:18" x14ac:dyDescent="0.25">
      <c r="R444" s="333"/>
    </row>
    <row r="445" spans="18:18" x14ac:dyDescent="0.25">
      <c r="R445" s="333"/>
    </row>
    <row r="446" spans="18:18" x14ac:dyDescent="0.25">
      <c r="R446" s="333"/>
    </row>
    <row r="447" spans="18:18" x14ac:dyDescent="0.25">
      <c r="R447" s="333"/>
    </row>
    <row r="448" spans="18:18" x14ac:dyDescent="0.25">
      <c r="R448" s="333"/>
    </row>
    <row r="449" spans="18:18" x14ac:dyDescent="0.25">
      <c r="R449" s="333"/>
    </row>
    <row r="450" spans="18:18" x14ac:dyDescent="0.25">
      <c r="R450" s="333"/>
    </row>
    <row r="451" spans="18:18" x14ac:dyDescent="0.25">
      <c r="R451" s="333"/>
    </row>
    <row r="452" spans="18:18" x14ac:dyDescent="0.25">
      <c r="R452" s="333"/>
    </row>
    <row r="453" spans="18:18" x14ac:dyDescent="0.25">
      <c r="R453" s="333"/>
    </row>
    <row r="454" spans="18:18" x14ac:dyDescent="0.25">
      <c r="R454" s="333"/>
    </row>
    <row r="455" spans="18:18" x14ac:dyDescent="0.25">
      <c r="R455" s="333"/>
    </row>
    <row r="456" spans="18:18" x14ac:dyDescent="0.25">
      <c r="R456" s="333"/>
    </row>
    <row r="457" spans="18:18" x14ac:dyDescent="0.25">
      <c r="R457" s="333"/>
    </row>
    <row r="458" spans="18:18" x14ac:dyDescent="0.25">
      <c r="R458" s="333"/>
    </row>
    <row r="459" spans="18:18" x14ac:dyDescent="0.25">
      <c r="R459" s="333"/>
    </row>
    <row r="460" spans="18:18" x14ac:dyDescent="0.25">
      <c r="R460" s="333"/>
    </row>
    <row r="461" spans="18:18" x14ac:dyDescent="0.25">
      <c r="R461" s="333"/>
    </row>
    <row r="462" spans="18:18" x14ac:dyDescent="0.25">
      <c r="R462" s="333"/>
    </row>
    <row r="463" spans="18:18" x14ac:dyDescent="0.25">
      <c r="R463" s="333"/>
    </row>
    <row r="464" spans="18:18" x14ac:dyDescent="0.25">
      <c r="R464" s="333"/>
    </row>
    <row r="465" spans="18:18" x14ac:dyDescent="0.25">
      <c r="R465" s="333"/>
    </row>
    <row r="466" spans="18:18" x14ac:dyDescent="0.25">
      <c r="R466" s="333"/>
    </row>
    <row r="467" spans="18:18" x14ac:dyDescent="0.25">
      <c r="R467" s="333"/>
    </row>
    <row r="468" spans="18:18" x14ac:dyDescent="0.25">
      <c r="R468" s="333"/>
    </row>
    <row r="469" spans="18:18" x14ac:dyDescent="0.25">
      <c r="R469" s="333"/>
    </row>
    <row r="470" spans="18:18" x14ac:dyDescent="0.25">
      <c r="R470" s="333"/>
    </row>
    <row r="471" spans="18:18" x14ac:dyDescent="0.25">
      <c r="R471" s="333"/>
    </row>
    <row r="472" spans="18:18" x14ac:dyDescent="0.25">
      <c r="R472" s="333"/>
    </row>
    <row r="473" spans="18:18" x14ac:dyDescent="0.25">
      <c r="R473" s="333"/>
    </row>
    <row r="474" spans="18:18" x14ac:dyDescent="0.25">
      <c r="R474" s="333"/>
    </row>
    <row r="475" spans="18:18" x14ac:dyDescent="0.25">
      <c r="R475" s="333"/>
    </row>
    <row r="476" spans="18:18" x14ac:dyDescent="0.25">
      <c r="R476" s="333"/>
    </row>
    <row r="477" spans="18:18" x14ac:dyDescent="0.25">
      <c r="R477" s="333"/>
    </row>
    <row r="478" spans="18:18" x14ac:dyDescent="0.25">
      <c r="R478" s="333"/>
    </row>
    <row r="479" spans="18:18" x14ac:dyDescent="0.25">
      <c r="R479" s="333"/>
    </row>
    <row r="480" spans="18:18" x14ac:dyDescent="0.25">
      <c r="R480" s="333"/>
    </row>
    <row r="481" spans="18:18" x14ac:dyDescent="0.25">
      <c r="R481" s="333"/>
    </row>
    <row r="482" spans="18:18" x14ac:dyDescent="0.25">
      <c r="R482" s="333"/>
    </row>
    <row r="483" spans="18:18" x14ac:dyDescent="0.25">
      <c r="R483" s="333"/>
    </row>
    <row r="484" spans="18:18" x14ac:dyDescent="0.25">
      <c r="R484" s="333"/>
    </row>
    <row r="485" spans="18:18" x14ac:dyDescent="0.25">
      <c r="R485" s="333"/>
    </row>
    <row r="486" spans="18:18" x14ac:dyDescent="0.25">
      <c r="R486" s="333"/>
    </row>
    <row r="487" spans="18:18" x14ac:dyDescent="0.25">
      <c r="R487" s="333"/>
    </row>
    <row r="488" spans="18:18" x14ac:dyDescent="0.25">
      <c r="R488" s="333"/>
    </row>
    <row r="489" spans="18:18" x14ac:dyDescent="0.25">
      <c r="R489" s="333"/>
    </row>
    <row r="490" spans="18:18" x14ac:dyDescent="0.25">
      <c r="R490" s="333"/>
    </row>
    <row r="491" spans="18:18" x14ac:dyDescent="0.25">
      <c r="R491" s="333"/>
    </row>
    <row r="492" spans="18:18" x14ac:dyDescent="0.25">
      <c r="R492" s="333"/>
    </row>
    <row r="493" spans="18:18" x14ac:dyDescent="0.25">
      <c r="R493" s="333"/>
    </row>
    <row r="494" spans="18:18" x14ac:dyDescent="0.25">
      <c r="R494" s="333"/>
    </row>
    <row r="495" spans="18:18" x14ac:dyDescent="0.25">
      <c r="R495" s="333"/>
    </row>
    <row r="496" spans="18:18" x14ac:dyDescent="0.25">
      <c r="R496" s="333"/>
    </row>
    <row r="497" spans="18:18" x14ac:dyDescent="0.25">
      <c r="R497" s="333"/>
    </row>
    <row r="498" spans="18:18" x14ac:dyDescent="0.25">
      <c r="R498" s="333"/>
    </row>
    <row r="499" spans="18:18" x14ac:dyDescent="0.25">
      <c r="R499" s="333"/>
    </row>
    <row r="500" spans="18:18" x14ac:dyDescent="0.25">
      <c r="R500" s="333"/>
    </row>
    <row r="501" spans="18:18" x14ac:dyDescent="0.25">
      <c r="R501" s="333"/>
    </row>
    <row r="502" spans="18:18" x14ac:dyDescent="0.25">
      <c r="R502" s="333"/>
    </row>
    <row r="503" spans="18:18" x14ac:dyDescent="0.25">
      <c r="R503" s="333"/>
    </row>
    <row r="504" spans="18:18" x14ac:dyDescent="0.25">
      <c r="R504" s="333"/>
    </row>
    <row r="505" spans="18:18" x14ac:dyDescent="0.25">
      <c r="R505" s="333"/>
    </row>
    <row r="506" spans="18:18" x14ac:dyDescent="0.25">
      <c r="R506" s="333"/>
    </row>
    <row r="507" spans="18:18" x14ac:dyDescent="0.25">
      <c r="R507" s="333"/>
    </row>
    <row r="508" spans="18:18" x14ac:dyDescent="0.25">
      <c r="R508" s="333"/>
    </row>
    <row r="509" spans="18:18" x14ac:dyDescent="0.25">
      <c r="R509" s="333"/>
    </row>
    <row r="510" spans="18:18" x14ac:dyDescent="0.25">
      <c r="R510" s="333"/>
    </row>
    <row r="511" spans="18:18" x14ac:dyDescent="0.25">
      <c r="R511" s="333"/>
    </row>
    <row r="512" spans="18:18" x14ac:dyDescent="0.25">
      <c r="R512" s="333"/>
    </row>
    <row r="513" spans="18:18" x14ac:dyDescent="0.25">
      <c r="R513" s="333"/>
    </row>
    <row r="514" spans="18:18" x14ac:dyDescent="0.25">
      <c r="R514" s="333"/>
    </row>
    <row r="515" spans="18:18" x14ac:dyDescent="0.25">
      <c r="R515" s="333"/>
    </row>
    <row r="516" spans="18:18" x14ac:dyDescent="0.25">
      <c r="R516" s="333"/>
    </row>
    <row r="517" spans="18:18" x14ac:dyDescent="0.25">
      <c r="R517" s="333"/>
    </row>
    <row r="518" spans="18:18" x14ac:dyDescent="0.25">
      <c r="R518" s="333"/>
    </row>
    <row r="519" spans="18:18" x14ac:dyDescent="0.25">
      <c r="R519" s="333"/>
    </row>
    <row r="520" spans="18:18" x14ac:dyDescent="0.25">
      <c r="R520" s="333"/>
    </row>
    <row r="521" spans="18:18" x14ac:dyDescent="0.25">
      <c r="R521" s="333"/>
    </row>
    <row r="522" spans="18:18" x14ac:dyDescent="0.25">
      <c r="R522" s="333"/>
    </row>
    <row r="523" spans="18:18" x14ac:dyDescent="0.25">
      <c r="R523" s="333"/>
    </row>
    <row r="524" spans="18:18" x14ac:dyDescent="0.25">
      <c r="R524" s="333"/>
    </row>
    <row r="525" spans="18:18" x14ac:dyDescent="0.25">
      <c r="R525" s="333"/>
    </row>
    <row r="526" spans="18:18" x14ac:dyDescent="0.25">
      <c r="R526" s="333"/>
    </row>
    <row r="527" spans="18:18" x14ac:dyDescent="0.25">
      <c r="R527" s="333"/>
    </row>
    <row r="528" spans="18:18" x14ac:dyDescent="0.25">
      <c r="R528" s="333"/>
    </row>
    <row r="529" spans="18:18" x14ac:dyDescent="0.25">
      <c r="R529" s="333"/>
    </row>
    <row r="530" spans="18:18" x14ac:dyDescent="0.25">
      <c r="R530" s="333"/>
    </row>
    <row r="531" spans="18:18" x14ac:dyDescent="0.25">
      <c r="R531" s="333"/>
    </row>
    <row r="532" spans="18:18" x14ac:dyDescent="0.25">
      <c r="R532" s="333"/>
    </row>
    <row r="533" spans="18:18" x14ac:dyDescent="0.25">
      <c r="R533" s="333"/>
    </row>
    <row r="534" spans="18:18" x14ac:dyDescent="0.25">
      <c r="R534" s="333"/>
    </row>
    <row r="535" spans="18:18" x14ac:dyDescent="0.25">
      <c r="R535" s="333"/>
    </row>
    <row r="536" spans="18:18" x14ac:dyDescent="0.25">
      <c r="R536" s="333"/>
    </row>
    <row r="537" spans="18:18" x14ac:dyDescent="0.25">
      <c r="R537" s="333"/>
    </row>
    <row r="538" spans="18:18" x14ac:dyDescent="0.25">
      <c r="R538" s="333"/>
    </row>
    <row r="539" spans="18:18" x14ac:dyDescent="0.25">
      <c r="R539" s="333"/>
    </row>
    <row r="540" spans="18:18" x14ac:dyDescent="0.25">
      <c r="R540" s="333"/>
    </row>
    <row r="541" spans="18:18" x14ac:dyDescent="0.25">
      <c r="R541" s="333"/>
    </row>
    <row r="542" spans="18:18" x14ac:dyDescent="0.25">
      <c r="R542" s="333"/>
    </row>
    <row r="543" spans="18:18" x14ac:dyDescent="0.25">
      <c r="R543" s="333"/>
    </row>
    <row r="544" spans="18:18" x14ac:dyDescent="0.25">
      <c r="R544" s="333"/>
    </row>
    <row r="545" spans="18:18" x14ac:dyDescent="0.25">
      <c r="R545" s="333"/>
    </row>
    <row r="546" spans="18:18" x14ac:dyDescent="0.25">
      <c r="R546" s="333"/>
    </row>
    <row r="547" spans="18:18" x14ac:dyDescent="0.25">
      <c r="R547" s="333"/>
    </row>
    <row r="548" spans="18:18" x14ac:dyDescent="0.25">
      <c r="R548" s="333"/>
    </row>
    <row r="549" spans="18:18" x14ac:dyDescent="0.25">
      <c r="R549" s="333"/>
    </row>
    <row r="550" spans="18:18" x14ac:dyDescent="0.25">
      <c r="R550" s="333"/>
    </row>
    <row r="551" spans="18:18" x14ac:dyDescent="0.25">
      <c r="R551" s="333"/>
    </row>
    <row r="552" spans="18:18" x14ac:dyDescent="0.25">
      <c r="R552" s="333"/>
    </row>
    <row r="553" spans="18:18" x14ac:dyDescent="0.25">
      <c r="R553" s="333"/>
    </row>
    <row r="554" spans="18:18" x14ac:dyDescent="0.25">
      <c r="R554" s="333"/>
    </row>
    <row r="555" spans="18:18" x14ac:dyDescent="0.25">
      <c r="R555" s="333"/>
    </row>
    <row r="556" spans="18:18" x14ac:dyDescent="0.25">
      <c r="R556" s="333"/>
    </row>
    <row r="557" spans="18:18" x14ac:dyDescent="0.25">
      <c r="R557" s="333"/>
    </row>
    <row r="558" spans="18:18" x14ac:dyDescent="0.25">
      <c r="R558" s="333"/>
    </row>
    <row r="559" spans="18:18" x14ac:dyDescent="0.25">
      <c r="R559" s="333"/>
    </row>
    <row r="560" spans="18:18" x14ac:dyDescent="0.25">
      <c r="R560" s="333"/>
    </row>
    <row r="561" spans="18:18" x14ac:dyDescent="0.25">
      <c r="R561" s="333"/>
    </row>
    <row r="562" spans="18:18" x14ac:dyDescent="0.25">
      <c r="R562" s="333"/>
    </row>
    <row r="563" spans="18:18" x14ac:dyDescent="0.25">
      <c r="R563" s="333"/>
    </row>
    <row r="564" spans="18:18" x14ac:dyDescent="0.25">
      <c r="R564" s="333"/>
    </row>
    <row r="565" spans="18:18" x14ac:dyDescent="0.25">
      <c r="R565" s="333"/>
    </row>
    <row r="566" spans="18:18" x14ac:dyDescent="0.25">
      <c r="R566" s="333"/>
    </row>
    <row r="567" spans="18:18" x14ac:dyDescent="0.25">
      <c r="R567" s="333"/>
    </row>
    <row r="568" spans="18:18" x14ac:dyDescent="0.25">
      <c r="R568" s="333"/>
    </row>
    <row r="569" spans="18:18" x14ac:dyDescent="0.25">
      <c r="R569" s="333"/>
    </row>
    <row r="570" spans="18:18" x14ac:dyDescent="0.25">
      <c r="R570" s="333"/>
    </row>
    <row r="571" spans="18:18" x14ac:dyDescent="0.25">
      <c r="R571" s="333"/>
    </row>
    <row r="572" spans="18:18" x14ac:dyDescent="0.25">
      <c r="R572" s="333"/>
    </row>
    <row r="573" spans="18:18" x14ac:dyDescent="0.25">
      <c r="R573" s="333"/>
    </row>
    <row r="574" spans="18:18" x14ac:dyDescent="0.25">
      <c r="R574" s="333"/>
    </row>
    <row r="575" spans="18:18" x14ac:dyDescent="0.25">
      <c r="R575" s="333"/>
    </row>
    <row r="576" spans="18:18" x14ac:dyDescent="0.25">
      <c r="R576" s="333"/>
    </row>
    <row r="577" spans="18:18" x14ac:dyDescent="0.25">
      <c r="R577" s="333"/>
    </row>
    <row r="578" spans="18:18" x14ac:dyDescent="0.25">
      <c r="R578" s="333"/>
    </row>
    <row r="579" spans="18:18" x14ac:dyDescent="0.25">
      <c r="R579" s="333"/>
    </row>
    <row r="580" spans="18:18" x14ac:dyDescent="0.25">
      <c r="R580" s="333"/>
    </row>
    <row r="581" spans="18:18" x14ac:dyDescent="0.25">
      <c r="R581" s="333"/>
    </row>
    <row r="582" spans="18:18" x14ac:dyDescent="0.25">
      <c r="R582" s="333"/>
    </row>
    <row r="583" spans="18:18" x14ac:dyDescent="0.25">
      <c r="R583" s="333"/>
    </row>
    <row r="584" spans="18:18" x14ac:dyDescent="0.25">
      <c r="R584" s="333"/>
    </row>
    <row r="585" spans="18:18" x14ac:dyDescent="0.25">
      <c r="R585" s="333"/>
    </row>
    <row r="586" spans="18:18" x14ac:dyDescent="0.25">
      <c r="R586" s="333"/>
    </row>
    <row r="587" spans="18:18" x14ac:dyDescent="0.25">
      <c r="R587" s="333"/>
    </row>
    <row r="588" spans="18:18" x14ac:dyDescent="0.25">
      <c r="R588" s="333"/>
    </row>
    <row r="589" spans="18:18" x14ac:dyDescent="0.25">
      <c r="R589" s="333"/>
    </row>
    <row r="590" spans="18:18" x14ac:dyDescent="0.25">
      <c r="R590" s="333"/>
    </row>
    <row r="591" spans="18:18" x14ac:dyDescent="0.25">
      <c r="R591" s="333"/>
    </row>
    <row r="592" spans="18:18" x14ac:dyDescent="0.25">
      <c r="R592" s="333"/>
    </row>
    <row r="593" spans="18:18" x14ac:dyDescent="0.25">
      <c r="R593" s="333"/>
    </row>
    <row r="594" spans="18:18" x14ac:dyDescent="0.25">
      <c r="R594" s="333"/>
    </row>
    <row r="595" spans="18:18" x14ac:dyDescent="0.25">
      <c r="R595" s="333"/>
    </row>
    <row r="596" spans="18:18" x14ac:dyDescent="0.25">
      <c r="R596" s="333"/>
    </row>
    <row r="597" spans="18:18" x14ac:dyDescent="0.25">
      <c r="R597" s="333"/>
    </row>
    <row r="598" spans="18:18" x14ac:dyDescent="0.25">
      <c r="R598" s="333"/>
    </row>
    <row r="599" spans="18:18" x14ac:dyDescent="0.25">
      <c r="R599" s="333"/>
    </row>
    <row r="600" spans="18:18" x14ac:dyDescent="0.25">
      <c r="R600" s="333"/>
    </row>
    <row r="601" spans="18:18" x14ac:dyDescent="0.25">
      <c r="R601" s="333"/>
    </row>
    <row r="602" spans="18:18" x14ac:dyDescent="0.25">
      <c r="R602" s="333"/>
    </row>
    <row r="603" spans="18:18" x14ac:dyDescent="0.25">
      <c r="R603" s="333"/>
    </row>
    <row r="604" spans="18:18" x14ac:dyDescent="0.25">
      <c r="R604" s="333"/>
    </row>
    <row r="605" spans="18:18" x14ac:dyDescent="0.25">
      <c r="R605" s="333"/>
    </row>
    <row r="606" spans="18:18" x14ac:dyDescent="0.25">
      <c r="R606" s="333"/>
    </row>
    <row r="607" spans="18:18" x14ac:dyDescent="0.25">
      <c r="R607" s="333"/>
    </row>
    <row r="608" spans="18:18" x14ac:dyDescent="0.25">
      <c r="R608" s="333"/>
    </row>
    <row r="609" spans="18:18" x14ac:dyDescent="0.25">
      <c r="R609" s="333"/>
    </row>
    <row r="610" spans="18:18" x14ac:dyDescent="0.25">
      <c r="R610" s="333"/>
    </row>
    <row r="611" spans="18:18" x14ac:dyDescent="0.25">
      <c r="R611" s="333"/>
    </row>
    <row r="612" spans="18:18" x14ac:dyDescent="0.25">
      <c r="R612" s="333"/>
    </row>
    <row r="613" spans="18:18" x14ac:dyDescent="0.25">
      <c r="R613" s="333"/>
    </row>
    <row r="614" spans="18:18" x14ac:dyDescent="0.25">
      <c r="R614" s="333"/>
    </row>
    <row r="615" spans="18:18" x14ac:dyDescent="0.25">
      <c r="R615" s="333"/>
    </row>
    <row r="616" spans="18:18" x14ac:dyDescent="0.25">
      <c r="R616" s="333"/>
    </row>
    <row r="617" spans="18:18" x14ac:dyDescent="0.25">
      <c r="R617" s="333"/>
    </row>
    <row r="618" spans="18:18" x14ac:dyDescent="0.25">
      <c r="R618" s="333"/>
    </row>
    <row r="619" spans="18:18" x14ac:dyDescent="0.25">
      <c r="R619" s="333"/>
    </row>
    <row r="620" spans="18:18" x14ac:dyDescent="0.25">
      <c r="R620" s="333"/>
    </row>
    <row r="621" spans="18:18" x14ac:dyDescent="0.25">
      <c r="R621" s="333"/>
    </row>
    <row r="622" spans="18:18" x14ac:dyDescent="0.25">
      <c r="R622" s="333"/>
    </row>
    <row r="623" spans="18:18" x14ac:dyDescent="0.25">
      <c r="R623" s="333"/>
    </row>
    <row r="624" spans="18:18" x14ac:dyDescent="0.25">
      <c r="R624" s="333"/>
    </row>
    <row r="625" spans="18:18" x14ac:dyDescent="0.25">
      <c r="R625" s="333"/>
    </row>
    <row r="626" spans="18:18" x14ac:dyDescent="0.25">
      <c r="R626" s="333"/>
    </row>
    <row r="627" spans="18:18" x14ac:dyDescent="0.25">
      <c r="R627" s="333"/>
    </row>
    <row r="628" spans="18:18" x14ac:dyDescent="0.25">
      <c r="R628" s="333"/>
    </row>
    <row r="629" spans="18:18" x14ac:dyDescent="0.25">
      <c r="R629" s="333"/>
    </row>
    <row r="630" spans="18:18" x14ac:dyDescent="0.25">
      <c r="R630" s="333"/>
    </row>
    <row r="631" spans="18:18" x14ac:dyDescent="0.25">
      <c r="R631" s="333"/>
    </row>
    <row r="632" spans="18:18" x14ac:dyDescent="0.25">
      <c r="R632" s="333"/>
    </row>
    <row r="633" spans="18:18" x14ac:dyDescent="0.25">
      <c r="R633" s="333"/>
    </row>
    <row r="634" spans="18:18" x14ac:dyDescent="0.25">
      <c r="R634" s="333"/>
    </row>
    <row r="635" spans="18:18" x14ac:dyDescent="0.25">
      <c r="R635" s="333"/>
    </row>
    <row r="636" spans="18:18" x14ac:dyDescent="0.25">
      <c r="R636" s="333"/>
    </row>
    <row r="637" spans="18:18" x14ac:dyDescent="0.25">
      <c r="R637" s="333"/>
    </row>
    <row r="638" spans="18:18" x14ac:dyDescent="0.25">
      <c r="R638" s="333"/>
    </row>
    <row r="639" spans="18:18" x14ac:dyDescent="0.25">
      <c r="R639" s="333"/>
    </row>
    <row r="640" spans="18:18" x14ac:dyDescent="0.25">
      <c r="R640" s="333"/>
    </row>
    <row r="641" spans="18:18" x14ac:dyDescent="0.25">
      <c r="R641" s="333"/>
    </row>
    <row r="642" spans="18:18" x14ac:dyDescent="0.25">
      <c r="R642" s="333"/>
    </row>
    <row r="643" spans="18:18" x14ac:dyDescent="0.25">
      <c r="R643" s="333"/>
    </row>
    <row r="644" spans="18:18" x14ac:dyDescent="0.25">
      <c r="R644" s="333"/>
    </row>
    <row r="645" spans="18:18" x14ac:dyDescent="0.25">
      <c r="R645" s="333"/>
    </row>
    <row r="646" spans="18:18" x14ac:dyDescent="0.25">
      <c r="R646" s="333"/>
    </row>
    <row r="647" spans="18:18" x14ac:dyDescent="0.25">
      <c r="R647" s="333"/>
    </row>
    <row r="648" spans="18:18" x14ac:dyDescent="0.25">
      <c r="R648" s="333"/>
    </row>
    <row r="649" spans="18:18" x14ac:dyDescent="0.25">
      <c r="R649" s="333"/>
    </row>
    <row r="650" spans="18:18" x14ac:dyDescent="0.25">
      <c r="R650" s="333"/>
    </row>
    <row r="651" spans="18:18" x14ac:dyDescent="0.25">
      <c r="R651" s="333"/>
    </row>
    <row r="652" spans="18:18" x14ac:dyDescent="0.25">
      <c r="R652" s="333"/>
    </row>
    <row r="653" spans="18:18" x14ac:dyDescent="0.25">
      <c r="R653" s="333"/>
    </row>
    <row r="654" spans="18:18" x14ac:dyDescent="0.25">
      <c r="R654" s="333"/>
    </row>
    <row r="655" spans="18:18" x14ac:dyDescent="0.25">
      <c r="R655" s="333"/>
    </row>
    <row r="656" spans="18:18" x14ac:dyDescent="0.25">
      <c r="R656" s="333"/>
    </row>
    <row r="657" spans="18:18" x14ac:dyDescent="0.25">
      <c r="R657" s="333"/>
    </row>
    <row r="658" spans="18:18" x14ac:dyDescent="0.25">
      <c r="R658" s="333"/>
    </row>
    <row r="659" spans="18:18" x14ac:dyDescent="0.25">
      <c r="R659" s="333"/>
    </row>
    <row r="660" spans="18:18" x14ac:dyDescent="0.25">
      <c r="R660" s="333"/>
    </row>
    <row r="661" spans="18:18" x14ac:dyDescent="0.25">
      <c r="R661" s="333"/>
    </row>
    <row r="662" spans="18:18" x14ac:dyDescent="0.25">
      <c r="R662" s="333"/>
    </row>
    <row r="663" spans="18:18" x14ac:dyDescent="0.25">
      <c r="R663" s="333"/>
    </row>
    <row r="664" spans="18:18" x14ac:dyDescent="0.25">
      <c r="R664" s="333"/>
    </row>
    <row r="665" spans="18:18" x14ac:dyDescent="0.25">
      <c r="R665" s="333"/>
    </row>
    <row r="666" spans="18:18" x14ac:dyDescent="0.25">
      <c r="R666" s="333"/>
    </row>
    <row r="667" spans="18:18" x14ac:dyDescent="0.25">
      <c r="R667" s="333"/>
    </row>
    <row r="668" spans="18:18" x14ac:dyDescent="0.25">
      <c r="R668" s="333"/>
    </row>
    <row r="669" spans="18:18" x14ac:dyDescent="0.25">
      <c r="R669" s="333"/>
    </row>
    <row r="670" spans="18:18" x14ac:dyDescent="0.25">
      <c r="R670" s="333"/>
    </row>
    <row r="671" spans="18:18" x14ac:dyDescent="0.25">
      <c r="R671" s="333"/>
    </row>
    <row r="672" spans="18:18" x14ac:dyDescent="0.25">
      <c r="R672" s="333"/>
    </row>
    <row r="673" spans="18:18" x14ac:dyDescent="0.25">
      <c r="R673" s="333"/>
    </row>
    <row r="674" spans="18:18" x14ac:dyDescent="0.25">
      <c r="R674" s="333"/>
    </row>
    <row r="675" spans="18:18" x14ac:dyDescent="0.25">
      <c r="R675" s="333"/>
    </row>
    <row r="676" spans="18:18" x14ac:dyDescent="0.25">
      <c r="R676" s="333"/>
    </row>
    <row r="677" spans="18:18" x14ac:dyDescent="0.25">
      <c r="R677" s="333"/>
    </row>
    <row r="678" spans="18:18" x14ac:dyDescent="0.25">
      <c r="R678" s="333"/>
    </row>
    <row r="679" spans="18:18" x14ac:dyDescent="0.25">
      <c r="R679" s="333"/>
    </row>
    <row r="680" spans="18:18" x14ac:dyDescent="0.25">
      <c r="R680" s="333"/>
    </row>
    <row r="681" spans="18:18" x14ac:dyDescent="0.25">
      <c r="R681" s="333"/>
    </row>
    <row r="682" spans="18:18" x14ac:dyDescent="0.25">
      <c r="R682" s="333"/>
    </row>
    <row r="683" spans="18:18" x14ac:dyDescent="0.25">
      <c r="R683" s="333"/>
    </row>
    <row r="684" spans="18:18" x14ac:dyDescent="0.25">
      <c r="R684" s="333"/>
    </row>
    <row r="685" spans="18:18" x14ac:dyDescent="0.25">
      <c r="R685" s="333"/>
    </row>
    <row r="686" spans="18:18" x14ac:dyDescent="0.25">
      <c r="R686" s="333"/>
    </row>
    <row r="687" spans="18:18" x14ac:dyDescent="0.25">
      <c r="R687" s="333"/>
    </row>
    <row r="688" spans="18:18" x14ac:dyDescent="0.25">
      <c r="R688" s="333"/>
    </row>
    <row r="689" spans="18:18" x14ac:dyDescent="0.25">
      <c r="R689" s="333"/>
    </row>
    <row r="690" spans="18:18" x14ac:dyDescent="0.25">
      <c r="R690" s="333"/>
    </row>
    <row r="691" spans="18:18" x14ac:dyDescent="0.25">
      <c r="R691" s="333"/>
    </row>
    <row r="692" spans="18:18" x14ac:dyDescent="0.25">
      <c r="R692" s="333"/>
    </row>
    <row r="693" spans="18:18" x14ac:dyDescent="0.25">
      <c r="R693" s="333"/>
    </row>
    <row r="694" spans="18:18" x14ac:dyDescent="0.25">
      <c r="R694" s="333"/>
    </row>
    <row r="695" spans="18:18" x14ac:dyDescent="0.25">
      <c r="R695" s="333"/>
    </row>
    <row r="696" spans="18:18" x14ac:dyDescent="0.25">
      <c r="R696" s="333"/>
    </row>
    <row r="697" spans="18:18" x14ac:dyDescent="0.25">
      <c r="R697" s="333"/>
    </row>
    <row r="698" spans="18:18" x14ac:dyDescent="0.25">
      <c r="R698" s="333"/>
    </row>
    <row r="699" spans="18:18" x14ac:dyDescent="0.25">
      <c r="R699" s="333"/>
    </row>
    <row r="700" spans="18:18" x14ac:dyDescent="0.25">
      <c r="R700" s="333"/>
    </row>
    <row r="701" spans="18:18" x14ac:dyDescent="0.25">
      <c r="R701" s="333"/>
    </row>
    <row r="702" spans="18:18" x14ac:dyDescent="0.25">
      <c r="R702" s="333"/>
    </row>
    <row r="703" spans="18:18" x14ac:dyDescent="0.25">
      <c r="R703" s="333"/>
    </row>
    <row r="704" spans="18:18" x14ac:dyDescent="0.25">
      <c r="R704" s="333"/>
    </row>
    <row r="705" spans="18:18" x14ac:dyDescent="0.25">
      <c r="R705" s="333"/>
    </row>
    <row r="706" spans="18:18" x14ac:dyDescent="0.25">
      <c r="R706" s="333"/>
    </row>
    <row r="707" spans="18:18" x14ac:dyDescent="0.25">
      <c r="R707" s="333"/>
    </row>
    <row r="708" spans="18:18" x14ac:dyDescent="0.25">
      <c r="R708" s="333"/>
    </row>
    <row r="709" spans="18:18" x14ac:dyDescent="0.25">
      <c r="R709" s="333"/>
    </row>
    <row r="710" spans="18:18" x14ac:dyDescent="0.25">
      <c r="R710" s="333"/>
    </row>
    <row r="711" spans="18:18" x14ac:dyDescent="0.25">
      <c r="R711" s="333"/>
    </row>
    <row r="712" spans="18:18" x14ac:dyDescent="0.25">
      <c r="R712" s="333"/>
    </row>
    <row r="713" spans="18:18" x14ac:dyDescent="0.25">
      <c r="R713" s="333"/>
    </row>
    <row r="714" spans="18:18" x14ac:dyDescent="0.25">
      <c r="R714" s="333"/>
    </row>
    <row r="715" spans="18:18" x14ac:dyDescent="0.25">
      <c r="R715" s="333"/>
    </row>
    <row r="716" spans="18:18" x14ac:dyDescent="0.25">
      <c r="R716" s="333"/>
    </row>
    <row r="717" spans="18:18" x14ac:dyDescent="0.25">
      <c r="R717" s="333"/>
    </row>
    <row r="718" spans="18:18" x14ac:dyDescent="0.25">
      <c r="R718" s="333"/>
    </row>
    <row r="719" spans="18:18" x14ac:dyDescent="0.25">
      <c r="R719" s="333"/>
    </row>
    <row r="720" spans="18:18" x14ac:dyDescent="0.25">
      <c r="R720" s="333"/>
    </row>
    <row r="721" spans="18:18" x14ac:dyDescent="0.25">
      <c r="R721" s="333"/>
    </row>
    <row r="722" spans="18:18" x14ac:dyDescent="0.25">
      <c r="R722" s="333"/>
    </row>
    <row r="723" spans="18:18" x14ac:dyDescent="0.25">
      <c r="R723" s="333"/>
    </row>
    <row r="724" spans="18:18" x14ac:dyDescent="0.25">
      <c r="R724" s="333"/>
    </row>
    <row r="725" spans="18:18" x14ac:dyDescent="0.25">
      <c r="R725" s="333"/>
    </row>
    <row r="726" spans="18:18" x14ac:dyDescent="0.25">
      <c r="R726" s="333"/>
    </row>
    <row r="727" spans="18:18" x14ac:dyDescent="0.25">
      <c r="R727" s="333"/>
    </row>
    <row r="728" spans="18:18" x14ac:dyDescent="0.25">
      <c r="R728" s="333"/>
    </row>
    <row r="729" spans="18:18" x14ac:dyDescent="0.25">
      <c r="R729" s="333"/>
    </row>
    <row r="730" spans="18:18" x14ac:dyDescent="0.25">
      <c r="R730" s="333"/>
    </row>
    <row r="731" spans="18:18" x14ac:dyDescent="0.25">
      <c r="R731" s="333"/>
    </row>
    <row r="732" spans="18:18" x14ac:dyDescent="0.25">
      <c r="R732" s="333"/>
    </row>
    <row r="733" spans="18:18" x14ac:dyDescent="0.25">
      <c r="R733" s="333"/>
    </row>
    <row r="734" spans="18:18" x14ac:dyDescent="0.25">
      <c r="R734" s="333"/>
    </row>
    <row r="735" spans="18:18" x14ac:dyDescent="0.25">
      <c r="R735" s="333"/>
    </row>
    <row r="736" spans="18:18" x14ac:dyDescent="0.25">
      <c r="R736" s="333"/>
    </row>
    <row r="737" spans="18:18" x14ac:dyDescent="0.25">
      <c r="R737" s="333"/>
    </row>
    <row r="738" spans="18:18" x14ac:dyDescent="0.25">
      <c r="R738" s="333"/>
    </row>
    <row r="739" spans="18:18" x14ac:dyDescent="0.25">
      <c r="R739" s="333"/>
    </row>
    <row r="740" spans="18:18" x14ac:dyDescent="0.25">
      <c r="R740" s="333"/>
    </row>
    <row r="741" spans="18:18" x14ac:dyDescent="0.25">
      <c r="R741" s="333"/>
    </row>
    <row r="742" spans="18:18" x14ac:dyDescent="0.25">
      <c r="R742" s="333"/>
    </row>
    <row r="743" spans="18:18" x14ac:dyDescent="0.25">
      <c r="R743" s="333"/>
    </row>
    <row r="744" spans="18:18" x14ac:dyDescent="0.25">
      <c r="R744" s="333"/>
    </row>
    <row r="745" spans="18:18" x14ac:dyDescent="0.25">
      <c r="R745" s="333"/>
    </row>
    <row r="746" spans="18:18" x14ac:dyDescent="0.25">
      <c r="R746" s="333"/>
    </row>
    <row r="747" spans="18:18" x14ac:dyDescent="0.25">
      <c r="R747" s="333"/>
    </row>
    <row r="748" spans="18:18" x14ac:dyDescent="0.25">
      <c r="R748" s="333"/>
    </row>
    <row r="749" spans="18:18" x14ac:dyDescent="0.25">
      <c r="R749" s="333"/>
    </row>
    <row r="750" spans="18:18" x14ac:dyDescent="0.25">
      <c r="R750" s="333"/>
    </row>
    <row r="751" spans="18:18" x14ac:dyDescent="0.25">
      <c r="R751" s="333"/>
    </row>
    <row r="752" spans="18:18" x14ac:dyDescent="0.25">
      <c r="R752" s="333"/>
    </row>
    <row r="753" spans="18:18" x14ac:dyDescent="0.25">
      <c r="R753" s="333"/>
    </row>
    <row r="754" spans="18:18" x14ac:dyDescent="0.25">
      <c r="R754" s="333"/>
    </row>
    <row r="755" spans="18:18" x14ac:dyDescent="0.25">
      <c r="R755" s="333"/>
    </row>
    <row r="756" spans="18:18" x14ac:dyDescent="0.25">
      <c r="R756" s="333"/>
    </row>
    <row r="757" spans="18:18" x14ac:dyDescent="0.25">
      <c r="R757" s="333"/>
    </row>
    <row r="758" spans="18:18" x14ac:dyDescent="0.25">
      <c r="R758" s="333"/>
    </row>
    <row r="759" spans="18:18" x14ac:dyDescent="0.25">
      <c r="R759" s="333"/>
    </row>
    <row r="760" spans="18:18" x14ac:dyDescent="0.25">
      <c r="R760" s="333"/>
    </row>
    <row r="761" spans="18:18" x14ac:dyDescent="0.25">
      <c r="R761" s="333"/>
    </row>
    <row r="762" spans="18:18" x14ac:dyDescent="0.25">
      <c r="R762" s="333"/>
    </row>
    <row r="763" spans="18:18" x14ac:dyDescent="0.25">
      <c r="R763" s="333"/>
    </row>
    <row r="764" spans="18:18" x14ac:dyDescent="0.25">
      <c r="R764" s="333"/>
    </row>
    <row r="765" spans="18:18" x14ac:dyDescent="0.25">
      <c r="R765" s="333"/>
    </row>
    <row r="766" spans="18:18" x14ac:dyDescent="0.25">
      <c r="R766" s="333"/>
    </row>
    <row r="767" spans="18:18" x14ac:dyDescent="0.25">
      <c r="R767" s="333"/>
    </row>
    <row r="768" spans="18:18" x14ac:dyDescent="0.25">
      <c r="R768" s="333"/>
    </row>
    <row r="769" spans="18:18" x14ac:dyDescent="0.25">
      <c r="R769" s="333"/>
    </row>
    <row r="770" spans="18:18" x14ac:dyDescent="0.25">
      <c r="R770" s="333"/>
    </row>
    <row r="771" spans="18:18" x14ac:dyDescent="0.25">
      <c r="R771" s="333"/>
    </row>
    <row r="772" spans="18:18" x14ac:dyDescent="0.25">
      <c r="R772" s="333"/>
    </row>
    <row r="773" spans="18:18" x14ac:dyDescent="0.25">
      <c r="R773" s="333"/>
    </row>
    <row r="774" spans="18:18" x14ac:dyDescent="0.25">
      <c r="R774" s="333"/>
    </row>
    <row r="775" spans="18:18" x14ac:dyDescent="0.25">
      <c r="R775" s="333"/>
    </row>
    <row r="776" spans="18:18" x14ac:dyDescent="0.25">
      <c r="R776" s="333"/>
    </row>
    <row r="777" spans="18:18" x14ac:dyDescent="0.25">
      <c r="R777" s="333"/>
    </row>
    <row r="778" spans="18:18" x14ac:dyDescent="0.25">
      <c r="R778" s="333"/>
    </row>
    <row r="779" spans="18:18" x14ac:dyDescent="0.25">
      <c r="R779" s="333"/>
    </row>
    <row r="780" spans="18:18" x14ac:dyDescent="0.25">
      <c r="R780" s="333"/>
    </row>
    <row r="781" spans="18:18" x14ac:dyDescent="0.25">
      <c r="R781" s="333"/>
    </row>
    <row r="782" spans="18:18" x14ac:dyDescent="0.25">
      <c r="R782" s="333"/>
    </row>
    <row r="783" spans="18:18" x14ac:dyDescent="0.25">
      <c r="R783" s="333"/>
    </row>
    <row r="784" spans="18:18" x14ac:dyDescent="0.25">
      <c r="R784" s="333"/>
    </row>
    <row r="785" spans="18:18" x14ac:dyDescent="0.25">
      <c r="R785" s="333"/>
    </row>
    <row r="786" spans="18:18" x14ac:dyDescent="0.25">
      <c r="R786" s="333"/>
    </row>
    <row r="787" spans="18:18" x14ac:dyDescent="0.25">
      <c r="R787" s="333"/>
    </row>
    <row r="788" spans="18:18" x14ac:dyDescent="0.25">
      <c r="R788" s="333"/>
    </row>
    <row r="789" spans="18:18" x14ac:dyDescent="0.25">
      <c r="R789" s="333"/>
    </row>
    <row r="790" spans="18:18" x14ac:dyDescent="0.25">
      <c r="R790" s="333"/>
    </row>
    <row r="791" spans="18:18" x14ac:dyDescent="0.25">
      <c r="R791" s="333"/>
    </row>
    <row r="792" spans="18:18" x14ac:dyDescent="0.25">
      <c r="R792" s="333"/>
    </row>
    <row r="793" spans="18:18" x14ac:dyDescent="0.25">
      <c r="R793" s="333"/>
    </row>
    <row r="794" spans="18:18" x14ac:dyDescent="0.25">
      <c r="R794" s="333"/>
    </row>
    <row r="795" spans="18:18" x14ac:dyDescent="0.25">
      <c r="R795" s="333"/>
    </row>
    <row r="796" spans="18:18" x14ac:dyDescent="0.25">
      <c r="R796" s="333"/>
    </row>
    <row r="797" spans="18:18" x14ac:dyDescent="0.25">
      <c r="R797" s="333"/>
    </row>
    <row r="798" spans="18:18" x14ac:dyDescent="0.25">
      <c r="R798" s="333"/>
    </row>
    <row r="799" spans="18:18" x14ac:dyDescent="0.25">
      <c r="R799" s="333"/>
    </row>
    <row r="800" spans="18:18" x14ac:dyDescent="0.25">
      <c r="R800" s="333"/>
    </row>
    <row r="801" spans="18:18" x14ac:dyDescent="0.25">
      <c r="R801" s="333"/>
    </row>
    <row r="802" spans="18:18" x14ac:dyDescent="0.25">
      <c r="R802" s="333"/>
    </row>
    <row r="803" spans="18:18" x14ac:dyDescent="0.25">
      <c r="R803" s="333"/>
    </row>
    <row r="804" spans="18:18" x14ac:dyDescent="0.25">
      <c r="R804" s="333"/>
    </row>
    <row r="805" spans="18:18" x14ac:dyDescent="0.25">
      <c r="R805" s="333"/>
    </row>
    <row r="806" spans="18:18" x14ac:dyDescent="0.25">
      <c r="R806" s="333"/>
    </row>
    <row r="807" spans="18:18" x14ac:dyDescent="0.25">
      <c r="R807" s="333"/>
    </row>
    <row r="808" spans="18:18" x14ac:dyDescent="0.25">
      <c r="R808" s="333"/>
    </row>
    <row r="809" spans="18:18" x14ac:dyDescent="0.25">
      <c r="R809" s="333"/>
    </row>
    <row r="810" spans="18:18" x14ac:dyDescent="0.25">
      <c r="R810" s="333"/>
    </row>
    <row r="811" spans="18:18" x14ac:dyDescent="0.25">
      <c r="R811" s="333"/>
    </row>
    <row r="812" spans="18:18" x14ac:dyDescent="0.25">
      <c r="R812" s="333"/>
    </row>
    <row r="813" spans="18:18" x14ac:dyDescent="0.25">
      <c r="R813" s="333"/>
    </row>
    <row r="814" spans="18:18" x14ac:dyDescent="0.25">
      <c r="R814" s="333"/>
    </row>
    <row r="815" spans="18:18" x14ac:dyDescent="0.25">
      <c r="R815" s="333"/>
    </row>
    <row r="816" spans="18:18" x14ac:dyDescent="0.25">
      <c r="R816" s="333"/>
    </row>
    <row r="817" spans="18:18" x14ac:dyDescent="0.25">
      <c r="R817" s="333"/>
    </row>
    <row r="818" spans="18:18" x14ac:dyDescent="0.25">
      <c r="R818" s="333"/>
    </row>
    <row r="819" spans="18:18" x14ac:dyDescent="0.25">
      <c r="R819" s="333"/>
    </row>
    <row r="820" spans="18:18" x14ac:dyDescent="0.25">
      <c r="R820" s="333"/>
    </row>
    <row r="821" spans="18:18" x14ac:dyDescent="0.25">
      <c r="R821" s="333"/>
    </row>
    <row r="822" spans="18:18" x14ac:dyDescent="0.25">
      <c r="R822" s="333"/>
    </row>
    <row r="823" spans="18:18" x14ac:dyDescent="0.25">
      <c r="R823" s="333"/>
    </row>
    <row r="824" spans="18:18" x14ac:dyDescent="0.25">
      <c r="R824" s="333"/>
    </row>
    <row r="825" spans="18:18" x14ac:dyDescent="0.25">
      <c r="R825" s="333"/>
    </row>
    <row r="826" spans="18:18" x14ac:dyDescent="0.25">
      <c r="R826" s="333"/>
    </row>
    <row r="827" spans="18:18" x14ac:dyDescent="0.25">
      <c r="R827" s="333"/>
    </row>
    <row r="828" spans="18:18" x14ac:dyDescent="0.25">
      <c r="R828" s="333"/>
    </row>
    <row r="829" spans="18:18" x14ac:dyDescent="0.25">
      <c r="R829" s="333"/>
    </row>
    <row r="830" spans="18:18" x14ac:dyDescent="0.25">
      <c r="R830" s="333"/>
    </row>
    <row r="831" spans="18:18" x14ac:dyDescent="0.25">
      <c r="R831" s="333"/>
    </row>
    <row r="832" spans="18:18" x14ac:dyDescent="0.25">
      <c r="R832" s="333"/>
    </row>
    <row r="833" spans="18:18" x14ac:dyDescent="0.25">
      <c r="R833" s="333"/>
    </row>
    <row r="834" spans="18:18" x14ac:dyDescent="0.25">
      <c r="R834" s="333"/>
    </row>
    <row r="835" spans="18:18" x14ac:dyDescent="0.25">
      <c r="R835" s="333"/>
    </row>
    <row r="836" spans="18:18" x14ac:dyDescent="0.25">
      <c r="R836" s="333"/>
    </row>
    <row r="837" spans="18:18" x14ac:dyDescent="0.25">
      <c r="R837" s="333"/>
    </row>
    <row r="838" spans="18:18" x14ac:dyDescent="0.25">
      <c r="R838" s="333"/>
    </row>
    <row r="839" spans="18:18" x14ac:dyDescent="0.25">
      <c r="R839" s="333"/>
    </row>
    <row r="840" spans="18:18" x14ac:dyDescent="0.25">
      <c r="R840" s="333"/>
    </row>
    <row r="841" spans="18:18" x14ac:dyDescent="0.25">
      <c r="R841" s="333"/>
    </row>
    <row r="842" spans="18:18" x14ac:dyDescent="0.25">
      <c r="R842" s="333"/>
    </row>
    <row r="843" spans="18:18" x14ac:dyDescent="0.25">
      <c r="R843" s="333"/>
    </row>
    <row r="844" spans="18:18" x14ac:dyDescent="0.25">
      <c r="R844" s="333"/>
    </row>
    <row r="845" spans="18:18" x14ac:dyDescent="0.25">
      <c r="R845" s="333"/>
    </row>
    <row r="846" spans="18:18" x14ac:dyDescent="0.25">
      <c r="R846" s="333"/>
    </row>
    <row r="847" spans="18:18" x14ac:dyDescent="0.25">
      <c r="R847" s="333"/>
    </row>
    <row r="848" spans="18:18" x14ac:dyDescent="0.25">
      <c r="R848" s="333"/>
    </row>
    <row r="849" spans="18:18" x14ac:dyDescent="0.25">
      <c r="R849" s="333"/>
    </row>
    <row r="850" spans="18:18" x14ac:dyDescent="0.25">
      <c r="R850" s="333"/>
    </row>
    <row r="851" spans="18:18" x14ac:dyDescent="0.25">
      <c r="R851" s="333"/>
    </row>
    <row r="852" spans="18:18" x14ac:dyDescent="0.25">
      <c r="R852" s="333"/>
    </row>
    <row r="853" spans="18:18" x14ac:dyDescent="0.25">
      <c r="R853" s="333"/>
    </row>
    <row r="854" spans="18:18" x14ac:dyDescent="0.25">
      <c r="R854" s="333"/>
    </row>
    <row r="855" spans="18:18" x14ac:dyDescent="0.25">
      <c r="R855" s="333"/>
    </row>
    <row r="856" spans="18:18" x14ac:dyDescent="0.25">
      <c r="R856" s="333"/>
    </row>
    <row r="857" spans="18:18" x14ac:dyDescent="0.25">
      <c r="R857" s="333"/>
    </row>
    <row r="858" spans="18:18" x14ac:dyDescent="0.25">
      <c r="R858" s="333"/>
    </row>
    <row r="859" spans="18:18" x14ac:dyDescent="0.25">
      <c r="R859" s="333"/>
    </row>
    <row r="860" spans="18:18" x14ac:dyDescent="0.25">
      <c r="R860" s="333"/>
    </row>
    <row r="861" spans="18:18" x14ac:dyDescent="0.25">
      <c r="R861" s="333"/>
    </row>
    <row r="862" spans="18:18" x14ac:dyDescent="0.25">
      <c r="R862" s="333"/>
    </row>
    <row r="863" spans="18:18" x14ac:dyDescent="0.25">
      <c r="R863" s="333"/>
    </row>
    <row r="864" spans="18:18" x14ac:dyDescent="0.25">
      <c r="R864" s="333"/>
    </row>
    <row r="865" spans="18:18" x14ac:dyDescent="0.25">
      <c r="R865" s="333"/>
    </row>
    <row r="866" spans="18:18" x14ac:dyDescent="0.25">
      <c r="R866" s="333"/>
    </row>
    <row r="867" spans="18:18" x14ac:dyDescent="0.25">
      <c r="R867" s="333"/>
    </row>
    <row r="868" spans="18:18" x14ac:dyDescent="0.25">
      <c r="R868" s="333"/>
    </row>
    <row r="869" spans="18:18" x14ac:dyDescent="0.25">
      <c r="R869" s="333"/>
    </row>
    <row r="870" spans="18:18" x14ac:dyDescent="0.25">
      <c r="R870" s="333"/>
    </row>
    <row r="871" spans="18:18" x14ac:dyDescent="0.25">
      <c r="R871" s="333"/>
    </row>
    <row r="872" spans="18:18" x14ac:dyDescent="0.25">
      <c r="R872" s="333"/>
    </row>
    <row r="873" spans="18:18" x14ac:dyDescent="0.25">
      <c r="R873" s="333"/>
    </row>
    <row r="874" spans="18:18" x14ac:dyDescent="0.25">
      <c r="R874" s="333"/>
    </row>
    <row r="875" spans="18:18" x14ac:dyDescent="0.25">
      <c r="R875" s="333"/>
    </row>
    <row r="876" spans="18:18" x14ac:dyDescent="0.25">
      <c r="R876" s="333"/>
    </row>
    <row r="877" spans="18:18" x14ac:dyDescent="0.25">
      <c r="R877" s="333"/>
    </row>
    <row r="878" spans="18:18" x14ac:dyDescent="0.25">
      <c r="R878" s="333"/>
    </row>
    <row r="879" spans="18:18" x14ac:dyDescent="0.25">
      <c r="R879" s="333"/>
    </row>
    <row r="880" spans="18:18" x14ac:dyDescent="0.25">
      <c r="R880" s="333"/>
    </row>
    <row r="881" spans="18:18" x14ac:dyDescent="0.25">
      <c r="R881" s="333"/>
    </row>
    <row r="882" spans="18:18" x14ac:dyDescent="0.25">
      <c r="R882" s="333"/>
    </row>
    <row r="883" spans="18:18" x14ac:dyDescent="0.25">
      <c r="R883" s="333"/>
    </row>
    <row r="884" spans="18:18" x14ac:dyDescent="0.25">
      <c r="R884" s="333"/>
    </row>
    <row r="885" spans="18:18" x14ac:dyDescent="0.25">
      <c r="R885" s="333"/>
    </row>
    <row r="886" spans="18:18" x14ac:dyDescent="0.25">
      <c r="R886" s="333"/>
    </row>
    <row r="887" spans="18:18" x14ac:dyDescent="0.25">
      <c r="R887" s="333"/>
    </row>
    <row r="888" spans="18:18" x14ac:dyDescent="0.25">
      <c r="R888" s="333"/>
    </row>
    <row r="889" spans="18:18" x14ac:dyDescent="0.25">
      <c r="R889" s="333"/>
    </row>
    <row r="890" spans="18:18" x14ac:dyDescent="0.25">
      <c r="R890" s="333"/>
    </row>
    <row r="891" spans="18:18" x14ac:dyDescent="0.25">
      <c r="R891" s="333"/>
    </row>
    <row r="892" spans="18:18" x14ac:dyDescent="0.25">
      <c r="R892" s="333"/>
    </row>
    <row r="893" spans="18:18" x14ac:dyDescent="0.25">
      <c r="R893" s="333"/>
    </row>
    <row r="894" spans="18:18" x14ac:dyDescent="0.25">
      <c r="R894" s="333"/>
    </row>
    <row r="895" spans="18:18" x14ac:dyDescent="0.25">
      <c r="R895" s="333"/>
    </row>
    <row r="896" spans="18:18" x14ac:dyDescent="0.25">
      <c r="R896" s="333"/>
    </row>
    <row r="897" spans="18:18" x14ac:dyDescent="0.25">
      <c r="R897" s="333"/>
    </row>
    <row r="898" spans="18:18" x14ac:dyDescent="0.25">
      <c r="R898" s="333"/>
    </row>
    <row r="899" spans="18:18" x14ac:dyDescent="0.25">
      <c r="R899" s="333"/>
    </row>
    <row r="900" spans="18:18" x14ac:dyDescent="0.25">
      <c r="R900" s="333"/>
    </row>
    <row r="901" spans="18:18" x14ac:dyDescent="0.25">
      <c r="R901" s="333"/>
    </row>
    <row r="902" spans="18:18" x14ac:dyDescent="0.25">
      <c r="R902" s="333"/>
    </row>
    <row r="903" spans="18:18" x14ac:dyDescent="0.25">
      <c r="R903" s="333"/>
    </row>
    <row r="904" spans="18:18" x14ac:dyDescent="0.25">
      <c r="R904" s="333"/>
    </row>
    <row r="905" spans="18:18" x14ac:dyDescent="0.25">
      <c r="R905" s="333"/>
    </row>
    <row r="906" spans="18:18" x14ac:dyDescent="0.25">
      <c r="R906" s="333"/>
    </row>
    <row r="907" spans="18:18" x14ac:dyDescent="0.25">
      <c r="R907" s="333"/>
    </row>
    <row r="908" spans="18:18" x14ac:dyDescent="0.25">
      <c r="R908" s="333"/>
    </row>
    <row r="909" spans="18:18" x14ac:dyDescent="0.25">
      <c r="R909" s="333"/>
    </row>
    <row r="910" spans="18:18" x14ac:dyDescent="0.25">
      <c r="R910" s="333"/>
    </row>
    <row r="911" spans="18:18" x14ac:dyDescent="0.25">
      <c r="R911" s="333"/>
    </row>
    <row r="912" spans="18:18" x14ac:dyDescent="0.25">
      <c r="R912" s="333"/>
    </row>
    <row r="913" spans="18:18" x14ac:dyDescent="0.25">
      <c r="R913" s="333"/>
    </row>
    <row r="914" spans="18:18" x14ac:dyDescent="0.25">
      <c r="R914" s="333"/>
    </row>
    <row r="915" spans="18:18" x14ac:dyDescent="0.25">
      <c r="R915" s="333"/>
    </row>
    <row r="916" spans="18:18" x14ac:dyDescent="0.25">
      <c r="R916" s="333"/>
    </row>
    <row r="917" spans="18:18" x14ac:dyDescent="0.25">
      <c r="R917" s="333"/>
    </row>
    <row r="918" spans="18:18" x14ac:dyDescent="0.25">
      <c r="R918" s="333"/>
    </row>
    <row r="919" spans="18:18" x14ac:dyDescent="0.25">
      <c r="R919" s="333"/>
    </row>
    <row r="920" spans="18:18" x14ac:dyDescent="0.25">
      <c r="R920" s="333"/>
    </row>
    <row r="921" spans="18:18" x14ac:dyDescent="0.25">
      <c r="R921" s="333"/>
    </row>
    <row r="922" spans="18:18" x14ac:dyDescent="0.25">
      <c r="R922" s="333"/>
    </row>
    <row r="923" spans="18:18" x14ac:dyDescent="0.25">
      <c r="R923" s="333"/>
    </row>
    <row r="924" spans="18:18" x14ac:dyDescent="0.25">
      <c r="R924" s="333"/>
    </row>
    <row r="925" spans="18:18" x14ac:dyDescent="0.25">
      <c r="R925" s="333"/>
    </row>
    <row r="926" spans="18:18" x14ac:dyDescent="0.25">
      <c r="R926" s="333"/>
    </row>
    <row r="927" spans="18:18" x14ac:dyDescent="0.25">
      <c r="R927" s="333"/>
    </row>
    <row r="928" spans="18:18" x14ac:dyDescent="0.25">
      <c r="R928" s="333"/>
    </row>
    <row r="929" spans="18:18" x14ac:dyDescent="0.25">
      <c r="R929" s="333"/>
    </row>
    <row r="930" spans="18:18" x14ac:dyDescent="0.25">
      <c r="R930" s="333"/>
    </row>
    <row r="931" spans="18:18" x14ac:dyDescent="0.25">
      <c r="R931" s="333"/>
    </row>
    <row r="932" spans="18:18" x14ac:dyDescent="0.25">
      <c r="R932" s="333"/>
    </row>
    <row r="933" spans="18:18" x14ac:dyDescent="0.25">
      <c r="R933" s="333"/>
    </row>
    <row r="934" spans="18:18" x14ac:dyDescent="0.25">
      <c r="R934" s="333"/>
    </row>
    <row r="935" spans="18:18" x14ac:dyDescent="0.25">
      <c r="R935" s="333"/>
    </row>
    <row r="936" spans="18:18" x14ac:dyDescent="0.25">
      <c r="R936" s="333"/>
    </row>
    <row r="937" spans="18:18" x14ac:dyDescent="0.25">
      <c r="R937" s="333"/>
    </row>
    <row r="938" spans="18:18" x14ac:dyDescent="0.25">
      <c r="R938" s="333"/>
    </row>
    <row r="939" spans="18:18" x14ac:dyDescent="0.25">
      <c r="R939" s="333"/>
    </row>
    <row r="940" spans="18:18" x14ac:dyDescent="0.25">
      <c r="R940" s="333"/>
    </row>
    <row r="941" spans="18:18" x14ac:dyDescent="0.25">
      <c r="R941" s="333"/>
    </row>
    <row r="942" spans="18:18" x14ac:dyDescent="0.25">
      <c r="R942" s="333"/>
    </row>
    <row r="943" spans="18:18" x14ac:dyDescent="0.25">
      <c r="R943" s="333"/>
    </row>
    <row r="944" spans="18:18" x14ac:dyDescent="0.25">
      <c r="R944" s="333"/>
    </row>
    <row r="945" spans="18:18" x14ac:dyDescent="0.25">
      <c r="R945" s="333"/>
    </row>
    <row r="946" spans="18:18" x14ac:dyDescent="0.25">
      <c r="R946" s="333"/>
    </row>
    <row r="947" spans="18:18" x14ac:dyDescent="0.25">
      <c r="R947" s="333"/>
    </row>
    <row r="948" spans="18:18" x14ac:dyDescent="0.25">
      <c r="R948" s="333"/>
    </row>
    <row r="949" spans="18:18" x14ac:dyDescent="0.25">
      <c r="R949" s="333"/>
    </row>
    <row r="950" spans="18:18" x14ac:dyDescent="0.25">
      <c r="R950" s="333"/>
    </row>
    <row r="951" spans="18:18" x14ac:dyDescent="0.25">
      <c r="R951" s="333"/>
    </row>
    <row r="952" spans="18:18" x14ac:dyDescent="0.25">
      <c r="R952" s="333"/>
    </row>
    <row r="953" spans="18:18" x14ac:dyDescent="0.25">
      <c r="R953" s="333"/>
    </row>
    <row r="954" spans="18:18" x14ac:dyDescent="0.25">
      <c r="R954" s="333"/>
    </row>
    <row r="955" spans="18:18" x14ac:dyDescent="0.25">
      <c r="R955" s="333"/>
    </row>
    <row r="956" spans="18:18" x14ac:dyDescent="0.25">
      <c r="R956" s="333"/>
    </row>
    <row r="957" spans="18:18" x14ac:dyDescent="0.25">
      <c r="R957" s="333"/>
    </row>
    <row r="958" spans="18:18" x14ac:dyDescent="0.25">
      <c r="R958" s="333"/>
    </row>
    <row r="959" spans="18:18" x14ac:dyDescent="0.25">
      <c r="R959" s="333"/>
    </row>
    <row r="960" spans="18:18" x14ac:dyDescent="0.25">
      <c r="R960" s="333"/>
    </row>
    <row r="961" spans="18:18" x14ac:dyDescent="0.25">
      <c r="R961" s="333"/>
    </row>
    <row r="962" spans="18:18" x14ac:dyDescent="0.25">
      <c r="R962" s="333"/>
    </row>
    <row r="963" spans="18:18" x14ac:dyDescent="0.25">
      <c r="R963" s="333"/>
    </row>
    <row r="964" spans="18:18" x14ac:dyDescent="0.25">
      <c r="R964" s="333"/>
    </row>
    <row r="965" spans="18:18" x14ac:dyDescent="0.25">
      <c r="R965" s="333"/>
    </row>
    <row r="966" spans="18:18" x14ac:dyDescent="0.25">
      <c r="R966" s="333"/>
    </row>
    <row r="967" spans="18:18" x14ac:dyDescent="0.25">
      <c r="R967" s="333"/>
    </row>
    <row r="968" spans="18:18" x14ac:dyDescent="0.25">
      <c r="R968" s="333"/>
    </row>
    <row r="969" spans="18:18" x14ac:dyDescent="0.25">
      <c r="R969" s="333"/>
    </row>
    <row r="970" spans="18:18" x14ac:dyDescent="0.25">
      <c r="R970" s="333"/>
    </row>
    <row r="971" spans="18:18" x14ac:dyDescent="0.25">
      <c r="R971" s="333"/>
    </row>
    <row r="972" spans="18:18" x14ac:dyDescent="0.25">
      <c r="R972" s="333"/>
    </row>
    <row r="973" spans="18:18" x14ac:dyDescent="0.25">
      <c r="R973" s="333"/>
    </row>
    <row r="974" spans="18:18" x14ac:dyDescent="0.25">
      <c r="R974" s="333"/>
    </row>
    <row r="975" spans="18:18" x14ac:dyDescent="0.25">
      <c r="R975" s="333"/>
    </row>
    <row r="976" spans="18:18" x14ac:dyDescent="0.25">
      <c r="R976" s="333"/>
    </row>
    <row r="977" spans="18:18" x14ac:dyDescent="0.25">
      <c r="R977" s="333"/>
    </row>
    <row r="978" spans="18:18" x14ac:dyDescent="0.25">
      <c r="R978" s="333"/>
    </row>
    <row r="979" spans="18:18" x14ac:dyDescent="0.25">
      <c r="R979" s="333"/>
    </row>
    <row r="980" spans="18:18" x14ac:dyDescent="0.25">
      <c r="R980" s="333"/>
    </row>
    <row r="981" spans="18:18" x14ac:dyDescent="0.25">
      <c r="R981" s="333"/>
    </row>
    <row r="982" spans="18:18" x14ac:dyDescent="0.25">
      <c r="R982" s="333"/>
    </row>
    <row r="983" spans="18:18" x14ac:dyDescent="0.25">
      <c r="R983" s="333"/>
    </row>
    <row r="984" spans="18:18" x14ac:dyDescent="0.25">
      <c r="R984" s="333"/>
    </row>
    <row r="985" spans="18:18" x14ac:dyDescent="0.25">
      <c r="R985" s="333"/>
    </row>
    <row r="986" spans="18:18" x14ac:dyDescent="0.25">
      <c r="R986" s="333"/>
    </row>
    <row r="987" spans="18:18" x14ac:dyDescent="0.25">
      <c r="R987" s="333"/>
    </row>
    <row r="988" spans="18:18" x14ac:dyDescent="0.25">
      <c r="R988" s="333"/>
    </row>
    <row r="989" spans="18:18" x14ac:dyDescent="0.25">
      <c r="R989" s="333"/>
    </row>
    <row r="990" spans="18:18" x14ac:dyDescent="0.25">
      <c r="R990" s="333"/>
    </row>
    <row r="991" spans="18:18" x14ac:dyDescent="0.25">
      <c r="R991" s="333"/>
    </row>
    <row r="992" spans="18:18" x14ac:dyDescent="0.25">
      <c r="R992" s="333"/>
    </row>
    <row r="993" spans="18:18" x14ac:dyDescent="0.25">
      <c r="R993" s="333"/>
    </row>
    <row r="994" spans="18:18" x14ac:dyDescent="0.25">
      <c r="R994" s="333"/>
    </row>
    <row r="995" spans="18:18" x14ac:dyDescent="0.25">
      <c r="R995" s="333"/>
    </row>
    <row r="996" spans="18:18" x14ac:dyDescent="0.25">
      <c r="R996" s="333"/>
    </row>
    <row r="997" spans="18:18" x14ac:dyDescent="0.25">
      <c r="R997" s="333"/>
    </row>
    <row r="998" spans="18:18" x14ac:dyDescent="0.25">
      <c r="R998" s="333"/>
    </row>
    <row r="999" spans="18:18" x14ac:dyDescent="0.25">
      <c r="R999" s="333"/>
    </row>
    <row r="1000" spans="18:18" x14ac:dyDescent="0.25">
      <c r="R1000" s="333"/>
    </row>
    <row r="1001" spans="18:18" x14ac:dyDescent="0.25">
      <c r="R1001" s="333"/>
    </row>
    <row r="1002" spans="18:18" x14ac:dyDescent="0.25">
      <c r="R1002" s="333"/>
    </row>
    <row r="1003" spans="18:18" x14ac:dyDescent="0.25">
      <c r="R1003" s="333"/>
    </row>
    <row r="1004" spans="18:18" x14ac:dyDescent="0.25">
      <c r="R1004" s="333"/>
    </row>
    <row r="1005" spans="18:18" x14ac:dyDescent="0.25">
      <c r="R1005" s="333"/>
    </row>
    <row r="1006" spans="18:18" x14ac:dyDescent="0.25">
      <c r="R1006" s="333"/>
    </row>
    <row r="1007" spans="18:18" x14ac:dyDescent="0.25">
      <c r="R1007" s="333"/>
    </row>
    <row r="1008" spans="18:18" x14ac:dyDescent="0.25">
      <c r="R1008" s="333"/>
    </row>
    <row r="1009" spans="18:18" x14ac:dyDescent="0.25">
      <c r="R1009" s="333"/>
    </row>
    <row r="1010" spans="18:18" x14ac:dyDescent="0.25">
      <c r="R1010" s="333"/>
    </row>
    <row r="1011" spans="18:18" x14ac:dyDescent="0.25">
      <c r="R1011" s="333"/>
    </row>
    <row r="1012" spans="18:18" x14ac:dyDescent="0.25">
      <c r="R1012" s="333"/>
    </row>
    <row r="1013" spans="18:18" x14ac:dyDescent="0.25">
      <c r="R1013" s="333"/>
    </row>
    <row r="1014" spans="18:18" x14ac:dyDescent="0.25">
      <c r="R1014" s="333"/>
    </row>
    <row r="1015" spans="18:18" x14ac:dyDescent="0.25">
      <c r="R1015" s="333"/>
    </row>
    <row r="1016" spans="18:18" x14ac:dyDescent="0.25">
      <c r="R1016" s="333"/>
    </row>
    <row r="1017" spans="18:18" x14ac:dyDescent="0.25">
      <c r="R1017" s="333"/>
    </row>
    <row r="1018" spans="18:18" x14ac:dyDescent="0.25">
      <c r="R1018" s="333"/>
    </row>
    <row r="1019" spans="18:18" x14ac:dyDescent="0.25">
      <c r="R1019" s="333"/>
    </row>
    <row r="1020" spans="18:18" x14ac:dyDescent="0.25">
      <c r="R1020" s="333"/>
    </row>
    <row r="1021" spans="18:18" x14ac:dyDescent="0.25">
      <c r="R1021" s="333"/>
    </row>
    <row r="1022" spans="18:18" x14ac:dyDescent="0.25">
      <c r="R1022" s="333"/>
    </row>
    <row r="1023" spans="18:18" x14ac:dyDescent="0.25">
      <c r="R1023" s="333"/>
    </row>
    <row r="1024" spans="18:18" x14ac:dyDescent="0.25">
      <c r="R1024" s="333"/>
    </row>
    <row r="1025" spans="18:18" x14ac:dyDescent="0.25">
      <c r="R1025" s="333"/>
    </row>
    <row r="1026" spans="18:18" x14ac:dyDescent="0.25">
      <c r="R1026" s="333"/>
    </row>
    <row r="1027" spans="18:18" x14ac:dyDescent="0.25">
      <c r="R1027" s="333"/>
    </row>
    <row r="1028" spans="18:18" x14ac:dyDescent="0.25">
      <c r="R1028" s="333"/>
    </row>
    <row r="1029" spans="18:18" x14ac:dyDescent="0.25">
      <c r="R1029" s="333"/>
    </row>
    <row r="1030" spans="18:18" x14ac:dyDescent="0.25">
      <c r="R1030" s="333"/>
    </row>
    <row r="1031" spans="18:18" x14ac:dyDescent="0.25">
      <c r="R1031" s="333"/>
    </row>
    <row r="1032" spans="18:18" x14ac:dyDescent="0.25">
      <c r="R1032" s="333"/>
    </row>
    <row r="1033" spans="18:18" x14ac:dyDescent="0.25">
      <c r="R1033" s="333"/>
    </row>
    <row r="1034" spans="18:18" x14ac:dyDescent="0.25">
      <c r="R1034" s="333"/>
    </row>
    <row r="1035" spans="18:18" x14ac:dyDescent="0.25">
      <c r="R1035" s="333"/>
    </row>
    <row r="1036" spans="18:18" x14ac:dyDescent="0.25">
      <c r="R1036" s="333"/>
    </row>
    <row r="1037" spans="18:18" x14ac:dyDescent="0.25">
      <c r="R1037" s="333"/>
    </row>
    <row r="1038" spans="18:18" x14ac:dyDescent="0.25">
      <c r="R1038" s="333"/>
    </row>
    <row r="1039" spans="18:18" x14ac:dyDescent="0.25">
      <c r="R1039" s="333"/>
    </row>
    <row r="1040" spans="18:18" x14ac:dyDescent="0.25">
      <c r="R1040" s="333"/>
    </row>
    <row r="1041" spans="18:18" x14ac:dyDescent="0.25">
      <c r="R1041" s="333"/>
    </row>
    <row r="1042" spans="18:18" x14ac:dyDescent="0.25">
      <c r="R1042" s="333"/>
    </row>
    <row r="1043" spans="18:18" x14ac:dyDescent="0.25">
      <c r="R1043" s="333"/>
    </row>
    <row r="1044" spans="18:18" x14ac:dyDescent="0.25">
      <c r="R1044" s="333"/>
    </row>
    <row r="1045" spans="18:18" x14ac:dyDescent="0.25">
      <c r="R1045" s="333"/>
    </row>
    <row r="1046" spans="18:18" x14ac:dyDescent="0.25">
      <c r="R1046" s="333"/>
    </row>
    <row r="1047" spans="18:18" x14ac:dyDescent="0.25">
      <c r="R1047" s="333"/>
    </row>
    <row r="1048" spans="18:18" x14ac:dyDescent="0.25">
      <c r="R1048" s="333"/>
    </row>
    <row r="1049" spans="18:18" x14ac:dyDescent="0.25">
      <c r="R1049" s="333"/>
    </row>
    <row r="1050" spans="18:18" x14ac:dyDescent="0.25">
      <c r="R1050" s="333"/>
    </row>
    <row r="1051" spans="18:18" x14ac:dyDescent="0.25">
      <c r="R1051" s="333"/>
    </row>
    <row r="1052" spans="18:18" x14ac:dyDescent="0.25">
      <c r="R1052" s="333"/>
    </row>
    <row r="1053" spans="18:18" x14ac:dyDescent="0.25">
      <c r="R1053" s="333"/>
    </row>
    <row r="1054" spans="18:18" x14ac:dyDescent="0.25">
      <c r="R1054" s="333"/>
    </row>
    <row r="1055" spans="18:18" x14ac:dyDescent="0.25">
      <c r="R1055" s="333"/>
    </row>
    <row r="1056" spans="18:18" x14ac:dyDescent="0.25">
      <c r="R1056" s="333"/>
    </row>
    <row r="1057" spans="18:18" x14ac:dyDescent="0.25">
      <c r="R1057" s="333"/>
    </row>
    <row r="1058" spans="18:18" x14ac:dyDescent="0.25">
      <c r="R1058" s="333"/>
    </row>
    <row r="1059" spans="18:18" x14ac:dyDescent="0.25">
      <c r="R1059" s="333"/>
    </row>
    <row r="1060" spans="18:18" x14ac:dyDescent="0.25">
      <c r="R1060" s="333"/>
    </row>
    <row r="1061" spans="18:18" x14ac:dyDescent="0.25">
      <c r="R1061" s="333"/>
    </row>
    <row r="1062" spans="18:18" x14ac:dyDescent="0.25">
      <c r="R1062" s="333"/>
    </row>
    <row r="1063" spans="18:18" x14ac:dyDescent="0.25">
      <c r="R1063" s="333"/>
    </row>
    <row r="1064" spans="18:18" x14ac:dyDescent="0.25">
      <c r="R1064" s="333"/>
    </row>
    <row r="1065" spans="18:18" x14ac:dyDescent="0.25">
      <c r="R1065" s="333"/>
    </row>
    <row r="1066" spans="18:18" x14ac:dyDescent="0.25">
      <c r="R1066" s="333"/>
    </row>
    <row r="1067" spans="18:18" x14ac:dyDescent="0.25">
      <c r="R1067" s="333"/>
    </row>
    <row r="1068" spans="18:18" x14ac:dyDescent="0.25">
      <c r="R1068" s="333"/>
    </row>
    <row r="1069" spans="18:18" x14ac:dyDescent="0.25">
      <c r="R1069" s="333"/>
    </row>
    <row r="1070" spans="18:18" x14ac:dyDescent="0.25">
      <c r="R1070" s="333"/>
    </row>
    <row r="1071" spans="18:18" x14ac:dyDescent="0.25">
      <c r="R1071" s="333"/>
    </row>
    <row r="1072" spans="18:18" x14ac:dyDescent="0.25">
      <c r="R1072" s="333"/>
    </row>
    <row r="1073" spans="18:18" x14ac:dyDescent="0.25">
      <c r="R1073" s="333"/>
    </row>
    <row r="1074" spans="18:18" x14ac:dyDescent="0.25">
      <c r="R1074" s="333"/>
    </row>
    <row r="1075" spans="18:18" x14ac:dyDescent="0.25">
      <c r="R1075" s="333"/>
    </row>
    <row r="1076" spans="18:18" x14ac:dyDescent="0.25">
      <c r="R1076" s="333"/>
    </row>
    <row r="1077" spans="18:18" x14ac:dyDescent="0.25">
      <c r="R1077" s="333"/>
    </row>
    <row r="1078" spans="18:18" x14ac:dyDescent="0.25">
      <c r="R1078" s="333"/>
    </row>
    <row r="1079" spans="18:18" x14ac:dyDescent="0.25">
      <c r="R1079" s="333"/>
    </row>
    <row r="1080" spans="18:18" x14ac:dyDescent="0.25">
      <c r="R1080" s="333"/>
    </row>
    <row r="1081" spans="18:18" x14ac:dyDescent="0.25">
      <c r="R1081" s="333"/>
    </row>
    <row r="1082" spans="18:18" x14ac:dyDescent="0.25">
      <c r="R1082" s="333"/>
    </row>
    <row r="1083" spans="18:18" x14ac:dyDescent="0.25">
      <c r="R1083" s="333"/>
    </row>
    <row r="1084" spans="18:18" x14ac:dyDescent="0.25">
      <c r="R1084" s="333"/>
    </row>
    <row r="1085" spans="18:18" x14ac:dyDescent="0.25">
      <c r="R1085" s="333"/>
    </row>
    <row r="1086" spans="18:18" x14ac:dyDescent="0.25">
      <c r="R1086" s="333"/>
    </row>
    <row r="1087" spans="18:18" x14ac:dyDescent="0.25">
      <c r="R1087" s="333"/>
    </row>
    <row r="1088" spans="18:18" x14ac:dyDescent="0.25">
      <c r="R1088" s="333"/>
    </row>
    <row r="1089" spans="18:18" x14ac:dyDescent="0.25">
      <c r="R1089" s="333"/>
    </row>
    <row r="1090" spans="18:18" x14ac:dyDescent="0.25">
      <c r="R1090" s="333"/>
    </row>
    <row r="1091" spans="18:18" x14ac:dyDescent="0.25">
      <c r="R1091" s="333"/>
    </row>
    <row r="1092" spans="18:18" x14ac:dyDescent="0.25">
      <c r="R1092" s="333"/>
    </row>
    <row r="1093" spans="18:18" x14ac:dyDescent="0.25">
      <c r="R1093" s="333"/>
    </row>
    <row r="1094" spans="18:18" x14ac:dyDescent="0.25">
      <c r="R1094" s="333"/>
    </row>
    <row r="1095" spans="18:18" x14ac:dyDescent="0.25">
      <c r="R1095" s="333"/>
    </row>
    <row r="1096" spans="18:18" x14ac:dyDescent="0.25">
      <c r="R1096" s="333"/>
    </row>
    <row r="1097" spans="18:18" x14ac:dyDescent="0.25">
      <c r="R1097" s="333"/>
    </row>
    <row r="1098" spans="18:18" x14ac:dyDescent="0.25">
      <c r="R1098" s="333"/>
    </row>
    <row r="1099" spans="18:18" x14ac:dyDescent="0.25">
      <c r="R1099" s="333"/>
    </row>
    <row r="1100" spans="18:18" x14ac:dyDescent="0.25">
      <c r="R1100" s="333"/>
    </row>
    <row r="1101" spans="18:18" x14ac:dyDescent="0.25">
      <c r="R1101" s="333"/>
    </row>
    <row r="1102" spans="18:18" x14ac:dyDescent="0.25">
      <c r="R1102" s="333"/>
    </row>
    <row r="1103" spans="18:18" x14ac:dyDescent="0.25">
      <c r="R1103" s="333"/>
    </row>
    <row r="1104" spans="18:18" x14ac:dyDescent="0.25">
      <c r="R1104" s="333"/>
    </row>
    <row r="1105" spans="18:18" x14ac:dyDescent="0.25">
      <c r="R1105" s="333"/>
    </row>
    <row r="1106" spans="18:18" x14ac:dyDescent="0.25">
      <c r="R1106" s="333"/>
    </row>
    <row r="1107" spans="18:18" x14ac:dyDescent="0.25">
      <c r="R1107" s="333"/>
    </row>
    <row r="1108" spans="18:18" x14ac:dyDescent="0.25">
      <c r="R1108" s="333"/>
    </row>
    <row r="1109" spans="18:18" x14ac:dyDescent="0.25">
      <c r="R1109" s="333"/>
    </row>
    <row r="1110" spans="18:18" x14ac:dyDescent="0.25">
      <c r="R1110" s="333"/>
    </row>
    <row r="1111" spans="18:18" x14ac:dyDescent="0.25">
      <c r="R1111" s="333"/>
    </row>
    <row r="1112" spans="18:18" x14ac:dyDescent="0.25">
      <c r="R1112" s="333"/>
    </row>
    <row r="1113" spans="18:18" x14ac:dyDescent="0.25">
      <c r="R1113" s="333"/>
    </row>
    <row r="1114" spans="18:18" x14ac:dyDescent="0.25">
      <c r="R1114" s="333"/>
    </row>
    <row r="1115" spans="18:18" x14ac:dyDescent="0.25">
      <c r="R1115" s="333"/>
    </row>
    <row r="1116" spans="18:18" x14ac:dyDescent="0.25">
      <c r="R1116" s="333"/>
    </row>
    <row r="1117" spans="18:18" x14ac:dyDescent="0.25">
      <c r="R1117" s="333"/>
    </row>
    <row r="1118" spans="18:18" x14ac:dyDescent="0.25">
      <c r="R1118" s="333"/>
    </row>
    <row r="1119" spans="18:18" x14ac:dyDescent="0.25">
      <c r="R1119" s="333"/>
    </row>
    <row r="1120" spans="18:18" x14ac:dyDescent="0.25">
      <c r="R1120" s="333"/>
    </row>
    <row r="1121" spans="18:18" x14ac:dyDescent="0.25">
      <c r="R1121" s="333"/>
    </row>
    <row r="1122" spans="18:18" x14ac:dyDescent="0.25">
      <c r="R1122" s="333"/>
    </row>
    <row r="1123" spans="18:18" x14ac:dyDescent="0.25">
      <c r="R1123" s="333"/>
    </row>
    <row r="1124" spans="18:18" x14ac:dyDescent="0.25">
      <c r="R1124" s="333"/>
    </row>
    <row r="1125" spans="18:18" x14ac:dyDescent="0.25">
      <c r="R1125" s="333"/>
    </row>
    <row r="1126" spans="18:18" x14ac:dyDescent="0.25">
      <c r="R1126" s="333"/>
    </row>
    <row r="1127" spans="18:18" x14ac:dyDescent="0.25">
      <c r="R1127" s="333"/>
    </row>
    <row r="1128" spans="18:18" x14ac:dyDescent="0.25">
      <c r="R1128" s="333"/>
    </row>
    <row r="1129" spans="18:18" x14ac:dyDescent="0.25">
      <c r="R1129" s="333"/>
    </row>
    <row r="1130" spans="18:18" x14ac:dyDescent="0.25">
      <c r="R1130" s="333"/>
    </row>
    <row r="1131" spans="18:18" x14ac:dyDescent="0.25">
      <c r="R1131" s="333"/>
    </row>
    <row r="1132" spans="18:18" x14ac:dyDescent="0.25">
      <c r="R1132" s="333"/>
    </row>
    <row r="1133" spans="18:18" x14ac:dyDescent="0.25">
      <c r="R1133" s="333"/>
    </row>
    <row r="1134" spans="18:18" x14ac:dyDescent="0.25">
      <c r="R1134" s="333"/>
    </row>
    <row r="1135" spans="18:18" x14ac:dyDescent="0.25">
      <c r="R1135" s="333"/>
    </row>
    <row r="1136" spans="18:18" x14ac:dyDescent="0.25">
      <c r="R1136" s="333"/>
    </row>
    <row r="1137" spans="18:18" x14ac:dyDescent="0.25">
      <c r="R1137" s="333"/>
    </row>
    <row r="1138" spans="18:18" x14ac:dyDescent="0.25">
      <c r="R1138" s="333"/>
    </row>
    <row r="1139" spans="18:18" x14ac:dyDescent="0.25">
      <c r="R1139" s="333"/>
    </row>
    <row r="1140" spans="18:18" x14ac:dyDescent="0.25">
      <c r="R1140" s="333"/>
    </row>
    <row r="1141" spans="18:18" x14ac:dyDescent="0.25">
      <c r="R1141" s="333"/>
    </row>
    <row r="1142" spans="18:18" x14ac:dyDescent="0.25">
      <c r="R1142" s="333"/>
    </row>
    <row r="1143" spans="18:18" x14ac:dyDescent="0.25">
      <c r="R1143" s="333"/>
    </row>
    <row r="1144" spans="18:18" x14ac:dyDescent="0.25">
      <c r="R1144" s="333"/>
    </row>
    <row r="1145" spans="18:18" x14ac:dyDescent="0.25">
      <c r="R1145" s="333"/>
    </row>
    <row r="1146" spans="18:18" x14ac:dyDescent="0.25">
      <c r="R1146" s="333"/>
    </row>
    <row r="1147" spans="18:18" x14ac:dyDescent="0.25">
      <c r="R1147" s="333"/>
    </row>
    <row r="1148" spans="18:18" x14ac:dyDescent="0.25">
      <c r="R1148" s="333"/>
    </row>
    <row r="1149" spans="18:18" x14ac:dyDescent="0.25">
      <c r="R1149" s="333"/>
    </row>
    <row r="1150" spans="18:18" x14ac:dyDescent="0.25">
      <c r="R1150" s="333"/>
    </row>
    <row r="1151" spans="18:18" x14ac:dyDescent="0.25">
      <c r="R1151" s="333"/>
    </row>
    <row r="1152" spans="18:18" x14ac:dyDescent="0.25">
      <c r="R1152" s="333"/>
    </row>
    <row r="1153" spans="18:18" x14ac:dyDescent="0.25">
      <c r="R1153" s="333"/>
    </row>
    <row r="1154" spans="18:18" x14ac:dyDescent="0.25">
      <c r="R1154" s="333"/>
    </row>
    <row r="1155" spans="18:18" x14ac:dyDescent="0.25">
      <c r="R1155" s="333"/>
    </row>
    <row r="1156" spans="18:18" x14ac:dyDescent="0.25">
      <c r="R1156" s="333"/>
    </row>
    <row r="1157" spans="18:18" x14ac:dyDescent="0.25">
      <c r="R1157" s="333"/>
    </row>
    <row r="1158" spans="18:18" x14ac:dyDescent="0.25">
      <c r="R1158" s="333"/>
    </row>
    <row r="1159" spans="18:18" x14ac:dyDescent="0.25">
      <c r="R1159" s="333"/>
    </row>
    <row r="1160" spans="18:18" x14ac:dyDescent="0.25">
      <c r="R1160" s="333"/>
    </row>
    <row r="1161" spans="18:18" x14ac:dyDescent="0.25">
      <c r="R1161" s="333"/>
    </row>
    <row r="1162" spans="18:18" x14ac:dyDescent="0.25">
      <c r="R1162" s="333"/>
    </row>
    <row r="1163" spans="18:18" x14ac:dyDescent="0.25">
      <c r="R1163" s="333"/>
    </row>
    <row r="1164" spans="18:18" x14ac:dyDescent="0.25">
      <c r="R1164" s="333"/>
    </row>
    <row r="1165" spans="18:18" x14ac:dyDescent="0.25">
      <c r="R1165" s="333"/>
    </row>
    <row r="1166" spans="18:18" x14ac:dyDescent="0.25">
      <c r="R1166" s="333"/>
    </row>
    <row r="1167" spans="18:18" x14ac:dyDescent="0.25">
      <c r="R1167" s="333"/>
    </row>
    <row r="1168" spans="18:18" x14ac:dyDescent="0.25">
      <c r="R1168" s="333"/>
    </row>
    <row r="1169" spans="18:18" x14ac:dyDescent="0.25">
      <c r="R1169" s="333"/>
    </row>
    <row r="1170" spans="18:18" x14ac:dyDescent="0.25">
      <c r="R1170" s="333"/>
    </row>
    <row r="1171" spans="18:18" x14ac:dyDescent="0.25">
      <c r="R1171" s="333"/>
    </row>
    <row r="1172" spans="18:18" x14ac:dyDescent="0.25">
      <c r="R1172" s="333"/>
    </row>
    <row r="1173" spans="18:18" x14ac:dyDescent="0.25">
      <c r="R1173" s="333"/>
    </row>
    <row r="1174" spans="18:18" x14ac:dyDescent="0.25">
      <c r="R1174" s="333"/>
    </row>
    <row r="1175" spans="18:18" x14ac:dyDescent="0.25">
      <c r="R1175" s="333"/>
    </row>
    <row r="1176" spans="18:18" x14ac:dyDescent="0.25">
      <c r="R1176" s="333"/>
    </row>
    <row r="1177" spans="18:18" x14ac:dyDescent="0.25">
      <c r="R1177" s="333"/>
    </row>
    <row r="1178" spans="18:18" x14ac:dyDescent="0.25">
      <c r="R1178" s="333"/>
    </row>
    <row r="1179" spans="18:18" x14ac:dyDescent="0.25">
      <c r="R1179" s="333"/>
    </row>
    <row r="1180" spans="18:18" x14ac:dyDescent="0.25">
      <c r="R1180" s="333"/>
    </row>
    <row r="1181" spans="18:18" x14ac:dyDescent="0.25">
      <c r="R1181" s="333"/>
    </row>
    <row r="1182" spans="18:18" x14ac:dyDescent="0.25">
      <c r="R1182" s="333"/>
    </row>
    <row r="1183" spans="18:18" x14ac:dyDescent="0.25">
      <c r="R1183" s="333"/>
    </row>
    <row r="1184" spans="18:18" x14ac:dyDescent="0.25">
      <c r="R1184" s="333"/>
    </row>
    <row r="1185" spans="18:18" x14ac:dyDescent="0.25">
      <c r="R1185" s="333"/>
    </row>
    <row r="1186" spans="18:18" x14ac:dyDescent="0.25">
      <c r="R1186" s="333"/>
    </row>
    <row r="1187" spans="18:18" x14ac:dyDescent="0.25">
      <c r="R1187" s="333"/>
    </row>
    <row r="1188" spans="18:18" x14ac:dyDescent="0.25">
      <c r="R1188" s="333"/>
    </row>
    <row r="1189" spans="18:18" x14ac:dyDescent="0.25">
      <c r="R1189" s="333"/>
    </row>
    <row r="1190" spans="18:18" x14ac:dyDescent="0.25">
      <c r="R1190" s="333"/>
    </row>
    <row r="1191" spans="18:18" x14ac:dyDescent="0.25">
      <c r="R1191" s="333"/>
    </row>
    <row r="1192" spans="18:18" x14ac:dyDescent="0.25">
      <c r="R1192" s="333"/>
    </row>
    <row r="1193" spans="18:18" x14ac:dyDescent="0.25">
      <c r="R1193" s="333"/>
    </row>
    <row r="1194" spans="18:18" x14ac:dyDescent="0.25">
      <c r="R1194" s="333"/>
    </row>
    <row r="1195" spans="18:18" x14ac:dyDescent="0.25">
      <c r="R1195" s="333"/>
    </row>
    <row r="1196" spans="18:18" x14ac:dyDescent="0.25">
      <c r="R1196" s="333"/>
    </row>
    <row r="1197" spans="18:18" x14ac:dyDescent="0.25">
      <c r="R1197" s="333"/>
    </row>
    <row r="1198" spans="18:18" x14ac:dyDescent="0.25">
      <c r="R1198" s="333"/>
    </row>
    <row r="1199" spans="18:18" x14ac:dyDescent="0.25">
      <c r="R1199" s="333"/>
    </row>
    <row r="1200" spans="18:18" x14ac:dyDescent="0.25">
      <c r="R1200" s="333"/>
    </row>
    <row r="1201" spans="18:18" x14ac:dyDescent="0.25">
      <c r="R1201" s="333"/>
    </row>
    <row r="1202" spans="18:18" x14ac:dyDescent="0.25">
      <c r="R1202" s="333"/>
    </row>
    <row r="1203" spans="18:18" x14ac:dyDescent="0.25">
      <c r="R1203" s="333"/>
    </row>
    <row r="1204" spans="18:18" x14ac:dyDescent="0.25">
      <c r="R1204" s="333"/>
    </row>
    <row r="1205" spans="18:18" x14ac:dyDescent="0.25">
      <c r="R1205" s="333"/>
    </row>
    <row r="1206" spans="18:18" x14ac:dyDescent="0.25">
      <c r="R1206" s="333"/>
    </row>
    <row r="1207" spans="18:18" x14ac:dyDescent="0.25">
      <c r="R1207" s="333"/>
    </row>
    <row r="1208" spans="18:18" x14ac:dyDescent="0.25">
      <c r="R1208" s="333"/>
    </row>
    <row r="1209" spans="18:18" x14ac:dyDescent="0.25">
      <c r="R1209" s="333"/>
    </row>
    <row r="1210" spans="18:18" x14ac:dyDescent="0.25">
      <c r="R1210" s="333"/>
    </row>
    <row r="1211" spans="18:18" x14ac:dyDescent="0.25">
      <c r="R1211" s="333"/>
    </row>
    <row r="1212" spans="18:18" x14ac:dyDescent="0.25">
      <c r="R1212" s="333"/>
    </row>
    <row r="1213" spans="18:18" x14ac:dyDescent="0.25">
      <c r="R1213" s="333"/>
    </row>
    <row r="1214" spans="18:18" x14ac:dyDescent="0.25">
      <c r="R1214" s="333"/>
    </row>
    <row r="1215" spans="18:18" x14ac:dyDescent="0.25">
      <c r="R1215" s="333"/>
    </row>
    <row r="1216" spans="18:18" x14ac:dyDescent="0.25">
      <c r="R1216" s="333"/>
    </row>
    <row r="1217" spans="18:18" x14ac:dyDescent="0.25">
      <c r="R1217" s="333"/>
    </row>
    <row r="1218" spans="18:18" x14ac:dyDescent="0.25">
      <c r="R1218" s="333"/>
    </row>
    <row r="1219" spans="18:18" x14ac:dyDescent="0.25">
      <c r="R1219" s="333"/>
    </row>
    <row r="1220" spans="18:18" x14ac:dyDescent="0.25">
      <c r="R1220" s="333"/>
    </row>
    <row r="1221" spans="18:18" x14ac:dyDescent="0.25">
      <c r="R1221" s="333"/>
    </row>
    <row r="1222" spans="18:18" x14ac:dyDescent="0.25">
      <c r="R1222" s="333"/>
    </row>
    <row r="1223" spans="18:18" x14ac:dyDescent="0.25">
      <c r="R1223" s="333"/>
    </row>
    <row r="1224" spans="18:18" x14ac:dyDescent="0.25">
      <c r="R1224" s="333"/>
    </row>
    <row r="1225" spans="18:18" x14ac:dyDescent="0.25">
      <c r="R1225" s="333"/>
    </row>
    <row r="1226" spans="18:18" x14ac:dyDescent="0.25">
      <c r="R1226" s="333"/>
    </row>
    <row r="1227" spans="18:18" x14ac:dyDescent="0.25">
      <c r="R1227" s="333"/>
    </row>
    <row r="1228" spans="18:18" x14ac:dyDescent="0.25">
      <c r="R1228" s="333"/>
    </row>
    <row r="1229" spans="18:18" x14ac:dyDescent="0.25">
      <c r="R1229" s="333"/>
    </row>
    <row r="1230" spans="18:18" x14ac:dyDescent="0.25">
      <c r="R1230" s="333"/>
    </row>
    <row r="1231" spans="18:18" x14ac:dyDescent="0.25">
      <c r="R1231" s="333"/>
    </row>
    <row r="1232" spans="18:18" x14ac:dyDescent="0.25">
      <c r="R1232" s="333"/>
    </row>
    <row r="1233" spans="18:18" x14ac:dyDescent="0.25">
      <c r="R1233" s="333"/>
    </row>
    <row r="1234" spans="18:18" x14ac:dyDescent="0.25">
      <c r="R1234" s="333"/>
    </row>
    <row r="1235" spans="18:18" x14ac:dyDescent="0.25">
      <c r="R1235" s="333"/>
    </row>
    <row r="1236" spans="18:18" x14ac:dyDescent="0.25">
      <c r="R1236" s="333"/>
    </row>
    <row r="1237" spans="18:18" x14ac:dyDescent="0.25">
      <c r="R1237" s="333"/>
    </row>
    <row r="1238" spans="18:18" x14ac:dyDescent="0.25">
      <c r="R1238" s="333"/>
    </row>
    <row r="1239" spans="18:18" x14ac:dyDescent="0.25">
      <c r="R1239" s="333"/>
    </row>
    <row r="1240" spans="18:18" x14ac:dyDescent="0.25">
      <c r="R1240" s="333"/>
    </row>
    <row r="1241" spans="18:18" x14ac:dyDescent="0.25">
      <c r="R1241" s="333"/>
    </row>
    <row r="1242" spans="18:18" x14ac:dyDescent="0.25">
      <c r="R1242" s="333"/>
    </row>
    <row r="1243" spans="18:18" x14ac:dyDescent="0.25">
      <c r="R1243" s="333"/>
    </row>
    <row r="1244" spans="18:18" x14ac:dyDescent="0.25">
      <c r="R1244" s="333"/>
    </row>
    <row r="1245" spans="18:18" x14ac:dyDescent="0.25">
      <c r="R1245" s="333"/>
    </row>
    <row r="1246" spans="18:18" x14ac:dyDescent="0.25">
      <c r="R1246" s="333"/>
    </row>
    <row r="1247" spans="18:18" x14ac:dyDescent="0.25">
      <c r="R1247" s="333"/>
    </row>
    <row r="1248" spans="18:18" x14ac:dyDescent="0.25">
      <c r="R1248" s="333"/>
    </row>
    <row r="1249" spans="18:18" x14ac:dyDescent="0.25">
      <c r="R1249" s="333"/>
    </row>
    <row r="1250" spans="18:18" x14ac:dyDescent="0.25">
      <c r="R1250" s="333"/>
    </row>
    <row r="1251" spans="18:18" x14ac:dyDescent="0.25">
      <c r="R1251" s="333"/>
    </row>
    <row r="1252" spans="18:18" x14ac:dyDescent="0.25">
      <c r="R1252" s="333"/>
    </row>
    <row r="1253" spans="18:18" x14ac:dyDescent="0.25">
      <c r="R1253" s="333"/>
    </row>
    <row r="1254" spans="18:18" x14ac:dyDescent="0.25">
      <c r="R1254" s="333"/>
    </row>
    <row r="1255" spans="18:18" x14ac:dyDescent="0.25">
      <c r="R1255" s="333"/>
    </row>
    <row r="1256" spans="18:18" x14ac:dyDescent="0.25">
      <c r="R1256" s="333"/>
    </row>
    <row r="1257" spans="18:18" x14ac:dyDescent="0.25">
      <c r="R1257" s="333"/>
    </row>
    <row r="1258" spans="18:18" x14ac:dyDescent="0.25">
      <c r="R1258" s="333"/>
    </row>
    <row r="1259" spans="18:18" x14ac:dyDescent="0.25">
      <c r="R1259" s="333"/>
    </row>
    <row r="1260" spans="18:18" x14ac:dyDescent="0.25">
      <c r="R1260" s="333"/>
    </row>
    <row r="1261" spans="18:18" x14ac:dyDescent="0.25">
      <c r="R1261" s="333"/>
    </row>
    <row r="1262" spans="18:18" x14ac:dyDescent="0.25">
      <c r="R1262" s="333"/>
    </row>
    <row r="1263" spans="18:18" x14ac:dyDescent="0.25">
      <c r="R1263" s="333"/>
    </row>
    <row r="1264" spans="18:18" x14ac:dyDescent="0.25">
      <c r="R1264" s="333"/>
    </row>
    <row r="1265" spans="18:18" x14ac:dyDescent="0.25">
      <c r="R1265" s="333"/>
    </row>
    <row r="1266" spans="18:18" x14ac:dyDescent="0.25">
      <c r="R1266" s="333"/>
    </row>
    <row r="1267" spans="18:18" x14ac:dyDescent="0.25">
      <c r="R1267" s="333"/>
    </row>
    <row r="1268" spans="18:18" x14ac:dyDescent="0.25">
      <c r="R1268" s="333"/>
    </row>
    <row r="1269" spans="18:18" x14ac:dyDescent="0.25">
      <c r="R1269" s="333"/>
    </row>
    <row r="1270" spans="18:18" x14ac:dyDescent="0.25">
      <c r="R1270" s="333"/>
    </row>
    <row r="1271" spans="18:18" x14ac:dyDescent="0.25">
      <c r="R1271" s="333"/>
    </row>
    <row r="1272" spans="18:18" x14ac:dyDescent="0.25">
      <c r="R1272" s="333"/>
    </row>
    <row r="1273" spans="18:18" x14ac:dyDescent="0.25">
      <c r="R1273" s="333"/>
    </row>
    <row r="1274" spans="18:18" x14ac:dyDescent="0.25">
      <c r="R1274" s="333"/>
    </row>
    <row r="1275" spans="18:18" x14ac:dyDescent="0.25">
      <c r="R1275" s="333"/>
    </row>
    <row r="1276" spans="18:18" x14ac:dyDescent="0.25">
      <c r="R1276" s="333"/>
    </row>
    <row r="1277" spans="18:18" x14ac:dyDescent="0.25">
      <c r="R1277" s="333"/>
    </row>
    <row r="1278" spans="18:18" x14ac:dyDescent="0.25">
      <c r="R1278" s="333"/>
    </row>
    <row r="1279" spans="18:18" x14ac:dyDescent="0.25">
      <c r="R1279" s="333"/>
    </row>
    <row r="1280" spans="18:18" x14ac:dyDescent="0.25">
      <c r="R1280" s="333"/>
    </row>
    <row r="1281" spans="18:18" x14ac:dyDescent="0.25">
      <c r="R1281" s="333"/>
    </row>
    <row r="1282" spans="18:18" x14ac:dyDescent="0.25">
      <c r="R1282" s="333"/>
    </row>
    <row r="1283" spans="18:18" x14ac:dyDescent="0.25">
      <c r="R1283" s="333"/>
    </row>
    <row r="1284" spans="18:18" x14ac:dyDescent="0.25">
      <c r="R1284" s="333"/>
    </row>
    <row r="1285" spans="18:18" x14ac:dyDescent="0.25">
      <c r="R1285" s="333"/>
    </row>
    <row r="1286" spans="18:18" x14ac:dyDescent="0.25">
      <c r="R1286" s="333"/>
    </row>
    <row r="1287" spans="18:18" x14ac:dyDescent="0.25">
      <c r="R1287" s="333"/>
    </row>
    <row r="1288" spans="18:18" x14ac:dyDescent="0.25">
      <c r="R1288" s="333"/>
    </row>
    <row r="1289" spans="18:18" x14ac:dyDescent="0.25">
      <c r="R1289" s="333"/>
    </row>
    <row r="1290" spans="18:18" x14ac:dyDescent="0.25">
      <c r="R1290" s="333"/>
    </row>
    <row r="1291" spans="18:18" x14ac:dyDescent="0.25">
      <c r="R1291" s="333"/>
    </row>
    <row r="1292" spans="18:18" x14ac:dyDescent="0.25">
      <c r="R1292" s="333"/>
    </row>
    <row r="1293" spans="18:18" x14ac:dyDescent="0.25">
      <c r="R1293" s="333"/>
    </row>
    <row r="1294" spans="18:18" x14ac:dyDescent="0.25">
      <c r="R1294" s="333"/>
    </row>
    <row r="1295" spans="18:18" x14ac:dyDescent="0.25">
      <c r="R1295" s="333"/>
    </row>
    <row r="1296" spans="18:18" x14ac:dyDescent="0.25">
      <c r="R1296" s="333"/>
    </row>
    <row r="1297" spans="18:18" x14ac:dyDescent="0.25">
      <c r="R1297" s="333"/>
    </row>
    <row r="1298" spans="18:18" x14ac:dyDescent="0.25">
      <c r="R1298" s="333"/>
    </row>
    <row r="1299" spans="18:18" x14ac:dyDescent="0.25">
      <c r="R1299" s="333"/>
    </row>
    <row r="1300" spans="18:18" x14ac:dyDescent="0.25">
      <c r="R1300" s="333"/>
    </row>
    <row r="1301" spans="18:18" x14ac:dyDescent="0.25">
      <c r="R1301" s="333"/>
    </row>
    <row r="1302" spans="18:18" x14ac:dyDescent="0.25">
      <c r="R1302" s="333"/>
    </row>
    <row r="1303" spans="18:18" x14ac:dyDescent="0.25">
      <c r="R1303" s="333"/>
    </row>
    <row r="1304" spans="18:18" x14ac:dyDescent="0.25">
      <c r="R1304" s="333"/>
    </row>
    <row r="1305" spans="18:18" x14ac:dyDescent="0.25">
      <c r="R1305" s="333"/>
    </row>
    <row r="1306" spans="18:18" x14ac:dyDescent="0.25">
      <c r="R1306" s="333"/>
    </row>
    <row r="1307" spans="18:18" x14ac:dyDescent="0.25">
      <c r="R1307" s="333"/>
    </row>
    <row r="1308" spans="18:18" x14ac:dyDescent="0.25">
      <c r="R1308" s="333"/>
    </row>
    <row r="1309" spans="18:18" x14ac:dyDescent="0.25">
      <c r="R1309" s="333"/>
    </row>
    <row r="1310" spans="18:18" x14ac:dyDescent="0.25">
      <c r="R1310" s="333"/>
    </row>
    <row r="1311" spans="18:18" x14ac:dyDescent="0.25">
      <c r="R1311" s="333"/>
    </row>
    <row r="1312" spans="18:18" x14ac:dyDescent="0.25">
      <c r="R1312" s="333"/>
    </row>
    <row r="1313" spans="18:18" x14ac:dyDescent="0.25">
      <c r="R1313" s="333"/>
    </row>
    <row r="1314" spans="18:18" x14ac:dyDescent="0.25">
      <c r="R1314" s="333"/>
    </row>
    <row r="1315" spans="18:18" x14ac:dyDescent="0.25">
      <c r="R1315" s="333"/>
    </row>
    <row r="1316" spans="18:18" x14ac:dyDescent="0.25">
      <c r="R1316" s="333"/>
    </row>
    <row r="1317" spans="18:18" x14ac:dyDescent="0.25">
      <c r="R1317" s="333"/>
    </row>
    <row r="1318" spans="18:18" x14ac:dyDescent="0.25">
      <c r="R1318" s="333"/>
    </row>
    <row r="1319" spans="18:18" x14ac:dyDescent="0.25">
      <c r="R1319" s="333"/>
    </row>
    <row r="1320" spans="18:18" x14ac:dyDescent="0.25">
      <c r="R1320" s="333"/>
    </row>
    <row r="1321" spans="18:18" x14ac:dyDescent="0.25">
      <c r="R1321" s="333"/>
    </row>
    <row r="1322" spans="18:18" x14ac:dyDescent="0.25">
      <c r="R1322" s="333"/>
    </row>
    <row r="1323" spans="18:18" x14ac:dyDescent="0.25">
      <c r="R1323" s="333"/>
    </row>
    <row r="1324" spans="18:18" x14ac:dyDescent="0.25">
      <c r="R1324" s="333"/>
    </row>
    <row r="1325" spans="18:18" x14ac:dyDescent="0.25">
      <c r="R1325" s="333"/>
    </row>
    <row r="1326" spans="18:18" x14ac:dyDescent="0.25">
      <c r="R1326" s="333"/>
    </row>
    <row r="1327" spans="18:18" x14ac:dyDescent="0.25">
      <c r="R1327" s="333"/>
    </row>
    <row r="1328" spans="18:18" x14ac:dyDescent="0.25">
      <c r="R1328" s="333"/>
    </row>
    <row r="1329" spans="18:18" x14ac:dyDescent="0.25">
      <c r="R1329" s="333"/>
    </row>
    <row r="1330" spans="18:18" x14ac:dyDescent="0.25">
      <c r="R1330" s="333"/>
    </row>
    <row r="1331" spans="18:18" x14ac:dyDescent="0.25">
      <c r="R1331" s="333"/>
    </row>
    <row r="1332" spans="18:18" x14ac:dyDescent="0.25">
      <c r="R1332" s="333"/>
    </row>
    <row r="1333" spans="18:18" x14ac:dyDescent="0.25">
      <c r="R1333" s="333"/>
    </row>
    <row r="1334" spans="18:18" x14ac:dyDescent="0.25">
      <c r="R1334" s="333"/>
    </row>
    <row r="1335" spans="18:18" x14ac:dyDescent="0.25">
      <c r="R1335" s="333"/>
    </row>
    <row r="1336" spans="18:18" x14ac:dyDescent="0.25">
      <c r="R1336" s="333"/>
    </row>
    <row r="1337" spans="18:18" x14ac:dyDescent="0.25">
      <c r="R1337" s="333"/>
    </row>
    <row r="1338" spans="18:18" x14ac:dyDescent="0.25">
      <c r="R1338" s="333"/>
    </row>
    <row r="1339" spans="18:18" x14ac:dyDescent="0.25">
      <c r="R1339" s="333"/>
    </row>
    <row r="1340" spans="18:18" x14ac:dyDescent="0.25">
      <c r="R1340" s="333"/>
    </row>
    <row r="1341" spans="18:18" x14ac:dyDescent="0.25">
      <c r="R1341" s="333"/>
    </row>
    <row r="1342" spans="18:18" x14ac:dyDescent="0.25">
      <c r="R1342" s="333"/>
    </row>
    <row r="1343" spans="18:18" x14ac:dyDescent="0.25">
      <c r="R1343" s="333"/>
    </row>
    <row r="1344" spans="18:18" x14ac:dyDescent="0.25">
      <c r="R1344" s="333"/>
    </row>
    <row r="1345" spans="18:18" x14ac:dyDescent="0.25">
      <c r="R1345" s="333"/>
    </row>
    <row r="1346" spans="18:18" x14ac:dyDescent="0.25">
      <c r="R1346" s="333"/>
    </row>
    <row r="1347" spans="18:18" x14ac:dyDescent="0.25">
      <c r="R1347" s="333"/>
    </row>
    <row r="1348" spans="18:18" x14ac:dyDescent="0.25">
      <c r="R1348" s="333"/>
    </row>
    <row r="1349" spans="18:18" x14ac:dyDescent="0.25">
      <c r="R1349" s="333"/>
    </row>
    <row r="1350" spans="18:18" x14ac:dyDescent="0.25">
      <c r="R1350" s="333"/>
    </row>
    <row r="1351" spans="18:18" x14ac:dyDescent="0.25">
      <c r="R1351" s="333"/>
    </row>
    <row r="1352" spans="18:18" x14ac:dyDescent="0.25">
      <c r="R1352" s="333"/>
    </row>
    <row r="1353" spans="18:18" x14ac:dyDescent="0.25">
      <c r="R1353" s="333"/>
    </row>
    <row r="1354" spans="18:18" x14ac:dyDescent="0.25">
      <c r="R1354" s="333"/>
    </row>
    <row r="1355" spans="18:18" x14ac:dyDescent="0.25">
      <c r="R1355" s="333"/>
    </row>
    <row r="1356" spans="18:18" x14ac:dyDescent="0.25">
      <c r="R1356" s="333"/>
    </row>
    <row r="1357" spans="18:18" x14ac:dyDescent="0.25">
      <c r="R1357" s="333"/>
    </row>
    <row r="1358" spans="18:18" x14ac:dyDescent="0.25">
      <c r="R1358" s="333"/>
    </row>
    <row r="1359" spans="18:18" x14ac:dyDescent="0.25">
      <c r="R1359" s="333"/>
    </row>
    <row r="1360" spans="18:18" x14ac:dyDescent="0.25">
      <c r="R1360" s="333"/>
    </row>
    <row r="1361" spans="18:18" x14ac:dyDescent="0.25">
      <c r="R1361" s="333"/>
    </row>
    <row r="1362" spans="18:18" x14ac:dyDescent="0.25">
      <c r="R1362" s="333"/>
    </row>
    <row r="1363" spans="18:18" x14ac:dyDescent="0.25">
      <c r="R1363" s="333"/>
    </row>
    <row r="1364" spans="18:18" x14ac:dyDescent="0.25">
      <c r="R1364" s="333"/>
    </row>
    <row r="1365" spans="18:18" x14ac:dyDescent="0.25">
      <c r="R1365" s="333"/>
    </row>
    <row r="1366" spans="18:18" x14ac:dyDescent="0.25">
      <c r="R1366" s="333"/>
    </row>
    <row r="1367" spans="18:18" x14ac:dyDescent="0.25">
      <c r="R1367" s="333"/>
    </row>
    <row r="1368" spans="18:18" x14ac:dyDescent="0.25">
      <c r="R1368" s="333"/>
    </row>
    <row r="1369" spans="18:18" x14ac:dyDescent="0.25">
      <c r="R1369" s="333"/>
    </row>
    <row r="1370" spans="18:18" x14ac:dyDescent="0.25">
      <c r="R1370" s="333"/>
    </row>
    <row r="1371" spans="18:18" x14ac:dyDescent="0.25">
      <c r="R1371" s="333"/>
    </row>
    <row r="1372" spans="18:18" x14ac:dyDescent="0.25">
      <c r="R1372" s="333"/>
    </row>
    <row r="1373" spans="18:18" x14ac:dyDescent="0.25">
      <c r="R1373" s="333"/>
    </row>
    <row r="1374" spans="18:18" x14ac:dyDescent="0.25">
      <c r="R1374" s="333"/>
    </row>
    <row r="1375" spans="18:18" x14ac:dyDescent="0.25">
      <c r="R1375" s="333"/>
    </row>
    <row r="1376" spans="18:18" x14ac:dyDescent="0.25">
      <c r="R1376" s="333"/>
    </row>
    <row r="1377" spans="18:18" x14ac:dyDescent="0.25">
      <c r="R1377" s="333"/>
    </row>
    <row r="1378" spans="18:18" x14ac:dyDescent="0.25">
      <c r="R1378" s="333"/>
    </row>
    <row r="1379" spans="18:18" x14ac:dyDescent="0.25">
      <c r="R1379" s="333"/>
    </row>
    <row r="1380" spans="18:18" x14ac:dyDescent="0.25">
      <c r="R1380" s="333"/>
    </row>
    <row r="1381" spans="18:18" x14ac:dyDescent="0.25">
      <c r="R1381" s="333"/>
    </row>
    <row r="1382" spans="18:18" x14ac:dyDescent="0.25">
      <c r="R1382" s="333"/>
    </row>
    <row r="1383" spans="18:18" x14ac:dyDescent="0.25">
      <c r="R1383" s="333"/>
    </row>
    <row r="1384" spans="18:18" x14ac:dyDescent="0.25">
      <c r="R1384" s="333"/>
    </row>
    <row r="1385" spans="18:18" x14ac:dyDescent="0.25">
      <c r="R1385" s="333"/>
    </row>
    <row r="1386" spans="18:18" x14ac:dyDescent="0.25">
      <c r="R1386" s="333"/>
    </row>
    <row r="1387" spans="18:18" x14ac:dyDescent="0.25">
      <c r="R1387" s="333"/>
    </row>
    <row r="1388" spans="18:18" x14ac:dyDescent="0.25">
      <c r="R1388" s="333"/>
    </row>
    <row r="1389" spans="18:18" x14ac:dyDescent="0.25">
      <c r="R1389" s="333"/>
    </row>
    <row r="1390" spans="18:18" x14ac:dyDescent="0.25">
      <c r="R1390" s="333"/>
    </row>
    <row r="1391" spans="18:18" x14ac:dyDescent="0.25">
      <c r="R1391" s="333"/>
    </row>
    <row r="1392" spans="18:18" x14ac:dyDescent="0.25">
      <c r="R1392" s="333"/>
    </row>
    <row r="1393" spans="18:18" x14ac:dyDescent="0.25">
      <c r="R1393" s="333"/>
    </row>
    <row r="1394" spans="18:18" x14ac:dyDescent="0.25">
      <c r="R1394" s="333"/>
    </row>
    <row r="1395" spans="18:18" x14ac:dyDescent="0.25">
      <c r="R1395" s="333"/>
    </row>
    <row r="1396" spans="18:18" x14ac:dyDescent="0.25">
      <c r="R1396" s="333"/>
    </row>
    <row r="1397" spans="18:18" x14ac:dyDescent="0.25">
      <c r="R1397" s="333"/>
    </row>
    <row r="1398" spans="18:18" x14ac:dyDescent="0.25">
      <c r="R1398" s="333"/>
    </row>
    <row r="1399" spans="18:18" x14ac:dyDescent="0.25">
      <c r="R1399" s="333"/>
    </row>
    <row r="1400" spans="18:18" x14ac:dyDescent="0.25">
      <c r="R1400" s="333"/>
    </row>
  </sheetData>
  <sheetProtection password="CA00" sheet="1" objects="1" scenarios="1" formatCells="0" insertRows="0" deleteRows="0" autoFilter="0"/>
  <protectedRanges>
    <protectedRange sqref="A14:XFD213" name="Range1"/>
  </protectedRanges>
  <autoFilter ref="A13:AY13">
    <filterColumn colId="27" showButton="0"/>
  </autoFilter>
  <sortState ref="AA13:AA51">
    <sortCondition ref="AA13"/>
  </sortState>
  <dataConsolidate/>
  <mergeCells count="54">
    <mergeCell ref="S11:S13"/>
    <mergeCell ref="M12:M13"/>
    <mergeCell ref="O12:O13"/>
    <mergeCell ref="L11:M11"/>
    <mergeCell ref="N11:N13"/>
    <mergeCell ref="O11:R11"/>
    <mergeCell ref="AW11:AW13"/>
    <mergeCell ref="AX11:AX13"/>
    <mergeCell ref="AV11:AV13"/>
    <mergeCell ref="AD11:AD13"/>
    <mergeCell ref="AF11:AF13"/>
    <mergeCell ref="AE11:AE13"/>
    <mergeCell ref="AP11:AP13"/>
    <mergeCell ref="AQ11:AQ13"/>
    <mergeCell ref="AS11:AS13"/>
    <mergeCell ref="AU11:AU13"/>
    <mergeCell ref="AG11:AG13"/>
    <mergeCell ref="AH11:AH13"/>
    <mergeCell ref="AM11:AM13"/>
    <mergeCell ref="AT11:AT13"/>
    <mergeCell ref="AI11:AI13"/>
    <mergeCell ref="AJ11:AJ13"/>
    <mergeCell ref="A7:L7"/>
    <mergeCell ref="I10:R10"/>
    <mergeCell ref="A11:A13"/>
    <mergeCell ref="D11:D13"/>
    <mergeCell ref="E11:E13"/>
    <mergeCell ref="H11:H13"/>
    <mergeCell ref="B11:B13"/>
    <mergeCell ref="C11:C13"/>
    <mergeCell ref="J11:K11"/>
    <mergeCell ref="I11:I13"/>
    <mergeCell ref="F11:G12"/>
    <mergeCell ref="R12:R13"/>
    <mergeCell ref="J12:J13"/>
    <mergeCell ref="K12:K13"/>
    <mergeCell ref="L12:L13"/>
    <mergeCell ref="P12:P13"/>
    <mergeCell ref="AO11:AO13"/>
    <mergeCell ref="AL11:AL13"/>
    <mergeCell ref="X9:Y9"/>
    <mergeCell ref="A9:H10"/>
    <mergeCell ref="AR11:AR13"/>
    <mergeCell ref="AN11:AN13"/>
    <mergeCell ref="X11:X13"/>
    <mergeCell ref="AB13:AC13"/>
    <mergeCell ref="Y11:Y13"/>
    <mergeCell ref="V11:V13"/>
    <mergeCell ref="AK11:AK13"/>
    <mergeCell ref="X10:Y10"/>
    <mergeCell ref="Q12:Q13"/>
    <mergeCell ref="W11:W13"/>
    <mergeCell ref="U11:U13"/>
    <mergeCell ref="T11:T13"/>
  </mergeCells>
  <dataValidations count="11">
    <dataValidation type="list" allowBlank="1" showInputMessage="1" showErrorMessage="1" sqref="AE214:AE1048576 AD14:AD213 W14:W213">
      <formula1>"YES, NO"</formula1>
    </dataValidation>
    <dataValidation type="list" allowBlank="1" showInputMessage="1" showErrorMessage="1" sqref="B14:B213">
      <formula1>"Participation in book fairs and festivals, Visits of authors and translators, Advertising / Marketing, Translation and dissemination of excerpts, Other promotion costs"</formula1>
    </dataValidation>
    <dataValidation type="list" allowBlank="1" showInputMessage="1" showErrorMessage="1" sqref="T214:T1048576">
      <formula1>$AC$14:$AC$190</formula1>
    </dataValidation>
    <dataValidation type="list" allowBlank="1" showInputMessage="1" showErrorMessage="1" sqref="M214:M1048576 K214:K1048576">
      <formula1>$AB$14:$AB$59</formula1>
    </dataValidation>
    <dataValidation type="list" allowBlank="1" showInputMessage="1" showErrorMessage="1" sqref="U14:U213">
      <formula1>"YES,NO"</formula1>
    </dataValidation>
    <dataValidation allowBlank="1" showInputMessage="1" showErrorMessage="1" promptTitle="Eligibility period" prompt="Must be within the eligibility period mentioned in the art. I.2.2 of the Grant Agreement / Specific Partnership Agreement  or its amendment  and art. 2.2 of the Grant Decision or its amendmend" sqref="F14:G213"/>
    <dataValidation type="list" allowBlank="1" showInputMessage="1" showErrorMessage="1" promptTitle="Third Country" prompt="A third country =a country not participating to the Creative Europe - Culture Sub-programme._x000a_All costs regarding a person having the nationality of a third country and/or an activity taking place in a 3rd country must be regarded as a third country cost." sqref="V14:V213">
      <formula1>"YES, NO"</formula1>
    </dataValidation>
    <dataValidation allowBlank="1" showInputMessage="1" showErrorMessage="1" promptTitle="Automatic" prompt="SUM of columns O + P + Q" sqref="R14:R213"/>
    <dataValidation allowBlank="1" showInputMessage="1" showErrorMessage="1" promptTitle="Other cost than Travel &amp; Sub." prompt="To be filled in only when the expenditure doesn't relate to travel and/or subsistence costs within the promotion costs." sqref="S14:S213"/>
    <dataValidation allowBlank="1" showInputMessage="1" showErrorMessage="1" promptTitle="Automatic" prompt="The Exchange rate is automatically generated via the worksheet  &quot;Overview - Financial statement''." sqref="X14:X213"/>
    <dataValidation allowBlank="1" showInputMessage="1" showErrorMessage="1" promptTitle="Automatic" prompt="The conversion into EUR is calculated automaticaly. Even if the cost has been incurred in EUR, the colomns 'O-P-Q'' and/or 'S' and 'T' must be filled in first." sqref="Y14:Y213"/>
  </dataValidations>
  <pageMargins left="0.19685039370078741" right="0.47244094488188981" top="0.51181102362204722" bottom="0.47244094488188981" header="0.31496062992125984" footer="0.31496062992125984"/>
  <pageSetup paperSize="9" scale="29" orientation="landscape" r:id="rId1"/>
  <headerFooter>
    <oddFooter>&amp;CPage &amp;P of &amp;N</oddFooter>
  </headerFooter>
  <colBreaks count="1" manualBreakCount="1">
    <brk id="26" max="82"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ISO!$B$4:$B$42</xm:f>
          </x14:formula1>
          <xm:sqref>K14:K213 M14:M213</xm:sqref>
        </x14:dataValidation>
        <x14:dataValidation type="list" allowBlank="1" showInputMessage="1" showErrorMessage="1" promptTitle="Currency foreseen in Overview" prompt="Please use a currency you specified in the  'Overview - Financial Statement'">
          <x14:formula1>
            <xm:f>ISO!$H$4:$H$173</xm:f>
          </x14:formula1>
          <xm:sqref>T14:T213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Annex I</vt:lpstr>
      <vt:lpstr>Financial statement analysis</vt:lpstr>
      <vt:lpstr>ISO</vt:lpstr>
      <vt:lpstr>Overview - Financial Statement</vt:lpstr>
      <vt:lpstr>Timetable and statistics</vt:lpstr>
      <vt:lpstr>List of income</vt:lpstr>
      <vt:lpstr>1. Translation costs</vt:lpstr>
      <vt:lpstr>2. Publication costs</vt:lpstr>
      <vt:lpstr>3. Promotion costs</vt:lpstr>
      <vt:lpstr>4. Other costs - Audit</vt:lpstr>
      <vt:lpstr>Sub-contracting</vt:lpstr>
      <vt:lpstr>Sheet1</vt:lpstr>
      <vt:lpstr>Sheet2</vt:lpstr>
      <vt:lpstr>'3. Promotion costs'!Print_Area</vt:lpstr>
      <vt:lpstr>'Financial statement analysis'!Print_Area</vt:lpstr>
      <vt:lpstr>'List of income'!Print_Area</vt:lpstr>
      <vt:lpstr>'Overview - Financial Statement'!Print_Area</vt:lpstr>
      <vt:lpstr>'Sub-contracting'!Print_Area</vt:lpstr>
      <vt:lpstr>'Timetable and statistics'!Print_Area</vt:lpstr>
      <vt:lpstr>'1. Translation costs'!Print_Titles</vt:lpstr>
      <vt:lpstr>'2. Publication costs'!Print_Titles</vt:lpstr>
      <vt:lpstr>'3. Promotion costs'!Print_Titles</vt:lpstr>
      <vt:lpstr>'4. Other costs - Audit'!Print_Titles</vt:lpstr>
      <vt:lpstr>'List of income'!Print_Titles</vt:lpstr>
      <vt:lpstr>'Sub-contracting'!Print_Titles</vt:lpstr>
      <vt:lpstr>'Timetable and statistics'!Print_Titles</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delessr</dc:creator>
  <cp:lastModifiedBy>TOPET Stephane (EACEA)</cp:lastModifiedBy>
  <cp:lastPrinted>2017-02-27T11:03:28Z</cp:lastPrinted>
  <dcterms:created xsi:type="dcterms:W3CDTF">2014-09-05T08:33:03Z</dcterms:created>
  <dcterms:modified xsi:type="dcterms:W3CDTF">2021-03-10T15:31:49Z</dcterms:modified>
</cp:coreProperties>
</file>